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листопад\звіт 9 місяців\Рішення\МВК\Проєкт\додатки до додатку\"/>
    </mc:Choice>
  </mc:AlternateContent>
  <bookViews>
    <workbookView xWindow="0" yWindow="0" windowWidth="28800" windowHeight="10815" tabRatio="495"/>
  </bookViews>
  <sheets>
    <sheet name="дод 2" sheetId="1" r:id="rId1"/>
    <sheet name="дод 5" sheetId="3" r:id="rId2"/>
  </sheets>
  <definedNames>
    <definedName name="_xlnm.Print_Titles" localSheetId="0">'дод 2'!$16:$19</definedName>
    <definedName name="_xlnm.Print_Titles" localSheetId="1">'дод 5'!$15:$17</definedName>
    <definedName name="_xlnm.Print_Area" localSheetId="0">'дод 2'!$A$1:$Y$332</definedName>
    <definedName name="_xlnm.Print_Area" localSheetId="1">'дод 5'!$A$1:$Y$311</definedName>
  </definedNames>
  <calcPr calcId="162913"/>
</workbook>
</file>

<file path=xl/calcChain.xml><?xml version="1.0" encoding="utf-8"?>
<calcChain xmlns="http://schemas.openxmlformats.org/spreadsheetml/2006/main">
  <c r="W117" i="3" l="1"/>
  <c r="W96" i="1"/>
  <c r="P106" i="1" l="1"/>
  <c r="L106" i="1"/>
  <c r="P118" i="1"/>
  <c r="L118" i="1"/>
  <c r="X315" i="1" l="1"/>
  <c r="X317" i="1"/>
  <c r="X316" i="1"/>
  <c r="X314" i="1"/>
  <c r="X313" i="1"/>
  <c r="X312" i="1"/>
  <c r="X311" i="1"/>
  <c r="X310" i="1"/>
  <c r="X307" i="1"/>
  <c r="X304" i="1"/>
  <c r="X303" i="1"/>
  <c r="X302" i="1"/>
  <c r="X301" i="1"/>
  <c r="X300" i="1"/>
  <c r="X299" i="1"/>
  <c r="X296" i="1"/>
  <c r="X293" i="1"/>
  <c r="X292" i="1"/>
  <c r="X291" i="1"/>
  <c r="X290" i="1"/>
  <c r="X289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6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1" i="1"/>
  <c r="X220" i="1"/>
  <c r="X219" i="1"/>
  <c r="X218" i="1"/>
  <c r="X217" i="1"/>
  <c r="X216" i="1"/>
  <c r="X215" i="1"/>
  <c r="X214" i="1"/>
  <c r="X210" i="1"/>
  <c r="X209" i="1"/>
  <c r="X208" i="1"/>
  <c r="X207" i="1"/>
  <c r="X203" i="1"/>
  <c r="X202" i="1"/>
  <c r="X201" i="1"/>
  <c r="X200" i="1"/>
  <c r="X199" i="1"/>
  <c r="X198" i="1"/>
  <c r="X197" i="1"/>
  <c r="X195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3" i="1"/>
  <c r="X102" i="1"/>
  <c r="X101" i="1"/>
  <c r="X100" i="1"/>
  <c r="X99" i="1"/>
  <c r="X98" i="1"/>
  <c r="X97" i="1"/>
  <c r="X96" i="1"/>
  <c r="X95" i="1"/>
  <c r="X94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Q317" i="1" l="1"/>
  <c r="Q316" i="1"/>
  <c r="Q315" i="1"/>
  <c r="Q314" i="1"/>
  <c r="Q313" i="1"/>
  <c r="Q312" i="1"/>
  <c r="Q311" i="1"/>
  <c r="Q310" i="1"/>
  <c r="Q307" i="1"/>
  <c r="Q304" i="1"/>
  <c r="Q303" i="1"/>
  <c r="Q302" i="1"/>
  <c r="Q301" i="1"/>
  <c r="Q300" i="1"/>
  <c r="Q299" i="1"/>
  <c r="Q296" i="1"/>
  <c r="Q293" i="1"/>
  <c r="Q292" i="1"/>
  <c r="Q291" i="1"/>
  <c r="Q290" i="1"/>
  <c r="Q289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6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1" i="1"/>
  <c r="Q220" i="1"/>
  <c r="Q219" i="1"/>
  <c r="Q218" i="1"/>
  <c r="Q217" i="1"/>
  <c r="Q216" i="1"/>
  <c r="Q215" i="1"/>
  <c r="Q214" i="1"/>
  <c r="Q210" i="1"/>
  <c r="Q209" i="1"/>
  <c r="Q208" i="1"/>
  <c r="Q207" i="1"/>
  <c r="Q203" i="1"/>
  <c r="Q202" i="1"/>
  <c r="Q201" i="1"/>
  <c r="Q200" i="1"/>
  <c r="Q199" i="1"/>
  <c r="Q198" i="1"/>
  <c r="Q197" i="1"/>
  <c r="Q196" i="1"/>
  <c r="X196" i="1" s="1"/>
  <c r="Q195" i="1"/>
  <c r="Q194" i="1"/>
  <c r="X194" i="1" s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8" i="1"/>
  <c r="Q147" i="1"/>
  <c r="Q146" i="1"/>
  <c r="Q145" i="1"/>
  <c r="Q144" i="1"/>
  <c r="Q143" i="1"/>
  <c r="Q142" i="1"/>
  <c r="Q141" i="1"/>
  <c r="Q140" i="1"/>
  <c r="Q139" i="1"/>
  <c r="Q138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X105" i="1" s="1"/>
  <c r="Q104" i="1"/>
  <c r="X104" i="1" s="1"/>
  <c r="Q103" i="1"/>
  <c r="Q102" i="1"/>
  <c r="Q101" i="1"/>
  <c r="Q100" i="1"/>
  <c r="Q99" i="1"/>
  <c r="Q98" i="1"/>
  <c r="Q97" i="1"/>
  <c r="Q96" i="1"/>
  <c r="Q95" i="1"/>
  <c r="Q94" i="1"/>
  <c r="Q93" i="1"/>
  <c r="X93" i="1" s="1"/>
  <c r="Q92" i="1"/>
  <c r="X92" i="1" s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K24" i="1" l="1"/>
  <c r="Q21" i="1"/>
  <c r="P139" i="1" l="1"/>
  <c r="L139" i="1"/>
  <c r="D83" i="1"/>
  <c r="E85" i="1"/>
  <c r="D85" i="1"/>
  <c r="E84" i="1"/>
  <c r="D84" i="1"/>
  <c r="F81" i="1"/>
  <c r="E81" i="1"/>
  <c r="D81" i="1"/>
  <c r="P246" i="1"/>
  <c r="P245" i="1"/>
  <c r="L246" i="1"/>
  <c r="L245" i="1"/>
  <c r="P120" i="1"/>
  <c r="P121" i="1"/>
  <c r="L121" i="1"/>
  <c r="L120" i="1"/>
  <c r="D106" i="1"/>
  <c r="U257" i="3"/>
  <c r="T257" i="3"/>
  <c r="S257" i="3"/>
  <c r="O257" i="3"/>
  <c r="N257" i="3"/>
  <c r="M257" i="3"/>
  <c r="I257" i="3"/>
  <c r="F257" i="3"/>
  <c r="K118" i="1"/>
  <c r="U319" i="1"/>
  <c r="T319" i="1"/>
  <c r="S319" i="1"/>
  <c r="O319" i="1"/>
  <c r="N319" i="1"/>
  <c r="M319" i="1"/>
  <c r="I319" i="1"/>
  <c r="F319" i="1"/>
  <c r="E21" i="1"/>
  <c r="V255" i="3" l="1"/>
  <c r="U255" i="3"/>
  <c r="T255" i="3"/>
  <c r="S255" i="3"/>
  <c r="R255" i="3"/>
  <c r="Q255" i="3"/>
  <c r="V254" i="3"/>
  <c r="U254" i="3"/>
  <c r="T254" i="3"/>
  <c r="S254" i="3"/>
  <c r="R254" i="3"/>
  <c r="Q254" i="3"/>
  <c r="V253" i="3"/>
  <c r="U253" i="3"/>
  <c r="T253" i="3"/>
  <c r="S253" i="3"/>
  <c r="R253" i="3"/>
  <c r="Q253" i="3"/>
  <c r="V252" i="3"/>
  <c r="U252" i="3"/>
  <c r="T252" i="3"/>
  <c r="S252" i="3"/>
  <c r="R252" i="3"/>
  <c r="Q252" i="3"/>
  <c r="V251" i="3"/>
  <c r="U251" i="3"/>
  <c r="T251" i="3"/>
  <c r="S251" i="3"/>
  <c r="R251" i="3"/>
  <c r="Q251" i="3"/>
  <c r="V250" i="3"/>
  <c r="U250" i="3"/>
  <c r="T250" i="3"/>
  <c r="S250" i="3"/>
  <c r="R250" i="3"/>
  <c r="Q250" i="3"/>
  <c r="V249" i="3"/>
  <c r="U249" i="3"/>
  <c r="T249" i="3"/>
  <c r="S249" i="3"/>
  <c r="R249" i="3"/>
  <c r="Q249" i="3"/>
  <c r="V248" i="3"/>
  <c r="U248" i="3"/>
  <c r="T248" i="3"/>
  <c r="S248" i="3"/>
  <c r="R248" i="3"/>
  <c r="Q248" i="3"/>
  <c r="V247" i="3"/>
  <c r="U247" i="3"/>
  <c r="T247" i="3"/>
  <c r="S247" i="3"/>
  <c r="R247" i="3"/>
  <c r="Q247" i="3"/>
  <c r="V246" i="3"/>
  <c r="U246" i="3"/>
  <c r="T246" i="3"/>
  <c r="S246" i="3"/>
  <c r="R246" i="3"/>
  <c r="Q246" i="3"/>
  <c r="V245" i="3"/>
  <c r="U245" i="3"/>
  <c r="T245" i="3"/>
  <c r="S245" i="3"/>
  <c r="R245" i="3"/>
  <c r="Q245" i="3"/>
  <c r="V244" i="3"/>
  <c r="U244" i="3"/>
  <c r="T244" i="3"/>
  <c r="S244" i="3"/>
  <c r="R244" i="3"/>
  <c r="Q244" i="3"/>
  <c r="V243" i="3"/>
  <c r="U243" i="3"/>
  <c r="T243" i="3"/>
  <c r="S243" i="3"/>
  <c r="R243" i="3"/>
  <c r="Q243" i="3"/>
  <c r="V242" i="3"/>
  <c r="U242" i="3"/>
  <c r="T242" i="3"/>
  <c r="S242" i="3"/>
  <c r="R242" i="3"/>
  <c r="Q242" i="3"/>
  <c r="V241" i="3"/>
  <c r="U241" i="3"/>
  <c r="T241" i="3"/>
  <c r="S241" i="3"/>
  <c r="R241" i="3"/>
  <c r="Q241" i="3"/>
  <c r="V240" i="3"/>
  <c r="U240" i="3"/>
  <c r="T240" i="3"/>
  <c r="S240" i="3"/>
  <c r="R240" i="3"/>
  <c r="Q240" i="3"/>
  <c r="V239" i="3"/>
  <c r="U239" i="3"/>
  <c r="T239" i="3"/>
  <c r="S239" i="3"/>
  <c r="R239" i="3"/>
  <c r="Q239" i="3"/>
  <c r="V238" i="3"/>
  <c r="U238" i="3"/>
  <c r="T238" i="3"/>
  <c r="S238" i="3"/>
  <c r="R238" i="3"/>
  <c r="Q238" i="3"/>
  <c r="V237" i="3"/>
  <c r="U237" i="3"/>
  <c r="T237" i="3"/>
  <c r="S237" i="3"/>
  <c r="R237" i="3"/>
  <c r="Q237" i="3"/>
  <c r="V236" i="3"/>
  <c r="U236" i="3"/>
  <c r="T236" i="3"/>
  <c r="S236" i="3"/>
  <c r="R236" i="3"/>
  <c r="Q236" i="3"/>
  <c r="V235" i="3"/>
  <c r="U235" i="3"/>
  <c r="T235" i="3"/>
  <c r="S235" i="3"/>
  <c r="R235" i="3"/>
  <c r="Q235" i="3"/>
  <c r="V234" i="3"/>
  <c r="U234" i="3"/>
  <c r="T234" i="3"/>
  <c r="S234" i="3"/>
  <c r="R234" i="3"/>
  <c r="Q234" i="3"/>
  <c r="V233" i="3"/>
  <c r="U233" i="3"/>
  <c r="T233" i="3"/>
  <c r="S233" i="3"/>
  <c r="R233" i="3"/>
  <c r="Q233" i="3"/>
  <c r="V232" i="3"/>
  <c r="U232" i="3"/>
  <c r="T232" i="3"/>
  <c r="S232" i="3"/>
  <c r="R232" i="3"/>
  <c r="Q232" i="3"/>
  <c r="V231" i="3"/>
  <c r="U231" i="3"/>
  <c r="T231" i="3"/>
  <c r="S231" i="3"/>
  <c r="R231" i="3"/>
  <c r="Q231" i="3"/>
  <c r="V230" i="3"/>
  <c r="U230" i="3"/>
  <c r="T230" i="3"/>
  <c r="S230" i="3"/>
  <c r="R230" i="3"/>
  <c r="Q230" i="3"/>
  <c r="V229" i="3"/>
  <c r="U229" i="3"/>
  <c r="T229" i="3"/>
  <c r="S229" i="3"/>
  <c r="R229" i="3"/>
  <c r="Q229" i="3"/>
  <c r="V228" i="3"/>
  <c r="U228" i="3"/>
  <c r="T228" i="3"/>
  <c r="S228" i="3"/>
  <c r="R228" i="3"/>
  <c r="Q228" i="3"/>
  <c r="V227" i="3"/>
  <c r="U227" i="3"/>
  <c r="T227" i="3"/>
  <c r="S227" i="3"/>
  <c r="R227" i="3"/>
  <c r="Q227" i="3"/>
  <c r="V226" i="3"/>
  <c r="U226" i="3"/>
  <c r="T226" i="3"/>
  <c r="S226" i="3"/>
  <c r="R226" i="3"/>
  <c r="Q226" i="3"/>
  <c r="V225" i="3"/>
  <c r="U225" i="3"/>
  <c r="T225" i="3"/>
  <c r="S225" i="3"/>
  <c r="R225" i="3"/>
  <c r="Q225" i="3"/>
  <c r="V224" i="3"/>
  <c r="U224" i="3"/>
  <c r="T224" i="3"/>
  <c r="S224" i="3"/>
  <c r="R224" i="3"/>
  <c r="Q224" i="3"/>
  <c r="V223" i="3"/>
  <c r="U223" i="3"/>
  <c r="T223" i="3"/>
  <c r="S223" i="3"/>
  <c r="R223" i="3"/>
  <c r="Q223" i="3"/>
  <c r="V222" i="3"/>
  <c r="U222" i="3"/>
  <c r="T222" i="3"/>
  <c r="S222" i="3"/>
  <c r="R222" i="3"/>
  <c r="Q222" i="3"/>
  <c r="V221" i="3"/>
  <c r="U221" i="3"/>
  <c r="T221" i="3"/>
  <c r="S221" i="3"/>
  <c r="R221" i="3"/>
  <c r="Q221" i="3"/>
  <c r="V220" i="3"/>
  <c r="U220" i="3"/>
  <c r="T220" i="3"/>
  <c r="S220" i="3"/>
  <c r="R220" i="3"/>
  <c r="Q220" i="3"/>
  <c r="V219" i="3"/>
  <c r="U219" i="3"/>
  <c r="T219" i="3"/>
  <c r="S219" i="3"/>
  <c r="R219" i="3"/>
  <c r="Q219" i="3"/>
  <c r="V218" i="3"/>
  <c r="U218" i="3"/>
  <c r="T218" i="3"/>
  <c r="S218" i="3"/>
  <c r="R218" i="3"/>
  <c r="Q218" i="3"/>
  <c r="V217" i="3"/>
  <c r="U217" i="3"/>
  <c r="T217" i="3"/>
  <c r="S217" i="3"/>
  <c r="R217" i="3"/>
  <c r="Q217" i="3"/>
  <c r="V216" i="3"/>
  <c r="U216" i="3"/>
  <c r="T216" i="3"/>
  <c r="S216" i="3"/>
  <c r="R216" i="3"/>
  <c r="Q216" i="3"/>
  <c r="V215" i="3"/>
  <c r="U215" i="3"/>
  <c r="T215" i="3"/>
  <c r="S215" i="3"/>
  <c r="R215" i="3"/>
  <c r="Q215" i="3"/>
  <c r="V214" i="3"/>
  <c r="U214" i="3"/>
  <c r="T214" i="3"/>
  <c r="S214" i="3"/>
  <c r="R214" i="3"/>
  <c r="Q214" i="3"/>
  <c r="V213" i="3"/>
  <c r="U213" i="3"/>
  <c r="T213" i="3"/>
  <c r="S213" i="3"/>
  <c r="S168" i="3" s="1"/>
  <c r="R213" i="3"/>
  <c r="V212" i="3"/>
  <c r="U212" i="3"/>
  <c r="T212" i="3"/>
  <c r="S212" i="3"/>
  <c r="R212" i="3"/>
  <c r="Q212" i="3"/>
  <c r="V211" i="3"/>
  <c r="U211" i="3"/>
  <c r="T211" i="3"/>
  <c r="S211" i="3"/>
  <c r="R211" i="3"/>
  <c r="Q211" i="3"/>
  <c r="V210" i="3"/>
  <c r="U210" i="3"/>
  <c r="T210" i="3"/>
  <c r="S210" i="3"/>
  <c r="R210" i="3"/>
  <c r="Q210" i="3"/>
  <c r="V209" i="3"/>
  <c r="U209" i="3"/>
  <c r="T209" i="3"/>
  <c r="S209" i="3"/>
  <c r="R209" i="3"/>
  <c r="Q209" i="3"/>
  <c r="V208" i="3"/>
  <c r="U208" i="3"/>
  <c r="T208" i="3"/>
  <c r="S208" i="3"/>
  <c r="R208" i="3"/>
  <c r="Q208" i="3"/>
  <c r="V207" i="3"/>
  <c r="U207" i="3"/>
  <c r="T207" i="3"/>
  <c r="S207" i="3"/>
  <c r="R207" i="3"/>
  <c r="Q207" i="3"/>
  <c r="V206" i="3"/>
  <c r="U206" i="3"/>
  <c r="T206" i="3"/>
  <c r="S206" i="3"/>
  <c r="R206" i="3"/>
  <c r="Q206" i="3"/>
  <c r="V205" i="3"/>
  <c r="U205" i="3"/>
  <c r="T205" i="3"/>
  <c r="S205" i="3"/>
  <c r="R205" i="3"/>
  <c r="Q205" i="3"/>
  <c r="V204" i="3"/>
  <c r="U204" i="3"/>
  <c r="T204" i="3"/>
  <c r="S204" i="3"/>
  <c r="R204" i="3"/>
  <c r="Q204" i="3"/>
  <c r="V203" i="3"/>
  <c r="U203" i="3"/>
  <c r="T203" i="3"/>
  <c r="S203" i="3"/>
  <c r="R203" i="3"/>
  <c r="Q203" i="3"/>
  <c r="V202" i="3"/>
  <c r="U202" i="3"/>
  <c r="T202" i="3"/>
  <c r="S202" i="3"/>
  <c r="R202" i="3"/>
  <c r="Q202" i="3"/>
  <c r="V201" i="3"/>
  <c r="U201" i="3"/>
  <c r="T201" i="3"/>
  <c r="S201" i="3"/>
  <c r="R201" i="3"/>
  <c r="Q201" i="3"/>
  <c r="V200" i="3"/>
  <c r="U200" i="3"/>
  <c r="T200" i="3"/>
  <c r="S200" i="3"/>
  <c r="R200" i="3"/>
  <c r="Q200" i="3"/>
  <c r="V199" i="3"/>
  <c r="U199" i="3"/>
  <c r="T199" i="3"/>
  <c r="S199" i="3"/>
  <c r="R199" i="3"/>
  <c r="Q199" i="3"/>
  <c r="V198" i="3"/>
  <c r="U198" i="3"/>
  <c r="T198" i="3"/>
  <c r="S198" i="3"/>
  <c r="R198" i="3"/>
  <c r="Q198" i="3"/>
  <c r="V197" i="3"/>
  <c r="U197" i="3"/>
  <c r="T197" i="3"/>
  <c r="S197" i="3"/>
  <c r="R197" i="3"/>
  <c r="Q197" i="3"/>
  <c r="V196" i="3"/>
  <c r="U196" i="3"/>
  <c r="T196" i="3"/>
  <c r="S196" i="3"/>
  <c r="R196" i="3"/>
  <c r="Q196" i="3"/>
  <c r="V195" i="3"/>
  <c r="U195" i="3"/>
  <c r="T195" i="3"/>
  <c r="S195" i="3"/>
  <c r="R195" i="3"/>
  <c r="Q195" i="3"/>
  <c r="V194" i="3"/>
  <c r="U194" i="3"/>
  <c r="T194" i="3"/>
  <c r="S194" i="3"/>
  <c r="R194" i="3"/>
  <c r="Q194" i="3"/>
  <c r="V193" i="3"/>
  <c r="U193" i="3"/>
  <c r="T193" i="3"/>
  <c r="S193" i="3"/>
  <c r="R193" i="3"/>
  <c r="Q193" i="3"/>
  <c r="V192" i="3"/>
  <c r="U192" i="3"/>
  <c r="T192" i="3"/>
  <c r="S192" i="3"/>
  <c r="R192" i="3"/>
  <c r="Q192" i="3"/>
  <c r="V191" i="3"/>
  <c r="U191" i="3"/>
  <c r="T191" i="3"/>
  <c r="S191" i="3"/>
  <c r="R191" i="3"/>
  <c r="Q191" i="3"/>
  <c r="V190" i="3"/>
  <c r="U190" i="3"/>
  <c r="T190" i="3"/>
  <c r="S190" i="3"/>
  <c r="R190" i="3"/>
  <c r="Q190" i="3"/>
  <c r="V189" i="3"/>
  <c r="U189" i="3"/>
  <c r="T189" i="3"/>
  <c r="S189" i="3"/>
  <c r="R189" i="3"/>
  <c r="Q189" i="3"/>
  <c r="V188" i="3"/>
  <c r="U188" i="3"/>
  <c r="T188" i="3"/>
  <c r="S188" i="3"/>
  <c r="R188" i="3"/>
  <c r="Q188" i="3"/>
  <c r="V187" i="3"/>
  <c r="U187" i="3"/>
  <c r="T187" i="3"/>
  <c r="S187" i="3"/>
  <c r="R187" i="3"/>
  <c r="Q187" i="3"/>
  <c r="V186" i="3"/>
  <c r="U186" i="3"/>
  <c r="T186" i="3"/>
  <c r="S186" i="3"/>
  <c r="R186" i="3"/>
  <c r="Q186" i="3"/>
  <c r="V185" i="3"/>
  <c r="U185" i="3"/>
  <c r="T185" i="3"/>
  <c r="S185" i="3"/>
  <c r="R185" i="3"/>
  <c r="Q185" i="3"/>
  <c r="V184" i="3"/>
  <c r="U184" i="3"/>
  <c r="T184" i="3"/>
  <c r="S184" i="3"/>
  <c r="R184" i="3"/>
  <c r="Q184" i="3"/>
  <c r="V183" i="3"/>
  <c r="U183" i="3"/>
  <c r="T183" i="3"/>
  <c r="S183" i="3"/>
  <c r="R183" i="3"/>
  <c r="Q183" i="3"/>
  <c r="V182" i="3"/>
  <c r="U182" i="3"/>
  <c r="T182" i="3"/>
  <c r="S182" i="3"/>
  <c r="R182" i="3"/>
  <c r="Q182" i="3"/>
  <c r="V181" i="3"/>
  <c r="U181" i="3"/>
  <c r="T181" i="3"/>
  <c r="S181" i="3"/>
  <c r="R181" i="3"/>
  <c r="Q181" i="3"/>
  <c r="V180" i="3"/>
  <c r="U180" i="3"/>
  <c r="T180" i="3"/>
  <c r="S180" i="3"/>
  <c r="R180" i="3"/>
  <c r="Q180" i="3"/>
  <c r="V179" i="3"/>
  <c r="U179" i="3"/>
  <c r="T179" i="3"/>
  <c r="S179" i="3"/>
  <c r="R179" i="3"/>
  <c r="Q179" i="3"/>
  <c r="V178" i="3"/>
  <c r="U178" i="3"/>
  <c r="T178" i="3"/>
  <c r="S178" i="3"/>
  <c r="R178" i="3"/>
  <c r="Q178" i="3"/>
  <c r="V177" i="3"/>
  <c r="U177" i="3"/>
  <c r="T177" i="3"/>
  <c r="S177" i="3"/>
  <c r="R177" i="3"/>
  <c r="Q177" i="3"/>
  <c r="V176" i="3"/>
  <c r="V169" i="3" s="1"/>
  <c r="U176" i="3"/>
  <c r="T176" i="3"/>
  <c r="S176" i="3"/>
  <c r="R176" i="3"/>
  <c r="R169" i="3" s="1"/>
  <c r="Q176" i="3"/>
  <c r="V175" i="3"/>
  <c r="U175" i="3"/>
  <c r="T175" i="3"/>
  <c r="S175" i="3"/>
  <c r="R175" i="3"/>
  <c r="V174" i="3"/>
  <c r="U174" i="3"/>
  <c r="T174" i="3"/>
  <c r="S174" i="3"/>
  <c r="R174" i="3"/>
  <c r="Q174" i="3"/>
  <c r="V173" i="3"/>
  <c r="U173" i="3"/>
  <c r="T173" i="3"/>
  <c r="S173" i="3"/>
  <c r="R173" i="3"/>
  <c r="Q173" i="3"/>
  <c r="V172" i="3"/>
  <c r="V259" i="3" s="1"/>
  <c r="U172" i="3"/>
  <c r="U259" i="3" s="1"/>
  <c r="T172" i="3"/>
  <c r="T259" i="3" s="1"/>
  <c r="S172" i="3"/>
  <c r="S259" i="3" s="1"/>
  <c r="R172" i="3"/>
  <c r="R259" i="3" s="1"/>
  <c r="Q172" i="3"/>
  <c r="Q259" i="3" s="1"/>
  <c r="V171" i="3"/>
  <c r="U171" i="3"/>
  <c r="T171" i="3"/>
  <c r="S171" i="3"/>
  <c r="R171" i="3"/>
  <c r="Q171" i="3"/>
  <c r="V170" i="3"/>
  <c r="U170" i="3"/>
  <c r="T170" i="3"/>
  <c r="S170" i="3"/>
  <c r="R170" i="3"/>
  <c r="Q170" i="3"/>
  <c r="U169" i="3"/>
  <c r="T169" i="3"/>
  <c r="S169" i="3"/>
  <c r="Q169" i="3"/>
  <c r="U168" i="3"/>
  <c r="T168" i="3"/>
  <c r="V167" i="3"/>
  <c r="U167" i="3"/>
  <c r="T167" i="3"/>
  <c r="S167" i="3"/>
  <c r="R167" i="3"/>
  <c r="Q167" i="3"/>
  <c r="Q156" i="3" s="1"/>
  <c r="V166" i="3"/>
  <c r="U166" i="3"/>
  <c r="T166" i="3"/>
  <c r="S166" i="3"/>
  <c r="R166" i="3"/>
  <c r="Q166" i="3"/>
  <c r="V165" i="3"/>
  <c r="U165" i="3"/>
  <c r="T165" i="3"/>
  <c r="S165" i="3"/>
  <c r="R165" i="3"/>
  <c r="Q165" i="3"/>
  <c r="V164" i="3"/>
  <c r="U164" i="3"/>
  <c r="T164" i="3"/>
  <c r="S164" i="3"/>
  <c r="R164" i="3"/>
  <c r="R156" i="3" s="1"/>
  <c r="Q164" i="3"/>
  <c r="V163" i="3"/>
  <c r="U163" i="3"/>
  <c r="T163" i="3"/>
  <c r="S163" i="3"/>
  <c r="R163" i="3"/>
  <c r="Q163" i="3"/>
  <c r="V162" i="3"/>
  <c r="U162" i="3"/>
  <c r="T162" i="3"/>
  <c r="S162" i="3"/>
  <c r="R162" i="3"/>
  <c r="Q162" i="3"/>
  <c r="V161" i="3"/>
  <c r="U161" i="3"/>
  <c r="T161" i="3"/>
  <c r="S161" i="3"/>
  <c r="R161" i="3"/>
  <c r="Q161" i="3"/>
  <c r="V160" i="3"/>
  <c r="U160" i="3"/>
  <c r="T160" i="3"/>
  <c r="S160" i="3"/>
  <c r="R160" i="3"/>
  <c r="Q160" i="3"/>
  <c r="V159" i="3"/>
  <c r="U159" i="3"/>
  <c r="T159" i="3"/>
  <c r="S159" i="3"/>
  <c r="R159" i="3"/>
  <c r="Q159" i="3"/>
  <c r="V158" i="3"/>
  <c r="U158" i="3"/>
  <c r="T158" i="3"/>
  <c r="S158" i="3"/>
  <c r="R158" i="3"/>
  <c r="Q158" i="3"/>
  <c r="V157" i="3"/>
  <c r="U157" i="3"/>
  <c r="T157" i="3"/>
  <c r="S157" i="3"/>
  <c r="R157" i="3"/>
  <c r="Q157" i="3"/>
  <c r="V156" i="3"/>
  <c r="U156" i="3"/>
  <c r="T156" i="3"/>
  <c r="S156" i="3"/>
  <c r="V155" i="3"/>
  <c r="U155" i="3"/>
  <c r="T155" i="3"/>
  <c r="S155" i="3"/>
  <c r="R155" i="3"/>
  <c r="Q155" i="3"/>
  <c r="V154" i="3"/>
  <c r="U154" i="3"/>
  <c r="T154" i="3"/>
  <c r="S154" i="3"/>
  <c r="R154" i="3"/>
  <c r="Q154" i="3"/>
  <c r="V153" i="3"/>
  <c r="U153" i="3"/>
  <c r="T153" i="3"/>
  <c r="S153" i="3"/>
  <c r="R153" i="3"/>
  <c r="Q153" i="3"/>
  <c r="V152" i="3"/>
  <c r="U152" i="3"/>
  <c r="T152" i="3"/>
  <c r="S152" i="3"/>
  <c r="R152" i="3"/>
  <c r="Q152" i="3"/>
  <c r="V151" i="3"/>
  <c r="U151" i="3"/>
  <c r="T151" i="3"/>
  <c r="S151" i="3"/>
  <c r="R151" i="3"/>
  <c r="Q151" i="3"/>
  <c r="V150" i="3"/>
  <c r="U150" i="3"/>
  <c r="T150" i="3"/>
  <c r="S150" i="3"/>
  <c r="R150" i="3"/>
  <c r="Q150" i="3"/>
  <c r="V149" i="3"/>
  <c r="U149" i="3"/>
  <c r="T149" i="3"/>
  <c r="S149" i="3"/>
  <c r="R149" i="3"/>
  <c r="Q149" i="3"/>
  <c r="V148" i="3"/>
  <c r="U148" i="3"/>
  <c r="T148" i="3"/>
  <c r="S148" i="3"/>
  <c r="R148" i="3"/>
  <c r="Q148" i="3"/>
  <c r="V147" i="3"/>
  <c r="U147" i="3"/>
  <c r="T147" i="3"/>
  <c r="S147" i="3"/>
  <c r="R147" i="3"/>
  <c r="Q147" i="3"/>
  <c r="V146" i="3"/>
  <c r="U146" i="3"/>
  <c r="T146" i="3"/>
  <c r="S146" i="3"/>
  <c r="R146" i="3"/>
  <c r="Q146" i="3"/>
  <c r="V145" i="3"/>
  <c r="U145" i="3"/>
  <c r="T145" i="3"/>
  <c r="S145" i="3"/>
  <c r="R145" i="3"/>
  <c r="Q145" i="3"/>
  <c r="V144" i="3"/>
  <c r="U144" i="3"/>
  <c r="T144" i="3"/>
  <c r="S144" i="3"/>
  <c r="R144" i="3"/>
  <c r="Q144" i="3"/>
  <c r="V143" i="3"/>
  <c r="U143" i="3"/>
  <c r="T143" i="3"/>
  <c r="S143" i="3"/>
  <c r="R143" i="3"/>
  <c r="Q143" i="3"/>
  <c r="V142" i="3"/>
  <c r="U142" i="3"/>
  <c r="T142" i="3"/>
  <c r="S142" i="3"/>
  <c r="R142" i="3"/>
  <c r="Q142" i="3"/>
  <c r="V141" i="3"/>
  <c r="U141" i="3"/>
  <c r="T141" i="3"/>
  <c r="S141" i="3"/>
  <c r="R141" i="3"/>
  <c r="Q141" i="3"/>
  <c r="V140" i="3"/>
  <c r="U140" i="3"/>
  <c r="T140" i="3"/>
  <c r="S140" i="3"/>
  <c r="R140" i="3"/>
  <c r="Q140" i="3"/>
  <c r="V139" i="3"/>
  <c r="U139" i="3"/>
  <c r="T139" i="3"/>
  <c r="S139" i="3"/>
  <c r="R139" i="3"/>
  <c r="Q139" i="3"/>
  <c r="V138" i="3"/>
  <c r="U138" i="3"/>
  <c r="T138" i="3"/>
  <c r="S138" i="3"/>
  <c r="R138" i="3"/>
  <c r="Q138" i="3"/>
  <c r="V137" i="3"/>
  <c r="U137" i="3"/>
  <c r="T137" i="3"/>
  <c r="S137" i="3"/>
  <c r="R137" i="3"/>
  <c r="Q137" i="3"/>
  <c r="V136" i="3"/>
  <c r="U136" i="3"/>
  <c r="T136" i="3"/>
  <c r="S136" i="3"/>
  <c r="R136" i="3"/>
  <c r="Q136" i="3"/>
  <c r="V135" i="3"/>
  <c r="U135" i="3"/>
  <c r="T135" i="3"/>
  <c r="S135" i="3"/>
  <c r="R135" i="3"/>
  <c r="Q135" i="3"/>
  <c r="V134" i="3"/>
  <c r="U134" i="3"/>
  <c r="T134" i="3"/>
  <c r="S134" i="3"/>
  <c r="R134" i="3"/>
  <c r="Q134" i="3"/>
  <c r="V133" i="3"/>
  <c r="U133" i="3"/>
  <c r="T133" i="3"/>
  <c r="S133" i="3"/>
  <c r="R133" i="3"/>
  <c r="Q133" i="3"/>
  <c r="V132" i="3"/>
  <c r="U132" i="3"/>
  <c r="T132" i="3"/>
  <c r="S132" i="3"/>
  <c r="R132" i="3"/>
  <c r="Q132" i="3"/>
  <c r="V131" i="3"/>
  <c r="U131" i="3"/>
  <c r="T131" i="3"/>
  <c r="S131" i="3"/>
  <c r="R131" i="3"/>
  <c r="Q131" i="3"/>
  <c r="V130" i="3"/>
  <c r="U130" i="3"/>
  <c r="T130" i="3"/>
  <c r="S130" i="3"/>
  <c r="R130" i="3"/>
  <c r="Q130" i="3"/>
  <c r="V129" i="3"/>
  <c r="U129" i="3"/>
  <c r="T129" i="3"/>
  <c r="S129" i="3"/>
  <c r="R129" i="3"/>
  <c r="Q129" i="3"/>
  <c r="V128" i="3"/>
  <c r="U128" i="3"/>
  <c r="T128" i="3"/>
  <c r="S128" i="3"/>
  <c r="R128" i="3"/>
  <c r="Q128" i="3"/>
  <c r="V127" i="3"/>
  <c r="U127" i="3"/>
  <c r="T127" i="3"/>
  <c r="S127" i="3"/>
  <c r="R127" i="3"/>
  <c r="Q127" i="3"/>
  <c r="V126" i="3"/>
  <c r="U126" i="3"/>
  <c r="T126" i="3"/>
  <c r="S126" i="3"/>
  <c r="R126" i="3"/>
  <c r="Q126" i="3"/>
  <c r="V125" i="3"/>
  <c r="U125" i="3"/>
  <c r="T125" i="3"/>
  <c r="S125" i="3"/>
  <c r="R125" i="3"/>
  <c r="Q125" i="3"/>
  <c r="V124" i="3"/>
  <c r="U124" i="3"/>
  <c r="T124" i="3"/>
  <c r="S124" i="3"/>
  <c r="R124" i="3"/>
  <c r="Q124" i="3"/>
  <c r="V123" i="3"/>
  <c r="U123" i="3"/>
  <c r="T123" i="3"/>
  <c r="S123" i="3"/>
  <c r="R123" i="3"/>
  <c r="Q123" i="3"/>
  <c r="V122" i="3"/>
  <c r="U122" i="3"/>
  <c r="T122" i="3"/>
  <c r="S122" i="3"/>
  <c r="R122" i="3"/>
  <c r="Q122" i="3"/>
  <c r="V121" i="3"/>
  <c r="U121" i="3"/>
  <c r="T121" i="3"/>
  <c r="S121" i="3"/>
  <c r="R121" i="3"/>
  <c r="Q121" i="3"/>
  <c r="V120" i="3"/>
  <c r="U120" i="3"/>
  <c r="T120" i="3"/>
  <c r="S120" i="3"/>
  <c r="R120" i="3"/>
  <c r="Q120" i="3"/>
  <c r="V119" i="3"/>
  <c r="U119" i="3"/>
  <c r="T119" i="3"/>
  <c r="S119" i="3"/>
  <c r="R119" i="3"/>
  <c r="Q119" i="3"/>
  <c r="V118" i="3"/>
  <c r="U118" i="3"/>
  <c r="T118" i="3"/>
  <c r="S118" i="3"/>
  <c r="R118" i="3"/>
  <c r="Q118" i="3"/>
  <c r="V117" i="3"/>
  <c r="U117" i="3"/>
  <c r="T117" i="3"/>
  <c r="S117" i="3"/>
  <c r="R117" i="3"/>
  <c r="Q117" i="3"/>
  <c r="V116" i="3"/>
  <c r="U116" i="3"/>
  <c r="T116" i="3"/>
  <c r="S116" i="3"/>
  <c r="R116" i="3"/>
  <c r="Q116" i="3"/>
  <c r="V115" i="3"/>
  <c r="U115" i="3"/>
  <c r="T115" i="3"/>
  <c r="S115" i="3"/>
  <c r="R115" i="3"/>
  <c r="Q115" i="3"/>
  <c r="V114" i="3"/>
  <c r="U114" i="3"/>
  <c r="T114" i="3"/>
  <c r="S114" i="3"/>
  <c r="R114" i="3"/>
  <c r="Q114" i="3"/>
  <c r="V113" i="3"/>
  <c r="U113" i="3"/>
  <c r="T113" i="3"/>
  <c r="S113" i="3"/>
  <c r="R113" i="3"/>
  <c r="Q113" i="3"/>
  <c r="V112" i="3"/>
  <c r="U112" i="3"/>
  <c r="T112" i="3"/>
  <c r="S112" i="3"/>
  <c r="R112" i="3"/>
  <c r="Q112" i="3"/>
  <c r="V111" i="3"/>
  <c r="U111" i="3"/>
  <c r="T111" i="3"/>
  <c r="S111" i="3"/>
  <c r="R111" i="3"/>
  <c r="Q111" i="3"/>
  <c r="V110" i="3"/>
  <c r="U110" i="3"/>
  <c r="T110" i="3"/>
  <c r="S110" i="3"/>
  <c r="R110" i="3"/>
  <c r="Q110" i="3"/>
  <c r="V109" i="3"/>
  <c r="U109" i="3"/>
  <c r="T109" i="3"/>
  <c r="S109" i="3"/>
  <c r="R109" i="3"/>
  <c r="Q109" i="3"/>
  <c r="V108" i="3"/>
  <c r="U108" i="3"/>
  <c r="T108" i="3"/>
  <c r="S108" i="3"/>
  <c r="R108" i="3"/>
  <c r="Q108" i="3"/>
  <c r="V107" i="3"/>
  <c r="U107" i="3"/>
  <c r="T107" i="3"/>
  <c r="S107" i="3"/>
  <c r="R107" i="3"/>
  <c r="Q107" i="3"/>
  <c r="V106" i="3"/>
  <c r="U106" i="3"/>
  <c r="T106" i="3"/>
  <c r="S106" i="3"/>
  <c r="R106" i="3"/>
  <c r="Q106" i="3"/>
  <c r="V105" i="3"/>
  <c r="U105" i="3"/>
  <c r="T105" i="3"/>
  <c r="S105" i="3"/>
  <c r="R105" i="3"/>
  <c r="Q105" i="3"/>
  <c r="V104" i="3"/>
  <c r="U104" i="3"/>
  <c r="T104" i="3"/>
  <c r="S104" i="3"/>
  <c r="R104" i="3"/>
  <c r="Q104" i="3"/>
  <c r="V103" i="3"/>
  <c r="U103" i="3"/>
  <c r="T103" i="3"/>
  <c r="S103" i="3"/>
  <c r="R103" i="3"/>
  <c r="Q103" i="3"/>
  <c r="V102" i="3"/>
  <c r="U102" i="3"/>
  <c r="T102" i="3"/>
  <c r="S102" i="3"/>
  <c r="R102" i="3"/>
  <c r="Q102" i="3"/>
  <c r="V101" i="3"/>
  <c r="U101" i="3"/>
  <c r="T101" i="3"/>
  <c r="S101" i="3"/>
  <c r="R101" i="3"/>
  <c r="Q101" i="3"/>
  <c r="V100" i="3"/>
  <c r="U100" i="3"/>
  <c r="T100" i="3"/>
  <c r="S100" i="3"/>
  <c r="R100" i="3"/>
  <c r="Q100" i="3"/>
  <c r="V99" i="3"/>
  <c r="U99" i="3"/>
  <c r="T99" i="3"/>
  <c r="S99" i="3"/>
  <c r="R99" i="3"/>
  <c r="Q99" i="3"/>
  <c r="V98" i="3"/>
  <c r="U98" i="3"/>
  <c r="T98" i="3"/>
  <c r="S98" i="3"/>
  <c r="R98" i="3"/>
  <c r="Q98" i="3"/>
  <c r="V97" i="3"/>
  <c r="U97" i="3"/>
  <c r="T97" i="3"/>
  <c r="S97" i="3"/>
  <c r="R97" i="3"/>
  <c r="Q97" i="3"/>
  <c r="V96" i="3"/>
  <c r="U96" i="3"/>
  <c r="T96" i="3"/>
  <c r="S96" i="3"/>
  <c r="R96" i="3"/>
  <c r="Q96" i="3"/>
  <c r="V95" i="3"/>
  <c r="U95" i="3"/>
  <c r="T95" i="3"/>
  <c r="S95" i="3"/>
  <c r="R95" i="3"/>
  <c r="Q95" i="3"/>
  <c r="V94" i="3"/>
  <c r="U94" i="3"/>
  <c r="T94" i="3"/>
  <c r="S94" i="3"/>
  <c r="R94" i="3"/>
  <c r="Q94" i="3"/>
  <c r="V93" i="3"/>
  <c r="U93" i="3"/>
  <c r="T93" i="3"/>
  <c r="S93" i="3"/>
  <c r="R93" i="3"/>
  <c r="Q93" i="3"/>
  <c r="V92" i="3"/>
  <c r="U92" i="3"/>
  <c r="T92" i="3"/>
  <c r="S92" i="3"/>
  <c r="R92" i="3"/>
  <c r="Q92" i="3"/>
  <c r="V91" i="3"/>
  <c r="U91" i="3"/>
  <c r="T91" i="3"/>
  <c r="S91" i="3"/>
  <c r="R91" i="3"/>
  <c r="Q91" i="3"/>
  <c r="V90" i="3"/>
  <c r="U90" i="3"/>
  <c r="T90" i="3"/>
  <c r="S90" i="3"/>
  <c r="R90" i="3"/>
  <c r="Q90" i="3"/>
  <c r="V89" i="3"/>
  <c r="U89" i="3"/>
  <c r="T89" i="3"/>
  <c r="S89" i="3"/>
  <c r="R89" i="3"/>
  <c r="Q89" i="3"/>
  <c r="V88" i="3"/>
  <c r="U88" i="3"/>
  <c r="T88" i="3"/>
  <c r="S88" i="3"/>
  <c r="R88" i="3"/>
  <c r="Q88" i="3"/>
  <c r="V87" i="3"/>
  <c r="U87" i="3"/>
  <c r="T87" i="3"/>
  <c r="S87" i="3"/>
  <c r="R87" i="3"/>
  <c r="Q87" i="3"/>
  <c r="V86" i="3"/>
  <c r="U86" i="3"/>
  <c r="T86" i="3"/>
  <c r="S86" i="3"/>
  <c r="R86" i="3"/>
  <c r="Q86" i="3"/>
  <c r="V85" i="3"/>
  <c r="U85" i="3"/>
  <c r="T85" i="3"/>
  <c r="S85" i="3"/>
  <c r="R85" i="3"/>
  <c r="Q85" i="3"/>
  <c r="V84" i="3"/>
  <c r="U84" i="3"/>
  <c r="T84" i="3"/>
  <c r="S84" i="3"/>
  <c r="R84" i="3"/>
  <c r="Q84" i="3"/>
  <c r="V83" i="3"/>
  <c r="U83" i="3"/>
  <c r="T83" i="3"/>
  <c r="S83" i="3"/>
  <c r="R83" i="3"/>
  <c r="Q83" i="3"/>
  <c r="V82" i="3"/>
  <c r="U82" i="3"/>
  <c r="T82" i="3"/>
  <c r="S82" i="3"/>
  <c r="R82" i="3"/>
  <c r="Q82" i="3"/>
  <c r="V81" i="3"/>
  <c r="U81" i="3"/>
  <c r="T81" i="3"/>
  <c r="S81" i="3"/>
  <c r="R81" i="3"/>
  <c r="Q81" i="3"/>
  <c r="V80" i="3"/>
  <c r="U80" i="3"/>
  <c r="T80" i="3"/>
  <c r="S80" i="3"/>
  <c r="R80" i="3"/>
  <c r="Q80" i="3"/>
  <c r="V79" i="3"/>
  <c r="U79" i="3"/>
  <c r="T79" i="3"/>
  <c r="S79" i="3"/>
  <c r="R79" i="3"/>
  <c r="Q79" i="3"/>
  <c r="V78" i="3"/>
  <c r="U78" i="3"/>
  <c r="T78" i="3"/>
  <c r="S78" i="3"/>
  <c r="R78" i="3"/>
  <c r="Q78" i="3"/>
  <c r="V77" i="3"/>
  <c r="U77" i="3"/>
  <c r="T77" i="3"/>
  <c r="S77" i="3"/>
  <c r="R77" i="3"/>
  <c r="Q77" i="3"/>
  <c r="V76" i="3"/>
  <c r="U76" i="3"/>
  <c r="T76" i="3"/>
  <c r="S76" i="3"/>
  <c r="R76" i="3"/>
  <c r="Q76" i="3"/>
  <c r="V75" i="3"/>
  <c r="U75" i="3"/>
  <c r="T75" i="3"/>
  <c r="S75" i="3"/>
  <c r="R75" i="3"/>
  <c r="Q75" i="3"/>
  <c r="V74" i="3"/>
  <c r="U74" i="3"/>
  <c r="T74" i="3"/>
  <c r="S74" i="3"/>
  <c r="R74" i="3"/>
  <c r="Q74" i="3"/>
  <c r="V73" i="3"/>
  <c r="U73" i="3"/>
  <c r="T73" i="3"/>
  <c r="S73" i="3"/>
  <c r="R73" i="3"/>
  <c r="Q73" i="3"/>
  <c r="V72" i="3"/>
  <c r="U72" i="3"/>
  <c r="T72" i="3"/>
  <c r="S72" i="3"/>
  <c r="R72" i="3"/>
  <c r="Q72" i="3"/>
  <c r="V71" i="3"/>
  <c r="U71" i="3"/>
  <c r="T71" i="3"/>
  <c r="S71" i="3"/>
  <c r="R71" i="3"/>
  <c r="Q71" i="3"/>
  <c r="V70" i="3"/>
  <c r="U70" i="3"/>
  <c r="T70" i="3"/>
  <c r="S70" i="3"/>
  <c r="R70" i="3"/>
  <c r="Q70" i="3"/>
  <c r="V69" i="3"/>
  <c r="U69" i="3"/>
  <c r="T69" i="3"/>
  <c r="S69" i="3"/>
  <c r="R69" i="3"/>
  <c r="Q69" i="3"/>
  <c r="V68" i="3"/>
  <c r="U68" i="3"/>
  <c r="T68" i="3"/>
  <c r="S68" i="3"/>
  <c r="R68" i="3"/>
  <c r="Q68" i="3"/>
  <c r="V67" i="3"/>
  <c r="U67" i="3"/>
  <c r="T67" i="3"/>
  <c r="S67" i="3"/>
  <c r="R67" i="3"/>
  <c r="Q67" i="3"/>
  <c r="V66" i="3"/>
  <c r="U66" i="3"/>
  <c r="T66" i="3"/>
  <c r="S66" i="3"/>
  <c r="R66" i="3"/>
  <c r="Q66" i="3"/>
  <c r="V65" i="3"/>
  <c r="U65" i="3"/>
  <c r="T65" i="3"/>
  <c r="S65" i="3"/>
  <c r="R65" i="3"/>
  <c r="Q65" i="3"/>
  <c r="V64" i="3"/>
  <c r="U64" i="3"/>
  <c r="T64" i="3"/>
  <c r="S64" i="3"/>
  <c r="R64" i="3"/>
  <c r="Q64" i="3"/>
  <c r="V63" i="3"/>
  <c r="U63" i="3"/>
  <c r="T63" i="3"/>
  <c r="S63" i="3"/>
  <c r="R63" i="3"/>
  <c r="Q63" i="3"/>
  <c r="V62" i="3"/>
  <c r="U62" i="3"/>
  <c r="T62" i="3"/>
  <c r="S62" i="3"/>
  <c r="R62" i="3"/>
  <c r="Q62" i="3"/>
  <c r="V61" i="3"/>
  <c r="U61" i="3"/>
  <c r="T61" i="3"/>
  <c r="S61" i="3"/>
  <c r="R61" i="3"/>
  <c r="Q61" i="3"/>
  <c r="V60" i="3"/>
  <c r="U60" i="3"/>
  <c r="T60" i="3"/>
  <c r="S60" i="3"/>
  <c r="R60" i="3"/>
  <c r="Q60" i="3"/>
  <c r="V59" i="3"/>
  <c r="U59" i="3"/>
  <c r="T59" i="3"/>
  <c r="S59" i="3"/>
  <c r="R59" i="3"/>
  <c r="Q59" i="3"/>
  <c r="V58" i="3"/>
  <c r="U58" i="3"/>
  <c r="T58" i="3"/>
  <c r="S58" i="3"/>
  <c r="R58" i="3"/>
  <c r="Q58" i="3"/>
  <c r="V57" i="3"/>
  <c r="U57" i="3"/>
  <c r="T57" i="3"/>
  <c r="S57" i="3"/>
  <c r="R57" i="3"/>
  <c r="Q57" i="3"/>
  <c r="V56" i="3"/>
  <c r="U56" i="3"/>
  <c r="T56" i="3"/>
  <c r="S56" i="3"/>
  <c r="R56" i="3"/>
  <c r="Q56" i="3"/>
  <c r="V55" i="3"/>
  <c r="U55" i="3"/>
  <c r="T55" i="3"/>
  <c r="S55" i="3"/>
  <c r="R55" i="3"/>
  <c r="Q55" i="3"/>
  <c r="V54" i="3"/>
  <c r="U54" i="3"/>
  <c r="T54" i="3"/>
  <c r="S54" i="3"/>
  <c r="R54" i="3"/>
  <c r="Q54" i="3"/>
  <c r="V53" i="3"/>
  <c r="U53" i="3"/>
  <c r="T53" i="3"/>
  <c r="S53" i="3"/>
  <c r="R53" i="3"/>
  <c r="Q53" i="3"/>
  <c r="V52" i="3"/>
  <c r="U52" i="3"/>
  <c r="T52" i="3"/>
  <c r="S52" i="3"/>
  <c r="R52" i="3"/>
  <c r="Q52" i="3"/>
  <c r="V51" i="3"/>
  <c r="U51" i="3"/>
  <c r="T51" i="3"/>
  <c r="S51" i="3"/>
  <c r="R51" i="3"/>
  <c r="Q51" i="3"/>
  <c r="V50" i="3"/>
  <c r="U50" i="3"/>
  <c r="T50" i="3"/>
  <c r="S50" i="3"/>
  <c r="R50" i="3"/>
  <c r="Q50" i="3"/>
  <c r="V49" i="3"/>
  <c r="U49" i="3"/>
  <c r="T49" i="3"/>
  <c r="S49" i="3"/>
  <c r="R49" i="3"/>
  <c r="Q49" i="3"/>
  <c r="V48" i="3"/>
  <c r="U48" i="3"/>
  <c r="T48" i="3"/>
  <c r="S48" i="3"/>
  <c r="R48" i="3"/>
  <c r="Q48" i="3"/>
  <c r="V46" i="3"/>
  <c r="U46" i="3"/>
  <c r="T46" i="3"/>
  <c r="S46" i="3"/>
  <c r="R46" i="3"/>
  <c r="Q46" i="3"/>
  <c r="V39" i="3"/>
  <c r="U39" i="3"/>
  <c r="T39" i="3"/>
  <c r="S39" i="3"/>
  <c r="R39" i="3"/>
  <c r="Q39" i="3"/>
  <c r="V37" i="3"/>
  <c r="U37" i="3"/>
  <c r="T37" i="3"/>
  <c r="S37" i="3"/>
  <c r="R37" i="3"/>
  <c r="Q37" i="3"/>
  <c r="V36" i="3"/>
  <c r="U36" i="3"/>
  <c r="T36" i="3"/>
  <c r="S36" i="3"/>
  <c r="R36" i="3"/>
  <c r="Q36" i="3"/>
  <c r="V35" i="3"/>
  <c r="U35" i="3"/>
  <c r="T35" i="3"/>
  <c r="S35" i="3"/>
  <c r="R35" i="3"/>
  <c r="Q35" i="3"/>
  <c r="V34" i="3"/>
  <c r="U34" i="3"/>
  <c r="U258" i="3" s="1"/>
  <c r="T34" i="3"/>
  <c r="T258" i="3" s="1"/>
  <c r="S34" i="3"/>
  <c r="S258" i="3" s="1"/>
  <c r="R34" i="3"/>
  <c r="Q34" i="3"/>
  <c r="V33" i="3"/>
  <c r="V257" i="3" s="1"/>
  <c r="U33" i="3"/>
  <c r="T33" i="3"/>
  <c r="S33" i="3"/>
  <c r="R33" i="3"/>
  <c r="Q33" i="3"/>
  <c r="V32" i="3"/>
  <c r="U32" i="3"/>
  <c r="T32" i="3"/>
  <c r="S32" i="3"/>
  <c r="R32" i="3"/>
  <c r="Q32" i="3"/>
  <c r="V30" i="3"/>
  <c r="U30" i="3"/>
  <c r="T30" i="3"/>
  <c r="S30" i="3"/>
  <c r="R30" i="3"/>
  <c r="Q30" i="3"/>
  <c r="V28" i="3"/>
  <c r="U28" i="3"/>
  <c r="T28" i="3"/>
  <c r="S28" i="3"/>
  <c r="R28" i="3"/>
  <c r="Q28" i="3"/>
  <c r="V27" i="3"/>
  <c r="U27" i="3"/>
  <c r="T27" i="3"/>
  <c r="S27" i="3"/>
  <c r="R27" i="3"/>
  <c r="Q27" i="3"/>
  <c r="V26" i="3"/>
  <c r="U26" i="3"/>
  <c r="T26" i="3"/>
  <c r="S26" i="3"/>
  <c r="R26" i="3"/>
  <c r="Q26" i="3"/>
  <c r="V25" i="3"/>
  <c r="U25" i="3"/>
  <c r="T25" i="3"/>
  <c r="S25" i="3"/>
  <c r="R25" i="3"/>
  <c r="Q25" i="3"/>
  <c r="V24" i="3"/>
  <c r="U24" i="3"/>
  <c r="T24" i="3"/>
  <c r="S24" i="3"/>
  <c r="R24" i="3"/>
  <c r="Q24" i="3"/>
  <c r="V23" i="3"/>
  <c r="U23" i="3"/>
  <c r="T23" i="3"/>
  <c r="S23" i="3"/>
  <c r="R23" i="3"/>
  <c r="Q23" i="3"/>
  <c r="V22" i="3"/>
  <c r="U22" i="3"/>
  <c r="T22" i="3"/>
  <c r="S22" i="3"/>
  <c r="R22" i="3"/>
  <c r="Q22" i="3"/>
  <c r="V21" i="3"/>
  <c r="U21" i="3"/>
  <c r="T21" i="3"/>
  <c r="S21" i="3"/>
  <c r="R21" i="3"/>
  <c r="Q21" i="3"/>
  <c r="V20" i="3"/>
  <c r="U20" i="3"/>
  <c r="T20" i="3"/>
  <c r="S20" i="3"/>
  <c r="R20" i="3"/>
  <c r="Q20" i="3"/>
  <c r="Q18" i="3" s="1"/>
  <c r="V19" i="3"/>
  <c r="U19" i="3"/>
  <c r="T19" i="3"/>
  <c r="S19" i="3"/>
  <c r="R19" i="3"/>
  <c r="Q19" i="3"/>
  <c r="V18" i="3"/>
  <c r="U18" i="3"/>
  <c r="U256" i="3" s="1"/>
  <c r="T18" i="3"/>
  <c r="T256" i="3" s="1"/>
  <c r="S18" i="3"/>
  <c r="R18" i="3"/>
  <c r="I255" i="3"/>
  <c r="H255" i="3"/>
  <c r="G255" i="3"/>
  <c r="I254" i="3"/>
  <c r="H254" i="3"/>
  <c r="G254" i="3"/>
  <c r="I253" i="3"/>
  <c r="H253" i="3"/>
  <c r="H251" i="3" s="1"/>
  <c r="G253" i="3"/>
  <c r="I252" i="3"/>
  <c r="I251" i="3" s="1"/>
  <c r="H252" i="3"/>
  <c r="G252" i="3"/>
  <c r="G251" i="3" s="1"/>
  <c r="I250" i="3"/>
  <c r="H250" i="3"/>
  <c r="G250" i="3"/>
  <c r="I249" i="3"/>
  <c r="H249" i="3"/>
  <c r="G249" i="3"/>
  <c r="I248" i="3"/>
  <c r="H248" i="3"/>
  <c r="G248" i="3"/>
  <c r="I247" i="3"/>
  <c r="H247" i="3"/>
  <c r="G247" i="3"/>
  <c r="I246" i="3"/>
  <c r="I245" i="3" s="1"/>
  <c r="I243" i="3" s="1"/>
  <c r="H246" i="3"/>
  <c r="G246" i="3"/>
  <c r="G245" i="3" s="1"/>
  <c r="H245" i="3"/>
  <c r="I244" i="3"/>
  <c r="H244" i="3"/>
  <c r="G244" i="3"/>
  <c r="I242" i="3"/>
  <c r="H242" i="3"/>
  <c r="G242" i="3"/>
  <c r="I241" i="3"/>
  <c r="H241" i="3"/>
  <c r="G241" i="3"/>
  <c r="I240" i="3"/>
  <c r="I239" i="3" s="1"/>
  <c r="H240" i="3"/>
  <c r="G240" i="3"/>
  <c r="G239" i="3" s="1"/>
  <c r="H239" i="3"/>
  <c r="I238" i="3"/>
  <c r="H238" i="3"/>
  <c r="G238" i="3"/>
  <c r="I237" i="3"/>
  <c r="H237" i="3"/>
  <c r="H236" i="3" s="1"/>
  <c r="G237" i="3"/>
  <c r="I236" i="3"/>
  <c r="I235" i="3"/>
  <c r="I234" i="3" s="1"/>
  <c r="H235" i="3"/>
  <c r="H234" i="3" s="1"/>
  <c r="G235" i="3"/>
  <c r="G234" i="3"/>
  <c r="I233" i="3"/>
  <c r="H233" i="3"/>
  <c r="H230" i="3" s="1"/>
  <c r="H228" i="3" s="1"/>
  <c r="G233" i="3"/>
  <c r="I232" i="3"/>
  <c r="I229" i="3" s="1"/>
  <c r="H232" i="3"/>
  <c r="G232" i="3"/>
  <c r="G229" i="3" s="1"/>
  <c r="I231" i="3"/>
  <c r="H231" i="3"/>
  <c r="G231" i="3"/>
  <c r="I230" i="3"/>
  <c r="I228" i="3" s="1"/>
  <c r="G230" i="3"/>
  <c r="H229" i="3"/>
  <c r="G228" i="3"/>
  <c r="I226" i="3"/>
  <c r="I225" i="3" s="1"/>
  <c r="H226" i="3"/>
  <c r="G226" i="3"/>
  <c r="G225" i="3" s="1"/>
  <c r="H225" i="3"/>
  <c r="I224" i="3"/>
  <c r="H224" i="3"/>
  <c r="G224" i="3"/>
  <c r="I223" i="3"/>
  <c r="H223" i="3"/>
  <c r="G223" i="3"/>
  <c r="I222" i="3"/>
  <c r="H222" i="3"/>
  <c r="G222" i="3"/>
  <c r="I221" i="3"/>
  <c r="H221" i="3"/>
  <c r="G221" i="3"/>
  <c r="I220" i="3"/>
  <c r="H220" i="3"/>
  <c r="G220" i="3"/>
  <c r="I219" i="3"/>
  <c r="H219" i="3"/>
  <c r="G219" i="3"/>
  <c r="I218" i="3"/>
  <c r="H218" i="3"/>
  <c r="G218" i="3"/>
  <c r="I217" i="3"/>
  <c r="I214" i="3" s="1"/>
  <c r="I172" i="3" s="1"/>
  <c r="I259" i="3" s="1"/>
  <c r="H217" i="3"/>
  <c r="H214" i="3" s="1"/>
  <c r="H172" i="3" s="1"/>
  <c r="H259" i="3" s="1"/>
  <c r="G217" i="3"/>
  <c r="I216" i="3"/>
  <c r="H216" i="3"/>
  <c r="H213" i="3" s="1"/>
  <c r="G216" i="3"/>
  <c r="I215" i="3"/>
  <c r="H215" i="3"/>
  <c r="G215" i="3"/>
  <c r="G214" i="3"/>
  <c r="I212" i="3"/>
  <c r="I211" i="3" s="1"/>
  <c r="H212" i="3"/>
  <c r="G212" i="3"/>
  <c r="G211" i="3" s="1"/>
  <c r="H211" i="3"/>
  <c r="I210" i="3"/>
  <c r="H210" i="3"/>
  <c r="G210" i="3"/>
  <c r="I209" i="3"/>
  <c r="H209" i="3"/>
  <c r="G209" i="3"/>
  <c r="I208" i="3"/>
  <c r="I197" i="3" s="1"/>
  <c r="H208" i="3"/>
  <c r="G208" i="3"/>
  <c r="G197" i="3" s="1"/>
  <c r="I207" i="3"/>
  <c r="H207" i="3"/>
  <c r="G207" i="3"/>
  <c r="I206" i="3"/>
  <c r="H206" i="3"/>
  <c r="G206" i="3"/>
  <c r="I205" i="3"/>
  <c r="H205" i="3"/>
  <c r="G205" i="3"/>
  <c r="I204" i="3"/>
  <c r="H204" i="3"/>
  <c r="G204" i="3"/>
  <c r="I203" i="3"/>
  <c r="H203" i="3"/>
  <c r="G203" i="3"/>
  <c r="I202" i="3"/>
  <c r="H202" i="3"/>
  <c r="G202" i="3"/>
  <c r="I201" i="3"/>
  <c r="H201" i="3"/>
  <c r="G201" i="3"/>
  <c r="I200" i="3"/>
  <c r="I195" i="3" s="1"/>
  <c r="H200" i="3"/>
  <c r="G200" i="3"/>
  <c r="I199" i="3"/>
  <c r="H199" i="3"/>
  <c r="H195" i="3" s="1"/>
  <c r="G199" i="3"/>
  <c r="I198" i="3"/>
  <c r="H198" i="3"/>
  <c r="G198" i="3"/>
  <c r="H197" i="3"/>
  <c r="I196" i="3"/>
  <c r="H196" i="3"/>
  <c r="G196" i="3"/>
  <c r="I194" i="3"/>
  <c r="H194" i="3"/>
  <c r="G194" i="3"/>
  <c r="I193" i="3"/>
  <c r="H193" i="3"/>
  <c r="H177" i="3" s="1"/>
  <c r="H171" i="3" s="1"/>
  <c r="G193" i="3"/>
  <c r="I192" i="3"/>
  <c r="H192" i="3"/>
  <c r="G192" i="3"/>
  <c r="I191" i="3"/>
  <c r="H191" i="3"/>
  <c r="H176" i="3" s="1"/>
  <c r="H169" i="3" s="1"/>
  <c r="G191" i="3"/>
  <c r="I190" i="3"/>
  <c r="H190" i="3"/>
  <c r="G190" i="3"/>
  <c r="I189" i="3"/>
  <c r="H189" i="3"/>
  <c r="G189" i="3"/>
  <c r="I188" i="3"/>
  <c r="H188" i="3"/>
  <c r="G188" i="3"/>
  <c r="I187" i="3"/>
  <c r="H187" i="3"/>
  <c r="G187" i="3"/>
  <c r="I186" i="3"/>
  <c r="H186" i="3"/>
  <c r="G186" i="3"/>
  <c r="I185" i="3"/>
  <c r="H185" i="3"/>
  <c r="G185" i="3"/>
  <c r="I184" i="3"/>
  <c r="H184" i="3"/>
  <c r="G184" i="3"/>
  <c r="I183" i="3"/>
  <c r="H183" i="3"/>
  <c r="G183" i="3"/>
  <c r="I182" i="3"/>
  <c r="H182" i="3"/>
  <c r="G182" i="3"/>
  <c r="I181" i="3"/>
  <c r="H181" i="3"/>
  <c r="G181" i="3"/>
  <c r="I180" i="3"/>
  <c r="I177" i="3" s="1"/>
  <c r="I171" i="3" s="1"/>
  <c r="H180" i="3"/>
  <c r="G180" i="3"/>
  <c r="G177" i="3" s="1"/>
  <c r="G171" i="3" s="1"/>
  <c r="I179" i="3"/>
  <c r="H179" i="3"/>
  <c r="G179" i="3"/>
  <c r="I178" i="3"/>
  <c r="I175" i="3" s="1"/>
  <c r="H178" i="3"/>
  <c r="G178" i="3"/>
  <c r="G175" i="3" s="1"/>
  <c r="I176" i="3"/>
  <c r="I169" i="3" s="1"/>
  <c r="G176" i="3"/>
  <c r="G169" i="3" s="1"/>
  <c r="H175" i="3"/>
  <c r="I174" i="3"/>
  <c r="I173" i="3" s="1"/>
  <c r="H174" i="3"/>
  <c r="G174" i="3"/>
  <c r="G173" i="3" s="1"/>
  <c r="H173" i="3"/>
  <c r="G172" i="3"/>
  <c r="G259" i="3" s="1"/>
  <c r="I170" i="3"/>
  <c r="H170" i="3"/>
  <c r="G170" i="3"/>
  <c r="I167" i="3"/>
  <c r="H167" i="3"/>
  <c r="G167" i="3"/>
  <c r="I166" i="3"/>
  <c r="H166" i="3"/>
  <c r="G166" i="3"/>
  <c r="I165" i="3"/>
  <c r="H165" i="3"/>
  <c r="G165" i="3"/>
  <c r="I164" i="3"/>
  <c r="H164" i="3"/>
  <c r="G164" i="3"/>
  <c r="I163" i="3"/>
  <c r="H163" i="3"/>
  <c r="G163" i="3"/>
  <c r="I162" i="3"/>
  <c r="H162" i="3"/>
  <c r="G162" i="3"/>
  <c r="I161" i="3"/>
  <c r="H161" i="3"/>
  <c r="G161" i="3"/>
  <c r="I160" i="3"/>
  <c r="H160" i="3"/>
  <c r="G160" i="3"/>
  <c r="I159" i="3"/>
  <c r="H159" i="3"/>
  <c r="H156" i="3" s="1"/>
  <c r="G159" i="3"/>
  <c r="I158" i="3"/>
  <c r="H158" i="3"/>
  <c r="G158" i="3"/>
  <c r="I157" i="3"/>
  <c r="H157" i="3"/>
  <c r="G157" i="3"/>
  <c r="I156" i="3"/>
  <c r="I155" i="3"/>
  <c r="H155" i="3"/>
  <c r="G155" i="3"/>
  <c r="I154" i="3"/>
  <c r="H154" i="3"/>
  <c r="G154" i="3"/>
  <c r="I153" i="3"/>
  <c r="H153" i="3"/>
  <c r="G153" i="3"/>
  <c r="I152" i="3"/>
  <c r="H152" i="3"/>
  <c r="G152" i="3"/>
  <c r="I151" i="3"/>
  <c r="H151" i="3"/>
  <c r="G151" i="3"/>
  <c r="I150" i="3"/>
  <c r="I147" i="3" s="1"/>
  <c r="H150" i="3"/>
  <c r="G150" i="3"/>
  <c r="I149" i="3"/>
  <c r="H149" i="3"/>
  <c r="G149" i="3"/>
  <c r="I148" i="3"/>
  <c r="H148" i="3"/>
  <c r="G148" i="3"/>
  <c r="I146" i="3"/>
  <c r="H146" i="3"/>
  <c r="G146" i="3"/>
  <c r="I145" i="3"/>
  <c r="H145" i="3"/>
  <c r="G145" i="3"/>
  <c r="I144" i="3"/>
  <c r="H144" i="3"/>
  <c r="G144" i="3"/>
  <c r="G142" i="3" s="1"/>
  <c r="I143" i="3"/>
  <c r="H143" i="3"/>
  <c r="G143" i="3"/>
  <c r="I141" i="3"/>
  <c r="H141" i="3"/>
  <c r="G141" i="3"/>
  <c r="I140" i="3"/>
  <c r="H140" i="3"/>
  <c r="G140" i="3"/>
  <c r="I139" i="3"/>
  <c r="H139" i="3"/>
  <c r="H101" i="3" s="1"/>
  <c r="G139" i="3"/>
  <c r="I138" i="3"/>
  <c r="I103" i="3" s="1"/>
  <c r="H138" i="3"/>
  <c r="G138" i="3"/>
  <c r="G103" i="3" s="1"/>
  <c r="I137" i="3"/>
  <c r="H137" i="3"/>
  <c r="G137" i="3"/>
  <c r="I136" i="3"/>
  <c r="H136" i="3"/>
  <c r="G136" i="3"/>
  <c r="I135" i="3"/>
  <c r="H135" i="3"/>
  <c r="G135" i="3"/>
  <c r="I134" i="3"/>
  <c r="I105" i="3" s="1"/>
  <c r="H134" i="3"/>
  <c r="H102" i="3" s="1"/>
  <c r="G134" i="3"/>
  <c r="G105" i="3" s="1"/>
  <c r="I133" i="3"/>
  <c r="H133" i="3"/>
  <c r="G133" i="3"/>
  <c r="I132" i="3"/>
  <c r="H132" i="3"/>
  <c r="G132" i="3"/>
  <c r="I131" i="3"/>
  <c r="H131" i="3"/>
  <c r="G131" i="3"/>
  <c r="I130" i="3"/>
  <c r="H130" i="3"/>
  <c r="G130" i="3"/>
  <c r="I129" i="3"/>
  <c r="H129" i="3"/>
  <c r="G129" i="3"/>
  <c r="I128" i="3"/>
  <c r="H128" i="3"/>
  <c r="G128" i="3"/>
  <c r="I127" i="3"/>
  <c r="H127" i="3"/>
  <c r="G127" i="3"/>
  <c r="I126" i="3"/>
  <c r="H126" i="3"/>
  <c r="G126" i="3"/>
  <c r="I125" i="3"/>
  <c r="I104" i="3" s="1"/>
  <c r="H125" i="3"/>
  <c r="G125" i="3"/>
  <c r="I124" i="3"/>
  <c r="H124" i="3"/>
  <c r="G124" i="3"/>
  <c r="I123" i="3"/>
  <c r="H123" i="3"/>
  <c r="G123" i="3"/>
  <c r="I122" i="3"/>
  <c r="H122" i="3"/>
  <c r="G122" i="3"/>
  <c r="I121" i="3"/>
  <c r="H121" i="3"/>
  <c r="G121" i="3"/>
  <c r="I120" i="3"/>
  <c r="H120" i="3"/>
  <c r="G120" i="3"/>
  <c r="I119" i="3"/>
  <c r="H119" i="3"/>
  <c r="G119" i="3"/>
  <c r="I118" i="3"/>
  <c r="H118" i="3"/>
  <c r="G118" i="3"/>
  <c r="I117" i="3"/>
  <c r="H117" i="3"/>
  <c r="G117" i="3"/>
  <c r="I116" i="3"/>
  <c r="H116" i="3"/>
  <c r="G116" i="3"/>
  <c r="I115" i="3"/>
  <c r="H115" i="3"/>
  <c r="G115" i="3"/>
  <c r="I114" i="3"/>
  <c r="H114" i="3"/>
  <c r="G114" i="3"/>
  <c r="I113" i="3"/>
  <c r="H113" i="3"/>
  <c r="G113" i="3"/>
  <c r="I112" i="3"/>
  <c r="H112" i="3"/>
  <c r="G112" i="3"/>
  <c r="I111" i="3"/>
  <c r="H111" i="3"/>
  <c r="G111" i="3"/>
  <c r="I110" i="3"/>
  <c r="H110" i="3"/>
  <c r="G110" i="3"/>
  <c r="I109" i="3"/>
  <c r="H109" i="3"/>
  <c r="G109" i="3"/>
  <c r="I108" i="3"/>
  <c r="H108" i="3"/>
  <c r="G108" i="3"/>
  <c r="I107" i="3"/>
  <c r="H107" i="3"/>
  <c r="G107" i="3"/>
  <c r="I106" i="3"/>
  <c r="H106" i="3"/>
  <c r="G106" i="3"/>
  <c r="H105" i="3"/>
  <c r="H103" i="3"/>
  <c r="I100" i="3"/>
  <c r="H100" i="3"/>
  <c r="G100" i="3"/>
  <c r="I99" i="3"/>
  <c r="H99" i="3"/>
  <c r="G99" i="3"/>
  <c r="I98" i="3"/>
  <c r="H98" i="3"/>
  <c r="G98" i="3"/>
  <c r="I97" i="3"/>
  <c r="H97" i="3"/>
  <c r="G97" i="3"/>
  <c r="I96" i="3"/>
  <c r="H96" i="3"/>
  <c r="G96" i="3"/>
  <c r="I95" i="3"/>
  <c r="H95" i="3"/>
  <c r="G95" i="3"/>
  <c r="I94" i="3"/>
  <c r="H94" i="3"/>
  <c r="G94" i="3"/>
  <c r="I93" i="3"/>
  <c r="H93" i="3"/>
  <c r="G93" i="3"/>
  <c r="I92" i="3"/>
  <c r="H92" i="3"/>
  <c r="G92" i="3"/>
  <c r="I91" i="3"/>
  <c r="H91" i="3"/>
  <c r="G91" i="3"/>
  <c r="I90" i="3"/>
  <c r="H90" i="3"/>
  <c r="G90" i="3"/>
  <c r="I89" i="3"/>
  <c r="H89" i="3"/>
  <c r="G89" i="3"/>
  <c r="I88" i="3"/>
  <c r="H88" i="3"/>
  <c r="G88" i="3"/>
  <c r="I87" i="3"/>
  <c r="I82" i="3" s="1"/>
  <c r="H87" i="3"/>
  <c r="H82" i="3" s="1"/>
  <c r="G87" i="3"/>
  <c r="I86" i="3"/>
  <c r="H86" i="3"/>
  <c r="H81" i="3" s="1"/>
  <c r="G86" i="3"/>
  <c r="I85" i="3"/>
  <c r="H85" i="3"/>
  <c r="G85" i="3"/>
  <c r="I84" i="3"/>
  <c r="H84" i="3"/>
  <c r="G84" i="3"/>
  <c r="H83" i="3"/>
  <c r="G82" i="3"/>
  <c r="I80" i="3"/>
  <c r="I79" i="3"/>
  <c r="I32" i="3" s="1"/>
  <c r="H79" i="3"/>
  <c r="H32" i="3" s="1"/>
  <c r="G79" i="3"/>
  <c r="I78" i="3"/>
  <c r="H78" i="3"/>
  <c r="G78" i="3"/>
  <c r="I77" i="3"/>
  <c r="I30" i="3" s="1"/>
  <c r="H77" i="3"/>
  <c r="G77" i="3"/>
  <c r="G30" i="3" s="1"/>
  <c r="I76" i="3"/>
  <c r="H76" i="3"/>
  <c r="G76" i="3"/>
  <c r="I75" i="3"/>
  <c r="I35" i="3" s="1"/>
  <c r="H75" i="3"/>
  <c r="G75" i="3"/>
  <c r="G35" i="3" s="1"/>
  <c r="I74" i="3"/>
  <c r="H74" i="3"/>
  <c r="G74" i="3"/>
  <c r="I73" i="3"/>
  <c r="I36" i="3" s="1"/>
  <c r="H73" i="3"/>
  <c r="H36" i="3" s="1"/>
  <c r="G73" i="3"/>
  <c r="I72" i="3"/>
  <c r="H72" i="3"/>
  <c r="G72" i="3"/>
  <c r="I71" i="3"/>
  <c r="I34" i="3" s="1"/>
  <c r="I258" i="3" s="1"/>
  <c r="H71" i="3"/>
  <c r="H34" i="3" s="1"/>
  <c r="G71" i="3"/>
  <c r="G34" i="3" s="1"/>
  <c r="I70" i="3"/>
  <c r="H70" i="3"/>
  <c r="G70" i="3"/>
  <c r="I69" i="3"/>
  <c r="H69" i="3"/>
  <c r="G69" i="3"/>
  <c r="I68" i="3"/>
  <c r="H68" i="3"/>
  <c r="G68" i="3"/>
  <c r="I67" i="3"/>
  <c r="H67" i="3"/>
  <c r="G67" i="3"/>
  <c r="I66" i="3"/>
  <c r="H66" i="3"/>
  <c r="G66" i="3"/>
  <c r="I65" i="3"/>
  <c r="H65" i="3"/>
  <c r="G65" i="3"/>
  <c r="I64" i="3"/>
  <c r="H64" i="3"/>
  <c r="G64" i="3"/>
  <c r="I63" i="3"/>
  <c r="H63" i="3"/>
  <c r="G63" i="3"/>
  <c r="I62" i="3"/>
  <c r="H62" i="3"/>
  <c r="G62" i="3"/>
  <c r="I61" i="3"/>
  <c r="H61" i="3"/>
  <c r="G61" i="3"/>
  <c r="I60" i="3"/>
  <c r="H60" i="3"/>
  <c r="G60" i="3"/>
  <c r="I59" i="3"/>
  <c r="H59" i="3"/>
  <c r="G59" i="3"/>
  <c r="I58" i="3"/>
  <c r="I33" i="3" s="1"/>
  <c r="H58" i="3"/>
  <c r="G58" i="3"/>
  <c r="G33" i="3" s="1"/>
  <c r="I57" i="3"/>
  <c r="H57" i="3"/>
  <c r="G57" i="3"/>
  <c r="G27" i="3" s="1"/>
  <c r="I56" i="3"/>
  <c r="H56" i="3"/>
  <c r="G56" i="3"/>
  <c r="I55" i="3"/>
  <c r="H55" i="3"/>
  <c r="G55" i="3"/>
  <c r="I54" i="3"/>
  <c r="H54" i="3"/>
  <c r="G54" i="3"/>
  <c r="I53" i="3"/>
  <c r="I26" i="3" s="1"/>
  <c r="H53" i="3"/>
  <c r="G53" i="3"/>
  <c r="I52" i="3"/>
  <c r="H52" i="3"/>
  <c r="G52" i="3"/>
  <c r="I51" i="3"/>
  <c r="H51" i="3"/>
  <c r="H28" i="3" s="1"/>
  <c r="G51" i="3"/>
  <c r="G28" i="3" s="1"/>
  <c r="I50" i="3"/>
  <c r="H50" i="3"/>
  <c r="G50" i="3"/>
  <c r="I49" i="3"/>
  <c r="H49" i="3"/>
  <c r="G49" i="3"/>
  <c r="I48" i="3"/>
  <c r="H48" i="3"/>
  <c r="G48" i="3"/>
  <c r="I46" i="3"/>
  <c r="H46" i="3"/>
  <c r="G46" i="3"/>
  <c r="I39" i="3"/>
  <c r="H39" i="3"/>
  <c r="G39" i="3"/>
  <c r="I37" i="3"/>
  <c r="H37" i="3"/>
  <c r="G37" i="3"/>
  <c r="G36" i="3"/>
  <c r="H35" i="3"/>
  <c r="H33" i="3"/>
  <c r="G32" i="3"/>
  <c r="H30" i="3"/>
  <c r="I28" i="3"/>
  <c r="I27" i="3"/>
  <c r="H27" i="3"/>
  <c r="I24" i="3"/>
  <c r="I19" i="3" s="1"/>
  <c r="H24" i="3"/>
  <c r="G24" i="3"/>
  <c r="G19" i="3" s="1"/>
  <c r="I23" i="3"/>
  <c r="H23" i="3"/>
  <c r="G23" i="3"/>
  <c r="I22" i="3"/>
  <c r="H22" i="3"/>
  <c r="G22" i="3"/>
  <c r="I21" i="3"/>
  <c r="H21" i="3"/>
  <c r="G21" i="3"/>
  <c r="I20" i="3"/>
  <c r="H20" i="3"/>
  <c r="G20" i="3"/>
  <c r="G18" i="3" s="1"/>
  <c r="H19" i="3"/>
  <c r="I18" i="3"/>
  <c r="V321" i="1"/>
  <c r="U321" i="1"/>
  <c r="T321" i="1"/>
  <c r="S321" i="1"/>
  <c r="R321" i="1"/>
  <c r="V309" i="1"/>
  <c r="U309" i="1"/>
  <c r="T309" i="1"/>
  <c r="S309" i="1"/>
  <c r="R309" i="1"/>
  <c r="Q309" i="1"/>
  <c r="W309" i="1" s="1"/>
  <c r="V308" i="1"/>
  <c r="U308" i="1"/>
  <c r="T308" i="1"/>
  <c r="S308" i="1"/>
  <c r="R308" i="1"/>
  <c r="Q308" i="1"/>
  <c r="W308" i="1" s="1"/>
  <c r="Q306" i="1"/>
  <c r="Q305" i="1" s="1"/>
  <c r="V298" i="1"/>
  <c r="U298" i="1"/>
  <c r="T298" i="1"/>
  <c r="S298" i="1"/>
  <c r="R298" i="1"/>
  <c r="Q298" i="1"/>
  <c r="V297" i="1"/>
  <c r="U297" i="1"/>
  <c r="T297" i="1"/>
  <c r="S297" i="1"/>
  <c r="R297" i="1"/>
  <c r="Q297" i="1"/>
  <c r="Q295" i="1"/>
  <c r="Q294" i="1"/>
  <c r="V288" i="1"/>
  <c r="U288" i="1"/>
  <c r="T288" i="1"/>
  <c r="S288" i="1"/>
  <c r="R288" i="1"/>
  <c r="Q288" i="1"/>
  <c r="V287" i="1"/>
  <c r="U287" i="1"/>
  <c r="T287" i="1"/>
  <c r="S287" i="1"/>
  <c r="R287" i="1"/>
  <c r="Q287" i="1"/>
  <c r="W287" i="1" s="1"/>
  <c r="V269" i="1"/>
  <c r="U269" i="1"/>
  <c r="T269" i="1"/>
  <c r="S269" i="1"/>
  <c r="R269" i="1"/>
  <c r="Q269" i="1"/>
  <c r="W269" i="1" s="1"/>
  <c r="V268" i="1"/>
  <c r="V267" i="1" s="1"/>
  <c r="U268" i="1"/>
  <c r="T268" i="1"/>
  <c r="S268" i="1"/>
  <c r="R268" i="1"/>
  <c r="Q268" i="1"/>
  <c r="Q267" i="1" s="1"/>
  <c r="U267" i="1"/>
  <c r="T267" i="1"/>
  <c r="S267" i="1"/>
  <c r="R267" i="1"/>
  <c r="Q265" i="1"/>
  <c r="Q264" i="1" s="1"/>
  <c r="V229" i="1"/>
  <c r="U229" i="1"/>
  <c r="T229" i="1"/>
  <c r="S229" i="1"/>
  <c r="R229" i="1"/>
  <c r="Q229" i="1"/>
  <c r="W229" i="1" s="1"/>
  <c r="V228" i="1"/>
  <c r="U228" i="1"/>
  <c r="T228" i="1"/>
  <c r="S228" i="1"/>
  <c r="R228" i="1"/>
  <c r="Q228" i="1"/>
  <c r="V227" i="1"/>
  <c r="U227" i="1"/>
  <c r="T227" i="1"/>
  <c r="S227" i="1"/>
  <c r="R227" i="1"/>
  <c r="Q227" i="1"/>
  <c r="V226" i="1"/>
  <c r="U226" i="1"/>
  <c r="T226" i="1"/>
  <c r="S226" i="1"/>
  <c r="R226" i="1"/>
  <c r="Q226" i="1"/>
  <c r="V225" i="1"/>
  <c r="U225" i="1"/>
  <c r="T225" i="1"/>
  <c r="S225" i="1"/>
  <c r="R225" i="1"/>
  <c r="Q225" i="1"/>
  <c r="V224" i="1"/>
  <c r="U224" i="1"/>
  <c r="T224" i="1"/>
  <c r="S224" i="1"/>
  <c r="R224" i="1"/>
  <c r="Q224" i="1"/>
  <c r="V223" i="1"/>
  <c r="U223" i="1"/>
  <c r="T223" i="1"/>
  <c r="S223" i="1"/>
  <c r="R223" i="1"/>
  <c r="Q223" i="1"/>
  <c r="V213" i="1"/>
  <c r="U213" i="1"/>
  <c r="T213" i="1"/>
  <c r="S213" i="1"/>
  <c r="R213" i="1"/>
  <c r="Q213" i="1"/>
  <c r="Q212" i="1" s="1"/>
  <c r="V212" i="1"/>
  <c r="U212" i="1"/>
  <c r="T212" i="1"/>
  <c r="S212" i="1"/>
  <c r="R212" i="1"/>
  <c r="V205" i="1"/>
  <c r="U205" i="1"/>
  <c r="T205" i="1"/>
  <c r="S205" i="1"/>
  <c r="R205" i="1"/>
  <c r="R204" i="1" s="1"/>
  <c r="Q205" i="1"/>
  <c r="Q204" i="1" s="1"/>
  <c r="V204" i="1"/>
  <c r="U204" i="1"/>
  <c r="T204" i="1"/>
  <c r="S204" i="1"/>
  <c r="V169" i="1"/>
  <c r="U169" i="1"/>
  <c r="T169" i="1"/>
  <c r="S169" i="1"/>
  <c r="R169" i="1"/>
  <c r="Q169" i="1"/>
  <c r="W169" i="1" s="1"/>
  <c r="V168" i="1"/>
  <c r="U168" i="1"/>
  <c r="T168" i="1"/>
  <c r="S168" i="1"/>
  <c r="R168" i="1"/>
  <c r="Q168" i="1"/>
  <c r="V167" i="1"/>
  <c r="U167" i="1"/>
  <c r="T167" i="1"/>
  <c r="S167" i="1"/>
  <c r="R167" i="1"/>
  <c r="Q167" i="1"/>
  <c r="V166" i="1"/>
  <c r="U166" i="1"/>
  <c r="T166" i="1"/>
  <c r="S166" i="1"/>
  <c r="R166" i="1"/>
  <c r="Q166" i="1"/>
  <c r="V165" i="1"/>
  <c r="U165" i="1"/>
  <c r="T165" i="1"/>
  <c r="S165" i="1"/>
  <c r="R165" i="1"/>
  <c r="Q165" i="1"/>
  <c r="W165" i="1" s="1"/>
  <c r="V164" i="1"/>
  <c r="U164" i="1"/>
  <c r="T164" i="1"/>
  <c r="S164" i="1"/>
  <c r="R164" i="1"/>
  <c r="Q164" i="1"/>
  <c r="V163" i="1"/>
  <c r="U163" i="1"/>
  <c r="T163" i="1"/>
  <c r="S163" i="1"/>
  <c r="R163" i="1"/>
  <c r="Q163" i="1"/>
  <c r="V137" i="1"/>
  <c r="U137" i="1"/>
  <c r="T137" i="1"/>
  <c r="S137" i="1"/>
  <c r="R137" i="1"/>
  <c r="Q137" i="1"/>
  <c r="V136" i="1"/>
  <c r="U136" i="1"/>
  <c r="T136" i="1"/>
  <c r="S136" i="1"/>
  <c r="R136" i="1"/>
  <c r="Q136" i="1"/>
  <c r="V135" i="1"/>
  <c r="U135" i="1"/>
  <c r="T135" i="1"/>
  <c r="S135" i="1"/>
  <c r="R135" i="1"/>
  <c r="Q135" i="1"/>
  <c r="W135" i="1" s="1"/>
  <c r="V134" i="1"/>
  <c r="U134" i="1"/>
  <c r="T134" i="1"/>
  <c r="S134" i="1"/>
  <c r="R134" i="1"/>
  <c r="Q134" i="1"/>
  <c r="V133" i="1"/>
  <c r="U133" i="1"/>
  <c r="T133" i="1"/>
  <c r="S133" i="1"/>
  <c r="R133" i="1"/>
  <c r="Q133" i="1"/>
  <c r="V132" i="1"/>
  <c r="U132" i="1"/>
  <c r="T132" i="1"/>
  <c r="S132" i="1"/>
  <c r="R132" i="1"/>
  <c r="Q132" i="1"/>
  <c r="V131" i="1"/>
  <c r="U131" i="1"/>
  <c r="T131" i="1"/>
  <c r="S131" i="1"/>
  <c r="R131" i="1"/>
  <c r="Q131" i="1"/>
  <c r="V130" i="1"/>
  <c r="U130" i="1"/>
  <c r="T130" i="1"/>
  <c r="S130" i="1"/>
  <c r="R130" i="1"/>
  <c r="Q130" i="1"/>
  <c r="Q129" i="1" s="1"/>
  <c r="V129" i="1"/>
  <c r="U129" i="1"/>
  <c r="T129" i="1"/>
  <c r="S129" i="1"/>
  <c r="R129" i="1"/>
  <c r="V78" i="1"/>
  <c r="U78" i="1"/>
  <c r="T78" i="1"/>
  <c r="S78" i="1"/>
  <c r="R78" i="1"/>
  <c r="Q78" i="1"/>
  <c r="V77" i="1"/>
  <c r="U77" i="1"/>
  <c r="T77" i="1"/>
  <c r="S77" i="1"/>
  <c r="R77" i="1"/>
  <c r="Q77" i="1"/>
  <c r="V76" i="1"/>
  <c r="U76" i="1"/>
  <c r="U320" i="1" s="1"/>
  <c r="T76" i="1"/>
  <c r="T320" i="1" s="1"/>
  <c r="S76" i="1"/>
  <c r="S320" i="1" s="1"/>
  <c r="R76" i="1"/>
  <c r="Q76" i="1"/>
  <c r="V75" i="1"/>
  <c r="U75" i="1"/>
  <c r="T75" i="1"/>
  <c r="S75" i="1"/>
  <c r="R75" i="1"/>
  <c r="Q75" i="1"/>
  <c r="V74" i="1"/>
  <c r="V319" i="1" s="1"/>
  <c r="U74" i="1"/>
  <c r="T74" i="1"/>
  <c r="S74" i="1"/>
  <c r="R74" i="1"/>
  <c r="R319" i="1" s="1"/>
  <c r="Q74" i="1"/>
  <c r="V73" i="1"/>
  <c r="U73" i="1"/>
  <c r="T73" i="1"/>
  <c r="S73" i="1"/>
  <c r="R73" i="1"/>
  <c r="Q73" i="1"/>
  <c r="V72" i="1"/>
  <c r="U72" i="1"/>
  <c r="T72" i="1"/>
  <c r="S72" i="1"/>
  <c r="R72" i="1"/>
  <c r="Q72" i="1"/>
  <c r="V71" i="1"/>
  <c r="U71" i="1"/>
  <c r="T71" i="1"/>
  <c r="S71" i="1"/>
  <c r="R71" i="1"/>
  <c r="Q71" i="1"/>
  <c r="W71" i="1" s="1"/>
  <c r="V70" i="1"/>
  <c r="U70" i="1"/>
  <c r="T70" i="1"/>
  <c r="S70" i="1"/>
  <c r="R70" i="1"/>
  <c r="Q70" i="1"/>
  <c r="V69" i="1"/>
  <c r="U69" i="1"/>
  <c r="T69" i="1"/>
  <c r="S69" i="1"/>
  <c r="R69" i="1"/>
  <c r="Q69" i="1"/>
  <c r="W69" i="1" s="1"/>
  <c r="V67" i="1"/>
  <c r="U67" i="1"/>
  <c r="T67" i="1"/>
  <c r="S67" i="1"/>
  <c r="R67" i="1"/>
  <c r="Q67" i="1"/>
  <c r="V66" i="1"/>
  <c r="U66" i="1"/>
  <c r="T66" i="1"/>
  <c r="S66" i="1"/>
  <c r="R66" i="1"/>
  <c r="R65" i="1" s="1"/>
  <c r="Q66" i="1"/>
  <c r="Q65" i="1" s="1"/>
  <c r="V65" i="1"/>
  <c r="U65" i="1"/>
  <c r="T65" i="1"/>
  <c r="S65" i="1"/>
  <c r="V22" i="1"/>
  <c r="U22" i="1"/>
  <c r="T22" i="1"/>
  <c r="S22" i="1"/>
  <c r="R22" i="1"/>
  <c r="Q22" i="1"/>
  <c r="V21" i="1"/>
  <c r="U21" i="1"/>
  <c r="T21" i="1"/>
  <c r="S21" i="1"/>
  <c r="R21" i="1"/>
  <c r="W21" i="1"/>
  <c r="V20" i="1"/>
  <c r="U20" i="1"/>
  <c r="T20" i="1"/>
  <c r="S20" i="1"/>
  <c r="R20" i="1"/>
  <c r="Q20" i="1"/>
  <c r="I321" i="1"/>
  <c r="H321" i="1"/>
  <c r="G321" i="1"/>
  <c r="I309" i="1"/>
  <c r="I308" i="1" s="1"/>
  <c r="H309" i="1"/>
  <c r="H308" i="1" s="1"/>
  <c r="G309" i="1"/>
  <c r="G308" i="1" s="1"/>
  <c r="I306" i="1"/>
  <c r="H306" i="1"/>
  <c r="H305" i="1" s="1"/>
  <c r="G306" i="1"/>
  <c r="I305" i="1"/>
  <c r="G305" i="1"/>
  <c r="I298" i="1"/>
  <c r="H298" i="1"/>
  <c r="H297" i="1" s="1"/>
  <c r="G298" i="1"/>
  <c r="I297" i="1"/>
  <c r="G297" i="1"/>
  <c r="I295" i="1"/>
  <c r="H295" i="1"/>
  <c r="H294" i="1" s="1"/>
  <c r="G295" i="1"/>
  <c r="I294" i="1"/>
  <c r="G294" i="1"/>
  <c r="I288" i="1"/>
  <c r="I287" i="1" s="1"/>
  <c r="H288" i="1"/>
  <c r="H287" i="1" s="1"/>
  <c r="G288" i="1"/>
  <c r="G287" i="1" s="1"/>
  <c r="I269" i="1"/>
  <c r="H269" i="1"/>
  <c r="G269" i="1"/>
  <c r="I268" i="1"/>
  <c r="I267" i="1" s="1"/>
  <c r="H268" i="1"/>
  <c r="G268" i="1"/>
  <c r="G267" i="1" s="1"/>
  <c r="H267" i="1"/>
  <c r="I265" i="1"/>
  <c r="I264" i="1" s="1"/>
  <c r="H265" i="1"/>
  <c r="H264" i="1" s="1"/>
  <c r="G265" i="1"/>
  <c r="G264" i="1"/>
  <c r="I229" i="1"/>
  <c r="H229" i="1"/>
  <c r="G229" i="1"/>
  <c r="I228" i="1"/>
  <c r="H228" i="1"/>
  <c r="G228" i="1"/>
  <c r="I227" i="1"/>
  <c r="H227" i="1"/>
  <c r="G227" i="1"/>
  <c r="I226" i="1"/>
  <c r="H226" i="1"/>
  <c r="G226" i="1"/>
  <c r="I225" i="1"/>
  <c r="H225" i="1"/>
  <c r="G225" i="1"/>
  <c r="I224" i="1"/>
  <c r="I223" i="1" s="1"/>
  <c r="H224" i="1"/>
  <c r="G224" i="1"/>
  <c r="G223" i="1" s="1"/>
  <c r="H223" i="1"/>
  <c r="I213" i="1"/>
  <c r="I212" i="1" s="1"/>
  <c r="H213" i="1"/>
  <c r="H212" i="1" s="1"/>
  <c r="G213" i="1"/>
  <c r="G212" i="1"/>
  <c r="I205" i="1"/>
  <c r="I204" i="1" s="1"/>
  <c r="H205" i="1"/>
  <c r="H204" i="1" s="1"/>
  <c r="G205" i="1"/>
  <c r="G204" i="1" s="1"/>
  <c r="I169" i="1"/>
  <c r="H169" i="1"/>
  <c r="G169" i="1"/>
  <c r="I168" i="1"/>
  <c r="H168" i="1"/>
  <c r="G168" i="1"/>
  <c r="I167" i="1"/>
  <c r="H167" i="1"/>
  <c r="G167" i="1"/>
  <c r="I166" i="1"/>
  <c r="H166" i="1"/>
  <c r="G166" i="1"/>
  <c r="I165" i="1"/>
  <c r="H165" i="1"/>
  <c r="G165" i="1"/>
  <c r="I164" i="1"/>
  <c r="I163" i="1" s="1"/>
  <c r="H164" i="1"/>
  <c r="G164" i="1"/>
  <c r="G163" i="1" s="1"/>
  <c r="H163" i="1"/>
  <c r="I137" i="1"/>
  <c r="H137" i="1"/>
  <c r="G137" i="1"/>
  <c r="I136" i="1"/>
  <c r="H136" i="1"/>
  <c r="G136" i="1"/>
  <c r="I135" i="1"/>
  <c r="H135" i="1"/>
  <c r="G135" i="1"/>
  <c r="I134" i="1"/>
  <c r="H134" i="1"/>
  <c r="G134" i="1"/>
  <c r="I133" i="1"/>
  <c r="H133" i="1"/>
  <c r="G133" i="1"/>
  <c r="I132" i="1"/>
  <c r="H132" i="1"/>
  <c r="G132" i="1"/>
  <c r="I131" i="1"/>
  <c r="H131" i="1"/>
  <c r="G131" i="1"/>
  <c r="I130" i="1"/>
  <c r="I129" i="1" s="1"/>
  <c r="H130" i="1"/>
  <c r="G130" i="1"/>
  <c r="G129" i="1" s="1"/>
  <c r="H129" i="1"/>
  <c r="I78" i="1"/>
  <c r="H78" i="1"/>
  <c r="G78" i="1"/>
  <c r="I77" i="1"/>
  <c r="H77" i="1"/>
  <c r="G77" i="1"/>
  <c r="I76" i="1"/>
  <c r="I320" i="1" s="1"/>
  <c r="H76" i="1"/>
  <c r="G76" i="1"/>
  <c r="I75" i="1"/>
  <c r="H75" i="1"/>
  <c r="G75" i="1"/>
  <c r="I74" i="1"/>
  <c r="H74" i="1"/>
  <c r="G74" i="1"/>
  <c r="I73" i="1"/>
  <c r="H73" i="1"/>
  <c r="G73" i="1"/>
  <c r="I72" i="1"/>
  <c r="H72" i="1"/>
  <c r="G72" i="1"/>
  <c r="I71" i="1"/>
  <c r="H71" i="1"/>
  <c r="G71" i="1"/>
  <c r="I70" i="1"/>
  <c r="H70" i="1"/>
  <c r="G70" i="1"/>
  <c r="I69" i="1"/>
  <c r="H69" i="1"/>
  <c r="G69" i="1"/>
  <c r="I67" i="1"/>
  <c r="H67" i="1"/>
  <c r="H319" i="1" s="1"/>
  <c r="G67" i="1"/>
  <c r="I66" i="1"/>
  <c r="I65" i="1" s="1"/>
  <c r="H66" i="1"/>
  <c r="G66" i="1"/>
  <c r="G65" i="1" s="1"/>
  <c r="H65" i="1"/>
  <c r="I22" i="1"/>
  <c r="H22" i="1"/>
  <c r="G22" i="1"/>
  <c r="I21" i="1"/>
  <c r="I20" i="1" s="1"/>
  <c r="H21" i="1"/>
  <c r="G21" i="1"/>
  <c r="G20" i="1" s="1"/>
  <c r="H20" i="1"/>
  <c r="W314" i="1"/>
  <c r="W303" i="1"/>
  <c r="W302" i="1"/>
  <c r="W293" i="1"/>
  <c r="W288" i="1"/>
  <c r="W286" i="1"/>
  <c r="W285" i="1"/>
  <c r="W284" i="1"/>
  <c r="W283" i="1"/>
  <c r="W281" i="1"/>
  <c r="W279" i="1"/>
  <c r="W277" i="1"/>
  <c r="W276" i="1"/>
  <c r="W275" i="1"/>
  <c r="W272" i="1"/>
  <c r="W270" i="1"/>
  <c r="W263" i="1"/>
  <c r="W260" i="1"/>
  <c r="W258" i="1"/>
  <c r="W257" i="1"/>
  <c r="W256" i="1"/>
  <c r="W244" i="1"/>
  <c r="W243" i="1"/>
  <c r="W242" i="1"/>
  <c r="W234" i="1"/>
  <c r="W222" i="1"/>
  <c r="W221" i="1"/>
  <c r="W220" i="1"/>
  <c r="W218" i="1"/>
  <c r="W216" i="1"/>
  <c r="W215" i="1"/>
  <c r="W211" i="1"/>
  <c r="W206" i="1"/>
  <c r="W202" i="1"/>
  <c r="W199" i="1"/>
  <c r="W198" i="1"/>
  <c r="W197" i="1"/>
  <c r="W196" i="1"/>
  <c r="W195" i="1"/>
  <c r="W194" i="1"/>
  <c r="W193" i="1"/>
  <c r="W182" i="1"/>
  <c r="W168" i="1"/>
  <c r="W166" i="1"/>
  <c r="W161" i="1"/>
  <c r="W160" i="1"/>
  <c r="W159" i="1"/>
  <c r="W158" i="1"/>
  <c r="W157" i="1"/>
  <c r="W156" i="1"/>
  <c r="W154" i="1"/>
  <c r="W151" i="1"/>
  <c r="W145" i="1"/>
  <c r="W144" i="1"/>
  <c r="W141" i="1"/>
  <c r="W140" i="1"/>
  <c r="W138" i="1"/>
  <c r="W137" i="1"/>
  <c r="W133" i="1"/>
  <c r="W132" i="1"/>
  <c r="W131" i="1"/>
  <c r="W127" i="1"/>
  <c r="W126" i="1"/>
  <c r="W125" i="1"/>
  <c r="W124" i="1"/>
  <c r="W123" i="1"/>
  <c r="W118" i="1"/>
  <c r="W111" i="1"/>
  <c r="W110" i="1"/>
  <c r="W102" i="1"/>
  <c r="W92" i="1"/>
  <c r="W72" i="1"/>
  <c r="W68" i="1"/>
  <c r="W64" i="1"/>
  <c r="W62" i="1"/>
  <c r="W59" i="1"/>
  <c r="W58" i="1"/>
  <c r="W56" i="1"/>
  <c r="W54" i="1"/>
  <c r="W52" i="1"/>
  <c r="W46" i="1"/>
  <c r="W45" i="1"/>
  <c r="W43" i="1"/>
  <c r="W42" i="1"/>
  <c r="W41" i="1"/>
  <c r="W37" i="1"/>
  <c r="W20" i="1"/>
  <c r="J317" i="1"/>
  <c r="J316" i="1"/>
  <c r="J315" i="1"/>
  <c r="J313" i="1"/>
  <c r="J312" i="1"/>
  <c r="J311" i="1"/>
  <c r="J310" i="1"/>
  <c r="J307" i="1"/>
  <c r="J304" i="1"/>
  <c r="J301" i="1"/>
  <c r="J300" i="1"/>
  <c r="J299" i="1"/>
  <c r="J296" i="1"/>
  <c r="J292" i="1"/>
  <c r="J291" i="1"/>
  <c r="J290" i="1"/>
  <c r="J289" i="1"/>
  <c r="J283" i="1"/>
  <c r="J282" i="1"/>
  <c r="J281" i="1"/>
  <c r="J270" i="1"/>
  <c r="J266" i="1"/>
  <c r="J263" i="1"/>
  <c r="J262" i="1"/>
  <c r="J260" i="1"/>
  <c r="J259" i="1"/>
  <c r="J255" i="1"/>
  <c r="J254" i="1"/>
  <c r="J253" i="1"/>
  <c r="J252" i="1"/>
  <c r="J251" i="1"/>
  <c r="J250" i="1"/>
  <c r="J249" i="1"/>
  <c r="J239" i="1"/>
  <c r="J238" i="1"/>
  <c r="J237" i="1"/>
  <c r="J236" i="1"/>
  <c r="J235" i="1"/>
  <c r="J234" i="1"/>
  <c r="J232" i="1"/>
  <c r="J231" i="1"/>
  <c r="J230" i="1"/>
  <c r="J222" i="1"/>
  <c r="J219" i="1"/>
  <c r="J218" i="1"/>
  <c r="J217" i="1"/>
  <c r="J216" i="1"/>
  <c r="J215" i="1"/>
  <c r="J214" i="1"/>
  <c r="J209" i="1"/>
  <c r="J208" i="1"/>
  <c r="J207" i="1"/>
  <c r="J203" i="1"/>
  <c r="J201" i="1"/>
  <c r="J200" i="1"/>
  <c r="J199" i="1"/>
  <c r="J198" i="1"/>
  <c r="J197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59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1" i="1"/>
  <c r="J140" i="1"/>
  <c r="J139" i="1"/>
  <c r="J138" i="1"/>
  <c r="J128" i="1"/>
  <c r="J127" i="1"/>
  <c r="J126" i="1"/>
  <c r="J125" i="1"/>
  <c r="J122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68" i="1"/>
  <c r="J64" i="1"/>
  <c r="J63" i="1"/>
  <c r="J61" i="1"/>
  <c r="J60" i="1"/>
  <c r="J59" i="1"/>
  <c r="J58" i="1"/>
  <c r="J57" i="1"/>
  <c r="J55" i="1"/>
  <c r="J53" i="1"/>
  <c r="J52" i="1"/>
  <c r="J51" i="1"/>
  <c r="J50" i="1"/>
  <c r="J49" i="1"/>
  <c r="J48" i="1"/>
  <c r="J47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W47" i="3"/>
  <c r="W45" i="3"/>
  <c r="W44" i="3"/>
  <c r="W43" i="3"/>
  <c r="W42" i="3"/>
  <c r="W41" i="3"/>
  <c r="W40" i="3"/>
  <c r="W38" i="3"/>
  <c r="W31" i="3"/>
  <c r="W29" i="3"/>
  <c r="J47" i="3"/>
  <c r="J45" i="3"/>
  <c r="J44" i="3"/>
  <c r="J43" i="3"/>
  <c r="J42" i="3"/>
  <c r="J41" i="3"/>
  <c r="J40" i="3"/>
  <c r="J38" i="3"/>
  <c r="J31" i="3"/>
  <c r="J29" i="3"/>
  <c r="Q257" i="3" l="1"/>
  <c r="R257" i="3"/>
  <c r="V320" i="1"/>
  <c r="V258" i="3"/>
  <c r="R320" i="1"/>
  <c r="R258" i="3"/>
  <c r="G26" i="3"/>
  <c r="G319" i="1"/>
  <c r="G257" i="3"/>
  <c r="H258" i="3"/>
  <c r="G320" i="1"/>
  <c r="R168" i="3"/>
  <c r="R256" i="3" s="1"/>
  <c r="V168" i="3"/>
  <c r="V256" i="3" s="1"/>
  <c r="U318" i="1"/>
  <c r="V318" i="1"/>
  <c r="R318" i="1"/>
  <c r="S256" i="3"/>
  <c r="T318" i="1"/>
  <c r="S318" i="1"/>
  <c r="Q213" i="3"/>
  <c r="Q321" i="1"/>
  <c r="W321" i="1" s="1"/>
  <c r="Q175" i="3"/>
  <c r="Q258" i="3"/>
  <c r="Q319" i="1"/>
  <c r="Q320" i="1"/>
  <c r="Q318" i="1"/>
  <c r="G236" i="3"/>
  <c r="G195" i="3"/>
  <c r="G156" i="3"/>
  <c r="I142" i="3"/>
  <c r="G80" i="3"/>
  <c r="G243" i="3"/>
  <c r="H25" i="3"/>
  <c r="H320" i="1"/>
  <c r="G147" i="3"/>
  <c r="H147" i="3"/>
  <c r="H142" i="3"/>
  <c r="I318" i="1"/>
  <c r="G318" i="1"/>
  <c r="H318" i="1"/>
  <c r="H18" i="3"/>
  <c r="H243" i="3"/>
  <c r="H168" i="3"/>
  <c r="G227" i="3"/>
  <c r="I227" i="3"/>
  <c r="G25" i="3"/>
  <c r="I25" i="3"/>
  <c r="H26" i="3"/>
  <c r="H257" i="3" s="1"/>
  <c r="H80" i="3"/>
  <c r="G81" i="3"/>
  <c r="I81" i="3"/>
  <c r="G83" i="3"/>
  <c r="I83" i="3"/>
  <c r="G101" i="3"/>
  <c r="I101" i="3"/>
  <c r="G104" i="3"/>
  <c r="G258" i="3" s="1"/>
  <c r="H104" i="3"/>
  <c r="G213" i="3"/>
  <c r="I213" i="3"/>
  <c r="I168" i="3" s="1"/>
  <c r="G102" i="3"/>
  <c r="I102" i="3"/>
  <c r="G168" i="3"/>
  <c r="H227" i="3"/>
  <c r="Q168" i="3" l="1"/>
  <c r="Q256" i="3" s="1"/>
  <c r="H256" i="3"/>
  <c r="G256" i="3"/>
  <c r="I256" i="3"/>
  <c r="P55" i="3"/>
  <c r="O55" i="3"/>
  <c r="N55" i="3"/>
  <c r="M55" i="3"/>
  <c r="L55" i="3"/>
  <c r="F55" i="3"/>
  <c r="E55" i="3"/>
  <c r="P54" i="3"/>
  <c r="O54" i="3"/>
  <c r="N54" i="3"/>
  <c r="M54" i="3"/>
  <c r="L54" i="3"/>
  <c r="F54" i="3"/>
  <c r="E54" i="3"/>
  <c r="P48" i="3"/>
  <c r="O48" i="3"/>
  <c r="N48" i="3"/>
  <c r="M48" i="3"/>
  <c r="L48" i="3"/>
  <c r="F48" i="3"/>
  <c r="E48" i="3"/>
  <c r="P67" i="1"/>
  <c r="O67" i="1"/>
  <c r="N67" i="1"/>
  <c r="M67" i="1"/>
  <c r="L67" i="1"/>
  <c r="F67" i="1"/>
  <c r="E67" i="1"/>
  <c r="E319" i="1" s="1"/>
  <c r="P66" i="1"/>
  <c r="O66" i="1"/>
  <c r="N66" i="1"/>
  <c r="M66" i="1"/>
  <c r="L66" i="1"/>
  <c r="F66" i="1"/>
  <c r="E66" i="1"/>
  <c r="K90" i="1"/>
  <c r="K55" i="3" s="1"/>
  <c r="K89" i="1"/>
  <c r="K54" i="3" s="1"/>
  <c r="X55" i="3"/>
  <c r="X54" i="3"/>
  <c r="K83" i="1"/>
  <c r="K48" i="3" s="1"/>
  <c r="X48" i="3" l="1"/>
  <c r="D48" i="3"/>
  <c r="J48" i="3" s="1"/>
  <c r="D54" i="3"/>
  <c r="J54" i="3" s="1"/>
  <c r="D55" i="3"/>
  <c r="J55" i="3" s="1"/>
  <c r="P210" i="3"/>
  <c r="P198" i="3" s="1"/>
  <c r="O210" i="3"/>
  <c r="O198" i="3" s="1"/>
  <c r="N210" i="3"/>
  <c r="N198" i="3" s="1"/>
  <c r="M210" i="3"/>
  <c r="M198" i="3" s="1"/>
  <c r="L210" i="3"/>
  <c r="L198" i="3" s="1"/>
  <c r="F210" i="3"/>
  <c r="F198" i="3" s="1"/>
  <c r="E210" i="3"/>
  <c r="E198" i="3" s="1"/>
  <c r="P209" i="3"/>
  <c r="O209" i="3"/>
  <c r="N209" i="3"/>
  <c r="M209" i="3"/>
  <c r="L209" i="3"/>
  <c r="F209" i="3"/>
  <c r="E209" i="3"/>
  <c r="P193" i="3"/>
  <c r="O193" i="3"/>
  <c r="N193" i="3"/>
  <c r="M193" i="3"/>
  <c r="L193" i="3"/>
  <c r="F193" i="3"/>
  <c r="E193" i="3"/>
  <c r="P192" i="3"/>
  <c r="O192" i="3"/>
  <c r="N192" i="3"/>
  <c r="M192" i="3"/>
  <c r="L192" i="3"/>
  <c r="F192" i="3"/>
  <c r="E192" i="3"/>
  <c r="P136" i="1" l="1"/>
  <c r="O136" i="1"/>
  <c r="N136" i="1"/>
  <c r="M136" i="1"/>
  <c r="L136" i="1"/>
  <c r="F136" i="1"/>
  <c r="E136" i="1"/>
  <c r="P88" i="3"/>
  <c r="O88" i="3"/>
  <c r="N88" i="3"/>
  <c r="M88" i="3"/>
  <c r="L88" i="3"/>
  <c r="F88" i="3"/>
  <c r="E88" i="3"/>
  <c r="P180" i="3"/>
  <c r="O180" i="3"/>
  <c r="N180" i="3"/>
  <c r="M180" i="3"/>
  <c r="L180" i="3"/>
  <c r="L177" i="3" s="1"/>
  <c r="F180" i="3"/>
  <c r="E180" i="3"/>
  <c r="P73" i="3"/>
  <c r="P36" i="3" s="1"/>
  <c r="O73" i="3"/>
  <c r="O36" i="3" s="1"/>
  <c r="N73" i="3"/>
  <c r="N36" i="3" s="1"/>
  <c r="M73" i="3"/>
  <c r="M36" i="3" s="1"/>
  <c r="L73" i="3"/>
  <c r="L36" i="3" s="1"/>
  <c r="F73" i="3"/>
  <c r="F36" i="3" s="1"/>
  <c r="E73" i="3"/>
  <c r="E36" i="3" s="1"/>
  <c r="O224" i="1"/>
  <c r="N224" i="1"/>
  <c r="E224" i="1"/>
  <c r="P228" i="1"/>
  <c r="O228" i="1"/>
  <c r="N228" i="1"/>
  <c r="M228" i="1"/>
  <c r="L228" i="1"/>
  <c r="F228" i="1"/>
  <c r="E228" i="1"/>
  <c r="K248" i="1"/>
  <c r="K247" i="1"/>
  <c r="D192" i="3"/>
  <c r="K253" i="1"/>
  <c r="K210" i="3" s="1"/>
  <c r="D210" i="3"/>
  <c r="K252" i="1"/>
  <c r="K209" i="3" s="1"/>
  <c r="D209" i="3"/>
  <c r="J209" i="3" s="1"/>
  <c r="P78" i="1"/>
  <c r="O78" i="1"/>
  <c r="N78" i="1"/>
  <c r="M78" i="1"/>
  <c r="L78" i="1"/>
  <c r="F78" i="1"/>
  <c r="E78" i="1"/>
  <c r="D180" i="3"/>
  <c r="K119" i="1"/>
  <c r="K107" i="1"/>
  <c r="D73" i="3"/>
  <c r="K73" i="3" l="1"/>
  <c r="K193" i="3"/>
  <c r="W193" i="3" s="1"/>
  <c r="W248" i="1"/>
  <c r="K192" i="3"/>
  <c r="W192" i="3" s="1"/>
  <c r="W247" i="1"/>
  <c r="K180" i="3"/>
  <c r="W180" i="3" s="1"/>
  <c r="W119" i="1"/>
  <c r="D36" i="3"/>
  <c r="J73" i="3"/>
  <c r="K198" i="3"/>
  <c r="K36" i="3"/>
  <c r="D198" i="3"/>
  <c r="J198" i="3" s="1"/>
  <c r="J210" i="3"/>
  <c r="D228" i="1"/>
  <c r="J228" i="1" s="1"/>
  <c r="D193" i="3"/>
  <c r="E177" i="3"/>
  <c r="E171" i="3" s="1"/>
  <c r="M177" i="3"/>
  <c r="M171" i="3" s="1"/>
  <c r="O177" i="3"/>
  <c r="O171" i="3" s="1"/>
  <c r="F177" i="3"/>
  <c r="F171" i="3" s="1"/>
  <c r="L171" i="3"/>
  <c r="N177" i="3"/>
  <c r="N171" i="3" s="1"/>
  <c r="P177" i="3"/>
  <c r="P171" i="3" s="1"/>
  <c r="X193" i="3"/>
  <c r="K228" i="1"/>
  <c r="W228" i="1" s="1"/>
  <c r="X209" i="3"/>
  <c r="X210" i="3"/>
  <c r="X198" i="3" s="1"/>
  <c r="X192" i="3"/>
  <c r="X180" i="3"/>
  <c r="X73" i="3"/>
  <c r="X36" i="3" s="1"/>
  <c r="J36" i="3" l="1"/>
  <c r="K177" i="3"/>
  <c r="K171" i="3" s="1"/>
  <c r="W171" i="3" s="1"/>
  <c r="D177" i="3"/>
  <c r="X177" i="3"/>
  <c r="X171" i="3" s="1"/>
  <c r="X228" i="1"/>
  <c r="W177" i="3" l="1"/>
  <c r="D171" i="3"/>
  <c r="P169" i="1"/>
  <c r="O169" i="1"/>
  <c r="N169" i="1"/>
  <c r="M169" i="1"/>
  <c r="L169" i="1"/>
  <c r="F169" i="1"/>
  <c r="E169" i="1"/>
  <c r="P168" i="1"/>
  <c r="O168" i="1"/>
  <c r="N168" i="1"/>
  <c r="M168" i="1"/>
  <c r="L168" i="1"/>
  <c r="F168" i="1"/>
  <c r="E168" i="1"/>
  <c r="P167" i="1"/>
  <c r="O167" i="1"/>
  <c r="N167" i="1"/>
  <c r="M167" i="1"/>
  <c r="L167" i="1"/>
  <c r="F167" i="1"/>
  <c r="E167" i="1"/>
  <c r="O254" i="3" l="1"/>
  <c r="N254" i="3"/>
  <c r="M254" i="3"/>
  <c r="F254" i="3"/>
  <c r="E254" i="3"/>
  <c r="K127" i="1"/>
  <c r="P201" i="3" l="1"/>
  <c r="O201" i="3"/>
  <c r="N201" i="3"/>
  <c r="M201" i="3"/>
  <c r="L201" i="3"/>
  <c r="F201" i="3"/>
  <c r="E201" i="3"/>
  <c r="P252" i="3"/>
  <c r="O252" i="3"/>
  <c r="N252" i="3"/>
  <c r="M252" i="3"/>
  <c r="L252" i="3"/>
  <c r="F252" i="3"/>
  <c r="E252" i="3"/>
  <c r="O183" i="3"/>
  <c r="N183" i="3"/>
  <c r="M183" i="3"/>
  <c r="F183" i="3"/>
  <c r="E183" i="3"/>
  <c r="O164" i="1"/>
  <c r="N164" i="1"/>
  <c r="M164" i="1"/>
  <c r="E164" i="1"/>
  <c r="F224" i="1" l="1"/>
  <c r="F164" i="1"/>
  <c r="K262" i="1"/>
  <c r="K252" i="3" s="1"/>
  <c r="D252" i="3"/>
  <c r="J252" i="3" s="1"/>
  <c r="L254" i="3"/>
  <c r="P72" i="3"/>
  <c r="O72" i="3"/>
  <c r="N72" i="3"/>
  <c r="M72" i="3"/>
  <c r="L72" i="3"/>
  <c r="F72" i="3"/>
  <c r="E72" i="3"/>
  <c r="P69" i="3"/>
  <c r="O69" i="3"/>
  <c r="N69" i="3"/>
  <c r="M69" i="3"/>
  <c r="L69" i="3"/>
  <c r="F69" i="3"/>
  <c r="E69" i="3"/>
  <c r="K106" i="1"/>
  <c r="W106" i="1" s="1"/>
  <c r="D72" i="3"/>
  <c r="J72" i="3" s="1"/>
  <c r="K103" i="1"/>
  <c r="D69" i="3"/>
  <c r="O21" i="1"/>
  <c r="N21" i="1"/>
  <c r="M21" i="1"/>
  <c r="K49" i="1"/>
  <c r="K201" i="3" s="1"/>
  <c r="D201" i="3"/>
  <c r="J201" i="3" s="1"/>
  <c r="P76" i="1"/>
  <c r="P320" i="1" s="1"/>
  <c r="O76" i="1"/>
  <c r="O320" i="1" s="1"/>
  <c r="N76" i="1"/>
  <c r="N320" i="1" s="1"/>
  <c r="M76" i="1"/>
  <c r="M320" i="1" s="1"/>
  <c r="L76" i="1"/>
  <c r="L320" i="1" s="1"/>
  <c r="F76" i="1"/>
  <c r="F320" i="1" s="1"/>
  <c r="E76" i="1"/>
  <c r="E320" i="1" s="1"/>
  <c r="P75" i="1"/>
  <c r="O75" i="1"/>
  <c r="N75" i="1"/>
  <c r="M75" i="1"/>
  <c r="L75" i="1"/>
  <c r="F75" i="1"/>
  <c r="E75" i="1"/>
  <c r="P152" i="3"/>
  <c r="P148" i="3" s="1"/>
  <c r="O152" i="3"/>
  <c r="O148" i="3" s="1"/>
  <c r="N152" i="3"/>
  <c r="N148" i="3" s="1"/>
  <c r="M152" i="3"/>
  <c r="M148" i="3" s="1"/>
  <c r="L152" i="3"/>
  <c r="L148" i="3" s="1"/>
  <c r="F152" i="3"/>
  <c r="F148" i="3" s="1"/>
  <c r="E152" i="3"/>
  <c r="E148" i="3" s="1"/>
  <c r="P136" i="3"/>
  <c r="P106" i="3" s="1"/>
  <c r="O136" i="3"/>
  <c r="O106" i="3" s="1"/>
  <c r="N136" i="3"/>
  <c r="N106" i="3" s="1"/>
  <c r="M136" i="3"/>
  <c r="M106" i="3" s="1"/>
  <c r="L136" i="3"/>
  <c r="L106" i="3" s="1"/>
  <c r="F136" i="3"/>
  <c r="F106" i="3" s="1"/>
  <c r="E136" i="3"/>
  <c r="E106" i="3" s="1"/>
  <c r="P135" i="3"/>
  <c r="O135" i="3"/>
  <c r="N135" i="3"/>
  <c r="M135" i="3"/>
  <c r="L135" i="3"/>
  <c r="F135" i="3"/>
  <c r="E135" i="3"/>
  <c r="O268" i="1"/>
  <c r="N268" i="1"/>
  <c r="M268" i="1"/>
  <c r="F268" i="1"/>
  <c r="E268" i="1"/>
  <c r="K276" i="1"/>
  <c r="P183" i="3"/>
  <c r="L183" i="3"/>
  <c r="K69" i="3" l="1"/>
  <c r="W69" i="3" s="1"/>
  <c r="W103" i="1"/>
  <c r="F21" i="1"/>
  <c r="P254" i="3"/>
  <c r="X72" i="3"/>
  <c r="X252" i="3"/>
  <c r="X201" i="3"/>
  <c r="K72" i="3"/>
  <c r="W72" i="3" s="1"/>
  <c r="X69" i="3"/>
  <c r="K196" i="1"/>
  <c r="K195" i="1"/>
  <c r="K135" i="3" s="1"/>
  <c r="W135" i="3" s="1"/>
  <c r="K117" i="1"/>
  <c r="K78" i="1" s="1"/>
  <c r="W78" i="1" s="1"/>
  <c r="D78" i="1"/>
  <c r="P75" i="3"/>
  <c r="P35" i="3" s="1"/>
  <c r="O75" i="3"/>
  <c r="O35" i="3" s="1"/>
  <c r="N75" i="3"/>
  <c r="N35" i="3" s="1"/>
  <c r="M75" i="3"/>
  <c r="M35" i="3" s="1"/>
  <c r="L75" i="3"/>
  <c r="L35" i="3" s="1"/>
  <c r="F75" i="3"/>
  <c r="F35" i="3" s="1"/>
  <c r="E75" i="3"/>
  <c r="E35" i="3" s="1"/>
  <c r="P74" i="3"/>
  <c r="O74" i="3"/>
  <c r="N74" i="3"/>
  <c r="M74" i="3"/>
  <c r="L74" i="3"/>
  <c r="F74" i="3"/>
  <c r="E74" i="3"/>
  <c r="P71" i="3"/>
  <c r="P34" i="3" s="1"/>
  <c r="P258" i="3" s="1"/>
  <c r="O71" i="3"/>
  <c r="O34" i="3" s="1"/>
  <c r="O258" i="3" s="1"/>
  <c r="N71" i="3"/>
  <c r="N34" i="3" s="1"/>
  <c r="N258" i="3" s="1"/>
  <c r="M71" i="3"/>
  <c r="M34" i="3" s="1"/>
  <c r="M258" i="3" s="1"/>
  <c r="L71" i="3"/>
  <c r="L34" i="3" s="1"/>
  <c r="L258" i="3" s="1"/>
  <c r="F71" i="3"/>
  <c r="F34" i="3" s="1"/>
  <c r="F258" i="3" s="1"/>
  <c r="E71" i="3"/>
  <c r="E34" i="3" s="1"/>
  <c r="E258" i="3" s="1"/>
  <c r="P70" i="3"/>
  <c r="O70" i="3"/>
  <c r="N70" i="3"/>
  <c r="M70" i="3"/>
  <c r="L70" i="3"/>
  <c r="F70" i="3"/>
  <c r="E70" i="3"/>
  <c r="D74" i="3"/>
  <c r="J74" i="3" s="1"/>
  <c r="D70" i="3"/>
  <c r="J70" i="3" s="1"/>
  <c r="K109" i="1"/>
  <c r="W109" i="1" s="1"/>
  <c r="K108" i="1"/>
  <c r="K105" i="1"/>
  <c r="K104" i="1"/>
  <c r="J78" i="1" l="1"/>
  <c r="X74" i="3"/>
  <c r="W108" i="1"/>
  <c r="X70" i="3"/>
  <c r="D136" i="3"/>
  <c r="D169" i="1"/>
  <c r="K136" i="3"/>
  <c r="K169" i="1"/>
  <c r="K152" i="3"/>
  <c r="K76" i="1"/>
  <c r="K75" i="1"/>
  <c r="W75" i="1" s="1"/>
  <c r="D71" i="3"/>
  <c r="D76" i="1"/>
  <c r="J76" i="1" s="1"/>
  <c r="D75" i="3"/>
  <c r="D75" i="1"/>
  <c r="J75" i="1" s="1"/>
  <c r="X78" i="1"/>
  <c r="D152" i="3"/>
  <c r="X135" i="3"/>
  <c r="D135" i="3"/>
  <c r="J135" i="3" s="1"/>
  <c r="K70" i="3"/>
  <c r="W70" i="3" s="1"/>
  <c r="K74" i="3"/>
  <c r="W74" i="3" s="1"/>
  <c r="K71" i="3"/>
  <c r="K75" i="3"/>
  <c r="D320" i="1" l="1"/>
  <c r="W76" i="1"/>
  <c r="K34" i="3"/>
  <c r="W71" i="3"/>
  <c r="K35" i="3"/>
  <c r="W35" i="3" s="1"/>
  <c r="W75" i="3"/>
  <c r="D35" i="3"/>
  <c r="J35" i="3" s="1"/>
  <c r="J75" i="3"/>
  <c r="D34" i="3"/>
  <c r="J71" i="3"/>
  <c r="D148" i="3"/>
  <c r="J148" i="3" s="1"/>
  <c r="J152" i="3"/>
  <c r="K148" i="3"/>
  <c r="K106" i="3"/>
  <c r="W106" i="3" s="1"/>
  <c r="W136" i="3"/>
  <c r="D106" i="3"/>
  <c r="X136" i="3"/>
  <c r="X106" i="3" s="1"/>
  <c r="X169" i="1"/>
  <c r="X152" i="3"/>
  <c r="X148" i="3" s="1"/>
  <c r="X75" i="3"/>
  <c r="X35" i="3" s="1"/>
  <c r="X75" i="1"/>
  <c r="X71" i="3"/>
  <c r="X34" i="3" s="1"/>
  <c r="X76" i="1"/>
  <c r="E246" i="3"/>
  <c r="E245" i="3" s="1"/>
  <c r="F246" i="3"/>
  <c r="F245" i="3" s="1"/>
  <c r="L246" i="3"/>
  <c r="L245" i="3" s="1"/>
  <c r="M246" i="3"/>
  <c r="M245" i="3" s="1"/>
  <c r="N246" i="3"/>
  <c r="N245" i="3" s="1"/>
  <c r="O246" i="3"/>
  <c r="O245" i="3" s="1"/>
  <c r="P246" i="3"/>
  <c r="P245" i="3" s="1"/>
  <c r="E249" i="3"/>
  <c r="E247" i="3" s="1"/>
  <c r="F249" i="3"/>
  <c r="F247" i="3" s="1"/>
  <c r="L249" i="3"/>
  <c r="L247" i="3" s="1"/>
  <c r="M249" i="3"/>
  <c r="M247" i="3" s="1"/>
  <c r="N249" i="3"/>
  <c r="N247" i="3" s="1"/>
  <c r="O249" i="3"/>
  <c r="O247" i="3" s="1"/>
  <c r="P249" i="3"/>
  <c r="P247" i="3" s="1"/>
  <c r="E250" i="3"/>
  <c r="E248" i="3" s="1"/>
  <c r="E244" i="3" s="1"/>
  <c r="F250" i="3"/>
  <c r="F248" i="3" s="1"/>
  <c r="F244" i="3" s="1"/>
  <c r="L250" i="3"/>
  <c r="L248" i="3" s="1"/>
  <c r="L244" i="3" s="1"/>
  <c r="M250" i="3"/>
  <c r="M248" i="3" s="1"/>
  <c r="M244" i="3" s="1"/>
  <c r="N250" i="3"/>
  <c r="N248" i="3" s="1"/>
  <c r="N244" i="3" s="1"/>
  <c r="O250" i="3"/>
  <c r="O248" i="3" s="1"/>
  <c r="O244" i="3" s="1"/>
  <c r="P250" i="3"/>
  <c r="P248" i="3" s="1"/>
  <c r="P244" i="3" s="1"/>
  <c r="E253" i="3"/>
  <c r="F253" i="3"/>
  <c r="L253" i="3"/>
  <c r="M253" i="3"/>
  <c r="N253" i="3"/>
  <c r="O253" i="3"/>
  <c r="P253" i="3"/>
  <c r="E255" i="3"/>
  <c r="F255" i="3"/>
  <c r="L255" i="3"/>
  <c r="M255" i="3"/>
  <c r="N255" i="3"/>
  <c r="O255" i="3"/>
  <c r="P255" i="3"/>
  <c r="K258" i="3" l="1"/>
  <c r="D258" i="3"/>
  <c r="N251" i="3"/>
  <c r="F251" i="3"/>
  <c r="F243" i="3" s="1"/>
  <c r="O251" i="3"/>
  <c r="M251" i="3"/>
  <c r="M243" i="3" s="1"/>
  <c r="E251" i="3"/>
  <c r="E243" i="3" s="1"/>
  <c r="N243" i="3"/>
  <c r="O243" i="3"/>
  <c r="P194" i="3" l="1"/>
  <c r="O194" i="3"/>
  <c r="N194" i="3"/>
  <c r="M194" i="3"/>
  <c r="L194" i="3"/>
  <c r="F194" i="3"/>
  <c r="E194" i="3"/>
  <c r="L190" i="3"/>
  <c r="P227" i="1"/>
  <c r="O227" i="1"/>
  <c r="N227" i="1"/>
  <c r="M227" i="1"/>
  <c r="L227" i="1"/>
  <c r="F227" i="1"/>
  <c r="E227" i="1"/>
  <c r="O190" i="3"/>
  <c r="N190" i="3"/>
  <c r="M190" i="3"/>
  <c r="F190" i="3"/>
  <c r="E190" i="3"/>
  <c r="P191" i="3"/>
  <c r="O191" i="3"/>
  <c r="N191" i="3"/>
  <c r="M191" i="3"/>
  <c r="L191" i="3"/>
  <c r="F191" i="3"/>
  <c r="E191" i="3"/>
  <c r="L288" i="1"/>
  <c r="P288" i="1"/>
  <c r="O288" i="1"/>
  <c r="N288" i="1"/>
  <c r="F288" i="1"/>
  <c r="E288" i="1"/>
  <c r="K292" i="1"/>
  <c r="P190" i="3"/>
  <c r="P135" i="1"/>
  <c r="O135" i="1"/>
  <c r="N135" i="1"/>
  <c r="M135" i="1"/>
  <c r="L135" i="1"/>
  <c r="F135" i="1"/>
  <c r="E135" i="1"/>
  <c r="P77" i="1"/>
  <c r="O77" i="1"/>
  <c r="N77" i="1"/>
  <c r="M77" i="1"/>
  <c r="L77" i="1"/>
  <c r="F77" i="1"/>
  <c r="E77" i="1"/>
  <c r="D77" i="1"/>
  <c r="K121" i="1"/>
  <c r="K120" i="1"/>
  <c r="W120" i="1" s="1"/>
  <c r="P164" i="1"/>
  <c r="L164" i="1"/>
  <c r="X77" i="1" l="1"/>
  <c r="W121" i="1"/>
  <c r="K77" i="1"/>
  <c r="W77" i="1" s="1"/>
  <c r="P251" i="3" l="1"/>
  <c r="P243" i="3" s="1"/>
  <c r="L251" i="3"/>
  <c r="L243" i="3" s="1"/>
  <c r="O20" i="3"/>
  <c r="N20" i="3"/>
  <c r="M20" i="3"/>
  <c r="E20" i="3"/>
  <c r="P57" i="3" l="1"/>
  <c r="P27" i="3" s="1"/>
  <c r="O57" i="3"/>
  <c r="O27" i="3" s="1"/>
  <c r="N57" i="3"/>
  <c r="N27" i="3" s="1"/>
  <c r="M57" i="3"/>
  <c r="M27" i="3" s="1"/>
  <c r="L57" i="3"/>
  <c r="L27" i="3" s="1"/>
  <c r="F57" i="3"/>
  <c r="F27" i="3" s="1"/>
  <c r="E57" i="3"/>
  <c r="E27" i="3" s="1"/>
  <c r="P69" i="1"/>
  <c r="O69" i="1"/>
  <c r="N69" i="1"/>
  <c r="M69" i="1"/>
  <c r="L69" i="1"/>
  <c r="F69" i="1"/>
  <c r="E69" i="1"/>
  <c r="K92" i="1"/>
  <c r="K57" i="3" s="1"/>
  <c r="D57" i="3"/>
  <c r="P22" i="3"/>
  <c r="O22" i="3"/>
  <c r="N22" i="3"/>
  <c r="M22" i="3"/>
  <c r="L22" i="3"/>
  <c r="F22" i="3"/>
  <c r="E22" i="3"/>
  <c r="K231" i="1"/>
  <c r="F20" i="3"/>
  <c r="L205" i="1"/>
  <c r="P268" i="1"/>
  <c r="D27" i="3" l="1"/>
  <c r="J27" i="3" s="1"/>
  <c r="J57" i="3"/>
  <c r="K27" i="3"/>
  <c r="W27" i="3" s="1"/>
  <c r="W57" i="3"/>
  <c r="P20" i="3"/>
  <c r="P21" i="1"/>
  <c r="L20" i="3"/>
  <c r="L21" i="1"/>
  <c r="L268" i="1"/>
  <c r="D69" i="1"/>
  <c r="J69" i="1" s="1"/>
  <c r="K69" i="1"/>
  <c r="M288" i="1"/>
  <c r="M224" i="1"/>
  <c r="P207" i="3"/>
  <c r="O207" i="3"/>
  <c r="N207" i="3"/>
  <c r="M207" i="3"/>
  <c r="L207" i="3"/>
  <c r="F207" i="3"/>
  <c r="E207" i="3"/>
  <c r="P208" i="3"/>
  <c r="P197" i="3" s="1"/>
  <c r="O208" i="3"/>
  <c r="O197" i="3" s="1"/>
  <c r="N208" i="3"/>
  <c r="N197" i="3" s="1"/>
  <c r="M208" i="3"/>
  <c r="M197" i="3" s="1"/>
  <c r="L208" i="3"/>
  <c r="L197" i="3" s="1"/>
  <c r="F208" i="3"/>
  <c r="F197" i="3" s="1"/>
  <c r="E208" i="3"/>
  <c r="E197" i="3" s="1"/>
  <c r="P59" i="3"/>
  <c r="O59" i="3"/>
  <c r="N59" i="3"/>
  <c r="M59" i="3"/>
  <c r="L59" i="3"/>
  <c r="F59" i="3"/>
  <c r="E59" i="3"/>
  <c r="P60" i="3"/>
  <c r="O60" i="3"/>
  <c r="N60" i="3"/>
  <c r="M60" i="3"/>
  <c r="L60" i="3"/>
  <c r="F60" i="3"/>
  <c r="E60" i="3"/>
  <c r="O74" i="1"/>
  <c r="N74" i="1"/>
  <c r="M74" i="1"/>
  <c r="F74" i="1"/>
  <c r="E74" i="1"/>
  <c r="K126" i="1"/>
  <c r="K250" i="3" s="1"/>
  <c r="K125" i="1"/>
  <c r="K249" i="3" s="1"/>
  <c r="X250" i="3"/>
  <c r="X248" i="3" s="1"/>
  <c r="X244" i="3" s="1"/>
  <c r="X249" i="3"/>
  <c r="X247" i="3" s="1"/>
  <c r="K95" i="1"/>
  <c r="K60" i="3" s="1"/>
  <c r="K94" i="1"/>
  <c r="K59" i="3" s="1"/>
  <c r="X60" i="3"/>
  <c r="X59" i="3"/>
  <c r="P74" i="1"/>
  <c r="P319" i="1" s="1"/>
  <c r="L74" i="1"/>
  <c r="L319" i="1" s="1"/>
  <c r="K247" i="3" l="1"/>
  <c r="W247" i="3" s="1"/>
  <c r="W249" i="3"/>
  <c r="K248" i="3"/>
  <c r="W250" i="3"/>
  <c r="D250" i="3"/>
  <c r="D60" i="3"/>
  <c r="J60" i="3" s="1"/>
  <c r="X57" i="3"/>
  <c r="X27" i="3" s="1"/>
  <c r="X69" i="1"/>
  <c r="D59" i="3"/>
  <c r="J59" i="3" s="1"/>
  <c r="D249" i="3"/>
  <c r="D247" i="3" l="1"/>
  <c r="J247" i="3" s="1"/>
  <c r="J249" i="3"/>
  <c r="D248" i="3"/>
  <c r="J250" i="3"/>
  <c r="K244" i="3"/>
  <c r="W244" i="3" s="1"/>
  <c r="W248" i="3"/>
  <c r="K171" i="1"/>
  <c r="D244" i="3" l="1"/>
  <c r="J244" i="3" s="1"/>
  <c r="J248" i="3"/>
  <c r="L130" i="1" l="1"/>
  <c r="P58" i="3"/>
  <c r="P33" i="3" s="1"/>
  <c r="O58" i="3"/>
  <c r="O33" i="3" s="1"/>
  <c r="N58" i="3"/>
  <c r="N33" i="3" s="1"/>
  <c r="M58" i="3"/>
  <c r="M33" i="3" s="1"/>
  <c r="L58" i="3"/>
  <c r="L33" i="3" s="1"/>
  <c r="F58" i="3"/>
  <c r="F33" i="3" s="1"/>
  <c r="E58" i="3"/>
  <c r="E33" i="3" s="1"/>
  <c r="K93" i="1"/>
  <c r="D74" i="1"/>
  <c r="J74" i="1" s="1"/>
  <c r="K74" i="1" l="1"/>
  <c r="W93" i="1"/>
  <c r="X74" i="1"/>
  <c r="D58" i="3"/>
  <c r="K58" i="3"/>
  <c r="P224" i="1"/>
  <c r="L224" i="1"/>
  <c r="W74" i="1" l="1"/>
  <c r="D33" i="3"/>
  <c r="J33" i="3" s="1"/>
  <c r="J58" i="3"/>
  <c r="K33" i="3"/>
  <c r="W33" i="3" s="1"/>
  <c r="W58" i="3"/>
  <c r="X58" i="3"/>
  <c r="X33" i="3" s="1"/>
  <c r="P179" i="3" l="1"/>
  <c r="O179" i="3"/>
  <c r="N179" i="3"/>
  <c r="M179" i="3"/>
  <c r="L179" i="3"/>
  <c r="F179" i="3"/>
  <c r="E179" i="3"/>
  <c r="L134" i="1" l="1"/>
  <c r="P56" i="3" l="1"/>
  <c r="O56" i="3"/>
  <c r="N56" i="3"/>
  <c r="M56" i="3"/>
  <c r="L56" i="3"/>
  <c r="F56" i="3"/>
  <c r="E56" i="3"/>
  <c r="K91" i="1"/>
  <c r="K286" i="1"/>
  <c r="K253" i="3" s="1"/>
  <c r="W253" i="3" s="1"/>
  <c r="D253" i="3"/>
  <c r="K56" i="3" l="1"/>
  <c r="W56" i="3" s="1"/>
  <c r="W91" i="1"/>
  <c r="D56" i="3"/>
  <c r="J56" i="3" s="1"/>
  <c r="X253" i="3"/>
  <c r="X56" i="3"/>
  <c r="K128" i="1"/>
  <c r="P79" i="3" l="1"/>
  <c r="P32" i="3" s="1"/>
  <c r="O79" i="3"/>
  <c r="O32" i="3" s="1"/>
  <c r="N79" i="3"/>
  <c r="N32" i="3" s="1"/>
  <c r="M79" i="3"/>
  <c r="M32" i="3" s="1"/>
  <c r="L79" i="3"/>
  <c r="L32" i="3" s="1"/>
  <c r="F79" i="3"/>
  <c r="F32" i="3" s="1"/>
  <c r="E79" i="3"/>
  <c r="E32" i="3" s="1"/>
  <c r="P78" i="3"/>
  <c r="O78" i="3"/>
  <c r="N78" i="3"/>
  <c r="M78" i="3"/>
  <c r="L78" i="3"/>
  <c r="F78" i="3"/>
  <c r="E78" i="3"/>
  <c r="P73" i="1"/>
  <c r="O73" i="1"/>
  <c r="N73" i="1"/>
  <c r="M73" i="1"/>
  <c r="L73" i="1"/>
  <c r="F73" i="1"/>
  <c r="E73" i="1"/>
  <c r="K113" i="1"/>
  <c r="K79" i="3" s="1"/>
  <c r="K112" i="1"/>
  <c r="K78" i="3" s="1"/>
  <c r="X79" i="3"/>
  <c r="X32" i="3" s="1"/>
  <c r="X78" i="3"/>
  <c r="K32" i="3" l="1"/>
  <c r="D79" i="3"/>
  <c r="D73" i="1"/>
  <c r="J73" i="1" s="1"/>
  <c r="D78" i="3"/>
  <c r="J78" i="3" s="1"/>
  <c r="K73" i="1"/>
  <c r="X73" i="1"/>
  <c r="D32" i="3" l="1"/>
  <c r="J32" i="3" s="1"/>
  <c r="J79" i="3"/>
  <c r="P238" i="3"/>
  <c r="O238" i="3"/>
  <c r="N238" i="3"/>
  <c r="M238" i="3"/>
  <c r="L238" i="3"/>
  <c r="F238" i="3"/>
  <c r="E238" i="3"/>
  <c r="O216" i="3"/>
  <c r="N216" i="3"/>
  <c r="M216" i="3"/>
  <c r="F216" i="3"/>
  <c r="E216" i="3"/>
  <c r="P62" i="3"/>
  <c r="O62" i="3"/>
  <c r="N62" i="3"/>
  <c r="M62" i="3"/>
  <c r="L62" i="3"/>
  <c r="F62" i="3"/>
  <c r="E62" i="3"/>
  <c r="K215" i="1"/>
  <c r="K62" i="3" s="1"/>
  <c r="W62" i="3" s="1"/>
  <c r="D62" i="3" l="1"/>
  <c r="J62" i="3" s="1"/>
  <c r="X62" i="3"/>
  <c r="P226" i="3" l="1"/>
  <c r="O226" i="3"/>
  <c r="N226" i="3"/>
  <c r="M226" i="3"/>
  <c r="L226" i="3"/>
  <c r="F226" i="3"/>
  <c r="E226" i="3"/>
  <c r="D226" i="3"/>
  <c r="K123" i="1"/>
  <c r="K226" i="3" s="1"/>
  <c r="W226" i="3" s="1"/>
  <c r="P151" i="3"/>
  <c r="O151" i="3"/>
  <c r="N151" i="3"/>
  <c r="M151" i="3"/>
  <c r="L151" i="3"/>
  <c r="F151" i="3"/>
  <c r="E151" i="3"/>
  <c r="P140" i="3"/>
  <c r="O140" i="3"/>
  <c r="N140" i="3"/>
  <c r="M140" i="3"/>
  <c r="L140" i="3"/>
  <c r="F140" i="3"/>
  <c r="E140" i="3"/>
  <c r="P122" i="3"/>
  <c r="O122" i="3"/>
  <c r="N122" i="3"/>
  <c r="M122" i="3"/>
  <c r="L122" i="3"/>
  <c r="F122" i="3"/>
  <c r="E122" i="3"/>
  <c r="P77" i="3"/>
  <c r="P30" i="3" s="1"/>
  <c r="O77" i="3"/>
  <c r="O30" i="3" s="1"/>
  <c r="N77" i="3"/>
  <c r="N30" i="3" s="1"/>
  <c r="M77" i="3"/>
  <c r="M30" i="3" s="1"/>
  <c r="L77" i="3"/>
  <c r="L30" i="3" s="1"/>
  <c r="F77" i="3"/>
  <c r="F30" i="3" s="1"/>
  <c r="E77" i="3"/>
  <c r="E30" i="3" s="1"/>
  <c r="P76" i="3"/>
  <c r="O76" i="3"/>
  <c r="N76" i="3"/>
  <c r="M76" i="3"/>
  <c r="L76" i="3"/>
  <c r="F76" i="3"/>
  <c r="E76" i="3"/>
  <c r="P68" i="3"/>
  <c r="O68" i="3"/>
  <c r="N68" i="3"/>
  <c r="M68" i="3"/>
  <c r="L68" i="3"/>
  <c r="F68" i="3"/>
  <c r="E68" i="3"/>
  <c r="B68" i="3"/>
  <c r="P67" i="3"/>
  <c r="O67" i="3"/>
  <c r="N67" i="3"/>
  <c r="M67" i="3"/>
  <c r="L67" i="3"/>
  <c r="F67" i="3"/>
  <c r="E67" i="3"/>
  <c r="P66" i="3"/>
  <c r="O66" i="3"/>
  <c r="N66" i="3"/>
  <c r="M66" i="3"/>
  <c r="L66" i="3"/>
  <c r="F66" i="3"/>
  <c r="E66" i="3"/>
  <c r="P65" i="3"/>
  <c r="O65" i="3"/>
  <c r="N65" i="3"/>
  <c r="M65" i="3"/>
  <c r="L65" i="3"/>
  <c r="F65" i="3"/>
  <c r="E65" i="3"/>
  <c r="P64" i="3"/>
  <c r="O64" i="3"/>
  <c r="N64" i="3"/>
  <c r="M64" i="3"/>
  <c r="L64" i="3"/>
  <c r="F64" i="3"/>
  <c r="E64" i="3"/>
  <c r="P63" i="3"/>
  <c r="O63" i="3"/>
  <c r="N63" i="3"/>
  <c r="M63" i="3"/>
  <c r="L63" i="3"/>
  <c r="F63" i="3"/>
  <c r="E63" i="3"/>
  <c r="P61" i="3"/>
  <c r="O61" i="3"/>
  <c r="N61" i="3"/>
  <c r="M61" i="3"/>
  <c r="L61" i="3"/>
  <c r="F61" i="3"/>
  <c r="E61" i="3"/>
  <c r="P53" i="3"/>
  <c r="O53" i="3"/>
  <c r="N53" i="3"/>
  <c r="M53" i="3"/>
  <c r="L53" i="3"/>
  <c r="F53" i="3"/>
  <c r="E53" i="3"/>
  <c r="P52" i="3"/>
  <c r="O52" i="3"/>
  <c r="N52" i="3"/>
  <c r="M52" i="3"/>
  <c r="L52" i="3"/>
  <c r="F52" i="3"/>
  <c r="E52" i="3"/>
  <c r="P51" i="3"/>
  <c r="P28" i="3" s="1"/>
  <c r="O51" i="3"/>
  <c r="O28" i="3" s="1"/>
  <c r="N51" i="3"/>
  <c r="N28" i="3" s="1"/>
  <c r="M51" i="3"/>
  <c r="M28" i="3" s="1"/>
  <c r="L51" i="3"/>
  <c r="L28" i="3" s="1"/>
  <c r="F51" i="3"/>
  <c r="F28" i="3" s="1"/>
  <c r="E51" i="3"/>
  <c r="E28" i="3" s="1"/>
  <c r="P50" i="3"/>
  <c r="O50" i="3"/>
  <c r="N50" i="3"/>
  <c r="M50" i="3"/>
  <c r="L50" i="3"/>
  <c r="F50" i="3"/>
  <c r="E50" i="3"/>
  <c r="P49" i="3"/>
  <c r="O49" i="3"/>
  <c r="N49" i="3"/>
  <c r="M49" i="3"/>
  <c r="L49" i="3"/>
  <c r="F49" i="3"/>
  <c r="E49" i="3"/>
  <c r="P46" i="3"/>
  <c r="O46" i="3"/>
  <c r="N46" i="3"/>
  <c r="M46" i="3"/>
  <c r="L46" i="3"/>
  <c r="F46" i="3"/>
  <c r="E46" i="3"/>
  <c r="P39" i="3"/>
  <c r="O39" i="3"/>
  <c r="N39" i="3"/>
  <c r="M39" i="3"/>
  <c r="L39" i="3"/>
  <c r="F39" i="3"/>
  <c r="E39" i="3"/>
  <c r="P37" i="3"/>
  <c r="O37" i="3"/>
  <c r="N37" i="3"/>
  <c r="M37" i="3"/>
  <c r="L37" i="3"/>
  <c r="F37" i="3"/>
  <c r="E37" i="3"/>
  <c r="N25" i="3" l="1"/>
  <c r="L26" i="3"/>
  <c r="N26" i="3"/>
  <c r="P26" i="3"/>
  <c r="F25" i="3"/>
  <c r="F26" i="3"/>
  <c r="E25" i="3"/>
  <c r="M25" i="3"/>
  <c r="O25" i="3"/>
  <c r="E26" i="3"/>
  <c r="E257" i="3" s="1"/>
  <c r="M26" i="3"/>
  <c r="O26" i="3"/>
  <c r="L25" i="3"/>
  <c r="P25" i="3"/>
  <c r="P216" i="3"/>
  <c r="X226" i="3"/>
  <c r="K124" i="1"/>
  <c r="K122" i="1"/>
  <c r="W122" i="1" s="1"/>
  <c r="K116" i="1"/>
  <c r="K115" i="1"/>
  <c r="K114" i="1"/>
  <c r="P72" i="1" l="1"/>
  <c r="O72" i="1"/>
  <c r="N72" i="1"/>
  <c r="M72" i="1"/>
  <c r="L72" i="1"/>
  <c r="F72" i="1"/>
  <c r="E72" i="1"/>
  <c r="P70" i="1"/>
  <c r="O70" i="1"/>
  <c r="N70" i="1"/>
  <c r="M70" i="1"/>
  <c r="L70" i="1"/>
  <c r="F70" i="1"/>
  <c r="E70" i="1"/>
  <c r="K101" i="1"/>
  <c r="K67" i="3" s="1"/>
  <c r="D67" i="3"/>
  <c r="J67" i="3" s="1"/>
  <c r="K88" i="1"/>
  <c r="K53" i="3" s="1"/>
  <c r="D53" i="3"/>
  <c r="J53" i="3" s="1"/>
  <c r="X67" i="3" l="1"/>
  <c r="X53" i="3"/>
  <c r="L216" i="3" l="1"/>
  <c r="C217" i="1" l="1"/>
  <c r="C59" i="1" l="1"/>
  <c r="P223" i="3" l="1"/>
  <c r="O223" i="3"/>
  <c r="N223" i="3"/>
  <c r="M223" i="3"/>
  <c r="L223" i="3"/>
  <c r="F223" i="3"/>
  <c r="E223" i="3"/>
  <c r="P184" i="3"/>
  <c r="P187" i="3"/>
  <c r="O187" i="3"/>
  <c r="N187" i="3"/>
  <c r="M187" i="3"/>
  <c r="L187" i="3"/>
  <c r="F187" i="3"/>
  <c r="E187" i="3"/>
  <c r="P213" i="1"/>
  <c r="O213" i="1"/>
  <c r="N213" i="1"/>
  <c r="M213" i="1"/>
  <c r="L213" i="1"/>
  <c r="F213" i="1"/>
  <c r="E213" i="1"/>
  <c r="P221" i="3"/>
  <c r="O221" i="3"/>
  <c r="N221" i="3"/>
  <c r="M221" i="3"/>
  <c r="L221" i="3"/>
  <c r="F221" i="3"/>
  <c r="E221" i="3"/>
  <c r="P229" i="1"/>
  <c r="O229" i="1"/>
  <c r="N229" i="1"/>
  <c r="M229" i="1"/>
  <c r="L229" i="1"/>
  <c r="F229" i="1"/>
  <c r="E229" i="1"/>
  <c r="K291" i="1"/>
  <c r="D221" i="3"/>
  <c r="K257" i="1"/>
  <c r="K221" i="3" s="1"/>
  <c r="W221" i="3" s="1"/>
  <c r="D183" i="3"/>
  <c r="K220" i="1"/>
  <c r="K183" i="3" s="1"/>
  <c r="W183" i="3" s="1"/>
  <c r="D187" i="3" l="1"/>
  <c r="K187" i="3"/>
  <c r="X183" i="3"/>
  <c r="D229" i="1"/>
  <c r="K229" i="1"/>
  <c r="E21" i="3"/>
  <c r="F21" i="3"/>
  <c r="L21" i="3"/>
  <c r="M21" i="3"/>
  <c r="N21" i="3"/>
  <c r="O21" i="3"/>
  <c r="P21" i="3"/>
  <c r="X187" i="3" l="1"/>
  <c r="X221" i="3"/>
  <c r="X229" i="1"/>
  <c r="P206" i="3"/>
  <c r="O206" i="3"/>
  <c r="N206" i="3"/>
  <c r="M206" i="3"/>
  <c r="L206" i="3"/>
  <c r="F206" i="3"/>
  <c r="E206" i="3"/>
  <c r="K51" i="1" l="1"/>
  <c r="K206" i="3" s="1"/>
  <c r="K25" i="1"/>
  <c r="K21" i="3" s="1"/>
  <c r="D206" i="3" l="1"/>
  <c r="J206" i="3" s="1"/>
  <c r="X206" i="3"/>
  <c r="X21" i="3"/>
  <c r="D21" i="3"/>
  <c r="J21" i="3" s="1"/>
  <c r="E206" i="1" l="1"/>
  <c r="F206" i="1"/>
  <c r="L206" i="1"/>
  <c r="M206" i="1"/>
  <c r="N206" i="1"/>
  <c r="O206" i="1"/>
  <c r="P206" i="1"/>
  <c r="E89" i="3" l="1"/>
  <c r="F89" i="3"/>
  <c r="L89" i="3"/>
  <c r="M89" i="3"/>
  <c r="N89" i="3"/>
  <c r="O89" i="3"/>
  <c r="P89" i="3"/>
  <c r="E130" i="1" l="1"/>
  <c r="F130" i="1"/>
  <c r="M130" i="1"/>
  <c r="N130" i="1"/>
  <c r="O130" i="1"/>
  <c r="P130" i="1"/>
  <c r="K143" i="1"/>
  <c r="K89" i="3" s="1"/>
  <c r="C143" i="1"/>
  <c r="X89" i="3" l="1"/>
  <c r="D89" i="3"/>
  <c r="J89" i="3" s="1"/>
  <c r="E205" i="3"/>
  <c r="F205" i="3"/>
  <c r="L205" i="3"/>
  <c r="M205" i="3"/>
  <c r="N205" i="3"/>
  <c r="O205" i="3"/>
  <c r="P205" i="3"/>
  <c r="K251" i="1"/>
  <c r="E226" i="1"/>
  <c r="F226" i="1"/>
  <c r="L226" i="1"/>
  <c r="M226" i="1"/>
  <c r="N226" i="1"/>
  <c r="O226" i="1"/>
  <c r="P226" i="1"/>
  <c r="D205" i="3" l="1"/>
  <c r="J205" i="3" s="1"/>
  <c r="D208" i="3"/>
  <c r="K226" i="1"/>
  <c r="K208" i="3"/>
  <c r="D226" i="1"/>
  <c r="J226" i="1" s="1"/>
  <c r="X208" i="3"/>
  <c r="X197" i="3" s="1"/>
  <c r="K205" i="3"/>
  <c r="D211" i="1"/>
  <c r="K211" i="1"/>
  <c r="M165" i="1"/>
  <c r="E133" i="3"/>
  <c r="F133" i="3"/>
  <c r="L133" i="3"/>
  <c r="M133" i="3"/>
  <c r="N133" i="3"/>
  <c r="O133" i="3"/>
  <c r="P133" i="3"/>
  <c r="E134" i="3"/>
  <c r="F134" i="3"/>
  <c r="L134" i="3"/>
  <c r="M134" i="3"/>
  <c r="N134" i="3"/>
  <c r="O134" i="3"/>
  <c r="P134" i="3"/>
  <c r="E137" i="3"/>
  <c r="F137" i="3"/>
  <c r="L137" i="3"/>
  <c r="M137" i="3"/>
  <c r="N137" i="3"/>
  <c r="O137" i="3"/>
  <c r="P137" i="3"/>
  <c r="E138" i="3"/>
  <c r="E103" i="3" s="1"/>
  <c r="F138" i="3"/>
  <c r="F103" i="3" s="1"/>
  <c r="L138" i="3"/>
  <c r="L103" i="3" s="1"/>
  <c r="M138" i="3"/>
  <c r="M103" i="3" s="1"/>
  <c r="N138" i="3"/>
  <c r="N103" i="3" s="1"/>
  <c r="O138" i="3"/>
  <c r="O103" i="3" s="1"/>
  <c r="P138" i="3"/>
  <c r="P103" i="3" s="1"/>
  <c r="D133" i="3"/>
  <c r="K194" i="1"/>
  <c r="K168" i="1" s="1"/>
  <c r="K193" i="1"/>
  <c r="K133" i="3" s="1"/>
  <c r="W133" i="3" s="1"/>
  <c r="E165" i="3"/>
  <c r="E157" i="3" s="1"/>
  <c r="F165" i="3"/>
  <c r="F157" i="3" s="1"/>
  <c r="L165" i="3"/>
  <c r="L157" i="3" s="1"/>
  <c r="M165" i="3"/>
  <c r="M157" i="3" s="1"/>
  <c r="N165" i="3"/>
  <c r="N157" i="3" s="1"/>
  <c r="O165" i="3"/>
  <c r="P165" i="3"/>
  <c r="P157" i="3" s="1"/>
  <c r="O157" i="3"/>
  <c r="K197" i="1"/>
  <c r="K137" i="3" s="1"/>
  <c r="W137" i="3" s="1"/>
  <c r="K198" i="1"/>
  <c r="K166" i="1" s="1"/>
  <c r="D137" i="3"/>
  <c r="J137" i="3" s="1"/>
  <c r="E166" i="1"/>
  <c r="F166" i="1"/>
  <c r="L166" i="1"/>
  <c r="M166" i="1"/>
  <c r="N166" i="1"/>
  <c r="O166" i="1"/>
  <c r="P166" i="1"/>
  <c r="E165" i="1"/>
  <c r="F165" i="1"/>
  <c r="L165" i="1"/>
  <c r="N165" i="1"/>
  <c r="O165" i="1"/>
  <c r="P165" i="1"/>
  <c r="C165" i="1"/>
  <c r="C198" i="1"/>
  <c r="C166" i="1"/>
  <c r="C197" i="1"/>
  <c r="K26" i="1"/>
  <c r="K22" i="3" s="1"/>
  <c r="K27" i="1"/>
  <c r="K28" i="1"/>
  <c r="K23" i="1" s="1"/>
  <c r="D24" i="3"/>
  <c r="C23" i="1"/>
  <c r="C28" i="1"/>
  <c r="E24" i="3"/>
  <c r="E19" i="3" s="1"/>
  <c r="F24" i="3"/>
  <c r="F19" i="3" s="1"/>
  <c r="K24" i="3"/>
  <c r="L24" i="3"/>
  <c r="L19" i="3" s="1"/>
  <c r="M24" i="3"/>
  <c r="M19" i="3" s="1"/>
  <c r="N24" i="3"/>
  <c r="N19" i="3" s="1"/>
  <c r="O24" i="3"/>
  <c r="O19" i="3" s="1"/>
  <c r="P24" i="3"/>
  <c r="P19" i="3" s="1"/>
  <c r="E23" i="1"/>
  <c r="F23" i="1"/>
  <c r="L23" i="1"/>
  <c r="M23" i="1"/>
  <c r="N23" i="1"/>
  <c r="O23" i="1"/>
  <c r="P23" i="1"/>
  <c r="D206" i="1" l="1"/>
  <c r="J206" i="1" s="1"/>
  <c r="J211" i="1"/>
  <c r="K19" i="3"/>
  <c r="W24" i="3"/>
  <c r="K197" i="3"/>
  <c r="D197" i="3"/>
  <c r="J197" i="3" s="1"/>
  <c r="J208" i="3"/>
  <c r="D19" i="3"/>
  <c r="J24" i="3"/>
  <c r="D165" i="3"/>
  <c r="D134" i="3"/>
  <c r="D168" i="1"/>
  <c r="P102" i="3"/>
  <c r="P105" i="3"/>
  <c r="N102" i="3"/>
  <c r="N105" i="3"/>
  <c r="L102" i="3"/>
  <c r="L105" i="3"/>
  <c r="F102" i="3"/>
  <c r="F105" i="3"/>
  <c r="O102" i="3"/>
  <c r="O105" i="3"/>
  <c r="M102" i="3"/>
  <c r="M105" i="3"/>
  <c r="E102" i="3"/>
  <c r="E105" i="3"/>
  <c r="X226" i="1"/>
  <c r="X205" i="3"/>
  <c r="X211" i="1"/>
  <c r="X206" i="1" s="1"/>
  <c r="K206" i="1"/>
  <c r="K165" i="3"/>
  <c r="D138" i="3"/>
  <c r="K134" i="3"/>
  <c r="W134" i="3" s="1"/>
  <c r="K165" i="1"/>
  <c r="K138" i="3"/>
  <c r="X165" i="3"/>
  <c r="X157" i="3" s="1"/>
  <c r="X137" i="3"/>
  <c r="D165" i="1"/>
  <c r="J165" i="1" s="1"/>
  <c r="D102" i="3"/>
  <c r="J102" i="3" s="1"/>
  <c r="D166" i="1"/>
  <c r="J166" i="1" s="1"/>
  <c r="X23" i="1"/>
  <c r="D23" i="1"/>
  <c r="J23" i="1" s="1"/>
  <c r="D103" i="3" l="1"/>
  <c r="J103" i="3" s="1"/>
  <c r="J138" i="3"/>
  <c r="D105" i="3"/>
  <c r="K103" i="3"/>
  <c r="W103" i="3" s="1"/>
  <c r="W138" i="3"/>
  <c r="K157" i="3"/>
  <c r="W157" i="3" s="1"/>
  <c r="W165" i="3"/>
  <c r="D157" i="3"/>
  <c r="J157" i="3" s="1"/>
  <c r="X134" i="3"/>
  <c r="X105" i="3" s="1"/>
  <c r="X168" i="1"/>
  <c r="K102" i="3"/>
  <c r="W102" i="3" s="1"/>
  <c r="K105" i="3"/>
  <c r="W105" i="3" s="1"/>
  <c r="X102" i="3"/>
  <c r="X165" i="1"/>
  <c r="X133" i="3"/>
  <c r="X166" i="1"/>
  <c r="X138" i="3"/>
  <c r="X103" i="3" s="1"/>
  <c r="X24" i="3"/>
  <c r="X19" i="3" s="1"/>
  <c r="P164" i="3" l="1"/>
  <c r="O164" i="3"/>
  <c r="N164" i="3"/>
  <c r="M164" i="3"/>
  <c r="L164" i="3"/>
  <c r="F164" i="3"/>
  <c r="E164" i="3"/>
  <c r="P205" i="1"/>
  <c r="O205" i="1"/>
  <c r="N205" i="1"/>
  <c r="M205" i="1"/>
  <c r="F205" i="1"/>
  <c r="K210" i="1"/>
  <c r="D164" i="3"/>
  <c r="D194" i="3"/>
  <c r="J194" i="3" s="1"/>
  <c r="P23" i="3"/>
  <c r="O23" i="3"/>
  <c r="N23" i="3"/>
  <c r="M23" i="3"/>
  <c r="L23" i="3"/>
  <c r="F23" i="3"/>
  <c r="E23" i="3"/>
  <c r="K23" i="3"/>
  <c r="W23" i="3" s="1"/>
  <c r="K164" i="3" l="1"/>
  <c r="W164" i="3" s="1"/>
  <c r="W210" i="1"/>
  <c r="X164" i="3"/>
  <c r="D23" i="3"/>
  <c r="J23" i="3" s="1"/>
  <c r="K162" i="1"/>
  <c r="W162" i="1" s="1"/>
  <c r="X23" i="3" l="1"/>
  <c r="K282" i="1" l="1"/>
  <c r="K194" i="3" s="1"/>
  <c r="X194" i="3" l="1"/>
  <c r="O71" i="1" l="1"/>
  <c r="N71" i="1"/>
  <c r="M71" i="1"/>
  <c r="F71" i="1"/>
  <c r="E71" i="1"/>
  <c r="K98" i="1"/>
  <c r="K64" i="3" s="1"/>
  <c r="D64" i="3"/>
  <c r="J64" i="3" s="1"/>
  <c r="X64" i="3" l="1"/>
  <c r="K307" i="1"/>
  <c r="O212" i="3" l="1"/>
  <c r="O211" i="3" s="1"/>
  <c r="N212" i="3"/>
  <c r="N211" i="3" s="1"/>
  <c r="M212" i="3"/>
  <c r="M211" i="3" s="1"/>
  <c r="F212" i="3"/>
  <c r="F211" i="3" s="1"/>
  <c r="E212" i="3"/>
  <c r="E211" i="3" s="1"/>
  <c r="K254" i="1" l="1"/>
  <c r="P186" i="3" l="1"/>
  <c r="O186" i="3"/>
  <c r="N186" i="3"/>
  <c r="M186" i="3"/>
  <c r="L186" i="3"/>
  <c r="F186" i="3"/>
  <c r="E186" i="3"/>
  <c r="K279" i="1"/>
  <c r="K306" i="1"/>
  <c r="K305" i="1" s="1"/>
  <c r="F306" i="1"/>
  <c r="F305" i="1" s="1"/>
  <c r="E306" i="1"/>
  <c r="E305" i="1" s="1"/>
  <c r="X306" i="1"/>
  <c r="X305" i="1" s="1"/>
  <c r="P212" i="3"/>
  <c r="P211" i="3" s="1"/>
  <c r="L212" i="3"/>
  <c r="L211" i="3" s="1"/>
  <c r="D306" i="1" l="1"/>
  <c r="P71" i="1"/>
  <c r="L71" i="1"/>
  <c r="D305" i="1" l="1"/>
  <c r="J305" i="1" s="1"/>
  <c r="J306" i="1"/>
  <c r="P132" i="1"/>
  <c r="O132" i="1"/>
  <c r="N132" i="1"/>
  <c r="M132" i="1"/>
  <c r="L132" i="1"/>
  <c r="F132" i="1"/>
  <c r="E132" i="1"/>
  <c r="K157" i="1"/>
  <c r="K158" i="1"/>
  <c r="K135" i="1" l="1"/>
  <c r="D132" i="1"/>
  <c r="J132" i="1" s="1"/>
  <c r="D135" i="1"/>
  <c r="K132" i="1"/>
  <c r="X132" i="1" l="1"/>
  <c r="X135" i="1"/>
  <c r="C242" i="1"/>
  <c r="P217" i="3" l="1"/>
  <c r="O217" i="3"/>
  <c r="N217" i="3"/>
  <c r="M217" i="3"/>
  <c r="L217" i="3"/>
  <c r="F217" i="3"/>
  <c r="E217" i="3"/>
  <c r="E214" i="3" l="1"/>
  <c r="E172" i="3" s="1"/>
  <c r="E259" i="3" s="1"/>
  <c r="M214" i="3"/>
  <c r="M172" i="3" s="1"/>
  <c r="M259" i="3" s="1"/>
  <c r="O214" i="3"/>
  <c r="O172" i="3" s="1"/>
  <c r="O259" i="3" s="1"/>
  <c r="F214" i="3"/>
  <c r="F172" i="3" s="1"/>
  <c r="F259" i="3" s="1"/>
  <c r="N214" i="3"/>
  <c r="N172" i="3" s="1"/>
  <c r="N259" i="3" s="1"/>
  <c r="P214" i="3"/>
  <c r="P172" i="3" s="1"/>
  <c r="P259" i="3" s="1"/>
  <c r="L214" i="3"/>
  <c r="L172" i="3" s="1"/>
  <c r="L259" i="3" s="1"/>
  <c r="P137" i="1"/>
  <c r="O137" i="1"/>
  <c r="N137" i="1"/>
  <c r="M137" i="1"/>
  <c r="L137" i="1"/>
  <c r="F137" i="1"/>
  <c r="E137" i="1"/>
  <c r="P269" i="1"/>
  <c r="O269" i="1"/>
  <c r="N269" i="1"/>
  <c r="M269" i="1"/>
  <c r="L269" i="1"/>
  <c r="F269" i="1"/>
  <c r="E269" i="1"/>
  <c r="D269" i="1"/>
  <c r="F321" i="1" l="1"/>
  <c r="L321" i="1"/>
  <c r="N321" i="1"/>
  <c r="P321" i="1"/>
  <c r="E321" i="1"/>
  <c r="M321" i="1"/>
  <c r="O321" i="1"/>
  <c r="O184" i="3" l="1"/>
  <c r="N184" i="3"/>
  <c r="M184" i="3"/>
  <c r="F184" i="3"/>
  <c r="E184" i="3"/>
  <c r="P182" i="3" l="1"/>
  <c r="O182" i="3"/>
  <c r="N182" i="3"/>
  <c r="M182" i="3"/>
  <c r="L182" i="3"/>
  <c r="F182" i="3"/>
  <c r="E182" i="3"/>
  <c r="O181" i="3"/>
  <c r="N181" i="3"/>
  <c r="M181" i="3"/>
  <c r="F181" i="3"/>
  <c r="E181" i="3"/>
  <c r="O185" i="3"/>
  <c r="N185" i="3"/>
  <c r="M185" i="3"/>
  <c r="F185" i="3"/>
  <c r="E185" i="3"/>
  <c r="K202" i="1" l="1"/>
  <c r="D182" i="3"/>
  <c r="K155" i="1"/>
  <c r="W155" i="1" s="1"/>
  <c r="D184" i="3"/>
  <c r="K46" i="1"/>
  <c r="K45" i="1"/>
  <c r="X182" i="3" l="1"/>
  <c r="K182" i="3"/>
  <c r="W182" i="3" s="1"/>
  <c r="P185" i="3"/>
  <c r="L185" i="3"/>
  <c r="K160" i="1" l="1"/>
  <c r="K137" i="1" l="1"/>
  <c r="D217" i="3"/>
  <c r="D137" i="1"/>
  <c r="K284" i="1"/>
  <c r="K269" i="1" s="1"/>
  <c r="D321" i="1" l="1"/>
  <c r="K321" i="1"/>
  <c r="D214" i="3"/>
  <c r="K217" i="3"/>
  <c r="W217" i="3" s="1"/>
  <c r="X137" i="1"/>
  <c r="X269" i="1"/>
  <c r="P204" i="3"/>
  <c r="O204" i="3"/>
  <c r="N204" i="3"/>
  <c r="M204" i="3"/>
  <c r="L204" i="3"/>
  <c r="F204" i="3"/>
  <c r="E204" i="3"/>
  <c r="P141" i="3"/>
  <c r="O141" i="3"/>
  <c r="N141" i="3"/>
  <c r="M141" i="3"/>
  <c r="L141" i="3"/>
  <c r="F141" i="3"/>
  <c r="E141" i="3"/>
  <c r="P127" i="3"/>
  <c r="O127" i="3"/>
  <c r="N127" i="3"/>
  <c r="M127" i="3"/>
  <c r="L127" i="3"/>
  <c r="F127" i="3"/>
  <c r="E127" i="3"/>
  <c r="P125" i="3"/>
  <c r="O125" i="3"/>
  <c r="N125" i="3"/>
  <c r="M125" i="3"/>
  <c r="L125" i="3"/>
  <c r="F125" i="3"/>
  <c r="E125" i="3"/>
  <c r="P116" i="3"/>
  <c r="O116" i="3"/>
  <c r="N116" i="3"/>
  <c r="M116" i="3"/>
  <c r="L116" i="3"/>
  <c r="F116" i="3"/>
  <c r="E116" i="3"/>
  <c r="P114" i="3"/>
  <c r="O114" i="3"/>
  <c r="N114" i="3"/>
  <c r="M114" i="3"/>
  <c r="L114" i="3"/>
  <c r="F114" i="3"/>
  <c r="E114" i="3"/>
  <c r="P110" i="3"/>
  <c r="O110" i="3"/>
  <c r="N110" i="3"/>
  <c r="M110" i="3"/>
  <c r="L110" i="3"/>
  <c r="F110" i="3"/>
  <c r="E110" i="3"/>
  <c r="P98" i="3"/>
  <c r="O98" i="3"/>
  <c r="N98" i="3"/>
  <c r="M98" i="3"/>
  <c r="L98" i="3"/>
  <c r="F98" i="3"/>
  <c r="E98" i="3"/>
  <c r="P97" i="3"/>
  <c r="O97" i="3"/>
  <c r="N97" i="3"/>
  <c r="M97" i="3"/>
  <c r="L97" i="3"/>
  <c r="F97" i="3"/>
  <c r="E97" i="3"/>
  <c r="P95" i="3"/>
  <c r="O95" i="3"/>
  <c r="N95" i="3"/>
  <c r="M95" i="3"/>
  <c r="L95" i="3"/>
  <c r="F95" i="3"/>
  <c r="E95" i="3"/>
  <c r="P93" i="3"/>
  <c r="O93" i="3"/>
  <c r="N93" i="3"/>
  <c r="M93" i="3"/>
  <c r="L93" i="3"/>
  <c r="F93" i="3"/>
  <c r="E93" i="3"/>
  <c r="P91" i="3"/>
  <c r="O91" i="3"/>
  <c r="N91" i="3"/>
  <c r="M91" i="3"/>
  <c r="L91" i="3"/>
  <c r="K91" i="3"/>
  <c r="W91" i="3" s="1"/>
  <c r="F91" i="3"/>
  <c r="E91" i="3"/>
  <c r="P87" i="3"/>
  <c r="O87" i="3"/>
  <c r="N87" i="3"/>
  <c r="M87" i="3"/>
  <c r="L87" i="3"/>
  <c r="F87" i="3"/>
  <c r="E87" i="3"/>
  <c r="P86" i="3"/>
  <c r="O86" i="3"/>
  <c r="N86" i="3"/>
  <c r="M86" i="3"/>
  <c r="L86" i="3"/>
  <c r="F86" i="3"/>
  <c r="E86" i="3"/>
  <c r="K71" i="1"/>
  <c r="D71" i="1"/>
  <c r="J71" i="1" s="1"/>
  <c r="P131" i="1"/>
  <c r="O131" i="1"/>
  <c r="N131" i="1"/>
  <c r="M131" i="1"/>
  <c r="L131" i="1"/>
  <c r="F131" i="1"/>
  <c r="E131" i="1"/>
  <c r="E104" i="3" l="1"/>
  <c r="M104" i="3"/>
  <c r="O104" i="3"/>
  <c r="F104" i="3"/>
  <c r="L104" i="3"/>
  <c r="N104" i="3"/>
  <c r="P104" i="3"/>
  <c r="D172" i="3"/>
  <c r="X321" i="1"/>
  <c r="K214" i="3"/>
  <c r="X217" i="3"/>
  <c r="X71" i="1"/>
  <c r="K172" i="3" l="1"/>
  <c r="W214" i="3"/>
  <c r="D259" i="3"/>
  <c r="X214" i="3"/>
  <c r="X172" i="3" s="1"/>
  <c r="X259" i="3" s="1"/>
  <c r="P225" i="1"/>
  <c r="O225" i="1"/>
  <c r="N225" i="1"/>
  <c r="M225" i="1"/>
  <c r="L225" i="1"/>
  <c r="F225" i="1"/>
  <c r="E225" i="1"/>
  <c r="K259" i="3" l="1"/>
  <c r="W259" i="3" s="1"/>
  <c r="W172" i="3"/>
  <c r="P133" i="1"/>
  <c r="O133" i="1"/>
  <c r="N133" i="1"/>
  <c r="M133" i="1"/>
  <c r="L133" i="1"/>
  <c r="F133" i="1"/>
  <c r="E133" i="1"/>
  <c r="P134" i="1" l="1"/>
  <c r="O134" i="1"/>
  <c r="N134" i="1"/>
  <c r="M134" i="1"/>
  <c r="F134" i="1"/>
  <c r="E134" i="1"/>
  <c r="K142" i="1"/>
  <c r="K141" i="1"/>
  <c r="K87" i="3" s="1"/>
  <c r="W87" i="3" s="1"/>
  <c r="K140" i="1"/>
  <c r="K86" i="3" s="1"/>
  <c r="W86" i="3" s="1"/>
  <c r="D86" i="3"/>
  <c r="J86" i="3" s="1"/>
  <c r="K147" i="1"/>
  <c r="K93" i="3" s="1"/>
  <c r="W93" i="3" s="1"/>
  <c r="D93" i="3"/>
  <c r="J93" i="3" s="1"/>
  <c r="D136" i="1" l="1"/>
  <c r="D88" i="3"/>
  <c r="K136" i="1"/>
  <c r="K88" i="3"/>
  <c r="X91" i="3"/>
  <c r="D91" i="3"/>
  <c r="J91" i="3" s="1"/>
  <c r="D131" i="1"/>
  <c r="J131" i="1" s="1"/>
  <c r="K131" i="1"/>
  <c r="X93" i="3"/>
  <c r="X86" i="3"/>
  <c r="K320" i="1" l="1"/>
  <c r="D84" i="3"/>
  <c r="X136" i="1"/>
  <c r="X88" i="3"/>
  <c r="X87" i="3"/>
  <c r="D87" i="3"/>
  <c r="J87" i="3" s="1"/>
  <c r="X131" i="1"/>
  <c r="P196" i="3"/>
  <c r="P170" i="3" s="1"/>
  <c r="O196" i="3"/>
  <c r="O170" i="3" s="1"/>
  <c r="N196" i="3"/>
  <c r="N170" i="3" s="1"/>
  <c r="M196" i="3"/>
  <c r="M170" i="3" s="1"/>
  <c r="L196" i="3"/>
  <c r="L170" i="3" s="1"/>
  <c r="F196" i="3"/>
  <c r="F170" i="3" s="1"/>
  <c r="E196" i="3"/>
  <c r="E170" i="3" s="1"/>
  <c r="P176" i="3"/>
  <c r="P257" i="3" s="1"/>
  <c r="O176" i="3"/>
  <c r="N176" i="3"/>
  <c r="M176" i="3"/>
  <c r="L176" i="3"/>
  <c r="L257" i="3" s="1"/>
  <c r="F176" i="3"/>
  <c r="E176" i="3"/>
  <c r="P83" i="3"/>
  <c r="O83" i="3"/>
  <c r="N83" i="3"/>
  <c r="M83" i="3"/>
  <c r="L83" i="3"/>
  <c r="F83" i="3"/>
  <c r="E83" i="3"/>
  <c r="P84" i="3"/>
  <c r="O84" i="3"/>
  <c r="N84" i="3"/>
  <c r="M84" i="3"/>
  <c r="L84" i="3"/>
  <c r="F84" i="3"/>
  <c r="E84" i="3"/>
  <c r="P82" i="3"/>
  <c r="O82" i="3"/>
  <c r="N82" i="3"/>
  <c r="M82" i="3"/>
  <c r="L82" i="3"/>
  <c r="F82" i="3"/>
  <c r="E82" i="3"/>
  <c r="F81" i="3"/>
  <c r="E81" i="3"/>
  <c r="W320" i="1" l="1"/>
  <c r="E169" i="3"/>
  <c r="M169" i="3"/>
  <c r="O169" i="3"/>
  <c r="F169" i="3"/>
  <c r="L169" i="3"/>
  <c r="N169" i="3"/>
  <c r="P169" i="3"/>
  <c r="M81" i="3"/>
  <c r="O81" i="3"/>
  <c r="L81" i="3"/>
  <c r="N81" i="3"/>
  <c r="P81" i="3"/>
  <c r="K250" i="1"/>
  <c r="D204" i="3"/>
  <c r="J204" i="3" s="1"/>
  <c r="K246" i="1"/>
  <c r="W246" i="1" s="1"/>
  <c r="K201" i="1"/>
  <c r="K141" i="3" s="1"/>
  <c r="K187" i="1"/>
  <c r="K127" i="3" s="1"/>
  <c r="D127" i="3"/>
  <c r="J127" i="3" s="1"/>
  <c r="K185" i="1"/>
  <c r="K125" i="3" s="1"/>
  <c r="D125" i="3"/>
  <c r="J125" i="3" s="1"/>
  <c r="K181" i="1"/>
  <c r="K116" i="3" s="1"/>
  <c r="D116" i="3"/>
  <c r="J116" i="3" s="1"/>
  <c r="K179" i="1"/>
  <c r="K114" i="3" s="1"/>
  <c r="D114" i="3"/>
  <c r="J114" i="3" s="1"/>
  <c r="K175" i="1"/>
  <c r="K152" i="1"/>
  <c r="K98" i="3" s="1"/>
  <c r="K151" i="1"/>
  <c r="K149" i="1"/>
  <c r="K95" i="3" s="1"/>
  <c r="W95" i="3" s="1"/>
  <c r="K111" i="1"/>
  <c r="K97" i="1"/>
  <c r="K63" i="3" s="1"/>
  <c r="D63" i="3"/>
  <c r="J63" i="3" s="1"/>
  <c r="K86" i="1"/>
  <c r="K51" i="3" s="1"/>
  <c r="D51" i="3"/>
  <c r="K85" i="1"/>
  <c r="K82" i="1"/>
  <c r="K46" i="3" l="1"/>
  <c r="W46" i="3" s="1"/>
  <c r="W82" i="1"/>
  <c r="K28" i="3"/>
  <c r="D28" i="3"/>
  <c r="J28" i="3" s="1"/>
  <c r="J51" i="3"/>
  <c r="K50" i="3"/>
  <c r="K67" i="1"/>
  <c r="D50" i="3"/>
  <c r="D67" i="1"/>
  <c r="K167" i="1"/>
  <c r="K227" i="1"/>
  <c r="K191" i="3"/>
  <c r="W191" i="3" s="1"/>
  <c r="D227" i="1"/>
  <c r="D191" i="3"/>
  <c r="D98" i="3"/>
  <c r="J98" i="3" s="1"/>
  <c r="D134" i="1"/>
  <c r="J134" i="1" s="1"/>
  <c r="D95" i="3"/>
  <c r="K72" i="1"/>
  <c r="K77" i="3"/>
  <c r="D72" i="1"/>
  <c r="J72" i="1" s="1"/>
  <c r="D77" i="3"/>
  <c r="K70" i="1"/>
  <c r="D70" i="1"/>
  <c r="J70" i="1" s="1"/>
  <c r="K110" i="3"/>
  <c r="K225" i="1"/>
  <c r="K204" i="3"/>
  <c r="D133" i="1"/>
  <c r="J133" i="1" s="1"/>
  <c r="D97" i="3"/>
  <c r="J97" i="3" s="1"/>
  <c r="K133" i="1"/>
  <c r="K97" i="3"/>
  <c r="D225" i="1"/>
  <c r="K134" i="1"/>
  <c r="X114" i="3"/>
  <c r="X116" i="3"/>
  <c r="X125" i="3"/>
  <c r="X127" i="3"/>
  <c r="X95" i="3"/>
  <c r="X98" i="3"/>
  <c r="X51" i="3"/>
  <c r="X28" i="3" s="1"/>
  <c r="X63" i="3"/>
  <c r="J67" i="1" l="1"/>
  <c r="D319" i="1"/>
  <c r="J319" i="1" s="1"/>
  <c r="W227" i="1"/>
  <c r="K319" i="1"/>
  <c r="D30" i="3"/>
  <c r="J30" i="3" s="1"/>
  <c r="J77" i="3"/>
  <c r="K30" i="3"/>
  <c r="W30" i="3" s="1"/>
  <c r="W77" i="3"/>
  <c r="D83" i="3"/>
  <c r="J83" i="3" s="1"/>
  <c r="J95" i="3"/>
  <c r="K104" i="3"/>
  <c r="D176" i="3"/>
  <c r="D26" i="3"/>
  <c r="J50" i="3"/>
  <c r="K26" i="3"/>
  <c r="X50" i="3"/>
  <c r="X26" i="3" s="1"/>
  <c r="X67" i="1"/>
  <c r="D167" i="1"/>
  <c r="J167" i="1" s="1"/>
  <c r="D110" i="3"/>
  <c r="J110" i="3" s="1"/>
  <c r="X227" i="1"/>
  <c r="X191" i="3"/>
  <c r="X141" i="3"/>
  <c r="X72" i="1"/>
  <c r="X77" i="3"/>
  <c r="X30" i="3" s="1"/>
  <c r="D46" i="3"/>
  <c r="J46" i="3" s="1"/>
  <c r="X70" i="1"/>
  <c r="D141" i="3"/>
  <c r="J141" i="3" s="1"/>
  <c r="X225" i="1"/>
  <c r="X204" i="3"/>
  <c r="X133" i="1"/>
  <c r="X97" i="3"/>
  <c r="X134" i="1"/>
  <c r="J26" i="3" l="1"/>
  <c r="D257" i="3"/>
  <c r="J257" i="3" s="1"/>
  <c r="X319" i="1"/>
  <c r="W319" i="1"/>
  <c r="X167" i="1"/>
  <c r="D104" i="3"/>
  <c r="J104" i="3" s="1"/>
  <c r="X110" i="3"/>
  <c r="X104" i="3" s="1"/>
  <c r="X46" i="3"/>
  <c r="C230" i="3"/>
  <c r="P233" i="3"/>
  <c r="O233" i="3"/>
  <c r="N233" i="3"/>
  <c r="M233" i="3"/>
  <c r="L233" i="3"/>
  <c r="F233" i="3"/>
  <c r="E233" i="3"/>
  <c r="C60" i="1"/>
  <c r="P22" i="1"/>
  <c r="O22" i="1"/>
  <c r="N22" i="1"/>
  <c r="M22" i="1"/>
  <c r="L22" i="1"/>
  <c r="F22" i="1"/>
  <c r="E22" i="1"/>
  <c r="K60" i="1"/>
  <c r="K22" i="1" s="1"/>
  <c r="D22" i="1"/>
  <c r="J320" i="1" l="1"/>
  <c r="J22" i="1"/>
  <c r="E230" i="3"/>
  <c r="E228" i="3" s="1"/>
  <c r="M230" i="3"/>
  <c r="M228" i="3" s="1"/>
  <c r="O230" i="3"/>
  <c r="O228" i="3" s="1"/>
  <c r="F230" i="3"/>
  <c r="F228" i="3" s="1"/>
  <c r="L230" i="3"/>
  <c r="L228" i="3" s="1"/>
  <c r="N230" i="3"/>
  <c r="N228" i="3" s="1"/>
  <c r="P230" i="3"/>
  <c r="P228" i="3" s="1"/>
  <c r="K233" i="3"/>
  <c r="D233" i="3"/>
  <c r="J233" i="3" l="1"/>
  <c r="K230" i="3"/>
  <c r="D230" i="3"/>
  <c r="X22" i="1"/>
  <c r="X320" i="1" s="1"/>
  <c r="X233" i="3"/>
  <c r="D228" i="3" l="1"/>
  <c r="J228" i="3" s="1"/>
  <c r="J230" i="3"/>
  <c r="K228" i="3"/>
  <c r="J258" i="3"/>
  <c r="X230" i="3"/>
  <c r="X228" i="3" s="1"/>
  <c r="K64" i="1"/>
  <c r="K255" i="3" l="1"/>
  <c r="W255" i="3" s="1"/>
  <c r="D255" i="3"/>
  <c r="J255" i="3" s="1"/>
  <c r="X255" i="3" l="1"/>
  <c r="K242" i="1"/>
  <c r="K186" i="3" s="1"/>
  <c r="W186" i="3" s="1"/>
  <c r="D186" i="3"/>
  <c r="X186" i="3" l="1"/>
  <c r="L184" i="3" l="1"/>
  <c r="E205" i="1"/>
  <c r="E231" i="3" l="1"/>
  <c r="F231" i="3"/>
  <c r="L231" i="3"/>
  <c r="M231" i="3"/>
  <c r="N231" i="3"/>
  <c r="O231" i="3"/>
  <c r="P231" i="3"/>
  <c r="K259" i="1"/>
  <c r="C259" i="1"/>
  <c r="B259" i="1"/>
  <c r="E235" i="3" l="1"/>
  <c r="F235" i="3"/>
  <c r="L235" i="3"/>
  <c r="M235" i="3"/>
  <c r="N235" i="3"/>
  <c r="O235" i="3"/>
  <c r="P235" i="3"/>
  <c r="K260" i="1"/>
  <c r="C260" i="1"/>
  <c r="B260" i="1"/>
  <c r="E200" i="3" l="1"/>
  <c r="F200" i="3"/>
  <c r="L200" i="3"/>
  <c r="M200" i="3"/>
  <c r="N200" i="3"/>
  <c r="O200" i="3"/>
  <c r="P200" i="3"/>
  <c r="E202" i="3"/>
  <c r="F202" i="3"/>
  <c r="L202" i="3"/>
  <c r="M202" i="3"/>
  <c r="N202" i="3"/>
  <c r="O202" i="3"/>
  <c r="P202" i="3"/>
  <c r="K47" i="1"/>
  <c r="K48" i="1"/>
  <c r="K200" i="3" s="1"/>
  <c r="K50" i="1"/>
  <c r="K202" i="3" s="1"/>
  <c r="C48" i="1"/>
  <c r="C50" i="1"/>
  <c r="B50" i="1"/>
  <c r="B48" i="1"/>
  <c r="D202" i="3" l="1"/>
  <c r="J202" i="3" s="1"/>
  <c r="X202" i="3"/>
  <c r="X200" i="3"/>
  <c r="D200" i="3"/>
  <c r="J200" i="3" s="1"/>
  <c r="P181" i="3" l="1"/>
  <c r="L181" i="3" l="1"/>
  <c r="E203" i="3" l="1"/>
  <c r="F203" i="3"/>
  <c r="L203" i="3"/>
  <c r="M203" i="3"/>
  <c r="N203" i="3"/>
  <c r="O203" i="3"/>
  <c r="P203" i="3"/>
  <c r="K249" i="1"/>
  <c r="D207" i="3"/>
  <c r="J207" i="3" s="1"/>
  <c r="B249" i="1"/>
  <c r="K203" i="3" l="1"/>
  <c r="K207" i="3"/>
  <c r="D203" i="3"/>
  <c r="J203" i="3" s="1"/>
  <c r="P188" i="3"/>
  <c r="O188" i="3"/>
  <c r="N188" i="3"/>
  <c r="M188" i="3"/>
  <c r="L188" i="3"/>
  <c r="F188" i="3"/>
  <c r="E188" i="3"/>
  <c r="K156" i="1"/>
  <c r="C156" i="1"/>
  <c r="B156" i="1"/>
  <c r="C280" i="1"/>
  <c r="B280" i="1"/>
  <c r="C243" i="1"/>
  <c r="B243" i="1"/>
  <c r="X203" i="3" l="1"/>
  <c r="X207" i="3"/>
  <c r="K280" i="1"/>
  <c r="W280" i="1" s="1"/>
  <c r="K243" i="1"/>
  <c r="D188" i="3" l="1"/>
  <c r="K188" i="3"/>
  <c r="W188" i="3" s="1"/>
  <c r="X188" i="3" l="1"/>
  <c r="L298" i="1"/>
  <c r="K285" i="1" l="1"/>
  <c r="D190" i="3"/>
  <c r="K245" i="1" l="1"/>
  <c r="W245" i="1" s="1"/>
  <c r="X190" i="3" l="1"/>
  <c r="K190" i="3"/>
  <c r="W190" i="3" s="1"/>
  <c r="K281" i="1"/>
  <c r="P225" i="3" l="1"/>
  <c r="O225" i="3"/>
  <c r="N225" i="3"/>
  <c r="M225" i="3"/>
  <c r="L225" i="3"/>
  <c r="F225" i="3"/>
  <c r="E225" i="3"/>
  <c r="K161" i="1"/>
  <c r="K225" i="3" s="1"/>
  <c r="W225" i="3" s="1"/>
  <c r="D225" i="3"/>
  <c r="C173" i="1" l="1"/>
  <c r="X225" i="3" l="1"/>
  <c r="B277" i="1" l="1"/>
  <c r="K277" i="1"/>
  <c r="K184" i="3" s="1"/>
  <c r="W184" i="3" s="1"/>
  <c r="X184" i="3" l="1"/>
  <c r="C203" i="1" l="1"/>
  <c r="E224" i="3"/>
  <c r="F224" i="3"/>
  <c r="L224" i="3"/>
  <c r="M224" i="3"/>
  <c r="N224" i="3"/>
  <c r="O224" i="3"/>
  <c r="P224" i="3"/>
  <c r="E167" i="3"/>
  <c r="F167" i="3"/>
  <c r="L167" i="3"/>
  <c r="M167" i="3"/>
  <c r="N167" i="3"/>
  <c r="O167" i="3"/>
  <c r="P167" i="3"/>
  <c r="E309" i="1"/>
  <c r="F309" i="1"/>
  <c r="L309" i="1"/>
  <c r="M309" i="1"/>
  <c r="N309" i="1"/>
  <c r="O309" i="1"/>
  <c r="P309" i="1"/>
  <c r="E298" i="1"/>
  <c r="F298" i="1"/>
  <c r="M298" i="1"/>
  <c r="N298" i="1"/>
  <c r="O298" i="1"/>
  <c r="P298" i="1"/>
  <c r="E129" i="1"/>
  <c r="F129" i="1"/>
  <c r="M129" i="1"/>
  <c r="N129" i="1"/>
  <c r="O129" i="1"/>
  <c r="C263" i="1" l="1"/>
  <c r="P129" i="1" l="1"/>
  <c r="L129" i="1"/>
  <c r="K222" i="1"/>
  <c r="C222" i="1"/>
  <c r="B222" i="1"/>
  <c r="X222" i="1" l="1"/>
  <c r="E18" i="3"/>
  <c r="F18" i="3"/>
  <c r="L18" i="3"/>
  <c r="M18" i="3"/>
  <c r="N18" i="3"/>
  <c r="O18" i="3"/>
  <c r="P18" i="3"/>
  <c r="E85" i="3"/>
  <c r="F85" i="3"/>
  <c r="L85" i="3"/>
  <c r="M85" i="3"/>
  <c r="N85" i="3"/>
  <c r="O85" i="3"/>
  <c r="P85" i="3"/>
  <c r="E90" i="3"/>
  <c r="F90" i="3"/>
  <c r="L90" i="3"/>
  <c r="M90" i="3"/>
  <c r="N90" i="3"/>
  <c r="O90" i="3"/>
  <c r="P90" i="3"/>
  <c r="E92" i="3"/>
  <c r="F92" i="3"/>
  <c r="L92" i="3"/>
  <c r="M92" i="3"/>
  <c r="N92" i="3"/>
  <c r="O92" i="3"/>
  <c r="P92" i="3"/>
  <c r="E94" i="3"/>
  <c r="F94" i="3"/>
  <c r="L94" i="3"/>
  <c r="M94" i="3"/>
  <c r="N94" i="3"/>
  <c r="O94" i="3"/>
  <c r="P94" i="3"/>
  <c r="E96" i="3"/>
  <c r="F96" i="3"/>
  <c r="L96" i="3"/>
  <c r="M96" i="3"/>
  <c r="N96" i="3"/>
  <c r="O96" i="3"/>
  <c r="P96" i="3"/>
  <c r="E99" i="3"/>
  <c r="F99" i="3"/>
  <c r="L99" i="3"/>
  <c r="M99" i="3"/>
  <c r="N99" i="3"/>
  <c r="O99" i="3"/>
  <c r="P99" i="3"/>
  <c r="E100" i="3"/>
  <c r="F100" i="3"/>
  <c r="L100" i="3"/>
  <c r="M100" i="3"/>
  <c r="N100" i="3"/>
  <c r="O100" i="3"/>
  <c r="P100" i="3"/>
  <c r="E107" i="3"/>
  <c r="F107" i="3"/>
  <c r="M107" i="3"/>
  <c r="N107" i="3"/>
  <c r="O107" i="3"/>
  <c r="E108" i="3"/>
  <c r="F108" i="3"/>
  <c r="L108" i="3"/>
  <c r="M108" i="3"/>
  <c r="N108" i="3"/>
  <c r="O108" i="3"/>
  <c r="P108" i="3"/>
  <c r="E109" i="3"/>
  <c r="F109" i="3"/>
  <c r="L109" i="3"/>
  <c r="M109" i="3"/>
  <c r="N109" i="3"/>
  <c r="O109" i="3"/>
  <c r="P109" i="3"/>
  <c r="E111" i="3"/>
  <c r="F111" i="3"/>
  <c r="L111" i="3"/>
  <c r="M111" i="3"/>
  <c r="N111" i="3"/>
  <c r="O111" i="3"/>
  <c r="P111" i="3"/>
  <c r="E112" i="3"/>
  <c r="F112" i="3"/>
  <c r="L112" i="3"/>
  <c r="M112" i="3"/>
  <c r="N112" i="3"/>
  <c r="O112" i="3"/>
  <c r="P112" i="3"/>
  <c r="E113" i="3"/>
  <c r="F113" i="3"/>
  <c r="L113" i="3"/>
  <c r="M113" i="3"/>
  <c r="N113" i="3"/>
  <c r="O113" i="3"/>
  <c r="P113" i="3"/>
  <c r="E115" i="3"/>
  <c r="F115" i="3"/>
  <c r="L115" i="3"/>
  <c r="M115" i="3"/>
  <c r="N115" i="3"/>
  <c r="O115" i="3"/>
  <c r="P115" i="3"/>
  <c r="E117" i="3"/>
  <c r="F117" i="3"/>
  <c r="L117" i="3"/>
  <c r="M117" i="3"/>
  <c r="N117" i="3"/>
  <c r="O117" i="3"/>
  <c r="P117" i="3"/>
  <c r="E118" i="3"/>
  <c r="F118" i="3"/>
  <c r="L118" i="3"/>
  <c r="M118" i="3"/>
  <c r="N118" i="3"/>
  <c r="O118" i="3"/>
  <c r="P118" i="3"/>
  <c r="E119" i="3"/>
  <c r="F119" i="3"/>
  <c r="L119" i="3"/>
  <c r="M119" i="3"/>
  <c r="N119" i="3"/>
  <c r="O119" i="3"/>
  <c r="P119" i="3"/>
  <c r="E120" i="3"/>
  <c r="F120" i="3"/>
  <c r="L120" i="3"/>
  <c r="M120" i="3"/>
  <c r="N120" i="3"/>
  <c r="O120" i="3"/>
  <c r="P120" i="3"/>
  <c r="E121" i="3"/>
  <c r="F121" i="3"/>
  <c r="L121" i="3"/>
  <c r="M121" i="3"/>
  <c r="N121" i="3"/>
  <c r="O121" i="3"/>
  <c r="P121" i="3"/>
  <c r="E123" i="3"/>
  <c r="F123" i="3"/>
  <c r="L123" i="3"/>
  <c r="M123" i="3"/>
  <c r="N123" i="3"/>
  <c r="O123" i="3"/>
  <c r="P123" i="3"/>
  <c r="E124" i="3"/>
  <c r="F124" i="3"/>
  <c r="L124" i="3"/>
  <c r="M124" i="3"/>
  <c r="N124" i="3"/>
  <c r="O124" i="3"/>
  <c r="P124" i="3"/>
  <c r="E126" i="3"/>
  <c r="F126" i="3"/>
  <c r="L126" i="3"/>
  <c r="M126" i="3"/>
  <c r="N126" i="3"/>
  <c r="O126" i="3"/>
  <c r="P126" i="3"/>
  <c r="E128" i="3"/>
  <c r="F128" i="3"/>
  <c r="L128" i="3"/>
  <c r="M128" i="3"/>
  <c r="N128" i="3"/>
  <c r="O128" i="3"/>
  <c r="P128" i="3"/>
  <c r="E129" i="3"/>
  <c r="F129" i="3"/>
  <c r="L129" i="3"/>
  <c r="M129" i="3"/>
  <c r="N129" i="3"/>
  <c r="O129" i="3"/>
  <c r="P129" i="3"/>
  <c r="E130" i="3"/>
  <c r="F130" i="3"/>
  <c r="L130" i="3"/>
  <c r="M130" i="3"/>
  <c r="N130" i="3"/>
  <c r="O130" i="3"/>
  <c r="P130" i="3"/>
  <c r="E131" i="3"/>
  <c r="F131" i="3"/>
  <c r="L131" i="3"/>
  <c r="M131" i="3"/>
  <c r="N131" i="3"/>
  <c r="O131" i="3"/>
  <c r="P131" i="3"/>
  <c r="E132" i="3"/>
  <c r="F132" i="3"/>
  <c r="L132" i="3"/>
  <c r="M132" i="3"/>
  <c r="N132" i="3"/>
  <c r="O132" i="3"/>
  <c r="P132" i="3"/>
  <c r="E139" i="3"/>
  <c r="F139" i="3"/>
  <c r="L139" i="3"/>
  <c r="M139" i="3"/>
  <c r="N139" i="3"/>
  <c r="O139" i="3"/>
  <c r="P139" i="3"/>
  <c r="E143" i="3"/>
  <c r="F143" i="3"/>
  <c r="L143" i="3"/>
  <c r="M143" i="3"/>
  <c r="N143" i="3"/>
  <c r="O143" i="3"/>
  <c r="P143" i="3"/>
  <c r="E144" i="3"/>
  <c r="F144" i="3"/>
  <c r="L144" i="3"/>
  <c r="M144" i="3"/>
  <c r="N144" i="3"/>
  <c r="O144" i="3"/>
  <c r="P144" i="3"/>
  <c r="E145" i="3"/>
  <c r="F145" i="3"/>
  <c r="L145" i="3"/>
  <c r="M145" i="3"/>
  <c r="N145" i="3"/>
  <c r="O145" i="3"/>
  <c r="P145" i="3"/>
  <c r="E146" i="3"/>
  <c r="F146" i="3"/>
  <c r="L146" i="3"/>
  <c r="M146" i="3"/>
  <c r="N146" i="3"/>
  <c r="O146" i="3"/>
  <c r="P146" i="3"/>
  <c r="E149" i="3"/>
  <c r="F149" i="3"/>
  <c r="L149" i="3"/>
  <c r="M149" i="3"/>
  <c r="N149" i="3"/>
  <c r="O149" i="3"/>
  <c r="P149" i="3"/>
  <c r="E150" i="3"/>
  <c r="F150" i="3"/>
  <c r="L150" i="3"/>
  <c r="M150" i="3"/>
  <c r="N150" i="3"/>
  <c r="O150" i="3"/>
  <c r="P150" i="3"/>
  <c r="E153" i="3"/>
  <c r="F153" i="3"/>
  <c r="L153" i="3"/>
  <c r="M153" i="3"/>
  <c r="N153" i="3"/>
  <c r="O153" i="3"/>
  <c r="P153" i="3"/>
  <c r="E154" i="3"/>
  <c r="F154" i="3"/>
  <c r="L154" i="3"/>
  <c r="M154" i="3"/>
  <c r="N154" i="3"/>
  <c r="O154" i="3"/>
  <c r="P154" i="3"/>
  <c r="E155" i="3"/>
  <c r="F155" i="3"/>
  <c r="L155" i="3"/>
  <c r="M155" i="3"/>
  <c r="N155" i="3"/>
  <c r="O155" i="3"/>
  <c r="P155" i="3"/>
  <c r="E158" i="3"/>
  <c r="F158" i="3"/>
  <c r="L158" i="3"/>
  <c r="M158" i="3"/>
  <c r="N158" i="3"/>
  <c r="O158" i="3"/>
  <c r="P158" i="3"/>
  <c r="E159" i="3"/>
  <c r="F159" i="3"/>
  <c r="L159" i="3"/>
  <c r="M159" i="3"/>
  <c r="N159" i="3"/>
  <c r="O159" i="3"/>
  <c r="P159" i="3"/>
  <c r="E160" i="3"/>
  <c r="F160" i="3"/>
  <c r="L160" i="3"/>
  <c r="M160" i="3"/>
  <c r="N160" i="3"/>
  <c r="O160" i="3"/>
  <c r="P160" i="3"/>
  <c r="E161" i="3"/>
  <c r="F161" i="3"/>
  <c r="L161" i="3"/>
  <c r="M161" i="3"/>
  <c r="N161" i="3"/>
  <c r="O161" i="3"/>
  <c r="P161" i="3"/>
  <c r="E162" i="3"/>
  <c r="F162" i="3"/>
  <c r="L162" i="3"/>
  <c r="M162" i="3"/>
  <c r="N162" i="3"/>
  <c r="O162" i="3"/>
  <c r="P162" i="3"/>
  <c r="E163" i="3"/>
  <c r="F163" i="3"/>
  <c r="L163" i="3"/>
  <c r="M163" i="3"/>
  <c r="N163" i="3"/>
  <c r="O163" i="3"/>
  <c r="P163" i="3"/>
  <c r="E166" i="3"/>
  <c r="F166" i="3"/>
  <c r="L166" i="3"/>
  <c r="M166" i="3"/>
  <c r="N166" i="3"/>
  <c r="O166" i="3"/>
  <c r="P166" i="3"/>
  <c r="E174" i="3"/>
  <c r="E173" i="3" s="1"/>
  <c r="F174" i="3"/>
  <c r="F173" i="3" s="1"/>
  <c r="L174" i="3"/>
  <c r="L173" i="3" s="1"/>
  <c r="M174" i="3"/>
  <c r="M173" i="3" s="1"/>
  <c r="N174" i="3"/>
  <c r="N173" i="3" s="1"/>
  <c r="O174" i="3"/>
  <c r="O173" i="3" s="1"/>
  <c r="P174" i="3"/>
  <c r="P173" i="3" s="1"/>
  <c r="E178" i="3"/>
  <c r="E175" i="3" s="1"/>
  <c r="F178" i="3"/>
  <c r="F175" i="3" s="1"/>
  <c r="L178" i="3"/>
  <c r="L175" i="3" s="1"/>
  <c r="M178" i="3"/>
  <c r="M175" i="3" s="1"/>
  <c r="N178" i="3"/>
  <c r="N175" i="3" s="1"/>
  <c r="O178" i="3"/>
  <c r="O175" i="3" s="1"/>
  <c r="P178" i="3"/>
  <c r="P175" i="3" s="1"/>
  <c r="E189" i="3"/>
  <c r="F189" i="3"/>
  <c r="L189" i="3"/>
  <c r="M189" i="3"/>
  <c r="N189" i="3"/>
  <c r="O189" i="3"/>
  <c r="P189" i="3"/>
  <c r="E199" i="3"/>
  <c r="E195" i="3" s="1"/>
  <c r="F199" i="3"/>
  <c r="F195" i="3" s="1"/>
  <c r="L199" i="3"/>
  <c r="L195" i="3" s="1"/>
  <c r="M199" i="3"/>
  <c r="M195" i="3" s="1"/>
  <c r="N199" i="3"/>
  <c r="N195" i="3" s="1"/>
  <c r="O199" i="3"/>
  <c r="O195" i="3" s="1"/>
  <c r="P199" i="3"/>
  <c r="P195" i="3" s="1"/>
  <c r="E215" i="3"/>
  <c r="F215" i="3"/>
  <c r="L215" i="3"/>
  <c r="M215" i="3"/>
  <c r="N215" i="3"/>
  <c r="O215" i="3"/>
  <c r="P215" i="3"/>
  <c r="E218" i="3"/>
  <c r="F218" i="3"/>
  <c r="L218" i="3"/>
  <c r="M218" i="3"/>
  <c r="N218" i="3"/>
  <c r="O218" i="3"/>
  <c r="P218" i="3"/>
  <c r="E219" i="3"/>
  <c r="F219" i="3"/>
  <c r="L219" i="3"/>
  <c r="M219" i="3"/>
  <c r="N219" i="3"/>
  <c r="O219" i="3"/>
  <c r="P219" i="3"/>
  <c r="E220" i="3"/>
  <c r="F220" i="3"/>
  <c r="L220" i="3"/>
  <c r="M220" i="3"/>
  <c r="N220" i="3"/>
  <c r="O220" i="3"/>
  <c r="P220" i="3"/>
  <c r="E222" i="3"/>
  <c r="F222" i="3"/>
  <c r="L222" i="3"/>
  <c r="M222" i="3"/>
  <c r="N222" i="3"/>
  <c r="O222" i="3"/>
  <c r="P222" i="3"/>
  <c r="E232" i="3"/>
  <c r="F232" i="3"/>
  <c r="L232" i="3"/>
  <c r="M232" i="3"/>
  <c r="N232" i="3"/>
  <c r="O232" i="3"/>
  <c r="P232" i="3"/>
  <c r="E234" i="3"/>
  <c r="F234" i="3"/>
  <c r="L234" i="3"/>
  <c r="M234" i="3"/>
  <c r="N234" i="3"/>
  <c r="O234" i="3"/>
  <c r="P234" i="3"/>
  <c r="E237" i="3"/>
  <c r="E236" i="3" s="1"/>
  <c r="F237" i="3"/>
  <c r="L237" i="3"/>
  <c r="M237" i="3"/>
  <c r="M236" i="3" s="1"/>
  <c r="N237" i="3"/>
  <c r="O237" i="3"/>
  <c r="O236" i="3" s="1"/>
  <c r="P237" i="3"/>
  <c r="E240" i="3"/>
  <c r="E239" i="3" s="1"/>
  <c r="F240" i="3"/>
  <c r="F239" i="3" s="1"/>
  <c r="L240" i="3"/>
  <c r="L239" i="3" s="1"/>
  <c r="M240" i="3"/>
  <c r="M239" i="3" s="1"/>
  <c r="N240" i="3"/>
  <c r="N239" i="3" s="1"/>
  <c r="O240" i="3"/>
  <c r="O239" i="3" s="1"/>
  <c r="P240" i="3"/>
  <c r="P239" i="3" s="1"/>
  <c r="E241" i="3"/>
  <c r="F241" i="3"/>
  <c r="L241" i="3"/>
  <c r="M241" i="3"/>
  <c r="N241" i="3"/>
  <c r="O241" i="3"/>
  <c r="P241" i="3"/>
  <c r="D242" i="3"/>
  <c r="J242" i="3" s="1"/>
  <c r="E242" i="3"/>
  <c r="F242" i="3"/>
  <c r="L242" i="3"/>
  <c r="M242" i="3"/>
  <c r="N242" i="3"/>
  <c r="O242" i="3"/>
  <c r="P242" i="3"/>
  <c r="K80" i="1"/>
  <c r="W80" i="1" s="1"/>
  <c r="K311" i="1"/>
  <c r="K312" i="1"/>
  <c r="K313" i="1"/>
  <c r="K237" i="3" s="1"/>
  <c r="K314" i="1"/>
  <c r="K315" i="1"/>
  <c r="K241" i="3" s="1"/>
  <c r="K316" i="1"/>
  <c r="K242" i="3" s="1"/>
  <c r="K317" i="1"/>
  <c r="K246" i="3" s="1"/>
  <c r="K310" i="1"/>
  <c r="K300" i="1"/>
  <c r="K174" i="3" s="1"/>
  <c r="K301" i="1"/>
  <c r="K302" i="1"/>
  <c r="K218" i="3" s="1"/>
  <c r="W218" i="3" s="1"/>
  <c r="K303" i="1"/>
  <c r="K219" i="3" s="1"/>
  <c r="W219" i="3" s="1"/>
  <c r="K304" i="1"/>
  <c r="K299" i="1"/>
  <c r="K296" i="1"/>
  <c r="K271" i="1"/>
  <c r="W271" i="1" s="1"/>
  <c r="K272" i="1"/>
  <c r="K166" i="3" s="1"/>
  <c r="W166" i="3" s="1"/>
  <c r="K273" i="1"/>
  <c r="K274" i="1"/>
  <c r="K275" i="1"/>
  <c r="K181" i="3" s="1"/>
  <c r="W181" i="3" s="1"/>
  <c r="K278" i="1"/>
  <c r="W278" i="1" s="1"/>
  <c r="K289" i="1"/>
  <c r="K290" i="1"/>
  <c r="K293" i="1"/>
  <c r="K270" i="1"/>
  <c r="K266" i="1"/>
  <c r="K232" i="1"/>
  <c r="K233" i="1"/>
  <c r="W233" i="1" s="1"/>
  <c r="K234" i="1"/>
  <c r="K159" i="3" s="1"/>
  <c r="W159" i="3" s="1"/>
  <c r="K235" i="1"/>
  <c r="K236" i="1"/>
  <c r="K161" i="3" s="1"/>
  <c r="K237" i="1"/>
  <c r="K238" i="1"/>
  <c r="W238" i="1" s="1"/>
  <c r="K239" i="1"/>
  <c r="W239" i="1" s="1"/>
  <c r="K240" i="1"/>
  <c r="W240" i="1" s="1"/>
  <c r="K241" i="1"/>
  <c r="W241" i="1" s="1"/>
  <c r="K244" i="1"/>
  <c r="K189" i="3" s="1"/>
  <c r="W189" i="3" s="1"/>
  <c r="K255" i="1"/>
  <c r="K256" i="1"/>
  <c r="K261" i="1"/>
  <c r="W261" i="1" s="1"/>
  <c r="K263" i="1"/>
  <c r="K230" i="1"/>
  <c r="K216" i="1"/>
  <c r="K143" i="3" s="1"/>
  <c r="W143" i="3" s="1"/>
  <c r="K217" i="1"/>
  <c r="W217" i="1" s="1"/>
  <c r="K218" i="1"/>
  <c r="K219" i="1"/>
  <c r="K221" i="1"/>
  <c r="K214" i="1"/>
  <c r="K208" i="1"/>
  <c r="K209" i="1"/>
  <c r="K119" i="3" s="1"/>
  <c r="K207" i="1"/>
  <c r="K173" i="1"/>
  <c r="K174" i="1"/>
  <c r="K176" i="1"/>
  <c r="K111" i="3" s="1"/>
  <c r="K177" i="1"/>
  <c r="K178" i="1"/>
  <c r="K113" i="3" s="1"/>
  <c r="K180" i="1"/>
  <c r="K115" i="3" s="1"/>
  <c r="K182" i="1"/>
  <c r="K117" i="3" s="1"/>
  <c r="K183" i="1"/>
  <c r="K123" i="3" s="1"/>
  <c r="K184" i="1"/>
  <c r="K124" i="3" s="1"/>
  <c r="K186" i="1"/>
  <c r="K126" i="3" s="1"/>
  <c r="K188" i="1"/>
  <c r="K128" i="3" s="1"/>
  <c r="K189" i="1"/>
  <c r="K129" i="3" s="1"/>
  <c r="K190" i="1"/>
  <c r="K130" i="3" s="1"/>
  <c r="K191" i="1"/>
  <c r="K131" i="3" s="1"/>
  <c r="K192" i="1"/>
  <c r="K199" i="1"/>
  <c r="K200" i="1"/>
  <c r="W200" i="1" s="1"/>
  <c r="K203" i="1"/>
  <c r="K254" i="3" s="1"/>
  <c r="W254" i="3" s="1"/>
  <c r="K170" i="1"/>
  <c r="W170" i="1" s="1"/>
  <c r="K139" i="1"/>
  <c r="W139" i="1" s="1"/>
  <c r="K144" i="1"/>
  <c r="K146" i="1"/>
  <c r="K92" i="3" s="1"/>
  <c r="K148" i="1"/>
  <c r="K94" i="3" s="1"/>
  <c r="K150" i="1"/>
  <c r="K96" i="3" s="1"/>
  <c r="K153" i="1"/>
  <c r="K99" i="3" s="1"/>
  <c r="K154" i="1"/>
  <c r="K100" i="3" s="1"/>
  <c r="W100" i="3" s="1"/>
  <c r="K138" i="1"/>
  <c r="K84" i="1"/>
  <c r="K49" i="3" s="1"/>
  <c r="K87" i="1"/>
  <c r="K52" i="3" s="1"/>
  <c r="K96" i="1"/>
  <c r="K61" i="3" s="1"/>
  <c r="W61" i="3" s="1"/>
  <c r="K99" i="1"/>
  <c r="K65" i="3" s="1"/>
  <c r="K100" i="1"/>
  <c r="K66" i="3" s="1"/>
  <c r="K102" i="1"/>
  <c r="K68" i="3" s="1"/>
  <c r="W68" i="3" s="1"/>
  <c r="K110" i="1"/>
  <c r="K76" i="3" s="1"/>
  <c r="W76" i="3" s="1"/>
  <c r="K79" i="1"/>
  <c r="K29" i="1"/>
  <c r="K30" i="1"/>
  <c r="K31" i="1"/>
  <c r="K120" i="3" s="1"/>
  <c r="K32" i="1"/>
  <c r="K121" i="3" s="1"/>
  <c r="K33" i="1"/>
  <c r="K122" i="3" s="1"/>
  <c r="K34" i="1"/>
  <c r="K35" i="1"/>
  <c r="K36" i="1"/>
  <c r="K37" i="1"/>
  <c r="K38" i="1"/>
  <c r="K39" i="1"/>
  <c r="K149" i="3" s="1"/>
  <c r="K40" i="1"/>
  <c r="K150" i="3" s="1"/>
  <c r="K41" i="1"/>
  <c r="K151" i="3" s="1"/>
  <c r="W151" i="3" s="1"/>
  <c r="K42" i="1"/>
  <c r="K153" i="3" s="1"/>
  <c r="W153" i="3" s="1"/>
  <c r="K43" i="1"/>
  <c r="K154" i="3" s="1"/>
  <c r="W154" i="3" s="1"/>
  <c r="K44" i="1"/>
  <c r="K155" i="3" s="1"/>
  <c r="K199" i="3"/>
  <c r="K52" i="1"/>
  <c r="K53" i="1"/>
  <c r="K54" i="1"/>
  <c r="K55" i="1"/>
  <c r="K222" i="3" s="1"/>
  <c r="K56" i="1"/>
  <c r="K57" i="1"/>
  <c r="K58" i="1"/>
  <c r="K231" i="3" s="1"/>
  <c r="W231" i="3" s="1"/>
  <c r="K59" i="1"/>
  <c r="K232" i="3" s="1"/>
  <c r="W232" i="3" s="1"/>
  <c r="K61" i="1"/>
  <c r="K62" i="1"/>
  <c r="K63" i="1"/>
  <c r="K240" i="3" s="1"/>
  <c r="K179" i="3" l="1"/>
  <c r="W179" i="3" s="1"/>
  <c r="W274" i="1"/>
  <c r="K160" i="3"/>
  <c r="W160" i="3" s="1"/>
  <c r="W235" i="1"/>
  <c r="K118" i="3"/>
  <c r="K195" i="3"/>
  <c r="K173" i="3"/>
  <c r="K245" i="3"/>
  <c r="K239" i="3"/>
  <c r="K21" i="1"/>
  <c r="O101" i="3"/>
  <c r="M101" i="3"/>
  <c r="F101" i="3"/>
  <c r="N101" i="3"/>
  <c r="E101" i="3"/>
  <c r="K288" i="1"/>
  <c r="K287" i="1" s="1"/>
  <c r="P156" i="3"/>
  <c r="N156" i="3"/>
  <c r="L156" i="3"/>
  <c r="F156" i="3"/>
  <c r="O156" i="3"/>
  <c r="M156" i="3"/>
  <c r="E156" i="3"/>
  <c r="K20" i="3"/>
  <c r="W20" i="3" s="1"/>
  <c r="K37" i="3"/>
  <c r="W37" i="3" s="1"/>
  <c r="K238" i="3"/>
  <c r="K140" i="3"/>
  <c r="W140" i="3" s="1"/>
  <c r="O213" i="3"/>
  <c r="O168" i="3" s="1"/>
  <c r="M213" i="3"/>
  <c r="M168" i="3" s="1"/>
  <c r="E213" i="3"/>
  <c r="E168" i="3" s="1"/>
  <c r="P213" i="3"/>
  <c r="P168" i="3" s="1"/>
  <c r="N213" i="3"/>
  <c r="N168" i="3" s="1"/>
  <c r="L213" i="3"/>
  <c r="L168" i="3" s="1"/>
  <c r="F213" i="3"/>
  <c r="F168" i="3" s="1"/>
  <c r="O80" i="3"/>
  <c r="M80" i="3"/>
  <c r="N80" i="3"/>
  <c r="E80" i="3"/>
  <c r="F80" i="3"/>
  <c r="P80" i="3"/>
  <c r="L80" i="3"/>
  <c r="K205" i="1"/>
  <c r="W205" i="1" s="1"/>
  <c r="K212" i="3"/>
  <c r="K185" i="3"/>
  <c r="W185" i="3" s="1"/>
  <c r="K85" i="3"/>
  <c r="W85" i="3" s="1"/>
  <c r="K108" i="3"/>
  <c r="K90" i="3"/>
  <c r="W90" i="3" s="1"/>
  <c r="K235" i="3"/>
  <c r="K162" i="3"/>
  <c r="K158" i="3"/>
  <c r="W158" i="3" s="1"/>
  <c r="K167" i="3"/>
  <c r="W167" i="3" s="1"/>
  <c r="K309" i="1"/>
  <c r="K224" i="3"/>
  <c r="K298" i="1"/>
  <c r="W298" i="1" s="1"/>
  <c r="K283" i="1"/>
  <c r="K268" i="1" s="1"/>
  <c r="W268" i="1" s="1"/>
  <c r="K146" i="3"/>
  <c r="K144" i="3"/>
  <c r="W144" i="3" s="1"/>
  <c r="K220" i="3"/>
  <c r="W220" i="3" s="1"/>
  <c r="K145" i="3"/>
  <c r="W145" i="3" s="1"/>
  <c r="K178" i="3"/>
  <c r="W178" i="3" s="1"/>
  <c r="N229" i="3"/>
  <c r="L229" i="3"/>
  <c r="F229" i="3"/>
  <c r="K109" i="3"/>
  <c r="K215" i="3"/>
  <c r="K147" i="3"/>
  <c r="W147" i="3" s="1"/>
  <c r="K132" i="3"/>
  <c r="P229" i="3"/>
  <c r="O229" i="3"/>
  <c r="O227" i="3" s="1"/>
  <c r="M229" i="3"/>
  <c r="M227" i="3" s="1"/>
  <c r="E229" i="3"/>
  <c r="E227" i="3" s="1"/>
  <c r="K163" i="3"/>
  <c r="W163" i="3" s="1"/>
  <c r="K229" i="3"/>
  <c r="W229" i="3" s="1"/>
  <c r="O147" i="3"/>
  <c r="E147" i="3"/>
  <c r="K139" i="3"/>
  <c r="W139" i="3" s="1"/>
  <c r="K112" i="3"/>
  <c r="P236" i="3"/>
  <c r="N236" i="3"/>
  <c r="L236" i="3"/>
  <c r="F236" i="3"/>
  <c r="M147" i="3"/>
  <c r="N142" i="3"/>
  <c r="P142" i="3"/>
  <c r="L142" i="3"/>
  <c r="F142" i="3"/>
  <c r="O142" i="3"/>
  <c r="M142" i="3"/>
  <c r="E142" i="3"/>
  <c r="P147" i="3"/>
  <c r="N147" i="3"/>
  <c r="L147" i="3"/>
  <c r="F147" i="3"/>
  <c r="K258" i="1"/>
  <c r="K224" i="1" s="1"/>
  <c r="W224" i="1" s="1"/>
  <c r="K211" i="3" l="1"/>
  <c r="W211" i="3" s="1"/>
  <c r="W212" i="3"/>
  <c r="K234" i="3"/>
  <c r="K236" i="3"/>
  <c r="W236" i="3" s="1"/>
  <c r="W238" i="3"/>
  <c r="K175" i="3"/>
  <c r="W175" i="3" s="1"/>
  <c r="K251" i="3"/>
  <c r="O256" i="3"/>
  <c r="E256" i="3"/>
  <c r="M256" i="3"/>
  <c r="K156" i="3"/>
  <c r="W156" i="3" s="1"/>
  <c r="K223" i="3"/>
  <c r="W223" i="3" s="1"/>
  <c r="K18" i="3"/>
  <c r="W18" i="3" s="1"/>
  <c r="K80" i="3"/>
  <c r="W80" i="3" s="1"/>
  <c r="K142" i="3"/>
  <c r="W142" i="3" s="1"/>
  <c r="N227" i="3"/>
  <c r="N256" i="3" s="1"/>
  <c r="F227" i="3"/>
  <c r="F256" i="3" s="1"/>
  <c r="P227" i="3"/>
  <c r="L227" i="3"/>
  <c r="K227" i="3"/>
  <c r="W227" i="3" s="1"/>
  <c r="D237" i="3"/>
  <c r="J237" i="3" s="1"/>
  <c r="C313" i="1"/>
  <c r="B313" i="1"/>
  <c r="K243" i="3" l="1"/>
  <c r="W243" i="3" s="1"/>
  <c r="W251" i="3"/>
  <c r="K159" i="1"/>
  <c r="X237" i="3"/>
  <c r="K130" i="1" l="1"/>
  <c r="K216" i="3"/>
  <c r="K129" i="1" l="1"/>
  <c r="W129" i="1" s="1"/>
  <c r="W130" i="1"/>
  <c r="K213" i="3"/>
  <c r="W216" i="3"/>
  <c r="C244" i="1"/>
  <c r="B244" i="1"/>
  <c r="K168" i="3" l="1"/>
  <c r="W168" i="3" s="1"/>
  <c r="W213" i="3"/>
  <c r="D189" i="3"/>
  <c r="X189" i="3"/>
  <c r="K81" i="1" l="1"/>
  <c r="K66" i="1" l="1"/>
  <c r="W66" i="1" s="1"/>
  <c r="W81" i="1"/>
  <c r="K39" i="3"/>
  <c r="K213" i="1"/>
  <c r="W213" i="1" s="1"/>
  <c r="C56" i="1"/>
  <c r="C293" i="1"/>
  <c r="C258" i="1"/>
  <c r="B217" i="1"/>
  <c r="C208" i="1"/>
  <c r="X242" i="3"/>
  <c r="D241" i="3"/>
  <c r="J241" i="3" s="1"/>
  <c r="D246" i="3"/>
  <c r="L308" i="1"/>
  <c r="M308" i="1"/>
  <c r="N308" i="1"/>
  <c r="O308" i="1"/>
  <c r="P308" i="1"/>
  <c r="E308" i="1"/>
  <c r="F308" i="1"/>
  <c r="D174" i="3"/>
  <c r="D218" i="3"/>
  <c r="D219" i="3"/>
  <c r="L297" i="1"/>
  <c r="M297" i="1"/>
  <c r="N297" i="1"/>
  <c r="O297" i="1"/>
  <c r="P297" i="1"/>
  <c r="E297" i="1"/>
  <c r="F297" i="1"/>
  <c r="K295" i="1"/>
  <c r="K294" i="1" s="1"/>
  <c r="D295" i="1"/>
  <c r="E295" i="1"/>
  <c r="E294" i="1" s="1"/>
  <c r="F295" i="1"/>
  <c r="F294" i="1" s="1"/>
  <c r="L287" i="1"/>
  <c r="M287" i="1"/>
  <c r="N287" i="1"/>
  <c r="O287" i="1"/>
  <c r="P287" i="1"/>
  <c r="E287" i="1"/>
  <c r="F287" i="1"/>
  <c r="D166" i="3"/>
  <c r="D179" i="3"/>
  <c r="D181" i="3"/>
  <c r="L267" i="1"/>
  <c r="N267" i="1"/>
  <c r="O267" i="1"/>
  <c r="P267" i="1"/>
  <c r="E267" i="1"/>
  <c r="F267" i="1"/>
  <c r="K265" i="1"/>
  <c r="K264" i="1" s="1"/>
  <c r="D265" i="1"/>
  <c r="E265" i="1"/>
  <c r="E264" i="1" s="1"/>
  <c r="F265" i="1"/>
  <c r="F264" i="1" s="1"/>
  <c r="D158" i="3"/>
  <c r="D160" i="3"/>
  <c r="J160" i="3" s="1"/>
  <c r="L223" i="1"/>
  <c r="M223" i="1"/>
  <c r="N223" i="1"/>
  <c r="O223" i="1"/>
  <c r="P223" i="1"/>
  <c r="E223" i="1"/>
  <c r="F223" i="1"/>
  <c r="L212" i="1"/>
  <c r="M212" i="1"/>
  <c r="N212" i="1"/>
  <c r="O212" i="1"/>
  <c r="E212" i="1"/>
  <c r="F212" i="1"/>
  <c r="D118" i="3"/>
  <c r="J118" i="3" s="1"/>
  <c r="D119" i="3"/>
  <c r="J119" i="3" s="1"/>
  <c r="L204" i="1"/>
  <c r="M204" i="1"/>
  <c r="N204" i="1"/>
  <c r="O204" i="1"/>
  <c r="P204" i="1"/>
  <c r="E204" i="1"/>
  <c r="F204" i="1"/>
  <c r="D107" i="3"/>
  <c r="J107" i="3" s="1"/>
  <c r="D111" i="3"/>
  <c r="J111" i="3" s="1"/>
  <c r="D113" i="3"/>
  <c r="J113" i="3" s="1"/>
  <c r="D115" i="3"/>
  <c r="J115" i="3" s="1"/>
  <c r="D123" i="3"/>
  <c r="J123" i="3" s="1"/>
  <c r="D126" i="3"/>
  <c r="J126" i="3" s="1"/>
  <c r="D128" i="3"/>
  <c r="J128" i="3" s="1"/>
  <c r="D129" i="3"/>
  <c r="J129" i="3" s="1"/>
  <c r="D130" i="3"/>
  <c r="J130" i="3" s="1"/>
  <c r="D131" i="3"/>
  <c r="J131" i="3" s="1"/>
  <c r="M163" i="1"/>
  <c r="N163" i="1"/>
  <c r="O163" i="1"/>
  <c r="E163" i="1"/>
  <c r="F163" i="1"/>
  <c r="D92" i="3"/>
  <c r="J92" i="3" s="1"/>
  <c r="D94" i="3"/>
  <c r="J94" i="3" s="1"/>
  <c r="D96" i="3"/>
  <c r="J96" i="3" s="1"/>
  <c r="D99" i="3"/>
  <c r="J99" i="3" s="1"/>
  <c r="D100" i="3"/>
  <c r="J100" i="3" s="1"/>
  <c r="L65" i="1"/>
  <c r="M65" i="1"/>
  <c r="N65" i="1"/>
  <c r="O65" i="1"/>
  <c r="P65" i="1"/>
  <c r="E65" i="1"/>
  <c r="F65" i="1"/>
  <c r="D49" i="3"/>
  <c r="J49" i="3" s="1"/>
  <c r="D52" i="3"/>
  <c r="J52" i="3" s="1"/>
  <c r="D61" i="3"/>
  <c r="J61" i="3" s="1"/>
  <c r="D65" i="3"/>
  <c r="J65" i="3" s="1"/>
  <c r="D66" i="3"/>
  <c r="J66" i="3" s="1"/>
  <c r="D68" i="3"/>
  <c r="J68" i="3" s="1"/>
  <c r="D76" i="3"/>
  <c r="J76" i="3" s="1"/>
  <c r="D22" i="3"/>
  <c r="J22" i="3" s="1"/>
  <c r="D120" i="3"/>
  <c r="J120" i="3" s="1"/>
  <c r="D121" i="3"/>
  <c r="J121" i="3" s="1"/>
  <c r="D122" i="3"/>
  <c r="J122" i="3" s="1"/>
  <c r="D149" i="3"/>
  <c r="J149" i="3" s="1"/>
  <c r="D150" i="3"/>
  <c r="J150" i="3" s="1"/>
  <c r="D153" i="3"/>
  <c r="J153" i="3" s="1"/>
  <c r="D155" i="3"/>
  <c r="J155" i="3" s="1"/>
  <c r="D199" i="3"/>
  <c r="D222" i="3"/>
  <c r="J222" i="3" s="1"/>
  <c r="D231" i="3"/>
  <c r="J231" i="3" s="1"/>
  <c r="D232" i="3"/>
  <c r="J232" i="3" s="1"/>
  <c r="D240" i="3"/>
  <c r="L20" i="1"/>
  <c r="N20" i="1"/>
  <c r="O20" i="1"/>
  <c r="P20" i="1"/>
  <c r="E20" i="1"/>
  <c r="F20" i="1"/>
  <c r="M20" i="1"/>
  <c r="D264" i="1" l="1"/>
  <c r="J264" i="1" s="1"/>
  <c r="J265" i="1"/>
  <c r="D294" i="1"/>
  <c r="J294" i="1" s="1"/>
  <c r="J295" i="1"/>
  <c r="D239" i="3"/>
  <c r="J239" i="3" s="1"/>
  <c r="J240" i="3"/>
  <c r="D195" i="3"/>
  <c r="J195" i="3" s="1"/>
  <c r="J199" i="3"/>
  <c r="D173" i="3"/>
  <c r="J173" i="3" s="1"/>
  <c r="J174" i="3"/>
  <c r="D245" i="3"/>
  <c r="J245" i="3" s="1"/>
  <c r="J246" i="3"/>
  <c r="K25" i="3"/>
  <c r="W25" i="3" s="1"/>
  <c r="W39" i="3"/>
  <c r="D268" i="1"/>
  <c r="J268" i="1" s="1"/>
  <c r="D298" i="1"/>
  <c r="D66" i="1"/>
  <c r="D224" i="1"/>
  <c r="J224" i="1" s="1"/>
  <c r="D130" i="1"/>
  <c r="D164" i="1"/>
  <c r="D213" i="1"/>
  <c r="D254" i="3"/>
  <c r="J254" i="3" s="1"/>
  <c r="D205" i="1"/>
  <c r="D223" i="1"/>
  <c r="J223" i="1" s="1"/>
  <c r="D288" i="1"/>
  <c r="J288" i="1" s="1"/>
  <c r="D309" i="1"/>
  <c r="D37" i="3"/>
  <c r="J37" i="3" s="1"/>
  <c r="D21" i="1"/>
  <c r="D151" i="3"/>
  <c r="J151" i="3" s="1"/>
  <c r="D143" i="3"/>
  <c r="J143" i="3" s="1"/>
  <c r="E318" i="1"/>
  <c r="N318" i="1"/>
  <c r="D20" i="3"/>
  <c r="F318" i="1"/>
  <c r="O318" i="1"/>
  <c r="D117" i="3"/>
  <c r="J117" i="3" s="1"/>
  <c r="D39" i="3"/>
  <c r="J39" i="3" s="1"/>
  <c r="D238" i="3"/>
  <c r="D216" i="3"/>
  <c r="J216" i="3" s="1"/>
  <c r="D140" i="3"/>
  <c r="J140" i="3" s="1"/>
  <c r="D223" i="3"/>
  <c r="D287" i="1"/>
  <c r="J287" i="1" s="1"/>
  <c r="D154" i="3"/>
  <c r="J154" i="3" s="1"/>
  <c r="D267" i="1"/>
  <c r="J267" i="1" s="1"/>
  <c r="D212" i="3"/>
  <c r="D185" i="3"/>
  <c r="D85" i="3"/>
  <c r="J85" i="3" s="1"/>
  <c r="D108" i="3"/>
  <c r="J108" i="3" s="1"/>
  <c r="D90" i="3"/>
  <c r="J90" i="3" s="1"/>
  <c r="D161" i="3"/>
  <c r="J161" i="3" s="1"/>
  <c r="D235" i="3"/>
  <c r="D162" i="3"/>
  <c r="J162" i="3" s="1"/>
  <c r="D167" i="3"/>
  <c r="J167" i="3" s="1"/>
  <c r="D224" i="3"/>
  <c r="J224" i="3" s="1"/>
  <c r="D159" i="3"/>
  <c r="J159" i="3" s="1"/>
  <c r="D163" i="3"/>
  <c r="J163" i="3" s="1"/>
  <c r="D220" i="3"/>
  <c r="D124" i="3"/>
  <c r="J124" i="3" s="1"/>
  <c r="D215" i="3"/>
  <c r="J215" i="3" s="1"/>
  <c r="P212" i="1"/>
  <c r="D145" i="3"/>
  <c r="J145" i="3" s="1"/>
  <c r="D132" i="3"/>
  <c r="J132" i="3" s="1"/>
  <c r="D178" i="3"/>
  <c r="D146" i="3"/>
  <c r="J146" i="3" s="1"/>
  <c r="D144" i="3"/>
  <c r="J144" i="3" s="1"/>
  <c r="K212" i="1"/>
  <c r="W212" i="1" s="1"/>
  <c r="D229" i="3"/>
  <c r="J229" i="3" s="1"/>
  <c r="D139" i="3"/>
  <c r="J139" i="3" s="1"/>
  <c r="D112" i="3"/>
  <c r="J112" i="3" s="1"/>
  <c r="D109" i="3"/>
  <c r="J109" i="3" s="1"/>
  <c r="X232" i="3"/>
  <c r="X222" i="3"/>
  <c r="X76" i="3"/>
  <c r="X68" i="3"/>
  <c r="X66" i="3"/>
  <c r="X52" i="3"/>
  <c r="X49" i="3"/>
  <c r="X131" i="3"/>
  <c r="X129" i="3"/>
  <c r="X126" i="3"/>
  <c r="X123" i="3"/>
  <c r="X115" i="3"/>
  <c r="X159" i="3"/>
  <c r="X179" i="3"/>
  <c r="X246" i="3"/>
  <c r="X245" i="3" s="1"/>
  <c r="X240" i="3"/>
  <c r="X239" i="3" s="1"/>
  <c r="X231" i="3"/>
  <c r="X220" i="3"/>
  <c r="X65" i="3"/>
  <c r="X61" i="3"/>
  <c r="X130" i="3"/>
  <c r="X128" i="3"/>
  <c r="X124" i="3"/>
  <c r="X117" i="3"/>
  <c r="X113" i="3"/>
  <c r="X111" i="3"/>
  <c r="X160" i="3"/>
  <c r="X181" i="3"/>
  <c r="K223" i="1"/>
  <c r="W223" i="1" s="1"/>
  <c r="X218" i="3"/>
  <c r="K297" i="1"/>
  <c r="W297" i="1" s="1"/>
  <c r="X119" i="3"/>
  <c r="X118" i="3"/>
  <c r="X199" i="3"/>
  <c r="X195" i="3" s="1"/>
  <c r="X151" i="3"/>
  <c r="X149" i="3"/>
  <c r="X122" i="3"/>
  <c r="X120" i="3"/>
  <c r="X295" i="1"/>
  <c r="X294" i="1" s="1"/>
  <c r="X219" i="3"/>
  <c r="X174" i="3"/>
  <c r="X173" i="3" s="1"/>
  <c r="X155" i="3"/>
  <c r="X153" i="3"/>
  <c r="X150" i="3"/>
  <c r="X121" i="3"/>
  <c r="X100" i="3"/>
  <c r="X99" i="3"/>
  <c r="X96" i="3"/>
  <c r="X94" i="3"/>
  <c r="X92" i="3"/>
  <c r="K204" i="1"/>
  <c r="W204" i="1" s="1"/>
  <c r="X185" i="3"/>
  <c r="X22" i="3"/>
  <c r="X158" i="3"/>
  <c r="X154" i="3"/>
  <c r="X37" i="3"/>
  <c r="X241" i="3"/>
  <c r="K308" i="1"/>
  <c r="K65" i="1"/>
  <c r="W65" i="1" s="1"/>
  <c r="X265" i="1"/>
  <c r="X264" i="1" s="1"/>
  <c r="K20" i="1"/>
  <c r="D297" i="1" l="1"/>
  <c r="J297" i="1" s="1"/>
  <c r="J298" i="1"/>
  <c r="D20" i="1"/>
  <c r="J20" i="1" s="1"/>
  <c r="J21" i="1"/>
  <c r="D308" i="1"/>
  <c r="J308" i="1" s="1"/>
  <c r="J309" i="1"/>
  <c r="D163" i="1"/>
  <c r="J163" i="1" s="1"/>
  <c r="J164" i="1"/>
  <c r="D204" i="1"/>
  <c r="J204" i="1" s="1"/>
  <c r="J205" i="1"/>
  <c r="D129" i="1"/>
  <c r="J129" i="1" s="1"/>
  <c r="J130" i="1"/>
  <c r="D65" i="1"/>
  <c r="J65" i="1" s="1"/>
  <c r="J66" i="1"/>
  <c r="D236" i="3"/>
  <c r="J236" i="3" s="1"/>
  <c r="D234" i="3"/>
  <c r="J234" i="3" s="1"/>
  <c r="J235" i="3"/>
  <c r="D211" i="3"/>
  <c r="J211" i="3" s="1"/>
  <c r="J212" i="3"/>
  <c r="D18" i="3"/>
  <c r="J18" i="3" s="1"/>
  <c r="J20" i="3"/>
  <c r="D212" i="1"/>
  <c r="J212" i="1" s="1"/>
  <c r="J213" i="1"/>
  <c r="D175" i="3"/>
  <c r="J175" i="3" s="1"/>
  <c r="D25" i="3"/>
  <c r="J25" i="3" s="1"/>
  <c r="X66" i="1"/>
  <c r="X65" i="1" s="1"/>
  <c r="X224" i="1"/>
  <c r="D227" i="3"/>
  <c r="J227" i="3" s="1"/>
  <c r="X254" i="3"/>
  <c r="X251" i="3" s="1"/>
  <c r="X243" i="3" s="1"/>
  <c r="D251" i="3"/>
  <c r="D101" i="3"/>
  <c r="J101" i="3" s="1"/>
  <c r="X21" i="1"/>
  <c r="X288" i="1"/>
  <c r="D156" i="3"/>
  <c r="J156" i="3" s="1"/>
  <c r="X20" i="3"/>
  <c r="X18" i="3" s="1"/>
  <c r="X140" i="3"/>
  <c r="X39" i="3"/>
  <c r="X25" i="3" s="1"/>
  <c r="D80" i="3"/>
  <c r="J80" i="3" s="1"/>
  <c r="X216" i="3"/>
  <c r="X238" i="3"/>
  <c r="X236" i="3" s="1"/>
  <c r="D213" i="3"/>
  <c r="J213" i="3" s="1"/>
  <c r="X213" i="1"/>
  <c r="X223" i="3"/>
  <c r="D147" i="3"/>
  <c r="J147" i="3" s="1"/>
  <c r="X130" i="1"/>
  <c r="X129" i="1" s="1"/>
  <c r="X205" i="1"/>
  <c r="X212" i="3"/>
  <c r="X211" i="3" s="1"/>
  <c r="X143" i="3"/>
  <c r="X132" i="3"/>
  <c r="X85" i="3"/>
  <c r="X108" i="3"/>
  <c r="X90" i="3"/>
  <c r="X161" i="3"/>
  <c r="X235" i="3"/>
  <c r="X234" i="3" s="1"/>
  <c r="X162" i="3"/>
  <c r="X224" i="3"/>
  <c r="X167" i="3"/>
  <c r="X309" i="1"/>
  <c r="X298" i="1"/>
  <c r="X178" i="3"/>
  <c r="X175" i="3" s="1"/>
  <c r="X139" i="3"/>
  <c r="D142" i="3"/>
  <c r="J142" i="3" s="1"/>
  <c r="X215" i="3"/>
  <c r="X229" i="3"/>
  <c r="X163" i="3"/>
  <c r="X146" i="3"/>
  <c r="X145" i="3"/>
  <c r="X112" i="3"/>
  <c r="X147" i="3"/>
  <c r="X144" i="3"/>
  <c r="X109" i="3"/>
  <c r="M267" i="1"/>
  <c r="M318" i="1" s="1"/>
  <c r="D318" i="1" l="1"/>
  <c r="J318" i="1" s="1"/>
  <c r="D243" i="3"/>
  <c r="J243" i="3" s="1"/>
  <c r="J251" i="3"/>
  <c r="D168" i="3"/>
  <c r="X213" i="3"/>
  <c r="X168" i="3" s="1"/>
  <c r="X80" i="3"/>
  <c r="X227" i="3"/>
  <c r="X142" i="3"/>
  <c r="X268" i="1"/>
  <c r="K267" i="1"/>
  <c r="W267" i="1" s="1"/>
  <c r="D256" i="3" l="1"/>
  <c r="J256" i="3" s="1"/>
  <c r="J168" i="3"/>
  <c r="X166" i="3"/>
  <c r="X156" i="3" s="1"/>
  <c r="L107" i="3" l="1"/>
  <c r="L101" i="3" s="1"/>
  <c r="L163" i="1"/>
  <c r="L318" i="1" s="1"/>
  <c r="P107" i="3"/>
  <c r="P101" i="3" s="1"/>
  <c r="P163" i="1"/>
  <c r="P318" i="1" s="1"/>
  <c r="K172" i="1"/>
  <c r="K164" i="1" s="1"/>
  <c r="W164" i="1" s="1"/>
  <c r="P256" i="3" l="1"/>
  <c r="L256" i="3"/>
  <c r="K107" i="3"/>
  <c r="X164" i="1"/>
  <c r="X20" i="1"/>
  <c r="X287" i="1"/>
  <c r="X308" i="1"/>
  <c r="K101" i="3" l="1"/>
  <c r="W101" i="3" s="1"/>
  <c r="K256" i="3"/>
  <c r="X107" i="3"/>
  <c r="X101" i="3" s="1"/>
  <c r="X163" i="1"/>
  <c r="K163" i="1"/>
  <c r="X297" i="1"/>
  <c r="X267" i="1"/>
  <c r="X223" i="1"/>
  <c r="X212" i="1"/>
  <c r="X204" i="1"/>
  <c r="W256" i="3" l="1"/>
  <c r="K318" i="1"/>
  <c r="W318" i="1" s="1"/>
  <c r="W163" i="1"/>
  <c r="X256" i="3"/>
  <c r="X318" i="1"/>
  <c r="C312" i="1" l="1"/>
  <c r="B312" i="1"/>
  <c r="C256" i="1"/>
  <c r="B256" i="1"/>
  <c r="C176" i="1" l="1"/>
  <c r="B176" i="1"/>
  <c r="B36" i="1"/>
  <c r="B150" i="1"/>
  <c r="C150" i="1"/>
  <c r="B184" i="1"/>
  <c r="C184" i="1"/>
  <c r="B186" i="1"/>
  <c r="C180" i="1"/>
  <c r="B180" i="1"/>
  <c r="B293" i="1"/>
  <c r="C290" i="1"/>
  <c r="B290" i="1"/>
  <c r="C154" i="1"/>
  <c r="B154" i="1"/>
  <c r="C153" i="1"/>
  <c r="B153" i="1"/>
  <c r="B56" i="1"/>
  <c r="B203" i="1"/>
  <c r="C199" i="1"/>
  <c r="B200" i="1"/>
  <c r="B199" i="1"/>
  <c r="C192" i="1"/>
  <c r="B192" i="1"/>
  <c r="C191" i="1"/>
  <c r="B191" i="1"/>
  <c r="B190" i="1"/>
  <c r="C189" i="1"/>
  <c r="B189" i="1"/>
  <c r="C188" i="1"/>
  <c r="B188" i="1"/>
  <c r="C183" i="1"/>
  <c r="B183" i="1"/>
  <c r="C182" i="1"/>
  <c r="B182" i="1"/>
  <c r="C178" i="1"/>
  <c r="B178" i="1"/>
  <c r="C177" i="1"/>
  <c r="B177" i="1"/>
  <c r="C174" i="1"/>
  <c r="B174" i="1"/>
  <c r="B173" i="1"/>
  <c r="C172" i="1"/>
  <c r="B172" i="1"/>
  <c r="B159" i="1"/>
  <c r="C148" i="1"/>
  <c r="B148" i="1"/>
  <c r="C146" i="1"/>
  <c r="B146" i="1"/>
  <c r="B144" i="1"/>
  <c r="B139" i="1"/>
  <c r="B81" i="1"/>
  <c r="B80" i="1"/>
  <c r="C63" i="1"/>
  <c r="B63" i="1"/>
  <c r="C62" i="1"/>
  <c r="B62" i="1"/>
  <c r="C61" i="1"/>
  <c r="B61" i="1"/>
  <c r="B59" i="1"/>
  <c r="C58" i="1"/>
  <c r="B58" i="1"/>
  <c r="C57" i="1"/>
  <c r="B57" i="1"/>
  <c r="C55" i="1"/>
  <c r="B55" i="1"/>
  <c r="B54" i="1"/>
  <c r="C53" i="1"/>
  <c r="B53" i="1"/>
  <c r="B52" i="1"/>
  <c r="C47" i="1"/>
  <c r="B47" i="1"/>
  <c r="C34" i="1"/>
  <c r="B35" i="1"/>
  <c r="B34" i="1"/>
  <c r="B38" i="1"/>
  <c r="B37" i="1"/>
  <c r="C44" i="1"/>
  <c r="B44" i="1"/>
  <c r="C43" i="1"/>
  <c r="B43" i="1"/>
  <c r="B42" i="1"/>
  <c r="B41" i="1"/>
  <c r="B40" i="1"/>
  <c r="B39" i="1"/>
  <c r="B33" i="1"/>
  <c r="C32" i="1"/>
  <c r="B32" i="1"/>
  <c r="B31" i="1"/>
  <c r="C30" i="1"/>
  <c r="B30" i="1"/>
  <c r="B29" i="1"/>
  <c r="C26" i="1"/>
  <c r="B26" i="1"/>
  <c r="C209" i="1"/>
  <c r="B209" i="1"/>
  <c r="C216" i="1"/>
  <c r="B216" i="1"/>
  <c r="C218" i="1"/>
  <c r="C219" i="1"/>
  <c r="B219" i="1"/>
  <c r="B218" i="1"/>
  <c r="B221" i="1"/>
  <c r="C232" i="1"/>
  <c r="B232" i="1"/>
  <c r="C236" i="1"/>
  <c r="B236" i="1"/>
  <c r="C235" i="1"/>
  <c r="B235" i="1"/>
  <c r="C234" i="1"/>
  <c r="B234" i="1"/>
  <c r="C233" i="1"/>
  <c r="B233" i="1"/>
  <c r="C237" i="1"/>
  <c r="B237" i="1"/>
  <c r="C238" i="1"/>
  <c r="B238" i="1"/>
  <c r="C239" i="1"/>
  <c r="B239" i="1"/>
  <c r="B240" i="1"/>
  <c r="B241" i="1"/>
  <c r="B255" i="1"/>
  <c r="C261" i="1"/>
  <c r="B261" i="1"/>
  <c r="B263" i="1"/>
  <c r="C271" i="1"/>
  <c r="B271" i="1"/>
  <c r="B272" i="1"/>
  <c r="C273" i="1"/>
  <c r="B273" i="1"/>
  <c r="B275" i="1"/>
  <c r="B274" i="1"/>
  <c r="B278" i="1"/>
  <c r="B283" i="1"/>
  <c r="C300" i="1"/>
  <c r="B300" i="1"/>
  <c r="C301" i="1"/>
  <c r="B301" i="1"/>
  <c r="C302" i="1"/>
  <c r="B302" i="1"/>
  <c r="C303" i="1"/>
  <c r="B303" i="1"/>
  <c r="C304" i="1"/>
  <c r="B304" i="1"/>
  <c r="B311" i="1"/>
  <c r="C314" i="1"/>
  <c r="B314" i="1"/>
  <c r="C315" i="1"/>
  <c r="B315" i="1"/>
  <c r="C316" i="1"/>
  <c r="C317" i="1"/>
  <c r="B317" i="1"/>
  <c r="B310" i="1"/>
  <c r="B299" i="1"/>
  <c r="B296" i="1"/>
  <c r="B289" i="1"/>
  <c r="B270" i="1"/>
  <c r="B266" i="1"/>
  <c r="B230" i="1"/>
  <c r="B214" i="1"/>
  <c r="B207" i="1"/>
  <c r="B170" i="1"/>
  <c r="B138" i="1"/>
  <c r="B79" i="1"/>
  <c r="B24" i="1"/>
  <c r="D82" i="3" l="1"/>
  <c r="J82" i="3" s="1"/>
  <c r="K82" i="3"/>
  <c r="W82" i="3" s="1"/>
  <c r="X82" i="3" l="1"/>
  <c r="D81" i="3" l="1"/>
  <c r="J81" i="3" s="1"/>
  <c r="K84" i="3"/>
  <c r="K83" i="3"/>
  <c r="X84" i="3"/>
  <c r="X83" i="3" l="1"/>
  <c r="X258" i="3" s="1"/>
  <c r="K81" i="3"/>
  <c r="W81" i="3" s="1"/>
  <c r="W258" i="3" l="1"/>
  <c r="X81" i="3"/>
  <c r="K196" i="3" l="1"/>
  <c r="D196" i="3"/>
  <c r="D170" i="3" l="1"/>
  <c r="J196" i="3"/>
  <c r="K170" i="3"/>
  <c r="W170" i="3" s="1"/>
  <c r="X196" i="3"/>
  <c r="X170" i="3" s="1"/>
  <c r="D169" i="3" l="1"/>
  <c r="K176" i="3" l="1"/>
  <c r="K257" i="3" s="1"/>
  <c r="X176" i="3"/>
  <c r="X257" i="3" s="1"/>
  <c r="W176" i="3" l="1"/>
  <c r="X169" i="3"/>
  <c r="K169" i="3"/>
  <c r="W169" i="3" s="1"/>
  <c r="W257" i="3" l="1"/>
</calcChain>
</file>

<file path=xl/sharedStrings.xml><?xml version="1.0" encoding="utf-8"?>
<sst xmlns="http://schemas.openxmlformats.org/spreadsheetml/2006/main" count="1021" uniqueCount="619">
  <si>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</si>
  <si>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</si>
  <si>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</si>
  <si>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</si>
  <si>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</si>
  <si>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</si>
  <si>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</si>
  <si>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</si>
  <si>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</si>
  <si>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</si>
  <si>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</si>
  <si>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</si>
  <si>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</si>
  <si>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</si>
  <si>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</si>
  <si>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</si>
  <si>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</si>
  <si>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</si>
  <si>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</si>
  <si>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</si>
  <si>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</si>
  <si>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</si>
  <si>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</si>
  <si>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</si>
  <si>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</si>
  <si>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</si>
  <si>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</si>
  <si>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</si>
  <si>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</si>
  <si>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</si>
  <si>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</si>
  <si>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</si>
  <si>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</si>
  <si>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</si>
  <si>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</si>
  <si>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</si>
  <si>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</si>
  <si>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</si>
  <si>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</si>
  <si>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</si>
  <si>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</si>
  <si>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</si>
  <si>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</si>
  <si>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</si>
  <si>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</si>
  <si>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</si>
  <si>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</si>
  <si>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</si>
  <si>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</si>
  <si>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</si>
  <si>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</si>
  <si>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</si>
  <si>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</si>
  <si>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</si>
  <si>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</si>
  <si>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</si>
  <si>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</si>
  <si>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</si>
  <si>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</si>
  <si>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</si>
  <si>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</si>
  <si>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</si>
  <si>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</si>
  <si>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</si>
  <si>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</si>
  <si>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</si>
  <si>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</si>
  <si>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</si>
  <si>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</si>
  <si>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</si>
  <si>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</si>
  <si>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</si>
  <si>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</si>
  <si>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</si>
  <si>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</si>
  <si>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</si>
  <si>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</si>
  <si>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</si>
  <si>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</si>
  <si>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</si>
  <si>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</si>
  <si>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</si>
  <si>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</si>
  <si>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</si>
  <si>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</si>
  <si>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</si>
  <si>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</si>
  <si>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</si>
  <si>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</si>
  <si>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</si>
  <si>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</si>
  <si>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</si>
  <si>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</si>
  <si>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</si>
  <si>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</si>
  <si>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</si>
  <si>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</si>
  <si>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</si>
  <si>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</si>
  <si>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</si>
  <si>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</si>
  <si>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</si>
  <si>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</si>
  <si>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</si>
  <si>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</si>
  <si>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</si>
  <si>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</si>
  <si>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</si>
  <si>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</si>
  <si>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</si>
  <si>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</si>
  <si>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</si>
  <si>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</si>
  <si>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</si>
  <si>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</si>
  <si>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</si>
  <si>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</si>
  <si>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</si>
  <si>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</si>
  <si>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</si>
  <si>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</si>
  <si>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</si>
  <si>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</si>
  <si>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</si>
  <si>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</si>
  <si>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</si>
  <si>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</si>
  <si>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</si>
  <si>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</si>
  <si>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</si>
  <si>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</si>
  <si>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</si>
  <si>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</si>
  <si>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</si>
  <si>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</si>
  <si>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</si>
  <si>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</si>
  <si>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</si>
  <si>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</si>
  <si>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</si>
  <si>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</si>
  <si>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</si>
  <si>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</si>
  <si>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</si>
  <si>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</si>
  <si>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</si>
  <si>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</si>
  <si>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</si>
  <si>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</si>
  <si>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</si>
  <si>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</si>
  <si>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</si>
  <si>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</si>
  <si>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</si>
  <si>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</si>
  <si>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</si>
  <si>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</si>
  <si>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</si>
  <si>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</si>
  <si>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</si>
  <si>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</si>
  <si>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</si>
  <si>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</si>
  <si>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</si>
  <si>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</si>
  <si>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</si>
  <si>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</si>
  <si>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</si>
  <si>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</si>
  <si>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</si>
  <si>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</si>
  <si>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</si>
  <si>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</si>
  <si>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</si>
  <si>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</si>
  <si>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</si>
  <si>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</si>
  <si>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</si>
  <si>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</si>
  <si>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</si>
  <si>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</si>
  <si>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</si>
  <si>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</si>
  <si>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</si>
  <si>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</si>
  <si>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</si>
  <si>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</si>
  <si>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</si>
  <si>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</si>
  <si>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</si>
  <si>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</si>
  <si>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</si>
  <si>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</si>
  <si>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</si>
  <si>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</si>
  <si>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</si>
  <si>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</si>
  <si>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</si>
  <si>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</si>
  <si>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</si>
  <si>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</si>
  <si>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</si>
  <si>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</si>
  <si>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</si>
  <si>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</si>
  <si>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</si>
  <si>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</si>
  <si>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</si>
  <si>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</si>
  <si>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</si>
  <si>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</si>
  <si>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</si>
  <si>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</si>
  <si>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</si>
  <si>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</si>
  <si>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</si>
  <si>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</si>
  <si>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</si>
  <si>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</si>
  <si>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</si>
  <si>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</si>
  <si>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</si>
  <si>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</si>
  <si>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</si>
  <si>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</si>
  <si>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</si>
  <si>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</si>
  <si>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</si>
  <si>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</si>
  <si>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</si>
  <si>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</si>
  <si>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</si>
  <si>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</si>
  <si>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</si>
  <si>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</si>
  <si>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</si>
  <si>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</si>
  <si>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</si>
  <si>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</si>
  <si>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</si>
  <si>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</si>
  <si>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</si>
  <si>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</si>
  <si>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</si>
  <si>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</si>
  <si>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</si>
  <si>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</si>
  <si>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</si>
  <si>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</si>
  <si>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</si>
  <si>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</si>
  <si>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</si>
  <si>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</si>
  <si>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</si>
  <si>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</si>
  <si>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</si>
  <si>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</si>
  <si>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</si>
  <si>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</si>
  <si>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</si>
  <si>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</si>
  <si>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</si>
  <si>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</si>
  <si>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</si>
  <si>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</si>
  <si>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</si>
  <si>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</si>
  <si>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</si>
  <si>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</si>
  <si>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</si>
  <si>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</si>
  <si>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</si>
  <si>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</si>
  <si>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</si>
  <si>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</si>
  <si>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</si>
  <si>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</si>
  <si>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</si>
  <si>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</si>
  <si>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</si>
  <si>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</si>
  <si>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</si>
  <si>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</si>
  <si>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</si>
  <si>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</si>
  <si>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</si>
  <si>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</si>
  <si>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</si>
  <si>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</si>
  <si>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</si>
  <si>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</si>
  <si>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</si>
  <si>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</si>
  <si>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</si>
  <si>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</si>
  <si>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</si>
  <si>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</si>
  <si>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</si>
  <si>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</si>
  <si>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</si>
  <si>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</si>
  <si>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</si>
  <si>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</si>
  <si>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</si>
  <si>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</si>
  <si>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</si>
  <si>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</si>
  <si>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</si>
  <si>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</si>
  <si>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</si>
  <si>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</si>
  <si>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</si>
  <si>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</si>
  <si>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</si>
  <si>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</si>
  <si>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</si>
  <si>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</si>
  <si>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</si>
  <si>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</si>
  <si>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</si>
  <si>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</si>
  <si>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</si>
  <si>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</si>
  <si>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</si>
  <si>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</si>
  <si>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</si>
  <si>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</si>
  <si>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</si>
  <si>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</si>
  <si>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</si>
  <si>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</si>
  <si>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</si>
  <si>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</si>
  <si>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</si>
  <si>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</si>
  <si>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</si>
  <si>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</si>
  <si>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</si>
  <si>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</si>
  <si>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</si>
  <si>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</si>
  <si>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</si>
  <si>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</si>
  <si>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</si>
  <si>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</si>
  <si>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</si>
  <si>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</si>
  <si>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</si>
  <si>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</si>
  <si>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</si>
  <si>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</si>
  <si>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</si>
  <si>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</si>
  <si>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</si>
  <si>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</si>
  <si>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</si>
  <si>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</si>
  <si>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</si>
  <si>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</si>
  <si>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</si>
  <si>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</si>
  <si>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</si>
  <si>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</si>
  <si>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</si>
  <si>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</si>
  <si>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</si>
  <si>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</si>
  <si>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</si>
  <si>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</si>
  <si>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</si>
  <si>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</si>
  <si>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</si>
  <si>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</si>
  <si>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</si>
  <si>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</si>
  <si>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</si>
  <si>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</si>
  <si>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</si>
  <si>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</si>
  <si>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</si>
  <si>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</si>
  <si>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</si>
  <si>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</si>
  <si>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</si>
  <si>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</si>
  <si>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</si>
  <si>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</si>
  <si>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</si>
  <si>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</si>
  <si>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</si>
  <si>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</si>
  <si>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</si>
  <si>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</si>
  <si>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</si>
  <si>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</si>
  <si>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</si>
  <si>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</si>
  <si>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</si>
  <si>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</si>
  <si>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</si>
  <si>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</si>
  <si>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</si>
  <si>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</si>
  <si>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</si>
  <si>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</si>
  <si>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</si>
  <si>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</si>
  <si>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</si>
  <si>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</si>
  <si>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</si>
  <si>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</si>
  <si>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</si>
  <si>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</si>
  <si>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</si>
  <si>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</si>
  <si>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</si>
  <si>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</si>
  <si>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</si>
  <si>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</si>
  <si>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</si>
  <si>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</si>
  <si>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</si>
  <si>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</si>
  <si>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</si>
  <si>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3610160</t>
  </si>
  <si>
    <t>3610000</t>
  </si>
  <si>
    <t>3600000</t>
  </si>
  <si>
    <t>Департамент містобудування та земельних відносин Сумської міської ради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</si>
  <si>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</si>
  <si>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</si>
  <si>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</si>
  <si>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</si>
  <si>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</si>
  <si>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</si>
  <si>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</si>
  <si>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</si>
  <si>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</si>
  <si>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</si>
  <si>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</si>
  <si>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</si>
  <si>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</si>
  <si>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</si>
  <si>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</si>
  <si>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</si>
  <si>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</si>
  <si>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</si>
  <si>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</si>
  <si>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</si>
  <si>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</si>
  <si>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</si>
  <si>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</si>
  <si>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</si>
  <si>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</si>
  <si>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</si>
  <si>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</si>
  <si>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</si>
  <si>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</si>
  <si>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</si>
  <si>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</si>
  <si>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</si>
  <si>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</si>
  <si>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</si>
  <si>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</si>
  <si>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</si>
  <si>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</si>
  <si>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Внески до статутного капіталу суб’єктів господарювання, у т. ч. за рахунок:</t>
  </si>
  <si>
    <t>Заходи з енергозбереження, у т.ч. за рахунок:</t>
  </si>
  <si>
    <t>Управління охорони здоров’я Сумської міської ради, у т.ч. за рахунок: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</si>
  <si>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</si>
  <si>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</si>
  <si>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</si>
  <si>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</si>
  <si>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</si>
  <si>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</si>
  <si>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</si>
  <si>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</si>
  <si>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</si>
  <si>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</si>
  <si>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</si>
  <si>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</si>
  <si>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</si>
  <si>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</si>
  <si>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</si>
  <si>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</si>
  <si>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</si>
  <si>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</si>
  <si>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</si>
  <si>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</si>
  <si>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</si>
  <si>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</si>
  <si>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</si>
  <si>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</si>
  <si>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</si>
  <si>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</si>
  <si>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</si>
  <si>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</si>
  <si>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</si>
  <si>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</si>
  <si>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</si>
  <si>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</si>
  <si>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</si>
  <si>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</si>
  <si>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</si>
  <si>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</si>
  <si>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Забезпечення діяльності інклюзивно-ресурсних центрів за рахунок освітньої субвенції,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</si>
  <si>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</si>
  <si>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</si>
  <si>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</si>
  <si>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Надання спеціальної освіти мистецькими школами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</si>
  <si>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</si>
  <si>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</si>
  <si>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</si>
  <si>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</si>
  <si>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</si>
  <si>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Інші заходи у сфері соціального захисту і соціального забезпечення, у т.ч. за рахунок:</t>
  </si>
  <si>
    <t>3718710</t>
  </si>
  <si>
    <t>Резервний фонд місцевого бюджету</t>
  </si>
  <si>
    <t>Заходи з організації рятування на водах, у т.ч. за рахунок: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</si>
  <si>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</si>
  <si>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</si>
  <si>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</si>
  <si>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</si>
  <si>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</si>
  <si>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</si>
  <si>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Охорона здоров’я,  у т.ч. за рахунок: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</si>
  <si>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</si>
  <si>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</si>
  <si>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</si>
  <si>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</si>
  <si>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</si>
  <si>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</si>
  <si>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</si>
  <si>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</si>
  <si>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</si>
  <si>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</si>
  <si>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</si>
  <si>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</si>
  <si>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</si>
  <si>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</si>
  <si>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</si>
  <si>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</si>
  <si>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</si>
  <si>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t>Міжбюджетні трансферти, , 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</si>
  <si>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</si>
  <si>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</si>
  <si>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</si>
  <si>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</si>
  <si>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</si>
  <si>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</si>
  <si>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</si>
  <si>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____________</t>
  </si>
  <si>
    <t>0617363</t>
  </si>
  <si>
    <t>1617370</t>
  </si>
  <si>
    <t>7370</t>
  </si>
  <si>
    <t>0611172</t>
  </si>
  <si>
    <t>0611182</t>
  </si>
  <si>
    <t>1172</t>
  </si>
  <si>
    <t>1182</t>
  </si>
  <si>
    <t xml:space="preserve">Виконання заходів в рамках реалізації програми "Спроможна школа для кращих результатів",  у т.ч. за рахунок: 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</si>
  <si>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</si>
  <si>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</si>
  <si>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</si>
  <si>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 xml:space="preserve">Утримання та навчально-тренувальна робота комунальних дитячо-юнацьких спортивних шкіл,  у т.ч. за рахунок: </t>
  </si>
  <si>
    <t>субвенції з державного бюджету місцевим бюджнтам на здійснення заходів щодо соціально-економічного розвитку окремих територій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</si>
  <si>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</si>
  <si>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</si>
  <si>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</si>
  <si>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</si>
  <si>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</si>
  <si>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</si>
  <si>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</si>
  <si>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</si>
  <si>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</si>
  <si>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</si>
  <si>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Надання загальної середньої освіти закладами загальної середньої освіти 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</si>
  <si>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</si>
  <si>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(код бюджету)</t>
  </si>
  <si>
    <t>18531000000</t>
  </si>
  <si>
    <t>Інша діяльність, у т.ч. за рахунок: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</si>
  <si>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</si>
  <si>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</si>
  <si>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</si>
  <si>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</si>
  <si>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Фізична культура і спорт,  у т.ч. за рахунок:</t>
  </si>
  <si>
    <t>Утримання та навчально-тренувальна робота комунальних дитячо-юнацьких спортивних шкіл,  у т.ч. за рахунок:</t>
  </si>
  <si>
    <t>Будівництво та регіональний розвиток, 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</si>
  <si>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закладів,  у т.ч. за рахунок:</t>
    </r>
  </si>
  <si>
    <t>Транспорт та транспортна інфраструктура, дорожнє господарство,  у т.ч. за рахунок:</t>
  </si>
  <si>
    <t>Компенсаційні виплати на пільговий проїзд автомобільним транспортом окремим категоріям громадян, у т.ч. за рахунок:</t>
  </si>
  <si>
    <t xml:space="preserve"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школа",  у т.ч. за рахунок: </t>
  </si>
  <si>
    <t>7463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</si>
  <si>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</si>
  <si>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</si>
  <si>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0611035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</si>
  <si>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 у т.ч. за рахунок: 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</si>
  <si>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</si>
  <si>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</si>
  <si>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</si>
  <si>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анресії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</si>
  <si>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субвенції з місцевого бюджету на виплату грошової компенсації 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</si>
  <si>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закладів,  у т.ч. за рахунок: </t>
    </r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</si>
  <si>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</si>
  <si>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Багатопрофільна стаціонарна медична допомога населенню, у т.ч. за рахунок:</t>
  </si>
  <si>
    <t>Багатопрофільна стаціонарна медична допомога населенню,  у т.ч. за рахунок:</t>
  </si>
  <si>
    <t>Сумський міський голова</t>
  </si>
  <si>
    <t>Виконавець: Липова С.А.</t>
  </si>
  <si>
    <t xml:space="preserve">                               Додаток 5</t>
  </si>
  <si>
    <t>Затверджено по бюджету з урахуванням змін (відповідно до казначейської звітності)</t>
  </si>
  <si>
    <t>Касові видатки</t>
  </si>
  <si>
    <t>% виконання до затвердженого по бюджету</t>
  </si>
  <si>
    <t>до    рішення    Сумської    міської    ради</t>
  </si>
  <si>
    <t xml:space="preserve">«Про   звіт    про    виконання    бюджету        
</t>
  </si>
  <si>
    <t xml:space="preserve">Сумської  міської територіальної громади </t>
  </si>
  <si>
    <t>від                    2021   року  №          -  МР</t>
  </si>
  <si>
    <t>Додаток 2</t>
  </si>
  <si>
    <t>за 9 місяців 2021 року»</t>
  </si>
  <si>
    <t>Звіт про виконання видаткової частини бюджету Сумської міської територіальної громади за 9 місяців 2021 року за типовою програмною класифікацією видатків та кредитування місцевих бюджетів</t>
  </si>
  <si>
    <t>Звіт про виконання видаткової частини бюджету Сумської міської територіальної громади за 9 місяців 2021 року  за головними розпорядниками бюджетних коштів</t>
  </si>
  <si>
    <t>Олександр ЛИСЕНКО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</si>
</sst>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7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25"/>
      <name val="Times New Roman"/>
      <family val="1"/>
      <charset val="204"/>
    </font>
    <font>
      <sz val="22"/>
      <name val="Times New Roman"/>
      <family val="1"/>
      <charset val="204"/>
    </font>
    <font>
      <b/>
      <sz val="27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25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sz val="35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3" fillId="24" borderId="0" applyNumberFormat="0" applyBorder="0" applyAlignment="0" applyProtection="0"/>
    <xf numFmtId="0" fontId="33" fillId="30" borderId="0" applyNumberFormat="0" applyBorder="0" applyAlignment="0" applyProtection="0"/>
    <xf numFmtId="0" fontId="34" fillId="36" borderId="0" applyNumberFormat="0" applyBorder="0" applyAlignment="0" applyProtection="0"/>
    <xf numFmtId="0" fontId="33" fillId="25" borderId="0" applyNumberFormat="0" applyBorder="0" applyAlignment="0" applyProtection="0"/>
    <xf numFmtId="0" fontId="33" fillId="31" borderId="0" applyNumberFormat="0" applyBorder="0" applyAlignment="0" applyProtection="0"/>
    <xf numFmtId="0" fontId="34" fillId="37" borderId="0" applyNumberFormat="0" applyBorder="0" applyAlignment="0" applyProtection="0"/>
    <xf numFmtId="0" fontId="33" fillId="26" borderId="0" applyNumberFormat="0" applyBorder="0" applyAlignment="0" applyProtection="0"/>
    <xf numFmtId="0" fontId="33" fillId="32" borderId="0" applyNumberFormat="0" applyBorder="0" applyAlignment="0" applyProtection="0"/>
    <xf numFmtId="0" fontId="34" fillId="38" borderId="0" applyNumberFormat="0" applyBorder="0" applyAlignment="0" applyProtection="0"/>
    <xf numFmtId="0" fontId="33" fillId="27" borderId="0" applyNumberFormat="0" applyBorder="0" applyAlignment="0" applyProtection="0"/>
    <xf numFmtId="0" fontId="33" fillId="33" borderId="0" applyNumberFormat="0" applyBorder="0" applyAlignment="0" applyProtection="0"/>
    <xf numFmtId="0" fontId="34" fillId="39" borderId="0" applyNumberFormat="0" applyBorder="0" applyAlignment="0" applyProtection="0"/>
    <xf numFmtId="0" fontId="33" fillId="28" borderId="0" applyNumberFormat="0" applyBorder="0" applyAlignment="0" applyProtection="0"/>
    <xf numFmtId="0" fontId="33" fillId="34" borderId="0" applyNumberFormat="0" applyBorder="0" applyAlignment="0" applyProtection="0"/>
    <xf numFmtId="0" fontId="34" fillId="40" borderId="0" applyNumberFormat="0" applyBorder="0" applyAlignment="0" applyProtection="0"/>
    <xf numFmtId="0" fontId="33" fillId="29" borderId="0" applyNumberFormat="0" applyBorder="0" applyAlignment="0" applyProtection="0"/>
    <xf numFmtId="0" fontId="33" fillId="35" borderId="0" applyNumberFormat="0" applyBorder="0" applyAlignment="0" applyProtection="0"/>
    <xf numFmtId="0" fontId="34" fillId="41" borderId="0" applyNumberFormat="0" applyBorder="0" applyAlignment="0" applyProtection="0"/>
  </cellStyleXfs>
  <cellXfs count="221">
    <xf numFmtId="0" fontId="0" fillId="0" borderId="0" xfId="0"/>
    <xf numFmtId="0" fontId="20" fillId="0" borderId="0" xfId="0" applyNumberFormat="1" applyFont="1" applyFill="1" applyBorder="1" applyAlignment="1" applyProtection="1"/>
    <xf numFmtId="0" fontId="28" fillId="0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 wrapText="1"/>
    </xf>
    <xf numFmtId="49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 wrapText="1"/>
    </xf>
    <xf numFmtId="0" fontId="20" fillId="0" borderId="0" xfId="0" applyNumberFormat="1" applyFont="1" applyFill="1" applyBorder="1" applyAlignment="1" applyProtection="1">
      <alignment wrapText="1"/>
    </xf>
    <xf numFmtId="49" fontId="20" fillId="0" borderId="7" xfId="0" applyNumberFormat="1" applyFont="1" applyFill="1" applyBorder="1" applyAlignment="1" applyProtection="1">
      <alignment horizontal="left" vertical="center" wrapText="1"/>
    </xf>
    <xf numFmtId="49" fontId="28" fillId="0" borderId="7" xfId="0" applyNumberFormat="1" applyFont="1" applyFill="1" applyBorder="1" applyAlignment="1">
      <alignment horizontal="left" vertical="center"/>
    </xf>
    <xf numFmtId="49" fontId="28" fillId="0" borderId="7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32" fillId="0" borderId="0" xfId="0" applyFont="1" applyFill="1" applyBorder="1"/>
    <xf numFmtId="3" fontId="22" fillId="0" borderId="0" xfId="0" applyNumberFormat="1" applyFont="1" applyFill="1" applyAlignment="1" applyProtection="1">
      <alignment horizontal="center"/>
    </xf>
    <xf numFmtId="3" fontId="1" fillId="0" borderId="0" xfId="0" applyNumberFormat="1" applyFont="1" applyFill="1"/>
    <xf numFmtId="3" fontId="23" fillId="0" borderId="7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Alignment="1" applyProtection="1">
      <alignment horizontal="left" wrapText="1"/>
    </xf>
    <xf numFmtId="3" fontId="23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Alignment="1">
      <alignment vertical="center"/>
    </xf>
    <xf numFmtId="3" fontId="22" fillId="0" borderId="0" xfId="0" applyNumberFormat="1" applyFont="1" applyFill="1" applyBorder="1" applyAlignment="1" applyProtection="1">
      <alignment horizontal="left" wrapText="1"/>
    </xf>
    <xf numFmtId="3" fontId="20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center" vertical="center"/>
    </xf>
    <xf numFmtId="1" fontId="28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3" fontId="35" fillId="0" borderId="0" xfId="0" applyNumberFormat="1" applyFont="1" applyFill="1" applyBorder="1"/>
    <xf numFmtId="3" fontId="35" fillId="0" borderId="0" xfId="0" applyNumberFormat="1" applyFont="1" applyFill="1"/>
    <xf numFmtId="3" fontId="22" fillId="0" borderId="0" xfId="0" applyNumberFormat="1" applyFont="1" applyFill="1" applyBorder="1"/>
    <xf numFmtId="3" fontId="22" fillId="0" borderId="0" xfId="0" applyNumberFormat="1" applyFont="1" applyFill="1"/>
    <xf numFmtId="3" fontId="22" fillId="0" borderId="0" xfId="0" applyNumberFormat="1" applyFont="1" applyFill="1" applyBorder="1" applyAlignment="1">
      <alignment horizontal="center"/>
    </xf>
    <xf numFmtId="0" fontId="28" fillId="0" borderId="0" xfId="0" applyFont="1" applyFill="1" applyBorder="1"/>
    <xf numFmtId="0" fontId="30" fillId="0" borderId="0" xfId="0" applyFont="1" applyFill="1" applyBorder="1"/>
    <xf numFmtId="0" fontId="29" fillId="0" borderId="0" xfId="0" applyFont="1" applyFill="1" applyBorder="1"/>
    <xf numFmtId="49" fontId="22" fillId="0" borderId="0" xfId="0" applyNumberFormat="1" applyFont="1" applyFill="1" applyBorder="1" applyAlignment="1" applyProtection="1">
      <alignment horizontal="center"/>
    </xf>
    <xf numFmtId="49" fontId="22" fillId="0" borderId="0" xfId="0" applyNumberFormat="1" applyFont="1" applyFill="1" applyAlignment="1" applyProtection="1">
      <alignment horizontal="center"/>
    </xf>
    <xf numFmtId="49" fontId="20" fillId="0" borderId="7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3" fontId="20" fillId="0" borderId="7" xfId="0" applyNumberFormat="1" applyFont="1" applyFill="1" applyBorder="1" applyAlignment="1" applyProtection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/>
    </xf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4" fontId="28" fillId="0" borderId="0" xfId="0" applyNumberFormat="1" applyFont="1" applyFill="1" applyBorder="1" applyAlignment="1">
      <alignment horizontal="right"/>
    </xf>
    <xf numFmtId="49" fontId="31" fillId="0" borderId="0" xfId="0" applyNumberFormat="1" applyFont="1" applyFill="1" applyBorder="1" applyAlignment="1" applyProtection="1">
      <alignment horizontal="center" vertical="center" wrapText="1"/>
    </xf>
    <xf numFmtId="1" fontId="23" fillId="0" borderId="0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1" fontId="30" fillId="0" borderId="7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 applyProtection="1">
      <alignment horizontal="center" vertical="center"/>
    </xf>
    <xf numFmtId="1" fontId="30" fillId="0" borderId="7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left" vertical="center" wrapText="1"/>
    </xf>
    <xf numFmtId="3" fontId="30" fillId="0" borderId="7" xfId="0" applyNumberFormat="1" applyFont="1" applyFill="1" applyBorder="1" applyAlignment="1">
      <alignment horizontal="left" vertical="center" wrapText="1"/>
    </xf>
    <xf numFmtId="1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vertical="center" wrapText="1"/>
    </xf>
    <xf numFmtId="1" fontId="29" fillId="0" borderId="7" xfId="0" applyNumberFormat="1" applyFont="1" applyFill="1" applyBorder="1" applyAlignment="1" applyProtection="1">
      <alignment horizontal="center" vertical="center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3" fontId="29" fillId="0" borderId="7" xfId="0" applyNumberFormat="1" applyFont="1" applyFill="1" applyBorder="1" applyAlignment="1">
      <alignment horizontal="left" vertical="center" wrapText="1"/>
    </xf>
    <xf numFmtId="1" fontId="29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49" fontId="29" fillId="0" borderId="7" xfId="0" applyNumberFormat="1" applyFont="1" applyFill="1" applyBorder="1" applyAlignment="1" applyProtection="1">
      <alignment horizontal="left" vertical="center" wrapText="1"/>
    </xf>
    <xf numFmtId="3" fontId="28" fillId="0" borderId="7" xfId="0" applyNumberFormat="1" applyFont="1" applyFill="1" applyBorder="1" applyAlignment="1" applyProtection="1">
      <alignment horizontal="left" vertical="center" wrapText="1"/>
    </xf>
    <xf numFmtId="0" fontId="38" fillId="0" borderId="0" xfId="0" applyFont="1" applyFill="1" applyAlignment="1">
      <alignment vertical="center"/>
    </xf>
    <xf numFmtId="1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left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3" fontId="28" fillId="0" borderId="7" xfId="0" applyNumberFormat="1" applyFont="1" applyFill="1" applyBorder="1" applyAlignment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1" fontId="30" fillId="0" borderId="7" xfId="0" applyNumberFormat="1" applyFont="1" applyFill="1" applyBorder="1" applyAlignment="1" applyProtection="1">
      <alignment horizontal="center" vertical="center" wrapText="1"/>
    </xf>
    <xf numFmtId="49" fontId="28" fillId="0" borderId="7" xfId="0" applyNumberFormat="1" applyFont="1" applyFill="1" applyBorder="1" applyAlignment="1" applyProtection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1" fontId="28" fillId="0" borderId="7" xfId="0" applyNumberFormat="1" applyFont="1" applyFill="1" applyBorder="1" applyAlignment="1" applyProtection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left" vertical="center" wrapText="1"/>
    </xf>
    <xf numFmtId="49" fontId="43" fillId="0" borderId="7" xfId="0" applyNumberFormat="1" applyFont="1" applyFill="1" applyBorder="1" applyAlignment="1" applyProtection="1">
      <alignment horizontal="center" vertical="center" wrapText="1"/>
    </xf>
    <xf numFmtId="49" fontId="44" fillId="0" borderId="7" xfId="0" applyNumberFormat="1" applyFont="1" applyFill="1" applyBorder="1" applyAlignment="1" applyProtection="1">
      <alignment horizontal="center" vertical="center" wrapText="1"/>
    </xf>
    <xf numFmtId="49" fontId="28" fillId="0" borderId="8" xfId="0" applyNumberFormat="1" applyFont="1" applyFill="1" applyBorder="1" applyAlignment="1" applyProtection="1">
      <alignment horizontal="center" vertical="center" wrapText="1"/>
    </xf>
    <xf numFmtId="3" fontId="28" fillId="0" borderId="8" xfId="0" applyNumberFormat="1" applyFont="1" applyFill="1" applyBorder="1" applyAlignment="1" applyProtection="1">
      <alignment horizontal="center" vertical="center" wrapText="1"/>
    </xf>
    <xf numFmtId="3" fontId="28" fillId="0" borderId="8" xfId="0" applyNumberFormat="1" applyFont="1" applyFill="1" applyBorder="1" applyAlignment="1">
      <alignment horizontal="left" vertical="center" wrapText="1"/>
    </xf>
    <xf numFmtId="3" fontId="20" fillId="0" borderId="7" xfId="0" applyNumberFormat="1" applyFont="1" applyFill="1" applyBorder="1" applyAlignment="1" applyProtection="1">
      <alignment horizontal="left" vertical="center" wrapText="1" shrinkToFit="1"/>
    </xf>
    <xf numFmtId="3" fontId="29" fillId="0" borderId="7" xfId="0" applyNumberFormat="1" applyFont="1" applyFill="1" applyBorder="1" applyAlignment="1" applyProtection="1">
      <alignment horizontal="left" vertical="center" wrapText="1" shrinkToFit="1"/>
    </xf>
    <xf numFmtId="3" fontId="27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/>
    <xf numFmtId="49" fontId="27" fillId="0" borderId="0" xfId="0" applyNumberFormat="1" applyFont="1" applyFill="1" applyBorder="1" applyAlignment="1" applyProtection="1">
      <alignment horizontal="center"/>
    </xf>
    <xf numFmtId="3" fontId="27" fillId="0" borderId="0" xfId="0" applyNumberFormat="1" applyFont="1" applyFill="1" applyBorder="1" applyAlignment="1" applyProtection="1">
      <alignment horizontal="center"/>
    </xf>
    <xf numFmtId="3" fontId="27" fillId="0" borderId="0" xfId="0" applyNumberFormat="1" applyFont="1" applyFill="1" applyBorder="1" applyAlignment="1" applyProtection="1">
      <alignment horizontal="left" wrapText="1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wrapText="1"/>
    </xf>
    <xf numFmtId="0" fontId="27" fillId="0" borderId="0" xfId="0" applyFont="1" applyFill="1" applyBorder="1"/>
    <xf numFmtId="0" fontId="20" fillId="0" borderId="0" xfId="0" applyFont="1" applyFill="1" applyAlignment="1">
      <alignment vertical="center" wrapText="1"/>
    </xf>
    <xf numFmtId="4" fontId="49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Border="1" applyAlignment="1">
      <alignment horizontal="right" wrapText="1"/>
    </xf>
    <xf numFmtId="49" fontId="51" fillId="0" borderId="0" xfId="0" applyNumberFormat="1" applyFont="1" applyFill="1" applyBorder="1" applyAlignment="1" applyProtection="1"/>
    <xf numFmtId="3" fontId="51" fillId="0" borderId="0" xfId="0" applyNumberFormat="1" applyFont="1" applyFill="1" applyBorder="1" applyAlignment="1">
      <alignment horizontal="center"/>
    </xf>
    <xf numFmtId="3" fontId="51" fillId="0" borderId="0" xfId="0" applyNumberFormat="1" applyFont="1" applyFill="1" applyBorder="1"/>
    <xf numFmtId="0" fontId="30" fillId="0" borderId="7" xfId="0" applyFont="1" applyFill="1" applyBorder="1" applyAlignment="1">
      <alignment vertical="center" wrapText="1"/>
    </xf>
    <xf numFmtId="49" fontId="49" fillId="0" borderId="0" xfId="0" applyNumberFormat="1" applyFont="1" applyFill="1" applyBorder="1" applyAlignment="1"/>
    <xf numFmtId="49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left" wrapText="1"/>
    </xf>
    <xf numFmtId="3" fontId="50" fillId="0" borderId="0" xfId="0" applyNumberFormat="1" applyFont="1" applyFill="1" applyAlignment="1"/>
    <xf numFmtId="3" fontId="50" fillId="0" borderId="0" xfId="0" applyNumberFormat="1" applyFont="1" applyFill="1" applyBorder="1" applyAlignment="1"/>
    <xf numFmtId="1" fontId="52" fillId="0" borderId="7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horizontal="center" wrapText="1"/>
    </xf>
    <xf numFmtId="3" fontId="25" fillId="0" borderId="0" xfId="0" applyNumberFormat="1" applyFont="1" applyFill="1" applyBorder="1" applyAlignment="1">
      <alignment horizontal="center"/>
    </xf>
    <xf numFmtId="3" fontId="25" fillId="0" borderId="9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 applyProtection="1"/>
    <xf numFmtId="0" fontId="36" fillId="0" borderId="0" xfId="0" applyNumberFormat="1" applyFont="1" applyFill="1" applyAlignment="1" applyProtection="1">
      <alignment horizontal="center" vertical="top"/>
    </xf>
    <xf numFmtId="3" fontId="38" fillId="0" borderId="0" xfId="0" applyNumberFormat="1" applyFont="1" applyFill="1" applyAlignment="1">
      <alignment horizontal="left"/>
    </xf>
    <xf numFmtId="3" fontId="38" fillId="0" borderId="0" xfId="0" applyNumberFormat="1" applyFont="1" applyFill="1" applyAlignment="1"/>
    <xf numFmtId="0" fontId="38" fillId="0" borderId="0" xfId="0" applyFont="1" applyFill="1" applyBorder="1"/>
    <xf numFmtId="3" fontId="38" fillId="0" borderId="0" xfId="0" applyNumberFormat="1" applyFont="1" applyFill="1" applyBorder="1"/>
    <xf numFmtId="3" fontId="38" fillId="0" borderId="0" xfId="0" applyNumberFormat="1" applyFont="1" applyFill="1" applyAlignment="1">
      <alignment wrapText="1"/>
    </xf>
    <xf numFmtId="0" fontId="38" fillId="0" borderId="0" xfId="0" applyFont="1" applyFill="1" applyAlignment="1">
      <alignment horizontal="center"/>
    </xf>
    <xf numFmtId="3" fontId="28" fillId="0" borderId="7" xfId="0" applyNumberFormat="1" applyFont="1" applyFill="1" applyBorder="1" applyAlignment="1" applyProtection="1">
      <alignment horizontal="center" vertical="center" wrapText="1"/>
    </xf>
    <xf numFmtId="0" fontId="36" fillId="0" borderId="0" xfId="0" applyNumberFormat="1" applyFont="1" applyFill="1" applyAlignment="1" applyProtection="1">
      <alignment horizontal="center" vertical="top"/>
    </xf>
    <xf numFmtId="0" fontId="38" fillId="0" borderId="0" xfId="0" applyFont="1" applyFill="1" applyAlignment="1"/>
    <xf numFmtId="3" fontId="54" fillId="0" borderId="7" xfId="0" applyNumberFormat="1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Border="1" applyAlignment="1">
      <alignment horizontal="center"/>
    </xf>
    <xf numFmtId="164" fontId="36" fillId="0" borderId="0" xfId="0" applyNumberFormat="1" applyFont="1" applyFill="1" applyAlignment="1" applyProtection="1">
      <alignment horizontal="center" vertical="top"/>
    </xf>
    <xf numFmtId="164" fontId="49" fillId="0" borderId="0" xfId="0" applyNumberFormat="1" applyFont="1" applyFill="1" applyBorder="1" applyAlignment="1">
      <alignment horizontal="right"/>
    </xf>
    <xf numFmtId="164" fontId="51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164" fontId="38" fillId="0" borderId="0" xfId="0" applyNumberFormat="1" applyFont="1" applyFill="1" applyAlignment="1"/>
    <xf numFmtId="164" fontId="38" fillId="0" borderId="0" xfId="0" applyNumberFormat="1" applyFont="1" applyFill="1" applyAlignment="1">
      <alignment horizontal="left"/>
    </xf>
    <xf numFmtId="164" fontId="38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 horizontal="center" vertical="center"/>
    </xf>
    <xf numFmtId="3" fontId="38" fillId="0" borderId="0" xfId="0" applyNumberFormat="1" applyFont="1" applyFill="1" applyAlignment="1">
      <alignment horizontal="center"/>
    </xf>
    <xf numFmtId="3" fontId="38" fillId="0" borderId="0" xfId="0" applyNumberFormat="1" applyFont="1" applyFill="1" applyAlignment="1">
      <alignment horizontal="center" wrapText="1"/>
    </xf>
    <xf numFmtId="4" fontId="28" fillId="0" borderId="7" xfId="0" applyNumberFormat="1" applyFont="1" applyFill="1" applyBorder="1" applyAlignment="1">
      <alignment horizontal="center" wrapText="1"/>
    </xf>
    <xf numFmtId="164" fontId="28" fillId="0" borderId="7" xfId="0" applyNumberFormat="1" applyFont="1" applyFill="1" applyBorder="1" applyAlignment="1">
      <alignment horizontal="center" wrapText="1"/>
    </xf>
    <xf numFmtId="4" fontId="30" fillId="0" borderId="7" xfId="0" applyNumberFormat="1" applyFont="1" applyFill="1" applyBorder="1" applyAlignment="1">
      <alignment horizontal="center" wrapText="1"/>
    </xf>
    <xf numFmtId="164" fontId="30" fillId="0" borderId="7" xfId="0" applyNumberFormat="1" applyFont="1" applyFill="1" applyBorder="1" applyAlignment="1">
      <alignment horizontal="center" wrapText="1"/>
    </xf>
    <xf numFmtId="4" fontId="20" fillId="0" borderId="7" xfId="0" applyNumberFormat="1" applyFont="1" applyFill="1" applyBorder="1" applyAlignment="1">
      <alignment horizontal="center" wrapText="1"/>
    </xf>
    <xf numFmtId="164" fontId="20" fillId="0" borderId="7" xfId="0" applyNumberFormat="1" applyFont="1" applyFill="1" applyBorder="1" applyAlignment="1">
      <alignment horizontal="center" wrapText="1"/>
    </xf>
    <xf numFmtId="4" fontId="29" fillId="0" borderId="7" xfId="0" applyNumberFormat="1" applyFont="1" applyFill="1" applyBorder="1" applyAlignment="1">
      <alignment horizontal="center" wrapText="1"/>
    </xf>
    <xf numFmtId="4" fontId="40" fillId="0" borderId="7" xfId="0" applyNumberFormat="1" applyFont="1" applyFill="1" applyBorder="1" applyAlignment="1">
      <alignment horizontal="center" wrapText="1"/>
    </xf>
    <xf numFmtId="4" fontId="42" fillId="0" borderId="7" xfId="0" applyNumberFormat="1" applyFont="1" applyFill="1" applyBorder="1" applyAlignment="1">
      <alignment horizontal="center" wrapText="1"/>
    </xf>
    <xf numFmtId="4" fontId="41" fillId="0" borderId="7" xfId="0" applyNumberFormat="1" applyFont="1" applyFill="1" applyBorder="1" applyAlignment="1">
      <alignment horizontal="center" wrapText="1"/>
    </xf>
    <xf numFmtId="4" fontId="23" fillId="0" borderId="0" xfId="0" applyNumberFormat="1" applyFont="1" applyFill="1" applyBorder="1" applyAlignment="1">
      <alignment horizontal="center" wrapText="1"/>
    </xf>
    <xf numFmtId="164" fontId="23" fillId="0" borderId="0" xfId="0" applyNumberFormat="1" applyFont="1" applyFill="1" applyBorder="1" applyAlignment="1">
      <alignment horizontal="center" wrapText="1"/>
    </xf>
    <xf numFmtId="4" fontId="28" fillId="0" borderId="0" xfId="0" applyNumberFormat="1" applyFont="1" applyFill="1" applyBorder="1" applyAlignment="1">
      <alignment horizontal="center" wrapText="1"/>
    </xf>
    <xf numFmtId="164" fontId="28" fillId="0" borderId="0" xfId="0" applyNumberFormat="1" applyFont="1" applyFill="1" applyBorder="1" applyAlignment="1">
      <alignment horizontal="center" wrapText="1"/>
    </xf>
    <xf numFmtId="4" fontId="49" fillId="0" borderId="0" xfId="0" applyNumberFormat="1" applyFont="1" applyFill="1" applyBorder="1" applyAlignment="1">
      <alignment horizontal="center"/>
    </xf>
    <xf numFmtId="164" fontId="49" fillId="0" borderId="0" xfId="0" applyNumberFormat="1" applyFont="1" applyFill="1" applyBorder="1" applyAlignment="1">
      <alignment horizontal="center"/>
    </xf>
    <xf numFmtId="3" fontId="50" fillId="0" borderId="0" xfId="0" applyNumberFormat="1" applyFont="1" applyFill="1" applyAlignment="1">
      <alignment horizontal="center"/>
    </xf>
    <xf numFmtId="4" fontId="50" fillId="0" borderId="0" xfId="0" applyNumberFormat="1" applyFont="1" applyFill="1" applyBorder="1" applyAlignment="1">
      <alignment horizontal="center" wrapText="1"/>
    </xf>
    <xf numFmtId="164" fontId="50" fillId="0" borderId="0" xfId="0" applyNumberFormat="1" applyFont="1" applyFill="1" applyBorder="1" applyAlignment="1">
      <alignment horizontal="center" wrapText="1"/>
    </xf>
    <xf numFmtId="0" fontId="38" fillId="0" borderId="0" xfId="0" applyFont="1" applyFill="1" applyAlignment="1">
      <alignment horizontal="left" vertical="center"/>
    </xf>
    <xf numFmtId="164" fontId="38" fillId="0" borderId="0" xfId="0" applyNumberFormat="1" applyFont="1" applyFill="1" applyAlignment="1">
      <alignment horizontal="left" vertical="center"/>
    </xf>
    <xf numFmtId="164" fontId="38" fillId="0" borderId="0" xfId="0" applyNumberFormat="1" applyFont="1" applyFill="1" applyBorder="1" applyAlignment="1">
      <alignment horizontal="left"/>
    </xf>
    <xf numFmtId="164" fontId="20" fillId="0" borderId="0" xfId="0" applyNumberFormat="1" applyFont="1" applyFill="1" applyBorder="1"/>
    <xf numFmtId="164" fontId="32" fillId="0" borderId="0" xfId="0" applyNumberFormat="1" applyFont="1" applyFill="1" applyBorder="1"/>
    <xf numFmtId="164" fontId="28" fillId="0" borderId="0" xfId="0" applyNumberFormat="1" applyFont="1" applyFill="1" applyBorder="1" applyAlignment="1">
      <alignment horizontal="right"/>
    </xf>
    <xf numFmtId="164" fontId="27" fillId="0" borderId="0" xfId="0" applyNumberFormat="1" applyFont="1" applyFill="1" applyBorder="1"/>
    <xf numFmtId="4" fontId="28" fillId="0" borderId="7" xfId="0" applyNumberFormat="1" applyFont="1" applyFill="1" applyBorder="1" applyAlignment="1">
      <alignment horizontal="center"/>
    </xf>
    <xf numFmtId="164" fontId="28" fillId="0" borderId="7" xfId="0" applyNumberFormat="1" applyFont="1" applyFill="1" applyBorder="1" applyAlignment="1">
      <alignment horizontal="center"/>
    </xf>
    <xf numFmtId="4" fontId="20" fillId="0" borderId="7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center"/>
    </xf>
    <xf numFmtId="4" fontId="30" fillId="0" borderId="7" xfId="0" applyNumberFormat="1" applyFont="1" applyFill="1" applyBorder="1" applyAlignment="1">
      <alignment horizontal="center"/>
    </xf>
    <xf numFmtId="164" fontId="30" fillId="0" borderId="7" xfId="0" applyNumberFormat="1" applyFont="1" applyFill="1" applyBorder="1" applyAlignment="1">
      <alignment horizontal="center"/>
    </xf>
    <xf numFmtId="164" fontId="20" fillId="0" borderId="7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center" textRotation="180"/>
    </xf>
    <xf numFmtId="3" fontId="49" fillId="0" borderId="0" xfId="0" applyNumberFormat="1" applyFont="1" applyFill="1" applyBorder="1" applyAlignment="1">
      <alignment horizontal="center" vertical="center" textRotation="180"/>
    </xf>
    <xf numFmtId="3" fontId="28" fillId="0" borderId="7" xfId="0" applyNumberFormat="1" applyFont="1" applyFill="1" applyBorder="1" applyAlignment="1" applyProtection="1">
      <alignment horizontal="center" vertical="center" wrapText="1"/>
    </xf>
    <xf numFmtId="3" fontId="46" fillId="0" borderId="7" xfId="0" applyNumberFormat="1" applyFont="1" applyFill="1" applyBorder="1" applyAlignment="1" applyProtection="1">
      <alignment horizontal="center" vertical="center" wrapText="1"/>
    </xf>
    <xf numFmtId="3" fontId="28" fillId="0" borderId="11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Fill="1" applyAlignment="1">
      <alignment horizontal="center"/>
    </xf>
    <xf numFmtId="3" fontId="38" fillId="0" borderId="0" xfId="0" applyNumberFormat="1" applyFont="1" applyFill="1" applyAlignment="1">
      <alignment horizontal="left" wrapText="1"/>
    </xf>
    <xf numFmtId="164" fontId="54" fillId="0" borderId="12" xfId="0" applyNumberFormat="1" applyFont="1" applyFill="1" applyBorder="1" applyAlignment="1" applyProtection="1">
      <alignment horizontal="center" vertical="center" wrapText="1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8" xfId="0" applyNumberFormat="1" applyFont="1" applyFill="1" applyBorder="1" applyAlignment="1" applyProtection="1">
      <alignment horizontal="center" vertical="center" wrapText="1"/>
    </xf>
    <xf numFmtId="3" fontId="37" fillId="0" borderId="0" xfId="0" applyNumberFormat="1" applyFont="1" applyFill="1" applyBorder="1" applyAlignment="1" applyProtection="1">
      <alignment horizontal="center" vertical="top" wrapText="1"/>
    </xf>
    <xf numFmtId="3" fontId="47" fillId="0" borderId="7" xfId="0" applyNumberFormat="1" applyFont="1" applyFill="1" applyBorder="1" applyAlignment="1" applyProtection="1">
      <alignment horizontal="center" vertical="center" wrapText="1"/>
    </xf>
    <xf numFmtId="3" fontId="53" fillId="0" borderId="9" xfId="0" applyNumberFormat="1" applyFont="1" applyFill="1" applyBorder="1" applyAlignment="1" applyProtection="1">
      <alignment horizontal="center" vertical="center" wrapText="1"/>
    </xf>
    <xf numFmtId="3" fontId="53" fillId="0" borderId="10" xfId="0" applyNumberFormat="1" applyFont="1" applyFill="1" applyBorder="1" applyAlignment="1" applyProtection="1">
      <alignment horizontal="center" vertical="center" wrapText="1"/>
    </xf>
    <xf numFmtId="3" fontId="53" fillId="0" borderId="11" xfId="0" applyNumberFormat="1" applyFont="1" applyFill="1" applyBorder="1" applyAlignment="1" applyProtection="1">
      <alignment horizontal="center" vertical="center" wrapText="1"/>
    </xf>
    <xf numFmtId="0" fontId="55" fillId="0" borderId="7" xfId="0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vertical="center" textRotation="180"/>
    </xf>
    <xf numFmtId="3" fontId="49" fillId="0" borderId="14" xfId="0" applyNumberFormat="1" applyFont="1" applyFill="1" applyBorder="1" applyAlignment="1">
      <alignment horizontal="center" vertical="center" textRotation="180"/>
    </xf>
    <xf numFmtId="49" fontId="45" fillId="0" borderId="0" xfId="0" applyNumberFormat="1" applyFont="1" applyFill="1" applyAlignment="1" applyProtection="1">
      <alignment horizontal="center"/>
    </xf>
    <xf numFmtId="0" fontId="36" fillId="0" borderId="0" xfId="0" applyNumberFormat="1" applyFont="1" applyFill="1" applyAlignment="1" applyProtection="1">
      <alignment horizontal="center" vertical="top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0" fontId="56" fillId="0" borderId="14" xfId="0" applyFont="1" applyFill="1" applyBorder="1" applyAlignment="1">
      <alignment horizontal="center" vertical="center" textRotation="180"/>
    </xf>
    <xf numFmtId="0" fontId="56" fillId="0" borderId="0" xfId="0" applyFont="1" applyFill="1" applyBorder="1" applyAlignment="1">
      <alignment horizontal="center" vertical="center" textRotation="180"/>
    </xf>
    <xf numFmtId="49" fontId="27" fillId="0" borderId="0" xfId="0" applyNumberFormat="1" applyFont="1" applyFill="1" applyBorder="1" applyAlignment="1" applyProtection="1"/>
    <xf numFmtId="0" fontId="38" fillId="0" borderId="0" xfId="0" applyFont="1" applyFill="1" applyAlignment="1">
      <alignment horizontal="left"/>
    </xf>
    <xf numFmtId="3" fontId="38" fillId="0" borderId="0" xfId="0" applyNumberFormat="1" applyFont="1" applyFill="1" applyAlignment="1">
      <alignment wrapText="1"/>
    </xf>
    <xf numFmtId="3" fontId="54" fillId="0" borderId="12" xfId="0" applyNumberFormat="1" applyFont="1" applyFill="1" applyBorder="1" applyAlignment="1" applyProtection="1">
      <alignment horizontal="center" vertical="center" wrapText="1"/>
    </xf>
    <xf numFmtId="3" fontId="54" fillId="0" borderId="8" xfId="0" applyNumberFormat="1" applyFont="1" applyFill="1" applyBorder="1" applyAlignment="1" applyProtection="1">
      <alignment horizontal="center" vertical="center" wrapText="1"/>
    </xf>
    <xf numFmtId="0" fontId="39" fillId="0" borderId="0" xfId="0" applyNumberFormat="1" applyFont="1" applyFill="1" applyBorder="1" applyAlignment="1" applyProtection="1">
      <alignment horizontal="center" vertical="top" wrapText="1"/>
    </xf>
    <xf numFmtId="3" fontId="54" fillId="0" borderId="11" xfId="0" applyNumberFormat="1" applyFont="1" applyFill="1" applyBorder="1" applyAlignment="1" applyProtection="1">
      <alignment horizontal="center" vertical="center" wrapText="1"/>
    </xf>
    <xf numFmtId="3" fontId="54" fillId="0" borderId="9" xfId="0" applyNumberFormat="1" applyFont="1" applyFill="1" applyBorder="1" applyAlignment="1" applyProtection="1">
      <alignment horizontal="center" vertical="center" wrapText="1"/>
    </xf>
    <xf numFmtId="0" fontId="55" fillId="0" borderId="7" xfId="0" applyFont="1" applyFill="1" applyBorder="1" applyAlignment="1">
      <alignment horizontal="center"/>
    </xf>
    <xf numFmtId="49" fontId="45" fillId="0" borderId="0" xfId="0" applyNumberFormat="1" applyFont="1" applyFill="1" applyAlignment="1" applyProtection="1">
      <alignment horizontal="center" vertical="center"/>
    </xf>
    <xf numFmtId="3" fontId="54" fillId="0" borderId="7" xfId="0" applyNumberFormat="1" applyFont="1" applyFill="1" applyBorder="1" applyAlignment="1" applyProtection="1">
      <alignment horizontal="center" vertical="center" wrapText="1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O1704"/>
  <sheetViews>
    <sheetView showGridLines="0" showZeros="0" tabSelected="1" view="pageBreakPreview" topLeftCell="A294" zoomScale="25" zoomScaleNormal="82" zoomScaleSheetLayoutView="25" workbookViewId="0">
      <selection activeCell="Y333" sqref="Y333"/>
    </sheetView>
  </sheetViews>
  <sheetFormatPr defaultColWidth="9.1640625" defaultRowHeight="15" x14ac:dyDescent="0.25"/>
  <cols>
    <col min="1" max="1" width="16.1640625" style="51" customWidth="1"/>
    <col min="2" max="2" width="15.33203125" style="18" customWidth="1"/>
    <col min="3" max="3" width="62" style="25" customWidth="1"/>
    <col min="4" max="4" width="24.1640625" style="46" customWidth="1"/>
    <col min="5" max="5" width="23.83203125" style="46" customWidth="1"/>
    <col min="6" max="6" width="21.5" style="46" customWidth="1"/>
    <col min="7" max="7" width="22.33203125" style="46" customWidth="1"/>
    <col min="8" max="8" width="21.5" style="46" customWidth="1"/>
    <col min="9" max="9" width="19.6640625" style="46" customWidth="1"/>
    <col min="10" max="10" width="19.6640625" style="142" customWidth="1"/>
    <col min="11" max="11" width="20.5" style="46" customWidth="1"/>
    <col min="12" max="12" width="22.5" style="46" customWidth="1"/>
    <col min="13" max="13" width="20.5" style="46" customWidth="1"/>
    <col min="14" max="14" width="19.5" style="46" customWidth="1"/>
    <col min="15" max="15" width="18" style="46" customWidth="1"/>
    <col min="16" max="22" width="21.1640625" style="46" customWidth="1"/>
    <col min="23" max="23" width="21.1640625" style="142" customWidth="1"/>
    <col min="24" max="24" width="23" style="129" customWidth="1"/>
    <col min="25" max="25" width="9" style="187" customWidth="1"/>
    <col min="26" max="26" width="10.5" style="27" customWidth="1"/>
    <col min="27" max="535" width="9.1640625" style="27"/>
    <col min="536" max="16384" width="9.1640625" style="19"/>
  </cols>
  <sheetData>
    <row r="1" spans="1:535" ht="26.25" customHeight="1" x14ac:dyDescent="0.4">
      <c r="L1" s="137"/>
      <c r="M1" s="137"/>
      <c r="N1" s="137"/>
      <c r="O1" s="137"/>
      <c r="P1" s="137"/>
      <c r="Q1" s="137"/>
      <c r="R1" s="137"/>
      <c r="S1" s="191" t="s">
        <v>614</v>
      </c>
      <c r="T1" s="191"/>
      <c r="U1" s="191"/>
      <c r="V1" s="191"/>
      <c r="W1" s="149"/>
      <c r="X1" s="137"/>
      <c r="Y1" s="202">
        <v>12</v>
      </c>
    </row>
    <row r="2" spans="1:535" ht="27.75" x14ac:dyDescent="0.4">
      <c r="L2" s="150"/>
      <c r="M2" s="150"/>
      <c r="N2" s="150"/>
      <c r="O2" s="150"/>
      <c r="P2" s="150"/>
      <c r="Q2" s="150"/>
      <c r="R2" s="172"/>
      <c r="S2" s="172" t="s">
        <v>610</v>
      </c>
      <c r="T2" s="172"/>
      <c r="U2" s="172"/>
      <c r="V2" s="172"/>
      <c r="W2" s="173"/>
      <c r="X2" s="150"/>
      <c r="Y2" s="202"/>
      <c r="Z2" s="134"/>
      <c r="AA2" s="134"/>
    </row>
    <row r="3" spans="1:535" ht="27.75" customHeight="1" x14ac:dyDescent="0.4">
      <c r="L3" s="151"/>
      <c r="M3" s="151"/>
      <c r="N3" s="151"/>
      <c r="O3" s="151"/>
      <c r="P3" s="151"/>
      <c r="Q3" s="151"/>
      <c r="R3" s="132"/>
      <c r="S3" s="192" t="s">
        <v>611</v>
      </c>
      <c r="T3" s="192"/>
      <c r="U3" s="192"/>
      <c r="V3" s="192"/>
      <c r="W3" s="192"/>
      <c r="X3" s="152"/>
      <c r="Y3" s="202"/>
      <c r="Z3" s="136"/>
      <c r="AA3" s="136"/>
    </row>
    <row r="4" spans="1:535" ht="27.75" x14ac:dyDescent="0.4">
      <c r="L4" s="151"/>
      <c r="M4" s="151"/>
      <c r="N4" s="151"/>
      <c r="O4" s="151"/>
      <c r="P4" s="151"/>
      <c r="Q4" s="151"/>
      <c r="R4" s="132"/>
      <c r="S4" s="132" t="s">
        <v>612</v>
      </c>
      <c r="T4" s="132"/>
      <c r="U4" s="132"/>
      <c r="V4" s="132"/>
      <c r="W4" s="148"/>
      <c r="X4" s="151"/>
      <c r="Y4" s="202"/>
      <c r="Z4" s="134"/>
      <c r="AA4" s="134"/>
    </row>
    <row r="5" spans="1:535" ht="27.75" x14ac:dyDescent="0.4">
      <c r="L5" s="151"/>
      <c r="M5" s="151"/>
      <c r="N5" s="151"/>
      <c r="O5" s="151"/>
      <c r="P5" s="151"/>
      <c r="Q5" s="151"/>
      <c r="R5" s="132"/>
      <c r="S5" s="132" t="s">
        <v>615</v>
      </c>
      <c r="T5" s="132"/>
      <c r="U5" s="132"/>
      <c r="V5" s="132"/>
      <c r="W5" s="174"/>
      <c r="X5" s="151"/>
      <c r="Y5" s="202"/>
      <c r="Z5" s="134"/>
      <c r="AA5" s="134"/>
    </row>
    <row r="6" spans="1:535" ht="28.5" customHeight="1" x14ac:dyDescent="0.4">
      <c r="L6" s="151"/>
      <c r="M6" s="151"/>
      <c r="N6" s="151"/>
      <c r="O6" s="151"/>
      <c r="P6" s="151"/>
      <c r="Q6" s="151"/>
      <c r="R6" s="132"/>
      <c r="S6" s="132" t="s">
        <v>613</v>
      </c>
      <c r="T6" s="132"/>
      <c r="U6" s="132"/>
      <c r="V6" s="132"/>
      <c r="W6" s="174"/>
      <c r="X6" s="151"/>
      <c r="Y6" s="202"/>
      <c r="Z6" s="134"/>
      <c r="AA6" s="134"/>
    </row>
    <row r="7" spans="1:535" ht="28.5" customHeight="1" x14ac:dyDescent="0.4"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49"/>
      <c r="X7" s="151"/>
      <c r="Y7" s="202"/>
    </row>
    <row r="8" spans="1:535" ht="26.25" customHeight="1" x14ac:dyDescent="0.4"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49"/>
      <c r="X8" s="151"/>
      <c r="Y8" s="202"/>
    </row>
    <row r="9" spans="1:535" ht="26.25" x14ac:dyDescent="0.4"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46"/>
      <c r="X9" s="105"/>
      <c r="Y9" s="202"/>
    </row>
    <row r="10" spans="1:535" s="43" customFormat="1" ht="30.75" x14ac:dyDescent="0.3">
      <c r="A10" s="196" t="s">
        <v>617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20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</row>
    <row r="11" spans="1:535" s="43" customFormat="1" ht="23.25" customHeight="1" x14ac:dyDescent="0.35">
      <c r="A11" s="204" t="s">
        <v>577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</row>
    <row r="12" spans="1:535" s="43" customFormat="1" ht="19.5" customHeight="1" x14ac:dyDescent="0.3">
      <c r="A12" s="205" t="s">
        <v>576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</row>
    <row r="13" spans="1:535" s="43" customFormat="1" ht="19.5" customHeight="1" x14ac:dyDescent="0.3">
      <c r="A13" s="131"/>
      <c r="B13" s="131"/>
      <c r="C13" s="131"/>
      <c r="D13" s="139"/>
      <c r="E13" s="139"/>
      <c r="F13" s="139"/>
      <c r="G13" s="139"/>
      <c r="H13" s="139"/>
      <c r="I13" s="139"/>
      <c r="J13" s="143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43"/>
      <c r="X13" s="139"/>
      <c r="Y13" s="20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</row>
    <row r="14" spans="1:535" s="43" customFormat="1" ht="19.5" customHeight="1" x14ac:dyDescent="0.3">
      <c r="A14" s="131"/>
      <c r="B14" s="131"/>
      <c r="C14" s="131"/>
      <c r="D14" s="139"/>
      <c r="E14" s="139"/>
      <c r="F14" s="139"/>
      <c r="G14" s="139"/>
      <c r="H14" s="139"/>
      <c r="I14" s="139"/>
      <c r="J14" s="143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43"/>
      <c r="X14" s="127"/>
      <c r="Y14" s="20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</row>
    <row r="15" spans="1:535" s="43" customFormat="1" ht="19.5" customHeight="1" x14ac:dyDescent="0.3">
      <c r="A15" s="131"/>
      <c r="B15" s="131"/>
      <c r="C15" s="131"/>
      <c r="D15" s="139"/>
      <c r="E15" s="139"/>
      <c r="F15" s="139"/>
      <c r="G15" s="139"/>
      <c r="H15" s="139"/>
      <c r="I15" s="139"/>
      <c r="J15" s="143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43"/>
      <c r="X15" s="127" t="s">
        <v>358</v>
      </c>
      <c r="Y15" s="20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</row>
    <row r="16" spans="1:535" s="45" customFormat="1" ht="29.25" customHeight="1" x14ac:dyDescent="0.25">
      <c r="A16" s="207" t="s">
        <v>336</v>
      </c>
      <c r="B16" s="206" t="s">
        <v>337</v>
      </c>
      <c r="C16" s="206" t="s">
        <v>338</v>
      </c>
      <c r="D16" s="201" t="s">
        <v>224</v>
      </c>
      <c r="E16" s="201"/>
      <c r="F16" s="201"/>
      <c r="G16" s="201"/>
      <c r="H16" s="201"/>
      <c r="I16" s="201"/>
      <c r="J16" s="193" t="s">
        <v>609</v>
      </c>
      <c r="K16" s="201" t="s">
        <v>225</v>
      </c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193" t="s">
        <v>609</v>
      </c>
      <c r="X16" s="197" t="s">
        <v>226</v>
      </c>
      <c r="Y16" s="202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  <c r="IW16" s="44"/>
      <c r="IX16" s="44"/>
      <c r="IY16" s="44"/>
      <c r="IZ16" s="44"/>
      <c r="JA16" s="44"/>
      <c r="JB16" s="44"/>
      <c r="JC16" s="44"/>
      <c r="JD16" s="44"/>
      <c r="JE16" s="44"/>
      <c r="JF16" s="44"/>
      <c r="JG16" s="44"/>
      <c r="JH16" s="44"/>
      <c r="JI16" s="44"/>
      <c r="JJ16" s="44"/>
      <c r="JK16" s="44"/>
      <c r="JL16" s="44"/>
      <c r="JM16" s="44"/>
      <c r="JN16" s="44"/>
      <c r="JO16" s="44"/>
      <c r="JP16" s="44"/>
      <c r="JQ16" s="44"/>
      <c r="JR16" s="44"/>
      <c r="JS16" s="44"/>
      <c r="JT16" s="44"/>
      <c r="JU16" s="44"/>
      <c r="JV16" s="44"/>
      <c r="JW16" s="44"/>
      <c r="JX16" s="44"/>
      <c r="JY16" s="44"/>
      <c r="JZ16" s="44"/>
      <c r="KA16" s="44"/>
      <c r="KB16" s="44"/>
      <c r="KC16" s="44"/>
      <c r="KD16" s="44"/>
      <c r="KE16" s="44"/>
      <c r="KF16" s="44"/>
      <c r="KG16" s="44"/>
      <c r="KH16" s="44"/>
      <c r="KI16" s="44"/>
      <c r="KJ16" s="44"/>
      <c r="KK16" s="44"/>
      <c r="KL16" s="44"/>
      <c r="KM16" s="44"/>
      <c r="KN16" s="44"/>
      <c r="KO16" s="44"/>
      <c r="KP16" s="44"/>
      <c r="KQ16" s="44"/>
      <c r="KR16" s="44"/>
      <c r="KS16" s="44"/>
      <c r="KT16" s="44"/>
      <c r="KU16" s="44"/>
      <c r="KV16" s="44"/>
      <c r="KW16" s="44"/>
      <c r="KX16" s="44"/>
      <c r="KY16" s="44"/>
      <c r="KZ16" s="44"/>
      <c r="LA16" s="44"/>
      <c r="LB16" s="44"/>
      <c r="LC16" s="44"/>
      <c r="LD16" s="44"/>
      <c r="LE16" s="44"/>
      <c r="LF16" s="44"/>
      <c r="LG16" s="44"/>
      <c r="LH16" s="44"/>
      <c r="LI16" s="44"/>
      <c r="LJ16" s="44"/>
      <c r="LK16" s="44"/>
      <c r="LL16" s="44"/>
      <c r="LM16" s="44"/>
      <c r="LN16" s="44"/>
      <c r="LO16" s="44"/>
      <c r="LP16" s="44"/>
      <c r="LQ16" s="44"/>
      <c r="LR16" s="44"/>
      <c r="LS16" s="44"/>
      <c r="LT16" s="44"/>
      <c r="LU16" s="44"/>
      <c r="LV16" s="44"/>
      <c r="LW16" s="44"/>
      <c r="LX16" s="44"/>
      <c r="LY16" s="44"/>
      <c r="LZ16" s="44"/>
      <c r="MA16" s="44"/>
      <c r="MB16" s="44"/>
      <c r="MC16" s="44"/>
      <c r="MD16" s="44"/>
      <c r="ME16" s="44"/>
      <c r="MF16" s="44"/>
      <c r="MG16" s="44"/>
      <c r="MH16" s="44"/>
      <c r="MI16" s="44"/>
      <c r="MJ16" s="44"/>
      <c r="MK16" s="44"/>
      <c r="ML16" s="44"/>
      <c r="MM16" s="44"/>
      <c r="MN16" s="44"/>
      <c r="MO16" s="44"/>
      <c r="MP16" s="44"/>
      <c r="MQ16" s="44"/>
      <c r="MR16" s="44"/>
      <c r="MS16" s="44"/>
      <c r="MT16" s="44"/>
      <c r="MU16" s="44"/>
      <c r="MV16" s="44"/>
      <c r="MW16" s="44"/>
      <c r="MX16" s="44"/>
      <c r="MY16" s="44"/>
      <c r="MZ16" s="44"/>
      <c r="NA16" s="44"/>
      <c r="NB16" s="44"/>
      <c r="NC16" s="44"/>
      <c r="ND16" s="44"/>
      <c r="NE16" s="44"/>
      <c r="NF16" s="44"/>
      <c r="NG16" s="44"/>
      <c r="NH16" s="44"/>
      <c r="NI16" s="44"/>
      <c r="NJ16" s="44"/>
      <c r="NK16" s="44"/>
      <c r="NL16" s="44"/>
      <c r="NM16" s="44"/>
      <c r="NN16" s="44"/>
      <c r="NO16" s="44"/>
      <c r="NP16" s="44"/>
      <c r="NQ16" s="44"/>
      <c r="NR16" s="44"/>
      <c r="NS16" s="44"/>
      <c r="NT16" s="44"/>
      <c r="NU16" s="44"/>
      <c r="NV16" s="44"/>
      <c r="NW16" s="44"/>
      <c r="NX16" s="44"/>
      <c r="NY16" s="44"/>
      <c r="NZ16" s="44"/>
      <c r="OA16" s="44"/>
      <c r="OB16" s="44"/>
      <c r="OC16" s="44"/>
      <c r="OD16" s="44"/>
      <c r="OE16" s="44"/>
      <c r="OF16" s="44"/>
      <c r="OG16" s="44"/>
      <c r="OH16" s="44"/>
      <c r="OI16" s="44"/>
      <c r="OJ16" s="44"/>
      <c r="OK16" s="44"/>
      <c r="OL16" s="44"/>
      <c r="OM16" s="44"/>
      <c r="ON16" s="44"/>
      <c r="OO16" s="44"/>
      <c r="OP16" s="44"/>
      <c r="OQ16" s="44"/>
      <c r="OR16" s="44"/>
      <c r="OS16" s="44"/>
      <c r="OT16" s="44"/>
      <c r="OU16" s="44"/>
      <c r="OV16" s="44"/>
      <c r="OW16" s="44"/>
      <c r="OX16" s="44"/>
      <c r="OY16" s="44"/>
      <c r="OZ16" s="44"/>
      <c r="PA16" s="44"/>
      <c r="PB16" s="44"/>
      <c r="PC16" s="44"/>
      <c r="PD16" s="44"/>
      <c r="PE16" s="44"/>
      <c r="PF16" s="44"/>
      <c r="PG16" s="44"/>
      <c r="PH16" s="44"/>
      <c r="PI16" s="44"/>
      <c r="PJ16" s="44"/>
      <c r="PK16" s="44"/>
      <c r="PL16" s="44"/>
      <c r="PM16" s="44"/>
      <c r="PN16" s="44"/>
      <c r="PO16" s="44"/>
      <c r="PP16" s="44"/>
      <c r="PQ16" s="44"/>
      <c r="PR16" s="44"/>
      <c r="PS16" s="44"/>
      <c r="PT16" s="44"/>
      <c r="PU16" s="44"/>
      <c r="PV16" s="44"/>
      <c r="PW16" s="44"/>
      <c r="PX16" s="44"/>
      <c r="PY16" s="44"/>
      <c r="PZ16" s="44"/>
      <c r="QA16" s="44"/>
      <c r="QB16" s="44"/>
      <c r="QC16" s="44"/>
      <c r="QD16" s="44"/>
      <c r="QE16" s="44"/>
      <c r="QF16" s="44"/>
      <c r="QG16" s="44"/>
      <c r="QH16" s="44"/>
      <c r="QI16" s="44"/>
      <c r="QJ16" s="44"/>
      <c r="QK16" s="44"/>
      <c r="QL16" s="44"/>
      <c r="QM16" s="44"/>
      <c r="QN16" s="44"/>
      <c r="QO16" s="44"/>
      <c r="QP16" s="44"/>
      <c r="QQ16" s="44"/>
      <c r="QR16" s="44"/>
      <c r="QS16" s="44"/>
      <c r="QT16" s="44"/>
      <c r="QU16" s="44"/>
      <c r="QV16" s="44"/>
      <c r="QW16" s="44"/>
      <c r="QX16" s="44"/>
      <c r="QY16" s="44"/>
      <c r="QZ16" s="44"/>
      <c r="RA16" s="44"/>
      <c r="RB16" s="44"/>
      <c r="RC16" s="44"/>
      <c r="RD16" s="44"/>
      <c r="RE16" s="44"/>
      <c r="RF16" s="44"/>
      <c r="RG16" s="44"/>
      <c r="RH16" s="44"/>
      <c r="RI16" s="44"/>
      <c r="RJ16" s="44"/>
      <c r="RK16" s="44"/>
      <c r="RL16" s="44"/>
      <c r="RM16" s="44"/>
      <c r="RN16" s="44"/>
      <c r="RO16" s="44"/>
      <c r="RP16" s="44"/>
      <c r="RQ16" s="44"/>
      <c r="RR16" s="44"/>
      <c r="RS16" s="44"/>
      <c r="RT16" s="44"/>
      <c r="RU16" s="44"/>
      <c r="RV16" s="44"/>
      <c r="RW16" s="44"/>
      <c r="RX16" s="44"/>
      <c r="RY16" s="44"/>
      <c r="RZ16" s="44"/>
      <c r="SA16" s="44"/>
      <c r="SB16" s="44"/>
      <c r="SC16" s="44"/>
      <c r="SD16" s="44"/>
      <c r="SE16" s="44"/>
      <c r="SF16" s="44"/>
      <c r="SG16" s="44"/>
      <c r="SH16" s="44"/>
      <c r="SI16" s="44"/>
      <c r="SJ16" s="44"/>
      <c r="SK16" s="44"/>
      <c r="SL16" s="44"/>
      <c r="SM16" s="44"/>
      <c r="SN16" s="44"/>
      <c r="SO16" s="44"/>
      <c r="SP16" s="44"/>
      <c r="SQ16" s="44"/>
      <c r="SR16" s="44"/>
      <c r="SS16" s="44"/>
      <c r="ST16" s="44"/>
      <c r="SU16" s="44"/>
      <c r="SV16" s="44"/>
      <c r="SW16" s="44"/>
      <c r="SX16" s="44"/>
      <c r="SY16" s="44"/>
      <c r="SZ16" s="44"/>
      <c r="TA16" s="44"/>
      <c r="TB16" s="44"/>
      <c r="TC16" s="44"/>
      <c r="TD16" s="44"/>
      <c r="TE16" s="44"/>
      <c r="TF16" s="44"/>
      <c r="TG16" s="44"/>
      <c r="TH16" s="44"/>
      <c r="TI16" s="44"/>
      <c r="TJ16" s="44"/>
      <c r="TK16" s="44"/>
      <c r="TL16" s="44"/>
      <c r="TM16" s="44"/>
      <c r="TN16" s="44"/>
      <c r="TO16" s="44"/>
    </row>
    <row r="17" spans="1:535" s="45" customFormat="1" ht="69.75" customHeight="1" x14ac:dyDescent="0.25">
      <c r="A17" s="207"/>
      <c r="B17" s="206"/>
      <c r="C17" s="206"/>
      <c r="D17" s="199" t="s">
        <v>607</v>
      </c>
      <c r="E17" s="199"/>
      <c r="F17" s="200"/>
      <c r="G17" s="198" t="s">
        <v>608</v>
      </c>
      <c r="H17" s="199"/>
      <c r="I17" s="200"/>
      <c r="J17" s="194"/>
      <c r="K17" s="198" t="s">
        <v>607</v>
      </c>
      <c r="L17" s="199"/>
      <c r="M17" s="199"/>
      <c r="N17" s="199"/>
      <c r="O17" s="199"/>
      <c r="P17" s="200"/>
      <c r="Q17" s="198" t="s">
        <v>608</v>
      </c>
      <c r="R17" s="199"/>
      <c r="S17" s="199"/>
      <c r="T17" s="199"/>
      <c r="U17" s="199"/>
      <c r="V17" s="200"/>
      <c r="W17" s="194"/>
      <c r="X17" s="197"/>
      <c r="Y17" s="202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  <c r="IW17" s="44"/>
      <c r="IX17" s="44"/>
      <c r="IY17" s="44"/>
      <c r="IZ17" s="44"/>
      <c r="JA17" s="44"/>
      <c r="JB17" s="44"/>
      <c r="JC17" s="44"/>
      <c r="JD17" s="44"/>
      <c r="JE17" s="44"/>
      <c r="JF17" s="44"/>
      <c r="JG17" s="44"/>
      <c r="JH17" s="44"/>
      <c r="JI17" s="44"/>
      <c r="JJ17" s="44"/>
      <c r="JK17" s="44"/>
      <c r="JL17" s="44"/>
      <c r="JM17" s="44"/>
      <c r="JN17" s="44"/>
      <c r="JO17" s="44"/>
      <c r="JP17" s="44"/>
      <c r="JQ17" s="44"/>
      <c r="JR17" s="44"/>
      <c r="JS17" s="44"/>
      <c r="JT17" s="44"/>
      <c r="JU17" s="44"/>
      <c r="JV17" s="44"/>
      <c r="JW17" s="44"/>
      <c r="JX17" s="44"/>
      <c r="JY17" s="44"/>
      <c r="JZ17" s="44"/>
      <c r="KA17" s="44"/>
      <c r="KB17" s="44"/>
      <c r="KC17" s="44"/>
      <c r="KD17" s="44"/>
      <c r="KE17" s="44"/>
      <c r="KF17" s="44"/>
      <c r="KG17" s="44"/>
      <c r="KH17" s="44"/>
      <c r="KI17" s="44"/>
      <c r="KJ17" s="44"/>
      <c r="KK17" s="44"/>
      <c r="KL17" s="44"/>
      <c r="KM17" s="44"/>
      <c r="KN17" s="44"/>
      <c r="KO17" s="44"/>
      <c r="KP17" s="44"/>
      <c r="KQ17" s="44"/>
      <c r="KR17" s="44"/>
      <c r="KS17" s="44"/>
      <c r="KT17" s="44"/>
      <c r="KU17" s="44"/>
      <c r="KV17" s="44"/>
      <c r="KW17" s="44"/>
      <c r="KX17" s="44"/>
      <c r="KY17" s="44"/>
      <c r="KZ17" s="44"/>
      <c r="LA17" s="44"/>
      <c r="LB17" s="44"/>
      <c r="LC17" s="44"/>
      <c r="LD17" s="44"/>
      <c r="LE17" s="44"/>
      <c r="LF17" s="44"/>
      <c r="LG17" s="44"/>
      <c r="LH17" s="44"/>
      <c r="LI17" s="44"/>
      <c r="LJ17" s="44"/>
      <c r="LK17" s="44"/>
      <c r="LL17" s="44"/>
      <c r="LM17" s="44"/>
      <c r="LN17" s="44"/>
      <c r="LO17" s="44"/>
      <c r="LP17" s="44"/>
      <c r="LQ17" s="44"/>
      <c r="LR17" s="44"/>
      <c r="LS17" s="44"/>
      <c r="LT17" s="44"/>
      <c r="LU17" s="44"/>
      <c r="LV17" s="44"/>
      <c r="LW17" s="44"/>
      <c r="LX17" s="44"/>
      <c r="LY17" s="44"/>
      <c r="LZ17" s="44"/>
      <c r="MA17" s="44"/>
      <c r="MB17" s="44"/>
      <c r="MC17" s="44"/>
      <c r="MD17" s="44"/>
      <c r="ME17" s="44"/>
      <c r="MF17" s="44"/>
      <c r="MG17" s="44"/>
      <c r="MH17" s="44"/>
      <c r="MI17" s="44"/>
      <c r="MJ17" s="44"/>
      <c r="MK17" s="44"/>
      <c r="ML17" s="44"/>
      <c r="MM17" s="44"/>
      <c r="MN17" s="44"/>
      <c r="MO17" s="44"/>
      <c r="MP17" s="44"/>
      <c r="MQ17" s="44"/>
      <c r="MR17" s="44"/>
      <c r="MS17" s="44"/>
      <c r="MT17" s="44"/>
      <c r="MU17" s="44"/>
      <c r="MV17" s="44"/>
      <c r="MW17" s="44"/>
      <c r="MX17" s="44"/>
      <c r="MY17" s="44"/>
      <c r="MZ17" s="44"/>
      <c r="NA17" s="44"/>
      <c r="NB17" s="44"/>
      <c r="NC17" s="44"/>
      <c r="ND17" s="44"/>
      <c r="NE17" s="44"/>
      <c r="NF17" s="44"/>
      <c r="NG17" s="44"/>
      <c r="NH17" s="44"/>
      <c r="NI17" s="44"/>
      <c r="NJ17" s="44"/>
      <c r="NK17" s="44"/>
      <c r="NL17" s="44"/>
      <c r="NM17" s="44"/>
      <c r="NN17" s="44"/>
      <c r="NO17" s="44"/>
      <c r="NP17" s="44"/>
      <c r="NQ17" s="44"/>
      <c r="NR17" s="44"/>
      <c r="NS17" s="44"/>
      <c r="NT17" s="44"/>
      <c r="NU17" s="44"/>
      <c r="NV17" s="44"/>
      <c r="NW17" s="44"/>
      <c r="NX17" s="44"/>
      <c r="NY17" s="44"/>
      <c r="NZ17" s="44"/>
      <c r="OA17" s="44"/>
      <c r="OB17" s="44"/>
      <c r="OC17" s="44"/>
      <c r="OD17" s="44"/>
      <c r="OE17" s="44"/>
      <c r="OF17" s="44"/>
      <c r="OG17" s="44"/>
      <c r="OH17" s="44"/>
      <c r="OI17" s="44"/>
      <c r="OJ17" s="44"/>
      <c r="OK17" s="44"/>
      <c r="OL17" s="44"/>
      <c r="OM17" s="44"/>
      <c r="ON17" s="44"/>
      <c r="OO17" s="44"/>
      <c r="OP17" s="44"/>
      <c r="OQ17" s="44"/>
      <c r="OR17" s="44"/>
      <c r="OS17" s="44"/>
      <c r="OT17" s="44"/>
      <c r="OU17" s="44"/>
      <c r="OV17" s="44"/>
      <c r="OW17" s="44"/>
      <c r="OX17" s="44"/>
      <c r="OY17" s="44"/>
      <c r="OZ17" s="44"/>
      <c r="PA17" s="44"/>
      <c r="PB17" s="44"/>
      <c r="PC17" s="44"/>
      <c r="PD17" s="44"/>
      <c r="PE17" s="44"/>
      <c r="PF17" s="44"/>
      <c r="PG17" s="44"/>
      <c r="PH17" s="44"/>
      <c r="PI17" s="44"/>
      <c r="PJ17" s="44"/>
      <c r="PK17" s="44"/>
      <c r="PL17" s="44"/>
      <c r="PM17" s="44"/>
      <c r="PN17" s="44"/>
      <c r="PO17" s="44"/>
      <c r="PP17" s="44"/>
      <c r="PQ17" s="44"/>
      <c r="PR17" s="44"/>
      <c r="PS17" s="44"/>
      <c r="PT17" s="44"/>
      <c r="PU17" s="44"/>
      <c r="PV17" s="44"/>
      <c r="PW17" s="44"/>
      <c r="PX17" s="44"/>
      <c r="PY17" s="44"/>
      <c r="PZ17" s="44"/>
      <c r="QA17" s="44"/>
      <c r="QB17" s="44"/>
      <c r="QC17" s="44"/>
      <c r="QD17" s="44"/>
      <c r="QE17" s="44"/>
      <c r="QF17" s="44"/>
      <c r="QG17" s="44"/>
      <c r="QH17" s="44"/>
      <c r="QI17" s="44"/>
      <c r="QJ17" s="44"/>
      <c r="QK17" s="44"/>
      <c r="QL17" s="44"/>
      <c r="QM17" s="44"/>
      <c r="QN17" s="44"/>
      <c r="QO17" s="44"/>
      <c r="QP17" s="44"/>
      <c r="QQ17" s="44"/>
      <c r="QR17" s="44"/>
      <c r="QS17" s="44"/>
      <c r="QT17" s="44"/>
      <c r="QU17" s="44"/>
      <c r="QV17" s="44"/>
      <c r="QW17" s="44"/>
      <c r="QX17" s="44"/>
      <c r="QY17" s="44"/>
      <c r="QZ17" s="44"/>
      <c r="RA17" s="44"/>
      <c r="RB17" s="44"/>
      <c r="RC17" s="44"/>
      <c r="RD17" s="44"/>
      <c r="RE17" s="44"/>
      <c r="RF17" s="44"/>
      <c r="RG17" s="44"/>
      <c r="RH17" s="44"/>
      <c r="RI17" s="44"/>
      <c r="RJ17" s="44"/>
      <c r="RK17" s="44"/>
      <c r="RL17" s="44"/>
      <c r="RM17" s="44"/>
      <c r="RN17" s="44"/>
      <c r="RO17" s="44"/>
      <c r="RP17" s="44"/>
      <c r="RQ17" s="44"/>
      <c r="RR17" s="44"/>
      <c r="RS17" s="44"/>
      <c r="RT17" s="44"/>
      <c r="RU17" s="44"/>
      <c r="RV17" s="44"/>
      <c r="RW17" s="44"/>
      <c r="RX17" s="44"/>
      <c r="RY17" s="44"/>
      <c r="RZ17" s="44"/>
      <c r="SA17" s="44"/>
      <c r="SB17" s="44"/>
      <c r="SC17" s="44"/>
      <c r="SD17" s="44"/>
      <c r="SE17" s="44"/>
      <c r="SF17" s="44"/>
      <c r="SG17" s="44"/>
      <c r="SH17" s="44"/>
      <c r="SI17" s="44"/>
      <c r="SJ17" s="44"/>
      <c r="SK17" s="44"/>
      <c r="SL17" s="44"/>
      <c r="SM17" s="44"/>
      <c r="SN17" s="44"/>
      <c r="SO17" s="44"/>
      <c r="SP17" s="44"/>
      <c r="SQ17" s="44"/>
      <c r="SR17" s="44"/>
      <c r="SS17" s="44"/>
      <c r="ST17" s="44"/>
      <c r="SU17" s="44"/>
      <c r="SV17" s="44"/>
      <c r="SW17" s="44"/>
      <c r="SX17" s="44"/>
      <c r="SY17" s="44"/>
      <c r="SZ17" s="44"/>
      <c r="TA17" s="44"/>
      <c r="TB17" s="44"/>
      <c r="TC17" s="44"/>
      <c r="TD17" s="44"/>
      <c r="TE17" s="44"/>
      <c r="TF17" s="44"/>
      <c r="TG17" s="44"/>
      <c r="TH17" s="44"/>
      <c r="TI17" s="44"/>
      <c r="TJ17" s="44"/>
      <c r="TK17" s="44"/>
      <c r="TL17" s="44"/>
      <c r="TM17" s="44"/>
      <c r="TN17" s="44"/>
      <c r="TO17" s="44"/>
    </row>
    <row r="18" spans="1:535" s="20" customFormat="1" ht="48.75" customHeight="1" x14ac:dyDescent="0.2">
      <c r="A18" s="207"/>
      <c r="B18" s="206"/>
      <c r="C18" s="206"/>
      <c r="D18" s="190" t="s">
        <v>328</v>
      </c>
      <c r="E18" s="189" t="s">
        <v>228</v>
      </c>
      <c r="F18" s="189"/>
      <c r="G18" s="190" t="s">
        <v>328</v>
      </c>
      <c r="H18" s="189" t="s">
        <v>228</v>
      </c>
      <c r="I18" s="189"/>
      <c r="J18" s="194"/>
      <c r="K18" s="188" t="s">
        <v>328</v>
      </c>
      <c r="L18" s="188" t="s">
        <v>329</v>
      </c>
      <c r="M18" s="188" t="s">
        <v>227</v>
      </c>
      <c r="N18" s="189" t="s">
        <v>228</v>
      </c>
      <c r="O18" s="189"/>
      <c r="P18" s="188" t="s">
        <v>229</v>
      </c>
      <c r="Q18" s="188" t="s">
        <v>328</v>
      </c>
      <c r="R18" s="188" t="s">
        <v>329</v>
      </c>
      <c r="S18" s="188" t="s">
        <v>227</v>
      </c>
      <c r="T18" s="189" t="s">
        <v>228</v>
      </c>
      <c r="U18" s="189"/>
      <c r="V18" s="188" t="s">
        <v>229</v>
      </c>
      <c r="W18" s="194"/>
      <c r="X18" s="197"/>
      <c r="Y18" s="202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  <c r="IW18" s="28"/>
      <c r="IX18" s="28"/>
      <c r="IY18" s="28"/>
      <c r="IZ18" s="28"/>
      <c r="JA18" s="28"/>
      <c r="JB18" s="28"/>
      <c r="JC18" s="28"/>
      <c r="JD18" s="28"/>
      <c r="JE18" s="28"/>
      <c r="JF18" s="28"/>
      <c r="JG18" s="28"/>
      <c r="JH18" s="28"/>
      <c r="JI18" s="28"/>
      <c r="JJ18" s="28"/>
      <c r="JK18" s="28"/>
      <c r="JL18" s="28"/>
      <c r="JM18" s="28"/>
      <c r="JN18" s="28"/>
      <c r="JO18" s="28"/>
      <c r="JP18" s="28"/>
      <c r="JQ18" s="28"/>
      <c r="JR18" s="28"/>
      <c r="JS18" s="28"/>
      <c r="JT18" s="28"/>
      <c r="JU18" s="28"/>
      <c r="JV18" s="28"/>
      <c r="JW18" s="28"/>
      <c r="JX18" s="28"/>
      <c r="JY18" s="28"/>
      <c r="JZ18" s="28"/>
      <c r="KA18" s="28"/>
      <c r="KB18" s="28"/>
      <c r="KC18" s="28"/>
      <c r="KD18" s="28"/>
      <c r="KE18" s="28"/>
      <c r="KF18" s="28"/>
      <c r="KG18" s="28"/>
      <c r="KH18" s="28"/>
      <c r="KI18" s="28"/>
      <c r="KJ18" s="28"/>
      <c r="KK18" s="28"/>
      <c r="KL18" s="28"/>
      <c r="KM18" s="28"/>
      <c r="KN18" s="28"/>
      <c r="KO18" s="28"/>
      <c r="KP18" s="28"/>
      <c r="KQ18" s="28"/>
      <c r="KR18" s="28"/>
      <c r="KS18" s="28"/>
      <c r="KT18" s="28"/>
      <c r="KU18" s="28"/>
      <c r="KV18" s="28"/>
      <c r="KW18" s="28"/>
      <c r="KX18" s="28"/>
      <c r="KY18" s="28"/>
      <c r="KZ18" s="28"/>
      <c r="LA18" s="28"/>
      <c r="LB18" s="28"/>
      <c r="LC18" s="28"/>
      <c r="LD18" s="28"/>
      <c r="LE18" s="28"/>
      <c r="LF18" s="28"/>
      <c r="LG18" s="28"/>
      <c r="LH18" s="28"/>
      <c r="LI18" s="28"/>
      <c r="LJ18" s="28"/>
      <c r="LK18" s="28"/>
      <c r="LL18" s="28"/>
      <c r="LM18" s="28"/>
      <c r="LN18" s="28"/>
      <c r="LO18" s="28"/>
      <c r="LP18" s="28"/>
      <c r="LQ18" s="28"/>
      <c r="LR18" s="28"/>
      <c r="LS18" s="28"/>
      <c r="LT18" s="28"/>
      <c r="LU18" s="28"/>
      <c r="LV18" s="28"/>
      <c r="LW18" s="28"/>
      <c r="LX18" s="28"/>
      <c r="LY18" s="28"/>
      <c r="LZ18" s="28"/>
      <c r="MA18" s="28"/>
      <c r="MB18" s="28"/>
      <c r="MC18" s="28"/>
      <c r="MD18" s="28"/>
      <c r="ME18" s="28"/>
      <c r="MF18" s="28"/>
      <c r="MG18" s="28"/>
      <c r="MH18" s="28"/>
      <c r="MI18" s="28"/>
      <c r="MJ18" s="28"/>
      <c r="MK18" s="28"/>
      <c r="ML18" s="28"/>
      <c r="MM18" s="28"/>
      <c r="MN18" s="28"/>
      <c r="MO18" s="28"/>
      <c r="MP18" s="28"/>
      <c r="MQ18" s="28"/>
      <c r="MR18" s="28"/>
      <c r="MS18" s="28"/>
      <c r="MT18" s="28"/>
      <c r="MU18" s="28"/>
      <c r="MV18" s="28"/>
      <c r="MW18" s="28"/>
      <c r="MX18" s="28"/>
      <c r="MY18" s="28"/>
      <c r="MZ18" s="28"/>
      <c r="NA18" s="28"/>
      <c r="NB18" s="28"/>
      <c r="NC18" s="28"/>
      <c r="ND18" s="28"/>
      <c r="NE18" s="28"/>
      <c r="NF18" s="28"/>
      <c r="NG18" s="28"/>
      <c r="NH18" s="28"/>
      <c r="NI18" s="28"/>
      <c r="NJ18" s="28"/>
      <c r="NK18" s="28"/>
      <c r="NL18" s="28"/>
      <c r="NM18" s="28"/>
      <c r="NN18" s="28"/>
      <c r="NO18" s="28"/>
      <c r="NP18" s="28"/>
      <c r="NQ18" s="28"/>
      <c r="NR18" s="28"/>
      <c r="NS18" s="28"/>
      <c r="NT18" s="28"/>
      <c r="NU18" s="28"/>
      <c r="NV18" s="28"/>
      <c r="NW18" s="28"/>
      <c r="NX18" s="28"/>
      <c r="NY18" s="28"/>
      <c r="NZ18" s="28"/>
      <c r="OA18" s="28"/>
      <c r="OB18" s="28"/>
      <c r="OC18" s="28"/>
      <c r="OD18" s="28"/>
      <c r="OE18" s="28"/>
      <c r="OF18" s="28"/>
      <c r="OG18" s="28"/>
      <c r="OH18" s="28"/>
      <c r="OI18" s="28"/>
      <c r="OJ18" s="28"/>
      <c r="OK18" s="28"/>
      <c r="OL18" s="28"/>
      <c r="OM18" s="28"/>
      <c r="ON18" s="28"/>
      <c r="OO18" s="28"/>
      <c r="OP18" s="28"/>
      <c r="OQ18" s="28"/>
      <c r="OR18" s="28"/>
      <c r="OS18" s="28"/>
      <c r="OT18" s="28"/>
      <c r="OU18" s="28"/>
      <c r="OV18" s="28"/>
      <c r="OW18" s="28"/>
      <c r="OX18" s="28"/>
      <c r="OY18" s="28"/>
      <c r="OZ18" s="28"/>
      <c r="PA18" s="28"/>
      <c r="PB18" s="28"/>
      <c r="PC18" s="28"/>
      <c r="PD18" s="28"/>
      <c r="PE18" s="28"/>
      <c r="PF18" s="28"/>
      <c r="PG18" s="28"/>
      <c r="PH18" s="28"/>
      <c r="PI18" s="28"/>
      <c r="PJ18" s="28"/>
      <c r="PK18" s="28"/>
      <c r="PL18" s="28"/>
      <c r="PM18" s="28"/>
      <c r="PN18" s="28"/>
      <c r="PO18" s="28"/>
      <c r="PP18" s="28"/>
      <c r="PQ18" s="28"/>
      <c r="PR18" s="28"/>
      <c r="PS18" s="28"/>
      <c r="PT18" s="28"/>
      <c r="PU18" s="28"/>
      <c r="PV18" s="28"/>
      <c r="PW18" s="28"/>
      <c r="PX18" s="28"/>
      <c r="PY18" s="28"/>
      <c r="PZ18" s="28"/>
      <c r="QA18" s="28"/>
      <c r="QB18" s="28"/>
      <c r="QC18" s="28"/>
      <c r="QD18" s="28"/>
      <c r="QE18" s="28"/>
      <c r="QF18" s="28"/>
      <c r="QG18" s="28"/>
      <c r="QH18" s="28"/>
      <c r="QI18" s="28"/>
      <c r="QJ18" s="28"/>
      <c r="QK18" s="28"/>
      <c r="QL18" s="28"/>
      <c r="QM18" s="28"/>
      <c r="QN18" s="28"/>
      <c r="QO18" s="28"/>
      <c r="QP18" s="28"/>
      <c r="QQ18" s="28"/>
      <c r="QR18" s="28"/>
      <c r="QS18" s="28"/>
      <c r="QT18" s="28"/>
      <c r="QU18" s="28"/>
      <c r="QV18" s="28"/>
      <c r="QW18" s="28"/>
      <c r="QX18" s="28"/>
      <c r="QY18" s="28"/>
      <c r="QZ18" s="28"/>
      <c r="RA18" s="28"/>
      <c r="RB18" s="28"/>
      <c r="RC18" s="28"/>
      <c r="RD18" s="28"/>
      <c r="RE18" s="28"/>
      <c r="RF18" s="28"/>
      <c r="RG18" s="28"/>
      <c r="RH18" s="28"/>
      <c r="RI18" s="28"/>
      <c r="RJ18" s="28"/>
      <c r="RK18" s="28"/>
      <c r="RL18" s="28"/>
      <c r="RM18" s="28"/>
      <c r="RN18" s="28"/>
      <c r="RO18" s="28"/>
      <c r="RP18" s="28"/>
      <c r="RQ18" s="28"/>
      <c r="RR18" s="28"/>
      <c r="RS18" s="28"/>
      <c r="RT18" s="28"/>
      <c r="RU18" s="28"/>
      <c r="RV18" s="28"/>
      <c r="RW18" s="28"/>
      <c r="RX18" s="28"/>
      <c r="RY18" s="28"/>
      <c r="RZ18" s="28"/>
      <c r="SA18" s="28"/>
      <c r="SB18" s="28"/>
      <c r="SC18" s="28"/>
      <c r="SD18" s="28"/>
      <c r="SE18" s="28"/>
      <c r="SF18" s="28"/>
      <c r="SG18" s="28"/>
      <c r="SH18" s="28"/>
      <c r="SI18" s="28"/>
      <c r="SJ18" s="28"/>
      <c r="SK18" s="28"/>
      <c r="SL18" s="28"/>
      <c r="SM18" s="28"/>
      <c r="SN18" s="28"/>
      <c r="SO18" s="28"/>
      <c r="SP18" s="28"/>
      <c r="SQ18" s="28"/>
      <c r="SR18" s="28"/>
      <c r="SS18" s="28"/>
      <c r="ST18" s="28"/>
      <c r="SU18" s="28"/>
      <c r="SV18" s="28"/>
      <c r="SW18" s="28"/>
      <c r="SX18" s="28"/>
      <c r="SY18" s="28"/>
      <c r="SZ18" s="28"/>
      <c r="TA18" s="28"/>
      <c r="TB18" s="28"/>
      <c r="TC18" s="28"/>
      <c r="TD18" s="28"/>
      <c r="TE18" s="28"/>
      <c r="TF18" s="28"/>
      <c r="TG18" s="28"/>
      <c r="TH18" s="28"/>
      <c r="TI18" s="28"/>
      <c r="TJ18" s="28"/>
      <c r="TK18" s="28"/>
      <c r="TL18" s="28"/>
      <c r="TM18" s="28"/>
      <c r="TN18" s="28"/>
      <c r="TO18" s="28"/>
    </row>
    <row r="19" spans="1:535" s="20" customFormat="1" ht="62.25" hidden="1" customHeight="1" x14ac:dyDescent="0.2">
      <c r="A19" s="207"/>
      <c r="B19" s="206"/>
      <c r="C19" s="206"/>
      <c r="D19" s="190"/>
      <c r="E19" s="138" t="s">
        <v>230</v>
      </c>
      <c r="F19" s="138" t="s">
        <v>231</v>
      </c>
      <c r="G19" s="190"/>
      <c r="H19" s="138" t="s">
        <v>230</v>
      </c>
      <c r="I19" s="138" t="s">
        <v>231</v>
      </c>
      <c r="J19" s="195"/>
      <c r="K19" s="188"/>
      <c r="L19" s="188"/>
      <c r="M19" s="188"/>
      <c r="N19" s="138" t="s">
        <v>230</v>
      </c>
      <c r="O19" s="138" t="s">
        <v>231</v>
      </c>
      <c r="P19" s="188"/>
      <c r="Q19" s="188"/>
      <c r="R19" s="188"/>
      <c r="S19" s="188"/>
      <c r="T19" s="138" t="s">
        <v>230</v>
      </c>
      <c r="U19" s="138" t="s">
        <v>231</v>
      </c>
      <c r="V19" s="188"/>
      <c r="W19" s="195"/>
      <c r="X19" s="197"/>
      <c r="Y19" s="202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  <c r="IW19" s="28"/>
      <c r="IX19" s="28"/>
      <c r="IY19" s="28"/>
      <c r="IZ19" s="28"/>
      <c r="JA19" s="28"/>
      <c r="JB19" s="28"/>
      <c r="JC19" s="28"/>
      <c r="JD19" s="28"/>
      <c r="JE19" s="28"/>
      <c r="JF19" s="28"/>
      <c r="JG19" s="28"/>
      <c r="JH19" s="28"/>
      <c r="JI19" s="28"/>
      <c r="JJ19" s="28"/>
      <c r="JK19" s="28"/>
      <c r="JL19" s="28"/>
      <c r="JM19" s="28"/>
      <c r="JN19" s="28"/>
      <c r="JO19" s="28"/>
      <c r="JP19" s="28"/>
      <c r="JQ19" s="28"/>
      <c r="JR19" s="28"/>
      <c r="JS19" s="28"/>
      <c r="JT19" s="28"/>
      <c r="JU19" s="28"/>
      <c r="JV19" s="28"/>
      <c r="JW19" s="28"/>
      <c r="JX19" s="28"/>
      <c r="JY19" s="28"/>
      <c r="JZ19" s="28"/>
      <c r="KA19" s="28"/>
      <c r="KB19" s="28"/>
      <c r="KC19" s="28"/>
      <c r="KD19" s="28"/>
      <c r="KE19" s="28"/>
      <c r="KF19" s="28"/>
      <c r="KG19" s="28"/>
      <c r="KH19" s="28"/>
      <c r="KI19" s="28"/>
      <c r="KJ19" s="28"/>
      <c r="KK19" s="28"/>
      <c r="KL19" s="28"/>
      <c r="KM19" s="28"/>
      <c r="KN19" s="28"/>
      <c r="KO19" s="28"/>
      <c r="KP19" s="28"/>
      <c r="KQ19" s="28"/>
      <c r="KR19" s="28"/>
      <c r="KS19" s="28"/>
      <c r="KT19" s="28"/>
      <c r="KU19" s="28"/>
      <c r="KV19" s="28"/>
      <c r="KW19" s="28"/>
      <c r="KX19" s="28"/>
      <c r="KY19" s="28"/>
      <c r="KZ19" s="28"/>
      <c r="LA19" s="28"/>
      <c r="LB19" s="28"/>
      <c r="LC19" s="28"/>
      <c r="LD19" s="28"/>
      <c r="LE19" s="28"/>
      <c r="LF19" s="28"/>
      <c r="LG19" s="28"/>
      <c r="LH19" s="28"/>
      <c r="LI19" s="28"/>
      <c r="LJ19" s="28"/>
      <c r="LK19" s="28"/>
      <c r="LL19" s="28"/>
      <c r="LM19" s="28"/>
      <c r="LN19" s="28"/>
      <c r="LO19" s="28"/>
      <c r="LP19" s="28"/>
      <c r="LQ19" s="28"/>
      <c r="LR19" s="28"/>
      <c r="LS19" s="28"/>
      <c r="LT19" s="28"/>
      <c r="LU19" s="28"/>
      <c r="LV19" s="28"/>
      <c r="LW19" s="28"/>
      <c r="LX19" s="28"/>
      <c r="LY19" s="28"/>
      <c r="LZ19" s="28"/>
      <c r="MA19" s="28"/>
      <c r="MB19" s="28"/>
      <c r="MC19" s="28"/>
      <c r="MD19" s="28"/>
      <c r="ME19" s="28"/>
      <c r="MF19" s="28"/>
      <c r="MG19" s="28"/>
      <c r="MH19" s="28"/>
      <c r="MI19" s="28"/>
      <c r="MJ19" s="28"/>
      <c r="MK19" s="28"/>
      <c r="ML19" s="28"/>
      <c r="MM19" s="28"/>
      <c r="MN19" s="28"/>
      <c r="MO19" s="28"/>
      <c r="MP19" s="28"/>
      <c r="MQ19" s="28"/>
      <c r="MR19" s="28"/>
      <c r="MS19" s="28"/>
      <c r="MT19" s="28"/>
      <c r="MU19" s="28"/>
      <c r="MV19" s="28"/>
      <c r="MW19" s="28"/>
      <c r="MX19" s="28"/>
      <c r="MY19" s="28"/>
      <c r="MZ19" s="28"/>
      <c r="NA19" s="28"/>
      <c r="NB19" s="28"/>
      <c r="NC19" s="28"/>
      <c r="ND19" s="28"/>
      <c r="NE19" s="28"/>
      <c r="NF19" s="28"/>
      <c r="NG19" s="28"/>
      <c r="NH19" s="28"/>
      <c r="NI19" s="28"/>
      <c r="NJ19" s="28"/>
      <c r="NK19" s="28"/>
      <c r="NL19" s="28"/>
      <c r="NM19" s="28"/>
      <c r="NN19" s="28"/>
      <c r="NO19" s="28"/>
      <c r="NP19" s="28"/>
      <c r="NQ19" s="28"/>
      <c r="NR19" s="28"/>
      <c r="NS19" s="28"/>
      <c r="NT19" s="28"/>
      <c r="NU19" s="28"/>
      <c r="NV19" s="28"/>
      <c r="NW19" s="28"/>
      <c r="NX19" s="28"/>
      <c r="NY19" s="28"/>
      <c r="NZ19" s="28"/>
      <c r="OA19" s="28"/>
      <c r="OB19" s="28"/>
      <c r="OC19" s="28"/>
      <c r="OD19" s="28"/>
      <c r="OE19" s="28"/>
      <c r="OF19" s="28"/>
      <c r="OG19" s="28"/>
      <c r="OH19" s="28"/>
      <c r="OI19" s="28"/>
      <c r="OJ19" s="28"/>
      <c r="OK19" s="28"/>
      <c r="OL19" s="28"/>
      <c r="OM19" s="28"/>
      <c r="ON19" s="28"/>
      <c r="OO19" s="28"/>
      <c r="OP19" s="28"/>
      <c r="OQ19" s="28"/>
      <c r="OR19" s="28"/>
      <c r="OS19" s="28"/>
      <c r="OT19" s="28"/>
      <c r="OU19" s="28"/>
      <c r="OV19" s="28"/>
      <c r="OW19" s="28"/>
      <c r="OX19" s="28"/>
      <c r="OY19" s="28"/>
      <c r="OZ19" s="28"/>
      <c r="PA19" s="28"/>
      <c r="PB19" s="28"/>
      <c r="PC19" s="28"/>
      <c r="PD19" s="28"/>
      <c r="PE19" s="28"/>
      <c r="PF19" s="28"/>
      <c r="PG19" s="28"/>
      <c r="PH19" s="28"/>
      <c r="PI19" s="28"/>
      <c r="PJ19" s="28"/>
      <c r="PK19" s="28"/>
      <c r="PL19" s="28"/>
      <c r="PM19" s="28"/>
      <c r="PN19" s="28"/>
      <c r="PO19" s="28"/>
      <c r="PP19" s="28"/>
      <c r="PQ19" s="28"/>
      <c r="PR19" s="28"/>
      <c r="PS19" s="28"/>
      <c r="PT19" s="28"/>
      <c r="PU19" s="28"/>
      <c r="PV19" s="28"/>
      <c r="PW19" s="28"/>
      <c r="PX19" s="28"/>
      <c r="PY19" s="28"/>
      <c r="PZ19" s="28"/>
      <c r="QA19" s="28"/>
      <c r="QB19" s="28"/>
      <c r="QC19" s="28"/>
      <c r="QD19" s="28"/>
      <c r="QE19" s="28"/>
      <c r="QF19" s="28"/>
      <c r="QG19" s="28"/>
      <c r="QH19" s="28"/>
      <c r="QI19" s="28"/>
      <c r="QJ19" s="28"/>
      <c r="QK19" s="28"/>
      <c r="QL19" s="28"/>
      <c r="QM19" s="28"/>
      <c r="QN19" s="28"/>
      <c r="QO19" s="28"/>
      <c r="QP19" s="28"/>
      <c r="QQ19" s="28"/>
      <c r="QR19" s="28"/>
      <c r="QS19" s="28"/>
      <c r="QT19" s="28"/>
      <c r="QU19" s="28"/>
      <c r="QV19" s="28"/>
      <c r="QW19" s="28"/>
      <c r="QX19" s="28"/>
      <c r="QY19" s="28"/>
      <c r="QZ19" s="28"/>
      <c r="RA19" s="28"/>
      <c r="RB19" s="28"/>
      <c r="RC19" s="28"/>
      <c r="RD19" s="28"/>
      <c r="RE19" s="28"/>
      <c r="RF19" s="28"/>
      <c r="RG19" s="28"/>
      <c r="RH19" s="28"/>
      <c r="RI19" s="28"/>
      <c r="RJ19" s="28"/>
      <c r="RK19" s="28"/>
      <c r="RL19" s="28"/>
      <c r="RM19" s="28"/>
      <c r="RN19" s="28"/>
      <c r="RO19" s="28"/>
      <c r="RP19" s="28"/>
      <c r="RQ19" s="28"/>
      <c r="RR19" s="28"/>
      <c r="RS19" s="28"/>
      <c r="RT19" s="28"/>
      <c r="RU19" s="28"/>
      <c r="RV19" s="28"/>
      <c r="RW19" s="28"/>
      <c r="RX19" s="28"/>
      <c r="RY19" s="28"/>
      <c r="RZ19" s="28"/>
      <c r="SA19" s="28"/>
      <c r="SB19" s="28"/>
      <c r="SC19" s="28"/>
      <c r="SD19" s="28"/>
      <c r="SE19" s="28"/>
      <c r="SF19" s="28"/>
      <c r="SG19" s="28"/>
      <c r="SH19" s="28"/>
      <c r="SI19" s="28"/>
      <c r="SJ19" s="28"/>
      <c r="SK19" s="28"/>
      <c r="SL19" s="28"/>
      <c r="SM19" s="28"/>
      <c r="SN19" s="28"/>
      <c r="SO19" s="28"/>
      <c r="SP19" s="28"/>
      <c r="SQ19" s="28"/>
      <c r="SR19" s="28"/>
      <c r="SS19" s="28"/>
      <c r="ST19" s="28"/>
      <c r="SU19" s="28"/>
      <c r="SV19" s="28"/>
      <c r="SW19" s="28"/>
      <c r="SX19" s="28"/>
      <c r="SY19" s="28"/>
      <c r="SZ19" s="28"/>
      <c r="TA19" s="28"/>
      <c r="TB19" s="28"/>
      <c r="TC19" s="28"/>
      <c r="TD19" s="28"/>
      <c r="TE19" s="28"/>
      <c r="TF19" s="28"/>
      <c r="TG19" s="28"/>
      <c r="TH19" s="28"/>
      <c r="TI19" s="28"/>
      <c r="TJ19" s="28"/>
      <c r="TK19" s="28"/>
      <c r="TL19" s="28"/>
      <c r="TM19" s="28"/>
      <c r="TN19" s="28"/>
      <c r="TO19" s="28"/>
    </row>
    <row r="20" spans="1:535" s="26" customFormat="1" ht="24" customHeight="1" x14ac:dyDescent="0.25">
      <c r="A20" s="100" t="s">
        <v>149</v>
      </c>
      <c r="B20" s="101"/>
      <c r="C20" s="102" t="s">
        <v>35</v>
      </c>
      <c r="D20" s="153">
        <f>D21</f>
        <v>252236557.34</v>
      </c>
      <c r="E20" s="153">
        <f t="shared" ref="E20:K20" si="0">E21</f>
        <v>108145600</v>
      </c>
      <c r="F20" s="153">
        <f t="shared" si="0"/>
        <v>5488357</v>
      </c>
      <c r="G20" s="153">
        <f>G21</f>
        <v>182692413.27999997</v>
      </c>
      <c r="H20" s="153">
        <f t="shared" si="0"/>
        <v>80071706.25</v>
      </c>
      <c r="I20" s="153">
        <f t="shared" si="0"/>
        <v>3128564.96</v>
      </c>
      <c r="J20" s="154">
        <f>G20/D20*100</f>
        <v>72.428998875742408</v>
      </c>
      <c r="K20" s="153">
        <f t="shared" si="0"/>
        <v>37909759.659999996</v>
      </c>
      <c r="L20" s="153">
        <f t="shared" ref="L20" si="1">L21</f>
        <v>37386964.659999996</v>
      </c>
      <c r="M20" s="153">
        <f t="shared" ref="M20" si="2">M21</f>
        <v>522795</v>
      </c>
      <c r="N20" s="153">
        <f t="shared" ref="N20" si="3">N21</f>
        <v>119291</v>
      </c>
      <c r="O20" s="153">
        <f t="shared" ref="O20" si="4">O21</f>
        <v>51832</v>
      </c>
      <c r="P20" s="153">
        <f t="shared" ref="P20:X20" si="5">P21</f>
        <v>37386964.659999996</v>
      </c>
      <c r="Q20" s="153">
        <f t="shared" si="5"/>
        <v>14547454.02</v>
      </c>
      <c r="R20" s="153">
        <f t="shared" si="5"/>
        <v>14100376.449999999</v>
      </c>
      <c r="S20" s="153">
        <f t="shared" si="5"/>
        <v>418977.56999999995</v>
      </c>
      <c r="T20" s="153">
        <f t="shared" si="5"/>
        <v>0</v>
      </c>
      <c r="U20" s="153">
        <f t="shared" si="5"/>
        <v>3731.91</v>
      </c>
      <c r="V20" s="153">
        <f t="shared" si="5"/>
        <v>14128476.449999999</v>
      </c>
      <c r="W20" s="154">
        <f>Q20/K20*100</f>
        <v>38.373901999040008</v>
      </c>
      <c r="X20" s="153">
        <f t="shared" si="5"/>
        <v>197239867.29999998</v>
      </c>
      <c r="Y20" s="202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  <c r="IY20" s="31"/>
      <c r="IZ20" s="31"/>
      <c r="JA20" s="31"/>
      <c r="JB20" s="31"/>
      <c r="JC20" s="31"/>
      <c r="JD20" s="31"/>
      <c r="JE20" s="31"/>
      <c r="JF20" s="31"/>
      <c r="JG20" s="31"/>
      <c r="JH20" s="31"/>
      <c r="JI20" s="31"/>
      <c r="JJ20" s="31"/>
      <c r="JK20" s="31"/>
      <c r="JL20" s="31"/>
      <c r="JM20" s="31"/>
      <c r="JN20" s="31"/>
      <c r="JO20" s="31"/>
      <c r="JP20" s="31"/>
      <c r="JQ20" s="31"/>
      <c r="JR20" s="31"/>
      <c r="JS20" s="31"/>
      <c r="JT20" s="31"/>
      <c r="JU20" s="31"/>
      <c r="JV20" s="31"/>
      <c r="JW20" s="31"/>
      <c r="JX20" s="31"/>
      <c r="JY20" s="31"/>
      <c r="JZ20" s="31"/>
      <c r="KA20" s="31"/>
      <c r="KB20" s="31"/>
      <c r="KC20" s="31"/>
      <c r="KD20" s="31"/>
      <c r="KE20" s="31"/>
      <c r="KF20" s="31"/>
      <c r="KG20" s="31"/>
      <c r="KH20" s="31"/>
      <c r="KI20" s="31"/>
      <c r="KJ20" s="31"/>
      <c r="KK20" s="31"/>
      <c r="KL20" s="31"/>
      <c r="KM20" s="31"/>
      <c r="KN20" s="31"/>
      <c r="KO20" s="31"/>
      <c r="KP20" s="31"/>
      <c r="KQ20" s="31"/>
      <c r="KR20" s="31"/>
      <c r="KS20" s="31"/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/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/>
      <c r="NA20" s="31"/>
      <c r="NB20" s="31"/>
      <c r="NC20" s="31"/>
      <c r="ND20" s="31"/>
      <c r="NE20" s="31"/>
      <c r="NF20" s="31"/>
      <c r="NG20" s="31"/>
      <c r="NH20" s="31"/>
      <c r="NI20" s="31"/>
      <c r="NJ20" s="31"/>
      <c r="NK20" s="31"/>
      <c r="NL20" s="31"/>
      <c r="NM20" s="31"/>
      <c r="NN20" s="31"/>
      <c r="NO20" s="31"/>
      <c r="NP20" s="31"/>
      <c r="NQ20" s="31"/>
      <c r="NR20" s="31"/>
      <c r="NS20" s="31"/>
      <c r="NT20" s="31"/>
      <c r="NU20" s="31"/>
      <c r="NV20" s="31"/>
      <c r="NW20" s="31"/>
      <c r="NX20" s="31"/>
      <c r="NY20" s="31"/>
      <c r="NZ20" s="31"/>
      <c r="OA20" s="31"/>
      <c r="OB20" s="31"/>
      <c r="OC20" s="31"/>
      <c r="OD20" s="31"/>
      <c r="OE20" s="31"/>
      <c r="OF20" s="31"/>
      <c r="OG20" s="31"/>
      <c r="OH20" s="31"/>
      <c r="OI20" s="31"/>
      <c r="OJ20" s="31"/>
      <c r="OK20" s="31"/>
      <c r="OL20" s="31"/>
      <c r="OM20" s="31"/>
      <c r="ON20" s="31"/>
      <c r="OO20" s="31"/>
      <c r="OP20" s="31"/>
      <c r="OQ20" s="31"/>
      <c r="OR20" s="31"/>
      <c r="OS20" s="31"/>
      <c r="OT20" s="31"/>
      <c r="OU20" s="31"/>
      <c r="OV20" s="31"/>
      <c r="OW20" s="31"/>
      <c r="OX20" s="31"/>
      <c r="OY20" s="31"/>
      <c r="OZ20" s="31"/>
      <c r="PA20" s="31"/>
      <c r="PB20" s="31"/>
      <c r="PC20" s="31"/>
      <c r="PD20" s="31"/>
      <c r="PE20" s="31"/>
      <c r="PF20" s="31"/>
      <c r="PG20" s="31"/>
      <c r="PH20" s="31"/>
      <c r="PI20" s="31"/>
      <c r="PJ20" s="31"/>
      <c r="PK20" s="31"/>
      <c r="PL20" s="31"/>
      <c r="PM20" s="31"/>
      <c r="PN20" s="31"/>
      <c r="PO20" s="31"/>
      <c r="PP20" s="31"/>
      <c r="PQ20" s="31"/>
      <c r="PR20" s="31"/>
      <c r="PS20" s="31"/>
      <c r="PT20" s="31"/>
      <c r="PU20" s="31"/>
      <c r="PV20" s="31"/>
      <c r="PW20" s="31"/>
      <c r="PX20" s="31"/>
      <c r="PY20" s="31"/>
      <c r="PZ20" s="31"/>
      <c r="QA20" s="31"/>
      <c r="QB20" s="31"/>
      <c r="QC20" s="31"/>
      <c r="QD20" s="31"/>
      <c r="QE20" s="31"/>
      <c r="QF20" s="31"/>
      <c r="QG20" s="31"/>
      <c r="QH20" s="31"/>
      <c r="QI20" s="31"/>
      <c r="QJ20" s="31"/>
      <c r="QK20" s="31"/>
      <c r="QL20" s="31"/>
      <c r="QM20" s="31"/>
      <c r="QN20" s="31"/>
      <c r="QO20" s="31"/>
      <c r="QP20" s="31"/>
      <c r="QQ20" s="31"/>
      <c r="QR20" s="31"/>
      <c r="QS20" s="31"/>
      <c r="QT20" s="31"/>
      <c r="QU20" s="31"/>
      <c r="QV20" s="31"/>
      <c r="QW20" s="31"/>
      <c r="QX20" s="31"/>
      <c r="QY20" s="31"/>
      <c r="QZ20" s="31"/>
      <c r="RA20" s="31"/>
      <c r="RB20" s="31"/>
      <c r="RC20" s="31"/>
      <c r="RD20" s="31"/>
      <c r="RE20" s="31"/>
      <c r="RF20" s="31"/>
      <c r="RG20" s="31"/>
      <c r="RH20" s="31"/>
      <c r="RI20" s="31"/>
      <c r="RJ20" s="31"/>
      <c r="RK20" s="31"/>
      <c r="RL20" s="31"/>
      <c r="RM20" s="31"/>
      <c r="RN20" s="31"/>
      <c r="RO20" s="31"/>
      <c r="RP20" s="31"/>
      <c r="RQ20" s="31"/>
      <c r="RR20" s="31"/>
      <c r="RS20" s="31"/>
      <c r="RT20" s="31"/>
      <c r="RU20" s="31"/>
      <c r="RV20" s="31"/>
      <c r="RW20" s="31"/>
      <c r="RX20" s="31"/>
      <c r="RY20" s="31"/>
      <c r="RZ20" s="31"/>
      <c r="SA20" s="31"/>
      <c r="SB20" s="31"/>
      <c r="SC20" s="31"/>
      <c r="SD20" s="31"/>
      <c r="SE20" s="31"/>
      <c r="SF20" s="31"/>
      <c r="SG20" s="31"/>
      <c r="SH20" s="31"/>
      <c r="SI20" s="31"/>
      <c r="SJ20" s="31"/>
      <c r="SK20" s="31"/>
      <c r="SL20" s="31"/>
      <c r="SM20" s="31"/>
      <c r="SN20" s="31"/>
      <c r="SO20" s="31"/>
      <c r="SP20" s="31"/>
      <c r="SQ20" s="31"/>
      <c r="SR20" s="31"/>
      <c r="SS20" s="31"/>
      <c r="ST20" s="31"/>
      <c r="SU20" s="31"/>
      <c r="SV20" s="31"/>
      <c r="SW20" s="31"/>
      <c r="SX20" s="31"/>
      <c r="SY20" s="31"/>
      <c r="SZ20" s="31"/>
      <c r="TA20" s="31"/>
      <c r="TB20" s="31"/>
      <c r="TC20" s="31"/>
      <c r="TD20" s="31"/>
      <c r="TE20" s="31"/>
      <c r="TF20" s="31"/>
      <c r="TG20" s="31"/>
      <c r="TH20" s="31"/>
      <c r="TI20" s="31"/>
      <c r="TJ20" s="31"/>
      <c r="TK20" s="31"/>
      <c r="TL20" s="31"/>
      <c r="TM20" s="31"/>
      <c r="TN20" s="31"/>
      <c r="TO20" s="31"/>
    </row>
    <row r="21" spans="1:535" s="33" customFormat="1" ht="36" customHeight="1" x14ac:dyDescent="0.25">
      <c r="A21" s="84" t="s">
        <v>150</v>
      </c>
      <c r="B21" s="85"/>
      <c r="C21" s="67" t="s">
        <v>518</v>
      </c>
      <c r="D21" s="155">
        <f>D24+D25+D26+D27+D29+D30+D31+D32+D33+D34+D35+D36+D37+D38+D39+D40+D41+D42+D43+D44+D45+D46+D47+D49+D51+D52+D53+D54+D55+D56+D57+D58+D59+D61+D62+D63+D48+D50+D64</f>
        <v>252236557.34</v>
      </c>
      <c r="E21" s="155">
        <f>E24+E25+E26+E27+E29+E30+E31+E32+E33+E34+E35+E36+E37+E38+E39+E40+E41+E42+E43+E44+E45+E46+E47+E49+E51+E52+E53+E54+E55+E56+E57+E58+E59+E61+E62+E63+E48+E50+E64</f>
        <v>108145600</v>
      </c>
      <c r="F21" s="155">
        <f t="shared" ref="F21:X21" si="6">F24+F25+F26+F27+F29+F30+F31+F32+F33+F34+F35+F36+F37+F38+F39+F40+F41+F42+F43+F44+F45+F46+F47+F49+F51+F52+F53+F54+F55+F56+F57+F58+F59+F61+F62+F63+F48+F50+F64</f>
        <v>5488357</v>
      </c>
      <c r="G21" s="155">
        <f>G24+G25+G26+G27+G29+G30+G31+G32+G33+G34+G35+G36+G37+G38+G39+G40+G41+G42+G43+G44+G45+G46+G47+G49+G51+G52+G53+G54+G55+G56+G57+G58+G59+G61+G62+G63+G48+G50+G64</f>
        <v>182692413.27999997</v>
      </c>
      <c r="H21" s="155">
        <f t="shared" ref="H21:I21" si="7">H24+H25+H26+H27+H29+H30+H31+H32+H33+H34+H35+H36+H37+H38+H39+H40+H41+H42+H43+H44+H45+H46+H47+H49+H51+H52+H53+H54+H55+H56+H57+H58+H59+H61+H62+H63+H48+H50+H64</f>
        <v>80071706.25</v>
      </c>
      <c r="I21" s="155">
        <f t="shared" si="7"/>
        <v>3128564.96</v>
      </c>
      <c r="J21" s="156">
        <f t="shared" ref="J21:J84" si="8">G21/D21*100</f>
        <v>72.428998875742408</v>
      </c>
      <c r="K21" s="155">
        <f t="shared" si="6"/>
        <v>37909759.659999996</v>
      </c>
      <c r="L21" s="155">
        <f t="shared" si="6"/>
        <v>37386964.659999996</v>
      </c>
      <c r="M21" s="155">
        <f t="shared" si="6"/>
        <v>522795</v>
      </c>
      <c r="N21" s="155">
        <f t="shared" si="6"/>
        <v>119291</v>
      </c>
      <c r="O21" s="155">
        <f t="shared" si="6"/>
        <v>51832</v>
      </c>
      <c r="P21" s="155">
        <f t="shared" si="6"/>
        <v>37386964.659999996</v>
      </c>
      <c r="Q21" s="155">
        <f>Q24+Q25+Q26+Q27+Q29+Q30+Q31+Q32+Q33+Q34+Q35+Q36+Q37+Q38+Q39+Q40+Q41+Q42+Q43+Q44+Q45+Q46+Q47+Q49+Q51+Q52+Q53+Q54+Q55+Q56+Q57+Q58+Q59+Q61+Q62+Q63+Q48+Q50+Q64</f>
        <v>14547454.02</v>
      </c>
      <c r="R21" s="155">
        <f t="shared" ref="R21:V21" si="9">R24+R25+R26+R27+R29+R30+R31+R32+R33+R34+R35+R36+R37+R38+R39+R40+R41+R42+R43+R44+R45+R46+R47+R49+R51+R52+R53+R54+R55+R56+R57+R58+R59+R61+R62+R63+R48+R50+R64</f>
        <v>14100376.449999999</v>
      </c>
      <c r="S21" s="155">
        <f t="shared" si="9"/>
        <v>418977.56999999995</v>
      </c>
      <c r="T21" s="155">
        <f t="shared" si="9"/>
        <v>0</v>
      </c>
      <c r="U21" s="155">
        <f t="shared" si="9"/>
        <v>3731.91</v>
      </c>
      <c r="V21" s="155">
        <f t="shared" si="9"/>
        <v>14128476.449999999</v>
      </c>
      <c r="W21" s="156">
        <f t="shared" ref="W21:W82" si="10">Q21/K21*100</f>
        <v>38.373901999040008</v>
      </c>
      <c r="X21" s="155">
        <f t="shared" si="6"/>
        <v>197239867.29999998</v>
      </c>
      <c r="Y21" s="20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  <c r="IW21" s="32"/>
      <c r="IX21" s="32"/>
      <c r="IY21" s="32"/>
      <c r="IZ21" s="32"/>
      <c r="JA21" s="32"/>
      <c r="JB21" s="32"/>
      <c r="JC21" s="32"/>
      <c r="JD21" s="32"/>
      <c r="JE21" s="32"/>
      <c r="JF21" s="32"/>
      <c r="JG21" s="32"/>
      <c r="JH21" s="32"/>
      <c r="JI21" s="32"/>
      <c r="JJ21" s="32"/>
      <c r="JK21" s="32"/>
      <c r="JL21" s="32"/>
      <c r="JM21" s="32"/>
      <c r="JN21" s="32"/>
      <c r="JO21" s="32"/>
      <c r="JP21" s="32"/>
      <c r="JQ21" s="32"/>
      <c r="JR21" s="32"/>
      <c r="JS21" s="32"/>
      <c r="JT21" s="32"/>
      <c r="JU21" s="32"/>
      <c r="JV21" s="32"/>
      <c r="JW21" s="32"/>
      <c r="JX21" s="32"/>
      <c r="JY21" s="32"/>
      <c r="JZ21" s="32"/>
      <c r="KA21" s="32"/>
      <c r="KB21" s="32"/>
      <c r="KC21" s="32"/>
      <c r="KD21" s="32"/>
      <c r="KE21" s="32"/>
      <c r="KF21" s="32"/>
      <c r="KG21" s="32"/>
      <c r="KH21" s="32"/>
      <c r="KI21" s="32"/>
      <c r="KJ21" s="32"/>
      <c r="KK21" s="32"/>
      <c r="KL21" s="32"/>
      <c r="KM21" s="32"/>
      <c r="KN21" s="32"/>
      <c r="KO21" s="32"/>
      <c r="KP21" s="32"/>
      <c r="KQ21" s="32"/>
      <c r="KR21" s="32"/>
      <c r="KS21" s="32"/>
      <c r="KT21" s="32"/>
      <c r="KU21" s="32"/>
      <c r="KV21" s="32"/>
      <c r="KW21" s="32"/>
      <c r="KX21" s="32"/>
      <c r="KY21" s="32"/>
      <c r="KZ21" s="32"/>
      <c r="LA21" s="32"/>
      <c r="LB21" s="32"/>
      <c r="LC21" s="32"/>
      <c r="LD21" s="32"/>
      <c r="LE21" s="32"/>
      <c r="LF21" s="32"/>
      <c r="LG21" s="32"/>
      <c r="LH21" s="32"/>
      <c r="LI21" s="32"/>
      <c r="LJ21" s="32"/>
      <c r="LK21" s="32"/>
      <c r="LL21" s="32"/>
      <c r="LM21" s="32"/>
      <c r="LN21" s="32"/>
      <c r="LO21" s="32"/>
      <c r="LP21" s="32"/>
      <c r="LQ21" s="32"/>
      <c r="LR21" s="32"/>
      <c r="LS21" s="32"/>
      <c r="LT21" s="32"/>
      <c r="LU21" s="32"/>
      <c r="LV21" s="32"/>
      <c r="LW21" s="32"/>
      <c r="LX21" s="32"/>
      <c r="LY21" s="32"/>
      <c r="LZ21" s="32"/>
      <c r="MA21" s="32"/>
      <c r="MB21" s="32"/>
      <c r="MC21" s="32"/>
      <c r="MD21" s="32"/>
      <c r="ME21" s="32"/>
      <c r="MF21" s="32"/>
      <c r="MG21" s="32"/>
      <c r="MH21" s="32"/>
      <c r="MI21" s="32"/>
      <c r="MJ21" s="32"/>
      <c r="MK21" s="32"/>
      <c r="ML21" s="32"/>
      <c r="MM21" s="32"/>
      <c r="MN21" s="32"/>
      <c r="MO21" s="32"/>
      <c r="MP21" s="32"/>
      <c r="MQ21" s="32"/>
      <c r="MR21" s="32"/>
      <c r="MS21" s="32"/>
      <c r="MT21" s="32"/>
      <c r="MU21" s="32"/>
      <c r="MV21" s="32"/>
      <c r="MW21" s="32"/>
      <c r="MX21" s="32"/>
      <c r="MY21" s="32"/>
      <c r="MZ21" s="32"/>
      <c r="NA21" s="32"/>
      <c r="NB21" s="32"/>
      <c r="NC21" s="32"/>
      <c r="ND21" s="32"/>
      <c r="NE21" s="32"/>
      <c r="NF21" s="32"/>
      <c r="NG21" s="32"/>
      <c r="NH21" s="32"/>
      <c r="NI21" s="32"/>
      <c r="NJ21" s="32"/>
      <c r="NK21" s="32"/>
      <c r="NL21" s="32"/>
      <c r="NM21" s="32"/>
      <c r="NN21" s="32"/>
      <c r="NO21" s="32"/>
      <c r="NP21" s="32"/>
      <c r="NQ21" s="32"/>
      <c r="NR21" s="32"/>
      <c r="NS21" s="32"/>
      <c r="NT21" s="32"/>
      <c r="NU21" s="32"/>
      <c r="NV21" s="32"/>
      <c r="NW21" s="32"/>
      <c r="NX21" s="32"/>
      <c r="NY21" s="32"/>
      <c r="NZ21" s="32"/>
      <c r="OA21" s="32"/>
      <c r="OB21" s="32"/>
      <c r="OC21" s="32"/>
      <c r="OD21" s="32"/>
      <c r="OE21" s="32"/>
      <c r="OF21" s="32"/>
      <c r="OG21" s="32"/>
      <c r="OH21" s="32"/>
      <c r="OI21" s="32"/>
      <c r="OJ21" s="32"/>
      <c r="OK21" s="32"/>
      <c r="OL21" s="32"/>
      <c r="OM21" s="32"/>
      <c r="ON21" s="32"/>
      <c r="OO21" s="32"/>
      <c r="OP21" s="32"/>
      <c r="OQ21" s="32"/>
      <c r="OR21" s="32"/>
      <c r="OS21" s="32"/>
      <c r="OT21" s="32"/>
      <c r="OU21" s="32"/>
      <c r="OV21" s="32"/>
      <c r="OW21" s="32"/>
      <c r="OX21" s="32"/>
      <c r="OY21" s="32"/>
      <c r="OZ21" s="32"/>
      <c r="PA21" s="32"/>
      <c r="PB21" s="32"/>
      <c r="PC21" s="32"/>
      <c r="PD21" s="32"/>
      <c r="PE21" s="32"/>
      <c r="PF21" s="32"/>
      <c r="PG21" s="32"/>
      <c r="PH21" s="32"/>
      <c r="PI21" s="32"/>
      <c r="PJ21" s="32"/>
      <c r="PK21" s="32"/>
      <c r="PL21" s="32"/>
      <c r="PM21" s="32"/>
      <c r="PN21" s="32"/>
      <c r="PO21" s="32"/>
      <c r="PP21" s="32"/>
      <c r="PQ21" s="32"/>
      <c r="PR21" s="32"/>
      <c r="PS21" s="32"/>
      <c r="PT21" s="32"/>
      <c r="PU21" s="32"/>
      <c r="PV21" s="32"/>
      <c r="PW21" s="32"/>
      <c r="PX21" s="32"/>
      <c r="PY21" s="32"/>
      <c r="PZ21" s="32"/>
      <c r="QA21" s="32"/>
      <c r="QB21" s="32"/>
      <c r="QC21" s="32"/>
      <c r="QD21" s="32"/>
      <c r="QE21" s="32"/>
      <c r="QF21" s="32"/>
      <c r="QG21" s="32"/>
      <c r="QH21" s="32"/>
      <c r="QI21" s="32"/>
      <c r="QJ21" s="32"/>
      <c r="QK21" s="32"/>
      <c r="QL21" s="32"/>
      <c r="QM21" s="32"/>
      <c r="QN21" s="32"/>
      <c r="QO21" s="32"/>
      <c r="QP21" s="32"/>
      <c r="QQ21" s="32"/>
      <c r="QR21" s="32"/>
      <c r="QS21" s="32"/>
      <c r="QT21" s="32"/>
      <c r="QU21" s="32"/>
      <c r="QV21" s="32"/>
      <c r="QW21" s="32"/>
      <c r="QX21" s="32"/>
      <c r="QY21" s="32"/>
      <c r="QZ21" s="32"/>
      <c r="RA21" s="32"/>
      <c r="RB21" s="32"/>
      <c r="RC21" s="32"/>
      <c r="RD21" s="32"/>
      <c r="RE21" s="32"/>
      <c r="RF21" s="32"/>
      <c r="RG21" s="32"/>
      <c r="RH21" s="32"/>
      <c r="RI21" s="32"/>
      <c r="RJ21" s="32"/>
      <c r="RK21" s="32"/>
      <c r="RL21" s="32"/>
      <c r="RM21" s="32"/>
      <c r="RN21" s="32"/>
      <c r="RO21" s="32"/>
      <c r="RP21" s="32"/>
      <c r="RQ21" s="32"/>
      <c r="RR21" s="32"/>
      <c r="RS21" s="32"/>
      <c r="RT21" s="32"/>
      <c r="RU21" s="32"/>
      <c r="RV21" s="32"/>
      <c r="RW21" s="32"/>
      <c r="RX21" s="32"/>
      <c r="RY21" s="32"/>
      <c r="RZ21" s="32"/>
      <c r="SA21" s="32"/>
      <c r="SB21" s="32"/>
      <c r="SC21" s="32"/>
      <c r="SD21" s="32"/>
      <c r="SE21" s="32"/>
      <c r="SF21" s="32"/>
      <c r="SG21" s="32"/>
      <c r="SH21" s="32"/>
      <c r="SI21" s="32"/>
      <c r="SJ21" s="32"/>
      <c r="SK21" s="32"/>
      <c r="SL21" s="32"/>
      <c r="SM21" s="32"/>
      <c r="SN21" s="32"/>
      <c r="SO21" s="32"/>
      <c r="SP21" s="32"/>
      <c r="SQ21" s="32"/>
      <c r="SR21" s="32"/>
      <c r="SS21" s="32"/>
      <c r="ST21" s="32"/>
      <c r="SU21" s="32"/>
      <c r="SV21" s="32"/>
      <c r="SW21" s="32"/>
      <c r="SX21" s="32"/>
      <c r="SY21" s="32"/>
      <c r="SZ21" s="32"/>
      <c r="TA21" s="32"/>
      <c r="TB21" s="32"/>
      <c r="TC21" s="32"/>
      <c r="TD21" s="32"/>
      <c r="TE21" s="32"/>
      <c r="TF21" s="32"/>
      <c r="TG21" s="32"/>
      <c r="TH21" s="32"/>
      <c r="TI21" s="32"/>
      <c r="TJ21" s="32"/>
      <c r="TK21" s="32"/>
      <c r="TL21" s="32"/>
      <c r="TM21" s="32"/>
      <c r="TN21" s="32"/>
      <c r="TO21" s="32"/>
    </row>
    <row r="22" spans="1:535" s="33" customFormat="1" ht="63" x14ac:dyDescent="0.25">
      <c r="A22" s="84"/>
      <c r="B22" s="85"/>
      <c r="C22" s="67" t="s">
        <v>382</v>
      </c>
      <c r="D22" s="155">
        <f>D60</f>
        <v>588815</v>
      </c>
      <c r="E22" s="155">
        <f t="shared" ref="E22:X22" si="11">E60</f>
        <v>482635</v>
      </c>
      <c r="F22" s="155">
        <f t="shared" si="11"/>
        <v>0</v>
      </c>
      <c r="G22" s="155">
        <f>G60</f>
        <v>400261</v>
      </c>
      <c r="H22" s="155">
        <f t="shared" ref="H22:I22" si="12">H60</f>
        <v>328077</v>
      </c>
      <c r="I22" s="155">
        <f t="shared" si="12"/>
        <v>0</v>
      </c>
      <c r="J22" s="156">
        <f t="shared" si="8"/>
        <v>67.977378293691572</v>
      </c>
      <c r="K22" s="155">
        <f t="shared" si="11"/>
        <v>0</v>
      </c>
      <c r="L22" s="155">
        <f t="shared" si="11"/>
        <v>0</v>
      </c>
      <c r="M22" s="155">
        <f t="shared" si="11"/>
        <v>0</v>
      </c>
      <c r="N22" s="155">
        <f t="shared" si="11"/>
        <v>0</v>
      </c>
      <c r="O22" s="155">
        <f t="shared" si="11"/>
        <v>0</v>
      </c>
      <c r="P22" s="155">
        <f t="shared" si="11"/>
        <v>0</v>
      </c>
      <c r="Q22" s="155">
        <f t="shared" ref="Q22:V22" si="13">Q60</f>
        <v>0</v>
      </c>
      <c r="R22" s="155">
        <f t="shared" si="13"/>
        <v>0</v>
      </c>
      <c r="S22" s="155">
        <f t="shared" si="13"/>
        <v>0</v>
      </c>
      <c r="T22" s="155">
        <f t="shared" si="13"/>
        <v>0</v>
      </c>
      <c r="U22" s="155">
        <f t="shared" si="13"/>
        <v>0</v>
      </c>
      <c r="V22" s="155">
        <f t="shared" si="13"/>
        <v>0</v>
      </c>
      <c r="W22" s="156"/>
      <c r="X22" s="155">
        <f t="shared" si="11"/>
        <v>400261</v>
      </c>
      <c r="Y22" s="20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  <c r="IW22" s="32"/>
      <c r="IX22" s="32"/>
      <c r="IY22" s="32"/>
      <c r="IZ22" s="32"/>
      <c r="JA22" s="32"/>
      <c r="JB22" s="32"/>
      <c r="JC22" s="32"/>
      <c r="JD22" s="32"/>
      <c r="JE22" s="32"/>
      <c r="JF22" s="32"/>
      <c r="JG22" s="32"/>
      <c r="JH22" s="32"/>
      <c r="JI22" s="32"/>
      <c r="JJ22" s="32"/>
      <c r="JK22" s="32"/>
      <c r="JL22" s="32"/>
      <c r="JM22" s="32"/>
      <c r="JN22" s="32"/>
      <c r="JO22" s="32"/>
      <c r="JP22" s="32"/>
      <c r="JQ22" s="32"/>
      <c r="JR22" s="32"/>
      <c r="JS22" s="32"/>
      <c r="JT22" s="32"/>
      <c r="JU22" s="32"/>
      <c r="JV22" s="32"/>
      <c r="JW22" s="32"/>
      <c r="JX22" s="32"/>
      <c r="JY22" s="32"/>
      <c r="JZ22" s="32"/>
      <c r="KA22" s="32"/>
      <c r="KB22" s="32"/>
      <c r="KC22" s="32"/>
      <c r="KD22" s="32"/>
      <c r="KE22" s="32"/>
      <c r="KF22" s="32"/>
      <c r="KG22" s="32"/>
      <c r="KH22" s="32"/>
      <c r="KI22" s="32"/>
      <c r="KJ22" s="32"/>
      <c r="KK22" s="32"/>
      <c r="KL22" s="32"/>
      <c r="KM22" s="32"/>
      <c r="KN22" s="32"/>
      <c r="KO22" s="32"/>
      <c r="KP22" s="32"/>
      <c r="KQ22" s="32"/>
      <c r="KR22" s="32"/>
      <c r="KS22" s="32"/>
      <c r="KT22" s="32"/>
      <c r="KU22" s="32"/>
      <c r="KV22" s="32"/>
      <c r="KW22" s="32"/>
      <c r="KX22" s="32"/>
      <c r="KY22" s="32"/>
      <c r="KZ22" s="32"/>
      <c r="LA22" s="32"/>
      <c r="LB22" s="32"/>
      <c r="LC22" s="32"/>
      <c r="LD22" s="32"/>
      <c r="LE22" s="32"/>
      <c r="LF22" s="32"/>
      <c r="LG22" s="32"/>
      <c r="LH22" s="32"/>
      <c r="LI22" s="32"/>
      <c r="LJ22" s="32"/>
      <c r="LK22" s="32"/>
      <c r="LL22" s="32"/>
      <c r="LM22" s="32"/>
      <c r="LN22" s="32"/>
      <c r="LO22" s="32"/>
      <c r="LP22" s="32"/>
      <c r="LQ22" s="32"/>
      <c r="LR22" s="32"/>
      <c r="LS22" s="32"/>
      <c r="LT22" s="32"/>
      <c r="LU22" s="32"/>
      <c r="LV22" s="32"/>
      <c r="LW22" s="32"/>
      <c r="LX22" s="32"/>
      <c r="LY22" s="32"/>
      <c r="LZ22" s="32"/>
      <c r="MA22" s="32"/>
      <c r="MB22" s="32"/>
      <c r="MC22" s="32"/>
      <c r="MD22" s="32"/>
      <c r="ME22" s="32"/>
      <c r="MF22" s="32"/>
      <c r="MG22" s="32"/>
      <c r="MH22" s="32"/>
      <c r="MI22" s="32"/>
      <c r="MJ22" s="32"/>
      <c r="MK22" s="32"/>
      <c r="ML22" s="32"/>
      <c r="MM22" s="32"/>
      <c r="MN22" s="32"/>
      <c r="MO22" s="32"/>
      <c r="MP22" s="32"/>
      <c r="MQ22" s="32"/>
      <c r="MR22" s="32"/>
      <c r="MS22" s="32"/>
      <c r="MT22" s="32"/>
      <c r="MU22" s="32"/>
      <c r="MV22" s="32"/>
      <c r="MW22" s="32"/>
      <c r="MX22" s="32"/>
      <c r="MY22" s="32"/>
      <c r="MZ22" s="32"/>
      <c r="NA22" s="32"/>
      <c r="NB22" s="32"/>
      <c r="NC22" s="32"/>
      <c r="ND22" s="32"/>
      <c r="NE22" s="32"/>
      <c r="NF22" s="32"/>
      <c r="NG22" s="32"/>
      <c r="NH22" s="32"/>
      <c r="NI22" s="32"/>
      <c r="NJ22" s="32"/>
      <c r="NK22" s="32"/>
      <c r="NL22" s="32"/>
      <c r="NM22" s="32"/>
      <c r="NN22" s="32"/>
      <c r="NO22" s="32"/>
      <c r="NP22" s="32"/>
      <c r="NQ22" s="32"/>
      <c r="NR22" s="32"/>
      <c r="NS22" s="32"/>
      <c r="NT22" s="32"/>
      <c r="NU22" s="32"/>
      <c r="NV22" s="32"/>
      <c r="NW22" s="32"/>
      <c r="NX22" s="32"/>
      <c r="NY22" s="32"/>
      <c r="NZ22" s="32"/>
      <c r="OA22" s="32"/>
      <c r="OB22" s="32"/>
      <c r="OC22" s="32"/>
      <c r="OD22" s="32"/>
      <c r="OE22" s="32"/>
      <c r="OF22" s="32"/>
      <c r="OG22" s="32"/>
      <c r="OH22" s="32"/>
      <c r="OI22" s="32"/>
      <c r="OJ22" s="32"/>
      <c r="OK22" s="32"/>
      <c r="OL22" s="32"/>
      <c r="OM22" s="32"/>
      <c r="ON22" s="32"/>
      <c r="OO22" s="32"/>
      <c r="OP22" s="32"/>
      <c r="OQ22" s="32"/>
      <c r="OR22" s="32"/>
      <c r="OS22" s="32"/>
      <c r="OT22" s="32"/>
      <c r="OU22" s="32"/>
      <c r="OV22" s="32"/>
      <c r="OW22" s="32"/>
      <c r="OX22" s="32"/>
      <c r="OY22" s="32"/>
      <c r="OZ22" s="32"/>
      <c r="PA22" s="32"/>
      <c r="PB22" s="32"/>
      <c r="PC22" s="32"/>
      <c r="PD22" s="32"/>
      <c r="PE22" s="32"/>
      <c r="PF22" s="32"/>
      <c r="PG22" s="32"/>
      <c r="PH22" s="32"/>
      <c r="PI22" s="32"/>
      <c r="PJ22" s="32"/>
      <c r="PK22" s="32"/>
      <c r="PL22" s="32"/>
      <c r="PM22" s="32"/>
      <c r="PN22" s="32"/>
      <c r="PO22" s="32"/>
      <c r="PP22" s="32"/>
      <c r="PQ22" s="32"/>
      <c r="PR22" s="32"/>
      <c r="PS22" s="32"/>
      <c r="PT22" s="32"/>
      <c r="PU22" s="32"/>
      <c r="PV22" s="32"/>
      <c r="PW22" s="32"/>
      <c r="PX22" s="32"/>
      <c r="PY22" s="32"/>
      <c r="PZ22" s="32"/>
      <c r="QA22" s="32"/>
      <c r="QB22" s="32"/>
      <c r="QC22" s="32"/>
      <c r="QD22" s="32"/>
      <c r="QE22" s="32"/>
      <c r="QF22" s="32"/>
      <c r="QG22" s="32"/>
      <c r="QH22" s="32"/>
      <c r="QI22" s="32"/>
      <c r="QJ22" s="32"/>
      <c r="QK22" s="32"/>
      <c r="QL22" s="32"/>
      <c r="QM22" s="32"/>
      <c r="QN22" s="32"/>
      <c r="QO22" s="32"/>
      <c r="QP22" s="32"/>
      <c r="QQ22" s="32"/>
      <c r="QR22" s="32"/>
      <c r="QS22" s="32"/>
      <c r="QT22" s="32"/>
      <c r="QU22" s="32"/>
      <c r="QV22" s="32"/>
      <c r="QW22" s="32"/>
      <c r="QX22" s="32"/>
      <c r="QY22" s="32"/>
      <c r="QZ22" s="32"/>
      <c r="RA22" s="32"/>
      <c r="RB22" s="32"/>
      <c r="RC22" s="32"/>
      <c r="RD22" s="32"/>
      <c r="RE22" s="32"/>
      <c r="RF22" s="32"/>
      <c r="RG22" s="32"/>
      <c r="RH22" s="32"/>
      <c r="RI22" s="32"/>
      <c r="RJ22" s="32"/>
      <c r="RK22" s="32"/>
      <c r="RL22" s="32"/>
      <c r="RM22" s="32"/>
      <c r="RN22" s="32"/>
      <c r="RO22" s="32"/>
      <c r="RP22" s="32"/>
      <c r="RQ22" s="32"/>
      <c r="RR22" s="32"/>
      <c r="RS22" s="32"/>
      <c r="RT22" s="32"/>
      <c r="RU22" s="32"/>
      <c r="RV22" s="32"/>
      <c r="RW22" s="32"/>
      <c r="RX22" s="32"/>
      <c r="RY22" s="32"/>
      <c r="RZ22" s="32"/>
      <c r="SA22" s="32"/>
      <c r="SB22" s="32"/>
      <c r="SC22" s="32"/>
      <c r="SD22" s="32"/>
      <c r="SE22" s="32"/>
      <c r="SF22" s="32"/>
      <c r="SG22" s="32"/>
      <c r="SH22" s="32"/>
      <c r="SI22" s="32"/>
      <c r="SJ22" s="32"/>
      <c r="SK22" s="32"/>
      <c r="SL22" s="32"/>
      <c r="SM22" s="32"/>
      <c r="SN22" s="32"/>
      <c r="SO22" s="32"/>
      <c r="SP22" s="32"/>
      <c r="SQ22" s="32"/>
      <c r="SR22" s="32"/>
      <c r="SS22" s="32"/>
      <c r="ST22" s="32"/>
      <c r="SU22" s="32"/>
      <c r="SV22" s="32"/>
      <c r="SW22" s="32"/>
      <c r="SX22" s="32"/>
      <c r="SY22" s="32"/>
      <c r="SZ22" s="32"/>
      <c r="TA22" s="32"/>
      <c r="TB22" s="32"/>
      <c r="TC22" s="32"/>
      <c r="TD22" s="32"/>
      <c r="TE22" s="32"/>
      <c r="TF22" s="32"/>
      <c r="TG22" s="32"/>
      <c r="TH22" s="32"/>
      <c r="TI22" s="32"/>
      <c r="TJ22" s="32"/>
      <c r="TK22" s="32"/>
      <c r="TL22" s="32"/>
      <c r="TM22" s="32"/>
      <c r="TN22" s="32"/>
      <c r="TO22" s="32"/>
    </row>
    <row r="23" spans="1:535" s="33" customFormat="1" ht="63" hidden="1" customHeight="1" x14ac:dyDescent="0.25">
      <c r="A23" s="84"/>
      <c r="B23" s="85"/>
      <c r="C23" s="67" t="str">
        <f>'дод 5'!C24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D23" s="155">
        <f>D28</f>
        <v>0</v>
      </c>
      <c r="E23" s="155">
        <f t="shared" ref="E23:X23" si="14">E28</f>
        <v>0</v>
      </c>
      <c r="F23" s="155">
        <f t="shared" si="14"/>
        <v>0</v>
      </c>
      <c r="G23" s="155"/>
      <c r="H23" s="155"/>
      <c r="I23" s="155"/>
      <c r="J23" s="154" t="e">
        <f t="shared" si="8"/>
        <v>#DIV/0!</v>
      </c>
      <c r="K23" s="155">
        <f t="shared" si="14"/>
        <v>0</v>
      </c>
      <c r="L23" s="155">
        <f t="shared" si="14"/>
        <v>0</v>
      </c>
      <c r="M23" s="155">
        <f t="shared" si="14"/>
        <v>0</v>
      </c>
      <c r="N23" s="155">
        <f t="shared" si="14"/>
        <v>0</v>
      </c>
      <c r="O23" s="155">
        <f t="shared" si="14"/>
        <v>0</v>
      </c>
      <c r="P23" s="155">
        <f t="shared" si="14"/>
        <v>0</v>
      </c>
      <c r="Q23" s="155"/>
      <c r="R23" s="155"/>
      <c r="S23" s="155"/>
      <c r="T23" s="155"/>
      <c r="U23" s="155"/>
      <c r="V23" s="155"/>
      <c r="W23" s="154"/>
      <c r="X23" s="155">
        <f t="shared" si="14"/>
        <v>0</v>
      </c>
      <c r="Y23" s="20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  <c r="IW23" s="32"/>
      <c r="IX23" s="32"/>
      <c r="IY23" s="32"/>
      <c r="IZ23" s="32"/>
      <c r="JA23" s="32"/>
      <c r="JB23" s="32"/>
      <c r="JC23" s="32"/>
      <c r="JD23" s="32"/>
      <c r="JE23" s="32"/>
      <c r="JF23" s="32"/>
      <c r="JG23" s="32"/>
      <c r="JH23" s="32"/>
      <c r="JI23" s="32"/>
      <c r="JJ23" s="32"/>
      <c r="JK23" s="32"/>
      <c r="JL23" s="32"/>
      <c r="JM23" s="32"/>
      <c r="JN23" s="32"/>
      <c r="JO23" s="32"/>
      <c r="JP23" s="32"/>
      <c r="JQ23" s="32"/>
      <c r="JR23" s="32"/>
      <c r="JS23" s="32"/>
      <c r="JT23" s="32"/>
      <c r="JU23" s="32"/>
      <c r="JV23" s="32"/>
      <c r="JW23" s="32"/>
      <c r="JX23" s="32"/>
      <c r="JY23" s="32"/>
      <c r="JZ23" s="32"/>
      <c r="KA23" s="32"/>
      <c r="KB23" s="32"/>
      <c r="KC23" s="32"/>
      <c r="KD23" s="32"/>
      <c r="KE23" s="32"/>
      <c r="KF23" s="32"/>
      <c r="KG23" s="32"/>
      <c r="KH23" s="32"/>
      <c r="KI23" s="32"/>
      <c r="KJ23" s="32"/>
      <c r="KK23" s="32"/>
      <c r="KL23" s="32"/>
      <c r="KM23" s="32"/>
      <c r="KN23" s="32"/>
      <c r="KO23" s="32"/>
      <c r="KP23" s="32"/>
      <c r="KQ23" s="32"/>
      <c r="KR23" s="32"/>
      <c r="KS23" s="32"/>
      <c r="KT23" s="32"/>
      <c r="KU23" s="32"/>
      <c r="KV23" s="32"/>
      <c r="KW23" s="32"/>
      <c r="KX23" s="32"/>
      <c r="KY23" s="32"/>
      <c r="KZ23" s="32"/>
      <c r="LA23" s="32"/>
      <c r="LB23" s="32"/>
      <c r="LC23" s="32"/>
      <c r="LD23" s="32"/>
      <c r="LE23" s="32"/>
      <c r="LF23" s="32"/>
      <c r="LG23" s="32"/>
      <c r="LH23" s="32"/>
      <c r="LI23" s="32"/>
      <c r="LJ23" s="32"/>
      <c r="LK23" s="32"/>
      <c r="LL23" s="32"/>
      <c r="LM23" s="32"/>
      <c r="LN23" s="32"/>
      <c r="LO23" s="32"/>
      <c r="LP23" s="32"/>
      <c r="LQ23" s="32"/>
      <c r="LR23" s="32"/>
      <c r="LS23" s="32"/>
      <c r="LT23" s="32"/>
      <c r="LU23" s="32"/>
      <c r="LV23" s="32"/>
      <c r="LW23" s="32"/>
      <c r="LX23" s="32"/>
      <c r="LY23" s="32"/>
      <c r="LZ23" s="32"/>
      <c r="MA23" s="32"/>
      <c r="MB23" s="32"/>
      <c r="MC23" s="32"/>
      <c r="MD23" s="32"/>
      <c r="ME23" s="32"/>
      <c r="MF23" s="32"/>
      <c r="MG23" s="32"/>
      <c r="MH23" s="32"/>
      <c r="MI23" s="32"/>
      <c r="MJ23" s="32"/>
      <c r="MK23" s="32"/>
      <c r="ML23" s="32"/>
      <c r="MM23" s="32"/>
      <c r="MN23" s="32"/>
      <c r="MO23" s="32"/>
      <c r="MP23" s="32"/>
      <c r="MQ23" s="32"/>
      <c r="MR23" s="32"/>
      <c r="MS23" s="32"/>
      <c r="MT23" s="32"/>
      <c r="MU23" s="32"/>
      <c r="MV23" s="32"/>
      <c r="MW23" s="32"/>
      <c r="MX23" s="32"/>
      <c r="MY23" s="32"/>
      <c r="MZ23" s="32"/>
      <c r="NA23" s="32"/>
      <c r="NB23" s="32"/>
      <c r="NC23" s="32"/>
      <c r="ND23" s="32"/>
      <c r="NE23" s="32"/>
      <c r="NF23" s="32"/>
      <c r="NG23" s="32"/>
      <c r="NH23" s="32"/>
      <c r="NI23" s="32"/>
      <c r="NJ23" s="32"/>
      <c r="NK23" s="32"/>
      <c r="NL23" s="32"/>
      <c r="NM23" s="32"/>
      <c r="NN23" s="32"/>
      <c r="NO23" s="32"/>
      <c r="NP23" s="32"/>
      <c r="NQ23" s="32"/>
      <c r="NR23" s="32"/>
      <c r="NS23" s="32"/>
      <c r="NT23" s="32"/>
      <c r="NU23" s="32"/>
      <c r="NV23" s="32"/>
      <c r="NW23" s="32"/>
      <c r="NX23" s="32"/>
      <c r="NY23" s="32"/>
      <c r="NZ23" s="32"/>
      <c r="OA23" s="32"/>
      <c r="OB23" s="32"/>
      <c r="OC23" s="32"/>
      <c r="OD23" s="32"/>
      <c r="OE23" s="32"/>
      <c r="OF23" s="32"/>
      <c r="OG23" s="32"/>
      <c r="OH23" s="32"/>
      <c r="OI23" s="32"/>
      <c r="OJ23" s="32"/>
      <c r="OK23" s="32"/>
      <c r="OL23" s="32"/>
      <c r="OM23" s="32"/>
      <c r="ON23" s="32"/>
      <c r="OO23" s="32"/>
      <c r="OP23" s="32"/>
      <c r="OQ23" s="32"/>
      <c r="OR23" s="32"/>
      <c r="OS23" s="32"/>
      <c r="OT23" s="32"/>
      <c r="OU23" s="32"/>
      <c r="OV23" s="32"/>
      <c r="OW23" s="32"/>
      <c r="OX23" s="32"/>
      <c r="OY23" s="32"/>
      <c r="OZ23" s="32"/>
      <c r="PA23" s="32"/>
      <c r="PB23" s="32"/>
      <c r="PC23" s="32"/>
      <c r="PD23" s="32"/>
      <c r="PE23" s="32"/>
      <c r="PF23" s="32"/>
      <c r="PG23" s="32"/>
      <c r="PH23" s="32"/>
      <c r="PI23" s="32"/>
      <c r="PJ23" s="32"/>
      <c r="PK23" s="32"/>
      <c r="PL23" s="32"/>
      <c r="PM23" s="32"/>
      <c r="PN23" s="32"/>
      <c r="PO23" s="32"/>
      <c r="PP23" s="32"/>
      <c r="PQ23" s="32"/>
      <c r="PR23" s="32"/>
      <c r="PS23" s="32"/>
      <c r="PT23" s="32"/>
      <c r="PU23" s="32"/>
      <c r="PV23" s="32"/>
      <c r="PW23" s="32"/>
      <c r="PX23" s="32"/>
      <c r="PY23" s="32"/>
      <c r="PZ23" s="32"/>
      <c r="QA23" s="32"/>
      <c r="QB23" s="32"/>
      <c r="QC23" s="32"/>
      <c r="QD23" s="32"/>
      <c r="QE23" s="32"/>
      <c r="QF23" s="32"/>
      <c r="QG23" s="32"/>
      <c r="QH23" s="32"/>
      <c r="QI23" s="32"/>
      <c r="QJ23" s="32"/>
      <c r="QK23" s="32"/>
      <c r="QL23" s="32"/>
      <c r="QM23" s="32"/>
      <c r="QN23" s="32"/>
      <c r="QO23" s="32"/>
      <c r="QP23" s="32"/>
      <c r="QQ23" s="32"/>
      <c r="QR23" s="32"/>
      <c r="QS23" s="32"/>
      <c r="QT23" s="32"/>
      <c r="QU23" s="32"/>
      <c r="QV23" s="32"/>
      <c r="QW23" s="32"/>
      <c r="QX23" s="32"/>
      <c r="QY23" s="32"/>
      <c r="QZ23" s="32"/>
      <c r="RA23" s="32"/>
      <c r="RB23" s="32"/>
      <c r="RC23" s="32"/>
      <c r="RD23" s="32"/>
      <c r="RE23" s="32"/>
      <c r="RF23" s="32"/>
      <c r="RG23" s="32"/>
      <c r="RH23" s="32"/>
      <c r="RI23" s="32"/>
      <c r="RJ23" s="32"/>
      <c r="RK23" s="32"/>
      <c r="RL23" s="32"/>
      <c r="RM23" s="32"/>
      <c r="RN23" s="32"/>
      <c r="RO23" s="32"/>
      <c r="RP23" s="32"/>
      <c r="RQ23" s="32"/>
      <c r="RR23" s="32"/>
      <c r="RS23" s="32"/>
      <c r="RT23" s="32"/>
      <c r="RU23" s="32"/>
      <c r="RV23" s="32"/>
      <c r="RW23" s="32"/>
      <c r="RX23" s="32"/>
      <c r="RY23" s="32"/>
      <c r="RZ23" s="32"/>
      <c r="SA23" s="32"/>
      <c r="SB23" s="32"/>
      <c r="SC23" s="32"/>
      <c r="SD23" s="32"/>
      <c r="SE23" s="32"/>
      <c r="SF23" s="32"/>
      <c r="SG23" s="32"/>
      <c r="SH23" s="32"/>
      <c r="SI23" s="32"/>
      <c r="SJ23" s="32"/>
      <c r="SK23" s="32"/>
      <c r="SL23" s="32"/>
      <c r="SM23" s="32"/>
      <c r="SN23" s="32"/>
      <c r="SO23" s="32"/>
      <c r="SP23" s="32"/>
      <c r="SQ23" s="32"/>
      <c r="SR23" s="32"/>
      <c r="SS23" s="32"/>
      <c r="ST23" s="32"/>
      <c r="SU23" s="32"/>
      <c r="SV23" s="32"/>
      <c r="SW23" s="32"/>
      <c r="SX23" s="32"/>
      <c r="SY23" s="32"/>
      <c r="SZ23" s="32"/>
      <c r="TA23" s="32"/>
      <c r="TB23" s="32"/>
      <c r="TC23" s="32"/>
      <c r="TD23" s="32"/>
      <c r="TE23" s="32"/>
      <c r="TF23" s="32"/>
      <c r="TG23" s="32"/>
      <c r="TH23" s="32"/>
      <c r="TI23" s="32"/>
      <c r="TJ23" s="32"/>
      <c r="TK23" s="32"/>
      <c r="TL23" s="32"/>
      <c r="TM23" s="32"/>
      <c r="TN23" s="32"/>
      <c r="TO23" s="32"/>
    </row>
    <row r="24" spans="1:535" s="21" customFormat="1" ht="48" customHeight="1" x14ac:dyDescent="0.25">
      <c r="A24" s="53" t="s">
        <v>151</v>
      </c>
      <c r="B24" s="82" t="str">
        <f>'дод 5'!A20</f>
        <v>0160</v>
      </c>
      <c r="C24" s="35" t="s">
        <v>492</v>
      </c>
      <c r="D24" s="157">
        <v>113013146</v>
      </c>
      <c r="E24" s="157">
        <v>82201100</v>
      </c>
      <c r="F24" s="157">
        <v>3011146</v>
      </c>
      <c r="G24" s="157">
        <v>81863361.230000004</v>
      </c>
      <c r="H24" s="157">
        <v>61479210.130000003</v>
      </c>
      <c r="I24" s="157">
        <v>1740833.65</v>
      </c>
      <c r="J24" s="158">
        <f t="shared" si="8"/>
        <v>72.437025361633602</v>
      </c>
      <c r="K24" s="157">
        <f>M24+P24</f>
        <v>0</v>
      </c>
      <c r="L24" s="157">
        <v>0</v>
      </c>
      <c r="M24" s="157"/>
      <c r="N24" s="157"/>
      <c r="O24" s="157"/>
      <c r="P24" s="157">
        <v>0</v>
      </c>
      <c r="Q24" s="157">
        <f>S24+V24</f>
        <v>1062.8800000000001</v>
      </c>
      <c r="R24" s="157"/>
      <c r="S24" s="157">
        <v>1062.8800000000001</v>
      </c>
      <c r="T24" s="157"/>
      <c r="U24" s="157"/>
      <c r="V24" s="157"/>
      <c r="W24" s="158"/>
      <c r="X24" s="157">
        <f>G24+Q24</f>
        <v>81864424.109999999</v>
      </c>
      <c r="Y24" s="20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  <c r="IW24" s="22"/>
      <c r="IX24" s="22"/>
      <c r="IY24" s="22"/>
      <c r="IZ24" s="22"/>
      <c r="JA24" s="22"/>
      <c r="JB24" s="22"/>
      <c r="JC24" s="22"/>
      <c r="JD24" s="22"/>
      <c r="JE24" s="22"/>
      <c r="JF24" s="22"/>
      <c r="JG24" s="22"/>
      <c r="JH24" s="22"/>
      <c r="JI24" s="22"/>
      <c r="JJ24" s="22"/>
      <c r="JK24" s="22"/>
      <c r="JL24" s="22"/>
      <c r="JM24" s="22"/>
      <c r="JN24" s="22"/>
      <c r="JO24" s="22"/>
      <c r="JP24" s="22"/>
      <c r="JQ24" s="22"/>
      <c r="JR24" s="22"/>
      <c r="JS24" s="22"/>
      <c r="JT24" s="22"/>
      <c r="JU24" s="22"/>
      <c r="JV24" s="22"/>
      <c r="JW24" s="22"/>
      <c r="JX24" s="22"/>
      <c r="JY24" s="22"/>
      <c r="JZ24" s="22"/>
      <c r="KA24" s="22"/>
      <c r="KB24" s="22"/>
      <c r="KC24" s="22"/>
      <c r="KD24" s="22"/>
      <c r="KE24" s="22"/>
      <c r="KF24" s="22"/>
      <c r="KG24" s="22"/>
      <c r="KH24" s="22"/>
      <c r="KI24" s="22"/>
      <c r="KJ24" s="22"/>
      <c r="KK24" s="22"/>
      <c r="KL24" s="22"/>
      <c r="KM24" s="22"/>
      <c r="KN24" s="22"/>
      <c r="KO24" s="22"/>
      <c r="KP24" s="22"/>
      <c r="KQ24" s="22"/>
      <c r="KR24" s="22"/>
      <c r="KS24" s="22"/>
      <c r="KT24" s="22"/>
      <c r="KU24" s="22"/>
      <c r="KV24" s="22"/>
      <c r="KW24" s="22"/>
      <c r="KX24" s="22"/>
      <c r="KY24" s="22"/>
      <c r="KZ24" s="22"/>
      <c r="LA24" s="22"/>
      <c r="LB24" s="22"/>
      <c r="LC24" s="22"/>
      <c r="LD24" s="22"/>
      <c r="LE24" s="22"/>
      <c r="LF24" s="22"/>
      <c r="LG24" s="22"/>
      <c r="LH24" s="22"/>
      <c r="LI24" s="22"/>
      <c r="LJ24" s="22"/>
      <c r="LK24" s="22"/>
      <c r="LL24" s="22"/>
      <c r="LM24" s="22"/>
      <c r="LN24" s="22"/>
      <c r="LO24" s="22"/>
      <c r="LP24" s="22"/>
      <c r="LQ24" s="22"/>
      <c r="LR24" s="22"/>
      <c r="LS24" s="22"/>
      <c r="LT24" s="22"/>
      <c r="LU24" s="22"/>
      <c r="LV24" s="22"/>
      <c r="LW24" s="22"/>
      <c r="LX24" s="22"/>
      <c r="LY24" s="22"/>
      <c r="LZ24" s="22"/>
      <c r="MA24" s="22"/>
      <c r="MB24" s="22"/>
      <c r="MC24" s="22"/>
      <c r="MD24" s="22"/>
      <c r="ME24" s="22"/>
      <c r="MF24" s="22"/>
      <c r="MG24" s="22"/>
      <c r="MH24" s="22"/>
      <c r="MI24" s="22"/>
      <c r="MJ24" s="22"/>
      <c r="MK24" s="22"/>
      <c r="ML24" s="22"/>
      <c r="MM24" s="22"/>
      <c r="MN24" s="22"/>
      <c r="MO24" s="22"/>
      <c r="MP24" s="22"/>
      <c r="MQ24" s="22"/>
      <c r="MR24" s="22"/>
      <c r="MS24" s="22"/>
      <c r="MT24" s="22"/>
      <c r="MU24" s="22"/>
      <c r="MV24" s="22"/>
      <c r="MW24" s="22"/>
      <c r="MX24" s="22"/>
      <c r="MY24" s="22"/>
      <c r="MZ24" s="22"/>
      <c r="NA24" s="22"/>
      <c r="NB24" s="22"/>
      <c r="NC24" s="22"/>
      <c r="ND24" s="22"/>
      <c r="NE24" s="22"/>
      <c r="NF24" s="22"/>
      <c r="NG24" s="22"/>
      <c r="NH24" s="22"/>
      <c r="NI24" s="22"/>
      <c r="NJ24" s="22"/>
      <c r="NK24" s="22"/>
      <c r="NL24" s="22"/>
      <c r="NM24" s="22"/>
      <c r="NN24" s="22"/>
      <c r="NO24" s="22"/>
      <c r="NP24" s="22"/>
      <c r="NQ24" s="22"/>
      <c r="NR24" s="22"/>
      <c r="NS24" s="22"/>
      <c r="NT24" s="22"/>
      <c r="NU24" s="22"/>
      <c r="NV24" s="22"/>
      <c r="NW24" s="22"/>
      <c r="NX24" s="22"/>
      <c r="NY24" s="22"/>
      <c r="NZ24" s="22"/>
      <c r="OA24" s="22"/>
      <c r="OB24" s="22"/>
      <c r="OC24" s="22"/>
      <c r="OD24" s="22"/>
      <c r="OE24" s="22"/>
      <c r="OF24" s="22"/>
      <c r="OG24" s="22"/>
      <c r="OH24" s="22"/>
      <c r="OI24" s="22"/>
      <c r="OJ24" s="22"/>
      <c r="OK24" s="22"/>
      <c r="OL24" s="22"/>
      <c r="OM24" s="22"/>
      <c r="ON24" s="22"/>
      <c r="OO24" s="22"/>
      <c r="OP24" s="22"/>
      <c r="OQ24" s="22"/>
      <c r="OR24" s="22"/>
      <c r="OS24" s="22"/>
      <c r="OT24" s="22"/>
      <c r="OU24" s="22"/>
      <c r="OV24" s="22"/>
      <c r="OW24" s="22"/>
      <c r="OX24" s="22"/>
      <c r="OY24" s="22"/>
      <c r="OZ24" s="22"/>
      <c r="PA24" s="22"/>
      <c r="PB24" s="22"/>
      <c r="PC24" s="22"/>
      <c r="PD24" s="22"/>
      <c r="PE24" s="22"/>
      <c r="PF24" s="22"/>
      <c r="PG24" s="22"/>
      <c r="PH24" s="22"/>
      <c r="PI24" s="22"/>
      <c r="PJ24" s="22"/>
      <c r="PK24" s="22"/>
      <c r="PL24" s="22"/>
      <c r="PM24" s="22"/>
      <c r="PN24" s="22"/>
      <c r="PO24" s="22"/>
      <c r="PP24" s="22"/>
      <c r="PQ24" s="22"/>
      <c r="PR24" s="22"/>
      <c r="PS24" s="22"/>
      <c r="PT24" s="22"/>
      <c r="PU24" s="22"/>
      <c r="PV24" s="22"/>
      <c r="PW24" s="22"/>
      <c r="PX24" s="22"/>
      <c r="PY24" s="22"/>
      <c r="PZ24" s="22"/>
      <c r="QA24" s="22"/>
      <c r="QB24" s="22"/>
      <c r="QC24" s="22"/>
      <c r="QD24" s="22"/>
      <c r="QE24" s="22"/>
      <c r="QF24" s="22"/>
      <c r="QG24" s="22"/>
      <c r="QH24" s="22"/>
      <c r="QI24" s="22"/>
      <c r="QJ24" s="22"/>
      <c r="QK24" s="22"/>
      <c r="QL24" s="22"/>
      <c r="QM24" s="22"/>
      <c r="QN24" s="22"/>
      <c r="QO24" s="22"/>
      <c r="QP24" s="22"/>
      <c r="QQ24" s="22"/>
      <c r="QR24" s="22"/>
      <c r="QS24" s="22"/>
      <c r="QT24" s="22"/>
      <c r="QU24" s="22"/>
      <c r="QV24" s="22"/>
      <c r="QW24" s="22"/>
      <c r="QX24" s="22"/>
      <c r="QY24" s="22"/>
      <c r="QZ24" s="22"/>
      <c r="RA24" s="22"/>
      <c r="RB24" s="22"/>
      <c r="RC24" s="22"/>
      <c r="RD24" s="22"/>
      <c r="RE24" s="22"/>
      <c r="RF24" s="22"/>
      <c r="RG24" s="22"/>
      <c r="RH24" s="22"/>
      <c r="RI24" s="22"/>
      <c r="RJ24" s="22"/>
      <c r="RK24" s="22"/>
      <c r="RL24" s="22"/>
      <c r="RM24" s="22"/>
      <c r="RN24" s="22"/>
      <c r="RO24" s="22"/>
      <c r="RP24" s="22"/>
      <c r="RQ24" s="22"/>
      <c r="RR24" s="22"/>
      <c r="RS24" s="22"/>
      <c r="RT24" s="22"/>
      <c r="RU24" s="22"/>
      <c r="RV24" s="22"/>
      <c r="RW24" s="22"/>
      <c r="RX24" s="22"/>
      <c r="RY24" s="22"/>
      <c r="RZ24" s="22"/>
      <c r="SA24" s="22"/>
      <c r="SB24" s="22"/>
      <c r="SC24" s="22"/>
      <c r="SD24" s="22"/>
      <c r="SE24" s="22"/>
      <c r="SF24" s="22"/>
      <c r="SG24" s="22"/>
      <c r="SH24" s="22"/>
      <c r="SI24" s="22"/>
      <c r="SJ24" s="22"/>
      <c r="SK24" s="22"/>
      <c r="SL24" s="22"/>
      <c r="SM24" s="22"/>
      <c r="SN24" s="22"/>
      <c r="SO24" s="22"/>
      <c r="SP24" s="22"/>
      <c r="SQ24" s="22"/>
      <c r="SR24" s="22"/>
      <c r="SS24" s="22"/>
      <c r="ST24" s="22"/>
      <c r="SU24" s="22"/>
      <c r="SV24" s="22"/>
      <c r="SW24" s="22"/>
      <c r="SX24" s="22"/>
      <c r="SY24" s="22"/>
      <c r="SZ24" s="22"/>
      <c r="TA24" s="22"/>
      <c r="TB24" s="22"/>
      <c r="TC24" s="22"/>
      <c r="TD24" s="22"/>
      <c r="TE24" s="22"/>
      <c r="TF24" s="22"/>
      <c r="TG24" s="22"/>
      <c r="TH24" s="22"/>
      <c r="TI24" s="22"/>
      <c r="TJ24" s="22"/>
      <c r="TK24" s="22"/>
      <c r="TL24" s="22"/>
      <c r="TM24" s="22"/>
      <c r="TN24" s="22"/>
      <c r="TO24" s="22"/>
    </row>
    <row r="25" spans="1:535" s="21" customFormat="1" ht="35.25" customHeight="1" x14ac:dyDescent="0.25">
      <c r="A25" s="53" t="s">
        <v>450</v>
      </c>
      <c r="B25" s="53" t="s">
        <v>90</v>
      </c>
      <c r="C25" s="35" t="s">
        <v>451</v>
      </c>
      <c r="D25" s="157">
        <v>200000</v>
      </c>
      <c r="E25" s="157"/>
      <c r="F25" s="157"/>
      <c r="G25" s="157"/>
      <c r="H25" s="157"/>
      <c r="I25" s="157"/>
      <c r="J25" s="158">
        <f t="shared" si="8"/>
        <v>0</v>
      </c>
      <c r="K25" s="157">
        <f>M25+P25</f>
        <v>0</v>
      </c>
      <c r="L25" s="157"/>
      <c r="M25" s="157"/>
      <c r="N25" s="157"/>
      <c r="O25" s="157"/>
      <c r="P25" s="157"/>
      <c r="Q25" s="157">
        <f t="shared" ref="Q25:Q64" si="15">S25+V25</f>
        <v>0</v>
      </c>
      <c r="R25" s="157"/>
      <c r="S25" s="157"/>
      <c r="T25" s="157"/>
      <c r="U25" s="157"/>
      <c r="V25" s="157"/>
      <c r="W25" s="158"/>
      <c r="X25" s="157">
        <f t="shared" ref="X25:X64" si="16">G25+Q25</f>
        <v>0</v>
      </c>
      <c r="Y25" s="20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  <c r="IW25" s="22"/>
      <c r="IX25" s="22"/>
      <c r="IY25" s="22"/>
      <c r="IZ25" s="22"/>
      <c r="JA25" s="22"/>
      <c r="JB25" s="22"/>
      <c r="JC25" s="22"/>
      <c r="JD25" s="22"/>
      <c r="JE25" s="22"/>
      <c r="JF25" s="22"/>
      <c r="JG25" s="22"/>
      <c r="JH25" s="22"/>
      <c r="JI25" s="22"/>
      <c r="JJ25" s="22"/>
      <c r="JK25" s="22"/>
      <c r="JL25" s="22"/>
      <c r="JM25" s="22"/>
      <c r="JN25" s="22"/>
      <c r="JO25" s="22"/>
      <c r="JP25" s="22"/>
      <c r="JQ25" s="22"/>
      <c r="JR25" s="22"/>
      <c r="JS25" s="22"/>
      <c r="JT25" s="22"/>
      <c r="JU25" s="22"/>
      <c r="JV25" s="22"/>
      <c r="JW25" s="22"/>
      <c r="JX25" s="22"/>
      <c r="JY25" s="22"/>
      <c r="JZ25" s="22"/>
      <c r="KA25" s="22"/>
      <c r="KB25" s="22"/>
      <c r="KC25" s="22"/>
      <c r="KD25" s="22"/>
      <c r="KE25" s="22"/>
      <c r="KF25" s="22"/>
      <c r="KG25" s="22"/>
      <c r="KH25" s="22"/>
      <c r="KI25" s="22"/>
      <c r="KJ25" s="22"/>
      <c r="KK25" s="22"/>
      <c r="KL25" s="22"/>
      <c r="KM25" s="22"/>
      <c r="KN25" s="22"/>
      <c r="KO25" s="22"/>
      <c r="KP25" s="22"/>
      <c r="KQ25" s="22"/>
      <c r="KR25" s="22"/>
      <c r="KS25" s="22"/>
      <c r="KT25" s="22"/>
      <c r="KU25" s="22"/>
      <c r="KV25" s="22"/>
      <c r="KW25" s="22"/>
      <c r="KX25" s="22"/>
      <c r="KY25" s="22"/>
      <c r="KZ25" s="22"/>
      <c r="LA25" s="22"/>
      <c r="LB25" s="22"/>
      <c r="LC25" s="22"/>
      <c r="LD25" s="22"/>
      <c r="LE25" s="22"/>
      <c r="LF25" s="22"/>
      <c r="LG25" s="22"/>
      <c r="LH25" s="22"/>
      <c r="LI25" s="22"/>
      <c r="LJ25" s="22"/>
      <c r="LK25" s="22"/>
      <c r="LL25" s="22"/>
      <c r="LM25" s="22"/>
      <c r="LN25" s="22"/>
      <c r="LO25" s="22"/>
      <c r="LP25" s="22"/>
      <c r="LQ25" s="22"/>
      <c r="LR25" s="22"/>
      <c r="LS25" s="22"/>
      <c r="LT25" s="22"/>
      <c r="LU25" s="22"/>
      <c r="LV25" s="22"/>
      <c r="LW25" s="22"/>
      <c r="LX25" s="22"/>
      <c r="LY25" s="22"/>
      <c r="LZ25" s="22"/>
      <c r="MA25" s="22"/>
      <c r="MB25" s="22"/>
      <c r="MC25" s="22"/>
      <c r="MD25" s="22"/>
      <c r="ME25" s="22"/>
      <c r="MF25" s="22"/>
      <c r="MG25" s="22"/>
      <c r="MH25" s="22"/>
      <c r="MI25" s="22"/>
      <c r="MJ25" s="22"/>
      <c r="MK25" s="22"/>
      <c r="ML25" s="22"/>
      <c r="MM25" s="22"/>
      <c r="MN25" s="22"/>
      <c r="MO25" s="22"/>
      <c r="MP25" s="22"/>
      <c r="MQ25" s="22"/>
      <c r="MR25" s="22"/>
      <c r="MS25" s="22"/>
      <c r="MT25" s="22"/>
      <c r="MU25" s="22"/>
      <c r="MV25" s="22"/>
      <c r="MW25" s="22"/>
      <c r="MX25" s="22"/>
      <c r="MY25" s="22"/>
      <c r="MZ25" s="22"/>
      <c r="NA25" s="22"/>
      <c r="NB25" s="22"/>
      <c r="NC25" s="22"/>
      <c r="ND25" s="22"/>
      <c r="NE25" s="22"/>
      <c r="NF25" s="22"/>
      <c r="NG25" s="22"/>
      <c r="NH25" s="22"/>
      <c r="NI25" s="22"/>
      <c r="NJ25" s="22"/>
      <c r="NK25" s="22"/>
      <c r="NL25" s="22"/>
      <c r="NM25" s="22"/>
      <c r="NN25" s="22"/>
      <c r="NO25" s="22"/>
      <c r="NP25" s="22"/>
      <c r="NQ25" s="22"/>
      <c r="NR25" s="22"/>
      <c r="NS25" s="22"/>
      <c r="NT25" s="22"/>
      <c r="NU25" s="22"/>
      <c r="NV25" s="22"/>
      <c r="NW25" s="22"/>
      <c r="NX25" s="22"/>
      <c r="NY25" s="22"/>
      <c r="NZ25" s="22"/>
      <c r="OA25" s="22"/>
      <c r="OB25" s="22"/>
      <c r="OC25" s="22"/>
      <c r="OD25" s="22"/>
      <c r="OE25" s="22"/>
      <c r="OF25" s="22"/>
      <c r="OG25" s="22"/>
      <c r="OH25" s="22"/>
      <c r="OI25" s="22"/>
      <c r="OJ25" s="22"/>
      <c r="OK25" s="22"/>
      <c r="OL25" s="22"/>
      <c r="OM25" s="22"/>
      <c r="ON25" s="22"/>
      <c r="OO25" s="22"/>
      <c r="OP25" s="22"/>
      <c r="OQ25" s="22"/>
      <c r="OR25" s="22"/>
      <c r="OS25" s="22"/>
      <c r="OT25" s="22"/>
      <c r="OU25" s="22"/>
      <c r="OV25" s="22"/>
      <c r="OW25" s="22"/>
      <c r="OX25" s="22"/>
      <c r="OY25" s="22"/>
      <c r="OZ25" s="22"/>
      <c r="PA25" s="22"/>
      <c r="PB25" s="22"/>
      <c r="PC25" s="22"/>
      <c r="PD25" s="22"/>
      <c r="PE25" s="22"/>
      <c r="PF25" s="22"/>
      <c r="PG25" s="22"/>
      <c r="PH25" s="22"/>
      <c r="PI25" s="22"/>
      <c r="PJ25" s="22"/>
      <c r="PK25" s="22"/>
      <c r="PL25" s="22"/>
      <c r="PM25" s="22"/>
      <c r="PN25" s="22"/>
      <c r="PO25" s="22"/>
      <c r="PP25" s="22"/>
      <c r="PQ25" s="22"/>
      <c r="PR25" s="22"/>
      <c r="PS25" s="22"/>
      <c r="PT25" s="22"/>
      <c r="PU25" s="22"/>
      <c r="PV25" s="22"/>
      <c r="PW25" s="22"/>
      <c r="PX25" s="22"/>
      <c r="PY25" s="22"/>
      <c r="PZ25" s="22"/>
      <c r="QA25" s="22"/>
      <c r="QB25" s="22"/>
      <c r="QC25" s="22"/>
      <c r="QD25" s="22"/>
      <c r="QE25" s="22"/>
      <c r="QF25" s="22"/>
      <c r="QG25" s="22"/>
      <c r="QH25" s="22"/>
      <c r="QI25" s="22"/>
      <c r="QJ25" s="22"/>
      <c r="QK25" s="22"/>
      <c r="QL25" s="22"/>
      <c r="QM25" s="22"/>
      <c r="QN25" s="22"/>
      <c r="QO25" s="22"/>
      <c r="QP25" s="22"/>
      <c r="QQ25" s="22"/>
      <c r="QR25" s="22"/>
      <c r="QS25" s="22"/>
      <c r="QT25" s="22"/>
      <c r="QU25" s="22"/>
      <c r="QV25" s="22"/>
      <c r="QW25" s="22"/>
      <c r="QX25" s="22"/>
      <c r="QY25" s="22"/>
      <c r="QZ25" s="22"/>
      <c r="RA25" s="22"/>
      <c r="RB25" s="22"/>
      <c r="RC25" s="22"/>
      <c r="RD25" s="22"/>
      <c r="RE25" s="22"/>
      <c r="RF25" s="22"/>
      <c r="RG25" s="22"/>
      <c r="RH25" s="22"/>
      <c r="RI25" s="22"/>
      <c r="RJ25" s="22"/>
      <c r="RK25" s="22"/>
      <c r="RL25" s="22"/>
      <c r="RM25" s="22"/>
      <c r="RN25" s="22"/>
      <c r="RO25" s="22"/>
      <c r="RP25" s="22"/>
      <c r="RQ25" s="22"/>
      <c r="RR25" s="22"/>
      <c r="RS25" s="22"/>
      <c r="RT25" s="22"/>
      <c r="RU25" s="22"/>
      <c r="RV25" s="22"/>
      <c r="RW25" s="22"/>
      <c r="RX25" s="22"/>
      <c r="RY25" s="22"/>
      <c r="RZ25" s="22"/>
      <c r="SA25" s="22"/>
      <c r="SB25" s="22"/>
      <c r="SC25" s="22"/>
      <c r="SD25" s="22"/>
      <c r="SE25" s="22"/>
      <c r="SF25" s="22"/>
      <c r="SG25" s="22"/>
      <c r="SH25" s="22"/>
      <c r="SI25" s="22"/>
      <c r="SJ25" s="22"/>
      <c r="SK25" s="22"/>
      <c r="SL25" s="22"/>
      <c r="SM25" s="22"/>
      <c r="SN25" s="22"/>
      <c r="SO25" s="22"/>
      <c r="SP25" s="22"/>
      <c r="SQ25" s="22"/>
      <c r="SR25" s="22"/>
      <c r="SS25" s="22"/>
      <c r="ST25" s="22"/>
      <c r="SU25" s="22"/>
      <c r="SV25" s="22"/>
      <c r="SW25" s="22"/>
      <c r="SX25" s="22"/>
      <c r="SY25" s="22"/>
      <c r="SZ25" s="22"/>
      <c r="TA25" s="22"/>
      <c r="TB25" s="22"/>
      <c r="TC25" s="22"/>
      <c r="TD25" s="22"/>
      <c r="TE25" s="22"/>
      <c r="TF25" s="22"/>
      <c r="TG25" s="22"/>
      <c r="TH25" s="22"/>
      <c r="TI25" s="22"/>
      <c r="TJ25" s="22"/>
      <c r="TK25" s="22"/>
      <c r="TL25" s="22"/>
      <c r="TM25" s="22"/>
      <c r="TN25" s="22"/>
      <c r="TO25" s="22"/>
    </row>
    <row r="26" spans="1:535" s="21" customFormat="1" ht="28.5" customHeight="1" x14ac:dyDescent="0.25">
      <c r="A26" s="53" t="s">
        <v>241</v>
      </c>
      <c r="B26" s="82" t="str">
        <f>'дод 5'!A22</f>
        <v>0180</v>
      </c>
      <c r="C26" s="54" t="str">
        <f>'дод 5'!C22</f>
        <v>Інша діяльність у сфері державного управління</v>
      </c>
      <c r="D26" s="157">
        <v>396000</v>
      </c>
      <c r="E26" s="157"/>
      <c r="F26" s="157"/>
      <c r="G26" s="157">
        <v>263376.56</v>
      </c>
      <c r="H26" s="157"/>
      <c r="I26" s="157"/>
      <c r="J26" s="158">
        <f t="shared" si="8"/>
        <v>66.509232323232325</v>
      </c>
      <c r="K26" s="157">
        <f t="shared" ref="K26:K28" si="17">M26+P26</f>
        <v>0</v>
      </c>
      <c r="L26" s="157"/>
      <c r="M26" s="157"/>
      <c r="N26" s="157"/>
      <c r="O26" s="157"/>
      <c r="P26" s="157"/>
      <c r="Q26" s="157">
        <f t="shared" si="15"/>
        <v>0</v>
      </c>
      <c r="R26" s="157"/>
      <c r="S26" s="157"/>
      <c r="T26" s="157"/>
      <c r="U26" s="157"/>
      <c r="V26" s="157"/>
      <c r="W26" s="158"/>
      <c r="X26" s="157">
        <f t="shared" si="16"/>
        <v>263376.56</v>
      </c>
      <c r="Y26" s="20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  <c r="IW26" s="22"/>
      <c r="IX26" s="22"/>
      <c r="IY26" s="22"/>
      <c r="IZ26" s="22"/>
      <c r="JA26" s="22"/>
      <c r="JB26" s="22"/>
      <c r="JC26" s="22"/>
      <c r="JD26" s="22"/>
      <c r="JE26" s="22"/>
      <c r="JF26" s="22"/>
      <c r="JG26" s="22"/>
      <c r="JH26" s="22"/>
      <c r="JI26" s="22"/>
      <c r="JJ26" s="22"/>
      <c r="JK26" s="22"/>
      <c r="JL26" s="22"/>
      <c r="JM26" s="22"/>
      <c r="JN26" s="22"/>
      <c r="JO26" s="22"/>
      <c r="JP26" s="22"/>
      <c r="JQ26" s="22"/>
      <c r="JR26" s="22"/>
      <c r="JS26" s="22"/>
      <c r="JT26" s="22"/>
      <c r="JU26" s="22"/>
      <c r="JV26" s="22"/>
      <c r="JW26" s="22"/>
      <c r="JX26" s="22"/>
      <c r="JY26" s="22"/>
      <c r="JZ26" s="22"/>
      <c r="KA26" s="22"/>
      <c r="KB26" s="22"/>
      <c r="KC26" s="22"/>
      <c r="KD26" s="22"/>
      <c r="KE26" s="22"/>
      <c r="KF26" s="22"/>
      <c r="KG26" s="22"/>
      <c r="KH26" s="22"/>
      <c r="KI26" s="22"/>
      <c r="KJ26" s="22"/>
      <c r="KK26" s="22"/>
      <c r="KL26" s="22"/>
      <c r="KM26" s="22"/>
      <c r="KN26" s="22"/>
      <c r="KO26" s="22"/>
      <c r="KP26" s="22"/>
      <c r="KQ26" s="22"/>
      <c r="KR26" s="22"/>
      <c r="KS26" s="22"/>
      <c r="KT26" s="22"/>
      <c r="KU26" s="22"/>
      <c r="KV26" s="22"/>
      <c r="KW26" s="22"/>
      <c r="KX26" s="22"/>
      <c r="KY26" s="22"/>
      <c r="KZ26" s="22"/>
      <c r="LA26" s="22"/>
      <c r="LB26" s="22"/>
      <c r="LC26" s="22"/>
      <c r="LD26" s="22"/>
      <c r="LE26" s="22"/>
      <c r="LF26" s="22"/>
      <c r="LG26" s="22"/>
      <c r="LH26" s="22"/>
      <c r="LI26" s="22"/>
      <c r="LJ26" s="22"/>
      <c r="LK26" s="22"/>
      <c r="LL26" s="22"/>
      <c r="LM26" s="22"/>
      <c r="LN26" s="22"/>
      <c r="LO26" s="22"/>
      <c r="LP26" s="22"/>
      <c r="LQ26" s="22"/>
      <c r="LR26" s="22"/>
      <c r="LS26" s="22"/>
      <c r="LT26" s="22"/>
      <c r="LU26" s="22"/>
      <c r="LV26" s="22"/>
      <c r="LW26" s="22"/>
      <c r="LX26" s="22"/>
      <c r="LY26" s="22"/>
      <c r="LZ26" s="22"/>
      <c r="MA26" s="22"/>
      <c r="MB26" s="22"/>
      <c r="MC26" s="22"/>
      <c r="MD26" s="22"/>
      <c r="ME26" s="22"/>
      <c r="MF26" s="22"/>
      <c r="MG26" s="22"/>
      <c r="MH26" s="22"/>
      <c r="MI26" s="22"/>
      <c r="MJ26" s="22"/>
      <c r="MK26" s="22"/>
      <c r="ML26" s="22"/>
      <c r="MM26" s="22"/>
      <c r="MN26" s="22"/>
      <c r="MO26" s="22"/>
      <c r="MP26" s="22"/>
      <c r="MQ26" s="22"/>
      <c r="MR26" s="22"/>
      <c r="MS26" s="22"/>
      <c r="MT26" s="22"/>
      <c r="MU26" s="22"/>
      <c r="MV26" s="22"/>
      <c r="MW26" s="22"/>
      <c r="MX26" s="22"/>
      <c r="MY26" s="22"/>
      <c r="MZ26" s="22"/>
      <c r="NA26" s="22"/>
      <c r="NB26" s="22"/>
      <c r="NC26" s="22"/>
      <c r="ND26" s="22"/>
      <c r="NE26" s="22"/>
      <c r="NF26" s="22"/>
      <c r="NG26" s="22"/>
      <c r="NH26" s="22"/>
      <c r="NI26" s="22"/>
      <c r="NJ26" s="22"/>
      <c r="NK26" s="22"/>
      <c r="NL26" s="22"/>
      <c r="NM26" s="22"/>
      <c r="NN26" s="22"/>
      <c r="NO26" s="22"/>
      <c r="NP26" s="22"/>
      <c r="NQ26" s="22"/>
      <c r="NR26" s="22"/>
      <c r="NS26" s="22"/>
      <c r="NT26" s="22"/>
      <c r="NU26" s="22"/>
      <c r="NV26" s="22"/>
      <c r="NW26" s="22"/>
      <c r="NX26" s="22"/>
      <c r="NY26" s="22"/>
      <c r="NZ26" s="22"/>
      <c r="OA26" s="22"/>
      <c r="OB26" s="22"/>
      <c r="OC26" s="22"/>
      <c r="OD26" s="22"/>
      <c r="OE26" s="22"/>
      <c r="OF26" s="22"/>
      <c r="OG26" s="22"/>
      <c r="OH26" s="22"/>
      <c r="OI26" s="22"/>
      <c r="OJ26" s="22"/>
      <c r="OK26" s="22"/>
      <c r="OL26" s="22"/>
      <c r="OM26" s="22"/>
      <c r="ON26" s="22"/>
      <c r="OO26" s="22"/>
      <c r="OP26" s="22"/>
      <c r="OQ26" s="22"/>
      <c r="OR26" s="22"/>
      <c r="OS26" s="22"/>
      <c r="OT26" s="22"/>
      <c r="OU26" s="22"/>
      <c r="OV26" s="22"/>
      <c r="OW26" s="22"/>
      <c r="OX26" s="22"/>
      <c r="OY26" s="22"/>
      <c r="OZ26" s="22"/>
      <c r="PA26" s="22"/>
      <c r="PB26" s="22"/>
      <c r="PC26" s="22"/>
      <c r="PD26" s="22"/>
      <c r="PE26" s="22"/>
      <c r="PF26" s="22"/>
      <c r="PG26" s="22"/>
      <c r="PH26" s="22"/>
      <c r="PI26" s="22"/>
      <c r="PJ26" s="22"/>
      <c r="PK26" s="22"/>
      <c r="PL26" s="22"/>
      <c r="PM26" s="22"/>
      <c r="PN26" s="22"/>
      <c r="PO26" s="22"/>
      <c r="PP26" s="22"/>
      <c r="PQ26" s="22"/>
      <c r="PR26" s="22"/>
      <c r="PS26" s="22"/>
      <c r="PT26" s="22"/>
      <c r="PU26" s="22"/>
      <c r="PV26" s="22"/>
      <c r="PW26" s="22"/>
      <c r="PX26" s="22"/>
      <c r="PY26" s="22"/>
      <c r="PZ26" s="22"/>
      <c r="QA26" s="22"/>
      <c r="QB26" s="22"/>
      <c r="QC26" s="22"/>
      <c r="QD26" s="22"/>
      <c r="QE26" s="22"/>
      <c r="QF26" s="22"/>
      <c r="QG26" s="22"/>
      <c r="QH26" s="22"/>
      <c r="QI26" s="22"/>
      <c r="QJ26" s="22"/>
      <c r="QK26" s="22"/>
      <c r="QL26" s="22"/>
      <c r="QM26" s="22"/>
      <c r="QN26" s="22"/>
      <c r="QO26" s="22"/>
      <c r="QP26" s="22"/>
      <c r="QQ26" s="22"/>
      <c r="QR26" s="22"/>
      <c r="QS26" s="22"/>
      <c r="QT26" s="22"/>
      <c r="QU26" s="22"/>
      <c r="QV26" s="22"/>
      <c r="QW26" s="22"/>
      <c r="QX26" s="22"/>
      <c r="QY26" s="22"/>
      <c r="QZ26" s="22"/>
      <c r="RA26" s="22"/>
      <c r="RB26" s="22"/>
      <c r="RC26" s="22"/>
      <c r="RD26" s="22"/>
      <c r="RE26" s="22"/>
      <c r="RF26" s="22"/>
      <c r="RG26" s="22"/>
      <c r="RH26" s="22"/>
      <c r="RI26" s="22"/>
      <c r="RJ26" s="22"/>
      <c r="RK26" s="22"/>
      <c r="RL26" s="22"/>
      <c r="RM26" s="22"/>
      <c r="RN26" s="22"/>
      <c r="RO26" s="22"/>
      <c r="RP26" s="22"/>
      <c r="RQ26" s="22"/>
      <c r="RR26" s="22"/>
      <c r="RS26" s="22"/>
      <c r="RT26" s="22"/>
      <c r="RU26" s="22"/>
      <c r="RV26" s="22"/>
      <c r="RW26" s="22"/>
      <c r="RX26" s="22"/>
      <c r="RY26" s="22"/>
      <c r="RZ26" s="22"/>
      <c r="SA26" s="22"/>
      <c r="SB26" s="22"/>
      <c r="SC26" s="22"/>
      <c r="SD26" s="22"/>
      <c r="SE26" s="22"/>
      <c r="SF26" s="22"/>
      <c r="SG26" s="22"/>
      <c r="SH26" s="22"/>
      <c r="SI26" s="22"/>
      <c r="SJ26" s="22"/>
      <c r="SK26" s="22"/>
      <c r="SL26" s="22"/>
      <c r="SM26" s="22"/>
      <c r="SN26" s="22"/>
      <c r="SO26" s="22"/>
      <c r="SP26" s="22"/>
      <c r="SQ26" s="22"/>
      <c r="SR26" s="22"/>
      <c r="SS26" s="22"/>
      <c r="ST26" s="22"/>
      <c r="SU26" s="22"/>
      <c r="SV26" s="22"/>
      <c r="SW26" s="22"/>
      <c r="SX26" s="22"/>
      <c r="SY26" s="22"/>
      <c r="SZ26" s="22"/>
      <c r="TA26" s="22"/>
      <c r="TB26" s="22"/>
      <c r="TC26" s="22"/>
      <c r="TD26" s="22"/>
      <c r="TE26" s="22"/>
      <c r="TF26" s="22"/>
      <c r="TG26" s="22"/>
      <c r="TH26" s="22"/>
      <c r="TI26" s="22"/>
      <c r="TJ26" s="22"/>
      <c r="TK26" s="22"/>
      <c r="TL26" s="22"/>
      <c r="TM26" s="22"/>
      <c r="TN26" s="22"/>
      <c r="TO26" s="22"/>
    </row>
    <row r="27" spans="1:535" s="21" customFormat="1" ht="15.75" hidden="1" customHeight="1" x14ac:dyDescent="0.25">
      <c r="A27" s="53" t="s">
        <v>434</v>
      </c>
      <c r="B27" s="53" t="s">
        <v>435</v>
      </c>
      <c r="C27" s="54" t="s">
        <v>436</v>
      </c>
      <c r="D27" s="157">
        <v>0</v>
      </c>
      <c r="E27" s="157"/>
      <c r="F27" s="157"/>
      <c r="G27" s="157"/>
      <c r="H27" s="157"/>
      <c r="I27" s="157"/>
      <c r="J27" s="158" t="e">
        <f t="shared" si="8"/>
        <v>#DIV/0!</v>
      </c>
      <c r="K27" s="157">
        <f t="shared" si="17"/>
        <v>0</v>
      </c>
      <c r="L27" s="157"/>
      <c r="M27" s="157"/>
      <c r="N27" s="157"/>
      <c r="O27" s="157"/>
      <c r="P27" s="157"/>
      <c r="Q27" s="157">
        <f t="shared" si="15"/>
        <v>0</v>
      </c>
      <c r="R27" s="157"/>
      <c r="S27" s="157"/>
      <c r="T27" s="157"/>
      <c r="U27" s="157"/>
      <c r="V27" s="157"/>
      <c r="W27" s="158"/>
      <c r="X27" s="157">
        <f t="shared" si="16"/>
        <v>0</v>
      </c>
      <c r="Y27" s="20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  <c r="IW27" s="22"/>
      <c r="IX27" s="22"/>
      <c r="IY27" s="22"/>
      <c r="IZ27" s="22"/>
      <c r="JA27" s="22"/>
      <c r="JB27" s="22"/>
      <c r="JC27" s="22"/>
      <c r="JD27" s="22"/>
      <c r="JE27" s="22"/>
      <c r="JF27" s="22"/>
      <c r="JG27" s="22"/>
      <c r="JH27" s="22"/>
      <c r="JI27" s="22"/>
      <c r="JJ27" s="22"/>
      <c r="JK27" s="22"/>
      <c r="JL27" s="22"/>
      <c r="JM27" s="22"/>
      <c r="JN27" s="22"/>
      <c r="JO27" s="22"/>
      <c r="JP27" s="22"/>
      <c r="JQ27" s="22"/>
      <c r="JR27" s="22"/>
      <c r="JS27" s="22"/>
      <c r="JT27" s="22"/>
      <c r="JU27" s="22"/>
      <c r="JV27" s="22"/>
      <c r="JW27" s="22"/>
      <c r="JX27" s="22"/>
      <c r="JY27" s="22"/>
      <c r="JZ27" s="22"/>
      <c r="KA27" s="22"/>
      <c r="KB27" s="22"/>
      <c r="KC27" s="22"/>
      <c r="KD27" s="22"/>
      <c r="KE27" s="22"/>
      <c r="KF27" s="22"/>
      <c r="KG27" s="22"/>
      <c r="KH27" s="22"/>
      <c r="KI27" s="22"/>
      <c r="KJ27" s="22"/>
      <c r="KK27" s="22"/>
      <c r="KL27" s="22"/>
      <c r="KM27" s="22"/>
      <c r="KN27" s="22"/>
      <c r="KO27" s="22"/>
      <c r="KP27" s="22"/>
      <c r="KQ27" s="22"/>
      <c r="KR27" s="22"/>
      <c r="KS27" s="22"/>
      <c r="KT27" s="22"/>
      <c r="KU27" s="22"/>
      <c r="KV27" s="22"/>
      <c r="KW27" s="22"/>
      <c r="KX27" s="22"/>
      <c r="KY27" s="22"/>
      <c r="KZ27" s="22"/>
      <c r="LA27" s="22"/>
      <c r="LB27" s="22"/>
      <c r="LC27" s="22"/>
      <c r="LD27" s="22"/>
      <c r="LE27" s="22"/>
      <c r="LF27" s="22"/>
      <c r="LG27" s="22"/>
      <c r="LH27" s="22"/>
      <c r="LI27" s="22"/>
      <c r="LJ27" s="22"/>
      <c r="LK27" s="22"/>
      <c r="LL27" s="22"/>
      <c r="LM27" s="22"/>
      <c r="LN27" s="22"/>
      <c r="LO27" s="22"/>
      <c r="LP27" s="22"/>
      <c r="LQ27" s="22"/>
      <c r="LR27" s="22"/>
      <c r="LS27" s="22"/>
      <c r="LT27" s="22"/>
      <c r="LU27" s="22"/>
      <c r="LV27" s="22"/>
      <c r="LW27" s="22"/>
      <c r="LX27" s="22"/>
      <c r="LY27" s="22"/>
      <c r="LZ27" s="22"/>
      <c r="MA27" s="22"/>
      <c r="MB27" s="22"/>
      <c r="MC27" s="22"/>
      <c r="MD27" s="22"/>
      <c r="ME27" s="22"/>
      <c r="MF27" s="22"/>
      <c r="MG27" s="22"/>
      <c r="MH27" s="22"/>
      <c r="MI27" s="22"/>
      <c r="MJ27" s="22"/>
      <c r="MK27" s="22"/>
      <c r="ML27" s="22"/>
      <c r="MM27" s="22"/>
      <c r="MN27" s="22"/>
      <c r="MO27" s="22"/>
      <c r="MP27" s="22"/>
      <c r="MQ27" s="22"/>
      <c r="MR27" s="22"/>
      <c r="MS27" s="22"/>
      <c r="MT27" s="22"/>
      <c r="MU27" s="22"/>
      <c r="MV27" s="22"/>
      <c r="MW27" s="22"/>
      <c r="MX27" s="22"/>
      <c r="MY27" s="22"/>
      <c r="MZ27" s="22"/>
      <c r="NA27" s="22"/>
      <c r="NB27" s="22"/>
      <c r="NC27" s="22"/>
      <c r="ND27" s="22"/>
      <c r="NE27" s="22"/>
      <c r="NF27" s="22"/>
      <c r="NG27" s="22"/>
      <c r="NH27" s="22"/>
      <c r="NI27" s="22"/>
      <c r="NJ27" s="22"/>
      <c r="NK27" s="22"/>
      <c r="NL27" s="22"/>
      <c r="NM27" s="22"/>
      <c r="NN27" s="22"/>
      <c r="NO27" s="22"/>
      <c r="NP27" s="22"/>
      <c r="NQ27" s="22"/>
      <c r="NR27" s="22"/>
      <c r="NS27" s="22"/>
      <c r="NT27" s="22"/>
      <c r="NU27" s="22"/>
      <c r="NV27" s="22"/>
      <c r="NW27" s="22"/>
      <c r="NX27" s="22"/>
      <c r="NY27" s="22"/>
      <c r="NZ27" s="22"/>
      <c r="OA27" s="22"/>
      <c r="OB27" s="22"/>
      <c r="OC27" s="22"/>
      <c r="OD27" s="22"/>
      <c r="OE27" s="22"/>
      <c r="OF27" s="22"/>
      <c r="OG27" s="22"/>
      <c r="OH27" s="22"/>
      <c r="OI27" s="22"/>
      <c r="OJ27" s="22"/>
      <c r="OK27" s="22"/>
      <c r="OL27" s="22"/>
      <c r="OM27" s="22"/>
      <c r="ON27" s="22"/>
      <c r="OO27" s="22"/>
      <c r="OP27" s="22"/>
      <c r="OQ27" s="22"/>
      <c r="OR27" s="22"/>
      <c r="OS27" s="22"/>
      <c r="OT27" s="22"/>
      <c r="OU27" s="22"/>
      <c r="OV27" s="22"/>
      <c r="OW27" s="22"/>
      <c r="OX27" s="22"/>
      <c r="OY27" s="22"/>
      <c r="OZ27" s="22"/>
      <c r="PA27" s="22"/>
      <c r="PB27" s="22"/>
      <c r="PC27" s="22"/>
      <c r="PD27" s="22"/>
      <c r="PE27" s="22"/>
      <c r="PF27" s="22"/>
      <c r="PG27" s="22"/>
      <c r="PH27" s="22"/>
      <c r="PI27" s="22"/>
      <c r="PJ27" s="22"/>
      <c r="PK27" s="22"/>
      <c r="PL27" s="22"/>
      <c r="PM27" s="22"/>
      <c r="PN27" s="22"/>
      <c r="PO27" s="22"/>
      <c r="PP27" s="22"/>
      <c r="PQ27" s="22"/>
      <c r="PR27" s="22"/>
      <c r="PS27" s="22"/>
      <c r="PT27" s="22"/>
      <c r="PU27" s="22"/>
      <c r="PV27" s="22"/>
      <c r="PW27" s="22"/>
      <c r="PX27" s="22"/>
      <c r="PY27" s="22"/>
      <c r="PZ27" s="22"/>
      <c r="QA27" s="22"/>
      <c r="QB27" s="22"/>
      <c r="QC27" s="22"/>
      <c r="QD27" s="22"/>
      <c r="QE27" s="22"/>
      <c r="QF27" s="22"/>
      <c r="QG27" s="22"/>
      <c r="QH27" s="22"/>
      <c r="QI27" s="22"/>
      <c r="QJ27" s="22"/>
      <c r="QK27" s="22"/>
      <c r="QL27" s="22"/>
      <c r="QM27" s="22"/>
      <c r="QN27" s="22"/>
      <c r="QO27" s="22"/>
      <c r="QP27" s="22"/>
      <c r="QQ27" s="22"/>
      <c r="QR27" s="22"/>
      <c r="QS27" s="22"/>
      <c r="QT27" s="22"/>
      <c r="QU27" s="22"/>
      <c r="QV27" s="22"/>
      <c r="QW27" s="22"/>
      <c r="QX27" s="22"/>
      <c r="QY27" s="22"/>
      <c r="QZ27" s="22"/>
      <c r="RA27" s="22"/>
      <c r="RB27" s="22"/>
      <c r="RC27" s="22"/>
      <c r="RD27" s="22"/>
      <c r="RE27" s="22"/>
      <c r="RF27" s="22"/>
      <c r="RG27" s="22"/>
      <c r="RH27" s="22"/>
      <c r="RI27" s="22"/>
      <c r="RJ27" s="22"/>
      <c r="RK27" s="22"/>
      <c r="RL27" s="22"/>
      <c r="RM27" s="22"/>
      <c r="RN27" s="22"/>
      <c r="RO27" s="22"/>
      <c r="RP27" s="22"/>
      <c r="RQ27" s="22"/>
      <c r="RR27" s="22"/>
      <c r="RS27" s="22"/>
      <c r="RT27" s="22"/>
      <c r="RU27" s="22"/>
      <c r="RV27" s="22"/>
      <c r="RW27" s="22"/>
      <c r="RX27" s="22"/>
      <c r="RY27" s="22"/>
      <c r="RZ27" s="22"/>
      <c r="SA27" s="22"/>
      <c r="SB27" s="22"/>
      <c r="SC27" s="22"/>
      <c r="SD27" s="22"/>
      <c r="SE27" s="22"/>
      <c r="SF27" s="22"/>
      <c r="SG27" s="22"/>
      <c r="SH27" s="22"/>
      <c r="SI27" s="22"/>
      <c r="SJ27" s="22"/>
      <c r="SK27" s="22"/>
      <c r="SL27" s="22"/>
      <c r="SM27" s="22"/>
      <c r="SN27" s="22"/>
      <c r="SO27" s="22"/>
      <c r="SP27" s="22"/>
      <c r="SQ27" s="22"/>
      <c r="SR27" s="22"/>
      <c r="SS27" s="22"/>
      <c r="ST27" s="22"/>
      <c r="SU27" s="22"/>
      <c r="SV27" s="22"/>
      <c r="SW27" s="22"/>
      <c r="SX27" s="22"/>
      <c r="SY27" s="22"/>
      <c r="SZ27" s="22"/>
      <c r="TA27" s="22"/>
      <c r="TB27" s="22"/>
      <c r="TC27" s="22"/>
      <c r="TD27" s="22"/>
      <c r="TE27" s="22"/>
      <c r="TF27" s="22"/>
      <c r="TG27" s="22"/>
      <c r="TH27" s="22"/>
      <c r="TI27" s="22"/>
      <c r="TJ27" s="22"/>
      <c r="TK27" s="22"/>
      <c r="TL27" s="22"/>
      <c r="TM27" s="22"/>
      <c r="TN27" s="22"/>
      <c r="TO27" s="22"/>
    </row>
    <row r="28" spans="1:535" s="23" customFormat="1" ht="60" hidden="1" customHeight="1" x14ac:dyDescent="0.25">
      <c r="A28" s="73"/>
      <c r="B28" s="86"/>
      <c r="C28" s="76" t="str">
        <f>'дод 5'!C24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D28" s="159">
        <v>0</v>
      </c>
      <c r="E28" s="159"/>
      <c r="F28" s="159"/>
      <c r="G28" s="159"/>
      <c r="H28" s="159"/>
      <c r="I28" s="159"/>
      <c r="J28" s="158" t="e">
        <f t="shared" si="8"/>
        <v>#DIV/0!</v>
      </c>
      <c r="K28" s="159">
        <f t="shared" si="17"/>
        <v>0</v>
      </c>
      <c r="L28" s="159"/>
      <c r="M28" s="159"/>
      <c r="N28" s="159"/>
      <c r="O28" s="159"/>
      <c r="P28" s="159"/>
      <c r="Q28" s="157">
        <f t="shared" si="15"/>
        <v>0</v>
      </c>
      <c r="R28" s="159"/>
      <c r="S28" s="159"/>
      <c r="T28" s="159"/>
      <c r="U28" s="159"/>
      <c r="V28" s="159"/>
      <c r="W28" s="158"/>
      <c r="X28" s="157">
        <f t="shared" si="16"/>
        <v>0</v>
      </c>
      <c r="Y28" s="202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  <c r="IW28" s="29"/>
      <c r="IX28" s="29"/>
      <c r="IY28" s="29"/>
      <c r="IZ28" s="29"/>
      <c r="JA28" s="29"/>
      <c r="JB28" s="29"/>
      <c r="JC28" s="29"/>
      <c r="JD28" s="29"/>
      <c r="JE28" s="29"/>
      <c r="JF28" s="29"/>
      <c r="JG28" s="29"/>
      <c r="JH28" s="29"/>
      <c r="JI28" s="29"/>
      <c r="JJ28" s="29"/>
      <c r="JK28" s="29"/>
      <c r="JL28" s="29"/>
      <c r="JM28" s="29"/>
      <c r="JN28" s="29"/>
      <c r="JO28" s="29"/>
      <c r="JP28" s="29"/>
      <c r="JQ28" s="29"/>
      <c r="JR28" s="29"/>
      <c r="JS28" s="29"/>
      <c r="JT28" s="29"/>
      <c r="JU28" s="29"/>
      <c r="JV28" s="29"/>
      <c r="JW28" s="29"/>
      <c r="JX28" s="29"/>
      <c r="JY28" s="29"/>
      <c r="JZ28" s="29"/>
      <c r="KA28" s="29"/>
      <c r="KB28" s="29"/>
      <c r="KC28" s="29"/>
      <c r="KD28" s="29"/>
      <c r="KE28" s="29"/>
      <c r="KF28" s="29"/>
      <c r="KG28" s="29"/>
      <c r="KH28" s="29"/>
      <c r="KI28" s="29"/>
      <c r="KJ28" s="29"/>
      <c r="KK28" s="29"/>
      <c r="KL28" s="29"/>
      <c r="KM28" s="29"/>
      <c r="KN28" s="29"/>
      <c r="KO28" s="29"/>
      <c r="KP28" s="29"/>
      <c r="KQ28" s="29"/>
      <c r="KR28" s="29"/>
      <c r="KS28" s="29"/>
      <c r="KT28" s="29"/>
      <c r="KU28" s="29"/>
      <c r="KV28" s="29"/>
      <c r="KW28" s="29"/>
      <c r="KX28" s="29"/>
      <c r="KY28" s="29"/>
      <c r="KZ28" s="29"/>
      <c r="LA28" s="29"/>
      <c r="LB28" s="29"/>
      <c r="LC28" s="29"/>
      <c r="LD28" s="29"/>
      <c r="LE28" s="29"/>
      <c r="LF28" s="29"/>
      <c r="LG28" s="29"/>
      <c r="LH28" s="29"/>
      <c r="LI28" s="29"/>
      <c r="LJ28" s="29"/>
      <c r="LK28" s="29"/>
      <c r="LL28" s="29"/>
      <c r="LM28" s="29"/>
      <c r="LN28" s="29"/>
      <c r="LO28" s="29"/>
      <c r="LP28" s="29"/>
      <c r="LQ28" s="29"/>
      <c r="LR28" s="29"/>
      <c r="LS28" s="29"/>
      <c r="LT28" s="29"/>
      <c r="LU28" s="29"/>
      <c r="LV28" s="29"/>
      <c r="LW28" s="29"/>
      <c r="LX28" s="29"/>
      <c r="LY28" s="29"/>
      <c r="LZ28" s="29"/>
      <c r="MA28" s="29"/>
      <c r="MB28" s="29"/>
      <c r="MC28" s="29"/>
      <c r="MD28" s="29"/>
      <c r="ME28" s="29"/>
      <c r="MF28" s="29"/>
      <c r="MG28" s="29"/>
      <c r="MH28" s="29"/>
      <c r="MI28" s="29"/>
      <c r="MJ28" s="29"/>
      <c r="MK28" s="29"/>
      <c r="ML28" s="29"/>
      <c r="MM28" s="29"/>
      <c r="MN28" s="29"/>
      <c r="MO28" s="29"/>
      <c r="MP28" s="29"/>
      <c r="MQ28" s="29"/>
      <c r="MR28" s="29"/>
      <c r="MS28" s="29"/>
      <c r="MT28" s="29"/>
      <c r="MU28" s="29"/>
      <c r="MV28" s="29"/>
      <c r="MW28" s="29"/>
      <c r="MX28" s="29"/>
      <c r="MY28" s="29"/>
      <c r="MZ28" s="29"/>
      <c r="NA28" s="29"/>
      <c r="NB28" s="29"/>
      <c r="NC28" s="29"/>
      <c r="ND28" s="29"/>
      <c r="NE28" s="29"/>
      <c r="NF28" s="29"/>
      <c r="NG28" s="29"/>
      <c r="NH28" s="29"/>
      <c r="NI28" s="29"/>
      <c r="NJ28" s="29"/>
      <c r="NK28" s="29"/>
      <c r="NL28" s="29"/>
      <c r="NM28" s="29"/>
      <c r="NN28" s="29"/>
      <c r="NO28" s="29"/>
      <c r="NP28" s="29"/>
      <c r="NQ28" s="29"/>
      <c r="NR28" s="29"/>
      <c r="NS28" s="29"/>
      <c r="NT28" s="29"/>
      <c r="NU28" s="29"/>
      <c r="NV28" s="29"/>
      <c r="NW28" s="29"/>
      <c r="NX28" s="29"/>
      <c r="NY28" s="29"/>
      <c r="NZ28" s="29"/>
      <c r="OA28" s="29"/>
      <c r="OB28" s="29"/>
      <c r="OC28" s="29"/>
      <c r="OD28" s="29"/>
      <c r="OE28" s="29"/>
      <c r="OF28" s="29"/>
      <c r="OG28" s="29"/>
      <c r="OH28" s="29"/>
      <c r="OI28" s="29"/>
      <c r="OJ28" s="29"/>
      <c r="OK28" s="29"/>
      <c r="OL28" s="29"/>
      <c r="OM28" s="29"/>
      <c r="ON28" s="29"/>
      <c r="OO28" s="29"/>
      <c r="OP28" s="29"/>
      <c r="OQ28" s="29"/>
      <c r="OR28" s="29"/>
      <c r="OS28" s="29"/>
      <c r="OT28" s="29"/>
      <c r="OU28" s="29"/>
      <c r="OV28" s="29"/>
      <c r="OW28" s="29"/>
      <c r="OX28" s="29"/>
      <c r="OY28" s="29"/>
      <c r="OZ28" s="29"/>
      <c r="PA28" s="29"/>
      <c r="PB28" s="29"/>
      <c r="PC28" s="29"/>
      <c r="PD28" s="29"/>
      <c r="PE28" s="29"/>
      <c r="PF28" s="29"/>
      <c r="PG28" s="29"/>
      <c r="PH28" s="29"/>
      <c r="PI28" s="29"/>
      <c r="PJ28" s="29"/>
      <c r="PK28" s="29"/>
      <c r="PL28" s="29"/>
      <c r="PM28" s="29"/>
      <c r="PN28" s="29"/>
      <c r="PO28" s="29"/>
      <c r="PP28" s="29"/>
      <c r="PQ28" s="29"/>
      <c r="PR28" s="29"/>
      <c r="PS28" s="29"/>
      <c r="PT28" s="29"/>
      <c r="PU28" s="29"/>
      <c r="PV28" s="29"/>
      <c r="PW28" s="29"/>
      <c r="PX28" s="29"/>
      <c r="PY28" s="29"/>
      <c r="PZ28" s="29"/>
      <c r="QA28" s="29"/>
      <c r="QB28" s="29"/>
      <c r="QC28" s="29"/>
      <c r="QD28" s="29"/>
      <c r="QE28" s="29"/>
      <c r="QF28" s="29"/>
      <c r="QG28" s="29"/>
      <c r="QH28" s="29"/>
      <c r="QI28" s="29"/>
      <c r="QJ28" s="29"/>
      <c r="QK28" s="29"/>
      <c r="QL28" s="29"/>
      <c r="QM28" s="29"/>
      <c r="QN28" s="29"/>
      <c r="QO28" s="29"/>
      <c r="QP28" s="29"/>
      <c r="QQ28" s="29"/>
      <c r="QR28" s="29"/>
      <c r="QS28" s="29"/>
      <c r="QT28" s="29"/>
      <c r="QU28" s="29"/>
      <c r="QV28" s="29"/>
      <c r="QW28" s="29"/>
      <c r="QX28" s="29"/>
      <c r="QY28" s="29"/>
      <c r="QZ28" s="29"/>
      <c r="RA28" s="29"/>
      <c r="RB28" s="29"/>
      <c r="RC28" s="29"/>
      <c r="RD28" s="29"/>
      <c r="RE28" s="29"/>
      <c r="RF28" s="29"/>
      <c r="RG28" s="29"/>
      <c r="RH28" s="29"/>
      <c r="RI28" s="29"/>
      <c r="RJ28" s="29"/>
      <c r="RK28" s="29"/>
      <c r="RL28" s="29"/>
      <c r="RM28" s="29"/>
      <c r="RN28" s="29"/>
      <c r="RO28" s="29"/>
      <c r="RP28" s="29"/>
      <c r="RQ28" s="29"/>
      <c r="RR28" s="29"/>
      <c r="RS28" s="29"/>
      <c r="RT28" s="29"/>
      <c r="RU28" s="29"/>
      <c r="RV28" s="29"/>
      <c r="RW28" s="29"/>
      <c r="RX28" s="29"/>
      <c r="RY28" s="29"/>
      <c r="RZ28" s="29"/>
      <c r="SA28" s="29"/>
      <c r="SB28" s="29"/>
      <c r="SC28" s="29"/>
      <c r="SD28" s="29"/>
      <c r="SE28" s="29"/>
      <c r="SF28" s="29"/>
      <c r="SG28" s="29"/>
      <c r="SH28" s="29"/>
      <c r="SI28" s="29"/>
      <c r="SJ28" s="29"/>
      <c r="SK28" s="29"/>
      <c r="SL28" s="29"/>
      <c r="SM28" s="29"/>
      <c r="SN28" s="29"/>
      <c r="SO28" s="29"/>
      <c r="SP28" s="29"/>
      <c r="SQ28" s="29"/>
      <c r="SR28" s="29"/>
      <c r="SS28" s="29"/>
      <c r="ST28" s="29"/>
      <c r="SU28" s="29"/>
      <c r="SV28" s="29"/>
      <c r="SW28" s="29"/>
      <c r="SX28" s="29"/>
      <c r="SY28" s="29"/>
      <c r="SZ28" s="29"/>
      <c r="TA28" s="29"/>
      <c r="TB28" s="29"/>
      <c r="TC28" s="29"/>
      <c r="TD28" s="29"/>
      <c r="TE28" s="29"/>
      <c r="TF28" s="29"/>
      <c r="TG28" s="29"/>
      <c r="TH28" s="29"/>
      <c r="TI28" s="29"/>
      <c r="TJ28" s="29"/>
      <c r="TK28" s="29"/>
      <c r="TL28" s="29"/>
      <c r="TM28" s="29"/>
      <c r="TN28" s="29"/>
      <c r="TO28" s="29"/>
    </row>
    <row r="29" spans="1:535" s="21" customFormat="1" ht="46.5" customHeight="1" x14ac:dyDescent="0.25">
      <c r="A29" s="53" t="s">
        <v>257</v>
      </c>
      <c r="B29" s="82" t="str">
        <f>'дод 5'!A109</f>
        <v>3033</v>
      </c>
      <c r="C29" s="54" t="s">
        <v>411</v>
      </c>
      <c r="D29" s="157">
        <v>314360</v>
      </c>
      <c r="E29" s="157"/>
      <c r="F29" s="157"/>
      <c r="G29" s="157">
        <v>199766</v>
      </c>
      <c r="H29" s="157"/>
      <c r="I29" s="157"/>
      <c r="J29" s="158">
        <f t="shared" si="8"/>
        <v>63.546888917165035</v>
      </c>
      <c r="K29" s="157">
        <f t="shared" ref="K29:K64" si="18">M29+P29</f>
        <v>0</v>
      </c>
      <c r="L29" s="157"/>
      <c r="M29" s="157"/>
      <c r="N29" s="157"/>
      <c r="O29" s="157"/>
      <c r="P29" s="157"/>
      <c r="Q29" s="157">
        <f t="shared" si="15"/>
        <v>0</v>
      </c>
      <c r="R29" s="157"/>
      <c r="S29" s="157"/>
      <c r="T29" s="157"/>
      <c r="U29" s="157"/>
      <c r="V29" s="157"/>
      <c r="W29" s="158"/>
      <c r="X29" s="157">
        <f t="shared" si="16"/>
        <v>199766</v>
      </c>
      <c r="Y29" s="20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  <c r="IW29" s="22"/>
      <c r="IX29" s="22"/>
      <c r="IY29" s="22"/>
      <c r="IZ29" s="22"/>
      <c r="JA29" s="22"/>
      <c r="JB29" s="22"/>
      <c r="JC29" s="22"/>
      <c r="JD29" s="22"/>
      <c r="JE29" s="22"/>
      <c r="JF29" s="22"/>
      <c r="JG29" s="22"/>
      <c r="JH29" s="22"/>
      <c r="JI29" s="22"/>
      <c r="JJ29" s="22"/>
      <c r="JK29" s="22"/>
      <c r="JL29" s="22"/>
      <c r="JM29" s="22"/>
      <c r="JN29" s="22"/>
      <c r="JO29" s="22"/>
      <c r="JP29" s="22"/>
      <c r="JQ29" s="22"/>
      <c r="JR29" s="22"/>
      <c r="JS29" s="22"/>
      <c r="JT29" s="22"/>
      <c r="JU29" s="22"/>
      <c r="JV29" s="22"/>
      <c r="JW29" s="22"/>
      <c r="JX29" s="22"/>
      <c r="JY29" s="22"/>
      <c r="JZ29" s="22"/>
      <c r="KA29" s="22"/>
      <c r="KB29" s="22"/>
      <c r="KC29" s="22"/>
      <c r="KD29" s="22"/>
      <c r="KE29" s="22"/>
      <c r="KF29" s="22"/>
      <c r="KG29" s="22"/>
      <c r="KH29" s="22"/>
      <c r="KI29" s="22"/>
      <c r="KJ29" s="22"/>
      <c r="KK29" s="22"/>
      <c r="KL29" s="22"/>
      <c r="KM29" s="22"/>
      <c r="KN29" s="22"/>
      <c r="KO29" s="22"/>
      <c r="KP29" s="22"/>
      <c r="KQ29" s="22"/>
      <c r="KR29" s="22"/>
      <c r="KS29" s="22"/>
      <c r="KT29" s="22"/>
      <c r="KU29" s="22"/>
      <c r="KV29" s="22"/>
      <c r="KW29" s="22"/>
      <c r="KX29" s="22"/>
      <c r="KY29" s="22"/>
      <c r="KZ29" s="22"/>
      <c r="LA29" s="22"/>
      <c r="LB29" s="22"/>
      <c r="LC29" s="22"/>
      <c r="LD29" s="22"/>
      <c r="LE29" s="22"/>
      <c r="LF29" s="22"/>
      <c r="LG29" s="22"/>
      <c r="LH29" s="22"/>
      <c r="LI29" s="22"/>
      <c r="LJ29" s="22"/>
      <c r="LK29" s="22"/>
      <c r="LL29" s="22"/>
      <c r="LM29" s="22"/>
      <c r="LN29" s="22"/>
      <c r="LO29" s="22"/>
      <c r="LP29" s="22"/>
      <c r="LQ29" s="22"/>
      <c r="LR29" s="22"/>
      <c r="LS29" s="22"/>
      <c r="LT29" s="22"/>
      <c r="LU29" s="22"/>
      <c r="LV29" s="22"/>
      <c r="LW29" s="22"/>
      <c r="LX29" s="22"/>
      <c r="LY29" s="22"/>
      <c r="LZ29" s="22"/>
      <c r="MA29" s="22"/>
      <c r="MB29" s="22"/>
      <c r="MC29" s="22"/>
      <c r="MD29" s="22"/>
      <c r="ME29" s="22"/>
      <c r="MF29" s="22"/>
      <c r="MG29" s="22"/>
      <c r="MH29" s="22"/>
      <c r="MI29" s="22"/>
      <c r="MJ29" s="22"/>
      <c r="MK29" s="22"/>
      <c r="ML29" s="22"/>
      <c r="MM29" s="22"/>
      <c r="MN29" s="22"/>
      <c r="MO29" s="22"/>
      <c r="MP29" s="22"/>
      <c r="MQ29" s="22"/>
      <c r="MR29" s="22"/>
      <c r="MS29" s="22"/>
      <c r="MT29" s="22"/>
      <c r="MU29" s="22"/>
      <c r="MV29" s="22"/>
      <c r="MW29" s="22"/>
      <c r="MX29" s="22"/>
      <c r="MY29" s="22"/>
      <c r="MZ29" s="22"/>
      <c r="NA29" s="22"/>
      <c r="NB29" s="22"/>
      <c r="NC29" s="22"/>
      <c r="ND29" s="22"/>
      <c r="NE29" s="22"/>
      <c r="NF29" s="22"/>
      <c r="NG29" s="22"/>
      <c r="NH29" s="22"/>
      <c r="NI29" s="22"/>
      <c r="NJ29" s="22"/>
      <c r="NK29" s="22"/>
      <c r="NL29" s="22"/>
      <c r="NM29" s="22"/>
      <c r="NN29" s="22"/>
      <c r="NO29" s="22"/>
      <c r="NP29" s="22"/>
      <c r="NQ29" s="22"/>
      <c r="NR29" s="22"/>
      <c r="NS29" s="22"/>
      <c r="NT29" s="22"/>
      <c r="NU29" s="22"/>
      <c r="NV29" s="22"/>
      <c r="NW29" s="22"/>
      <c r="NX29" s="22"/>
      <c r="NY29" s="22"/>
      <c r="NZ29" s="22"/>
      <c r="OA29" s="22"/>
      <c r="OB29" s="22"/>
      <c r="OC29" s="22"/>
      <c r="OD29" s="22"/>
      <c r="OE29" s="22"/>
      <c r="OF29" s="22"/>
      <c r="OG29" s="22"/>
      <c r="OH29" s="22"/>
      <c r="OI29" s="22"/>
      <c r="OJ29" s="22"/>
      <c r="OK29" s="22"/>
      <c r="OL29" s="22"/>
      <c r="OM29" s="22"/>
      <c r="ON29" s="22"/>
      <c r="OO29" s="22"/>
      <c r="OP29" s="22"/>
      <c r="OQ29" s="22"/>
      <c r="OR29" s="22"/>
      <c r="OS29" s="22"/>
      <c r="OT29" s="22"/>
      <c r="OU29" s="22"/>
      <c r="OV29" s="22"/>
      <c r="OW29" s="22"/>
      <c r="OX29" s="22"/>
      <c r="OY29" s="22"/>
      <c r="OZ29" s="22"/>
      <c r="PA29" s="22"/>
      <c r="PB29" s="22"/>
      <c r="PC29" s="22"/>
      <c r="PD29" s="22"/>
      <c r="PE29" s="22"/>
      <c r="PF29" s="22"/>
      <c r="PG29" s="22"/>
      <c r="PH29" s="22"/>
      <c r="PI29" s="22"/>
      <c r="PJ29" s="22"/>
      <c r="PK29" s="22"/>
      <c r="PL29" s="22"/>
      <c r="PM29" s="22"/>
      <c r="PN29" s="22"/>
      <c r="PO29" s="22"/>
      <c r="PP29" s="22"/>
      <c r="PQ29" s="22"/>
      <c r="PR29" s="22"/>
      <c r="PS29" s="22"/>
      <c r="PT29" s="22"/>
      <c r="PU29" s="22"/>
      <c r="PV29" s="22"/>
      <c r="PW29" s="22"/>
      <c r="PX29" s="22"/>
      <c r="PY29" s="22"/>
      <c r="PZ29" s="22"/>
      <c r="QA29" s="22"/>
      <c r="QB29" s="22"/>
      <c r="QC29" s="22"/>
      <c r="QD29" s="22"/>
      <c r="QE29" s="22"/>
      <c r="QF29" s="22"/>
      <c r="QG29" s="22"/>
      <c r="QH29" s="22"/>
      <c r="QI29" s="22"/>
      <c r="QJ29" s="22"/>
      <c r="QK29" s="22"/>
      <c r="QL29" s="22"/>
      <c r="QM29" s="22"/>
      <c r="QN29" s="22"/>
      <c r="QO29" s="22"/>
      <c r="QP29" s="22"/>
      <c r="QQ29" s="22"/>
      <c r="QR29" s="22"/>
      <c r="QS29" s="22"/>
      <c r="QT29" s="22"/>
      <c r="QU29" s="22"/>
      <c r="QV29" s="22"/>
      <c r="QW29" s="22"/>
      <c r="QX29" s="22"/>
      <c r="QY29" s="22"/>
      <c r="QZ29" s="22"/>
      <c r="RA29" s="22"/>
      <c r="RB29" s="22"/>
      <c r="RC29" s="22"/>
      <c r="RD29" s="22"/>
      <c r="RE29" s="22"/>
      <c r="RF29" s="22"/>
      <c r="RG29" s="22"/>
      <c r="RH29" s="22"/>
      <c r="RI29" s="22"/>
      <c r="RJ29" s="22"/>
      <c r="RK29" s="22"/>
      <c r="RL29" s="22"/>
      <c r="RM29" s="22"/>
      <c r="RN29" s="22"/>
      <c r="RO29" s="22"/>
      <c r="RP29" s="22"/>
      <c r="RQ29" s="22"/>
      <c r="RR29" s="22"/>
      <c r="RS29" s="22"/>
      <c r="RT29" s="22"/>
      <c r="RU29" s="22"/>
      <c r="RV29" s="22"/>
      <c r="RW29" s="22"/>
      <c r="RX29" s="22"/>
      <c r="RY29" s="22"/>
      <c r="RZ29" s="22"/>
      <c r="SA29" s="22"/>
      <c r="SB29" s="22"/>
      <c r="SC29" s="22"/>
      <c r="SD29" s="22"/>
      <c r="SE29" s="22"/>
      <c r="SF29" s="22"/>
      <c r="SG29" s="22"/>
      <c r="SH29" s="22"/>
      <c r="SI29" s="22"/>
      <c r="SJ29" s="22"/>
      <c r="SK29" s="22"/>
      <c r="SL29" s="22"/>
      <c r="SM29" s="22"/>
      <c r="SN29" s="22"/>
      <c r="SO29" s="22"/>
      <c r="SP29" s="22"/>
      <c r="SQ29" s="22"/>
      <c r="SR29" s="22"/>
      <c r="SS29" s="22"/>
      <c r="ST29" s="22"/>
      <c r="SU29" s="22"/>
      <c r="SV29" s="22"/>
      <c r="SW29" s="22"/>
      <c r="SX29" s="22"/>
      <c r="SY29" s="22"/>
      <c r="SZ29" s="22"/>
      <c r="TA29" s="22"/>
      <c r="TB29" s="22"/>
      <c r="TC29" s="22"/>
      <c r="TD29" s="22"/>
      <c r="TE29" s="22"/>
      <c r="TF29" s="22"/>
      <c r="TG29" s="22"/>
      <c r="TH29" s="22"/>
      <c r="TI29" s="22"/>
      <c r="TJ29" s="22"/>
      <c r="TK29" s="22"/>
      <c r="TL29" s="22"/>
      <c r="TM29" s="22"/>
      <c r="TN29" s="22"/>
      <c r="TO29" s="22"/>
    </row>
    <row r="30" spans="1:535" s="21" customFormat="1" ht="31.5" customHeight="1" x14ac:dyDescent="0.25">
      <c r="A30" s="53" t="s">
        <v>152</v>
      </c>
      <c r="B30" s="82" t="str">
        <f>'дод 5'!A112</f>
        <v>3036</v>
      </c>
      <c r="C30" s="54" t="str">
        <f>'дод 5'!C112</f>
        <v>Компенсаційні виплати на пільговий проїзд електротранспортом окремим категоріям громадян</v>
      </c>
      <c r="D30" s="157">
        <v>465886</v>
      </c>
      <c r="E30" s="157"/>
      <c r="F30" s="157"/>
      <c r="G30" s="157">
        <v>263794</v>
      </c>
      <c r="H30" s="157"/>
      <c r="I30" s="157"/>
      <c r="J30" s="158">
        <f t="shared" si="8"/>
        <v>56.622006241870324</v>
      </c>
      <c r="K30" s="157">
        <f t="shared" si="18"/>
        <v>0</v>
      </c>
      <c r="L30" s="157"/>
      <c r="M30" s="157"/>
      <c r="N30" s="157"/>
      <c r="O30" s="157"/>
      <c r="P30" s="157"/>
      <c r="Q30" s="157">
        <f t="shared" si="15"/>
        <v>0</v>
      </c>
      <c r="R30" s="157"/>
      <c r="S30" s="157"/>
      <c r="T30" s="157"/>
      <c r="U30" s="157"/>
      <c r="V30" s="157"/>
      <c r="W30" s="158"/>
      <c r="X30" s="157">
        <f t="shared" si="16"/>
        <v>263794</v>
      </c>
      <c r="Y30" s="20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  <c r="IW30" s="22"/>
      <c r="IX30" s="22"/>
      <c r="IY30" s="22"/>
      <c r="IZ30" s="22"/>
      <c r="JA30" s="22"/>
      <c r="JB30" s="22"/>
      <c r="JC30" s="22"/>
      <c r="JD30" s="22"/>
      <c r="JE30" s="22"/>
      <c r="JF30" s="22"/>
      <c r="JG30" s="22"/>
      <c r="JH30" s="22"/>
      <c r="JI30" s="22"/>
      <c r="JJ30" s="22"/>
      <c r="JK30" s="22"/>
      <c r="JL30" s="22"/>
      <c r="JM30" s="22"/>
      <c r="JN30" s="22"/>
      <c r="JO30" s="22"/>
      <c r="JP30" s="22"/>
      <c r="JQ30" s="22"/>
      <c r="JR30" s="22"/>
      <c r="JS30" s="22"/>
      <c r="JT30" s="22"/>
      <c r="JU30" s="22"/>
      <c r="JV30" s="22"/>
      <c r="JW30" s="22"/>
      <c r="JX30" s="22"/>
      <c r="JY30" s="22"/>
      <c r="JZ30" s="22"/>
      <c r="KA30" s="22"/>
      <c r="KB30" s="22"/>
      <c r="KC30" s="22"/>
      <c r="KD30" s="22"/>
      <c r="KE30" s="22"/>
      <c r="KF30" s="22"/>
      <c r="KG30" s="22"/>
      <c r="KH30" s="22"/>
      <c r="KI30" s="22"/>
      <c r="KJ30" s="22"/>
      <c r="KK30" s="22"/>
      <c r="KL30" s="22"/>
      <c r="KM30" s="22"/>
      <c r="KN30" s="22"/>
      <c r="KO30" s="22"/>
      <c r="KP30" s="22"/>
      <c r="KQ30" s="22"/>
      <c r="KR30" s="22"/>
      <c r="KS30" s="22"/>
      <c r="KT30" s="22"/>
      <c r="KU30" s="22"/>
      <c r="KV30" s="22"/>
      <c r="KW30" s="22"/>
      <c r="KX30" s="22"/>
      <c r="KY30" s="22"/>
      <c r="KZ30" s="22"/>
      <c r="LA30" s="22"/>
      <c r="LB30" s="22"/>
      <c r="LC30" s="22"/>
      <c r="LD30" s="22"/>
      <c r="LE30" s="22"/>
      <c r="LF30" s="22"/>
      <c r="LG30" s="22"/>
      <c r="LH30" s="22"/>
      <c r="LI30" s="22"/>
      <c r="LJ30" s="22"/>
      <c r="LK30" s="22"/>
      <c r="LL30" s="22"/>
      <c r="LM30" s="22"/>
      <c r="LN30" s="22"/>
      <c r="LO30" s="22"/>
      <c r="LP30" s="22"/>
      <c r="LQ30" s="22"/>
      <c r="LR30" s="22"/>
      <c r="LS30" s="22"/>
      <c r="LT30" s="22"/>
      <c r="LU30" s="22"/>
      <c r="LV30" s="22"/>
      <c r="LW30" s="22"/>
      <c r="LX30" s="22"/>
      <c r="LY30" s="22"/>
      <c r="LZ30" s="22"/>
      <c r="MA30" s="22"/>
      <c r="MB30" s="22"/>
      <c r="MC30" s="22"/>
      <c r="MD30" s="22"/>
      <c r="ME30" s="22"/>
      <c r="MF30" s="22"/>
      <c r="MG30" s="22"/>
      <c r="MH30" s="22"/>
      <c r="MI30" s="22"/>
      <c r="MJ30" s="22"/>
      <c r="MK30" s="22"/>
      <c r="ML30" s="22"/>
      <c r="MM30" s="22"/>
      <c r="MN30" s="22"/>
      <c r="MO30" s="22"/>
      <c r="MP30" s="22"/>
      <c r="MQ30" s="22"/>
      <c r="MR30" s="22"/>
      <c r="MS30" s="22"/>
      <c r="MT30" s="22"/>
      <c r="MU30" s="22"/>
      <c r="MV30" s="22"/>
      <c r="MW30" s="22"/>
      <c r="MX30" s="22"/>
      <c r="MY30" s="22"/>
      <c r="MZ30" s="22"/>
      <c r="NA30" s="22"/>
      <c r="NB30" s="22"/>
      <c r="NC30" s="22"/>
      <c r="ND30" s="22"/>
      <c r="NE30" s="22"/>
      <c r="NF30" s="22"/>
      <c r="NG30" s="22"/>
      <c r="NH30" s="22"/>
      <c r="NI30" s="22"/>
      <c r="NJ30" s="22"/>
      <c r="NK30" s="22"/>
      <c r="NL30" s="22"/>
      <c r="NM30" s="22"/>
      <c r="NN30" s="22"/>
      <c r="NO30" s="22"/>
      <c r="NP30" s="22"/>
      <c r="NQ30" s="22"/>
      <c r="NR30" s="22"/>
      <c r="NS30" s="22"/>
      <c r="NT30" s="22"/>
      <c r="NU30" s="22"/>
      <c r="NV30" s="22"/>
      <c r="NW30" s="22"/>
      <c r="NX30" s="22"/>
      <c r="NY30" s="22"/>
      <c r="NZ30" s="22"/>
      <c r="OA30" s="22"/>
      <c r="OB30" s="22"/>
      <c r="OC30" s="22"/>
      <c r="OD30" s="22"/>
      <c r="OE30" s="22"/>
      <c r="OF30" s="22"/>
      <c r="OG30" s="22"/>
      <c r="OH30" s="22"/>
      <c r="OI30" s="22"/>
      <c r="OJ30" s="22"/>
      <c r="OK30" s="22"/>
      <c r="OL30" s="22"/>
      <c r="OM30" s="22"/>
      <c r="ON30" s="22"/>
      <c r="OO30" s="22"/>
      <c r="OP30" s="22"/>
      <c r="OQ30" s="22"/>
      <c r="OR30" s="22"/>
      <c r="OS30" s="22"/>
      <c r="OT30" s="22"/>
      <c r="OU30" s="22"/>
      <c r="OV30" s="22"/>
      <c r="OW30" s="22"/>
      <c r="OX30" s="22"/>
      <c r="OY30" s="22"/>
      <c r="OZ30" s="22"/>
      <c r="PA30" s="22"/>
      <c r="PB30" s="22"/>
      <c r="PC30" s="22"/>
      <c r="PD30" s="22"/>
      <c r="PE30" s="22"/>
      <c r="PF30" s="22"/>
      <c r="PG30" s="22"/>
      <c r="PH30" s="22"/>
      <c r="PI30" s="22"/>
      <c r="PJ30" s="22"/>
      <c r="PK30" s="22"/>
      <c r="PL30" s="22"/>
      <c r="PM30" s="22"/>
      <c r="PN30" s="22"/>
      <c r="PO30" s="22"/>
      <c r="PP30" s="22"/>
      <c r="PQ30" s="22"/>
      <c r="PR30" s="22"/>
      <c r="PS30" s="22"/>
      <c r="PT30" s="22"/>
      <c r="PU30" s="22"/>
      <c r="PV30" s="22"/>
      <c r="PW30" s="22"/>
      <c r="PX30" s="22"/>
      <c r="PY30" s="22"/>
      <c r="PZ30" s="22"/>
      <c r="QA30" s="22"/>
      <c r="QB30" s="22"/>
      <c r="QC30" s="22"/>
      <c r="QD30" s="22"/>
      <c r="QE30" s="22"/>
      <c r="QF30" s="22"/>
      <c r="QG30" s="22"/>
      <c r="QH30" s="22"/>
      <c r="QI30" s="22"/>
      <c r="QJ30" s="22"/>
      <c r="QK30" s="22"/>
      <c r="QL30" s="22"/>
      <c r="QM30" s="22"/>
      <c r="QN30" s="22"/>
      <c r="QO30" s="22"/>
      <c r="QP30" s="22"/>
      <c r="QQ30" s="22"/>
      <c r="QR30" s="22"/>
      <c r="QS30" s="22"/>
      <c r="QT30" s="22"/>
      <c r="QU30" s="22"/>
      <c r="QV30" s="22"/>
      <c r="QW30" s="22"/>
      <c r="QX30" s="22"/>
      <c r="QY30" s="22"/>
      <c r="QZ30" s="22"/>
      <c r="RA30" s="22"/>
      <c r="RB30" s="22"/>
      <c r="RC30" s="22"/>
      <c r="RD30" s="22"/>
      <c r="RE30" s="22"/>
      <c r="RF30" s="22"/>
      <c r="RG30" s="22"/>
      <c r="RH30" s="22"/>
      <c r="RI30" s="22"/>
      <c r="RJ30" s="22"/>
      <c r="RK30" s="22"/>
      <c r="RL30" s="22"/>
      <c r="RM30" s="22"/>
      <c r="RN30" s="22"/>
      <c r="RO30" s="22"/>
      <c r="RP30" s="22"/>
      <c r="RQ30" s="22"/>
      <c r="RR30" s="22"/>
      <c r="RS30" s="22"/>
      <c r="RT30" s="22"/>
      <c r="RU30" s="22"/>
      <c r="RV30" s="22"/>
      <c r="RW30" s="22"/>
      <c r="RX30" s="22"/>
      <c r="RY30" s="22"/>
      <c r="RZ30" s="22"/>
      <c r="SA30" s="22"/>
      <c r="SB30" s="22"/>
      <c r="SC30" s="22"/>
      <c r="SD30" s="22"/>
      <c r="SE30" s="22"/>
      <c r="SF30" s="22"/>
      <c r="SG30" s="22"/>
      <c r="SH30" s="22"/>
      <c r="SI30" s="22"/>
      <c r="SJ30" s="22"/>
      <c r="SK30" s="22"/>
      <c r="SL30" s="22"/>
      <c r="SM30" s="22"/>
      <c r="SN30" s="22"/>
      <c r="SO30" s="22"/>
      <c r="SP30" s="22"/>
      <c r="SQ30" s="22"/>
      <c r="SR30" s="22"/>
      <c r="SS30" s="22"/>
      <c r="ST30" s="22"/>
      <c r="SU30" s="22"/>
      <c r="SV30" s="22"/>
      <c r="SW30" s="22"/>
      <c r="SX30" s="22"/>
      <c r="SY30" s="22"/>
      <c r="SZ30" s="22"/>
      <c r="TA30" s="22"/>
      <c r="TB30" s="22"/>
      <c r="TC30" s="22"/>
      <c r="TD30" s="22"/>
      <c r="TE30" s="22"/>
      <c r="TF30" s="22"/>
      <c r="TG30" s="22"/>
      <c r="TH30" s="22"/>
      <c r="TI30" s="22"/>
      <c r="TJ30" s="22"/>
      <c r="TK30" s="22"/>
      <c r="TL30" s="22"/>
      <c r="TM30" s="22"/>
      <c r="TN30" s="22"/>
      <c r="TO30" s="22"/>
    </row>
    <row r="31" spans="1:535" s="21" customFormat="1" ht="36" customHeight="1" x14ac:dyDescent="0.25">
      <c r="A31" s="53" t="s">
        <v>153</v>
      </c>
      <c r="B31" s="82" t="str">
        <f>'дод 5'!A120</f>
        <v>3121</v>
      </c>
      <c r="C31" s="54" t="s">
        <v>499</v>
      </c>
      <c r="D31" s="157">
        <v>3210440</v>
      </c>
      <c r="E31" s="157">
        <v>2407050</v>
      </c>
      <c r="F31" s="157">
        <v>43630</v>
      </c>
      <c r="G31" s="157">
        <v>2319112.89</v>
      </c>
      <c r="H31" s="157">
        <v>1767200.44</v>
      </c>
      <c r="I31" s="157">
        <v>29970.720000000001</v>
      </c>
      <c r="J31" s="158">
        <f t="shared" si="8"/>
        <v>72.236605885797587</v>
      </c>
      <c r="K31" s="157">
        <f t="shared" si="18"/>
        <v>0</v>
      </c>
      <c r="L31" s="157"/>
      <c r="M31" s="157"/>
      <c r="N31" s="157"/>
      <c r="O31" s="157"/>
      <c r="P31" s="157"/>
      <c r="Q31" s="157">
        <f t="shared" si="15"/>
        <v>680</v>
      </c>
      <c r="R31" s="157"/>
      <c r="S31" s="157">
        <v>680</v>
      </c>
      <c r="T31" s="157"/>
      <c r="U31" s="157"/>
      <c r="V31" s="157"/>
      <c r="W31" s="158"/>
      <c r="X31" s="157">
        <f t="shared" si="16"/>
        <v>2319792.89</v>
      </c>
      <c r="Y31" s="20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  <c r="IW31" s="22"/>
      <c r="IX31" s="22"/>
      <c r="IY31" s="22"/>
      <c r="IZ31" s="22"/>
      <c r="JA31" s="22"/>
      <c r="JB31" s="22"/>
      <c r="JC31" s="22"/>
      <c r="JD31" s="22"/>
      <c r="JE31" s="22"/>
      <c r="JF31" s="22"/>
      <c r="JG31" s="22"/>
      <c r="JH31" s="22"/>
      <c r="JI31" s="22"/>
      <c r="JJ31" s="22"/>
      <c r="JK31" s="22"/>
      <c r="JL31" s="22"/>
      <c r="JM31" s="22"/>
      <c r="JN31" s="22"/>
      <c r="JO31" s="22"/>
      <c r="JP31" s="22"/>
      <c r="JQ31" s="22"/>
      <c r="JR31" s="22"/>
      <c r="JS31" s="22"/>
      <c r="JT31" s="22"/>
      <c r="JU31" s="22"/>
      <c r="JV31" s="22"/>
      <c r="JW31" s="22"/>
      <c r="JX31" s="22"/>
      <c r="JY31" s="22"/>
      <c r="JZ31" s="22"/>
      <c r="KA31" s="22"/>
      <c r="KB31" s="22"/>
      <c r="KC31" s="22"/>
      <c r="KD31" s="22"/>
      <c r="KE31" s="22"/>
      <c r="KF31" s="22"/>
      <c r="KG31" s="22"/>
      <c r="KH31" s="22"/>
      <c r="KI31" s="22"/>
      <c r="KJ31" s="22"/>
      <c r="KK31" s="22"/>
      <c r="KL31" s="22"/>
      <c r="KM31" s="22"/>
      <c r="KN31" s="22"/>
      <c r="KO31" s="22"/>
      <c r="KP31" s="22"/>
      <c r="KQ31" s="22"/>
      <c r="KR31" s="22"/>
      <c r="KS31" s="22"/>
      <c r="KT31" s="22"/>
      <c r="KU31" s="22"/>
      <c r="KV31" s="22"/>
      <c r="KW31" s="22"/>
      <c r="KX31" s="22"/>
      <c r="KY31" s="22"/>
      <c r="KZ31" s="22"/>
      <c r="LA31" s="22"/>
      <c r="LB31" s="22"/>
      <c r="LC31" s="22"/>
      <c r="LD31" s="22"/>
      <c r="LE31" s="22"/>
      <c r="LF31" s="22"/>
      <c r="LG31" s="22"/>
      <c r="LH31" s="22"/>
      <c r="LI31" s="22"/>
      <c r="LJ31" s="22"/>
      <c r="LK31" s="22"/>
      <c r="LL31" s="22"/>
      <c r="LM31" s="22"/>
      <c r="LN31" s="22"/>
      <c r="LO31" s="22"/>
      <c r="LP31" s="22"/>
      <c r="LQ31" s="22"/>
      <c r="LR31" s="22"/>
      <c r="LS31" s="22"/>
      <c r="LT31" s="22"/>
      <c r="LU31" s="22"/>
      <c r="LV31" s="22"/>
      <c r="LW31" s="22"/>
      <c r="LX31" s="22"/>
      <c r="LY31" s="22"/>
      <c r="LZ31" s="22"/>
      <c r="MA31" s="22"/>
      <c r="MB31" s="22"/>
      <c r="MC31" s="22"/>
      <c r="MD31" s="22"/>
      <c r="ME31" s="22"/>
      <c r="MF31" s="22"/>
      <c r="MG31" s="22"/>
      <c r="MH31" s="22"/>
      <c r="MI31" s="22"/>
      <c r="MJ31" s="22"/>
      <c r="MK31" s="22"/>
      <c r="ML31" s="22"/>
      <c r="MM31" s="22"/>
      <c r="MN31" s="22"/>
      <c r="MO31" s="22"/>
      <c r="MP31" s="22"/>
      <c r="MQ31" s="22"/>
      <c r="MR31" s="22"/>
      <c r="MS31" s="22"/>
      <c r="MT31" s="22"/>
      <c r="MU31" s="22"/>
      <c r="MV31" s="22"/>
      <c r="MW31" s="22"/>
      <c r="MX31" s="22"/>
      <c r="MY31" s="22"/>
      <c r="MZ31" s="22"/>
      <c r="NA31" s="22"/>
      <c r="NB31" s="22"/>
      <c r="NC31" s="22"/>
      <c r="ND31" s="22"/>
      <c r="NE31" s="22"/>
      <c r="NF31" s="22"/>
      <c r="NG31" s="22"/>
      <c r="NH31" s="22"/>
      <c r="NI31" s="22"/>
      <c r="NJ31" s="22"/>
      <c r="NK31" s="22"/>
      <c r="NL31" s="22"/>
      <c r="NM31" s="22"/>
      <c r="NN31" s="22"/>
      <c r="NO31" s="22"/>
      <c r="NP31" s="22"/>
      <c r="NQ31" s="22"/>
      <c r="NR31" s="22"/>
      <c r="NS31" s="22"/>
      <c r="NT31" s="22"/>
      <c r="NU31" s="22"/>
      <c r="NV31" s="22"/>
      <c r="NW31" s="22"/>
      <c r="NX31" s="22"/>
      <c r="NY31" s="22"/>
      <c r="NZ31" s="22"/>
      <c r="OA31" s="22"/>
      <c r="OB31" s="22"/>
      <c r="OC31" s="22"/>
      <c r="OD31" s="22"/>
      <c r="OE31" s="22"/>
      <c r="OF31" s="22"/>
      <c r="OG31" s="22"/>
      <c r="OH31" s="22"/>
      <c r="OI31" s="22"/>
      <c r="OJ31" s="22"/>
      <c r="OK31" s="22"/>
      <c r="OL31" s="22"/>
      <c r="OM31" s="22"/>
      <c r="ON31" s="22"/>
      <c r="OO31" s="22"/>
      <c r="OP31" s="22"/>
      <c r="OQ31" s="22"/>
      <c r="OR31" s="22"/>
      <c r="OS31" s="22"/>
      <c r="OT31" s="22"/>
      <c r="OU31" s="22"/>
      <c r="OV31" s="22"/>
      <c r="OW31" s="22"/>
      <c r="OX31" s="22"/>
      <c r="OY31" s="22"/>
      <c r="OZ31" s="22"/>
      <c r="PA31" s="22"/>
      <c r="PB31" s="22"/>
      <c r="PC31" s="22"/>
      <c r="PD31" s="22"/>
      <c r="PE31" s="22"/>
      <c r="PF31" s="22"/>
      <c r="PG31" s="22"/>
      <c r="PH31" s="22"/>
      <c r="PI31" s="22"/>
      <c r="PJ31" s="22"/>
      <c r="PK31" s="22"/>
      <c r="PL31" s="22"/>
      <c r="PM31" s="22"/>
      <c r="PN31" s="22"/>
      <c r="PO31" s="22"/>
      <c r="PP31" s="22"/>
      <c r="PQ31" s="22"/>
      <c r="PR31" s="22"/>
      <c r="PS31" s="22"/>
      <c r="PT31" s="22"/>
      <c r="PU31" s="22"/>
      <c r="PV31" s="22"/>
      <c r="PW31" s="22"/>
      <c r="PX31" s="22"/>
      <c r="PY31" s="22"/>
      <c r="PZ31" s="22"/>
      <c r="QA31" s="22"/>
      <c r="QB31" s="22"/>
      <c r="QC31" s="22"/>
      <c r="QD31" s="22"/>
      <c r="QE31" s="22"/>
      <c r="QF31" s="22"/>
      <c r="QG31" s="22"/>
      <c r="QH31" s="22"/>
      <c r="QI31" s="22"/>
      <c r="QJ31" s="22"/>
      <c r="QK31" s="22"/>
      <c r="QL31" s="22"/>
      <c r="QM31" s="22"/>
      <c r="QN31" s="22"/>
      <c r="QO31" s="22"/>
      <c r="QP31" s="22"/>
      <c r="QQ31" s="22"/>
      <c r="QR31" s="22"/>
      <c r="QS31" s="22"/>
      <c r="QT31" s="22"/>
      <c r="QU31" s="22"/>
      <c r="QV31" s="22"/>
      <c r="QW31" s="22"/>
      <c r="QX31" s="22"/>
      <c r="QY31" s="22"/>
      <c r="QZ31" s="22"/>
      <c r="RA31" s="22"/>
      <c r="RB31" s="22"/>
      <c r="RC31" s="22"/>
      <c r="RD31" s="22"/>
      <c r="RE31" s="22"/>
      <c r="RF31" s="22"/>
      <c r="RG31" s="22"/>
      <c r="RH31" s="22"/>
      <c r="RI31" s="22"/>
      <c r="RJ31" s="22"/>
      <c r="RK31" s="22"/>
      <c r="RL31" s="22"/>
      <c r="RM31" s="22"/>
      <c r="RN31" s="22"/>
      <c r="RO31" s="22"/>
      <c r="RP31" s="22"/>
      <c r="RQ31" s="22"/>
      <c r="RR31" s="22"/>
      <c r="RS31" s="22"/>
      <c r="RT31" s="22"/>
      <c r="RU31" s="22"/>
      <c r="RV31" s="22"/>
      <c r="RW31" s="22"/>
      <c r="RX31" s="22"/>
      <c r="RY31" s="22"/>
      <c r="RZ31" s="22"/>
      <c r="SA31" s="22"/>
      <c r="SB31" s="22"/>
      <c r="SC31" s="22"/>
      <c r="SD31" s="22"/>
      <c r="SE31" s="22"/>
      <c r="SF31" s="22"/>
      <c r="SG31" s="22"/>
      <c r="SH31" s="22"/>
      <c r="SI31" s="22"/>
      <c r="SJ31" s="22"/>
      <c r="SK31" s="22"/>
      <c r="SL31" s="22"/>
      <c r="SM31" s="22"/>
      <c r="SN31" s="22"/>
      <c r="SO31" s="22"/>
      <c r="SP31" s="22"/>
      <c r="SQ31" s="22"/>
      <c r="SR31" s="22"/>
      <c r="SS31" s="22"/>
      <c r="ST31" s="22"/>
      <c r="SU31" s="22"/>
      <c r="SV31" s="22"/>
      <c r="SW31" s="22"/>
      <c r="SX31" s="22"/>
      <c r="SY31" s="22"/>
      <c r="SZ31" s="22"/>
      <c r="TA31" s="22"/>
      <c r="TB31" s="22"/>
      <c r="TC31" s="22"/>
      <c r="TD31" s="22"/>
      <c r="TE31" s="22"/>
      <c r="TF31" s="22"/>
      <c r="TG31" s="22"/>
      <c r="TH31" s="22"/>
      <c r="TI31" s="22"/>
      <c r="TJ31" s="22"/>
      <c r="TK31" s="22"/>
      <c r="TL31" s="22"/>
      <c r="TM31" s="22"/>
      <c r="TN31" s="22"/>
      <c r="TO31" s="22"/>
    </row>
    <row r="32" spans="1:535" s="21" customFormat="1" ht="48.75" customHeight="1" x14ac:dyDescent="0.25">
      <c r="A32" s="53" t="s">
        <v>154</v>
      </c>
      <c r="B32" s="82" t="str">
        <f>'дод 5'!A121</f>
        <v>3131</v>
      </c>
      <c r="C32" s="54" t="str">
        <f>'дод 5'!C121</f>
        <v>Здійснення заходів та реалізація проектів на виконання Державної цільової соціальної програми "Молодь України"</v>
      </c>
      <c r="D32" s="157">
        <v>783850</v>
      </c>
      <c r="E32" s="157"/>
      <c r="F32" s="157"/>
      <c r="G32" s="157">
        <v>457655.41</v>
      </c>
      <c r="H32" s="157"/>
      <c r="I32" s="157"/>
      <c r="J32" s="158">
        <f t="shared" si="8"/>
        <v>58.3855852522804</v>
      </c>
      <c r="K32" s="157">
        <f t="shared" si="18"/>
        <v>0</v>
      </c>
      <c r="L32" s="157"/>
      <c r="M32" s="157"/>
      <c r="N32" s="157"/>
      <c r="O32" s="157"/>
      <c r="P32" s="157"/>
      <c r="Q32" s="157">
        <f t="shared" si="15"/>
        <v>0</v>
      </c>
      <c r="R32" s="157"/>
      <c r="S32" s="157"/>
      <c r="T32" s="157"/>
      <c r="U32" s="157"/>
      <c r="V32" s="157"/>
      <c r="W32" s="158"/>
      <c r="X32" s="157">
        <f t="shared" si="16"/>
        <v>457655.41</v>
      </c>
      <c r="Y32" s="20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  <c r="IW32" s="22"/>
      <c r="IX32" s="22"/>
      <c r="IY32" s="22"/>
      <c r="IZ32" s="22"/>
      <c r="JA32" s="22"/>
      <c r="JB32" s="22"/>
      <c r="JC32" s="22"/>
      <c r="JD32" s="22"/>
      <c r="JE32" s="22"/>
      <c r="JF32" s="22"/>
      <c r="JG32" s="22"/>
      <c r="JH32" s="22"/>
      <c r="JI32" s="22"/>
      <c r="JJ32" s="22"/>
      <c r="JK32" s="22"/>
      <c r="JL32" s="22"/>
      <c r="JM32" s="22"/>
      <c r="JN32" s="22"/>
      <c r="JO32" s="22"/>
      <c r="JP32" s="22"/>
      <c r="JQ32" s="22"/>
      <c r="JR32" s="22"/>
      <c r="JS32" s="22"/>
      <c r="JT32" s="22"/>
      <c r="JU32" s="22"/>
      <c r="JV32" s="22"/>
      <c r="JW32" s="22"/>
      <c r="JX32" s="22"/>
      <c r="JY32" s="22"/>
      <c r="JZ32" s="22"/>
      <c r="KA32" s="22"/>
      <c r="KB32" s="22"/>
      <c r="KC32" s="22"/>
      <c r="KD32" s="22"/>
      <c r="KE32" s="22"/>
      <c r="KF32" s="22"/>
      <c r="KG32" s="22"/>
      <c r="KH32" s="22"/>
      <c r="KI32" s="22"/>
      <c r="KJ32" s="22"/>
      <c r="KK32" s="22"/>
      <c r="KL32" s="22"/>
      <c r="KM32" s="22"/>
      <c r="KN32" s="22"/>
      <c r="KO32" s="22"/>
      <c r="KP32" s="22"/>
      <c r="KQ32" s="22"/>
      <c r="KR32" s="22"/>
      <c r="KS32" s="22"/>
      <c r="KT32" s="22"/>
      <c r="KU32" s="22"/>
      <c r="KV32" s="22"/>
      <c r="KW32" s="22"/>
      <c r="KX32" s="22"/>
      <c r="KY32" s="22"/>
      <c r="KZ32" s="22"/>
      <c r="LA32" s="22"/>
      <c r="LB32" s="22"/>
      <c r="LC32" s="22"/>
      <c r="LD32" s="22"/>
      <c r="LE32" s="22"/>
      <c r="LF32" s="22"/>
      <c r="LG32" s="22"/>
      <c r="LH32" s="22"/>
      <c r="LI32" s="22"/>
      <c r="LJ32" s="22"/>
      <c r="LK32" s="22"/>
      <c r="LL32" s="22"/>
      <c r="LM32" s="22"/>
      <c r="LN32" s="22"/>
      <c r="LO32" s="22"/>
      <c r="LP32" s="22"/>
      <c r="LQ32" s="22"/>
      <c r="LR32" s="22"/>
      <c r="LS32" s="22"/>
      <c r="LT32" s="22"/>
      <c r="LU32" s="22"/>
      <c r="LV32" s="22"/>
      <c r="LW32" s="22"/>
      <c r="LX32" s="22"/>
      <c r="LY32" s="22"/>
      <c r="LZ32" s="22"/>
      <c r="MA32" s="22"/>
      <c r="MB32" s="22"/>
      <c r="MC32" s="22"/>
      <c r="MD32" s="22"/>
      <c r="ME32" s="22"/>
      <c r="MF32" s="22"/>
      <c r="MG32" s="22"/>
      <c r="MH32" s="22"/>
      <c r="MI32" s="22"/>
      <c r="MJ32" s="22"/>
      <c r="MK32" s="22"/>
      <c r="ML32" s="22"/>
      <c r="MM32" s="22"/>
      <c r="MN32" s="22"/>
      <c r="MO32" s="22"/>
      <c r="MP32" s="22"/>
      <c r="MQ32" s="22"/>
      <c r="MR32" s="22"/>
      <c r="MS32" s="22"/>
      <c r="MT32" s="22"/>
      <c r="MU32" s="22"/>
      <c r="MV32" s="22"/>
      <c r="MW32" s="22"/>
      <c r="MX32" s="22"/>
      <c r="MY32" s="22"/>
      <c r="MZ32" s="22"/>
      <c r="NA32" s="22"/>
      <c r="NB32" s="22"/>
      <c r="NC32" s="22"/>
      <c r="ND32" s="22"/>
      <c r="NE32" s="22"/>
      <c r="NF32" s="22"/>
      <c r="NG32" s="22"/>
      <c r="NH32" s="22"/>
      <c r="NI32" s="22"/>
      <c r="NJ32" s="22"/>
      <c r="NK32" s="22"/>
      <c r="NL32" s="22"/>
      <c r="NM32" s="22"/>
      <c r="NN32" s="22"/>
      <c r="NO32" s="22"/>
      <c r="NP32" s="22"/>
      <c r="NQ32" s="22"/>
      <c r="NR32" s="22"/>
      <c r="NS32" s="22"/>
      <c r="NT32" s="22"/>
      <c r="NU32" s="22"/>
      <c r="NV32" s="22"/>
      <c r="NW32" s="22"/>
      <c r="NX32" s="22"/>
      <c r="NY32" s="22"/>
      <c r="NZ32" s="22"/>
      <c r="OA32" s="22"/>
      <c r="OB32" s="22"/>
      <c r="OC32" s="22"/>
      <c r="OD32" s="22"/>
      <c r="OE32" s="22"/>
      <c r="OF32" s="22"/>
      <c r="OG32" s="22"/>
      <c r="OH32" s="22"/>
      <c r="OI32" s="22"/>
      <c r="OJ32" s="22"/>
      <c r="OK32" s="22"/>
      <c r="OL32" s="22"/>
      <c r="OM32" s="22"/>
      <c r="ON32" s="22"/>
      <c r="OO32" s="22"/>
      <c r="OP32" s="22"/>
      <c r="OQ32" s="22"/>
      <c r="OR32" s="22"/>
      <c r="OS32" s="22"/>
      <c r="OT32" s="22"/>
      <c r="OU32" s="22"/>
      <c r="OV32" s="22"/>
      <c r="OW32" s="22"/>
      <c r="OX32" s="22"/>
      <c r="OY32" s="22"/>
      <c r="OZ32" s="22"/>
      <c r="PA32" s="22"/>
      <c r="PB32" s="22"/>
      <c r="PC32" s="22"/>
      <c r="PD32" s="22"/>
      <c r="PE32" s="22"/>
      <c r="PF32" s="22"/>
      <c r="PG32" s="22"/>
      <c r="PH32" s="22"/>
      <c r="PI32" s="22"/>
      <c r="PJ32" s="22"/>
      <c r="PK32" s="22"/>
      <c r="PL32" s="22"/>
      <c r="PM32" s="22"/>
      <c r="PN32" s="22"/>
      <c r="PO32" s="22"/>
      <c r="PP32" s="22"/>
      <c r="PQ32" s="22"/>
      <c r="PR32" s="22"/>
      <c r="PS32" s="22"/>
      <c r="PT32" s="22"/>
      <c r="PU32" s="22"/>
      <c r="PV32" s="22"/>
      <c r="PW32" s="22"/>
      <c r="PX32" s="22"/>
      <c r="PY32" s="22"/>
      <c r="PZ32" s="22"/>
      <c r="QA32" s="22"/>
      <c r="QB32" s="22"/>
      <c r="QC32" s="22"/>
      <c r="QD32" s="22"/>
      <c r="QE32" s="22"/>
      <c r="QF32" s="22"/>
      <c r="QG32" s="22"/>
      <c r="QH32" s="22"/>
      <c r="QI32" s="22"/>
      <c r="QJ32" s="22"/>
      <c r="QK32" s="22"/>
      <c r="QL32" s="22"/>
      <c r="QM32" s="22"/>
      <c r="QN32" s="22"/>
      <c r="QO32" s="22"/>
      <c r="QP32" s="22"/>
      <c r="QQ32" s="22"/>
      <c r="QR32" s="22"/>
      <c r="QS32" s="22"/>
      <c r="QT32" s="22"/>
      <c r="QU32" s="22"/>
      <c r="QV32" s="22"/>
      <c r="QW32" s="22"/>
      <c r="QX32" s="22"/>
      <c r="QY32" s="22"/>
      <c r="QZ32" s="22"/>
      <c r="RA32" s="22"/>
      <c r="RB32" s="22"/>
      <c r="RC32" s="22"/>
      <c r="RD32" s="22"/>
      <c r="RE32" s="22"/>
      <c r="RF32" s="22"/>
      <c r="RG32" s="22"/>
      <c r="RH32" s="22"/>
      <c r="RI32" s="22"/>
      <c r="RJ32" s="22"/>
      <c r="RK32" s="22"/>
      <c r="RL32" s="22"/>
      <c r="RM32" s="22"/>
      <c r="RN32" s="22"/>
      <c r="RO32" s="22"/>
      <c r="RP32" s="22"/>
      <c r="RQ32" s="22"/>
      <c r="RR32" s="22"/>
      <c r="RS32" s="22"/>
      <c r="RT32" s="22"/>
      <c r="RU32" s="22"/>
      <c r="RV32" s="22"/>
      <c r="RW32" s="22"/>
      <c r="RX32" s="22"/>
      <c r="RY32" s="22"/>
      <c r="RZ32" s="22"/>
      <c r="SA32" s="22"/>
      <c r="SB32" s="22"/>
      <c r="SC32" s="22"/>
      <c r="SD32" s="22"/>
      <c r="SE32" s="22"/>
      <c r="SF32" s="22"/>
      <c r="SG32" s="22"/>
      <c r="SH32" s="22"/>
      <c r="SI32" s="22"/>
      <c r="SJ32" s="22"/>
      <c r="SK32" s="22"/>
      <c r="SL32" s="22"/>
      <c r="SM32" s="22"/>
      <c r="SN32" s="22"/>
      <c r="SO32" s="22"/>
      <c r="SP32" s="22"/>
      <c r="SQ32" s="22"/>
      <c r="SR32" s="22"/>
      <c r="SS32" s="22"/>
      <c r="ST32" s="22"/>
      <c r="SU32" s="22"/>
      <c r="SV32" s="22"/>
      <c r="SW32" s="22"/>
      <c r="SX32" s="22"/>
      <c r="SY32" s="22"/>
      <c r="SZ32" s="22"/>
      <c r="TA32" s="22"/>
      <c r="TB32" s="22"/>
      <c r="TC32" s="22"/>
      <c r="TD32" s="22"/>
      <c r="TE32" s="22"/>
      <c r="TF32" s="22"/>
      <c r="TG32" s="22"/>
      <c r="TH32" s="22"/>
      <c r="TI32" s="22"/>
      <c r="TJ32" s="22"/>
      <c r="TK32" s="22"/>
      <c r="TL32" s="22"/>
      <c r="TM32" s="22"/>
      <c r="TN32" s="22"/>
      <c r="TO32" s="22"/>
    </row>
    <row r="33" spans="1:535" s="21" customFormat="1" ht="78.75" x14ac:dyDescent="0.25">
      <c r="A33" s="53" t="s">
        <v>155</v>
      </c>
      <c r="B33" s="82" t="str">
        <f>'дод 5'!A122</f>
        <v>3140</v>
      </c>
      <c r="C33" s="54" t="s">
        <v>20</v>
      </c>
      <c r="D33" s="157">
        <v>280000</v>
      </c>
      <c r="E33" s="157"/>
      <c r="F33" s="157"/>
      <c r="G33" s="157">
        <v>280000</v>
      </c>
      <c r="H33" s="157"/>
      <c r="I33" s="157"/>
      <c r="J33" s="158">
        <f t="shared" si="8"/>
        <v>100</v>
      </c>
      <c r="K33" s="157">
        <f t="shared" si="18"/>
        <v>0</v>
      </c>
      <c r="L33" s="157"/>
      <c r="M33" s="157"/>
      <c r="N33" s="157"/>
      <c r="O33" s="157"/>
      <c r="P33" s="157"/>
      <c r="Q33" s="157">
        <f t="shared" si="15"/>
        <v>0</v>
      </c>
      <c r="R33" s="157"/>
      <c r="S33" s="157"/>
      <c r="T33" s="157"/>
      <c r="U33" s="157"/>
      <c r="V33" s="157"/>
      <c r="W33" s="158"/>
      <c r="X33" s="157">
        <f t="shared" si="16"/>
        <v>280000</v>
      </c>
      <c r="Y33" s="20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  <c r="IW33" s="22"/>
      <c r="IX33" s="22"/>
      <c r="IY33" s="22"/>
      <c r="IZ33" s="22"/>
      <c r="JA33" s="22"/>
      <c r="JB33" s="22"/>
      <c r="JC33" s="22"/>
      <c r="JD33" s="22"/>
      <c r="JE33" s="22"/>
      <c r="JF33" s="22"/>
      <c r="JG33" s="22"/>
      <c r="JH33" s="22"/>
      <c r="JI33" s="22"/>
      <c r="JJ33" s="22"/>
      <c r="JK33" s="22"/>
      <c r="JL33" s="22"/>
      <c r="JM33" s="22"/>
      <c r="JN33" s="22"/>
      <c r="JO33" s="22"/>
      <c r="JP33" s="22"/>
      <c r="JQ33" s="22"/>
      <c r="JR33" s="22"/>
      <c r="JS33" s="22"/>
      <c r="JT33" s="22"/>
      <c r="JU33" s="22"/>
      <c r="JV33" s="22"/>
      <c r="JW33" s="22"/>
      <c r="JX33" s="22"/>
      <c r="JY33" s="22"/>
      <c r="JZ33" s="22"/>
      <c r="KA33" s="22"/>
      <c r="KB33" s="22"/>
      <c r="KC33" s="22"/>
      <c r="KD33" s="22"/>
      <c r="KE33" s="22"/>
      <c r="KF33" s="22"/>
      <c r="KG33" s="22"/>
      <c r="KH33" s="22"/>
      <c r="KI33" s="22"/>
      <c r="KJ33" s="22"/>
      <c r="KK33" s="22"/>
      <c r="KL33" s="22"/>
      <c r="KM33" s="22"/>
      <c r="KN33" s="22"/>
      <c r="KO33" s="22"/>
      <c r="KP33" s="22"/>
      <c r="KQ33" s="22"/>
      <c r="KR33" s="22"/>
      <c r="KS33" s="22"/>
      <c r="KT33" s="22"/>
      <c r="KU33" s="22"/>
      <c r="KV33" s="22"/>
      <c r="KW33" s="22"/>
      <c r="KX33" s="22"/>
      <c r="KY33" s="22"/>
      <c r="KZ33" s="22"/>
      <c r="LA33" s="22"/>
      <c r="LB33" s="22"/>
      <c r="LC33" s="22"/>
      <c r="LD33" s="22"/>
      <c r="LE33" s="22"/>
      <c r="LF33" s="22"/>
      <c r="LG33" s="22"/>
      <c r="LH33" s="22"/>
      <c r="LI33" s="22"/>
      <c r="LJ33" s="22"/>
      <c r="LK33" s="22"/>
      <c r="LL33" s="22"/>
      <c r="LM33" s="22"/>
      <c r="LN33" s="22"/>
      <c r="LO33" s="22"/>
      <c r="LP33" s="22"/>
      <c r="LQ33" s="22"/>
      <c r="LR33" s="22"/>
      <c r="LS33" s="22"/>
      <c r="LT33" s="22"/>
      <c r="LU33" s="22"/>
      <c r="LV33" s="22"/>
      <c r="LW33" s="22"/>
      <c r="LX33" s="22"/>
      <c r="LY33" s="22"/>
      <c r="LZ33" s="22"/>
      <c r="MA33" s="22"/>
      <c r="MB33" s="22"/>
      <c r="MC33" s="22"/>
      <c r="MD33" s="22"/>
      <c r="ME33" s="22"/>
      <c r="MF33" s="22"/>
      <c r="MG33" s="22"/>
      <c r="MH33" s="22"/>
      <c r="MI33" s="22"/>
      <c r="MJ33" s="22"/>
      <c r="MK33" s="22"/>
      <c r="ML33" s="22"/>
      <c r="MM33" s="22"/>
      <c r="MN33" s="22"/>
      <c r="MO33" s="22"/>
      <c r="MP33" s="22"/>
      <c r="MQ33" s="22"/>
      <c r="MR33" s="22"/>
      <c r="MS33" s="22"/>
      <c r="MT33" s="22"/>
      <c r="MU33" s="22"/>
      <c r="MV33" s="22"/>
      <c r="MW33" s="22"/>
      <c r="MX33" s="22"/>
      <c r="MY33" s="22"/>
      <c r="MZ33" s="22"/>
      <c r="NA33" s="22"/>
      <c r="NB33" s="22"/>
      <c r="NC33" s="22"/>
      <c r="ND33" s="22"/>
      <c r="NE33" s="22"/>
      <c r="NF33" s="22"/>
      <c r="NG33" s="22"/>
      <c r="NH33" s="22"/>
      <c r="NI33" s="22"/>
      <c r="NJ33" s="22"/>
      <c r="NK33" s="22"/>
      <c r="NL33" s="22"/>
      <c r="NM33" s="22"/>
      <c r="NN33" s="22"/>
      <c r="NO33" s="22"/>
      <c r="NP33" s="22"/>
      <c r="NQ33" s="22"/>
      <c r="NR33" s="22"/>
      <c r="NS33" s="22"/>
      <c r="NT33" s="22"/>
      <c r="NU33" s="22"/>
      <c r="NV33" s="22"/>
      <c r="NW33" s="22"/>
      <c r="NX33" s="22"/>
      <c r="NY33" s="22"/>
      <c r="NZ33" s="22"/>
      <c r="OA33" s="22"/>
      <c r="OB33" s="22"/>
      <c r="OC33" s="22"/>
      <c r="OD33" s="22"/>
      <c r="OE33" s="22"/>
      <c r="OF33" s="22"/>
      <c r="OG33" s="22"/>
      <c r="OH33" s="22"/>
      <c r="OI33" s="22"/>
      <c r="OJ33" s="22"/>
      <c r="OK33" s="22"/>
      <c r="OL33" s="22"/>
      <c r="OM33" s="22"/>
      <c r="ON33" s="22"/>
      <c r="OO33" s="22"/>
      <c r="OP33" s="22"/>
      <c r="OQ33" s="22"/>
      <c r="OR33" s="22"/>
      <c r="OS33" s="22"/>
      <c r="OT33" s="22"/>
      <c r="OU33" s="22"/>
      <c r="OV33" s="22"/>
      <c r="OW33" s="22"/>
      <c r="OX33" s="22"/>
      <c r="OY33" s="22"/>
      <c r="OZ33" s="22"/>
      <c r="PA33" s="22"/>
      <c r="PB33" s="22"/>
      <c r="PC33" s="22"/>
      <c r="PD33" s="22"/>
      <c r="PE33" s="22"/>
      <c r="PF33" s="22"/>
      <c r="PG33" s="22"/>
      <c r="PH33" s="22"/>
      <c r="PI33" s="22"/>
      <c r="PJ33" s="22"/>
      <c r="PK33" s="22"/>
      <c r="PL33" s="22"/>
      <c r="PM33" s="22"/>
      <c r="PN33" s="22"/>
      <c r="PO33" s="22"/>
      <c r="PP33" s="22"/>
      <c r="PQ33" s="22"/>
      <c r="PR33" s="22"/>
      <c r="PS33" s="22"/>
      <c r="PT33" s="22"/>
      <c r="PU33" s="22"/>
      <c r="PV33" s="22"/>
      <c r="PW33" s="22"/>
      <c r="PX33" s="22"/>
      <c r="PY33" s="22"/>
      <c r="PZ33" s="22"/>
      <c r="QA33" s="22"/>
      <c r="QB33" s="22"/>
      <c r="QC33" s="22"/>
      <c r="QD33" s="22"/>
      <c r="QE33" s="22"/>
      <c r="QF33" s="22"/>
      <c r="QG33" s="22"/>
      <c r="QH33" s="22"/>
      <c r="QI33" s="22"/>
      <c r="QJ33" s="22"/>
      <c r="QK33" s="22"/>
      <c r="QL33" s="22"/>
      <c r="QM33" s="22"/>
      <c r="QN33" s="22"/>
      <c r="QO33" s="22"/>
      <c r="QP33" s="22"/>
      <c r="QQ33" s="22"/>
      <c r="QR33" s="22"/>
      <c r="QS33" s="22"/>
      <c r="QT33" s="22"/>
      <c r="QU33" s="22"/>
      <c r="QV33" s="22"/>
      <c r="QW33" s="22"/>
      <c r="QX33" s="22"/>
      <c r="QY33" s="22"/>
      <c r="QZ33" s="22"/>
      <c r="RA33" s="22"/>
      <c r="RB33" s="22"/>
      <c r="RC33" s="22"/>
      <c r="RD33" s="22"/>
      <c r="RE33" s="22"/>
      <c r="RF33" s="22"/>
      <c r="RG33" s="22"/>
      <c r="RH33" s="22"/>
      <c r="RI33" s="22"/>
      <c r="RJ33" s="22"/>
      <c r="RK33" s="22"/>
      <c r="RL33" s="22"/>
      <c r="RM33" s="22"/>
      <c r="RN33" s="22"/>
      <c r="RO33" s="22"/>
      <c r="RP33" s="22"/>
      <c r="RQ33" s="22"/>
      <c r="RR33" s="22"/>
      <c r="RS33" s="22"/>
      <c r="RT33" s="22"/>
      <c r="RU33" s="22"/>
      <c r="RV33" s="22"/>
      <c r="RW33" s="22"/>
      <c r="RX33" s="22"/>
      <c r="RY33" s="22"/>
      <c r="RZ33" s="22"/>
      <c r="SA33" s="22"/>
      <c r="SB33" s="22"/>
      <c r="SC33" s="22"/>
      <c r="SD33" s="22"/>
      <c r="SE33" s="22"/>
      <c r="SF33" s="22"/>
      <c r="SG33" s="22"/>
      <c r="SH33" s="22"/>
      <c r="SI33" s="22"/>
      <c r="SJ33" s="22"/>
      <c r="SK33" s="22"/>
      <c r="SL33" s="22"/>
      <c r="SM33" s="22"/>
      <c r="SN33" s="22"/>
      <c r="SO33" s="22"/>
      <c r="SP33" s="22"/>
      <c r="SQ33" s="22"/>
      <c r="SR33" s="22"/>
      <c r="SS33" s="22"/>
      <c r="ST33" s="22"/>
      <c r="SU33" s="22"/>
      <c r="SV33" s="22"/>
      <c r="SW33" s="22"/>
      <c r="SX33" s="22"/>
      <c r="SY33" s="22"/>
      <c r="SZ33" s="22"/>
      <c r="TA33" s="22"/>
      <c r="TB33" s="22"/>
      <c r="TC33" s="22"/>
      <c r="TD33" s="22"/>
      <c r="TE33" s="22"/>
      <c r="TF33" s="22"/>
      <c r="TG33" s="22"/>
      <c r="TH33" s="22"/>
      <c r="TI33" s="22"/>
      <c r="TJ33" s="22"/>
      <c r="TK33" s="22"/>
      <c r="TL33" s="22"/>
      <c r="TM33" s="22"/>
      <c r="TN33" s="22"/>
      <c r="TO33" s="22"/>
    </row>
    <row r="34" spans="1:535" s="21" customFormat="1" ht="42" customHeight="1" x14ac:dyDescent="0.25">
      <c r="A34" s="53" t="s">
        <v>305</v>
      </c>
      <c r="B34" s="82" t="str">
        <f>'дод 5'!A139</f>
        <v>3241</v>
      </c>
      <c r="C34" s="54" t="str">
        <f>'дод 5'!C139</f>
        <v>Забезпечення діяльності інших закладів у сфері соціального захисту і соціального забезпечення</v>
      </c>
      <c r="D34" s="157">
        <v>1539992</v>
      </c>
      <c r="E34" s="157">
        <v>1078950</v>
      </c>
      <c r="F34" s="157">
        <v>118232</v>
      </c>
      <c r="G34" s="157">
        <v>1100418.1000000001</v>
      </c>
      <c r="H34" s="157">
        <v>807102.35</v>
      </c>
      <c r="I34" s="157">
        <v>77891.100000000006</v>
      </c>
      <c r="J34" s="158">
        <f t="shared" si="8"/>
        <v>71.456091979698598</v>
      </c>
      <c r="K34" s="157">
        <f t="shared" si="18"/>
        <v>0</v>
      </c>
      <c r="L34" s="157"/>
      <c r="M34" s="157"/>
      <c r="N34" s="157"/>
      <c r="O34" s="157"/>
      <c r="P34" s="157"/>
      <c r="Q34" s="157">
        <f t="shared" si="15"/>
        <v>0</v>
      </c>
      <c r="R34" s="157"/>
      <c r="S34" s="157"/>
      <c r="T34" s="157"/>
      <c r="U34" s="157"/>
      <c r="V34" s="157"/>
      <c r="W34" s="158"/>
      <c r="X34" s="157">
        <f t="shared" si="16"/>
        <v>1100418.1000000001</v>
      </c>
      <c r="Y34" s="20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  <c r="IW34" s="22"/>
      <c r="IX34" s="22"/>
      <c r="IY34" s="22"/>
      <c r="IZ34" s="22"/>
      <c r="JA34" s="22"/>
      <c r="JB34" s="22"/>
      <c r="JC34" s="22"/>
      <c r="JD34" s="22"/>
      <c r="JE34" s="22"/>
      <c r="JF34" s="22"/>
      <c r="JG34" s="22"/>
      <c r="JH34" s="22"/>
      <c r="JI34" s="22"/>
      <c r="JJ34" s="22"/>
      <c r="JK34" s="22"/>
      <c r="JL34" s="22"/>
      <c r="JM34" s="22"/>
      <c r="JN34" s="22"/>
      <c r="JO34" s="22"/>
      <c r="JP34" s="22"/>
      <c r="JQ34" s="22"/>
      <c r="JR34" s="22"/>
      <c r="JS34" s="22"/>
      <c r="JT34" s="22"/>
      <c r="JU34" s="22"/>
      <c r="JV34" s="22"/>
      <c r="JW34" s="22"/>
      <c r="JX34" s="22"/>
      <c r="JY34" s="22"/>
      <c r="JZ34" s="22"/>
      <c r="KA34" s="22"/>
      <c r="KB34" s="22"/>
      <c r="KC34" s="22"/>
      <c r="KD34" s="22"/>
      <c r="KE34" s="22"/>
      <c r="KF34" s="22"/>
      <c r="KG34" s="22"/>
      <c r="KH34" s="22"/>
      <c r="KI34" s="22"/>
      <c r="KJ34" s="22"/>
      <c r="KK34" s="22"/>
      <c r="KL34" s="22"/>
      <c r="KM34" s="22"/>
      <c r="KN34" s="22"/>
      <c r="KO34" s="22"/>
      <c r="KP34" s="22"/>
      <c r="KQ34" s="22"/>
      <c r="KR34" s="22"/>
      <c r="KS34" s="22"/>
      <c r="KT34" s="22"/>
      <c r="KU34" s="22"/>
      <c r="KV34" s="22"/>
      <c r="KW34" s="22"/>
      <c r="KX34" s="22"/>
      <c r="KY34" s="22"/>
      <c r="KZ34" s="22"/>
      <c r="LA34" s="22"/>
      <c r="LB34" s="22"/>
      <c r="LC34" s="22"/>
      <c r="LD34" s="22"/>
      <c r="LE34" s="22"/>
      <c r="LF34" s="22"/>
      <c r="LG34" s="22"/>
      <c r="LH34" s="22"/>
      <c r="LI34" s="22"/>
      <c r="LJ34" s="22"/>
      <c r="LK34" s="22"/>
      <c r="LL34" s="22"/>
      <c r="LM34" s="22"/>
      <c r="LN34" s="22"/>
      <c r="LO34" s="22"/>
      <c r="LP34" s="22"/>
      <c r="LQ34" s="22"/>
      <c r="LR34" s="22"/>
      <c r="LS34" s="22"/>
      <c r="LT34" s="22"/>
      <c r="LU34" s="22"/>
      <c r="LV34" s="22"/>
      <c r="LW34" s="22"/>
      <c r="LX34" s="22"/>
      <c r="LY34" s="22"/>
      <c r="LZ34" s="22"/>
      <c r="MA34" s="22"/>
      <c r="MB34" s="22"/>
      <c r="MC34" s="22"/>
      <c r="MD34" s="22"/>
      <c r="ME34" s="22"/>
      <c r="MF34" s="22"/>
      <c r="MG34" s="22"/>
      <c r="MH34" s="22"/>
      <c r="MI34" s="22"/>
      <c r="MJ34" s="22"/>
      <c r="MK34" s="22"/>
      <c r="ML34" s="22"/>
      <c r="MM34" s="22"/>
      <c r="MN34" s="22"/>
      <c r="MO34" s="22"/>
      <c r="MP34" s="22"/>
      <c r="MQ34" s="22"/>
      <c r="MR34" s="22"/>
      <c r="MS34" s="22"/>
      <c r="MT34" s="22"/>
      <c r="MU34" s="22"/>
      <c r="MV34" s="22"/>
      <c r="MW34" s="22"/>
      <c r="MX34" s="22"/>
      <c r="MY34" s="22"/>
      <c r="MZ34" s="22"/>
      <c r="NA34" s="22"/>
      <c r="NB34" s="22"/>
      <c r="NC34" s="22"/>
      <c r="ND34" s="22"/>
      <c r="NE34" s="22"/>
      <c r="NF34" s="22"/>
      <c r="NG34" s="22"/>
      <c r="NH34" s="22"/>
      <c r="NI34" s="22"/>
      <c r="NJ34" s="22"/>
      <c r="NK34" s="22"/>
      <c r="NL34" s="22"/>
      <c r="NM34" s="22"/>
      <c r="NN34" s="22"/>
      <c r="NO34" s="22"/>
      <c r="NP34" s="22"/>
      <c r="NQ34" s="22"/>
      <c r="NR34" s="22"/>
      <c r="NS34" s="22"/>
      <c r="NT34" s="22"/>
      <c r="NU34" s="22"/>
      <c r="NV34" s="22"/>
      <c r="NW34" s="22"/>
      <c r="NX34" s="22"/>
      <c r="NY34" s="22"/>
      <c r="NZ34" s="22"/>
      <c r="OA34" s="22"/>
      <c r="OB34" s="22"/>
      <c r="OC34" s="22"/>
      <c r="OD34" s="22"/>
      <c r="OE34" s="22"/>
      <c r="OF34" s="22"/>
      <c r="OG34" s="22"/>
      <c r="OH34" s="22"/>
      <c r="OI34" s="22"/>
      <c r="OJ34" s="22"/>
      <c r="OK34" s="22"/>
      <c r="OL34" s="22"/>
      <c r="OM34" s="22"/>
      <c r="ON34" s="22"/>
      <c r="OO34" s="22"/>
      <c r="OP34" s="22"/>
      <c r="OQ34" s="22"/>
      <c r="OR34" s="22"/>
      <c r="OS34" s="22"/>
      <c r="OT34" s="22"/>
      <c r="OU34" s="22"/>
      <c r="OV34" s="22"/>
      <c r="OW34" s="22"/>
      <c r="OX34" s="22"/>
      <c r="OY34" s="22"/>
      <c r="OZ34" s="22"/>
      <c r="PA34" s="22"/>
      <c r="PB34" s="22"/>
      <c r="PC34" s="22"/>
      <c r="PD34" s="22"/>
      <c r="PE34" s="22"/>
      <c r="PF34" s="22"/>
      <c r="PG34" s="22"/>
      <c r="PH34" s="22"/>
      <c r="PI34" s="22"/>
      <c r="PJ34" s="22"/>
      <c r="PK34" s="22"/>
      <c r="PL34" s="22"/>
      <c r="PM34" s="22"/>
      <c r="PN34" s="22"/>
      <c r="PO34" s="22"/>
      <c r="PP34" s="22"/>
      <c r="PQ34" s="22"/>
      <c r="PR34" s="22"/>
      <c r="PS34" s="22"/>
      <c r="PT34" s="22"/>
      <c r="PU34" s="22"/>
      <c r="PV34" s="22"/>
      <c r="PW34" s="22"/>
      <c r="PX34" s="22"/>
      <c r="PY34" s="22"/>
      <c r="PZ34" s="22"/>
      <c r="QA34" s="22"/>
      <c r="QB34" s="22"/>
      <c r="QC34" s="22"/>
      <c r="QD34" s="22"/>
      <c r="QE34" s="22"/>
      <c r="QF34" s="22"/>
      <c r="QG34" s="22"/>
      <c r="QH34" s="22"/>
      <c r="QI34" s="22"/>
      <c r="QJ34" s="22"/>
      <c r="QK34" s="22"/>
      <c r="QL34" s="22"/>
      <c r="QM34" s="22"/>
      <c r="QN34" s="22"/>
      <c r="QO34" s="22"/>
      <c r="QP34" s="22"/>
      <c r="QQ34" s="22"/>
      <c r="QR34" s="22"/>
      <c r="QS34" s="22"/>
      <c r="QT34" s="22"/>
      <c r="QU34" s="22"/>
      <c r="QV34" s="22"/>
      <c r="QW34" s="22"/>
      <c r="QX34" s="22"/>
      <c r="QY34" s="22"/>
      <c r="QZ34" s="22"/>
      <c r="RA34" s="22"/>
      <c r="RB34" s="22"/>
      <c r="RC34" s="22"/>
      <c r="RD34" s="22"/>
      <c r="RE34" s="22"/>
      <c r="RF34" s="22"/>
      <c r="RG34" s="22"/>
      <c r="RH34" s="22"/>
      <c r="RI34" s="22"/>
      <c r="RJ34" s="22"/>
      <c r="RK34" s="22"/>
      <c r="RL34" s="22"/>
      <c r="RM34" s="22"/>
      <c r="RN34" s="22"/>
      <c r="RO34" s="22"/>
      <c r="RP34" s="22"/>
      <c r="RQ34" s="22"/>
      <c r="RR34" s="22"/>
      <c r="RS34" s="22"/>
      <c r="RT34" s="22"/>
      <c r="RU34" s="22"/>
      <c r="RV34" s="22"/>
      <c r="RW34" s="22"/>
      <c r="RX34" s="22"/>
      <c r="RY34" s="22"/>
      <c r="RZ34" s="22"/>
      <c r="SA34" s="22"/>
      <c r="SB34" s="22"/>
      <c r="SC34" s="22"/>
      <c r="SD34" s="22"/>
      <c r="SE34" s="22"/>
      <c r="SF34" s="22"/>
      <c r="SG34" s="22"/>
      <c r="SH34" s="22"/>
      <c r="SI34" s="22"/>
      <c r="SJ34" s="22"/>
      <c r="SK34" s="22"/>
      <c r="SL34" s="22"/>
      <c r="SM34" s="22"/>
      <c r="SN34" s="22"/>
      <c r="SO34" s="22"/>
      <c r="SP34" s="22"/>
      <c r="SQ34" s="22"/>
      <c r="SR34" s="22"/>
      <c r="SS34" s="22"/>
      <c r="ST34" s="22"/>
      <c r="SU34" s="22"/>
      <c r="SV34" s="22"/>
      <c r="SW34" s="22"/>
      <c r="SX34" s="22"/>
      <c r="SY34" s="22"/>
      <c r="SZ34" s="22"/>
      <c r="TA34" s="22"/>
      <c r="TB34" s="22"/>
      <c r="TC34" s="22"/>
      <c r="TD34" s="22"/>
      <c r="TE34" s="22"/>
      <c r="TF34" s="22"/>
      <c r="TG34" s="22"/>
      <c r="TH34" s="22"/>
      <c r="TI34" s="22"/>
      <c r="TJ34" s="22"/>
      <c r="TK34" s="22"/>
      <c r="TL34" s="22"/>
      <c r="TM34" s="22"/>
      <c r="TN34" s="22"/>
      <c r="TO34" s="22"/>
    </row>
    <row r="35" spans="1:535" s="21" customFormat="1" ht="52.5" customHeight="1" x14ac:dyDescent="0.25">
      <c r="A35" s="53" t="s">
        <v>306</v>
      </c>
      <c r="B35" s="82" t="str">
        <f>'дод 5'!A140</f>
        <v>3242</v>
      </c>
      <c r="C35" s="54" t="s">
        <v>412</v>
      </c>
      <c r="D35" s="157">
        <v>257400</v>
      </c>
      <c r="E35" s="157"/>
      <c r="F35" s="157"/>
      <c r="G35" s="157">
        <v>150460.1</v>
      </c>
      <c r="H35" s="157"/>
      <c r="I35" s="157"/>
      <c r="J35" s="158">
        <f t="shared" si="8"/>
        <v>58.453807303807302</v>
      </c>
      <c r="K35" s="157">
        <f t="shared" si="18"/>
        <v>0</v>
      </c>
      <c r="L35" s="157"/>
      <c r="M35" s="157"/>
      <c r="N35" s="157"/>
      <c r="O35" s="157"/>
      <c r="P35" s="157"/>
      <c r="Q35" s="157">
        <f t="shared" si="15"/>
        <v>0</v>
      </c>
      <c r="R35" s="157"/>
      <c r="S35" s="157"/>
      <c r="T35" s="157"/>
      <c r="U35" s="157"/>
      <c r="V35" s="157"/>
      <c r="W35" s="158"/>
      <c r="X35" s="157">
        <f t="shared" si="16"/>
        <v>150460.1</v>
      </c>
      <c r="Y35" s="20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2"/>
      <c r="NC35" s="22"/>
      <c r="ND35" s="22"/>
      <c r="NE35" s="22"/>
      <c r="NF35" s="22"/>
      <c r="NG35" s="22"/>
      <c r="NH35" s="22"/>
      <c r="NI35" s="22"/>
      <c r="NJ35" s="22"/>
      <c r="NK35" s="22"/>
      <c r="NL35" s="22"/>
      <c r="NM35" s="22"/>
      <c r="NN35" s="22"/>
      <c r="NO35" s="22"/>
      <c r="NP35" s="22"/>
      <c r="NQ35" s="22"/>
      <c r="NR35" s="22"/>
      <c r="NS35" s="22"/>
      <c r="NT35" s="22"/>
      <c r="NU35" s="22"/>
      <c r="NV35" s="22"/>
      <c r="NW35" s="22"/>
      <c r="NX35" s="22"/>
      <c r="NY35" s="22"/>
      <c r="NZ35" s="22"/>
      <c r="OA35" s="22"/>
      <c r="OB35" s="22"/>
      <c r="OC35" s="22"/>
      <c r="OD35" s="22"/>
      <c r="OE35" s="22"/>
      <c r="OF35" s="22"/>
      <c r="OG35" s="22"/>
      <c r="OH35" s="22"/>
      <c r="OI35" s="22"/>
      <c r="OJ35" s="22"/>
      <c r="OK35" s="22"/>
      <c r="OL35" s="22"/>
      <c r="OM35" s="22"/>
      <c r="ON35" s="22"/>
      <c r="OO35" s="22"/>
      <c r="OP35" s="22"/>
      <c r="OQ35" s="22"/>
      <c r="OR35" s="22"/>
      <c r="OS35" s="22"/>
      <c r="OT35" s="22"/>
      <c r="OU35" s="22"/>
      <c r="OV35" s="22"/>
      <c r="OW35" s="22"/>
      <c r="OX35" s="22"/>
      <c r="OY35" s="22"/>
      <c r="OZ35" s="22"/>
      <c r="PA35" s="22"/>
      <c r="PB35" s="22"/>
      <c r="PC35" s="22"/>
      <c r="PD35" s="22"/>
      <c r="PE35" s="22"/>
      <c r="PF35" s="22"/>
      <c r="PG35" s="22"/>
      <c r="PH35" s="22"/>
      <c r="PI35" s="22"/>
      <c r="PJ35" s="22"/>
      <c r="PK35" s="22"/>
      <c r="PL35" s="22"/>
      <c r="PM35" s="22"/>
      <c r="PN35" s="22"/>
      <c r="PO35" s="22"/>
      <c r="PP35" s="22"/>
      <c r="PQ35" s="22"/>
      <c r="PR35" s="22"/>
      <c r="PS35" s="22"/>
      <c r="PT35" s="22"/>
      <c r="PU35" s="22"/>
      <c r="PV35" s="22"/>
      <c r="PW35" s="22"/>
      <c r="PX35" s="22"/>
      <c r="PY35" s="22"/>
      <c r="PZ35" s="22"/>
      <c r="QA35" s="22"/>
      <c r="QB35" s="22"/>
      <c r="QC35" s="22"/>
      <c r="QD35" s="22"/>
      <c r="QE35" s="22"/>
      <c r="QF35" s="22"/>
      <c r="QG35" s="22"/>
      <c r="QH35" s="22"/>
      <c r="QI35" s="22"/>
      <c r="QJ35" s="22"/>
      <c r="QK35" s="22"/>
      <c r="QL35" s="22"/>
      <c r="QM35" s="22"/>
      <c r="QN35" s="22"/>
      <c r="QO35" s="22"/>
      <c r="QP35" s="22"/>
      <c r="QQ35" s="22"/>
      <c r="QR35" s="22"/>
      <c r="QS35" s="22"/>
      <c r="QT35" s="22"/>
      <c r="QU35" s="22"/>
      <c r="QV35" s="22"/>
      <c r="QW35" s="22"/>
      <c r="QX35" s="22"/>
      <c r="QY35" s="22"/>
      <c r="QZ35" s="22"/>
      <c r="RA35" s="22"/>
      <c r="RB35" s="22"/>
      <c r="RC35" s="22"/>
      <c r="RD35" s="22"/>
      <c r="RE35" s="22"/>
      <c r="RF35" s="22"/>
      <c r="RG35" s="22"/>
      <c r="RH35" s="22"/>
      <c r="RI35" s="22"/>
      <c r="RJ35" s="22"/>
      <c r="RK35" s="22"/>
      <c r="RL35" s="22"/>
      <c r="RM35" s="22"/>
      <c r="RN35" s="22"/>
      <c r="RO35" s="22"/>
      <c r="RP35" s="22"/>
      <c r="RQ35" s="22"/>
      <c r="RR35" s="22"/>
      <c r="RS35" s="22"/>
      <c r="RT35" s="22"/>
      <c r="RU35" s="22"/>
      <c r="RV35" s="22"/>
      <c r="RW35" s="22"/>
      <c r="RX35" s="22"/>
      <c r="RY35" s="22"/>
      <c r="RZ35" s="22"/>
      <c r="SA35" s="22"/>
      <c r="SB35" s="22"/>
      <c r="SC35" s="22"/>
      <c r="SD35" s="22"/>
      <c r="SE35" s="22"/>
      <c r="SF35" s="22"/>
      <c r="SG35" s="22"/>
      <c r="SH35" s="22"/>
      <c r="SI35" s="22"/>
      <c r="SJ35" s="22"/>
      <c r="SK35" s="22"/>
      <c r="SL35" s="22"/>
      <c r="SM35" s="22"/>
      <c r="SN35" s="22"/>
      <c r="SO35" s="22"/>
      <c r="SP35" s="22"/>
      <c r="SQ35" s="22"/>
      <c r="SR35" s="22"/>
      <c r="SS35" s="22"/>
      <c r="ST35" s="22"/>
      <c r="SU35" s="22"/>
      <c r="SV35" s="22"/>
      <c r="SW35" s="22"/>
      <c r="SX35" s="22"/>
      <c r="SY35" s="22"/>
      <c r="SZ35" s="22"/>
      <c r="TA35" s="22"/>
      <c r="TB35" s="22"/>
      <c r="TC35" s="22"/>
      <c r="TD35" s="22"/>
      <c r="TE35" s="22"/>
      <c r="TF35" s="22"/>
      <c r="TG35" s="22"/>
      <c r="TH35" s="22"/>
      <c r="TI35" s="22"/>
      <c r="TJ35" s="22"/>
      <c r="TK35" s="22"/>
      <c r="TL35" s="22"/>
      <c r="TM35" s="22"/>
      <c r="TN35" s="22"/>
      <c r="TO35" s="22"/>
    </row>
    <row r="36" spans="1:535" s="21" customFormat="1" ht="49.5" customHeight="1" x14ac:dyDescent="0.25">
      <c r="A36" s="53" t="s">
        <v>318</v>
      </c>
      <c r="B36" s="82" t="str">
        <f>'дод 5'!A144</f>
        <v>4060</v>
      </c>
      <c r="C36" s="54" t="s">
        <v>321</v>
      </c>
      <c r="D36" s="157">
        <v>4865509</v>
      </c>
      <c r="E36" s="157">
        <v>2526200</v>
      </c>
      <c r="F36" s="157">
        <v>724709</v>
      </c>
      <c r="G36" s="157">
        <v>3421171.78</v>
      </c>
      <c r="H36" s="157">
        <v>1905347.68</v>
      </c>
      <c r="I36" s="157">
        <v>310812.94</v>
      </c>
      <c r="J36" s="158">
        <f t="shared" si="8"/>
        <v>70.314776521839747</v>
      </c>
      <c r="K36" s="157">
        <f t="shared" si="18"/>
        <v>0</v>
      </c>
      <c r="L36" s="157"/>
      <c r="M36" s="157"/>
      <c r="N36" s="157"/>
      <c r="O36" s="157"/>
      <c r="P36" s="157"/>
      <c r="Q36" s="157">
        <f t="shared" si="15"/>
        <v>164285.78</v>
      </c>
      <c r="R36" s="157"/>
      <c r="S36" s="157">
        <v>164285.78</v>
      </c>
      <c r="T36" s="157"/>
      <c r="U36" s="157"/>
      <c r="V36" s="157"/>
      <c r="W36" s="158"/>
      <c r="X36" s="157">
        <f t="shared" si="16"/>
        <v>3585457.5599999996</v>
      </c>
      <c r="Y36" s="20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  <c r="IW36" s="22"/>
      <c r="IX36" s="22"/>
      <c r="IY36" s="22"/>
      <c r="IZ36" s="22"/>
      <c r="JA36" s="22"/>
      <c r="JB36" s="22"/>
      <c r="JC36" s="22"/>
      <c r="JD36" s="22"/>
      <c r="JE36" s="22"/>
      <c r="JF36" s="22"/>
      <c r="JG36" s="22"/>
      <c r="JH36" s="22"/>
      <c r="JI36" s="22"/>
      <c r="JJ36" s="22"/>
      <c r="JK36" s="22"/>
      <c r="JL36" s="22"/>
      <c r="JM36" s="22"/>
      <c r="JN36" s="22"/>
      <c r="JO36" s="22"/>
      <c r="JP36" s="22"/>
      <c r="JQ36" s="22"/>
      <c r="JR36" s="22"/>
      <c r="JS36" s="22"/>
      <c r="JT36" s="22"/>
      <c r="JU36" s="22"/>
      <c r="JV36" s="22"/>
      <c r="JW36" s="22"/>
      <c r="JX36" s="22"/>
      <c r="JY36" s="22"/>
      <c r="JZ36" s="22"/>
      <c r="KA36" s="22"/>
      <c r="KB36" s="22"/>
      <c r="KC36" s="22"/>
      <c r="KD36" s="22"/>
      <c r="KE36" s="22"/>
      <c r="KF36" s="22"/>
      <c r="KG36" s="22"/>
      <c r="KH36" s="22"/>
      <c r="KI36" s="22"/>
      <c r="KJ36" s="22"/>
      <c r="KK36" s="22"/>
      <c r="KL36" s="22"/>
      <c r="KM36" s="22"/>
      <c r="KN36" s="22"/>
      <c r="KO36" s="22"/>
      <c r="KP36" s="22"/>
      <c r="KQ36" s="22"/>
      <c r="KR36" s="22"/>
      <c r="KS36" s="22"/>
      <c r="KT36" s="22"/>
      <c r="KU36" s="22"/>
      <c r="KV36" s="22"/>
      <c r="KW36" s="22"/>
      <c r="KX36" s="22"/>
      <c r="KY36" s="22"/>
      <c r="KZ36" s="22"/>
      <c r="LA36" s="22"/>
      <c r="LB36" s="22"/>
      <c r="LC36" s="22"/>
      <c r="LD36" s="22"/>
      <c r="LE36" s="22"/>
      <c r="LF36" s="22"/>
      <c r="LG36" s="22"/>
      <c r="LH36" s="22"/>
      <c r="LI36" s="22"/>
      <c r="LJ36" s="22"/>
      <c r="LK36" s="22"/>
      <c r="LL36" s="22"/>
      <c r="LM36" s="22"/>
      <c r="LN36" s="22"/>
      <c r="LO36" s="22"/>
      <c r="LP36" s="22"/>
      <c r="LQ36" s="22"/>
      <c r="LR36" s="22"/>
      <c r="LS36" s="22"/>
      <c r="LT36" s="22"/>
      <c r="LU36" s="22"/>
      <c r="LV36" s="22"/>
      <c r="LW36" s="22"/>
      <c r="LX36" s="22"/>
      <c r="LY36" s="22"/>
      <c r="LZ36" s="22"/>
      <c r="MA36" s="22"/>
      <c r="MB36" s="22"/>
      <c r="MC36" s="22"/>
      <c r="MD36" s="22"/>
      <c r="ME36" s="22"/>
      <c r="MF36" s="22"/>
      <c r="MG36" s="22"/>
      <c r="MH36" s="22"/>
      <c r="MI36" s="22"/>
      <c r="MJ36" s="22"/>
      <c r="MK36" s="22"/>
      <c r="ML36" s="22"/>
      <c r="MM36" s="22"/>
      <c r="MN36" s="22"/>
      <c r="MO36" s="22"/>
      <c r="MP36" s="22"/>
      <c r="MQ36" s="22"/>
      <c r="MR36" s="22"/>
      <c r="MS36" s="22"/>
      <c r="MT36" s="22"/>
      <c r="MU36" s="22"/>
      <c r="MV36" s="22"/>
      <c r="MW36" s="22"/>
      <c r="MX36" s="22"/>
      <c r="MY36" s="22"/>
      <c r="MZ36" s="22"/>
      <c r="NA36" s="22"/>
      <c r="NB36" s="22"/>
      <c r="NC36" s="22"/>
      <c r="ND36" s="22"/>
      <c r="NE36" s="22"/>
      <c r="NF36" s="22"/>
      <c r="NG36" s="22"/>
      <c r="NH36" s="22"/>
      <c r="NI36" s="22"/>
      <c r="NJ36" s="22"/>
      <c r="NK36" s="22"/>
      <c r="NL36" s="22"/>
      <c r="NM36" s="22"/>
      <c r="NN36" s="22"/>
      <c r="NO36" s="22"/>
      <c r="NP36" s="22"/>
      <c r="NQ36" s="22"/>
      <c r="NR36" s="22"/>
      <c r="NS36" s="22"/>
      <c r="NT36" s="22"/>
      <c r="NU36" s="22"/>
      <c r="NV36" s="22"/>
      <c r="NW36" s="22"/>
      <c r="NX36" s="22"/>
      <c r="NY36" s="22"/>
      <c r="NZ36" s="22"/>
      <c r="OA36" s="22"/>
      <c r="OB36" s="22"/>
      <c r="OC36" s="22"/>
      <c r="OD36" s="22"/>
      <c r="OE36" s="22"/>
      <c r="OF36" s="22"/>
      <c r="OG36" s="22"/>
      <c r="OH36" s="22"/>
      <c r="OI36" s="22"/>
      <c r="OJ36" s="22"/>
      <c r="OK36" s="22"/>
      <c r="OL36" s="22"/>
      <c r="OM36" s="22"/>
      <c r="ON36" s="22"/>
      <c r="OO36" s="22"/>
      <c r="OP36" s="22"/>
      <c r="OQ36" s="22"/>
      <c r="OR36" s="22"/>
      <c r="OS36" s="22"/>
      <c r="OT36" s="22"/>
      <c r="OU36" s="22"/>
      <c r="OV36" s="22"/>
      <c r="OW36" s="22"/>
      <c r="OX36" s="22"/>
      <c r="OY36" s="22"/>
      <c r="OZ36" s="22"/>
      <c r="PA36" s="22"/>
      <c r="PB36" s="22"/>
      <c r="PC36" s="22"/>
      <c r="PD36" s="22"/>
      <c r="PE36" s="22"/>
      <c r="PF36" s="22"/>
      <c r="PG36" s="22"/>
      <c r="PH36" s="22"/>
      <c r="PI36" s="22"/>
      <c r="PJ36" s="22"/>
      <c r="PK36" s="22"/>
      <c r="PL36" s="22"/>
      <c r="PM36" s="22"/>
      <c r="PN36" s="22"/>
      <c r="PO36" s="22"/>
      <c r="PP36" s="22"/>
      <c r="PQ36" s="22"/>
      <c r="PR36" s="22"/>
      <c r="PS36" s="22"/>
      <c r="PT36" s="22"/>
      <c r="PU36" s="22"/>
      <c r="PV36" s="22"/>
      <c r="PW36" s="22"/>
      <c r="PX36" s="22"/>
      <c r="PY36" s="22"/>
      <c r="PZ36" s="22"/>
      <c r="QA36" s="22"/>
      <c r="QB36" s="22"/>
      <c r="QC36" s="22"/>
      <c r="QD36" s="22"/>
      <c r="QE36" s="22"/>
      <c r="QF36" s="22"/>
      <c r="QG36" s="22"/>
      <c r="QH36" s="22"/>
      <c r="QI36" s="22"/>
      <c r="QJ36" s="22"/>
      <c r="QK36" s="22"/>
      <c r="QL36" s="22"/>
      <c r="QM36" s="22"/>
      <c r="QN36" s="22"/>
      <c r="QO36" s="22"/>
      <c r="QP36" s="22"/>
      <c r="QQ36" s="22"/>
      <c r="QR36" s="22"/>
      <c r="QS36" s="22"/>
      <c r="QT36" s="22"/>
      <c r="QU36" s="22"/>
      <c r="QV36" s="22"/>
      <c r="QW36" s="22"/>
      <c r="QX36" s="22"/>
      <c r="QY36" s="22"/>
      <c r="QZ36" s="22"/>
      <c r="RA36" s="22"/>
      <c r="RB36" s="22"/>
      <c r="RC36" s="22"/>
      <c r="RD36" s="22"/>
      <c r="RE36" s="22"/>
      <c r="RF36" s="22"/>
      <c r="RG36" s="22"/>
      <c r="RH36" s="22"/>
      <c r="RI36" s="22"/>
      <c r="RJ36" s="22"/>
      <c r="RK36" s="22"/>
      <c r="RL36" s="22"/>
      <c r="RM36" s="22"/>
      <c r="RN36" s="22"/>
      <c r="RO36" s="22"/>
      <c r="RP36" s="22"/>
      <c r="RQ36" s="22"/>
      <c r="RR36" s="22"/>
      <c r="RS36" s="22"/>
      <c r="RT36" s="22"/>
      <c r="RU36" s="22"/>
      <c r="RV36" s="22"/>
      <c r="RW36" s="22"/>
      <c r="RX36" s="22"/>
      <c r="RY36" s="22"/>
      <c r="RZ36" s="22"/>
      <c r="SA36" s="22"/>
      <c r="SB36" s="22"/>
      <c r="SC36" s="22"/>
      <c r="SD36" s="22"/>
      <c r="SE36" s="22"/>
      <c r="SF36" s="22"/>
      <c r="SG36" s="22"/>
      <c r="SH36" s="22"/>
      <c r="SI36" s="22"/>
      <c r="SJ36" s="22"/>
      <c r="SK36" s="22"/>
      <c r="SL36" s="22"/>
      <c r="SM36" s="22"/>
      <c r="SN36" s="22"/>
      <c r="SO36" s="22"/>
      <c r="SP36" s="22"/>
      <c r="SQ36" s="22"/>
      <c r="SR36" s="22"/>
      <c r="SS36" s="22"/>
      <c r="ST36" s="22"/>
      <c r="SU36" s="22"/>
      <c r="SV36" s="22"/>
      <c r="SW36" s="22"/>
      <c r="SX36" s="22"/>
      <c r="SY36" s="22"/>
      <c r="SZ36" s="22"/>
      <c r="TA36" s="22"/>
      <c r="TB36" s="22"/>
      <c r="TC36" s="22"/>
      <c r="TD36" s="22"/>
      <c r="TE36" s="22"/>
      <c r="TF36" s="22"/>
      <c r="TG36" s="22"/>
      <c r="TH36" s="22"/>
      <c r="TI36" s="22"/>
      <c r="TJ36" s="22"/>
      <c r="TK36" s="22"/>
      <c r="TL36" s="22"/>
      <c r="TM36" s="22"/>
      <c r="TN36" s="22"/>
      <c r="TO36" s="22"/>
    </row>
    <row r="37" spans="1:535" s="21" customFormat="1" ht="49.5" customHeight="1" x14ac:dyDescent="0.25">
      <c r="A37" s="53" t="s">
        <v>303</v>
      </c>
      <c r="B37" s="82" t="str">
        <f>'дод 5'!A145</f>
        <v>4081</v>
      </c>
      <c r="C37" s="54" t="s">
        <v>343</v>
      </c>
      <c r="D37" s="157">
        <v>2919781</v>
      </c>
      <c r="E37" s="157">
        <v>1687000</v>
      </c>
      <c r="F37" s="157">
        <v>93181</v>
      </c>
      <c r="G37" s="157">
        <v>2146752.1</v>
      </c>
      <c r="H37" s="157">
        <v>1254470.72</v>
      </c>
      <c r="I37" s="157">
        <v>60462.38</v>
      </c>
      <c r="J37" s="158">
        <f t="shared" si="8"/>
        <v>73.524421865886524</v>
      </c>
      <c r="K37" s="157">
        <f t="shared" si="18"/>
        <v>65000</v>
      </c>
      <c r="L37" s="157">
        <v>65000</v>
      </c>
      <c r="M37" s="157"/>
      <c r="N37" s="157"/>
      <c r="O37" s="157"/>
      <c r="P37" s="157">
        <v>65000</v>
      </c>
      <c r="Q37" s="157">
        <f t="shared" si="15"/>
        <v>2000</v>
      </c>
      <c r="R37" s="157"/>
      <c r="S37" s="157">
        <v>2000</v>
      </c>
      <c r="T37" s="157"/>
      <c r="U37" s="157"/>
      <c r="V37" s="157"/>
      <c r="W37" s="158">
        <f t="shared" si="10"/>
        <v>3.0769230769230771</v>
      </c>
      <c r="X37" s="157">
        <f t="shared" si="16"/>
        <v>2148752.1</v>
      </c>
      <c r="Y37" s="20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  <c r="IW37" s="22"/>
      <c r="IX37" s="22"/>
      <c r="IY37" s="22"/>
      <c r="IZ37" s="22"/>
      <c r="JA37" s="22"/>
      <c r="JB37" s="22"/>
      <c r="JC37" s="22"/>
      <c r="JD37" s="22"/>
      <c r="JE37" s="22"/>
      <c r="JF37" s="22"/>
      <c r="JG37" s="22"/>
      <c r="JH37" s="22"/>
      <c r="JI37" s="22"/>
      <c r="JJ37" s="22"/>
      <c r="JK37" s="22"/>
      <c r="JL37" s="22"/>
      <c r="JM37" s="22"/>
      <c r="JN37" s="22"/>
      <c r="JO37" s="22"/>
      <c r="JP37" s="22"/>
      <c r="JQ37" s="22"/>
      <c r="JR37" s="22"/>
      <c r="JS37" s="22"/>
      <c r="JT37" s="22"/>
      <c r="JU37" s="22"/>
      <c r="JV37" s="22"/>
      <c r="JW37" s="22"/>
      <c r="JX37" s="22"/>
      <c r="JY37" s="22"/>
      <c r="JZ37" s="22"/>
      <c r="KA37" s="22"/>
      <c r="KB37" s="22"/>
      <c r="KC37" s="22"/>
      <c r="KD37" s="22"/>
      <c r="KE37" s="22"/>
      <c r="KF37" s="22"/>
      <c r="KG37" s="22"/>
      <c r="KH37" s="22"/>
      <c r="KI37" s="22"/>
      <c r="KJ37" s="22"/>
      <c r="KK37" s="22"/>
      <c r="KL37" s="22"/>
      <c r="KM37" s="22"/>
      <c r="KN37" s="22"/>
      <c r="KO37" s="22"/>
      <c r="KP37" s="22"/>
      <c r="KQ37" s="22"/>
      <c r="KR37" s="22"/>
      <c r="KS37" s="22"/>
      <c r="KT37" s="22"/>
      <c r="KU37" s="22"/>
      <c r="KV37" s="22"/>
      <c r="KW37" s="22"/>
      <c r="KX37" s="22"/>
      <c r="KY37" s="22"/>
      <c r="KZ37" s="22"/>
      <c r="LA37" s="22"/>
      <c r="LB37" s="22"/>
      <c r="LC37" s="22"/>
      <c r="LD37" s="22"/>
      <c r="LE37" s="22"/>
      <c r="LF37" s="22"/>
      <c r="LG37" s="22"/>
      <c r="LH37" s="22"/>
      <c r="LI37" s="22"/>
      <c r="LJ37" s="22"/>
      <c r="LK37" s="22"/>
      <c r="LL37" s="22"/>
      <c r="LM37" s="22"/>
      <c r="LN37" s="22"/>
      <c r="LO37" s="22"/>
      <c r="LP37" s="22"/>
      <c r="LQ37" s="22"/>
      <c r="LR37" s="22"/>
      <c r="LS37" s="22"/>
      <c r="LT37" s="22"/>
      <c r="LU37" s="22"/>
      <c r="LV37" s="22"/>
      <c r="LW37" s="22"/>
      <c r="LX37" s="22"/>
      <c r="LY37" s="22"/>
      <c r="LZ37" s="22"/>
      <c r="MA37" s="22"/>
      <c r="MB37" s="22"/>
      <c r="MC37" s="22"/>
      <c r="MD37" s="22"/>
      <c r="ME37" s="22"/>
      <c r="MF37" s="22"/>
      <c r="MG37" s="22"/>
      <c r="MH37" s="22"/>
      <c r="MI37" s="22"/>
      <c r="MJ37" s="22"/>
      <c r="MK37" s="22"/>
      <c r="ML37" s="22"/>
      <c r="MM37" s="22"/>
      <c r="MN37" s="22"/>
      <c r="MO37" s="22"/>
      <c r="MP37" s="22"/>
      <c r="MQ37" s="22"/>
      <c r="MR37" s="22"/>
      <c r="MS37" s="22"/>
      <c r="MT37" s="22"/>
      <c r="MU37" s="22"/>
      <c r="MV37" s="22"/>
      <c r="MW37" s="22"/>
      <c r="MX37" s="22"/>
      <c r="MY37" s="22"/>
      <c r="MZ37" s="22"/>
      <c r="NA37" s="22"/>
      <c r="NB37" s="22"/>
      <c r="NC37" s="22"/>
      <c r="ND37" s="22"/>
      <c r="NE37" s="22"/>
      <c r="NF37" s="22"/>
      <c r="NG37" s="22"/>
      <c r="NH37" s="22"/>
      <c r="NI37" s="22"/>
      <c r="NJ37" s="22"/>
      <c r="NK37" s="22"/>
      <c r="NL37" s="22"/>
      <c r="NM37" s="22"/>
      <c r="NN37" s="22"/>
      <c r="NO37" s="22"/>
      <c r="NP37" s="22"/>
      <c r="NQ37" s="22"/>
      <c r="NR37" s="22"/>
      <c r="NS37" s="22"/>
      <c r="NT37" s="22"/>
      <c r="NU37" s="22"/>
      <c r="NV37" s="22"/>
      <c r="NW37" s="22"/>
      <c r="NX37" s="22"/>
      <c r="NY37" s="22"/>
      <c r="NZ37" s="22"/>
      <c r="OA37" s="22"/>
      <c r="OB37" s="22"/>
      <c r="OC37" s="22"/>
      <c r="OD37" s="22"/>
      <c r="OE37" s="22"/>
      <c r="OF37" s="22"/>
      <c r="OG37" s="22"/>
      <c r="OH37" s="22"/>
      <c r="OI37" s="22"/>
      <c r="OJ37" s="22"/>
      <c r="OK37" s="22"/>
      <c r="OL37" s="22"/>
      <c r="OM37" s="22"/>
      <c r="ON37" s="22"/>
      <c r="OO37" s="22"/>
      <c r="OP37" s="22"/>
      <c r="OQ37" s="22"/>
      <c r="OR37" s="22"/>
      <c r="OS37" s="22"/>
      <c r="OT37" s="22"/>
      <c r="OU37" s="22"/>
      <c r="OV37" s="22"/>
      <c r="OW37" s="22"/>
      <c r="OX37" s="22"/>
      <c r="OY37" s="22"/>
      <c r="OZ37" s="22"/>
      <c r="PA37" s="22"/>
      <c r="PB37" s="22"/>
      <c r="PC37" s="22"/>
      <c r="PD37" s="22"/>
      <c r="PE37" s="22"/>
      <c r="PF37" s="22"/>
      <c r="PG37" s="22"/>
      <c r="PH37" s="22"/>
      <c r="PI37" s="22"/>
      <c r="PJ37" s="22"/>
      <c r="PK37" s="22"/>
      <c r="PL37" s="22"/>
      <c r="PM37" s="22"/>
      <c r="PN37" s="22"/>
      <c r="PO37" s="22"/>
      <c r="PP37" s="22"/>
      <c r="PQ37" s="22"/>
      <c r="PR37" s="22"/>
      <c r="PS37" s="22"/>
      <c r="PT37" s="22"/>
      <c r="PU37" s="22"/>
      <c r="PV37" s="22"/>
      <c r="PW37" s="22"/>
      <c r="PX37" s="22"/>
      <c r="PY37" s="22"/>
      <c r="PZ37" s="22"/>
      <c r="QA37" s="22"/>
      <c r="QB37" s="22"/>
      <c r="QC37" s="22"/>
      <c r="QD37" s="22"/>
      <c r="QE37" s="22"/>
      <c r="QF37" s="22"/>
      <c r="QG37" s="22"/>
      <c r="QH37" s="22"/>
      <c r="QI37" s="22"/>
      <c r="QJ37" s="22"/>
      <c r="QK37" s="22"/>
      <c r="QL37" s="22"/>
      <c r="QM37" s="22"/>
      <c r="QN37" s="22"/>
      <c r="QO37" s="22"/>
      <c r="QP37" s="22"/>
      <c r="QQ37" s="22"/>
      <c r="QR37" s="22"/>
      <c r="QS37" s="22"/>
      <c r="QT37" s="22"/>
      <c r="QU37" s="22"/>
      <c r="QV37" s="22"/>
      <c r="QW37" s="22"/>
      <c r="QX37" s="22"/>
      <c r="QY37" s="22"/>
      <c r="QZ37" s="22"/>
      <c r="RA37" s="22"/>
      <c r="RB37" s="22"/>
      <c r="RC37" s="22"/>
      <c r="RD37" s="22"/>
      <c r="RE37" s="22"/>
      <c r="RF37" s="22"/>
      <c r="RG37" s="22"/>
      <c r="RH37" s="22"/>
      <c r="RI37" s="22"/>
      <c r="RJ37" s="22"/>
      <c r="RK37" s="22"/>
      <c r="RL37" s="22"/>
      <c r="RM37" s="22"/>
      <c r="RN37" s="22"/>
      <c r="RO37" s="22"/>
      <c r="RP37" s="22"/>
      <c r="RQ37" s="22"/>
      <c r="RR37" s="22"/>
      <c r="RS37" s="22"/>
      <c r="RT37" s="22"/>
      <c r="RU37" s="22"/>
      <c r="RV37" s="22"/>
      <c r="RW37" s="22"/>
      <c r="RX37" s="22"/>
      <c r="RY37" s="22"/>
      <c r="RZ37" s="22"/>
      <c r="SA37" s="22"/>
      <c r="SB37" s="22"/>
      <c r="SC37" s="22"/>
      <c r="SD37" s="22"/>
      <c r="SE37" s="22"/>
      <c r="SF37" s="22"/>
      <c r="SG37" s="22"/>
      <c r="SH37" s="22"/>
      <c r="SI37" s="22"/>
      <c r="SJ37" s="22"/>
      <c r="SK37" s="22"/>
      <c r="SL37" s="22"/>
      <c r="SM37" s="22"/>
      <c r="SN37" s="22"/>
      <c r="SO37" s="22"/>
      <c r="SP37" s="22"/>
      <c r="SQ37" s="22"/>
      <c r="SR37" s="22"/>
      <c r="SS37" s="22"/>
      <c r="ST37" s="22"/>
      <c r="SU37" s="22"/>
      <c r="SV37" s="22"/>
      <c r="SW37" s="22"/>
      <c r="SX37" s="22"/>
      <c r="SY37" s="22"/>
      <c r="SZ37" s="22"/>
      <c r="TA37" s="22"/>
      <c r="TB37" s="22"/>
      <c r="TC37" s="22"/>
      <c r="TD37" s="22"/>
      <c r="TE37" s="22"/>
      <c r="TF37" s="22"/>
      <c r="TG37" s="22"/>
      <c r="TH37" s="22"/>
      <c r="TI37" s="22"/>
      <c r="TJ37" s="22"/>
      <c r="TK37" s="22"/>
      <c r="TL37" s="22"/>
      <c r="TM37" s="22"/>
      <c r="TN37" s="22"/>
      <c r="TO37" s="22"/>
    </row>
    <row r="38" spans="1:535" s="21" customFormat="1" ht="40.5" customHeight="1" x14ac:dyDescent="0.25">
      <c r="A38" s="53" t="s">
        <v>304</v>
      </c>
      <c r="B38" s="82" t="str">
        <f>'дод 5'!A146</f>
        <v>4082</v>
      </c>
      <c r="C38" s="54" t="s">
        <v>295</v>
      </c>
      <c r="D38" s="157">
        <v>327181</v>
      </c>
      <c r="E38" s="157"/>
      <c r="F38" s="157"/>
      <c r="G38" s="157">
        <v>200550</v>
      </c>
      <c r="H38" s="157"/>
      <c r="I38" s="157"/>
      <c r="J38" s="158">
        <f t="shared" si="8"/>
        <v>61.296346670497371</v>
      </c>
      <c r="K38" s="157">
        <f t="shared" si="18"/>
        <v>0</v>
      </c>
      <c r="L38" s="157"/>
      <c r="M38" s="157"/>
      <c r="N38" s="157"/>
      <c r="O38" s="157"/>
      <c r="P38" s="157"/>
      <c r="Q38" s="157">
        <f t="shared" si="15"/>
        <v>0</v>
      </c>
      <c r="R38" s="157"/>
      <c r="S38" s="157"/>
      <c r="T38" s="157"/>
      <c r="U38" s="157"/>
      <c r="V38" s="157"/>
      <c r="W38" s="158"/>
      <c r="X38" s="157">
        <f t="shared" si="16"/>
        <v>200550</v>
      </c>
      <c r="Y38" s="20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  <c r="IW38" s="22"/>
      <c r="IX38" s="22"/>
      <c r="IY38" s="22"/>
      <c r="IZ38" s="22"/>
      <c r="JA38" s="22"/>
      <c r="JB38" s="22"/>
      <c r="JC38" s="22"/>
      <c r="JD38" s="22"/>
      <c r="JE38" s="22"/>
      <c r="JF38" s="22"/>
      <c r="JG38" s="22"/>
      <c r="JH38" s="22"/>
      <c r="JI38" s="22"/>
      <c r="JJ38" s="22"/>
      <c r="JK38" s="22"/>
      <c r="JL38" s="22"/>
      <c r="JM38" s="22"/>
      <c r="JN38" s="22"/>
      <c r="JO38" s="22"/>
      <c r="JP38" s="22"/>
      <c r="JQ38" s="22"/>
      <c r="JR38" s="22"/>
      <c r="JS38" s="22"/>
      <c r="JT38" s="22"/>
      <c r="JU38" s="22"/>
      <c r="JV38" s="22"/>
      <c r="JW38" s="22"/>
      <c r="JX38" s="22"/>
      <c r="JY38" s="22"/>
      <c r="JZ38" s="22"/>
      <c r="KA38" s="22"/>
      <c r="KB38" s="22"/>
      <c r="KC38" s="22"/>
      <c r="KD38" s="22"/>
      <c r="KE38" s="22"/>
      <c r="KF38" s="22"/>
      <c r="KG38" s="22"/>
      <c r="KH38" s="22"/>
      <c r="KI38" s="22"/>
      <c r="KJ38" s="22"/>
      <c r="KK38" s="22"/>
      <c r="KL38" s="22"/>
      <c r="KM38" s="22"/>
      <c r="KN38" s="22"/>
      <c r="KO38" s="22"/>
      <c r="KP38" s="22"/>
      <c r="KQ38" s="22"/>
      <c r="KR38" s="22"/>
      <c r="KS38" s="22"/>
      <c r="KT38" s="22"/>
      <c r="KU38" s="22"/>
      <c r="KV38" s="22"/>
      <c r="KW38" s="22"/>
      <c r="KX38" s="22"/>
      <c r="KY38" s="22"/>
      <c r="KZ38" s="22"/>
      <c r="LA38" s="22"/>
      <c r="LB38" s="22"/>
      <c r="LC38" s="22"/>
      <c r="LD38" s="22"/>
      <c r="LE38" s="22"/>
      <c r="LF38" s="22"/>
      <c r="LG38" s="22"/>
      <c r="LH38" s="22"/>
      <c r="LI38" s="22"/>
      <c r="LJ38" s="22"/>
      <c r="LK38" s="22"/>
      <c r="LL38" s="22"/>
      <c r="LM38" s="22"/>
      <c r="LN38" s="22"/>
      <c r="LO38" s="22"/>
      <c r="LP38" s="22"/>
      <c r="LQ38" s="22"/>
      <c r="LR38" s="22"/>
      <c r="LS38" s="22"/>
      <c r="LT38" s="22"/>
      <c r="LU38" s="22"/>
      <c r="LV38" s="22"/>
      <c r="LW38" s="22"/>
      <c r="LX38" s="22"/>
      <c r="LY38" s="22"/>
      <c r="LZ38" s="22"/>
      <c r="MA38" s="22"/>
      <c r="MB38" s="22"/>
      <c r="MC38" s="22"/>
      <c r="MD38" s="22"/>
      <c r="ME38" s="22"/>
      <c r="MF38" s="22"/>
      <c r="MG38" s="22"/>
      <c r="MH38" s="22"/>
      <c r="MI38" s="22"/>
      <c r="MJ38" s="22"/>
      <c r="MK38" s="22"/>
      <c r="ML38" s="22"/>
      <c r="MM38" s="22"/>
      <c r="MN38" s="22"/>
      <c r="MO38" s="22"/>
      <c r="MP38" s="22"/>
      <c r="MQ38" s="22"/>
      <c r="MR38" s="22"/>
      <c r="MS38" s="22"/>
      <c r="MT38" s="22"/>
      <c r="MU38" s="22"/>
      <c r="MV38" s="22"/>
      <c r="MW38" s="22"/>
      <c r="MX38" s="22"/>
      <c r="MY38" s="22"/>
      <c r="MZ38" s="22"/>
      <c r="NA38" s="22"/>
      <c r="NB38" s="22"/>
      <c r="NC38" s="22"/>
      <c r="ND38" s="22"/>
      <c r="NE38" s="22"/>
      <c r="NF38" s="22"/>
      <c r="NG38" s="22"/>
      <c r="NH38" s="22"/>
      <c r="NI38" s="22"/>
      <c r="NJ38" s="22"/>
      <c r="NK38" s="22"/>
      <c r="NL38" s="22"/>
      <c r="NM38" s="22"/>
      <c r="NN38" s="22"/>
      <c r="NO38" s="22"/>
      <c r="NP38" s="22"/>
      <c r="NQ38" s="22"/>
      <c r="NR38" s="22"/>
      <c r="NS38" s="22"/>
      <c r="NT38" s="22"/>
      <c r="NU38" s="22"/>
      <c r="NV38" s="22"/>
      <c r="NW38" s="22"/>
      <c r="NX38" s="22"/>
      <c r="NY38" s="22"/>
      <c r="NZ38" s="22"/>
      <c r="OA38" s="22"/>
      <c r="OB38" s="22"/>
      <c r="OC38" s="22"/>
      <c r="OD38" s="22"/>
      <c r="OE38" s="22"/>
      <c r="OF38" s="22"/>
      <c r="OG38" s="22"/>
      <c r="OH38" s="22"/>
      <c r="OI38" s="22"/>
      <c r="OJ38" s="22"/>
      <c r="OK38" s="22"/>
      <c r="OL38" s="22"/>
      <c r="OM38" s="22"/>
      <c r="ON38" s="22"/>
      <c r="OO38" s="22"/>
      <c r="OP38" s="22"/>
      <c r="OQ38" s="22"/>
      <c r="OR38" s="22"/>
      <c r="OS38" s="22"/>
      <c r="OT38" s="22"/>
      <c r="OU38" s="22"/>
      <c r="OV38" s="22"/>
      <c r="OW38" s="22"/>
      <c r="OX38" s="22"/>
      <c r="OY38" s="22"/>
      <c r="OZ38" s="22"/>
      <c r="PA38" s="22"/>
      <c r="PB38" s="22"/>
      <c r="PC38" s="22"/>
      <c r="PD38" s="22"/>
      <c r="PE38" s="22"/>
      <c r="PF38" s="22"/>
      <c r="PG38" s="22"/>
      <c r="PH38" s="22"/>
      <c r="PI38" s="22"/>
      <c r="PJ38" s="22"/>
      <c r="PK38" s="22"/>
      <c r="PL38" s="22"/>
      <c r="PM38" s="22"/>
      <c r="PN38" s="22"/>
      <c r="PO38" s="22"/>
      <c r="PP38" s="22"/>
      <c r="PQ38" s="22"/>
      <c r="PR38" s="22"/>
      <c r="PS38" s="22"/>
      <c r="PT38" s="22"/>
      <c r="PU38" s="22"/>
      <c r="PV38" s="22"/>
      <c r="PW38" s="22"/>
      <c r="PX38" s="22"/>
      <c r="PY38" s="22"/>
      <c r="PZ38" s="22"/>
      <c r="QA38" s="22"/>
      <c r="QB38" s="22"/>
      <c r="QC38" s="22"/>
      <c r="QD38" s="22"/>
      <c r="QE38" s="22"/>
      <c r="QF38" s="22"/>
      <c r="QG38" s="22"/>
      <c r="QH38" s="22"/>
      <c r="QI38" s="22"/>
      <c r="QJ38" s="22"/>
      <c r="QK38" s="22"/>
      <c r="QL38" s="22"/>
      <c r="QM38" s="22"/>
      <c r="QN38" s="22"/>
      <c r="QO38" s="22"/>
      <c r="QP38" s="22"/>
      <c r="QQ38" s="22"/>
      <c r="QR38" s="22"/>
      <c r="QS38" s="22"/>
      <c r="QT38" s="22"/>
      <c r="QU38" s="22"/>
      <c r="QV38" s="22"/>
      <c r="QW38" s="22"/>
      <c r="QX38" s="22"/>
      <c r="QY38" s="22"/>
      <c r="QZ38" s="22"/>
      <c r="RA38" s="22"/>
      <c r="RB38" s="22"/>
      <c r="RC38" s="22"/>
      <c r="RD38" s="22"/>
      <c r="RE38" s="22"/>
      <c r="RF38" s="22"/>
      <c r="RG38" s="22"/>
      <c r="RH38" s="22"/>
      <c r="RI38" s="22"/>
      <c r="RJ38" s="22"/>
      <c r="RK38" s="22"/>
      <c r="RL38" s="22"/>
      <c r="RM38" s="22"/>
      <c r="RN38" s="22"/>
      <c r="RO38" s="22"/>
      <c r="RP38" s="22"/>
      <c r="RQ38" s="22"/>
      <c r="RR38" s="22"/>
      <c r="RS38" s="22"/>
      <c r="RT38" s="22"/>
      <c r="RU38" s="22"/>
      <c r="RV38" s="22"/>
      <c r="RW38" s="22"/>
      <c r="RX38" s="22"/>
      <c r="RY38" s="22"/>
      <c r="RZ38" s="22"/>
      <c r="SA38" s="22"/>
      <c r="SB38" s="22"/>
      <c r="SC38" s="22"/>
      <c r="SD38" s="22"/>
      <c r="SE38" s="22"/>
      <c r="SF38" s="22"/>
      <c r="SG38" s="22"/>
      <c r="SH38" s="22"/>
      <c r="SI38" s="22"/>
      <c r="SJ38" s="22"/>
      <c r="SK38" s="22"/>
      <c r="SL38" s="22"/>
      <c r="SM38" s="22"/>
      <c r="SN38" s="22"/>
      <c r="SO38" s="22"/>
      <c r="SP38" s="22"/>
      <c r="SQ38" s="22"/>
      <c r="SR38" s="22"/>
      <c r="SS38" s="22"/>
      <c r="ST38" s="22"/>
      <c r="SU38" s="22"/>
      <c r="SV38" s="22"/>
      <c r="SW38" s="22"/>
      <c r="SX38" s="22"/>
      <c r="SY38" s="22"/>
      <c r="SZ38" s="22"/>
      <c r="TA38" s="22"/>
      <c r="TB38" s="22"/>
      <c r="TC38" s="22"/>
      <c r="TD38" s="22"/>
      <c r="TE38" s="22"/>
      <c r="TF38" s="22"/>
      <c r="TG38" s="22"/>
      <c r="TH38" s="22"/>
      <c r="TI38" s="22"/>
      <c r="TJ38" s="22"/>
      <c r="TK38" s="22"/>
      <c r="TL38" s="22"/>
      <c r="TM38" s="22"/>
      <c r="TN38" s="22"/>
      <c r="TO38" s="22"/>
    </row>
    <row r="39" spans="1:535" s="21" customFormat="1" ht="36.75" customHeight="1" x14ac:dyDescent="0.25">
      <c r="A39" s="87" t="s">
        <v>156</v>
      </c>
      <c r="B39" s="41" t="str">
        <f>'дод 5'!A149</f>
        <v>5011</v>
      </c>
      <c r="C39" s="35" t="s">
        <v>21</v>
      </c>
      <c r="D39" s="157">
        <v>710000</v>
      </c>
      <c r="E39" s="157"/>
      <c r="F39" s="157"/>
      <c r="G39" s="157">
        <v>406782.04</v>
      </c>
      <c r="H39" s="157"/>
      <c r="I39" s="157"/>
      <c r="J39" s="158">
        <f t="shared" si="8"/>
        <v>57.293245070422529</v>
      </c>
      <c r="K39" s="157">
        <f t="shared" si="18"/>
        <v>0</v>
      </c>
      <c r="L39" s="157"/>
      <c r="M39" s="157"/>
      <c r="N39" s="157"/>
      <c r="O39" s="157"/>
      <c r="P39" s="157"/>
      <c r="Q39" s="157">
        <f t="shared" si="15"/>
        <v>0</v>
      </c>
      <c r="R39" s="157"/>
      <c r="S39" s="157"/>
      <c r="T39" s="157"/>
      <c r="U39" s="157"/>
      <c r="V39" s="157"/>
      <c r="W39" s="158"/>
      <c r="X39" s="157">
        <f t="shared" si="16"/>
        <v>406782.04</v>
      </c>
      <c r="Y39" s="20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  <c r="IW39" s="22"/>
      <c r="IX39" s="22"/>
      <c r="IY39" s="22"/>
      <c r="IZ39" s="22"/>
      <c r="JA39" s="22"/>
      <c r="JB39" s="22"/>
      <c r="JC39" s="22"/>
      <c r="JD39" s="22"/>
      <c r="JE39" s="22"/>
      <c r="JF39" s="22"/>
      <c r="JG39" s="22"/>
      <c r="JH39" s="22"/>
      <c r="JI39" s="22"/>
      <c r="JJ39" s="22"/>
      <c r="JK39" s="22"/>
      <c r="JL39" s="22"/>
      <c r="JM39" s="22"/>
      <c r="JN39" s="22"/>
      <c r="JO39" s="22"/>
      <c r="JP39" s="22"/>
      <c r="JQ39" s="22"/>
      <c r="JR39" s="22"/>
      <c r="JS39" s="22"/>
      <c r="JT39" s="22"/>
      <c r="JU39" s="22"/>
      <c r="JV39" s="22"/>
      <c r="JW39" s="22"/>
      <c r="JX39" s="22"/>
      <c r="JY39" s="22"/>
      <c r="JZ39" s="22"/>
      <c r="KA39" s="22"/>
      <c r="KB39" s="22"/>
      <c r="KC39" s="22"/>
      <c r="KD39" s="22"/>
      <c r="KE39" s="22"/>
      <c r="KF39" s="22"/>
      <c r="KG39" s="22"/>
      <c r="KH39" s="22"/>
      <c r="KI39" s="22"/>
      <c r="KJ39" s="22"/>
      <c r="KK39" s="22"/>
      <c r="KL39" s="22"/>
      <c r="KM39" s="22"/>
      <c r="KN39" s="22"/>
      <c r="KO39" s="22"/>
      <c r="KP39" s="22"/>
      <c r="KQ39" s="22"/>
      <c r="KR39" s="22"/>
      <c r="KS39" s="22"/>
      <c r="KT39" s="22"/>
      <c r="KU39" s="22"/>
      <c r="KV39" s="22"/>
      <c r="KW39" s="22"/>
      <c r="KX39" s="22"/>
      <c r="KY39" s="22"/>
      <c r="KZ39" s="22"/>
      <c r="LA39" s="22"/>
      <c r="LB39" s="22"/>
      <c r="LC39" s="22"/>
      <c r="LD39" s="22"/>
      <c r="LE39" s="22"/>
      <c r="LF39" s="22"/>
      <c r="LG39" s="22"/>
      <c r="LH39" s="22"/>
      <c r="LI39" s="22"/>
      <c r="LJ39" s="22"/>
      <c r="LK39" s="22"/>
      <c r="LL39" s="22"/>
      <c r="LM39" s="22"/>
      <c r="LN39" s="22"/>
      <c r="LO39" s="22"/>
      <c r="LP39" s="22"/>
      <c r="LQ39" s="22"/>
      <c r="LR39" s="22"/>
      <c r="LS39" s="22"/>
      <c r="LT39" s="22"/>
      <c r="LU39" s="22"/>
      <c r="LV39" s="22"/>
      <c r="LW39" s="22"/>
      <c r="LX39" s="22"/>
      <c r="LY39" s="22"/>
      <c r="LZ39" s="22"/>
      <c r="MA39" s="22"/>
      <c r="MB39" s="22"/>
      <c r="MC39" s="22"/>
      <c r="MD39" s="22"/>
      <c r="ME39" s="22"/>
      <c r="MF39" s="22"/>
      <c r="MG39" s="22"/>
      <c r="MH39" s="22"/>
      <c r="MI39" s="22"/>
      <c r="MJ39" s="22"/>
      <c r="MK39" s="22"/>
      <c r="ML39" s="22"/>
      <c r="MM39" s="22"/>
      <c r="MN39" s="22"/>
      <c r="MO39" s="22"/>
      <c r="MP39" s="22"/>
      <c r="MQ39" s="22"/>
      <c r="MR39" s="22"/>
      <c r="MS39" s="22"/>
      <c r="MT39" s="22"/>
      <c r="MU39" s="22"/>
      <c r="MV39" s="22"/>
      <c r="MW39" s="22"/>
      <c r="MX39" s="22"/>
      <c r="MY39" s="22"/>
      <c r="MZ39" s="22"/>
      <c r="NA39" s="22"/>
      <c r="NB39" s="22"/>
      <c r="NC39" s="22"/>
      <c r="ND39" s="22"/>
      <c r="NE39" s="22"/>
      <c r="NF39" s="22"/>
      <c r="NG39" s="22"/>
      <c r="NH39" s="22"/>
      <c r="NI39" s="22"/>
      <c r="NJ39" s="22"/>
      <c r="NK39" s="22"/>
      <c r="NL39" s="22"/>
      <c r="NM39" s="22"/>
      <c r="NN39" s="22"/>
      <c r="NO39" s="22"/>
      <c r="NP39" s="22"/>
      <c r="NQ39" s="22"/>
      <c r="NR39" s="22"/>
      <c r="NS39" s="22"/>
      <c r="NT39" s="22"/>
      <c r="NU39" s="22"/>
      <c r="NV39" s="22"/>
      <c r="NW39" s="22"/>
      <c r="NX39" s="22"/>
      <c r="NY39" s="22"/>
      <c r="NZ39" s="22"/>
      <c r="OA39" s="22"/>
      <c r="OB39" s="22"/>
      <c r="OC39" s="22"/>
      <c r="OD39" s="22"/>
      <c r="OE39" s="22"/>
      <c r="OF39" s="22"/>
      <c r="OG39" s="22"/>
      <c r="OH39" s="22"/>
      <c r="OI39" s="22"/>
      <c r="OJ39" s="22"/>
      <c r="OK39" s="22"/>
      <c r="OL39" s="22"/>
      <c r="OM39" s="22"/>
      <c r="ON39" s="22"/>
      <c r="OO39" s="22"/>
      <c r="OP39" s="22"/>
      <c r="OQ39" s="22"/>
      <c r="OR39" s="22"/>
      <c r="OS39" s="22"/>
      <c r="OT39" s="22"/>
      <c r="OU39" s="22"/>
      <c r="OV39" s="22"/>
      <c r="OW39" s="22"/>
      <c r="OX39" s="22"/>
      <c r="OY39" s="22"/>
      <c r="OZ39" s="22"/>
      <c r="PA39" s="22"/>
      <c r="PB39" s="22"/>
      <c r="PC39" s="22"/>
      <c r="PD39" s="22"/>
      <c r="PE39" s="22"/>
      <c r="PF39" s="22"/>
      <c r="PG39" s="22"/>
      <c r="PH39" s="22"/>
      <c r="PI39" s="22"/>
      <c r="PJ39" s="22"/>
      <c r="PK39" s="22"/>
      <c r="PL39" s="22"/>
      <c r="PM39" s="22"/>
      <c r="PN39" s="22"/>
      <c r="PO39" s="22"/>
      <c r="PP39" s="22"/>
      <c r="PQ39" s="22"/>
      <c r="PR39" s="22"/>
      <c r="PS39" s="22"/>
      <c r="PT39" s="22"/>
      <c r="PU39" s="22"/>
      <c r="PV39" s="22"/>
      <c r="PW39" s="22"/>
      <c r="PX39" s="22"/>
      <c r="PY39" s="22"/>
      <c r="PZ39" s="22"/>
      <c r="QA39" s="22"/>
      <c r="QB39" s="22"/>
      <c r="QC39" s="22"/>
      <c r="QD39" s="22"/>
      <c r="QE39" s="22"/>
      <c r="QF39" s="22"/>
      <c r="QG39" s="22"/>
      <c r="QH39" s="22"/>
      <c r="QI39" s="22"/>
      <c r="QJ39" s="22"/>
      <c r="QK39" s="22"/>
      <c r="QL39" s="22"/>
      <c r="QM39" s="22"/>
      <c r="QN39" s="22"/>
      <c r="QO39" s="22"/>
      <c r="QP39" s="22"/>
      <c r="QQ39" s="22"/>
      <c r="QR39" s="22"/>
      <c r="QS39" s="22"/>
      <c r="QT39" s="22"/>
      <c r="QU39" s="22"/>
      <c r="QV39" s="22"/>
      <c r="QW39" s="22"/>
      <c r="QX39" s="22"/>
      <c r="QY39" s="22"/>
      <c r="QZ39" s="22"/>
      <c r="RA39" s="22"/>
      <c r="RB39" s="22"/>
      <c r="RC39" s="22"/>
      <c r="RD39" s="22"/>
      <c r="RE39" s="22"/>
      <c r="RF39" s="22"/>
      <c r="RG39" s="22"/>
      <c r="RH39" s="22"/>
      <c r="RI39" s="22"/>
      <c r="RJ39" s="22"/>
      <c r="RK39" s="22"/>
      <c r="RL39" s="22"/>
      <c r="RM39" s="22"/>
      <c r="RN39" s="22"/>
      <c r="RO39" s="22"/>
      <c r="RP39" s="22"/>
      <c r="RQ39" s="22"/>
      <c r="RR39" s="22"/>
      <c r="RS39" s="22"/>
      <c r="RT39" s="22"/>
      <c r="RU39" s="22"/>
      <c r="RV39" s="22"/>
      <c r="RW39" s="22"/>
      <c r="RX39" s="22"/>
      <c r="RY39" s="22"/>
      <c r="RZ39" s="22"/>
      <c r="SA39" s="22"/>
      <c r="SB39" s="22"/>
      <c r="SC39" s="22"/>
      <c r="SD39" s="22"/>
      <c r="SE39" s="22"/>
      <c r="SF39" s="22"/>
      <c r="SG39" s="22"/>
      <c r="SH39" s="22"/>
      <c r="SI39" s="22"/>
      <c r="SJ39" s="22"/>
      <c r="SK39" s="22"/>
      <c r="SL39" s="22"/>
      <c r="SM39" s="22"/>
      <c r="SN39" s="22"/>
      <c r="SO39" s="22"/>
      <c r="SP39" s="22"/>
      <c r="SQ39" s="22"/>
      <c r="SR39" s="22"/>
      <c r="SS39" s="22"/>
      <c r="ST39" s="22"/>
      <c r="SU39" s="22"/>
      <c r="SV39" s="22"/>
      <c r="SW39" s="22"/>
      <c r="SX39" s="22"/>
      <c r="SY39" s="22"/>
      <c r="SZ39" s="22"/>
      <c r="TA39" s="22"/>
      <c r="TB39" s="22"/>
      <c r="TC39" s="22"/>
      <c r="TD39" s="22"/>
      <c r="TE39" s="22"/>
      <c r="TF39" s="22"/>
      <c r="TG39" s="22"/>
      <c r="TH39" s="22"/>
      <c r="TI39" s="22"/>
      <c r="TJ39" s="22"/>
      <c r="TK39" s="22"/>
      <c r="TL39" s="22"/>
      <c r="TM39" s="22"/>
      <c r="TN39" s="22"/>
      <c r="TO39" s="22"/>
    </row>
    <row r="40" spans="1:535" s="21" customFormat="1" ht="51.75" customHeight="1" x14ac:dyDescent="0.25">
      <c r="A40" s="87" t="s">
        <v>157</v>
      </c>
      <c r="B40" s="41" t="str">
        <f>'дод 5'!A150</f>
        <v>5012</v>
      </c>
      <c r="C40" s="35" t="s">
        <v>16</v>
      </c>
      <c r="D40" s="157">
        <v>959480</v>
      </c>
      <c r="E40" s="157"/>
      <c r="F40" s="157"/>
      <c r="G40" s="157">
        <v>482554.24</v>
      </c>
      <c r="H40" s="157"/>
      <c r="I40" s="157"/>
      <c r="J40" s="158">
        <f t="shared" si="8"/>
        <v>50.293308875640975</v>
      </c>
      <c r="K40" s="157">
        <f t="shared" si="18"/>
        <v>0</v>
      </c>
      <c r="L40" s="157"/>
      <c r="M40" s="157"/>
      <c r="N40" s="157"/>
      <c r="O40" s="157"/>
      <c r="P40" s="157"/>
      <c r="Q40" s="157">
        <f t="shared" si="15"/>
        <v>0</v>
      </c>
      <c r="R40" s="157"/>
      <c r="S40" s="157"/>
      <c r="T40" s="157"/>
      <c r="U40" s="157"/>
      <c r="V40" s="157"/>
      <c r="W40" s="158"/>
      <c r="X40" s="157">
        <f t="shared" si="16"/>
        <v>482554.24</v>
      </c>
      <c r="Y40" s="20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2"/>
      <c r="JS40" s="22"/>
      <c r="JT40" s="22"/>
      <c r="JU40" s="22"/>
      <c r="JV40" s="22"/>
      <c r="JW40" s="22"/>
      <c r="JX40" s="22"/>
      <c r="JY40" s="22"/>
      <c r="JZ40" s="22"/>
      <c r="KA40" s="22"/>
      <c r="KB40" s="22"/>
      <c r="KC40" s="22"/>
      <c r="KD40" s="22"/>
      <c r="KE40" s="22"/>
      <c r="KF40" s="22"/>
      <c r="KG40" s="22"/>
      <c r="KH40" s="22"/>
      <c r="KI40" s="22"/>
      <c r="KJ40" s="22"/>
      <c r="KK40" s="22"/>
      <c r="KL40" s="22"/>
      <c r="KM40" s="22"/>
      <c r="KN40" s="22"/>
      <c r="KO40" s="22"/>
      <c r="KP40" s="22"/>
      <c r="KQ40" s="22"/>
      <c r="KR40" s="22"/>
      <c r="KS40" s="22"/>
      <c r="KT40" s="22"/>
      <c r="KU40" s="22"/>
      <c r="KV40" s="22"/>
      <c r="KW40" s="22"/>
      <c r="KX40" s="22"/>
      <c r="KY40" s="22"/>
      <c r="KZ40" s="22"/>
      <c r="LA40" s="22"/>
      <c r="LB40" s="22"/>
      <c r="LC40" s="22"/>
      <c r="LD40" s="22"/>
      <c r="LE40" s="22"/>
      <c r="LF40" s="22"/>
      <c r="LG40" s="22"/>
      <c r="LH40" s="22"/>
      <c r="LI40" s="22"/>
      <c r="LJ40" s="22"/>
      <c r="LK40" s="22"/>
      <c r="LL40" s="22"/>
      <c r="LM40" s="22"/>
      <c r="LN40" s="22"/>
      <c r="LO40" s="22"/>
      <c r="LP40" s="22"/>
      <c r="LQ40" s="22"/>
      <c r="LR40" s="22"/>
      <c r="LS40" s="22"/>
      <c r="LT40" s="22"/>
      <c r="LU40" s="22"/>
      <c r="LV40" s="22"/>
      <c r="LW40" s="22"/>
      <c r="LX40" s="22"/>
      <c r="LY40" s="22"/>
      <c r="LZ40" s="22"/>
      <c r="MA40" s="22"/>
      <c r="MB40" s="22"/>
      <c r="MC40" s="22"/>
      <c r="MD40" s="22"/>
      <c r="ME40" s="22"/>
      <c r="MF40" s="22"/>
      <c r="MG40" s="22"/>
      <c r="MH40" s="22"/>
      <c r="MI40" s="22"/>
      <c r="MJ40" s="22"/>
      <c r="MK40" s="22"/>
      <c r="ML40" s="22"/>
      <c r="MM40" s="22"/>
      <c r="MN40" s="22"/>
      <c r="MO40" s="22"/>
      <c r="MP40" s="22"/>
      <c r="MQ40" s="22"/>
      <c r="MR40" s="22"/>
      <c r="MS40" s="22"/>
      <c r="MT40" s="22"/>
      <c r="MU40" s="22"/>
      <c r="MV40" s="22"/>
      <c r="MW40" s="22"/>
      <c r="MX40" s="22"/>
      <c r="MY40" s="22"/>
      <c r="MZ40" s="22"/>
      <c r="NA40" s="22"/>
      <c r="NB40" s="22"/>
      <c r="NC40" s="22"/>
      <c r="ND40" s="22"/>
      <c r="NE40" s="22"/>
      <c r="NF40" s="22"/>
      <c r="NG40" s="22"/>
      <c r="NH40" s="22"/>
      <c r="NI40" s="22"/>
      <c r="NJ40" s="22"/>
      <c r="NK40" s="22"/>
      <c r="NL40" s="22"/>
      <c r="NM40" s="22"/>
      <c r="NN40" s="22"/>
      <c r="NO40" s="22"/>
      <c r="NP40" s="22"/>
      <c r="NQ40" s="22"/>
      <c r="NR40" s="22"/>
      <c r="NS40" s="22"/>
      <c r="NT40" s="22"/>
      <c r="NU40" s="22"/>
      <c r="NV40" s="22"/>
      <c r="NW40" s="22"/>
      <c r="NX40" s="22"/>
      <c r="NY40" s="22"/>
      <c r="NZ40" s="22"/>
      <c r="OA40" s="22"/>
      <c r="OB40" s="22"/>
      <c r="OC40" s="22"/>
      <c r="OD40" s="22"/>
      <c r="OE40" s="22"/>
      <c r="OF40" s="22"/>
      <c r="OG40" s="22"/>
      <c r="OH40" s="22"/>
      <c r="OI40" s="22"/>
      <c r="OJ40" s="22"/>
      <c r="OK40" s="22"/>
      <c r="OL40" s="22"/>
      <c r="OM40" s="22"/>
      <c r="ON40" s="22"/>
      <c r="OO40" s="22"/>
      <c r="OP40" s="22"/>
      <c r="OQ40" s="22"/>
      <c r="OR40" s="22"/>
      <c r="OS40" s="22"/>
      <c r="OT40" s="22"/>
      <c r="OU40" s="22"/>
      <c r="OV40" s="22"/>
      <c r="OW40" s="22"/>
      <c r="OX40" s="22"/>
      <c r="OY40" s="22"/>
      <c r="OZ40" s="22"/>
      <c r="PA40" s="22"/>
      <c r="PB40" s="22"/>
      <c r="PC40" s="22"/>
      <c r="PD40" s="22"/>
      <c r="PE40" s="22"/>
      <c r="PF40" s="22"/>
      <c r="PG40" s="22"/>
      <c r="PH40" s="22"/>
      <c r="PI40" s="22"/>
      <c r="PJ40" s="22"/>
      <c r="PK40" s="22"/>
      <c r="PL40" s="22"/>
      <c r="PM40" s="22"/>
      <c r="PN40" s="22"/>
      <c r="PO40" s="22"/>
      <c r="PP40" s="22"/>
      <c r="PQ40" s="22"/>
      <c r="PR40" s="22"/>
      <c r="PS40" s="22"/>
      <c r="PT40" s="22"/>
      <c r="PU40" s="22"/>
      <c r="PV40" s="22"/>
      <c r="PW40" s="22"/>
      <c r="PX40" s="22"/>
      <c r="PY40" s="22"/>
      <c r="PZ40" s="22"/>
      <c r="QA40" s="22"/>
      <c r="QB40" s="22"/>
      <c r="QC40" s="22"/>
      <c r="QD40" s="22"/>
      <c r="QE40" s="22"/>
      <c r="QF40" s="22"/>
      <c r="QG40" s="22"/>
      <c r="QH40" s="22"/>
      <c r="QI40" s="22"/>
      <c r="QJ40" s="22"/>
      <c r="QK40" s="22"/>
      <c r="QL40" s="22"/>
      <c r="QM40" s="22"/>
      <c r="QN40" s="22"/>
      <c r="QO40" s="22"/>
      <c r="QP40" s="22"/>
      <c r="QQ40" s="22"/>
      <c r="QR40" s="22"/>
      <c r="QS40" s="22"/>
      <c r="QT40" s="22"/>
      <c r="QU40" s="22"/>
      <c r="QV40" s="22"/>
      <c r="QW40" s="22"/>
      <c r="QX40" s="22"/>
      <c r="QY40" s="22"/>
      <c r="QZ40" s="22"/>
      <c r="RA40" s="22"/>
      <c r="RB40" s="22"/>
      <c r="RC40" s="22"/>
      <c r="RD40" s="22"/>
      <c r="RE40" s="22"/>
      <c r="RF40" s="22"/>
      <c r="RG40" s="22"/>
      <c r="RH40" s="22"/>
      <c r="RI40" s="22"/>
      <c r="RJ40" s="22"/>
      <c r="RK40" s="22"/>
      <c r="RL40" s="22"/>
      <c r="RM40" s="22"/>
      <c r="RN40" s="22"/>
      <c r="RO40" s="22"/>
      <c r="RP40" s="22"/>
      <c r="RQ40" s="22"/>
      <c r="RR40" s="22"/>
      <c r="RS40" s="22"/>
      <c r="RT40" s="22"/>
      <c r="RU40" s="22"/>
      <c r="RV40" s="22"/>
      <c r="RW40" s="22"/>
      <c r="RX40" s="22"/>
      <c r="RY40" s="22"/>
      <c r="RZ40" s="22"/>
      <c r="SA40" s="22"/>
      <c r="SB40" s="22"/>
      <c r="SC40" s="22"/>
      <c r="SD40" s="22"/>
      <c r="SE40" s="22"/>
      <c r="SF40" s="22"/>
      <c r="SG40" s="22"/>
      <c r="SH40" s="22"/>
      <c r="SI40" s="22"/>
      <c r="SJ40" s="22"/>
      <c r="SK40" s="22"/>
      <c r="SL40" s="22"/>
      <c r="SM40" s="22"/>
      <c r="SN40" s="22"/>
      <c r="SO40" s="22"/>
      <c r="SP40" s="22"/>
      <c r="SQ40" s="22"/>
      <c r="SR40" s="22"/>
      <c r="SS40" s="22"/>
      <c r="ST40" s="22"/>
      <c r="SU40" s="22"/>
      <c r="SV40" s="22"/>
      <c r="SW40" s="22"/>
      <c r="SX40" s="22"/>
      <c r="SY40" s="22"/>
      <c r="SZ40" s="22"/>
      <c r="TA40" s="22"/>
      <c r="TB40" s="22"/>
      <c r="TC40" s="22"/>
      <c r="TD40" s="22"/>
      <c r="TE40" s="22"/>
      <c r="TF40" s="22"/>
      <c r="TG40" s="22"/>
      <c r="TH40" s="22"/>
      <c r="TI40" s="22"/>
      <c r="TJ40" s="22"/>
      <c r="TK40" s="22"/>
      <c r="TL40" s="22"/>
      <c r="TM40" s="22"/>
      <c r="TN40" s="22"/>
      <c r="TO40" s="22"/>
    </row>
    <row r="41" spans="1:535" s="21" customFormat="1" ht="51.75" customHeight="1" x14ac:dyDescent="0.25">
      <c r="A41" s="87" t="s">
        <v>158</v>
      </c>
      <c r="B41" s="41" t="str">
        <f>'дод 5'!A151</f>
        <v>5031</v>
      </c>
      <c r="C41" s="35" t="s">
        <v>595</v>
      </c>
      <c r="D41" s="157">
        <v>18415993</v>
      </c>
      <c r="E41" s="157">
        <v>13351000</v>
      </c>
      <c r="F41" s="157">
        <v>840273</v>
      </c>
      <c r="G41" s="157">
        <v>12781001.43</v>
      </c>
      <c r="H41" s="157">
        <v>9284181.4600000009</v>
      </c>
      <c r="I41" s="157">
        <v>501391.75</v>
      </c>
      <c r="J41" s="158">
        <f t="shared" si="8"/>
        <v>69.401641442848074</v>
      </c>
      <c r="K41" s="157">
        <f t="shared" si="18"/>
        <v>200700</v>
      </c>
      <c r="L41" s="157">
        <v>200700</v>
      </c>
      <c r="M41" s="157"/>
      <c r="N41" s="157"/>
      <c r="O41" s="157"/>
      <c r="P41" s="157">
        <v>200700</v>
      </c>
      <c r="Q41" s="157">
        <f t="shared" si="15"/>
        <v>49000</v>
      </c>
      <c r="R41" s="157">
        <v>49000</v>
      </c>
      <c r="S41" s="157"/>
      <c r="T41" s="157"/>
      <c r="U41" s="157"/>
      <c r="V41" s="157">
        <v>49000</v>
      </c>
      <c r="W41" s="158">
        <f t="shared" si="10"/>
        <v>24.414549078226209</v>
      </c>
      <c r="X41" s="157">
        <f t="shared" si="16"/>
        <v>12830001.43</v>
      </c>
      <c r="Y41" s="20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  <c r="IZ41" s="22"/>
      <c r="JA41" s="22"/>
      <c r="JB41" s="22"/>
      <c r="JC41" s="22"/>
      <c r="JD41" s="22"/>
      <c r="JE41" s="22"/>
      <c r="JF41" s="22"/>
      <c r="JG41" s="22"/>
      <c r="JH41" s="22"/>
      <c r="JI41" s="22"/>
      <c r="JJ41" s="22"/>
      <c r="JK41" s="22"/>
      <c r="JL41" s="22"/>
      <c r="JM41" s="22"/>
      <c r="JN41" s="22"/>
      <c r="JO41" s="22"/>
      <c r="JP41" s="22"/>
      <c r="JQ41" s="22"/>
      <c r="JR41" s="22"/>
      <c r="JS41" s="22"/>
      <c r="JT41" s="22"/>
      <c r="JU41" s="22"/>
      <c r="JV41" s="22"/>
      <c r="JW41" s="22"/>
      <c r="JX41" s="22"/>
      <c r="JY41" s="22"/>
      <c r="JZ41" s="22"/>
      <c r="KA41" s="22"/>
      <c r="KB41" s="22"/>
      <c r="KC41" s="22"/>
      <c r="KD41" s="22"/>
      <c r="KE41" s="22"/>
      <c r="KF41" s="22"/>
      <c r="KG41" s="22"/>
      <c r="KH41" s="22"/>
      <c r="KI41" s="22"/>
      <c r="KJ41" s="22"/>
      <c r="KK41" s="22"/>
      <c r="KL41" s="22"/>
      <c r="KM41" s="22"/>
      <c r="KN41" s="22"/>
      <c r="KO41" s="22"/>
      <c r="KP41" s="22"/>
      <c r="KQ41" s="22"/>
      <c r="KR41" s="22"/>
      <c r="KS41" s="22"/>
      <c r="KT41" s="22"/>
      <c r="KU41" s="22"/>
      <c r="KV41" s="22"/>
      <c r="KW41" s="22"/>
      <c r="KX41" s="22"/>
      <c r="KY41" s="22"/>
      <c r="KZ41" s="22"/>
      <c r="LA41" s="22"/>
      <c r="LB41" s="22"/>
      <c r="LC41" s="22"/>
      <c r="LD41" s="22"/>
      <c r="LE41" s="22"/>
      <c r="LF41" s="22"/>
      <c r="LG41" s="22"/>
      <c r="LH41" s="22"/>
      <c r="LI41" s="22"/>
      <c r="LJ41" s="22"/>
      <c r="LK41" s="22"/>
      <c r="LL41" s="22"/>
      <c r="LM41" s="22"/>
      <c r="LN41" s="22"/>
      <c r="LO41" s="22"/>
      <c r="LP41" s="22"/>
      <c r="LQ41" s="22"/>
      <c r="LR41" s="22"/>
      <c r="LS41" s="22"/>
      <c r="LT41" s="22"/>
      <c r="LU41" s="22"/>
      <c r="LV41" s="22"/>
      <c r="LW41" s="22"/>
      <c r="LX41" s="22"/>
      <c r="LY41" s="22"/>
      <c r="LZ41" s="22"/>
      <c r="MA41" s="22"/>
      <c r="MB41" s="22"/>
      <c r="MC41" s="22"/>
      <c r="MD41" s="22"/>
      <c r="ME41" s="22"/>
      <c r="MF41" s="22"/>
      <c r="MG41" s="22"/>
      <c r="MH41" s="22"/>
      <c r="MI41" s="22"/>
      <c r="MJ41" s="22"/>
      <c r="MK41" s="22"/>
      <c r="ML41" s="22"/>
      <c r="MM41" s="22"/>
      <c r="MN41" s="22"/>
      <c r="MO41" s="22"/>
      <c r="MP41" s="22"/>
      <c r="MQ41" s="22"/>
      <c r="MR41" s="22"/>
      <c r="MS41" s="22"/>
      <c r="MT41" s="22"/>
      <c r="MU41" s="22"/>
      <c r="MV41" s="22"/>
      <c r="MW41" s="22"/>
      <c r="MX41" s="22"/>
      <c r="MY41" s="22"/>
      <c r="MZ41" s="22"/>
      <c r="NA41" s="22"/>
      <c r="NB41" s="22"/>
      <c r="NC41" s="22"/>
      <c r="ND41" s="22"/>
      <c r="NE41" s="22"/>
      <c r="NF41" s="22"/>
      <c r="NG41" s="22"/>
      <c r="NH41" s="22"/>
      <c r="NI41" s="22"/>
      <c r="NJ41" s="22"/>
      <c r="NK41" s="22"/>
      <c r="NL41" s="22"/>
      <c r="NM41" s="22"/>
      <c r="NN41" s="22"/>
      <c r="NO41" s="22"/>
      <c r="NP41" s="22"/>
      <c r="NQ41" s="22"/>
      <c r="NR41" s="22"/>
      <c r="NS41" s="22"/>
      <c r="NT41" s="22"/>
      <c r="NU41" s="22"/>
      <c r="NV41" s="22"/>
      <c r="NW41" s="22"/>
      <c r="NX41" s="22"/>
      <c r="NY41" s="22"/>
      <c r="NZ41" s="22"/>
      <c r="OA41" s="22"/>
      <c r="OB41" s="22"/>
      <c r="OC41" s="22"/>
      <c r="OD41" s="22"/>
      <c r="OE41" s="22"/>
      <c r="OF41" s="22"/>
      <c r="OG41" s="22"/>
      <c r="OH41" s="22"/>
      <c r="OI41" s="22"/>
      <c r="OJ41" s="22"/>
      <c r="OK41" s="22"/>
      <c r="OL41" s="22"/>
      <c r="OM41" s="22"/>
      <c r="ON41" s="22"/>
      <c r="OO41" s="22"/>
      <c r="OP41" s="22"/>
      <c r="OQ41" s="22"/>
      <c r="OR41" s="22"/>
      <c r="OS41" s="22"/>
      <c r="OT41" s="22"/>
      <c r="OU41" s="22"/>
      <c r="OV41" s="22"/>
      <c r="OW41" s="22"/>
      <c r="OX41" s="22"/>
      <c r="OY41" s="22"/>
      <c r="OZ41" s="22"/>
      <c r="PA41" s="22"/>
      <c r="PB41" s="22"/>
      <c r="PC41" s="22"/>
      <c r="PD41" s="22"/>
      <c r="PE41" s="22"/>
      <c r="PF41" s="22"/>
      <c r="PG41" s="22"/>
      <c r="PH41" s="22"/>
      <c r="PI41" s="22"/>
      <c r="PJ41" s="22"/>
      <c r="PK41" s="22"/>
      <c r="PL41" s="22"/>
      <c r="PM41" s="22"/>
      <c r="PN41" s="22"/>
      <c r="PO41" s="22"/>
      <c r="PP41" s="22"/>
      <c r="PQ41" s="22"/>
      <c r="PR41" s="22"/>
      <c r="PS41" s="22"/>
      <c r="PT41" s="22"/>
      <c r="PU41" s="22"/>
      <c r="PV41" s="22"/>
      <c r="PW41" s="22"/>
      <c r="PX41" s="22"/>
      <c r="PY41" s="22"/>
      <c r="PZ41" s="22"/>
      <c r="QA41" s="22"/>
      <c r="QB41" s="22"/>
      <c r="QC41" s="22"/>
      <c r="QD41" s="22"/>
      <c r="QE41" s="22"/>
      <c r="QF41" s="22"/>
      <c r="QG41" s="22"/>
      <c r="QH41" s="22"/>
      <c r="QI41" s="22"/>
      <c r="QJ41" s="22"/>
      <c r="QK41" s="22"/>
      <c r="QL41" s="22"/>
      <c r="QM41" s="22"/>
      <c r="QN41" s="22"/>
      <c r="QO41" s="22"/>
      <c r="QP41" s="22"/>
      <c r="QQ41" s="22"/>
      <c r="QR41" s="22"/>
      <c r="QS41" s="22"/>
      <c r="QT41" s="22"/>
      <c r="QU41" s="22"/>
      <c r="QV41" s="22"/>
      <c r="QW41" s="22"/>
      <c r="QX41" s="22"/>
      <c r="QY41" s="22"/>
      <c r="QZ41" s="22"/>
      <c r="RA41" s="22"/>
      <c r="RB41" s="22"/>
      <c r="RC41" s="22"/>
      <c r="RD41" s="22"/>
      <c r="RE41" s="22"/>
      <c r="RF41" s="22"/>
      <c r="RG41" s="22"/>
      <c r="RH41" s="22"/>
      <c r="RI41" s="22"/>
      <c r="RJ41" s="22"/>
      <c r="RK41" s="22"/>
      <c r="RL41" s="22"/>
      <c r="RM41" s="22"/>
      <c r="RN41" s="22"/>
      <c r="RO41" s="22"/>
      <c r="RP41" s="22"/>
      <c r="RQ41" s="22"/>
      <c r="RR41" s="22"/>
      <c r="RS41" s="22"/>
      <c r="RT41" s="22"/>
      <c r="RU41" s="22"/>
      <c r="RV41" s="22"/>
      <c r="RW41" s="22"/>
      <c r="RX41" s="22"/>
      <c r="RY41" s="22"/>
      <c r="RZ41" s="22"/>
      <c r="SA41" s="22"/>
      <c r="SB41" s="22"/>
      <c r="SC41" s="22"/>
      <c r="SD41" s="22"/>
      <c r="SE41" s="22"/>
      <c r="SF41" s="22"/>
      <c r="SG41" s="22"/>
      <c r="SH41" s="22"/>
      <c r="SI41" s="22"/>
      <c r="SJ41" s="22"/>
      <c r="SK41" s="22"/>
      <c r="SL41" s="22"/>
      <c r="SM41" s="22"/>
      <c r="SN41" s="22"/>
      <c r="SO41" s="22"/>
      <c r="SP41" s="22"/>
      <c r="SQ41" s="22"/>
      <c r="SR41" s="22"/>
      <c r="SS41" s="22"/>
      <c r="ST41" s="22"/>
      <c r="SU41" s="22"/>
      <c r="SV41" s="22"/>
      <c r="SW41" s="22"/>
      <c r="SX41" s="22"/>
      <c r="SY41" s="22"/>
      <c r="SZ41" s="22"/>
      <c r="TA41" s="22"/>
      <c r="TB41" s="22"/>
      <c r="TC41" s="22"/>
      <c r="TD41" s="22"/>
      <c r="TE41" s="22"/>
      <c r="TF41" s="22"/>
      <c r="TG41" s="22"/>
      <c r="TH41" s="22"/>
      <c r="TI41" s="22"/>
      <c r="TJ41" s="22"/>
      <c r="TK41" s="22"/>
      <c r="TL41" s="22"/>
      <c r="TM41" s="22"/>
      <c r="TN41" s="22"/>
      <c r="TO41" s="22"/>
    </row>
    <row r="42" spans="1:535" s="21" customFormat="1" ht="51.75" customHeight="1" x14ac:dyDescent="0.25">
      <c r="A42" s="87" t="s">
        <v>357</v>
      </c>
      <c r="B42" s="41" t="str">
        <f>'дод 5'!A153</f>
        <v>5032</v>
      </c>
      <c r="C42" s="35" t="s">
        <v>22</v>
      </c>
      <c r="D42" s="157">
        <v>14411332</v>
      </c>
      <c r="E42" s="157"/>
      <c r="F42" s="157"/>
      <c r="G42" s="157">
        <v>10370398.84</v>
      </c>
      <c r="H42" s="157"/>
      <c r="I42" s="157"/>
      <c r="J42" s="158">
        <f t="shared" si="8"/>
        <v>71.960030065229219</v>
      </c>
      <c r="K42" s="157">
        <f t="shared" si="18"/>
        <v>372100</v>
      </c>
      <c r="L42" s="157">
        <v>372100</v>
      </c>
      <c r="M42" s="157"/>
      <c r="N42" s="157"/>
      <c r="O42" s="157"/>
      <c r="P42" s="157">
        <v>372100</v>
      </c>
      <c r="Q42" s="157">
        <f t="shared" si="15"/>
        <v>126099.87</v>
      </c>
      <c r="R42" s="157">
        <v>126099.87</v>
      </c>
      <c r="S42" s="157"/>
      <c r="T42" s="157"/>
      <c r="U42" s="157"/>
      <c r="V42" s="157">
        <v>126099.87</v>
      </c>
      <c r="W42" s="158">
        <f t="shared" si="10"/>
        <v>33.888704649287824</v>
      </c>
      <c r="X42" s="157">
        <f t="shared" si="16"/>
        <v>10496498.709999999</v>
      </c>
      <c r="Y42" s="20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  <c r="IW42" s="22"/>
      <c r="IX42" s="22"/>
      <c r="IY42" s="22"/>
      <c r="IZ42" s="22"/>
      <c r="JA42" s="22"/>
      <c r="JB42" s="22"/>
      <c r="JC42" s="22"/>
      <c r="JD42" s="22"/>
      <c r="JE42" s="22"/>
      <c r="JF42" s="22"/>
      <c r="JG42" s="22"/>
      <c r="JH42" s="22"/>
      <c r="JI42" s="22"/>
      <c r="JJ42" s="22"/>
      <c r="JK42" s="22"/>
      <c r="JL42" s="22"/>
      <c r="JM42" s="22"/>
      <c r="JN42" s="22"/>
      <c r="JO42" s="22"/>
      <c r="JP42" s="22"/>
      <c r="JQ42" s="22"/>
      <c r="JR42" s="22"/>
      <c r="JS42" s="22"/>
      <c r="JT42" s="22"/>
      <c r="JU42" s="22"/>
      <c r="JV42" s="22"/>
      <c r="JW42" s="22"/>
      <c r="JX42" s="22"/>
      <c r="JY42" s="22"/>
      <c r="JZ42" s="22"/>
      <c r="KA42" s="22"/>
      <c r="KB42" s="22"/>
      <c r="KC42" s="22"/>
      <c r="KD42" s="22"/>
      <c r="KE42" s="22"/>
      <c r="KF42" s="22"/>
      <c r="KG42" s="22"/>
      <c r="KH42" s="22"/>
      <c r="KI42" s="22"/>
      <c r="KJ42" s="22"/>
      <c r="KK42" s="22"/>
      <c r="KL42" s="22"/>
      <c r="KM42" s="22"/>
      <c r="KN42" s="22"/>
      <c r="KO42" s="22"/>
      <c r="KP42" s="22"/>
      <c r="KQ42" s="22"/>
      <c r="KR42" s="22"/>
      <c r="KS42" s="22"/>
      <c r="KT42" s="22"/>
      <c r="KU42" s="22"/>
      <c r="KV42" s="22"/>
      <c r="KW42" s="22"/>
      <c r="KX42" s="22"/>
      <c r="KY42" s="22"/>
      <c r="KZ42" s="22"/>
      <c r="LA42" s="22"/>
      <c r="LB42" s="22"/>
      <c r="LC42" s="22"/>
      <c r="LD42" s="22"/>
      <c r="LE42" s="22"/>
      <c r="LF42" s="22"/>
      <c r="LG42" s="22"/>
      <c r="LH42" s="22"/>
      <c r="LI42" s="22"/>
      <c r="LJ42" s="22"/>
      <c r="LK42" s="22"/>
      <c r="LL42" s="22"/>
      <c r="LM42" s="22"/>
      <c r="LN42" s="22"/>
      <c r="LO42" s="22"/>
      <c r="LP42" s="22"/>
      <c r="LQ42" s="22"/>
      <c r="LR42" s="22"/>
      <c r="LS42" s="22"/>
      <c r="LT42" s="22"/>
      <c r="LU42" s="22"/>
      <c r="LV42" s="22"/>
      <c r="LW42" s="22"/>
      <c r="LX42" s="22"/>
      <c r="LY42" s="22"/>
      <c r="LZ42" s="22"/>
      <c r="MA42" s="22"/>
      <c r="MB42" s="22"/>
      <c r="MC42" s="22"/>
      <c r="MD42" s="22"/>
      <c r="ME42" s="22"/>
      <c r="MF42" s="22"/>
      <c r="MG42" s="22"/>
      <c r="MH42" s="22"/>
      <c r="MI42" s="22"/>
      <c r="MJ42" s="22"/>
      <c r="MK42" s="22"/>
      <c r="ML42" s="22"/>
      <c r="MM42" s="22"/>
      <c r="MN42" s="22"/>
      <c r="MO42" s="22"/>
      <c r="MP42" s="22"/>
      <c r="MQ42" s="22"/>
      <c r="MR42" s="22"/>
      <c r="MS42" s="22"/>
      <c r="MT42" s="22"/>
      <c r="MU42" s="22"/>
      <c r="MV42" s="22"/>
      <c r="MW42" s="22"/>
      <c r="MX42" s="22"/>
      <c r="MY42" s="22"/>
      <c r="MZ42" s="22"/>
      <c r="NA42" s="22"/>
      <c r="NB42" s="22"/>
      <c r="NC42" s="22"/>
      <c r="ND42" s="22"/>
      <c r="NE42" s="22"/>
      <c r="NF42" s="22"/>
      <c r="NG42" s="22"/>
      <c r="NH42" s="22"/>
      <c r="NI42" s="22"/>
      <c r="NJ42" s="22"/>
      <c r="NK42" s="22"/>
      <c r="NL42" s="22"/>
      <c r="NM42" s="22"/>
      <c r="NN42" s="22"/>
      <c r="NO42" s="22"/>
      <c r="NP42" s="22"/>
      <c r="NQ42" s="22"/>
      <c r="NR42" s="22"/>
      <c r="NS42" s="22"/>
      <c r="NT42" s="22"/>
      <c r="NU42" s="22"/>
      <c r="NV42" s="22"/>
      <c r="NW42" s="22"/>
      <c r="NX42" s="22"/>
      <c r="NY42" s="22"/>
      <c r="NZ42" s="22"/>
      <c r="OA42" s="22"/>
      <c r="OB42" s="22"/>
      <c r="OC42" s="22"/>
      <c r="OD42" s="22"/>
      <c r="OE42" s="22"/>
      <c r="OF42" s="22"/>
      <c r="OG42" s="22"/>
      <c r="OH42" s="22"/>
      <c r="OI42" s="22"/>
      <c r="OJ42" s="22"/>
      <c r="OK42" s="22"/>
      <c r="OL42" s="22"/>
      <c r="OM42" s="22"/>
      <c r="ON42" s="22"/>
      <c r="OO42" s="22"/>
      <c r="OP42" s="22"/>
      <c r="OQ42" s="22"/>
      <c r="OR42" s="22"/>
      <c r="OS42" s="22"/>
      <c r="OT42" s="22"/>
      <c r="OU42" s="22"/>
      <c r="OV42" s="22"/>
      <c r="OW42" s="22"/>
      <c r="OX42" s="22"/>
      <c r="OY42" s="22"/>
      <c r="OZ42" s="22"/>
      <c r="PA42" s="22"/>
      <c r="PB42" s="22"/>
      <c r="PC42" s="22"/>
      <c r="PD42" s="22"/>
      <c r="PE42" s="22"/>
      <c r="PF42" s="22"/>
      <c r="PG42" s="22"/>
      <c r="PH42" s="22"/>
      <c r="PI42" s="22"/>
      <c r="PJ42" s="22"/>
      <c r="PK42" s="22"/>
      <c r="PL42" s="22"/>
      <c r="PM42" s="22"/>
      <c r="PN42" s="22"/>
      <c r="PO42" s="22"/>
      <c r="PP42" s="22"/>
      <c r="PQ42" s="22"/>
      <c r="PR42" s="22"/>
      <c r="PS42" s="22"/>
      <c r="PT42" s="22"/>
      <c r="PU42" s="22"/>
      <c r="PV42" s="22"/>
      <c r="PW42" s="22"/>
      <c r="PX42" s="22"/>
      <c r="PY42" s="22"/>
      <c r="PZ42" s="22"/>
      <c r="QA42" s="22"/>
      <c r="QB42" s="22"/>
      <c r="QC42" s="22"/>
      <c r="QD42" s="22"/>
      <c r="QE42" s="22"/>
      <c r="QF42" s="22"/>
      <c r="QG42" s="22"/>
      <c r="QH42" s="22"/>
      <c r="QI42" s="22"/>
      <c r="QJ42" s="22"/>
      <c r="QK42" s="22"/>
      <c r="QL42" s="22"/>
      <c r="QM42" s="22"/>
      <c r="QN42" s="22"/>
      <c r="QO42" s="22"/>
      <c r="QP42" s="22"/>
      <c r="QQ42" s="22"/>
      <c r="QR42" s="22"/>
      <c r="QS42" s="22"/>
      <c r="QT42" s="22"/>
      <c r="QU42" s="22"/>
      <c r="QV42" s="22"/>
      <c r="QW42" s="22"/>
      <c r="QX42" s="22"/>
      <c r="QY42" s="22"/>
      <c r="QZ42" s="22"/>
      <c r="RA42" s="22"/>
      <c r="RB42" s="22"/>
      <c r="RC42" s="22"/>
      <c r="RD42" s="22"/>
      <c r="RE42" s="22"/>
      <c r="RF42" s="22"/>
      <c r="RG42" s="22"/>
      <c r="RH42" s="22"/>
      <c r="RI42" s="22"/>
      <c r="RJ42" s="22"/>
      <c r="RK42" s="22"/>
      <c r="RL42" s="22"/>
      <c r="RM42" s="22"/>
      <c r="RN42" s="22"/>
      <c r="RO42" s="22"/>
      <c r="RP42" s="22"/>
      <c r="RQ42" s="22"/>
      <c r="RR42" s="22"/>
      <c r="RS42" s="22"/>
      <c r="RT42" s="22"/>
      <c r="RU42" s="22"/>
      <c r="RV42" s="22"/>
      <c r="RW42" s="22"/>
      <c r="RX42" s="22"/>
      <c r="RY42" s="22"/>
      <c r="RZ42" s="22"/>
      <c r="SA42" s="22"/>
      <c r="SB42" s="22"/>
      <c r="SC42" s="22"/>
      <c r="SD42" s="22"/>
      <c r="SE42" s="22"/>
      <c r="SF42" s="22"/>
      <c r="SG42" s="22"/>
      <c r="SH42" s="22"/>
      <c r="SI42" s="22"/>
      <c r="SJ42" s="22"/>
      <c r="SK42" s="22"/>
      <c r="SL42" s="22"/>
      <c r="SM42" s="22"/>
      <c r="SN42" s="22"/>
      <c r="SO42" s="22"/>
      <c r="SP42" s="22"/>
      <c r="SQ42" s="22"/>
      <c r="SR42" s="22"/>
      <c r="SS42" s="22"/>
      <c r="ST42" s="22"/>
      <c r="SU42" s="22"/>
      <c r="SV42" s="22"/>
      <c r="SW42" s="22"/>
      <c r="SX42" s="22"/>
      <c r="SY42" s="22"/>
      <c r="SZ42" s="22"/>
      <c r="TA42" s="22"/>
      <c r="TB42" s="22"/>
      <c r="TC42" s="22"/>
      <c r="TD42" s="22"/>
      <c r="TE42" s="22"/>
      <c r="TF42" s="22"/>
      <c r="TG42" s="22"/>
      <c r="TH42" s="22"/>
      <c r="TI42" s="22"/>
      <c r="TJ42" s="22"/>
      <c r="TK42" s="22"/>
      <c r="TL42" s="22"/>
      <c r="TM42" s="22"/>
      <c r="TN42" s="22"/>
      <c r="TO42" s="22"/>
    </row>
    <row r="43" spans="1:535" s="21" customFormat="1" ht="63" x14ac:dyDescent="0.25">
      <c r="A43" s="87" t="s">
        <v>159</v>
      </c>
      <c r="B43" s="41" t="str">
        <f>'дод 5'!A154</f>
        <v>5061</v>
      </c>
      <c r="C43" s="35" t="str">
        <f>'дод 5'!C154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D43" s="157">
        <v>4973184</v>
      </c>
      <c r="E43" s="157">
        <v>2987400</v>
      </c>
      <c r="F43" s="157">
        <v>319039</v>
      </c>
      <c r="G43" s="157">
        <v>3297518.98</v>
      </c>
      <c r="H43" s="157">
        <v>2166054.2799999998</v>
      </c>
      <c r="I43" s="157">
        <v>190689.42</v>
      </c>
      <c r="J43" s="158">
        <f t="shared" si="8"/>
        <v>66.305991895735204</v>
      </c>
      <c r="K43" s="157">
        <f t="shared" si="18"/>
        <v>1742994</v>
      </c>
      <c r="L43" s="157">
        <v>1530000</v>
      </c>
      <c r="M43" s="157">
        <v>212994</v>
      </c>
      <c r="N43" s="157">
        <v>119291</v>
      </c>
      <c r="O43" s="157">
        <v>50432</v>
      </c>
      <c r="P43" s="157">
        <v>1530000</v>
      </c>
      <c r="Q43" s="157">
        <f t="shared" si="15"/>
        <v>1571114.52</v>
      </c>
      <c r="R43" s="157">
        <v>1495260</v>
      </c>
      <c r="S43" s="157">
        <v>47754.52</v>
      </c>
      <c r="T43" s="157"/>
      <c r="U43" s="157">
        <v>3731.91</v>
      </c>
      <c r="V43" s="157">
        <v>1523360</v>
      </c>
      <c r="W43" s="158">
        <f t="shared" si="10"/>
        <v>90.138836966736548</v>
      </c>
      <c r="X43" s="157">
        <f t="shared" si="16"/>
        <v>4868633.5</v>
      </c>
      <c r="Y43" s="20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22"/>
      <c r="JA43" s="22"/>
      <c r="JB43" s="22"/>
      <c r="JC43" s="22"/>
      <c r="JD43" s="22"/>
      <c r="JE43" s="22"/>
      <c r="JF43" s="22"/>
      <c r="JG43" s="22"/>
      <c r="JH43" s="22"/>
      <c r="JI43" s="22"/>
      <c r="JJ43" s="22"/>
      <c r="JK43" s="22"/>
      <c r="JL43" s="22"/>
      <c r="JM43" s="22"/>
      <c r="JN43" s="22"/>
      <c r="JO43" s="22"/>
      <c r="JP43" s="22"/>
      <c r="JQ43" s="22"/>
      <c r="JR43" s="22"/>
      <c r="JS43" s="22"/>
      <c r="JT43" s="22"/>
      <c r="JU43" s="22"/>
      <c r="JV43" s="22"/>
      <c r="JW43" s="22"/>
      <c r="JX43" s="22"/>
      <c r="JY43" s="22"/>
      <c r="JZ43" s="22"/>
      <c r="KA43" s="22"/>
      <c r="KB43" s="22"/>
      <c r="KC43" s="22"/>
      <c r="KD43" s="22"/>
      <c r="KE43" s="22"/>
      <c r="KF43" s="22"/>
      <c r="KG43" s="22"/>
      <c r="KH43" s="22"/>
      <c r="KI43" s="22"/>
      <c r="KJ43" s="22"/>
      <c r="KK43" s="22"/>
      <c r="KL43" s="22"/>
      <c r="KM43" s="22"/>
      <c r="KN43" s="22"/>
      <c r="KO43" s="22"/>
      <c r="KP43" s="22"/>
      <c r="KQ43" s="22"/>
      <c r="KR43" s="22"/>
      <c r="KS43" s="22"/>
      <c r="KT43" s="22"/>
      <c r="KU43" s="22"/>
      <c r="KV43" s="22"/>
      <c r="KW43" s="22"/>
      <c r="KX43" s="22"/>
      <c r="KY43" s="22"/>
      <c r="KZ43" s="22"/>
      <c r="LA43" s="22"/>
      <c r="LB43" s="22"/>
      <c r="LC43" s="22"/>
      <c r="LD43" s="22"/>
      <c r="LE43" s="22"/>
      <c r="LF43" s="22"/>
      <c r="LG43" s="22"/>
      <c r="LH43" s="22"/>
      <c r="LI43" s="22"/>
      <c r="LJ43" s="22"/>
      <c r="LK43" s="22"/>
      <c r="LL43" s="22"/>
      <c r="LM43" s="22"/>
      <c r="LN43" s="22"/>
      <c r="LO43" s="22"/>
      <c r="LP43" s="22"/>
      <c r="LQ43" s="22"/>
      <c r="LR43" s="22"/>
      <c r="LS43" s="22"/>
      <c r="LT43" s="22"/>
      <c r="LU43" s="22"/>
      <c r="LV43" s="22"/>
      <c r="LW43" s="22"/>
      <c r="LX43" s="22"/>
      <c r="LY43" s="22"/>
      <c r="LZ43" s="22"/>
      <c r="MA43" s="22"/>
      <c r="MB43" s="22"/>
      <c r="MC43" s="22"/>
      <c r="MD43" s="22"/>
      <c r="ME43" s="22"/>
      <c r="MF43" s="22"/>
      <c r="MG43" s="22"/>
      <c r="MH43" s="22"/>
      <c r="MI43" s="22"/>
      <c r="MJ43" s="22"/>
      <c r="MK43" s="22"/>
      <c r="ML43" s="22"/>
      <c r="MM43" s="22"/>
      <c r="MN43" s="22"/>
      <c r="MO43" s="22"/>
      <c r="MP43" s="22"/>
      <c r="MQ43" s="22"/>
      <c r="MR43" s="22"/>
      <c r="MS43" s="22"/>
      <c r="MT43" s="22"/>
      <c r="MU43" s="22"/>
      <c r="MV43" s="22"/>
      <c r="MW43" s="22"/>
      <c r="MX43" s="22"/>
      <c r="MY43" s="22"/>
      <c r="MZ43" s="22"/>
      <c r="NA43" s="22"/>
      <c r="NB43" s="22"/>
      <c r="NC43" s="22"/>
      <c r="ND43" s="22"/>
      <c r="NE43" s="22"/>
      <c r="NF43" s="22"/>
      <c r="NG43" s="22"/>
      <c r="NH43" s="22"/>
      <c r="NI43" s="22"/>
      <c r="NJ43" s="22"/>
      <c r="NK43" s="22"/>
      <c r="NL43" s="22"/>
      <c r="NM43" s="22"/>
      <c r="NN43" s="22"/>
      <c r="NO43" s="22"/>
      <c r="NP43" s="22"/>
      <c r="NQ43" s="22"/>
      <c r="NR43" s="22"/>
      <c r="NS43" s="22"/>
      <c r="NT43" s="22"/>
      <c r="NU43" s="22"/>
      <c r="NV43" s="22"/>
      <c r="NW43" s="22"/>
      <c r="NX43" s="22"/>
      <c r="NY43" s="22"/>
      <c r="NZ43" s="22"/>
      <c r="OA43" s="22"/>
      <c r="OB43" s="22"/>
      <c r="OC43" s="22"/>
      <c r="OD43" s="22"/>
      <c r="OE43" s="22"/>
      <c r="OF43" s="22"/>
      <c r="OG43" s="22"/>
      <c r="OH43" s="22"/>
      <c r="OI43" s="22"/>
      <c r="OJ43" s="22"/>
      <c r="OK43" s="22"/>
      <c r="OL43" s="22"/>
      <c r="OM43" s="22"/>
      <c r="ON43" s="22"/>
      <c r="OO43" s="22"/>
      <c r="OP43" s="22"/>
      <c r="OQ43" s="22"/>
      <c r="OR43" s="22"/>
      <c r="OS43" s="22"/>
      <c r="OT43" s="22"/>
      <c r="OU43" s="22"/>
      <c r="OV43" s="22"/>
      <c r="OW43" s="22"/>
      <c r="OX43" s="22"/>
      <c r="OY43" s="22"/>
      <c r="OZ43" s="22"/>
      <c r="PA43" s="22"/>
      <c r="PB43" s="22"/>
      <c r="PC43" s="22"/>
      <c r="PD43" s="22"/>
      <c r="PE43" s="22"/>
      <c r="PF43" s="22"/>
      <c r="PG43" s="22"/>
      <c r="PH43" s="22"/>
      <c r="PI43" s="22"/>
      <c r="PJ43" s="22"/>
      <c r="PK43" s="22"/>
      <c r="PL43" s="22"/>
      <c r="PM43" s="22"/>
      <c r="PN43" s="22"/>
      <c r="PO43" s="22"/>
      <c r="PP43" s="22"/>
      <c r="PQ43" s="22"/>
      <c r="PR43" s="22"/>
      <c r="PS43" s="22"/>
      <c r="PT43" s="22"/>
      <c r="PU43" s="22"/>
      <c r="PV43" s="22"/>
      <c r="PW43" s="22"/>
      <c r="PX43" s="22"/>
      <c r="PY43" s="22"/>
      <c r="PZ43" s="22"/>
      <c r="QA43" s="22"/>
      <c r="QB43" s="22"/>
      <c r="QC43" s="22"/>
      <c r="QD43" s="22"/>
      <c r="QE43" s="22"/>
      <c r="QF43" s="22"/>
      <c r="QG43" s="22"/>
      <c r="QH43" s="22"/>
      <c r="QI43" s="22"/>
      <c r="QJ43" s="22"/>
      <c r="QK43" s="22"/>
      <c r="QL43" s="22"/>
      <c r="QM43" s="22"/>
      <c r="QN43" s="22"/>
      <c r="QO43" s="22"/>
      <c r="QP43" s="22"/>
      <c r="QQ43" s="22"/>
      <c r="QR43" s="22"/>
      <c r="QS43" s="22"/>
      <c r="QT43" s="22"/>
      <c r="QU43" s="22"/>
      <c r="QV43" s="22"/>
      <c r="QW43" s="22"/>
      <c r="QX43" s="22"/>
      <c r="QY43" s="22"/>
      <c r="QZ43" s="22"/>
      <c r="RA43" s="22"/>
      <c r="RB43" s="22"/>
      <c r="RC43" s="22"/>
      <c r="RD43" s="22"/>
      <c r="RE43" s="22"/>
      <c r="RF43" s="22"/>
      <c r="RG43" s="22"/>
      <c r="RH43" s="22"/>
      <c r="RI43" s="22"/>
      <c r="RJ43" s="22"/>
      <c r="RK43" s="22"/>
      <c r="RL43" s="22"/>
      <c r="RM43" s="22"/>
      <c r="RN43" s="22"/>
      <c r="RO43" s="22"/>
      <c r="RP43" s="22"/>
      <c r="RQ43" s="22"/>
      <c r="RR43" s="22"/>
      <c r="RS43" s="22"/>
      <c r="RT43" s="22"/>
      <c r="RU43" s="22"/>
      <c r="RV43" s="22"/>
      <c r="RW43" s="22"/>
      <c r="RX43" s="22"/>
      <c r="RY43" s="22"/>
      <c r="RZ43" s="22"/>
      <c r="SA43" s="22"/>
      <c r="SB43" s="22"/>
      <c r="SC43" s="22"/>
      <c r="SD43" s="22"/>
      <c r="SE43" s="22"/>
      <c r="SF43" s="22"/>
      <c r="SG43" s="22"/>
      <c r="SH43" s="22"/>
      <c r="SI43" s="22"/>
      <c r="SJ43" s="22"/>
      <c r="SK43" s="22"/>
      <c r="SL43" s="22"/>
      <c r="SM43" s="22"/>
      <c r="SN43" s="22"/>
      <c r="SO43" s="22"/>
      <c r="SP43" s="22"/>
      <c r="SQ43" s="22"/>
      <c r="SR43" s="22"/>
      <c r="SS43" s="22"/>
      <c r="ST43" s="22"/>
      <c r="SU43" s="22"/>
      <c r="SV43" s="22"/>
      <c r="SW43" s="22"/>
      <c r="SX43" s="22"/>
      <c r="SY43" s="22"/>
      <c r="SZ43" s="22"/>
      <c r="TA43" s="22"/>
      <c r="TB43" s="22"/>
      <c r="TC43" s="22"/>
      <c r="TD43" s="22"/>
      <c r="TE43" s="22"/>
      <c r="TF43" s="22"/>
      <c r="TG43" s="22"/>
      <c r="TH43" s="22"/>
      <c r="TI43" s="22"/>
      <c r="TJ43" s="22"/>
      <c r="TK43" s="22"/>
      <c r="TL43" s="22"/>
      <c r="TM43" s="22"/>
      <c r="TN43" s="22"/>
      <c r="TO43" s="22"/>
    </row>
    <row r="44" spans="1:535" s="21" customFormat="1" ht="47.25" x14ac:dyDescent="0.25">
      <c r="A44" s="87" t="s">
        <v>349</v>
      </c>
      <c r="B44" s="41" t="str">
        <f>'дод 5'!A155</f>
        <v>5062</v>
      </c>
      <c r="C44" s="35" t="str">
        <f>'дод 5'!C155</f>
        <v>Підтримка спорту вищих досягнень та організацій, які здійснюють фізкультурно-спортивну діяльність в регіоні</v>
      </c>
      <c r="D44" s="157">
        <v>14968695</v>
      </c>
      <c r="E44" s="157"/>
      <c r="F44" s="157"/>
      <c r="G44" s="157">
        <v>11973711.390000001</v>
      </c>
      <c r="H44" s="157"/>
      <c r="I44" s="157"/>
      <c r="J44" s="158">
        <f t="shared" si="8"/>
        <v>79.991685247110723</v>
      </c>
      <c r="K44" s="157">
        <f t="shared" si="18"/>
        <v>0</v>
      </c>
      <c r="L44" s="157"/>
      <c r="M44" s="157"/>
      <c r="N44" s="157"/>
      <c r="O44" s="157"/>
      <c r="P44" s="157"/>
      <c r="Q44" s="157">
        <f t="shared" si="15"/>
        <v>0</v>
      </c>
      <c r="R44" s="157"/>
      <c r="S44" s="157"/>
      <c r="T44" s="157"/>
      <c r="U44" s="157"/>
      <c r="V44" s="157"/>
      <c r="W44" s="158"/>
      <c r="X44" s="157">
        <f t="shared" si="16"/>
        <v>11973711.390000001</v>
      </c>
      <c r="Y44" s="20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  <c r="IW44" s="22"/>
      <c r="IX44" s="22"/>
      <c r="IY44" s="22"/>
      <c r="IZ44" s="22"/>
      <c r="JA44" s="22"/>
      <c r="JB44" s="22"/>
      <c r="JC44" s="22"/>
      <c r="JD44" s="22"/>
      <c r="JE44" s="22"/>
      <c r="JF44" s="22"/>
      <c r="JG44" s="22"/>
      <c r="JH44" s="22"/>
      <c r="JI44" s="22"/>
      <c r="JJ44" s="22"/>
      <c r="JK44" s="22"/>
      <c r="JL44" s="22"/>
      <c r="JM44" s="22"/>
      <c r="JN44" s="22"/>
      <c r="JO44" s="22"/>
      <c r="JP44" s="22"/>
      <c r="JQ44" s="22"/>
      <c r="JR44" s="22"/>
      <c r="JS44" s="22"/>
      <c r="JT44" s="22"/>
      <c r="JU44" s="22"/>
      <c r="JV44" s="22"/>
      <c r="JW44" s="22"/>
      <c r="JX44" s="22"/>
      <c r="JY44" s="22"/>
      <c r="JZ44" s="22"/>
      <c r="KA44" s="22"/>
      <c r="KB44" s="22"/>
      <c r="KC44" s="22"/>
      <c r="KD44" s="22"/>
      <c r="KE44" s="22"/>
      <c r="KF44" s="22"/>
      <c r="KG44" s="22"/>
      <c r="KH44" s="22"/>
      <c r="KI44" s="22"/>
      <c r="KJ44" s="22"/>
      <c r="KK44" s="22"/>
      <c r="KL44" s="22"/>
      <c r="KM44" s="22"/>
      <c r="KN44" s="22"/>
      <c r="KO44" s="22"/>
      <c r="KP44" s="22"/>
      <c r="KQ44" s="22"/>
      <c r="KR44" s="22"/>
      <c r="KS44" s="22"/>
      <c r="KT44" s="22"/>
      <c r="KU44" s="22"/>
      <c r="KV44" s="22"/>
      <c r="KW44" s="22"/>
      <c r="KX44" s="22"/>
      <c r="KY44" s="22"/>
      <c r="KZ44" s="22"/>
      <c r="LA44" s="22"/>
      <c r="LB44" s="22"/>
      <c r="LC44" s="22"/>
      <c r="LD44" s="22"/>
      <c r="LE44" s="22"/>
      <c r="LF44" s="22"/>
      <c r="LG44" s="22"/>
      <c r="LH44" s="22"/>
      <c r="LI44" s="22"/>
      <c r="LJ44" s="22"/>
      <c r="LK44" s="22"/>
      <c r="LL44" s="22"/>
      <c r="LM44" s="22"/>
      <c r="LN44" s="22"/>
      <c r="LO44" s="22"/>
      <c r="LP44" s="22"/>
      <c r="LQ44" s="22"/>
      <c r="LR44" s="22"/>
      <c r="LS44" s="22"/>
      <c r="LT44" s="22"/>
      <c r="LU44" s="22"/>
      <c r="LV44" s="22"/>
      <c r="LW44" s="22"/>
      <c r="LX44" s="22"/>
      <c r="LY44" s="22"/>
      <c r="LZ44" s="22"/>
      <c r="MA44" s="22"/>
      <c r="MB44" s="22"/>
      <c r="MC44" s="22"/>
      <c r="MD44" s="22"/>
      <c r="ME44" s="22"/>
      <c r="MF44" s="22"/>
      <c r="MG44" s="22"/>
      <c r="MH44" s="22"/>
      <c r="MI44" s="22"/>
      <c r="MJ44" s="22"/>
      <c r="MK44" s="22"/>
      <c r="ML44" s="22"/>
      <c r="MM44" s="22"/>
      <c r="MN44" s="22"/>
      <c r="MO44" s="22"/>
      <c r="MP44" s="22"/>
      <c r="MQ44" s="22"/>
      <c r="MR44" s="22"/>
      <c r="MS44" s="22"/>
      <c r="MT44" s="22"/>
      <c r="MU44" s="22"/>
      <c r="MV44" s="22"/>
      <c r="MW44" s="22"/>
      <c r="MX44" s="22"/>
      <c r="MY44" s="22"/>
      <c r="MZ44" s="22"/>
      <c r="NA44" s="22"/>
      <c r="NB44" s="22"/>
      <c r="NC44" s="22"/>
      <c r="ND44" s="22"/>
      <c r="NE44" s="22"/>
      <c r="NF44" s="22"/>
      <c r="NG44" s="22"/>
      <c r="NH44" s="22"/>
      <c r="NI44" s="22"/>
      <c r="NJ44" s="22"/>
      <c r="NK44" s="22"/>
      <c r="NL44" s="22"/>
      <c r="NM44" s="22"/>
      <c r="NN44" s="22"/>
      <c r="NO44" s="22"/>
      <c r="NP44" s="22"/>
      <c r="NQ44" s="22"/>
      <c r="NR44" s="22"/>
      <c r="NS44" s="22"/>
      <c r="NT44" s="22"/>
      <c r="NU44" s="22"/>
      <c r="NV44" s="22"/>
      <c r="NW44" s="22"/>
      <c r="NX44" s="22"/>
      <c r="NY44" s="22"/>
      <c r="NZ44" s="22"/>
      <c r="OA44" s="22"/>
      <c r="OB44" s="22"/>
      <c r="OC44" s="22"/>
      <c r="OD44" s="22"/>
      <c r="OE44" s="22"/>
      <c r="OF44" s="22"/>
      <c r="OG44" s="22"/>
      <c r="OH44" s="22"/>
      <c r="OI44" s="22"/>
      <c r="OJ44" s="22"/>
      <c r="OK44" s="22"/>
      <c r="OL44" s="22"/>
      <c r="OM44" s="22"/>
      <c r="ON44" s="22"/>
      <c r="OO44" s="22"/>
      <c r="OP44" s="22"/>
      <c r="OQ44" s="22"/>
      <c r="OR44" s="22"/>
      <c r="OS44" s="22"/>
      <c r="OT44" s="22"/>
      <c r="OU44" s="22"/>
      <c r="OV44" s="22"/>
      <c r="OW44" s="22"/>
      <c r="OX44" s="22"/>
      <c r="OY44" s="22"/>
      <c r="OZ44" s="22"/>
      <c r="PA44" s="22"/>
      <c r="PB44" s="22"/>
      <c r="PC44" s="22"/>
      <c r="PD44" s="22"/>
      <c r="PE44" s="22"/>
      <c r="PF44" s="22"/>
      <c r="PG44" s="22"/>
      <c r="PH44" s="22"/>
      <c r="PI44" s="22"/>
      <c r="PJ44" s="22"/>
      <c r="PK44" s="22"/>
      <c r="PL44" s="22"/>
      <c r="PM44" s="22"/>
      <c r="PN44" s="22"/>
      <c r="PO44" s="22"/>
      <c r="PP44" s="22"/>
      <c r="PQ44" s="22"/>
      <c r="PR44" s="22"/>
      <c r="PS44" s="22"/>
      <c r="PT44" s="22"/>
      <c r="PU44" s="22"/>
      <c r="PV44" s="22"/>
      <c r="PW44" s="22"/>
      <c r="PX44" s="22"/>
      <c r="PY44" s="22"/>
      <c r="PZ44" s="22"/>
      <c r="QA44" s="22"/>
      <c r="QB44" s="22"/>
      <c r="QC44" s="22"/>
      <c r="QD44" s="22"/>
      <c r="QE44" s="22"/>
      <c r="QF44" s="22"/>
      <c r="QG44" s="22"/>
      <c r="QH44" s="22"/>
      <c r="QI44" s="22"/>
      <c r="QJ44" s="22"/>
      <c r="QK44" s="22"/>
      <c r="QL44" s="22"/>
      <c r="QM44" s="22"/>
      <c r="QN44" s="22"/>
      <c r="QO44" s="22"/>
      <c r="QP44" s="22"/>
      <c r="QQ44" s="22"/>
      <c r="QR44" s="22"/>
      <c r="QS44" s="22"/>
      <c r="QT44" s="22"/>
      <c r="QU44" s="22"/>
      <c r="QV44" s="22"/>
      <c r="QW44" s="22"/>
      <c r="QX44" s="22"/>
      <c r="QY44" s="22"/>
      <c r="QZ44" s="22"/>
      <c r="RA44" s="22"/>
      <c r="RB44" s="22"/>
      <c r="RC44" s="22"/>
      <c r="RD44" s="22"/>
      <c r="RE44" s="22"/>
      <c r="RF44" s="22"/>
      <c r="RG44" s="22"/>
      <c r="RH44" s="22"/>
      <c r="RI44" s="22"/>
      <c r="RJ44" s="22"/>
      <c r="RK44" s="22"/>
      <c r="RL44" s="22"/>
      <c r="RM44" s="22"/>
      <c r="RN44" s="22"/>
      <c r="RO44" s="22"/>
      <c r="RP44" s="22"/>
      <c r="RQ44" s="22"/>
      <c r="RR44" s="22"/>
      <c r="RS44" s="22"/>
      <c r="RT44" s="22"/>
      <c r="RU44" s="22"/>
      <c r="RV44" s="22"/>
      <c r="RW44" s="22"/>
      <c r="RX44" s="22"/>
      <c r="RY44" s="22"/>
      <c r="RZ44" s="22"/>
      <c r="SA44" s="22"/>
      <c r="SB44" s="22"/>
      <c r="SC44" s="22"/>
      <c r="SD44" s="22"/>
      <c r="SE44" s="22"/>
      <c r="SF44" s="22"/>
      <c r="SG44" s="22"/>
      <c r="SH44" s="22"/>
      <c r="SI44" s="22"/>
      <c r="SJ44" s="22"/>
      <c r="SK44" s="22"/>
      <c r="SL44" s="22"/>
      <c r="SM44" s="22"/>
      <c r="SN44" s="22"/>
      <c r="SO44" s="22"/>
      <c r="SP44" s="22"/>
      <c r="SQ44" s="22"/>
      <c r="SR44" s="22"/>
      <c r="SS44" s="22"/>
      <c r="ST44" s="22"/>
      <c r="SU44" s="22"/>
      <c r="SV44" s="22"/>
      <c r="SW44" s="22"/>
      <c r="SX44" s="22"/>
      <c r="SY44" s="22"/>
      <c r="SZ44" s="22"/>
      <c r="TA44" s="22"/>
      <c r="TB44" s="22"/>
      <c r="TC44" s="22"/>
      <c r="TD44" s="22"/>
      <c r="TE44" s="22"/>
      <c r="TF44" s="22"/>
      <c r="TG44" s="22"/>
      <c r="TH44" s="22"/>
      <c r="TI44" s="22"/>
      <c r="TJ44" s="22"/>
      <c r="TK44" s="22"/>
      <c r="TL44" s="22"/>
      <c r="TM44" s="22"/>
      <c r="TN44" s="22"/>
      <c r="TO44" s="22"/>
    </row>
    <row r="45" spans="1:535" s="21" customFormat="1" ht="39" customHeight="1" x14ac:dyDescent="0.25">
      <c r="A45" s="87" t="s">
        <v>414</v>
      </c>
      <c r="B45" s="41">
        <v>7325</v>
      </c>
      <c r="C45" s="6" t="s">
        <v>543</v>
      </c>
      <c r="D45" s="157">
        <v>0</v>
      </c>
      <c r="E45" s="157"/>
      <c r="F45" s="157"/>
      <c r="G45" s="157"/>
      <c r="H45" s="157"/>
      <c r="I45" s="157"/>
      <c r="J45" s="158"/>
      <c r="K45" s="157">
        <f t="shared" si="18"/>
        <v>9790000</v>
      </c>
      <c r="L45" s="157">
        <v>9790000</v>
      </c>
      <c r="M45" s="157"/>
      <c r="N45" s="157"/>
      <c r="O45" s="157"/>
      <c r="P45" s="157">
        <v>9790000</v>
      </c>
      <c r="Q45" s="157">
        <f t="shared" si="15"/>
        <v>1662000</v>
      </c>
      <c r="R45" s="157">
        <v>1662000</v>
      </c>
      <c r="S45" s="157"/>
      <c r="T45" s="157"/>
      <c r="U45" s="157"/>
      <c r="V45" s="157">
        <v>1662000</v>
      </c>
      <c r="W45" s="158">
        <f t="shared" si="10"/>
        <v>16.976506639427988</v>
      </c>
      <c r="X45" s="157">
        <f t="shared" si="16"/>
        <v>1662000</v>
      </c>
      <c r="Y45" s="20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  <c r="IW45" s="22"/>
      <c r="IX45" s="22"/>
      <c r="IY45" s="22"/>
      <c r="IZ45" s="22"/>
      <c r="JA45" s="22"/>
      <c r="JB45" s="22"/>
      <c r="JC45" s="22"/>
      <c r="JD45" s="22"/>
      <c r="JE45" s="22"/>
      <c r="JF45" s="22"/>
      <c r="JG45" s="22"/>
      <c r="JH45" s="22"/>
      <c r="JI45" s="22"/>
      <c r="JJ45" s="22"/>
      <c r="JK45" s="22"/>
      <c r="JL45" s="22"/>
      <c r="JM45" s="22"/>
      <c r="JN45" s="22"/>
      <c r="JO45" s="22"/>
      <c r="JP45" s="22"/>
      <c r="JQ45" s="22"/>
      <c r="JR45" s="22"/>
      <c r="JS45" s="22"/>
      <c r="JT45" s="22"/>
      <c r="JU45" s="22"/>
      <c r="JV45" s="22"/>
      <c r="JW45" s="22"/>
      <c r="JX45" s="22"/>
      <c r="JY45" s="22"/>
      <c r="JZ45" s="22"/>
      <c r="KA45" s="22"/>
      <c r="KB45" s="22"/>
      <c r="KC45" s="22"/>
      <c r="KD45" s="22"/>
      <c r="KE45" s="22"/>
      <c r="KF45" s="22"/>
      <c r="KG45" s="22"/>
      <c r="KH45" s="22"/>
      <c r="KI45" s="22"/>
      <c r="KJ45" s="22"/>
      <c r="KK45" s="22"/>
      <c r="KL45" s="22"/>
      <c r="KM45" s="22"/>
      <c r="KN45" s="22"/>
      <c r="KO45" s="22"/>
      <c r="KP45" s="22"/>
      <c r="KQ45" s="22"/>
      <c r="KR45" s="22"/>
      <c r="KS45" s="22"/>
      <c r="KT45" s="22"/>
      <c r="KU45" s="22"/>
      <c r="KV45" s="22"/>
      <c r="KW45" s="22"/>
      <c r="KX45" s="22"/>
      <c r="KY45" s="22"/>
      <c r="KZ45" s="22"/>
      <c r="LA45" s="22"/>
      <c r="LB45" s="22"/>
      <c r="LC45" s="22"/>
      <c r="LD45" s="22"/>
      <c r="LE45" s="22"/>
      <c r="LF45" s="22"/>
      <c r="LG45" s="22"/>
      <c r="LH45" s="22"/>
      <c r="LI45" s="22"/>
      <c r="LJ45" s="22"/>
      <c r="LK45" s="22"/>
      <c r="LL45" s="22"/>
      <c r="LM45" s="22"/>
      <c r="LN45" s="22"/>
      <c r="LO45" s="22"/>
      <c r="LP45" s="22"/>
      <c r="LQ45" s="22"/>
      <c r="LR45" s="22"/>
      <c r="LS45" s="22"/>
      <c r="LT45" s="22"/>
      <c r="LU45" s="22"/>
      <c r="LV45" s="22"/>
      <c r="LW45" s="22"/>
      <c r="LX45" s="22"/>
      <c r="LY45" s="22"/>
      <c r="LZ45" s="22"/>
      <c r="MA45" s="22"/>
      <c r="MB45" s="22"/>
      <c r="MC45" s="22"/>
      <c r="MD45" s="22"/>
      <c r="ME45" s="22"/>
      <c r="MF45" s="22"/>
      <c r="MG45" s="22"/>
      <c r="MH45" s="22"/>
      <c r="MI45" s="22"/>
      <c r="MJ45" s="22"/>
      <c r="MK45" s="22"/>
      <c r="ML45" s="22"/>
      <c r="MM45" s="22"/>
      <c r="MN45" s="22"/>
      <c r="MO45" s="22"/>
      <c r="MP45" s="22"/>
      <c r="MQ45" s="22"/>
      <c r="MR45" s="22"/>
      <c r="MS45" s="22"/>
      <c r="MT45" s="22"/>
      <c r="MU45" s="22"/>
      <c r="MV45" s="22"/>
      <c r="MW45" s="22"/>
      <c r="MX45" s="22"/>
      <c r="MY45" s="22"/>
      <c r="MZ45" s="22"/>
      <c r="NA45" s="22"/>
      <c r="NB45" s="22"/>
      <c r="NC45" s="22"/>
      <c r="ND45" s="22"/>
      <c r="NE45" s="22"/>
      <c r="NF45" s="22"/>
      <c r="NG45" s="22"/>
      <c r="NH45" s="22"/>
      <c r="NI45" s="22"/>
      <c r="NJ45" s="22"/>
      <c r="NK45" s="22"/>
      <c r="NL45" s="22"/>
      <c r="NM45" s="22"/>
      <c r="NN45" s="22"/>
      <c r="NO45" s="22"/>
      <c r="NP45" s="22"/>
      <c r="NQ45" s="22"/>
      <c r="NR45" s="22"/>
      <c r="NS45" s="22"/>
      <c r="NT45" s="22"/>
      <c r="NU45" s="22"/>
      <c r="NV45" s="22"/>
      <c r="NW45" s="22"/>
      <c r="NX45" s="22"/>
      <c r="NY45" s="22"/>
      <c r="NZ45" s="22"/>
      <c r="OA45" s="22"/>
      <c r="OB45" s="22"/>
      <c r="OC45" s="22"/>
      <c r="OD45" s="22"/>
      <c r="OE45" s="22"/>
      <c r="OF45" s="22"/>
      <c r="OG45" s="22"/>
      <c r="OH45" s="22"/>
      <c r="OI45" s="22"/>
      <c r="OJ45" s="22"/>
      <c r="OK45" s="22"/>
      <c r="OL45" s="22"/>
      <c r="OM45" s="22"/>
      <c r="ON45" s="22"/>
      <c r="OO45" s="22"/>
      <c r="OP45" s="22"/>
      <c r="OQ45" s="22"/>
      <c r="OR45" s="22"/>
      <c r="OS45" s="22"/>
      <c r="OT45" s="22"/>
      <c r="OU45" s="22"/>
      <c r="OV45" s="22"/>
      <c r="OW45" s="22"/>
      <c r="OX45" s="22"/>
      <c r="OY45" s="22"/>
      <c r="OZ45" s="22"/>
      <c r="PA45" s="22"/>
      <c r="PB45" s="22"/>
      <c r="PC45" s="22"/>
      <c r="PD45" s="22"/>
      <c r="PE45" s="22"/>
      <c r="PF45" s="22"/>
      <c r="PG45" s="22"/>
      <c r="PH45" s="22"/>
      <c r="PI45" s="22"/>
      <c r="PJ45" s="22"/>
      <c r="PK45" s="22"/>
      <c r="PL45" s="22"/>
      <c r="PM45" s="22"/>
      <c r="PN45" s="22"/>
      <c r="PO45" s="22"/>
      <c r="PP45" s="22"/>
      <c r="PQ45" s="22"/>
      <c r="PR45" s="22"/>
      <c r="PS45" s="22"/>
      <c r="PT45" s="22"/>
      <c r="PU45" s="22"/>
      <c r="PV45" s="22"/>
      <c r="PW45" s="22"/>
      <c r="PX45" s="22"/>
      <c r="PY45" s="22"/>
      <c r="PZ45" s="22"/>
      <c r="QA45" s="22"/>
      <c r="QB45" s="22"/>
      <c r="QC45" s="22"/>
      <c r="QD45" s="22"/>
      <c r="QE45" s="22"/>
      <c r="QF45" s="22"/>
      <c r="QG45" s="22"/>
      <c r="QH45" s="22"/>
      <c r="QI45" s="22"/>
      <c r="QJ45" s="22"/>
      <c r="QK45" s="22"/>
      <c r="QL45" s="22"/>
      <c r="QM45" s="22"/>
      <c r="QN45" s="22"/>
      <c r="QO45" s="22"/>
      <c r="QP45" s="22"/>
      <c r="QQ45" s="22"/>
      <c r="QR45" s="22"/>
      <c r="QS45" s="22"/>
      <c r="QT45" s="22"/>
      <c r="QU45" s="22"/>
      <c r="QV45" s="22"/>
      <c r="QW45" s="22"/>
      <c r="QX45" s="22"/>
      <c r="QY45" s="22"/>
      <c r="QZ45" s="22"/>
      <c r="RA45" s="22"/>
      <c r="RB45" s="22"/>
      <c r="RC45" s="22"/>
      <c r="RD45" s="22"/>
      <c r="RE45" s="22"/>
      <c r="RF45" s="22"/>
      <c r="RG45" s="22"/>
      <c r="RH45" s="22"/>
      <c r="RI45" s="22"/>
      <c r="RJ45" s="22"/>
      <c r="RK45" s="22"/>
      <c r="RL45" s="22"/>
      <c r="RM45" s="22"/>
      <c r="RN45" s="22"/>
      <c r="RO45" s="22"/>
      <c r="RP45" s="22"/>
      <c r="RQ45" s="22"/>
      <c r="RR45" s="22"/>
      <c r="RS45" s="22"/>
      <c r="RT45" s="22"/>
      <c r="RU45" s="22"/>
      <c r="RV45" s="22"/>
      <c r="RW45" s="22"/>
      <c r="RX45" s="22"/>
      <c r="RY45" s="22"/>
      <c r="RZ45" s="22"/>
      <c r="SA45" s="22"/>
      <c r="SB45" s="22"/>
      <c r="SC45" s="22"/>
      <c r="SD45" s="22"/>
      <c r="SE45" s="22"/>
      <c r="SF45" s="22"/>
      <c r="SG45" s="22"/>
      <c r="SH45" s="22"/>
      <c r="SI45" s="22"/>
      <c r="SJ45" s="22"/>
      <c r="SK45" s="22"/>
      <c r="SL45" s="22"/>
      <c r="SM45" s="22"/>
      <c r="SN45" s="22"/>
      <c r="SO45" s="22"/>
      <c r="SP45" s="22"/>
      <c r="SQ45" s="22"/>
      <c r="SR45" s="22"/>
      <c r="SS45" s="22"/>
      <c r="ST45" s="22"/>
      <c r="SU45" s="22"/>
      <c r="SV45" s="22"/>
      <c r="SW45" s="22"/>
      <c r="SX45" s="22"/>
      <c r="SY45" s="22"/>
      <c r="SZ45" s="22"/>
      <c r="TA45" s="22"/>
      <c r="TB45" s="22"/>
      <c r="TC45" s="22"/>
      <c r="TD45" s="22"/>
      <c r="TE45" s="22"/>
      <c r="TF45" s="22"/>
      <c r="TG45" s="22"/>
      <c r="TH45" s="22"/>
      <c r="TI45" s="22"/>
      <c r="TJ45" s="22"/>
      <c r="TK45" s="22"/>
      <c r="TL45" s="22"/>
      <c r="TM45" s="22"/>
      <c r="TN45" s="22"/>
      <c r="TO45" s="22"/>
    </row>
    <row r="46" spans="1:535" s="21" customFormat="1" ht="34.5" x14ac:dyDescent="0.25">
      <c r="A46" s="87" t="s">
        <v>415</v>
      </c>
      <c r="B46" s="41">
        <v>7330</v>
      </c>
      <c r="C46" s="6" t="s">
        <v>544</v>
      </c>
      <c r="D46" s="157">
        <v>0</v>
      </c>
      <c r="E46" s="157"/>
      <c r="F46" s="157"/>
      <c r="G46" s="157"/>
      <c r="H46" s="157"/>
      <c r="I46" s="157"/>
      <c r="J46" s="158"/>
      <c r="K46" s="157">
        <f t="shared" si="18"/>
        <v>400000</v>
      </c>
      <c r="L46" s="157">
        <v>400000</v>
      </c>
      <c r="M46" s="157"/>
      <c r="N46" s="157"/>
      <c r="O46" s="157"/>
      <c r="P46" s="157">
        <v>400000</v>
      </c>
      <c r="Q46" s="157">
        <f t="shared" si="15"/>
        <v>331364.34000000003</v>
      </c>
      <c r="R46" s="157">
        <v>331364.34000000003</v>
      </c>
      <c r="S46" s="157"/>
      <c r="T46" s="157"/>
      <c r="U46" s="157"/>
      <c r="V46" s="157">
        <v>331364.34000000003</v>
      </c>
      <c r="W46" s="158">
        <f t="shared" si="10"/>
        <v>82.841085000000007</v>
      </c>
      <c r="X46" s="157">
        <f t="shared" si="16"/>
        <v>331364.34000000003</v>
      </c>
      <c r="Y46" s="20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  <c r="IW46" s="22"/>
      <c r="IX46" s="22"/>
      <c r="IY46" s="22"/>
      <c r="IZ46" s="22"/>
      <c r="JA46" s="22"/>
      <c r="JB46" s="22"/>
      <c r="JC46" s="22"/>
      <c r="JD46" s="22"/>
      <c r="JE46" s="22"/>
      <c r="JF46" s="22"/>
      <c r="JG46" s="22"/>
      <c r="JH46" s="22"/>
      <c r="JI46" s="22"/>
      <c r="JJ46" s="22"/>
      <c r="JK46" s="22"/>
      <c r="JL46" s="22"/>
      <c r="JM46" s="22"/>
      <c r="JN46" s="22"/>
      <c r="JO46" s="22"/>
      <c r="JP46" s="22"/>
      <c r="JQ46" s="22"/>
      <c r="JR46" s="22"/>
      <c r="JS46" s="22"/>
      <c r="JT46" s="22"/>
      <c r="JU46" s="22"/>
      <c r="JV46" s="22"/>
      <c r="JW46" s="22"/>
      <c r="JX46" s="22"/>
      <c r="JY46" s="22"/>
      <c r="JZ46" s="22"/>
      <c r="KA46" s="22"/>
      <c r="KB46" s="22"/>
      <c r="KC46" s="22"/>
      <c r="KD46" s="22"/>
      <c r="KE46" s="22"/>
      <c r="KF46" s="22"/>
      <c r="KG46" s="22"/>
      <c r="KH46" s="22"/>
      <c r="KI46" s="22"/>
      <c r="KJ46" s="22"/>
      <c r="KK46" s="22"/>
      <c r="KL46" s="22"/>
      <c r="KM46" s="22"/>
      <c r="KN46" s="22"/>
      <c r="KO46" s="22"/>
      <c r="KP46" s="22"/>
      <c r="KQ46" s="22"/>
      <c r="KR46" s="22"/>
      <c r="KS46" s="22"/>
      <c r="KT46" s="22"/>
      <c r="KU46" s="22"/>
      <c r="KV46" s="22"/>
      <c r="KW46" s="22"/>
      <c r="KX46" s="22"/>
      <c r="KY46" s="22"/>
      <c r="KZ46" s="22"/>
      <c r="LA46" s="22"/>
      <c r="LB46" s="22"/>
      <c r="LC46" s="22"/>
      <c r="LD46" s="22"/>
      <c r="LE46" s="22"/>
      <c r="LF46" s="22"/>
      <c r="LG46" s="22"/>
      <c r="LH46" s="22"/>
      <c r="LI46" s="22"/>
      <c r="LJ46" s="22"/>
      <c r="LK46" s="22"/>
      <c r="LL46" s="22"/>
      <c r="LM46" s="22"/>
      <c r="LN46" s="22"/>
      <c r="LO46" s="22"/>
      <c r="LP46" s="22"/>
      <c r="LQ46" s="22"/>
      <c r="LR46" s="22"/>
      <c r="LS46" s="22"/>
      <c r="LT46" s="22"/>
      <c r="LU46" s="22"/>
      <c r="LV46" s="22"/>
      <c r="LW46" s="22"/>
      <c r="LX46" s="22"/>
      <c r="LY46" s="22"/>
      <c r="LZ46" s="22"/>
      <c r="MA46" s="22"/>
      <c r="MB46" s="22"/>
      <c r="MC46" s="22"/>
      <c r="MD46" s="22"/>
      <c r="ME46" s="22"/>
      <c r="MF46" s="22"/>
      <c r="MG46" s="22"/>
      <c r="MH46" s="22"/>
      <c r="MI46" s="22"/>
      <c r="MJ46" s="22"/>
      <c r="MK46" s="22"/>
      <c r="ML46" s="22"/>
      <c r="MM46" s="22"/>
      <c r="MN46" s="22"/>
      <c r="MO46" s="22"/>
      <c r="MP46" s="22"/>
      <c r="MQ46" s="22"/>
      <c r="MR46" s="22"/>
      <c r="MS46" s="22"/>
      <c r="MT46" s="22"/>
      <c r="MU46" s="22"/>
      <c r="MV46" s="22"/>
      <c r="MW46" s="22"/>
      <c r="MX46" s="22"/>
      <c r="MY46" s="22"/>
      <c r="MZ46" s="22"/>
      <c r="NA46" s="22"/>
      <c r="NB46" s="22"/>
      <c r="NC46" s="22"/>
      <c r="ND46" s="22"/>
      <c r="NE46" s="22"/>
      <c r="NF46" s="22"/>
      <c r="NG46" s="22"/>
      <c r="NH46" s="22"/>
      <c r="NI46" s="22"/>
      <c r="NJ46" s="22"/>
      <c r="NK46" s="22"/>
      <c r="NL46" s="22"/>
      <c r="NM46" s="22"/>
      <c r="NN46" s="22"/>
      <c r="NO46" s="22"/>
      <c r="NP46" s="22"/>
      <c r="NQ46" s="22"/>
      <c r="NR46" s="22"/>
      <c r="NS46" s="22"/>
      <c r="NT46" s="22"/>
      <c r="NU46" s="22"/>
      <c r="NV46" s="22"/>
      <c r="NW46" s="22"/>
      <c r="NX46" s="22"/>
      <c r="NY46" s="22"/>
      <c r="NZ46" s="22"/>
      <c r="OA46" s="22"/>
      <c r="OB46" s="22"/>
      <c r="OC46" s="22"/>
      <c r="OD46" s="22"/>
      <c r="OE46" s="22"/>
      <c r="OF46" s="22"/>
      <c r="OG46" s="22"/>
      <c r="OH46" s="22"/>
      <c r="OI46" s="22"/>
      <c r="OJ46" s="22"/>
      <c r="OK46" s="22"/>
      <c r="OL46" s="22"/>
      <c r="OM46" s="22"/>
      <c r="ON46" s="22"/>
      <c r="OO46" s="22"/>
      <c r="OP46" s="22"/>
      <c r="OQ46" s="22"/>
      <c r="OR46" s="22"/>
      <c r="OS46" s="22"/>
      <c r="OT46" s="22"/>
      <c r="OU46" s="22"/>
      <c r="OV46" s="22"/>
      <c r="OW46" s="22"/>
      <c r="OX46" s="22"/>
      <c r="OY46" s="22"/>
      <c r="OZ46" s="22"/>
      <c r="PA46" s="22"/>
      <c r="PB46" s="22"/>
      <c r="PC46" s="22"/>
      <c r="PD46" s="22"/>
      <c r="PE46" s="22"/>
      <c r="PF46" s="22"/>
      <c r="PG46" s="22"/>
      <c r="PH46" s="22"/>
      <c r="PI46" s="22"/>
      <c r="PJ46" s="22"/>
      <c r="PK46" s="22"/>
      <c r="PL46" s="22"/>
      <c r="PM46" s="22"/>
      <c r="PN46" s="22"/>
      <c r="PO46" s="22"/>
      <c r="PP46" s="22"/>
      <c r="PQ46" s="22"/>
      <c r="PR46" s="22"/>
      <c r="PS46" s="22"/>
      <c r="PT46" s="22"/>
      <c r="PU46" s="22"/>
      <c r="PV46" s="22"/>
      <c r="PW46" s="22"/>
      <c r="PX46" s="22"/>
      <c r="PY46" s="22"/>
      <c r="PZ46" s="22"/>
      <c r="QA46" s="22"/>
      <c r="QB46" s="22"/>
      <c r="QC46" s="22"/>
      <c r="QD46" s="22"/>
      <c r="QE46" s="22"/>
      <c r="QF46" s="22"/>
      <c r="QG46" s="22"/>
      <c r="QH46" s="22"/>
      <c r="QI46" s="22"/>
      <c r="QJ46" s="22"/>
      <c r="QK46" s="22"/>
      <c r="QL46" s="22"/>
      <c r="QM46" s="22"/>
      <c r="QN46" s="22"/>
      <c r="QO46" s="22"/>
      <c r="QP46" s="22"/>
      <c r="QQ46" s="22"/>
      <c r="QR46" s="22"/>
      <c r="QS46" s="22"/>
      <c r="QT46" s="22"/>
      <c r="QU46" s="22"/>
      <c r="QV46" s="22"/>
      <c r="QW46" s="22"/>
      <c r="QX46" s="22"/>
      <c r="QY46" s="22"/>
      <c r="QZ46" s="22"/>
      <c r="RA46" s="22"/>
      <c r="RB46" s="22"/>
      <c r="RC46" s="22"/>
      <c r="RD46" s="22"/>
      <c r="RE46" s="22"/>
      <c r="RF46" s="22"/>
      <c r="RG46" s="22"/>
      <c r="RH46" s="22"/>
      <c r="RI46" s="22"/>
      <c r="RJ46" s="22"/>
      <c r="RK46" s="22"/>
      <c r="RL46" s="22"/>
      <c r="RM46" s="22"/>
      <c r="RN46" s="22"/>
      <c r="RO46" s="22"/>
      <c r="RP46" s="22"/>
      <c r="RQ46" s="22"/>
      <c r="RR46" s="22"/>
      <c r="RS46" s="22"/>
      <c r="RT46" s="22"/>
      <c r="RU46" s="22"/>
      <c r="RV46" s="22"/>
      <c r="RW46" s="22"/>
      <c r="RX46" s="22"/>
      <c r="RY46" s="22"/>
      <c r="RZ46" s="22"/>
      <c r="SA46" s="22"/>
      <c r="SB46" s="22"/>
      <c r="SC46" s="22"/>
      <c r="SD46" s="22"/>
      <c r="SE46" s="22"/>
      <c r="SF46" s="22"/>
      <c r="SG46" s="22"/>
      <c r="SH46" s="22"/>
      <c r="SI46" s="22"/>
      <c r="SJ46" s="22"/>
      <c r="SK46" s="22"/>
      <c r="SL46" s="22"/>
      <c r="SM46" s="22"/>
      <c r="SN46" s="22"/>
      <c r="SO46" s="22"/>
      <c r="SP46" s="22"/>
      <c r="SQ46" s="22"/>
      <c r="SR46" s="22"/>
      <c r="SS46" s="22"/>
      <c r="ST46" s="22"/>
      <c r="SU46" s="22"/>
      <c r="SV46" s="22"/>
      <c r="SW46" s="22"/>
      <c r="SX46" s="22"/>
      <c r="SY46" s="22"/>
      <c r="SZ46" s="22"/>
      <c r="TA46" s="22"/>
      <c r="TB46" s="22"/>
      <c r="TC46" s="22"/>
      <c r="TD46" s="22"/>
      <c r="TE46" s="22"/>
      <c r="TF46" s="22"/>
      <c r="TG46" s="22"/>
      <c r="TH46" s="22"/>
      <c r="TI46" s="22"/>
      <c r="TJ46" s="22"/>
      <c r="TK46" s="22"/>
      <c r="TL46" s="22"/>
      <c r="TM46" s="22"/>
      <c r="TN46" s="22"/>
      <c r="TO46" s="22"/>
    </row>
    <row r="47" spans="1:535" s="21" customFormat="1" ht="31.5" x14ac:dyDescent="0.25">
      <c r="A47" s="87" t="s">
        <v>160</v>
      </c>
      <c r="B47" s="41" t="str">
        <f>'дод 5'!A199</f>
        <v>7412</v>
      </c>
      <c r="C47" s="35" t="str">
        <f>'дод 5'!C199</f>
        <v>Регулювання цін на послуги місцевого автотранспорту</v>
      </c>
      <c r="D47" s="157">
        <v>6542500</v>
      </c>
      <c r="E47" s="157"/>
      <c r="F47" s="157"/>
      <c r="G47" s="157">
        <v>3618531</v>
      </c>
      <c r="H47" s="157"/>
      <c r="I47" s="157"/>
      <c r="J47" s="158">
        <f t="shared" si="8"/>
        <v>55.308077951853264</v>
      </c>
      <c r="K47" s="157">
        <f t="shared" si="18"/>
        <v>0</v>
      </c>
      <c r="L47" s="157"/>
      <c r="M47" s="157"/>
      <c r="N47" s="157"/>
      <c r="O47" s="157"/>
      <c r="P47" s="157"/>
      <c r="Q47" s="157">
        <f t="shared" si="15"/>
        <v>0</v>
      </c>
      <c r="R47" s="157"/>
      <c r="S47" s="157"/>
      <c r="T47" s="157"/>
      <c r="U47" s="157"/>
      <c r="V47" s="157"/>
      <c r="W47" s="158"/>
      <c r="X47" s="157">
        <f t="shared" si="16"/>
        <v>3618531</v>
      </c>
      <c r="Y47" s="20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  <c r="IW47" s="22"/>
      <c r="IX47" s="22"/>
      <c r="IY47" s="22"/>
      <c r="IZ47" s="22"/>
      <c r="JA47" s="22"/>
      <c r="JB47" s="22"/>
      <c r="JC47" s="22"/>
      <c r="JD47" s="22"/>
      <c r="JE47" s="22"/>
      <c r="JF47" s="22"/>
      <c r="JG47" s="22"/>
      <c r="JH47" s="22"/>
      <c r="JI47" s="22"/>
      <c r="JJ47" s="22"/>
      <c r="JK47" s="22"/>
      <c r="JL47" s="22"/>
      <c r="JM47" s="22"/>
      <c r="JN47" s="22"/>
      <c r="JO47" s="22"/>
      <c r="JP47" s="22"/>
      <c r="JQ47" s="22"/>
      <c r="JR47" s="22"/>
      <c r="JS47" s="22"/>
      <c r="JT47" s="22"/>
      <c r="JU47" s="22"/>
      <c r="JV47" s="22"/>
      <c r="JW47" s="22"/>
      <c r="JX47" s="22"/>
      <c r="JY47" s="22"/>
      <c r="JZ47" s="22"/>
      <c r="KA47" s="22"/>
      <c r="KB47" s="22"/>
      <c r="KC47" s="22"/>
      <c r="KD47" s="22"/>
      <c r="KE47" s="22"/>
      <c r="KF47" s="22"/>
      <c r="KG47" s="22"/>
      <c r="KH47" s="22"/>
      <c r="KI47" s="22"/>
      <c r="KJ47" s="22"/>
      <c r="KK47" s="22"/>
      <c r="KL47" s="22"/>
      <c r="KM47" s="22"/>
      <c r="KN47" s="22"/>
      <c r="KO47" s="22"/>
      <c r="KP47" s="22"/>
      <c r="KQ47" s="22"/>
      <c r="KR47" s="22"/>
      <c r="KS47" s="22"/>
      <c r="KT47" s="22"/>
      <c r="KU47" s="22"/>
      <c r="KV47" s="22"/>
      <c r="KW47" s="22"/>
      <c r="KX47" s="22"/>
      <c r="KY47" s="22"/>
      <c r="KZ47" s="22"/>
      <c r="LA47" s="22"/>
      <c r="LB47" s="22"/>
      <c r="LC47" s="22"/>
      <c r="LD47" s="22"/>
      <c r="LE47" s="22"/>
      <c r="LF47" s="22"/>
      <c r="LG47" s="22"/>
      <c r="LH47" s="22"/>
      <c r="LI47" s="22"/>
      <c r="LJ47" s="22"/>
      <c r="LK47" s="22"/>
      <c r="LL47" s="22"/>
      <c r="LM47" s="22"/>
      <c r="LN47" s="22"/>
      <c r="LO47" s="22"/>
      <c r="LP47" s="22"/>
      <c r="LQ47" s="22"/>
      <c r="LR47" s="22"/>
      <c r="LS47" s="22"/>
      <c r="LT47" s="22"/>
      <c r="LU47" s="22"/>
      <c r="LV47" s="22"/>
      <c r="LW47" s="22"/>
      <c r="LX47" s="22"/>
      <c r="LY47" s="22"/>
      <c r="LZ47" s="22"/>
      <c r="MA47" s="22"/>
      <c r="MB47" s="22"/>
      <c r="MC47" s="22"/>
      <c r="MD47" s="22"/>
      <c r="ME47" s="22"/>
      <c r="MF47" s="22"/>
      <c r="MG47" s="22"/>
      <c r="MH47" s="22"/>
      <c r="MI47" s="22"/>
      <c r="MJ47" s="22"/>
      <c r="MK47" s="22"/>
      <c r="ML47" s="22"/>
      <c r="MM47" s="22"/>
      <c r="MN47" s="22"/>
      <c r="MO47" s="22"/>
      <c r="MP47" s="22"/>
      <c r="MQ47" s="22"/>
      <c r="MR47" s="22"/>
      <c r="MS47" s="22"/>
      <c r="MT47" s="22"/>
      <c r="MU47" s="22"/>
      <c r="MV47" s="22"/>
      <c r="MW47" s="22"/>
      <c r="MX47" s="22"/>
      <c r="MY47" s="22"/>
      <c r="MZ47" s="22"/>
      <c r="NA47" s="22"/>
      <c r="NB47" s="22"/>
      <c r="NC47" s="22"/>
      <c r="ND47" s="22"/>
      <c r="NE47" s="22"/>
      <c r="NF47" s="22"/>
      <c r="NG47" s="22"/>
      <c r="NH47" s="22"/>
      <c r="NI47" s="22"/>
      <c r="NJ47" s="22"/>
      <c r="NK47" s="22"/>
      <c r="NL47" s="22"/>
      <c r="NM47" s="22"/>
      <c r="NN47" s="22"/>
      <c r="NO47" s="22"/>
      <c r="NP47" s="22"/>
      <c r="NQ47" s="22"/>
      <c r="NR47" s="22"/>
      <c r="NS47" s="22"/>
      <c r="NT47" s="22"/>
      <c r="NU47" s="22"/>
      <c r="NV47" s="22"/>
      <c r="NW47" s="22"/>
      <c r="NX47" s="22"/>
      <c r="NY47" s="22"/>
      <c r="NZ47" s="22"/>
      <c r="OA47" s="22"/>
      <c r="OB47" s="22"/>
      <c r="OC47" s="22"/>
      <c r="OD47" s="22"/>
      <c r="OE47" s="22"/>
      <c r="OF47" s="22"/>
      <c r="OG47" s="22"/>
      <c r="OH47" s="22"/>
      <c r="OI47" s="22"/>
      <c r="OJ47" s="22"/>
      <c r="OK47" s="22"/>
      <c r="OL47" s="22"/>
      <c r="OM47" s="22"/>
      <c r="ON47" s="22"/>
      <c r="OO47" s="22"/>
      <c r="OP47" s="22"/>
      <c r="OQ47" s="22"/>
      <c r="OR47" s="22"/>
      <c r="OS47" s="22"/>
      <c r="OT47" s="22"/>
      <c r="OU47" s="22"/>
      <c r="OV47" s="22"/>
      <c r="OW47" s="22"/>
      <c r="OX47" s="22"/>
      <c r="OY47" s="22"/>
      <c r="OZ47" s="22"/>
      <c r="PA47" s="22"/>
      <c r="PB47" s="22"/>
      <c r="PC47" s="22"/>
      <c r="PD47" s="22"/>
      <c r="PE47" s="22"/>
      <c r="PF47" s="22"/>
      <c r="PG47" s="22"/>
      <c r="PH47" s="22"/>
      <c r="PI47" s="22"/>
      <c r="PJ47" s="22"/>
      <c r="PK47" s="22"/>
      <c r="PL47" s="22"/>
      <c r="PM47" s="22"/>
      <c r="PN47" s="22"/>
      <c r="PO47" s="22"/>
      <c r="PP47" s="22"/>
      <c r="PQ47" s="22"/>
      <c r="PR47" s="22"/>
      <c r="PS47" s="22"/>
      <c r="PT47" s="22"/>
      <c r="PU47" s="22"/>
      <c r="PV47" s="22"/>
      <c r="PW47" s="22"/>
      <c r="PX47" s="22"/>
      <c r="PY47" s="22"/>
      <c r="PZ47" s="22"/>
      <c r="QA47" s="22"/>
      <c r="QB47" s="22"/>
      <c r="QC47" s="22"/>
      <c r="QD47" s="22"/>
      <c r="QE47" s="22"/>
      <c r="QF47" s="22"/>
      <c r="QG47" s="22"/>
      <c r="QH47" s="22"/>
      <c r="QI47" s="22"/>
      <c r="QJ47" s="22"/>
      <c r="QK47" s="22"/>
      <c r="QL47" s="22"/>
      <c r="QM47" s="22"/>
      <c r="QN47" s="22"/>
      <c r="QO47" s="22"/>
      <c r="QP47" s="22"/>
      <c r="QQ47" s="22"/>
      <c r="QR47" s="22"/>
      <c r="QS47" s="22"/>
      <c r="QT47" s="22"/>
      <c r="QU47" s="22"/>
      <c r="QV47" s="22"/>
      <c r="QW47" s="22"/>
      <c r="QX47" s="22"/>
      <c r="QY47" s="22"/>
      <c r="QZ47" s="22"/>
      <c r="RA47" s="22"/>
      <c r="RB47" s="22"/>
      <c r="RC47" s="22"/>
      <c r="RD47" s="22"/>
      <c r="RE47" s="22"/>
      <c r="RF47" s="22"/>
      <c r="RG47" s="22"/>
      <c r="RH47" s="22"/>
      <c r="RI47" s="22"/>
      <c r="RJ47" s="22"/>
      <c r="RK47" s="22"/>
      <c r="RL47" s="22"/>
      <c r="RM47" s="22"/>
      <c r="RN47" s="22"/>
      <c r="RO47" s="22"/>
      <c r="RP47" s="22"/>
      <c r="RQ47" s="22"/>
      <c r="RR47" s="22"/>
      <c r="RS47" s="22"/>
      <c r="RT47" s="22"/>
      <c r="RU47" s="22"/>
      <c r="RV47" s="22"/>
      <c r="RW47" s="22"/>
      <c r="RX47" s="22"/>
      <c r="RY47" s="22"/>
      <c r="RZ47" s="22"/>
      <c r="SA47" s="22"/>
      <c r="SB47" s="22"/>
      <c r="SC47" s="22"/>
      <c r="SD47" s="22"/>
      <c r="SE47" s="22"/>
      <c r="SF47" s="22"/>
      <c r="SG47" s="22"/>
      <c r="SH47" s="22"/>
      <c r="SI47" s="22"/>
      <c r="SJ47" s="22"/>
      <c r="SK47" s="22"/>
      <c r="SL47" s="22"/>
      <c r="SM47" s="22"/>
      <c r="SN47" s="22"/>
      <c r="SO47" s="22"/>
      <c r="SP47" s="22"/>
      <c r="SQ47" s="22"/>
      <c r="SR47" s="22"/>
      <c r="SS47" s="22"/>
      <c r="ST47" s="22"/>
      <c r="SU47" s="22"/>
      <c r="SV47" s="22"/>
      <c r="SW47" s="22"/>
      <c r="SX47" s="22"/>
      <c r="SY47" s="22"/>
      <c r="SZ47" s="22"/>
      <c r="TA47" s="22"/>
      <c r="TB47" s="22"/>
      <c r="TC47" s="22"/>
      <c r="TD47" s="22"/>
      <c r="TE47" s="22"/>
      <c r="TF47" s="22"/>
      <c r="TG47" s="22"/>
      <c r="TH47" s="22"/>
      <c r="TI47" s="22"/>
      <c r="TJ47" s="22"/>
      <c r="TK47" s="22"/>
      <c r="TL47" s="22"/>
      <c r="TM47" s="22"/>
      <c r="TN47" s="22"/>
      <c r="TO47" s="22"/>
    </row>
    <row r="48" spans="1:535" s="21" customFormat="1" ht="24" customHeight="1" x14ac:dyDescent="0.25">
      <c r="A48" s="87" t="s">
        <v>377</v>
      </c>
      <c r="B48" s="41">
        <f>'дод 5'!A200</f>
        <v>7413</v>
      </c>
      <c r="C48" s="88" t="str">
        <f>'дод 5'!C200</f>
        <v>Інші заходи у сфері автотранспорту</v>
      </c>
      <c r="D48" s="157">
        <v>11000000</v>
      </c>
      <c r="E48" s="157"/>
      <c r="F48" s="157"/>
      <c r="G48" s="157">
        <v>10274423.82</v>
      </c>
      <c r="H48" s="157"/>
      <c r="I48" s="157"/>
      <c r="J48" s="158">
        <f t="shared" si="8"/>
        <v>93.403852909090915</v>
      </c>
      <c r="K48" s="157">
        <f t="shared" si="18"/>
        <v>0</v>
      </c>
      <c r="L48" s="157"/>
      <c r="M48" s="157"/>
      <c r="N48" s="157"/>
      <c r="O48" s="157"/>
      <c r="P48" s="157"/>
      <c r="Q48" s="157">
        <f t="shared" si="15"/>
        <v>0</v>
      </c>
      <c r="R48" s="157"/>
      <c r="S48" s="157"/>
      <c r="T48" s="157"/>
      <c r="U48" s="157"/>
      <c r="V48" s="157"/>
      <c r="W48" s="158"/>
      <c r="X48" s="157">
        <f t="shared" si="16"/>
        <v>10274423.82</v>
      </c>
      <c r="Y48" s="20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  <c r="IW48" s="22"/>
      <c r="IX48" s="22"/>
      <c r="IY48" s="22"/>
      <c r="IZ48" s="22"/>
      <c r="JA48" s="22"/>
      <c r="JB48" s="22"/>
      <c r="JC48" s="22"/>
      <c r="JD48" s="22"/>
      <c r="JE48" s="22"/>
      <c r="JF48" s="22"/>
      <c r="JG48" s="22"/>
      <c r="JH48" s="22"/>
      <c r="JI48" s="22"/>
      <c r="JJ48" s="22"/>
      <c r="JK48" s="22"/>
      <c r="JL48" s="22"/>
      <c r="JM48" s="22"/>
      <c r="JN48" s="22"/>
      <c r="JO48" s="22"/>
      <c r="JP48" s="22"/>
      <c r="JQ48" s="22"/>
      <c r="JR48" s="22"/>
      <c r="JS48" s="22"/>
      <c r="JT48" s="22"/>
      <c r="JU48" s="22"/>
      <c r="JV48" s="22"/>
      <c r="JW48" s="22"/>
      <c r="JX48" s="22"/>
      <c r="JY48" s="22"/>
      <c r="JZ48" s="22"/>
      <c r="KA48" s="22"/>
      <c r="KB48" s="22"/>
      <c r="KC48" s="22"/>
      <c r="KD48" s="22"/>
      <c r="KE48" s="22"/>
      <c r="KF48" s="22"/>
      <c r="KG48" s="22"/>
      <c r="KH48" s="22"/>
      <c r="KI48" s="22"/>
      <c r="KJ48" s="22"/>
      <c r="KK48" s="22"/>
      <c r="KL48" s="22"/>
      <c r="KM48" s="22"/>
      <c r="KN48" s="22"/>
      <c r="KO48" s="22"/>
      <c r="KP48" s="22"/>
      <c r="KQ48" s="22"/>
      <c r="KR48" s="22"/>
      <c r="KS48" s="22"/>
      <c r="KT48" s="22"/>
      <c r="KU48" s="22"/>
      <c r="KV48" s="22"/>
      <c r="KW48" s="22"/>
      <c r="KX48" s="22"/>
      <c r="KY48" s="22"/>
      <c r="KZ48" s="22"/>
      <c r="LA48" s="22"/>
      <c r="LB48" s="22"/>
      <c r="LC48" s="22"/>
      <c r="LD48" s="22"/>
      <c r="LE48" s="22"/>
      <c r="LF48" s="22"/>
      <c r="LG48" s="22"/>
      <c r="LH48" s="22"/>
      <c r="LI48" s="22"/>
      <c r="LJ48" s="22"/>
      <c r="LK48" s="22"/>
      <c r="LL48" s="22"/>
      <c r="LM48" s="22"/>
      <c r="LN48" s="22"/>
      <c r="LO48" s="22"/>
      <c r="LP48" s="22"/>
      <c r="LQ48" s="22"/>
      <c r="LR48" s="22"/>
      <c r="LS48" s="22"/>
      <c r="LT48" s="22"/>
      <c r="LU48" s="22"/>
      <c r="LV48" s="22"/>
      <c r="LW48" s="22"/>
      <c r="LX48" s="22"/>
      <c r="LY48" s="22"/>
      <c r="LZ48" s="22"/>
      <c r="MA48" s="22"/>
      <c r="MB48" s="22"/>
      <c r="MC48" s="22"/>
      <c r="MD48" s="22"/>
      <c r="ME48" s="22"/>
      <c r="MF48" s="22"/>
      <c r="MG48" s="22"/>
      <c r="MH48" s="22"/>
      <c r="MI48" s="22"/>
      <c r="MJ48" s="22"/>
      <c r="MK48" s="22"/>
      <c r="ML48" s="22"/>
      <c r="MM48" s="22"/>
      <c r="MN48" s="22"/>
      <c r="MO48" s="22"/>
      <c r="MP48" s="22"/>
      <c r="MQ48" s="22"/>
      <c r="MR48" s="22"/>
      <c r="MS48" s="22"/>
      <c r="MT48" s="22"/>
      <c r="MU48" s="22"/>
      <c r="MV48" s="22"/>
      <c r="MW48" s="22"/>
      <c r="MX48" s="22"/>
      <c r="MY48" s="22"/>
      <c r="MZ48" s="22"/>
      <c r="NA48" s="22"/>
      <c r="NB48" s="22"/>
      <c r="NC48" s="22"/>
      <c r="ND48" s="22"/>
      <c r="NE48" s="22"/>
      <c r="NF48" s="22"/>
      <c r="NG48" s="22"/>
      <c r="NH48" s="22"/>
      <c r="NI48" s="22"/>
      <c r="NJ48" s="22"/>
      <c r="NK48" s="22"/>
      <c r="NL48" s="22"/>
      <c r="NM48" s="22"/>
      <c r="NN48" s="22"/>
      <c r="NO48" s="22"/>
      <c r="NP48" s="22"/>
      <c r="NQ48" s="22"/>
      <c r="NR48" s="22"/>
      <c r="NS48" s="22"/>
      <c r="NT48" s="22"/>
      <c r="NU48" s="22"/>
      <c r="NV48" s="22"/>
      <c r="NW48" s="22"/>
      <c r="NX48" s="22"/>
      <c r="NY48" s="22"/>
      <c r="NZ48" s="22"/>
      <c r="OA48" s="22"/>
      <c r="OB48" s="22"/>
      <c r="OC48" s="22"/>
      <c r="OD48" s="22"/>
      <c r="OE48" s="22"/>
      <c r="OF48" s="22"/>
      <c r="OG48" s="22"/>
      <c r="OH48" s="22"/>
      <c r="OI48" s="22"/>
      <c r="OJ48" s="22"/>
      <c r="OK48" s="22"/>
      <c r="OL48" s="22"/>
      <c r="OM48" s="22"/>
      <c r="ON48" s="22"/>
      <c r="OO48" s="22"/>
      <c r="OP48" s="22"/>
      <c r="OQ48" s="22"/>
      <c r="OR48" s="22"/>
      <c r="OS48" s="22"/>
      <c r="OT48" s="22"/>
      <c r="OU48" s="22"/>
      <c r="OV48" s="22"/>
      <c r="OW48" s="22"/>
      <c r="OX48" s="22"/>
      <c r="OY48" s="22"/>
      <c r="OZ48" s="22"/>
      <c r="PA48" s="22"/>
      <c r="PB48" s="22"/>
      <c r="PC48" s="22"/>
      <c r="PD48" s="22"/>
      <c r="PE48" s="22"/>
      <c r="PF48" s="22"/>
      <c r="PG48" s="22"/>
      <c r="PH48" s="22"/>
      <c r="PI48" s="22"/>
      <c r="PJ48" s="22"/>
      <c r="PK48" s="22"/>
      <c r="PL48" s="22"/>
      <c r="PM48" s="22"/>
      <c r="PN48" s="22"/>
      <c r="PO48" s="22"/>
      <c r="PP48" s="22"/>
      <c r="PQ48" s="22"/>
      <c r="PR48" s="22"/>
      <c r="PS48" s="22"/>
      <c r="PT48" s="22"/>
      <c r="PU48" s="22"/>
      <c r="PV48" s="22"/>
      <c r="PW48" s="22"/>
      <c r="PX48" s="22"/>
      <c r="PY48" s="22"/>
      <c r="PZ48" s="22"/>
      <c r="QA48" s="22"/>
      <c r="QB48" s="22"/>
      <c r="QC48" s="22"/>
      <c r="QD48" s="22"/>
      <c r="QE48" s="22"/>
      <c r="QF48" s="22"/>
      <c r="QG48" s="22"/>
      <c r="QH48" s="22"/>
      <c r="QI48" s="22"/>
      <c r="QJ48" s="22"/>
      <c r="QK48" s="22"/>
      <c r="QL48" s="22"/>
      <c r="QM48" s="22"/>
      <c r="QN48" s="22"/>
      <c r="QO48" s="22"/>
      <c r="QP48" s="22"/>
      <c r="QQ48" s="22"/>
      <c r="QR48" s="22"/>
      <c r="QS48" s="22"/>
      <c r="QT48" s="22"/>
      <c r="QU48" s="22"/>
      <c r="QV48" s="22"/>
      <c r="QW48" s="22"/>
      <c r="QX48" s="22"/>
      <c r="QY48" s="22"/>
      <c r="QZ48" s="22"/>
      <c r="RA48" s="22"/>
      <c r="RB48" s="22"/>
      <c r="RC48" s="22"/>
      <c r="RD48" s="22"/>
      <c r="RE48" s="22"/>
      <c r="RF48" s="22"/>
      <c r="RG48" s="22"/>
      <c r="RH48" s="22"/>
      <c r="RI48" s="22"/>
      <c r="RJ48" s="22"/>
      <c r="RK48" s="22"/>
      <c r="RL48" s="22"/>
      <c r="RM48" s="22"/>
      <c r="RN48" s="22"/>
      <c r="RO48" s="22"/>
      <c r="RP48" s="22"/>
      <c r="RQ48" s="22"/>
      <c r="RR48" s="22"/>
      <c r="RS48" s="22"/>
      <c r="RT48" s="22"/>
      <c r="RU48" s="22"/>
      <c r="RV48" s="22"/>
      <c r="RW48" s="22"/>
      <c r="RX48" s="22"/>
      <c r="RY48" s="22"/>
      <c r="RZ48" s="22"/>
      <c r="SA48" s="22"/>
      <c r="SB48" s="22"/>
      <c r="SC48" s="22"/>
      <c r="SD48" s="22"/>
      <c r="SE48" s="22"/>
      <c r="SF48" s="22"/>
      <c r="SG48" s="22"/>
      <c r="SH48" s="22"/>
      <c r="SI48" s="22"/>
      <c r="SJ48" s="22"/>
      <c r="SK48" s="22"/>
      <c r="SL48" s="22"/>
      <c r="SM48" s="22"/>
      <c r="SN48" s="22"/>
      <c r="SO48" s="22"/>
      <c r="SP48" s="22"/>
      <c r="SQ48" s="22"/>
      <c r="SR48" s="22"/>
      <c r="SS48" s="22"/>
      <c r="ST48" s="22"/>
      <c r="SU48" s="22"/>
      <c r="SV48" s="22"/>
      <c r="SW48" s="22"/>
      <c r="SX48" s="22"/>
      <c r="SY48" s="22"/>
      <c r="SZ48" s="22"/>
      <c r="TA48" s="22"/>
      <c r="TB48" s="22"/>
      <c r="TC48" s="22"/>
      <c r="TD48" s="22"/>
      <c r="TE48" s="22"/>
      <c r="TF48" s="22"/>
      <c r="TG48" s="22"/>
      <c r="TH48" s="22"/>
      <c r="TI48" s="22"/>
      <c r="TJ48" s="22"/>
      <c r="TK48" s="22"/>
      <c r="TL48" s="22"/>
      <c r="TM48" s="22"/>
      <c r="TN48" s="22"/>
      <c r="TO48" s="22"/>
    </row>
    <row r="49" spans="1:535" s="21" customFormat="1" ht="41.25" customHeight="1" x14ac:dyDescent="0.25">
      <c r="A49" s="87" t="s">
        <v>564</v>
      </c>
      <c r="B49" s="41">
        <v>7422</v>
      </c>
      <c r="C49" s="88" t="s">
        <v>565</v>
      </c>
      <c r="D49" s="157">
        <v>4314400</v>
      </c>
      <c r="E49" s="157"/>
      <c r="F49" s="157"/>
      <c r="G49" s="157"/>
      <c r="H49" s="157"/>
      <c r="I49" s="157"/>
      <c r="J49" s="158">
        <f t="shared" si="8"/>
        <v>0</v>
      </c>
      <c r="K49" s="157">
        <f t="shared" si="18"/>
        <v>0</v>
      </c>
      <c r="L49" s="157"/>
      <c r="M49" s="157"/>
      <c r="N49" s="157"/>
      <c r="O49" s="157"/>
      <c r="P49" s="157"/>
      <c r="Q49" s="157">
        <f t="shared" si="15"/>
        <v>0</v>
      </c>
      <c r="R49" s="157"/>
      <c r="S49" s="157"/>
      <c r="T49" s="157"/>
      <c r="U49" s="157"/>
      <c r="V49" s="157"/>
      <c r="W49" s="158"/>
      <c r="X49" s="157">
        <f t="shared" si="16"/>
        <v>0</v>
      </c>
      <c r="Y49" s="20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  <c r="IW49" s="22"/>
      <c r="IX49" s="22"/>
      <c r="IY49" s="22"/>
      <c r="IZ49" s="22"/>
      <c r="JA49" s="22"/>
      <c r="JB49" s="22"/>
      <c r="JC49" s="22"/>
      <c r="JD49" s="22"/>
      <c r="JE49" s="22"/>
      <c r="JF49" s="22"/>
      <c r="JG49" s="22"/>
      <c r="JH49" s="22"/>
      <c r="JI49" s="22"/>
      <c r="JJ49" s="22"/>
      <c r="JK49" s="22"/>
      <c r="JL49" s="22"/>
      <c r="JM49" s="22"/>
      <c r="JN49" s="22"/>
      <c r="JO49" s="22"/>
      <c r="JP49" s="22"/>
      <c r="JQ49" s="22"/>
      <c r="JR49" s="22"/>
      <c r="JS49" s="22"/>
      <c r="JT49" s="22"/>
      <c r="JU49" s="22"/>
      <c r="JV49" s="22"/>
      <c r="JW49" s="22"/>
      <c r="JX49" s="22"/>
      <c r="JY49" s="22"/>
      <c r="JZ49" s="22"/>
      <c r="KA49" s="22"/>
      <c r="KB49" s="22"/>
      <c r="KC49" s="22"/>
      <c r="KD49" s="22"/>
      <c r="KE49" s="22"/>
      <c r="KF49" s="22"/>
      <c r="KG49" s="22"/>
      <c r="KH49" s="22"/>
      <c r="KI49" s="22"/>
      <c r="KJ49" s="22"/>
      <c r="KK49" s="22"/>
      <c r="KL49" s="22"/>
      <c r="KM49" s="22"/>
      <c r="KN49" s="22"/>
      <c r="KO49" s="22"/>
      <c r="KP49" s="22"/>
      <c r="KQ49" s="22"/>
      <c r="KR49" s="22"/>
      <c r="KS49" s="22"/>
      <c r="KT49" s="22"/>
      <c r="KU49" s="22"/>
      <c r="KV49" s="22"/>
      <c r="KW49" s="22"/>
      <c r="KX49" s="22"/>
      <c r="KY49" s="22"/>
      <c r="KZ49" s="22"/>
      <c r="LA49" s="22"/>
      <c r="LB49" s="22"/>
      <c r="LC49" s="22"/>
      <c r="LD49" s="22"/>
      <c r="LE49" s="22"/>
      <c r="LF49" s="22"/>
      <c r="LG49" s="22"/>
      <c r="LH49" s="22"/>
      <c r="LI49" s="22"/>
      <c r="LJ49" s="22"/>
      <c r="LK49" s="22"/>
      <c r="LL49" s="22"/>
      <c r="LM49" s="22"/>
      <c r="LN49" s="22"/>
      <c r="LO49" s="22"/>
      <c r="LP49" s="22"/>
      <c r="LQ49" s="22"/>
      <c r="LR49" s="22"/>
      <c r="LS49" s="22"/>
      <c r="LT49" s="22"/>
      <c r="LU49" s="22"/>
      <c r="LV49" s="22"/>
      <c r="LW49" s="22"/>
      <c r="LX49" s="22"/>
      <c r="LY49" s="22"/>
      <c r="LZ49" s="22"/>
      <c r="MA49" s="22"/>
      <c r="MB49" s="22"/>
      <c r="MC49" s="22"/>
      <c r="MD49" s="22"/>
      <c r="ME49" s="22"/>
      <c r="MF49" s="22"/>
      <c r="MG49" s="22"/>
      <c r="MH49" s="22"/>
      <c r="MI49" s="22"/>
      <c r="MJ49" s="22"/>
      <c r="MK49" s="22"/>
      <c r="ML49" s="22"/>
      <c r="MM49" s="22"/>
      <c r="MN49" s="22"/>
      <c r="MO49" s="22"/>
      <c r="MP49" s="22"/>
      <c r="MQ49" s="22"/>
      <c r="MR49" s="22"/>
      <c r="MS49" s="22"/>
      <c r="MT49" s="22"/>
      <c r="MU49" s="22"/>
      <c r="MV49" s="22"/>
      <c r="MW49" s="22"/>
      <c r="MX49" s="22"/>
      <c r="MY49" s="22"/>
      <c r="MZ49" s="22"/>
      <c r="NA49" s="22"/>
      <c r="NB49" s="22"/>
      <c r="NC49" s="22"/>
      <c r="ND49" s="22"/>
      <c r="NE49" s="22"/>
      <c r="NF49" s="22"/>
      <c r="NG49" s="22"/>
      <c r="NH49" s="22"/>
      <c r="NI49" s="22"/>
      <c r="NJ49" s="22"/>
      <c r="NK49" s="22"/>
      <c r="NL49" s="22"/>
      <c r="NM49" s="22"/>
      <c r="NN49" s="22"/>
      <c r="NO49" s="22"/>
      <c r="NP49" s="22"/>
      <c r="NQ49" s="22"/>
      <c r="NR49" s="22"/>
      <c r="NS49" s="22"/>
      <c r="NT49" s="22"/>
      <c r="NU49" s="22"/>
      <c r="NV49" s="22"/>
      <c r="NW49" s="22"/>
      <c r="NX49" s="22"/>
      <c r="NY49" s="22"/>
      <c r="NZ49" s="22"/>
      <c r="OA49" s="22"/>
      <c r="OB49" s="22"/>
      <c r="OC49" s="22"/>
      <c r="OD49" s="22"/>
      <c r="OE49" s="22"/>
      <c r="OF49" s="22"/>
      <c r="OG49" s="22"/>
      <c r="OH49" s="22"/>
      <c r="OI49" s="22"/>
      <c r="OJ49" s="22"/>
      <c r="OK49" s="22"/>
      <c r="OL49" s="22"/>
      <c r="OM49" s="22"/>
      <c r="ON49" s="22"/>
      <c r="OO49" s="22"/>
      <c r="OP49" s="22"/>
      <c r="OQ49" s="22"/>
      <c r="OR49" s="22"/>
      <c r="OS49" s="22"/>
      <c r="OT49" s="22"/>
      <c r="OU49" s="22"/>
      <c r="OV49" s="22"/>
      <c r="OW49" s="22"/>
      <c r="OX49" s="22"/>
      <c r="OY49" s="22"/>
      <c r="OZ49" s="22"/>
      <c r="PA49" s="22"/>
      <c r="PB49" s="22"/>
      <c r="PC49" s="22"/>
      <c r="PD49" s="22"/>
      <c r="PE49" s="22"/>
      <c r="PF49" s="22"/>
      <c r="PG49" s="22"/>
      <c r="PH49" s="22"/>
      <c r="PI49" s="22"/>
      <c r="PJ49" s="22"/>
      <c r="PK49" s="22"/>
      <c r="PL49" s="22"/>
      <c r="PM49" s="22"/>
      <c r="PN49" s="22"/>
      <c r="PO49" s="22"/>
      <c r="PP49" s="22"/>
      <c r="PQ49" s="22"/>
      <c r="PR49" s="22"/>
      <c r="PS49" s="22"/>
      <c r="PT49" s="22"/>
      <c r="PU49" s="22"/>
      <c r="PV49" s="22"/>
      <c r="PW49" s="22"/>
      <c r="PX49" s="22"/>
      <c r="PY49" s="22"/>
      <c r="PZ49" s="22"/>
      <c r="QA49" s="22"/>
      <c r="QB49" s="22"/>
      <c r="QC49" s="22"/>
      <c r="QD49" s="22"/>
      <c r="QE49" s="22"/>
      <c r="QF49" s="22"/>
      <c r="QG49" s="22"/>
      <c r="QH49" s="22"/>
      <c r="QI49" s="22"/>
      <c r="QJ49" s="22"/>
      <c r="QK49" s="22"/>
      <c r="QL49" s="22"/>
      <c r="QM49" s="22"/>
      <c r="QN49" s="22"/>
      <c r="QO49" s="22"/>
      <c r="QP49" s="22"/>
      <c r="QQ49" s="22"/>
      <c r="QR49" s="22"/>
      <c r="QS49" s="22"/>
      <c r="QT49" s="22"/>
      <c r="QU49" s="22"/>
      <c r="QV49" s="22"/>
      <c r="QW49" s="22"/>
      <c r="QX49" s="22"/>
      <c r="QY49" s="22"/>
      <c r="QZ49" s="22"/>
      <c r="RA49" s="22"/>
      <c r="RB49" s="22"/>
      <c r="RC49" s="22"/>
      <c r="RD49" s="22"/>
      <c r="RE49" s="22"/>
      <c r="RF49" s="22"/>
      <c r="RG49" s="22"/>
      <c r="RH49" s="22"/>
      <c r="RI49" s="22"/>
      <c r="RJ49" s="22"/>
      <c r="RK49" s="22"/>
      <c r="RL49" s="22"/>
      <c r="RM49" s="22"/>
      <c r="RN49" s="22"/>
      <c r="RO49" s="22"/>
      <c r="RP49" s="22"/>
      <c r="RQ49" s="22"/>
      <c r="RR49" s="22"/>
      <c r="RS49" s="22"/>
      <c r="RT49" s="22"/>
      <c r="RU49" s="22"/>
      <c r="RV49" s="22"/>
      <c r="RW49" s="22"/>
      <c r="RX49" s="22"/>
      <c r="RY49" s="22"/>
      <c r="RZ49" s="22"/>
      <c r="SA49" s="22"/>
      <c r="SB49" s="22"/>
      <c r="SC49" s="22"/>
      <c r="SD49" s="22"/>
      <c r="SE49" s="22"/>
      <c r="SF49" s="22"/>
      <c r="SG49" s="22"/>
      <c r="SH49" s="22"/>
      <c r="SI49" s="22"/>
      <c r="SJ49" s="22"/>
      <c r="SK49" s="22"/>
      <c r="SL49" s="22"/>
      <c r="SM49" s="22"/>
      <c r="SN49" s="22"/>
      <c r="SO49" s="22"/>
      <c r="SP49" s="22"/>
      <c r="SQ49" s="22"/>
      <c r="SR49" s="22"/>
      <c r="SS49" s="22"/>
      <c r="ST49" s="22"/>
      <c r="SU49" s="22"/>
      <c r="SV49" s="22"/>
      <c r="SW49" s="22"/>
      <c r="SX49" s="22"/>
      <c r="SY49" s="22"/>
      <c r="SZ49" s="22"/>
      <c r="TA49" s="22"/>
      <c r="TB49" s="22"/>
      <c r="TC49" s="22"/>
      <c r="TD49" s="22"/>
      <c r="TE49" s="22"/>
      <c r="TF49" s="22"/>
      <c r="TG49" s="22"/>
      <c r="TH49" s="22"/>
      <c r="TI49" s="22"/>
      <c r="TJ49" s="22"/>
      <c r="TK49" s="22"/>
      <c r="TL49" s="22"/>
      <c r="TM49" s="22"/>
      <c r="TN49" s="22"/>
      <c r="TO49" s="22"/>
    </row>
    <row r="50" spans="1:535" s="21" customFormat="1" ht="41.25" customHeight="1" x14ac:dyDescent="0.25">
      <c r="A50" s="87" t="s">
        <v>378</v>
      </c>
      <c r="B50" s="41">
        <f>'дод 5'!A202</f>
        <v>7426</v>
      </c>
      <c r="C50" s="88" t="str">
        <f>'дод 5'!C202</f>
        <v>Інші заходи у сфері електротранспорту</v>
      </c>
      <c r="D50" s="157">
        <v>30742296</v>
      </c>
      <c r="E50" s="157"/>
      <c r="F50" s="157"/>
      <c r="G50" s="157">
        <v>29605081.469999999</v>
      </c>
      <c r="H50" s="157"/>
      <c r="I50" s="157"/>
      <c r="J50" s="158">
        <f t="shared" si="8"/>
        <v>96.300814584571043</v>
      </c>
      <c r="K50" s="157">
        <f t="shared" si="18"/>
        <v>0</v>
      </c>
      <c r="L50" s="157"/>
      <c r="M50" s="157"/>
      <c r="N50" s="157"/>
      <c r="O50" s="157"/>
      <c r="P50" s="157"/>
      <c r="Q50" s="157">
        <f t="shared" si="15"/>
        <v>0</v>
      </c>
      <c r="R50" s="157"/>
      <c r="S50" s="157"/>
      <c r="T50" s="157"/>
      <c r="U50" s="157"/>
      <c r="V50" s="157"/>
      <c r="W50" s="158"/>
      <c r="X50" s="157">
        <f t="shared" si="16"/>
        <v>29605081.469999999</v>
      </c>
      <c r="Y50" s="203">
        <v>13</v>
      </c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  <c r="IW50" s="22"/>
      <c r="IX50" s="22"/>
      <c r="IY50" s="22"/>
      <c r="IZ50" s="22"/>
      <c r="JA50" s="22"/>
      <c r="JB50" s="22"/>
      <c r="JC50" s="22"/>
      <c r="JD50" s="22"/>
      <c r="JE50" s="22"/>
      <c r="JF50" s="22"/>
      <c r="JG50" s="22"/>
      <c r="JH50" s="22"/>
      <c r="JI50" s="22"/>
      <c r="JJ50" s="22"/>
      <c r="JK50" s="22"/>
      <c r="JL50" s="22"/>
      <c r="JM50" s="22"/>
      <c r="JN50" s="22"/>
      <c r="JO50" s="22"/>
      <c r="JP50" s="22"/>
      <c r="JQ50" s="22"/>
      <c r="JR50" s="22"/>
      <c r="JS50" s="22"/>
      <c r="JT50" s="22"/>
      <c r="JU50" s="22"/>
      <c r="JV50" s="22"/>
      <c r="JW50" s="22"/>
      <c r="JX50" s="22"/>
      <c r="JY50" s="22"/>
      <c r="JZ50" s="22"/>
      <c r="KA50" s="22"/>
      <c r="KB50" s="22"/>
      <c r="KC50" s="22"/>
      <c r="KD50" s="22"/>
      <c r="KE50" s="22"/>
      <c r="KF50" s="22"/>
      <c r="KG50" s="22"/>
      <c r="KH50" s="22"/>
      <c r="KI50" s="22"/>
      <c r="KJ50" s="22"/>
      <c r="KK50" s="22"/>
      <c r="KL50" s="22"/>
      <c r="KM50" s="22"/>
      <c r="KN50" s="22"/>
      <c r="KO50" s="22"/>
      <c r="KP50" s="22"/>
      <c r="KQ50" s="22"/>
      <c r="KR50" s="22"/>
      <c r="KS50" s="22"/>
      <c r="KT50" s="22"/>
      <c r="KU50" s="22"/>
      <c r="KV50" s="22"/>
      <c r="KW50" s="22"/>
      <c r="KX50" s="22"/>
      <c r="KY50" s="22"/>
      <c r="KZ50" s="22"/>
      <c r="LA50" s="22"/>
      <c r="LB50" s="22"/>
      <c r="LC50" s="22"/>
      <c r="LD50" s="22"/>
      <c r="LE50" s="22"/>
      <c r="LF50" s="22"/>
      <c r="LG50" s="22"/>
      <c r="LH50" s="22"/>
      <c r="LI50" s="22"/>
      <c r="LJ50" s="22"/>
      <c r="LK50" s="22"/>
      <c r="LL50" s="22"/>
      <c r="LM50" s="22"/>
      <c r="LN50" s="22"/>
      <c r="LO50" s="22"/>
      <c r="LP50" s="22"/>
      <c r="LQ50" s="22"/>
      <c r="LR50" s="22"/>
      <c r="LS50" s="22"/>
      <c r="LT50" s="22"/>
      <c r="LU50" s="22"/>
      <c r="LV50" s="22"/>
      <c r="LW50" s="22"/>
      <c r="LX50" s="22"/>
      <c r="LY50" s="22"/>
      <c r="LZ50" s="22"/>
      <c r="MA50" s="22"/>
      <c r="MB50" s="22"/>
      <c r="MC50" s="22"/>
      <c r="MD50" s="22"/>
      <c r="ME50" s="22"/>
      <c r="MF50" s="22"/>
      <c r="MG50" s="22"/>
      <c r="MH50" s="22"/>
      <c r="MI50" s="22"/>
      <c r="MJ50" s="22"/>
      <c r="MK50" s="22"/>
      <c r="ML50" s="22"/>
      <c r="MM50" s="22"/>
      <c r="MN50" s="22"/>
      <c r="MO50" s="22"/>
      <c r="MP50" s="22"/>
      <c r="MQ50" s="22"/>
      <c r="MR50" s="22"/>
      <c r="MS50" s="22"/>
      <c r="MT50" s="22"/>
      <c r="MU50" s="22"/>
      <c r="MV50" s="22"/>
      <c r="MW50" s="22"/>
      <c r="MX50" s="22"/>
      <c r="MY50" s="22"/>
      <c r="MZ50" s="22"/>
      <c r="NA50" s="22"/>
      <c r="NB50" s="22"/>
      <c r="NC50" s="22"/>
      <c r="ND50" s="22"/>
      <c r="NE50" s="22"/>
      <c r="NF50" s="22"/>
      <c r="NG50" s="22"/>
      <c r="NH50" s="22"/>
      <c r="NI50" s="22"/>
      <c r="NJ50" s="22"/>
      <c r="NK50" s="22"/>
      <c r="NL50" s="22"/>
      <c r="NM50" s="22"/>
      <c r="NN50" s="22"/>
      <c r="NO50" s="22"/>
      <c r="NP50" s="22"/>
      <c r="NQ50" s="22"/>
      <c r="NR50" s="22"/>
      <c r="NS50" s="22"/>
      <c r="NT50" s="22"/>
      <c r="NU50" s="22"/>
      <c r="NV50" s="22"/>
      <c r="NW50" s="22"/>
      <c r="NX50" s="22"/>
      <c r="NY50" s="22"/>
      <c r="NZ50" s="22"/>
      <c r="OA50" s="22"/>
      <c r="OB50" s="22"/>
      <c r="OC50" s="22"/>
      <c r="OD50" s="22"/>
      <c r="OE50" s="22"/>
      <c r="OF50" s="22"/>
      <c r="OG50" s="22"/>
      <c r="OH50" s="22"/>
      <c r="OI50" s="22"/>
      <c r="OJ50" s="22"/>
      <c r="OK50" s="22"/>
      <c r="OL50" s="22"/>
      <c r="OM50" s="22"/>
      <c r="ON50" s="22"/>
      <c r="OO50" s="22"/>
      <c r="OP50" s="22"/>
      <c r="OQ50" s="22"/>
      <c r="OR50" s="22"/>
      <c r="OS50" s="22"/>
      <c r="OT50" s="22"/>
      <c r="OU50" s="22"/>
      <c r="OV50" s="22"/>
      <c r="OW50" s="22"/>
      <c r="OX50" s="22"/>
      <c r="OY50" s="22"/>
      <c r="OZ50" s="22"/>
      <c r="PA50" s="22"/>
      <c r="PB50" s="22"/>
      <c r="PC50" s="22"/>
      <c r="PD50" s="22"/>
      <c r="PE50" s="22"/>
      <c r="PF50" s="22"/>
      <c r="PG50" s="22"/>
      <c r="PH50" s="22"/>
      <c r="PI50" s="22"/>
      <c r="PJ50" s="22"/>
      <c r="PK50" s="22"/>
      <c r="PL50" s="22"/>
      <c r="PM50" s="22"/>
      <c r="PN50" s="22"/>
      <c r="PO50" s="22"/>
      <c r="PP50" s="22"/>
      <c r="PQ50" s="22"/>
      <c r="PR50" s="22"/>
      <c r="PS50" s="22"/>
      <c r="PT50" s="22"/>
      <c r="PU50" s="22"/>
      <c r="PV50" s="22"/>
      <c r="PW50" s="22"/>
      <c r="PX50" s="22"/>
      <c r="PY50" s="22"/>
      <c r="PZ50" s="22"/>
      <c r="QA50" s="22"/>
      <c r="QB50" s="22"/>
      <c r="QC50" s="22"/>
      <c r="QD50" s="22"/>
      <c r="QE50" s="22"/>
      <c r="QF50" s="22"/>
      <c r="QG50" s="22"/>
      <c r="QH50" s="22"/>
      <c r="QI50" s="22"/>
      <c r="QJ50" s="22"/>
      <c r="QK50" s="22"/>
      <c r="QL50" s="22"/>
      <c r="QM50" s="22"/>
      <c r="QN50" s="22"/>
      <c r="QO50" s="22"/>
      <c r="QP50" s="22"/>
      <c r="QQ50" s="22"/>
      <c r="QR50" s="22"/>
      <c r="QS50" s="22"/>
      <c r="QT50" s="22"/>
      <c r="QU50" s="22"/>
      <c r="QV50" s="22"/>
      <c r="QW50" s="22"/>
      <c r="QX50" s="22"/>
      <c r="QY50" s="22"/>
      <c r="QZ50" s="22"/>
      <c r="RA50" s="22"/>
      <c r="RB50" s="22"/>
      <c r="RC50" s="22"/>
      <c r="RD50" s="22"/>
      <c r="RE50" s="22"/>
      <c r="RF50" s="22"/>
      <c r="RG50" s="22"/>
      <c r="RH50" s="22"/>
      <c r="RI50" s="22"/>
      <c r="RJ50" s="22"/>
      <c r="RK50" s="22"/>
      <c r="RL50" s="22"/>
      <c r="RM50" s="22"/>
      <c r="RN50" s="22"/>
      <c r="RO50" s="22"/>
      <c r="RP50" s="22"/>
      <c r="RQ50" s="22"/>
      <c r="RR50" s="22"/>
      <c r="RS50" s="22"/>
      <c r="RT50" s="22"/>
      <c r="RU50" s="22"/>
      <c r="RV50" s="22"/>
      <c r="RW50" s="22"/>
      <c r="RX50" s="22"/>
      <c r="RY50" s="22"/>
      <c r="RZ50" s="22"/>
      <c r="SA50" s="22"/>
      <c r="SB50" s="22"/>
      <c r="SC50" s="22"/>
      <c r="SD50" s="22"/>
      <c r="SE50" s="22"/>
      <c r="SF50" s="22"/>
      <c r="SG50" s="22"/>
      <c r="SH50" s="22"/>
      <c r="SI50" s="22"/>
      <c r="SJ50" s="22"/>
      <c r="SK50" s="22"/>
      <c r="SL50" s="22"/>
      <c r="SM50" s="22"/>
      <c r="SN50" s="22"/>
      <c r="SO50" s="22"/>
      <c r="SP50" s="22"/>
      <c r="SQ50" s="22"/>
      <c r="SR50" s="22"/>
      <c r="SS50" s="22"/>
      <c r="ST50" s="22"/>
      <c r="SU50" s="22"/>
      <c r="SV50" s="22"/>
      <c r="SW50" s="22"/>
      <c r="SX50" s="22"/>
      <c r="SY50" s="22"/>
      <c r="SZ50" s="22"/>
      <c r="TA50" s="22"/>
      <c r="TB50" s="22"/>
      <c r="TC50" s="22"/>
      <c r="TD50" s="22"/>
      <c r="TE50" s="22"/>
      <c r="TF50" s="22"/>
      <c r="TG50" s="22"/>
      <c r="TH50" s="22"/>
      <c r="TI50" s="22"/>
      <c r="TJ50" s="22"/>
      <c r="TK50" s="22"/>
      <c r="TL50" s="22"/>
      <c r="TM50" s="22"/>
      <c r="TN50" s="22"/>
      <c r="TO50" s="22"/>
    </row>
    <row r="51" spans="1:535" s="21" customFormat="1" ht="41.25" customHeight="1" x14ac:dyDescent="0.25">
      <c r="A51" s="87" t="s">
        <v>452</v>
      </c>
      <c r="B51" s="87" t="s">
        <v>453</v>
      </c>
      <c r="C51" s="88" t="s">
        <v>459</v>
      </c>
      <c r="D51" s="157">
        <v>2725480</v>
      </c>
      <c r="E51" s="157"/>
      <c r="F51" s="157"/>
      <c r="G51" s="157"/>
      <c r="H51" s="157"/>
      <c r="I51" s="157"/>
      <c r="J51" s="158">
        <f t="shared" si="8"/>
        <v>0</v>
      </c>
      <c r="K51" s="157">
        <f t="shared" si="18"/>
        <v>0</v>
      </c>
      <c r="L51" s="157"/>
      <c r="M51" s="157"/>
      <c r="N51" s="157"/>
      <c r="O51" s="157"/>
      <c r="P51" s="157"/>
      <c r="Q51" s="157">
        <f t="shared" si="15"/>
        <v>0</v>
      </c>
      <c r="R51" s="157"/>
      <c r="S51" s="157"/>
      <c r="T51" s="157"/>
      <c r="U51" s="157"/>
      <c r="V51" s="157"/>
      <c r="W51" s="158"/>
      <c r="X51" s="157">
        <f t="shared" si="16"/>
        <v>0</v>
      </c>
      <c r="Y51" s="203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  <c r="IW51" s="22"/>
      <c r="IX51" s="22"/>
      <c r="IY51" s="22"/>
      <c r="IZ51" s="22"/>
      <c r="JA51" s="22"/>
      <c r="JB51" s="22"/>
      <c r="JC51" s="22"/>
      <c r="JD51" s="22"/>
      <c r="JE51" s="22"/>
      <c r="JF51" s="22"/>
      <c r="JG51" s="22"/>
      <c r="JH51" s="22"/>
      <c r="JI51" s="22"/>
      <c r="JJ51" s="22"/>
      <c r="JK51" s="22"/>
      <c r="JL51" s="22"/>
      <c r="JM51" s="22"/>
      <c r="JN51" s="22"/>
      <c r="JO51" s="22"/>
      <c r="JP51" s="22"/>
      <c r="JQ51" s="22"/>
      <c r="JR51" s="22"/>
      <c r="JS51" s="22"/>
      <c r="JT51" s="22"/>
      <c r="JU51" s="22"/>
      <c r="JV51" s="22"/>
      <c r="JW51" s="22"/>
      <c r="JX51" s="22"/>
      <c r="JY51" s="22"/>
      <c r="JZ51" s="22"/>
      <c r="KA51" s="22"/>
      <c r="KB51" s="22"/>
      <c r="KC51" s="22"/>
      <c r="KD51" s="22"/>
      <c r="KE51" s="22"/>
      <c r="KF51" s="22"/>
      <c r="KG51" s="22"/>
      <c r="KH51" s="22"/>
      <c r="KI51" s="22"/>
      <c r="KJ51" s="22"/>
      <c r="KK51" s="22"/>
      <c r="KL51" s="22"/>
      <c r="KM51" s="22"/>
      <c r="KN51" s="22"/>
      <c r="KO51" s="22"/>
      <c r="KP51" s="22"/>
      <c r="KQ51" s="22"/>
      <c r="KR51" s="22"/>
      <c r="KS51" s="22"/>
      <c r="KT51" s="22"/>
      <c r="KU51" s="22"/>
      <c r="KV51" s="22"/>
      <c r="KW51" s="22"/>
      <c r="KX51" s="22"/>
      <c r="KY51" s="22"/>
      <c r="KZ51" s="22"/>
      <c r="LA51" s="22"/>
      <c r="LB51" s="22"/>
      <c r="LC51" s="22"/>
      <c r="LD51" s="22"/>
      <c r="LE51" s="22"/>
      <c r="LF51" s="22"/>
      <c r="LG51" s="22"/>
      <c r="LH51" s="22"/>
      <c r="LI51" s="22"/>
      <c r="LJ51" s="22"/>
      <c r="LK51" s="22"/>
      <c r="LL51" s="22"/>
      <c r="LM51" s="22"/>
      <c r="LN51" s="22"/>
      <c r="LO51" s="22"/>
      <c r="LP51" s="22"/>
      <c r="LQ51" s="22"/>
      <c r="LR51" s="22"/>
      <c r="LS51" s="22"/>
      <c r="LT51" s="22"/>
      <c r="LU51" s="22"/>
      <c r="LV51" s="22"/>
      <c r="LW51" s="22"/>
      <c r="LX51" s="22"/>
      <c r="LY51" s="22"/>
      <c r="LZ51" s="22"/>
      <c r="MA51" s="22"/>
      <c r="MB51" s="22"/>
      <c r="MC51" s="22"/>
      <c r="MD51" s="22"/>
      <c r="ME51" s="22"/>
      <c r="MF51" s="22"/>
      <c r="MG51" s="22"/>
      <c r="MH51" s="22"/>
      <c r="MI51" s="22"/>
      <c r="MJ51" s="22"/>
      <c r="MK51" s="22"/>
      <c r="ML51" s="22"/>
      <c r="MM51" s="22"/>
      <c r="MN51" s="22"/>
      <c r="MO51" s="22"/>
      <c r="MP51" s="22"/>
      <c r="MQ51" s="22"/>
      <c r="MR51" s="22"/>
      <c r="MS51" s="22"/>
      <c r="MT51" s="22"/>
      <c r="MU51" s="22"/>
      <c r="MV51" s="22"/>
      <c r="MW51" s="22"/>
      <c r="MX51" s="22"/>
      <c r="MY51" s="22"/>
      <c r="MZ51" s="22"/>
      <c r="NA51" s="22"/>
      <c r="NB51" s="22"/>
      <c r="NC51" s="22"/>
      <c r="ND51" s="22"/>
      <c r="NE51" s="22"/>
      <c r="NF51" s="22"/>
      <c r="NG51" s="22"/>
      <c r="NH51" s="22"/>
      <c r="NI51" s="22"/>
      <c r="NJ51" s="22"/>
      <c r="NK51" s="22"/>
      <c r="NL51" s="22"/>
      <c r="NM51" s="22"/>
      <c r="NN51" s="22"/>
      <c r="NO51" s="22"/>
      <c r="NP51" s="22"/>
      <c r="NQ51" s="22"/>
      <c r="NR51" s="22"/>
      <c r="NS51" s="22"/>
      <c r="NT51" s="22"/>
      <c r="NU51" s="22"/>
      <c r="NV51" s="22"/>
      <c r="NW51" s="22"/>
      <c r="NX51" s="22"/>
      <c r="NY51" s="22"/>
      <c r="NZ51" s="22"/>
      <c r="OA51" s="22"/>
      <c r="OB51" s="22"/>
      <c r="OC51" s="22"/>
      <c r="OD51" s="22"/>
      <c r="OE51" s="22"/>
      <c r="OF51" s="22"/>
      <c r="OG51" s="22"/>
      <c r="OH51" s="22"/>
      <c r="OI51" s="22"/>
      <c r="OJ51" s="22"/>
      <c r="OK51" s="22"/>
      <c r="OL51" s="22"/>
      <c r="OM51" s="22"/>
      <c r="ON51" s="22"/>
      <c r="OO51" s="22"/>
      <c r="OP51" s="22"/>
      <c r="OQ51" s="22"/>
      <c r="OR51" s="22"/>
      <c r="OS51" s="22"/>
      <c r="OT51" s="22"/>
      <c r="OU51" s="22"/>
      <c r="OV51" s="22"/>
      <c r="OW51" s="22"/>
      <c r="OX51" s="22"/>
      <c r="OY51" s="22"/>
      <c r="OZ51" s="22"/>
      <c r="PA51" s="22"/>
      <c r="PB51" s="22"/>
      <c r="PC51" s="22"/>
      <c r="PD51" s="22"/>
      <c r="PE51" s="22"/>
      <c r="PF51" s="22"/>
      <c r="PG51" s="22"/>
      <c r="PH51" s="22"/>
      <c r="PI51" s="22"/>
      <c r="PJ51" s="22"/>
      <c r="PK51" s="22"/>
      <c r="PL51" s="22"/>
      <c r="PM51" s="22"/>
      <c r="PN51" s="22"/>
      <c r="PO51" s="22"/>
      <c r="PP51" s="22"/>
      <c r="PQ51" s="22"/>
      <c r="PR51" s="22"/>
      <c r="PS51" s="22"/>
      <c r="PT51" s="22"/>
      <c r="PU51" s="22"/>
      <c r="PV51" s="22"/>
      <c r="PW51" s="22"/>
      <c r="PX51" s="22"/>
      <c r="PY51" s="22"/>
      <c r="PZ51" s="22"/>
      <c r="QA51" s="22"/>
      <c r="QB51" s="22"/>
      <c r="QC51" s="22"/>
      <c r="QD51" s="22"/>
      <c r="QE51" s="22"/>
      <c r="QF51" s="22"/>
      <c r="QG51" s="22"/>
      <c r="QH51" s="22"/>
      <c r="QI51" s="22"/>
      <c r="QJ51" s="22"/>
      <c r="QK51" s="22"/>
      <c r="QL51" s="22"/>
      <c r="QM51" s="22"/>
      <c r="QN51" s="22"/>
      <c r="QO51" s="22"/>
      <c r="QP51" s="22"/>
      <c r="QQ51" s="22"/>
      <c r="QR51" s="22"/>
      <c r="QS51" s="22"/>
      <c r="QT51" s="22"/>
      <c r="QU51" s="22"/>
      <c r="QV51" s="22"/>
      <c r="QW51" s="22"/>
      <c r="QX51" s="22"/>
      <c r="QY51" s="22"/>
      <c r="QZ51" s="22"/>
      <c r="RA51" s="22"/>
      <c r="RB51" s="22"/>
      <c r="RC51" s="22"/>
      <c r="RD51" s="22"/>
      <c r="RE51" s="22"/>
      <c r="RF51" s="22"/>
      <c r="RG51" s="22"/>
      <c r="RH51" s="22"/>
      <c r="RI51" s="22"/>
      <c r="RJ51" s="22"/>
      <c r="RK51" s="22"/>
      <c r="RL51" s="22"/>
      <c r="RM51" s="22"/>
      <c r="RN51" s="22"/>
      <c r="RO51" s="22"/>
      <c r="RP51" s="22"/>
      <c r="RQ51" s="22"/>
      <c r="RR51" s="22"/>
      <c r="RS51" s="22"/>
      <c r="RT51" s="22"/>
      <c r="RU51" s="22"/>
      <c r="RV51" s="22"/>
      <c r="RW51" s="22"/>
      <c r="RX51" s="22"/>
      <c r="RY51" s="22"/>
      <c r="RZ51" s="22"/>
      <c r="SA51" s="22"/>
      <c r="SB51" s="22"/>
      <c r="SC51" s="22"/>
      <c r="SD51" s="22"/>
      <c r="SE51" s="22"/>
      <c r="SF51" s="22"/>
      <c r="SG51" s="22"/>
      <c r="SH51" s="22"/>
      <c r="SI51" s="22"/>
      <c r="SJ51" s="22"/>
      <c r="SK51" s="22"/>
      <c r="SL51" s="22"/>
      <c r="SM51" s="22"/>
      <c r="SN51" s="22"/>
      <c r="SO51" s="22"/>
      <c r="SP51" s="22"/>
      <c r="SQ51" s="22"/>
      <c r="SR51" s="22"/>
      <c r="SS51" s="22"/>
      <c r="ST51" s="22"/>
      <c r="SU51" s="22"/>
      <c r="SV51" s="22"/>
      <c r="SW51" s="22"/>
      <c r="SX51" s="22"/>
      <c r="SY51" s="22"/>
      <c r="SZ51" s="22"/>
      <c r="TA51" s="22"/>
      <c r="TB51" s="22"/>
      <c r="TC51" s="22"/>
      <c r="TD51" s="22"/>
      <c r="TE51" s="22"/>
      <c r="TF51" s="22"/>
      <c r="TG51" s="22"/>
      <c r="TH51" s="22"/>
      <c r="TI51" s="22"/>
      <c r="TJ51" s="22"/>
      <c r="TK51" s="22"/>
      <c r="TL51" s="22"/>
      <c r="TM51" s="22"/>
      <c r="TN51" s="22"/>
      <c r="TO51" s="22"/>
    </row>
    <row r="52" spans="1:535" s="21" customFormat="1" ht="41.25" customHeight="1" x14ac:dyDescent="0.25">
      <c r="A52" s="87" t="s">
        <v>233</v>
      </c>
      <c r="B52" s="41" t="str">
        <f>'дод 5'!A212</f>
        <v>7530</v>
      </c>
      <c r="C52" s="35" t="s">
        <v>234</v>
      </c>
      <c r="D52" s="157">
        <v>7250000</v>
      </c>
      <c r="E52" s="157"/>
      <c r="F52" s="157"/>
      <c r="G52" s="157">
        <v>2441850.0699999998</v>
      </c>
      <c r="H52" s="157"/>
      <c r="I52" s="157"/>
      <c r="J52" s="158">
        <f t="shared" si="8"/>
        <v>33.680690620689653</v>
      </c>
      <c r="K52" s="157">
        <f t="shared" si="18"/>
        <v>3150000</v>
      </c>
      <c r="L52" s="157">
        <v>3150000</v>
      </c>
      <c r="M52" s="157"/>
      <c r="N52" s="157"/>
      <c r="O52" s="157"/>
      <c r="P52" s="157">
        <v>3150000</v>
      </c>
      <c r="Q52" s="157">
        <f t="shared" si="15"/>
        <v>42120</v>
      </c>
      <c r="R52" s="157">
        <v>42120</v>
      </c>
      <c r="S52" s="157"/>
      <c r="T52" s="157"/>
      <c r="U52" s="157"/>
      <c r="V52" s="157">
        <v>42120</v>
      </c>
      <c r="W52" s="158">
        <f t="shared" si="10"/>
        <v>1.337142857142857</v>
      </c>
      <c r="X52" s="157">
        <f t="shared" si="16"/>
        <v>2483970.0699999998</v>
      </c>
      <c r="Y52" s="203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  <c r="IW52" s="22"/>
      <c r="IX52" s="22"/>
      <c r="IY52" s="22"/>
      <c r="IZ52" s="22"/>
      <c r="JA52" s="22"/>
      <c r="JB52" s="22"/>
      <c r="JC52" s="22"/>
      <c r="JD52" s="22"/>
      <c r="JE52" s="22"/>
      <c r="JF52" s="22"/>
      <c r="JG52" s="22"/>
      <c r="JH52" s="22"/>
      <c r="JI52" s="22"/>
      <c r="JJ52" s="22"/>
      <c r="JK52" s="22"/>
      <c r="JL52" s="22"/>
      <c r="JM52" s="22"/>
      <c r="JN52" s="22"/>
      <c r="JO52" s="22"/>
      <c r="JP52" s="22"/>
      <c r="JQ52" s="22"/>
      <c r="JR52" s="22"/>
      <c r="JS52" s="22"/>
      <c r="JT52" s="22"/>
      <c r="JU52" s="22"/>
      <c r="JV52" s="22"/>
      <c r="JW52" s="22"/>
      <c r="JX52" s="22"/>
      <c r="JY52" s="22"/>
      <c r="JZ52" s="22"/>
      <c r="KA52" s="22"/>
      <c r="KB52" s="22"/>
      <c r="KC52" s="22"/>
      <c r="KD52" s="22"/>
      <c r="KE52" s="22"/>
      <c r="KF52" s="22"/>
      <c r="KG52" s="22"/>
      <c r="KH52" s="22"/>
      <c r="KI52" s="22"/>
      <c r="KJ52" s="22"/>
      <c r="KK52" s="22"/>
      <c r="KL52" s="22"/>
      <c r="KM52" s="22"/>
      <c r="KN52" s="22"/>
      <c r="KO52" s="22"/>
      <c r="KP52" s="22"/>
      <c r="KQ52" s="22"/>
      <c r="KR52" s="22"/>
      <c r="KS52" s="22"/>
      <c r="KT52" s="22"/>
      <c r="KU52" s="22"/>
      <c r="KV52" s="22"/>
      <c r="KW52" s="22"/>
      <c r="KX52" s="22"/>
      <c r="KY52" s="22"/>
      <c r="KZ52" s="22"/>
      <c r="LA52" s="22"/>
      <c r="LB52" s="22"/>
      <c r="LC52" s="22"/>
      <c r="LD52" s="22"/>
      <c r="LE52" s="22"/>
      <c r="LF52" s="22"/>
      <c r="LG52" s="22"/>
      <c r="LH52" s="22"/>
      <c r="LI52" s="22"/>
      <c r="LJ52" s="22"/>
      <c r="LK52" s="22"/>
      <c r="LL52" s="22"/>
      <c r="LM52" s="22"/>
      <c r="LN52" s="22"/>
      <c r="LO52" s="22"/>
      <c r="LP52" s="22"/>
      <c r="LQ52" s="22"/>
      <c r="LR52" s="22"/>
      <c r="LS52" s="22"/>
      <c r="LT52" s="22"/>
      <c r="LU52" s="22"/>
      <c r="LV52" s="22"/>
      <c r="LW52" s="22"/>
      <c r="LX52" s="22"/>
      <c r="LY52" s="22"/>
      <c r="LZ52" s="22"/>
      <c r="MA52" s="22"/>
      <c r="MB52" s="22"/>
      <c r="MC52" s="22"/>
      <c r="MD52" s="22"/>
      <c r="ME52" s="22"/>
      <c r="MF52" s="22"/>
      <c r="MG52" s="22"/>
      <c r="MH52" s="22"/>
      <c r="MI52" s="22"/>
      <c r="MJ52" s="22"/>
      <c r="MK52" s="22"/>
      <c r="ML52" s="22"/>
      <c r="MM52" s="22"/>
      <c r="MN52" s="22"/>
      <c r="MO52" s="22"/>
      <c r="MP52" s="22"/>
      <c r="MQ52" s="22"/>
      <c r="MR52" s="22"/>
      <c r="MS52" s="22"/>
      <c r="MT52" s="22"/>
      <c r="MU52" s="22"/>
      <c r="MV52" s="22"/>
      <c r="MW52" s="22"/>
      <c r="MX52" s="22"/>
      <c r="MY52" s="22"/>
      <c r="MZ52" s="22"/>
      <c r="NA52" s="22"/>
      <c r="NB52" s="22"/>
      <c r="NC52" s="22"/>
      <c r="ND52" s="22"/>
      <c r="NE52" s="22"/>
      <c r="NF52" s="22"/>
      <c r="NG52" s="22"/>
      <c r="NH52" s="22"/>
      <c r="NI52" s="22"/>
      <c r="NJ52" s="22"/>
      <c r="NK52" s="22"/>
      <c r="NL52" s="22"/>
      <c r="NM52" s="22"/>
      <c r="NN52" s="22"/>
      <c r="NO52" s="22"/>
      <c r="NP52" s="22"/>
      <c r="NQ52" s="22"/>
      <c r="NR52" s="22"/>
      <c r="NS52" s="22"/>
      <c r="NT52" s="22"/>
      <c r="NU52" s="22"/>
      <c r="NV52" s="22"/>
      <c r="NW52" s="22"/>
      <c r="NX52" s="22"/>
      <c r="NY52" s="22"/>
      <c r="NZ52" s="22"/>
      <c r="OA52" s="22"/>
      <c r="OB52" s="22"/>
      <c r="OC52" s="22"/>
      <c r="OD52" s="22"/>
      <c r="OE52" s="22"/>
      <c r="OF52" s="22"/>
      <c r="OG52" s="22"/>
      <c r="OH52" s="22"/>
      <c r="OI52" s="22"/>
      <c r="OJ52" s="22"/>
      <c r="OK52" s="22"/>
      <c r="OL52" s="22"/>
      <c r="OM52" s="22"/>
      <c r="ON52" s="22"/>
      <c r="OO52" s="22"/>
      <c r="OP52" s="22"/>
      <c r="OQ52" s="22"/>
      <c r="OR52" s="22"/>
      <c r="OS52" s="22"/>
      <c r="OT52" s="22"/>
      <c r="OU52" s="22"/>
      <c r="OV52" s="22"/>
      <c r="OW52" s="22"/>
      <c r="OX52" s="22"/>
      <c r="OY52" s="22"/>
      <c r="OZ52" s="22"/>
      <c r="PA52" s="22"/>
      <c r="PB52" s="22"/>
      <c r="PC52" s="22"/>
      <c r="PD52" s="22"/>
      <c r="PE52" s="22"/>
      <c r="PF52" s="22"/>
      <c r="PG52" s="22"/>
      <c r="PH52" s="22"/>
      <c r="PI52" s="22"/>
      <c r="PJ52" s="22"/>
      <c r="PK52" s="22"/>
      <c r="PL52" s="22"/>
      <c r="PM52" s="22"/>
      <c r="PN52" s="22"/>
      <c r="PO52" s="22"/>
      <c r="PP52" s="22"/>
      <c r="PQ52" s="22"/>
      <c r="PR52" s="22"/>
      <c r="PS52" s="22"/>
      <c r="PT52" s="22"/>
      <c r="PU52" s="22"/>
      <c r="PV52" s="22"/>
      <c r="PW52" s="22"/>
      <c r="PX52" s="22"/>
      <c r="PY52" s="22"/>
      <c r="PZ52" s="22"/>
      <c r="QA52" s="22"/>
      <c r="QB52" s="22"/>
      <c r="QC52" s="22"/>
      <c r="QD52" s="22"/>
      <c r="QE52" s="22"/>
      <c r="QF52" s="22"/>
      <c r="QG52" s="22"/>
      <c r="QH52" s="22"/>
      <c r="QI52" s="22"/>
      <c r="QJ52" s="22"/>
      <c r="QK52" s="22"/>
      <c r="QL52" s="22"/>
      <c r="QM52" s="22"/>
      <c r="QN52" s="22"/>
      <c r="QO52" s="22"/>
      <c r="QP52" s="22"/>
      <c r="QQ52" s="22"/>
      <c r="QR52" s="22"/>
      <c r="QS52" s="22"/>
      <c r="QT52" s="22"/>
      <c r="QU52" s="22"/>
      <c r="QV52" s="22"/>
      <c r="QW52" s="22"/>
      <c r="QX52" s="22"/>
      <c r="QY52" s="22"/>
      <c r="QZ52" s="22"/>
      <c r="RA52" s="22"/>
      <c r="RB52" s="22"/>
      <c r="RC52" s="22"/>
      <c r="RD52" s="22"/>
      <c r="RE52" s="22"/>
      <c r="RF52" s="22"/>
      <c r="RG52" s="22"/>
      <c r="RH52" s="22"/>
      <c r="RI52" s="22"/>
      <c r="RJ52" s="22"/>
      <c r="RK52" s="22"/>
      <c r="RL52" s="22"/>
      <c r="RM52" s="22"/>
      <c r="RN52" s="22"/>
      <c r="RO52" s="22"/>
      <c r="RP52" s="22"/>
      <c r="RQ52" s="22"/>
      <c r="RR52" s="22"/>
      <c r="RS52" s="22"/>
      <c r="RT52" s="22"/>
      <c r="RU52" s="22"/>
      <c r="RV52" s="22"/>
      <c r="RW52" s="22"/>
      <c r="RX52" s="22"/>
      <c r="RY52" s="22"/>
      <c r="RZ52" s="22"/>
      <c r="SA52" s="22"/>
      <c r="SB52" s="22"/>
      <c r="SC52" s="22"/>
      <c r="SD52" s="22"/>
      <c r="SE52" s="22"/>
      <c r="SF52" s="22"/>
      <c r="SG52" s="22"/>
      <c r="SH52" s="22"/>
      <c r="SI52" s="22"/>
      <c r="SJ52" s="22"/>
      <c r="SK52" s="22"/>
      <c r="SL52" s="22"/>
      <c r="SM52" s="22"/>
      <c r="SN52" s="22"/>
      <c r="SO52" s="22"/>
      <c r="SP52" s="22"/>
      <c r="SQ52" s="22"/>
      <c r="SR52" s="22"/>
      <c r="SS52" s="22"/>
      <c r="ST52" s="22"/>
      <c r="SU52" s="22"/>
      <c r="SV52" s="22"/>
      <c r="SW52" s="22"/>
      <c r="SX52" s="22"/>
      <c r="SY52" s="22"/>
      <c r="SZ52" s="22"/>
      <c r="TA52" s="22"/>
      <c r="TB52" s="22"/>
      <c r="TC52" s="22"/>
      <c r="TD52" s="22"/>
      <c r="TE52" s="22"/>
      <c r="TF52" s="22"/>
      <c r="TG52" s="22"/>
      <c r="TH52" s="22"/>
      <c r="TI52" s="22"/>
      <c r="TJ52" s="22"/>
      <c r="TK52" s="22"/>
      <c r="TL52" s="22"/>
      <c r="TM52" s="22"/>
      <c r="TN52" s="22"/>
      <c r="TO52" s="22"/>
    </row>
    <row r="53" spans="1:535" s="21" customFormat="1" ht="41.25" customHeight="1" x14ac:dyDescent="0.25">
      <c r="A53" s="87" t="s">
        <v>161</v>
      </c>
      <c r="B53" s="41" t="str">
        <f>'дод 5'!A215</f>
        <v>7610</v>
      </c>
      <c r="C53" s="35" t="str">
        <f>'дод 5'!C215</f>
        <v>Сприяння розвитку малого та середнього підприємництва</v>
      </c>
      <c r="D53" s="157">
        <v>60000</v>
      </c>
      <c r="E53" s="157"/>
      <c r="F53" s="157"/>
      <c r="G53" s="157">
        <v>60000</v>
      </c>
      <c r="H53" s="157"/>
      <c r="I53" s="157"/>
      <c r="J53" s="158">
        <f t="shared" si="8"/>
        <v>100</v>
      </c>
      <c r="K53" s="157">
        <f t="shared" si="18"/>
        <v>0</v>
      </c>
      <c r="L53" s="157"/>
      <c r="M53" s="157"/>
      <c r="N53" s="157"/>
      <c r="O53" s="157"/>
      <c r="P53" s="157"/>
      <c r="Q53" s="157">
        <f t="shared" si="15"/>
        <v>0</v>
      </c>
      <c r="R53" s="157"/>
      <c r="S53" s="157"/>
      <c r="T53" s="157"/>
      <c r="U53" s="157"/>
      <c r="V53" s="157"/>
      <c r="W53" s="158"/>
      <c r="X53" s="157">
        <f t="shared" si="16"/>
        <v>60000</v>
      </c>
      <c r="Y53" s="203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  <c r="IW53" s="22"/>
      <c r="IX53" s="22"/>
      <c r="IY53" s="22"/>
      <c r="IZ53" s="22"/>
      <c r="JA53" s="22"/>
      <c r="JB53" s="22"/>
      <c r="JC53" s="22"/>
      <c r="JD53" s="22"/>
      <c r="JE53" s="22"/>
      <c r="JF53" s="22"/>
      <c r="JG53" s="22"/>
      <c r="JH53" s="22"/>
      <c r="JI53" s="22"/>
      <c r="JJ53" s="22"/>
      <c r="JK53" s="22"/>
      <c r="JL53" s="22"/>
      <c r="JM53" s="22"/>
      <c r="JN53" s="22"/>
      <c r="JO53" s="22"/>
      <c r="JP53" s="22"/>
      <c r="JQ53" s="22"/>
      <c r="JR53" s="22"/>
      <c r="JS53" s="22"/>
      <c r="JT53" s="22"/>
      <c r="JU53" s="22"/>
      <c r="JV53" s="22"/>
      <c r="JW53" s="22"/>
      <c r="JX53" s="22"/>
      <c r="JY53" s="22"/>
      <c r="JZ53" s="22"/>
      <c r="KA53" s="22"/>
      <c r="KB53" s="22"/>
      <c r="KC53" s="22"/>
      <c r="KD53" s="22"/>
      <c r="KE53" s="22"/>
      <c r="KF53" s="22"/>
      <c r="KG53" s="22"/>
      <c r="KH53" s="22"/>
      <c r="KI53" s="22"/>
      <c r="KJ53" s="22"/>
      <c r="KK53" s="22"/>
      <c r="KL53" s="22"/>
      <c r="KM53" s="22"/>
      <c r="KN53" s="22"/>
      <c r="KO53" s="22"/>
      <c r="KP53" s="22"/>
      <c r="KQ53" s="22"/>
      <c r="KR53" s="22"/>
      <c r="KS53" s="22"/>
      <c r="KT53" s="22"/>
      <c r="KU53" s="22"/>
      <c r="KV53" s="22"/>
      <c r="KW53" s="22"/>
      <c r="KX53" s="22"/>
      <c r="KY53" s="22"/>
      <c r="KZ53" s="22"/>
      <c r="LA53" s="22"/>
      <c r="LB53" s="22"/>
      <c r="LC53" s="22"/>
      <c r="LD53" s="22"/>
      <c r="LE53" s="22"/>
      <c r="LF53" s="22"/>
      <c r="LG53" s="22"/>
      <c r="LH53" s="22"/>
      <c r="LI53" s="22"/>
      <c r="LJ53" s="22"/>
      <c r="LK53" s="22"/>
      <c r="LL53" s="22"/>
      <c r="LM53" s="22"/>
      <c r="LN53" s="22"/>
      <c r="LO53" s="22"/>
      <c r="LP53" s="22"/>
      <c r="LQ53" s="22"/>
      <c r="LR53" s="22"/>
      <c r="LS53" s="22"/>
      <c r="LT53" s="22"/>
      <c r="LU53" s="22"/>
      <c r="LV53" s="22"/>
      <c r="LW53" s="22"/>
      <c r="LX53" s="22"/>
      <c r="LY53" s="22"/>
      <c r="LZ53" s="22"/>
      <c r="MA53" s="22"/>
      <c r="MB53" s="22"/>
      <c r="MC53" s="22"/>
      <c r="MD53" s="22"/>
      <c r="ME53" s="22"/>
      <c r="MF53" s="22"/>
      <c r="MG53" s="22"/>
      <c r="MH53" s="22"/>
      <c r="MI53" s="22"/>
      <c r="MJ53" s="22"/>
      <c r="MK53" s="22"/>
      <c r="ML53" s="22"/>
      <c r="MM53" s="22"/>
      <c r="MN53" s="22"/>
      <c r="MO53" s="22"/>
      <c r="MP53" s="22"/>
      <c r="MQ53" s="22"/>
      <c r="MR53" s="22"/>
      <c r="MS53" s="22"/>
      <c r="MT53" s="22"/>
      <c r="MU53" s="22"/>
      <c r="MV53" s="22"/>
      <c r="MW53" s="22"/>
      <c r="MX53" s="22"/>
      <c r="MY53" s="22"/>
      <c r="MZ53" s="22"/>
      <c r="NA53" s="22"/>
      <c r="NB53" s="22"/>
      <c r="NC53" s="22"/>
      <c r="ND53" s="22"/>
      <c r="NE53" s="22"/>
      <c r="NF53" s="22"/>
      <c r="NG53" s="22"/>
      <c r="NH53" s="22"/>
      <c r="NI53" s="22"/>
      <c r="NJ53" s="22"/>
      <c r="NK53" s="22"/>
      <c r="NL53" s="22"/>
      <c r="NM53" s="22"/>
      <c r="NN53" s="22"/>
      <c r="NO53" s="22"/>
      <c r="NP53" s="22"/>
      <c r="NQ53" s="22"/>
      <c r="NR53" s="22"/>
      <c r="NS53" s="22"/>
      <c r="NT53" s="22"/>
      <c r="NU53" s="22"/>
      <c r="NV53" s="22"/>
      <c r="NW53" s="22"/>
      <c r="NX53" s="22"/>
      <c r="NY53" s="22"/>
      <c r="NZ53" s="22"/>
      <c r="OA53" s="22"/>
      <c r="OB53" s="22"/>
      <c r="OC53" s="22"/>
      <c r="OD53" s="22"/>
      <c r="OE53" s="22"/>
      <c r="OF53" s="22"/>
      <c r="OG53" s="22"/>
      <c r="OH53" s="22"/>
      <c r="OI53" s="22"/>
      <c r="OJ53" s="22"/>
      <c r="OK53" s="22"/>
      <c r="OL53" s="22"/>
      <c r="OM53" s="22"/>
      <c r="ON53" s="22"/>
      <c r="OO53" s="22"/>
      <c r="OP53" s="22"/>
      <c r="OQ53" s="22"/>
      <c r="OR53" s="22"/>
      <c r="OS53" s="22"/>
      <c r="OT53" s="22"/>
      <c r="OU53" s="22"/>
      <c r="OV53" s="22"/>
      <c r="OW53" s="22"/>
      <c r="OX53" s="22"/>
      <c r="OY53" s="22"/>
      <c r="OZ53" s="22"/>
      <c r="PA53" s="22"/>
      <c r="PB53" s="22"/>
      <c r="PC53" s="22"/>
      <c r="PD53" s="22"/>
      <c r="PE53" s="22"/>
      <c r="PF53" s="22"/>
      <c r="PG53" s="22"/>
      <c r="PH53" s="22"/>
      <c r="PI53" s="22"/>
      <c r="PJ53" s="22"/>
      <c r="PK53" s="22"/>
      <c r="PL53" s="22"/>
      <c r="PM53" s="22"/>
      <c r="PN53" s="22"/>
      <c r="PO53" s="22"/>
      <c r="PP53" s="22"/>
      <c r="PQ53" s="22"/>
      <c r="PR53" s="22"/>
      <c r="PS53" s="22"/>
      <c r="PT53" s="22"/>
      <c r="PU53" s="22"/>
      <c r="PV53" s="22"/>
      <c r="PW53" s="22"/>
      <c r="PX53" s="22"/>
      <c r="PY53" s="22"/>
      <c r="PZ53" s="22"/>
      <c r="QA53" s="22"/>
      <c r="QB53" s="22"/>
      <c r="QC53" s="22"/>
      <c r="QD53" s="22"/>
      <c r="QE53" s="22"/>
      <c r="QF53" s="22"/>
      <c r="QG53" s="22"/>
      <c r="QH53" s="22"/>
      <c r="QI53" s="22"/>
      <c r="QJ53" s="22"/>
      <c r="QK53" s="22"/>
      <c r="QL53" s="22"/>
      <c r="QM53" s="22"/>
      <c r="QN53" s="22"/>
      <c r="QO53" s="22"/>
      <c r="QP53" s="22"/>
      <c r="QQ53" s="22"/>
      <c r="QR53" s="22"/>
      <c r="QS53" s="22"/>
      <c r="QT53" s="22"/>
      <c r="QU53" s="22"/>
      <c r="QV53" s="22"/>
      <c r="QW53" s="22"/>
      <c r="QX53" s="22"/>
      <c r="QY53" s="22"/>
      <c r="QZ53" s="22"/>
      <c r="RA53" s="22"/>
      <c r="RB53" s="22"/>
      <c r="RC53" s="22"/>
      <c r="RD53" s="22"/>
      <c r="RE53" s="22"/>
      <c r="RF53" s="22"/>
      <c r="RG53" s="22"/>
      <c r="RH53" s="22"/>
      <c r="RI53" s="22"/>
      <c r="RJ53" s="22"/>
      <c r="RK53" s="22"/>
      <c r="RL53" s="22"/>
      <c r="RM53" s="22"/>
      <c r="RN53" s="22"/>
      <c r="RO53" s="22"/>
      <c r="RP53" s="22"/>
      <c r="RQ53" s="22"/>
      <c r="RR53" s="22"/>
      <c r="RS53" s="22"/>
      <c r="RT53" s="22"/>
      <c r="RU53" s="22"/>
      <c r="RV53" s="22"/>
      <c r="RW53" s="22"/>
      <c r="RX53" s="22"/>
      <c r="RY53" s="22"/>
      <c r="RZ53" s="22"/>
      <c r="SA53" s="22"/>
      <c r="SB53" s="22"/>
      <c r="SC53" s="22"/>
      <c r="SD53" s="22"/>
      <c r="SE53" s="22"/>
      <c r="SF53" s="22"/>
      <c r="SG53" s="22"/>
      <c r="SH53" s="22"/>
      <c r="SI53" s="22"/>
      <c r="SJ53" s="22"/>
      <c r="SK53" s="22"/>
      <c r="SL53" s="22"/>
      <c r="SM53" s="22"/>
      <c r="SN53" s="22"/>
      <c r="SO53" s="22"/>
      <c r="SP53" s="22"/>
      <c r="SQ53" s="22"/>
      <c r="SR53" s="22"/>
      <c r="SS53" s="22"/>
      <c r="ST53" s="22"/>
      <c r="SU53" s="22"/>
      <c r="SV53" s="22"/>
      <c r="SW53" s="22"/>
      <c r="SX53" s="22"/>
      <c r="SY53" s="22"/>
      <c r="SZ53" s="22"/>
      <c r="TA53" s="22"/>
      <c r="TB53" s="22"/>
      <c r="TC53" s="22"/>
      <c r="TD53" s="22"/>
      <c r="TE53" s="22"/>
      <c r="TF53" s="22"/>
      <c r="TG53" s="22"/>
      <c r="TH53" s="22"/>
      <c r="TI53" s="22"/>
      <c r="TJ53" s="22"/>
      <c r="TK53" s="22"/>
      <c r="TL53" s="22"/>
      <c r="TM53" s="22"/>
      <c r="TN53" s="22"/>
      <c r="TO53" s="22"/>
    </row>
    <row r="54" spans="1:535" s="21" customFormat="1" ht="33.75" customHeight="1" x14ac:dyDescent="0.25">
      <c r="A54" s="87" t="s">
        <v>162</v>
      </c>
      <c r="B54" s="41" t="str">
        <f>'дод 5'!A220</f>
        <v>7670</v>
      </c>
      <c r="C54" s="35" t="s">
        <v>24</v>
      </c>
      <c r="D54" s="157">
        <v>0</v>
      </c>
      <c r="E54" s="157"/>
      <c r="F54" s="157"/>
      <c r="G54" s="157"/>
      <c r="H54" s="157"/>
      <c r="I54" s="157"/>
      <c r="J54" s="158"/>
      <c r="K54" s="157">
        <f t="shared" si="18"/>
        <v>18997900</v>
      </c>
      <c r="L54" s="157">
        <v>18997900</v>
      </c>
      <c r="M54" s="157"/>
      <c r="N54" s="157"/>
      <c r="O54" s="157"/>
      <c r="P54" s="157">
        <v>18997900</v>
      </c>
      <c r="Q54" s="157">
        <f t="shared" si="15"/>
        <v>7513267.5800000001</v>
      </c>
      <c r="R54" s="157">
        <v>7513267.5800000001</v>
      </c>
      <c r="S54" s="157"/>
      <c r="T54" s="157"/>
      <c r="U54" s="157"/>
      <c r="V54" s="157">
        <v>7513267.5800000001</v>
      </c>
      <c r="W54" s="158">
        <f t="shared" si="10"/>
        <v>39.547884660936212</v>
      </c>
      <c r="X54" s="157">
        <f t="shared" si="16"/>
        <v>7513267.5800000001</v>
      </c>
      <c r="Y54" s="203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  <c r="IW54" s="22"/>
      <c r="IX54" s="22"/>
      <c r="IY54" s="22"/>
      <c r="IZ54" s="22"/>
      <c r="JA54" s="22"/>
      <c r="JB54" s="22"/>
      <c r="JC54" s="22"/>
      <c r="JD54" s="22"/>
      <c r="JE54" s="22"/>
      <c r="JF54" s="22"/>
      <c r="JG54" s="22"/>
      <c r="JH54" s="22"/>
      <c r="JI54" s="22"/>
      <c r="JJ54" s="22"/>
      <c r="JK54" s="22"/>
      <c r="JL54" s="22"/>
      <c r="JM54" s="22"/>
      <c r="JN54" s="22"/>
      <c r="JO54" s="22"/>
      <c r="JP54" s="22"/>
      <c r="JQ54" s="22"/>
      <c r="JR54" s="22"/>
      <c r="JS54" s="22"/>
      <c r="JT54" s="22"/>
      <c r="JU54" s="22"/>
      <c r="JV54" s="22"/>
      <c r="JW54" s="22"/>
      <c r="JX54" s="22"/>
      <c r="JY54" s="22"/>
      <c r="JZ54" s="22"/>
      <c r="KA54" s="22"/>
      <c r="KB54" s="22"/>
      <c r="KC54" s="22"/>
      <c r="KD54" s="22"/>
      <c r="KE54" s="22"/>
      <c r="KF54" s="22"/>
      <c r="KG54" s="22"/>
      <c r="KH54" s="22"/>
      <c r="KI54" s="22"/>
      <c r="KJ54" s="22"/>
      <c r="KK54" s="22"/>
      <c r="KL54" s="22"/>
      <c r="KM54" s="22"/>
      <c r="KN54" s="22"/>
      <c r="KO54" s="22"/>
      <c r="KP54" s="22"/>
      <c r="KQ54" s="22"/>
      <c r="KR54" s="22"/>
      <c r="KS54" s="22"/>
      <c r="KT54" s="22"/>
      <c r="KU54" s="22"/>
      <c r="KV54" s="22"/>
      <c r="KW54" s="22"/>
      <c r="KX54" s="22"/>
      <c r="KY54" s="22"/>
      <c r="KZ54" s="22"/>
      <c r="LA54" s="22"/>
      <c r="LB54" s="22"/>
      <c r="LC54" s="22"/>
      <c r="LD54" s="22"/>
      <c r="LE54" s="22"/>
      <c r="LF54" s="22"/>
      <c r="LG54" s="22"/>
      <c r="LH54" s="22"/>
      <c r="LI54" s="22"/>
      <c r="LJ54" s="22"/>
      <c r="LK54" s="22"/>
      <c r="LL54" s="22"/>
      <c r="LM54" s="22"/>
      <c r="LN54" s="22"/>
      <c r="LO54" s="22"/>
      <c r="LP54" s="22"/>
      <c r="LQ54" s="22"/>
      <c r="LR54" s="22"/>
      <c r="LS54" s="22"/>
      <c r="LT54" s="22"/>
      <c r="LU54" s="22"/>
      <c r="LV54" s="22"/>
      <c r="LW54" s="22"/>
      <c r="LX54" s="22"/>
      <c r="LY54" s="22"/>
      <c r="LZ54" s="22"/>
      <c r="MA54" s="22"/>
      <c r="MB54" s="22"/>
      <c r="MC54" s="22"/>
      <c r="MD54" s="22"/>
      <c r="ME54" s="22"/>
      <c r="MF54" s="22"/>
      <c r="MG54" s="22"/>
      <c r="MH54" s="22"/>
      <c r="MI54" s="22"/>
      <c r="MJ54" s="22"/>
      <c r="MK54" s="22"/>
      <c r="ML54" s="22"/>
      <c r="MM54" s="22"/>
      <c r="MN54" s="22"/>
      <c r="MO54" s="22"/>
      <c r="MP54" s="22"/>
      <c r="MQ54" s="22"/>
      <c r="MR54" s="22"/>
      <c r="MS54" s="22"/>
      <c r="MT54" s="22"/>
      <c r="MU54" s="22"/>
      <c r="MV54" s="22"/>
      <c r="MW54" s="22"/>
      <c r="MX54" s="22"/>
      <c r="MY54" s="22"/>
      <c r="MZ54" s="22"/>
      <c r="NA54" s="22"/>
      <c r="NB54" s="22"/>
      <c r="NC54" s="22"/>
      <c r="ND54" s="22"/>
      <c r="NE54" s="22"/>
      <c r="NF54" s="22"/>
      <c r="NG54" s="22"/>
      <c r="NH54" s="22"/>
      <c r="NI54" s="22"/>
      <c r="NJ54" s="22"/>
      <c r="NK54" s="22"/>
      <c r="NL54" s="22"/>
      <c r="NM54" s="22"/>
      <c r="NN54" s="22"/>
      <c r="NO54" s="22"/>
      <c r="NP54" s="22"/>
      <c r="NQ54" s="22"/>
      <c r="NR54" s="22"/>
      <c r="NS54" s="22"/>
      <c r="NT54" s="22"/>
      <c r="NU54" s="22"/>
      <c r="NV54" s="22"/>
      <c r="NW54" s="22"/>
      <c r="NX54" s="22"/>
      <c r="NY54" s="22"/>
      <c r="NZ54" s="22"/>
      <c r="OA54" s="22"/>
      <c r="OB54" s="22"/>
      <c r="OC54" s="22"/>
      <c r="OD54" s="22"/>
      <c r="OE54" s="22"/>
      <c r="OF54" s="22"/>
      <c r="OG54" s="22"/>
      <c r="OH54" s="22"/>
      <c r="OI54" s="22"/>
      <c r="OJ54" s="22"/>
      <c r="OK54" s="22"/>
      <c r="OL54" s="22"/>
      <c r="OM54" s="22"/>
      <c r="ON54" s="22"/>
      <c r="OO54" s="22"/>
      <c r="OP54" s="22"/>
      <c r="OQ54" s="22"/>
      <c r="OR54" s="22"/>
      <c r="OS54" s="22"/>
      <c r="OT54" s="22"/>
      <c r="OU54" s="22"/>
      <c r="OV54" s="22"/>
      <c r="OW54" s="22"/>
      <c r="OX54" s="22"/>
      <c r="OY54" s="22"/>
      <c r="OZ54" s="22"/>
      <c r="PA54" s="22"/>
      <c r="PB54" s="22"/>
      <c r="PC54" s="22"/>
      <c r="PD54" s="22"/>
      <c r="PE54" s="22"/>
      <c r="PF54" s="22"/>
      <c r="PG54" s="22"/>
      <c r="PH54" s="22"/>
      <c r="PI54" s="22"/>
      <c r="PJ54" s="22"/>
      <c r="PK54" s="22"/>
      <c r="PL54" s="22"/>
      <c r="PM54" s="22"/>
      <c r="PN54" s="22"/>
      <c r="PO54" s="22"/>
      <c r="PP54" s="22"/>
      <c r="PQ54" s="22"/>
      <c r="PR54" s="22"/>
      <c r="PS54" s="22"/>
      <c r="PT54" s="22"/>
      <c r="PU54" s="22"/>
      <c r="PV54" s="22"/>
      <c r="PW54" s="22"/>
      <c r="PX54" s="22"/>
      <c r="PY54" s="22"/>
      <c r="PZ54" s="22"/>
      <c r="QA54" s="22"/>
      <c r="QB54" s="22"/>
      <c r="QC54" s="22"/>
      <c r="QD54" s="22"/>
      <c r="QE54" s="22"/>
      <c r="QF54" s="22"/>
      <c r="QG54" s="22"/>
      <c r="QH54" s="22"/>
      <c r="QI54" s="22"/>
      <c r="QJ54" s="22"/>
      <c r="QK54" s="22"/>
      <c r="QL54" s="22"/>
      <c r="QM54" s="22"/>
      <c r="QN54" s="22"/>
      <c r="QO54" s="22"/>
      <c r="QP54" s="22"/>
      <c r="QQ54" s="22"/>
      <c r="QR54" s="22"/>
      <c r="QS54" s="22"/>
      <c r="QT54" s="22"/>
      <c r="QU54" s="22"/>
      <c r="QV54" s="22"/>
      <c r="QW54" s="22"/>
      <c r="QX54" s="22"/>
      <c r="QY54" s="22"/>
      <c r="QZ54" s="22"/>
      <c r="RA54" s="22"/>
      <c r="RB54" s="22"/>
      <c r="RC54" s="22"/>
      <c r="RD54" s="22"/>
      <c r="RE54" s="22"/>
      <c r="RF54" s="22"/>
      <c r="RG54" s="22"/>
      <c r="RH54" s="22"/>
      <c r="RI54" s="22"/>
      <c r="RJ54" s="22"/>
      <c r="RK54" s="22"/>
      <c r="RL54" s="22"/>
      <c r="RM54" s="22"/>
      <c r="RN54" s="22"/>
      <c r="RO54" s="22"/>
      <c r="RP54" s="22"/>
      <c r="RQ54" s="22"/>
      <c r="RR54" s="22"/>
      <c r="RS54" s="22"/>
      <c r="RT54" s="22"/>
      <c r="RU54" s="22"/>
      <c r="RV54" s="22"/>
      <c r="RW54" s="22"/>
      <c r="RX54" s="22"/>
      <c r="RY54" s="22"/>
      <c r="RZ54" s="22"/>
      <c r="SA54" s="22"/>
      <c r="SB54" s="22"/>
      <c r="SC54" s="22"/>
      <c r="SD54" s="22"/>
      <c r="SE54" s="22"/>
      <c r="SF54" s="22"/>
      <c r="SG54" s="22"/>
      <c r="SH54" s="22"/>
      <c r="SI54" s="22"/>
      <c r="SJ54" s="22"/>
      <c r="SK54" s="22"/>
      <c r="SL54" s="22"/>
      <c r="SM54" s="22"/>
      <c r="SN54" s="22"/>
      <c r="SO54" s="22"/>
      <c r="SP54" s="22"/>
      <c r="SQ54" s="22"/>
      <c r="SR54" s="22"/>
      <c r="SS54" s="22"/>
      <c r="ST54" s="22"/>
      <c r="SU54" s="22"/>
      <c r="SV54" s="22"/>
      <c r="SW54" s="22"/>
      <c r="SX54" s="22"/>
      <c r="SY54" s="22"/>
      <c r="SZ54" s="22"/>
      <c r="TA54" s="22"/>
      <c r="TB54" s="22"/>
      <c r="TC54" s="22"/>
      <c r="TD54" s="22"/>
      <c r="TE54" s="22"/>
      <c r="TF54" s="22"/>
      <c r="TG54" s="22"/>
      <c r="TH54" s="22"/>
      <c r="TI54" s="22"/>
      <c r="TJ54" s="22"/>
      <c r="TK54" s="22"/>
      <c r="TL54" s="22"/>
      <c r="TM54" s="22"/>
      <c r="TN54" s="22"/>
      <c r="TO54" s="22"/>
    </row>
    <row r="55" spans="1:535" s="21" customFormat="1" ht="36.75" customHeight="1" x14ac:dyDescent="0.25">
      <c r="A55" s="87" t="s">
        <v>247</v>
      </c>
      <c r="B55" s="41" t="str">
        <f>'дод 5'!A222</f>
        <v>7680</v>
      </c>
      <c r="C55" s="35" t="str">
        <f>'дод 5'!C222</f>
        <v>Членські внески до асоціацій органів місцевого самоврядування</v>
      </c>
      <c r="D55" s="157">
        <v>356337</v>
      </c>
      <c r="E55" s="157"/>
      <c r="F55" s="157"/>
      <c r="G55" s="157">
        <v>289000</v>
      </c>
      <c r="H55" s="157"/>
      <c r="I55" s="157"/>
      <c r="J55" s="158">
        <f t="shared" si="8"/>
        <v>81.103000811030014</v>
      </c>
      <c r="K55" s="157">
        <f t="shared" si="18"/>
        <v>0</v>
      </c>
      <c r="L55" s="157"/>
      <c r="M55" s="157"/>
      <c r="N55" s="157"/>
      <c r="O55" s="157"/>
      <c r="P55" s="157"/>
      <c r="Q55" s="157">
        <f t="shared" si="15"/>
        <v>0</v>
      </c>
      <c r="R55" s="157"/>
      <c r="S55" s="157"/>
      <c r="T55" s="157"/>
      <c r="U55" s="157"/>
      <c r="V55" s="157"/>
      <c r="W55" s="158"/>
      <c r="X55" s="157">
        <f t="shared" si="16"/>
        <v>289000</v>
      </c>
      <c r="Y55" s="203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  <c r="IW55" s="22"/>
      <c r="IX55" s="22"/>
      <c r="IY55" s="22"/>
      <c r="IZ55" s="22"/>
      <c r="JA55" s="22"/>
      <c r="JB55" s="22"/>
      <c r="JC55" s="22"/>
      <c r="JD55" s="22"/>
      <c r="JE55" s="22"/>
      <c r="JF55" s="22"/>
      <c r="JG55" s="22"/>
      <c r="JH55" s="22"/>
      <c r="JI55" s="22"/>
      <c r="JJ55" s="22"/>
      <c r="JK55" s="22"/>
      <c r="JL55" s="22"/>
      <c r="JM55" s="22"/>
      <c r="JN55" s="22"/>
      <c r="JO55" s="22"/>
      <c r="JP55" s="22"/>
      <c r="JQ55" s="22"/>
      <c r="JR55" s="22"/>
      <c r="JS55" s="22"/>
      <c r="JT55" s="22"/>
      <c r="JU55" s="22"/>
      <c r="JV55" s="22"/>
      <c r="JW55" s="22"/>
      <c r="JX55" s="22"/>
      <c r="JY55" s="22"/>
      <c r="JZ55" s="22"/>
      <c r="KA55" s="22"/>
      <c r="KB55" s="22"/>
      <c r="KC55" s="22"/>
      <c r="KD55" s="22"/>
      <c r="KE55" s="22"/>
      <c r="KF55" s="22"/>
      <c r="KG55" s="22"/>
      <c r="KH55" s="22"/>
      <c r="KI55" s="22"/>
      <c r="KJ55" s="22"/>
      <c r="KK55" s="22"/>
      <c r="KL55" s="22"/>
      <c r="KM55" s="22"/>
      <c r="KN55" s="22"/>
      <c r="KO55" s="22"/>
      <c r="KP55" s="22"/>
      <c r="KQ55" s="22"/>
      <c r="KR55" s="22"/>
      <c r="KS55" s="22"/>
      <c r="KT55" s="22"/>
      <c r="KU55" s="22"/>
      <c r="KV55" s="22"/>
      <c r="KW55" s="22"/>
      <c r="KX55" s="22"/>
      <c r="KY55" s="22"/>
      <c r="KZ55" s="22"/>
      <c r="LA55" s="22"/>
      <c r="LB55" s="22"/>
      <c r="LC55" s="22"/>
      <c r="LD55" s="22"/>
      <c r="LE55" s="22"/>
      <c r="LF55" s="22"/>
      <c r="LG55" s="22"/>
      <c r="LH55" s="22"/>
      <c r="LI55" s="22"/>
      <c r="LJ55" s="22"/>
      <c r="LK55" s="22"/>
      <c r="LL55" s="22"/>
      <c r="LM55" s="22"/>
      <c r="LN55" s="22"/>
      <c r="LO55" s="22"/>
      <c r="LP55" s="22"/>
      <c r="LQ55" s="22"/>
      <c r="LR55" s="22"/>
      <c r="LS55" s="22"/>
      <c r="LT55" s="22"/>
      <c r="LU55" s="22"/>
      <c r="LV55" s="22"/>
      <c r="LW55" s="22"/>
      <c r="LX55" s="22"/>
      <c r="LY55" s="22"/>
      <c r="LZ55" s="22"/>
      <c r="MA55" s="22"/>
      <c r="MB55" s="22"/>
      <c r="MC55" s="22"/>
      <c r="MD55" s="22"/>
      <c r="ME55" s="22"/>
      <c r="MF55" s="22"/>
      <c r="MG55" s="22"/>
      <c r="MH55" s="22"/>
      <c r="MI55" s="22"/>
      <c r="MJ55" s="22"/>
      <c r="MK55" s="22"/>
      <c r="ML55" s="22"/>
      <c r="MM55" s="22"/>
      <c r="MN55" s="22"/>
      <c r="MO55" s="22"/>
      <c r="MP55" s="22"/>
      <c r="MQ55" s="22"/>
      <c r="MR55" s="22"/>
      <c r="MS55" s="22"/>
      <c r="MT55" s="22"/>
      <c r="MU55" s="22"/>
      <c r="MV55" s="22"/>
      <c r="MW55" s="22"/>
      <c r="MX55" s="22"/>
      <c r="MY55" s="22"/>
      <c r="MZ55" s="22"/>
      <c r="NA55" s="22"/>
      <c r="NB55" s="22"/>
      <c r="NC55" s="22"/>
      <c r="ND55" s="22"/>
      <c r="NE55" s="22"/>
      <c r="NF55" s="22"/>
      <c r="NG55" s="22"/>
      <c r="NH55" s="22"/>
      <c r="NI55" s="22"/>
      <c r="NJ55" s="22"/>
      <c r="NK55" s="22"/>
      <c r="NL55" s="22"/>
      <c r="NM55" s="22"/>
      <c r="NN55" s="22"/>
      <c r="NO55" s="22"/>
      <c r="NP55" s="22"/>
      <c r="NQ55" s="22"/>
      <c r="NR55" s="22"/>
      <c r="NS55" s="22"/>
      <c r="NT55" s="22"/>
      <c r="NU55" s="22"/>
      <c r="NV55" s="22"/>
      <c r="NW55" s="22"/>
      <c r="NX55" s="22"/>
      <c r="NY55" s="22"/>
      <c r="NZ55" s="22"/>
      <c r="OA55" s="22"/>
      <c r="OB55" s="22"/>
      <c r="OC55" s="22"/>
      <c r="OD55" s="22"/>
      <c r="OE55" s="22"/>
      <c r="OF55" s="22"/>
      <c r="OG55" s="22"/>
      <c r="OH55" s="22"/>
      <c r="OI55" s="22"/>
      <c r="OJ55" s="22"/>
      <c r="OK55" s="22"/>
      <c r="OL55" s="22"/>
      <c r="OM55" s="22"/>
      <c r="ON55" s="22"/>
      <c r="OO55" s="22"/>
      <c r="OP55" s="22"/>
      <c r="OQ55" s="22"/>
      <c r="OR55" s="22"/>
      <c r="OS55" s="22"/>
      <c r="OT55" s="22"/>
      <c r="OU55" s="22"/>
      <c r="OV55" s="22"/>
      <c r="OW55" s="22"/>
      <c r="OX55" s="22"/>
      <c r="OY55" s="22"/>
      <c r="OZ55" s="22"/>
      <c r="PA55" s="22"/>
      <c r="PB55" s="22"/>
      <c r="PC55" s="22"/>
      <c r="PD55" s="22"/>
      <c r="PE55" s="22"/>
      <c r="PF55" s="22"/>
      <c r="PG55" s="22"/>
      <c r="PH55" s="22"/>
      <c r="PI55" s="22"/>
      <c r="PJ55" s="22"/>
      <c r="PK55" s="22"/>
      <c r="PL55" s="22"/>
      <c r="PM55" s="22"/>
      <c r="PN55" s="22"/>
      <c r="PO55" s="22"/>
      <c r="PP55" s="22"/>
      <c r="PQ55" s="22"/>
      <c r="PR55" s="22"/>
      <c r="PS55" s="22"/>
      <c r="PT55" s="22"/>
      <c r="PU55" s="22"/>
      <c r="PV55" s="22"/>
      <c r="PW55" s="22"/>
      <c r="PX55" s="22"/>
      <c r="PY55" s="22"/>
      <c r="PZ55" s="22"/>
      <c r="QA55" s="22"/>
      <c r="QB55" s="22"/>
      <c r="QC55" s="22"/>
      <c r="QD55" s="22"/>
      <c r="QE55" s="22"/>
      <c r="QF55" s="22"/>
      <c r="QG55" s="22"/>
      <c r="QH55" s="22"/>
      <c r="QI55" s="22"/>
      <c r="QJ55" s="22"/>
      <c r="QK55" s="22"/>
      <c r="QL55" s="22"/>
      <c r="QM55" s="22"/>
      <c r="QN55" s="22"/>
      <c r="QO55" s="22"/>
      <c r="QP55" s="22"/>
      <c r="QQ55" s="22"/>
      <c r="QR55" s="22"/>
      <c r="QS55" s="22"/>
      <c r="QT55" s="22"/>
      <c r="QU55" s="22"/>
      <c r="QV55" s="22"/>
      <c r="QW55" s="22"/>
      <c r="QX55" s="22"/>
      <c r="QY55" s="22"/>
      <c r="QZ55" s="22"/>
      <c r="RA55" s="22"/>
      <c r="RB55" s="22"/>
      <c r="RC55" s="22"/>
      <c r="RD55" s="22"/>
      <c r="RE55" s="22"/>
      <c r="RF55" s="22"/>
      <c r="RG55" s="22"/>
      <c r="RH55" s="22"/>
      <c r="RI55" s="22"/>
      <c r="RJ55" s="22"/>
      <c r="RK55" s="22"/>
      <c r="RL55" s="22"/>
      <c r="RM55" s="22"/>
      <c r="RN55" s="22"/>
      <c r="RO55" s="22"/>
      <c r="RP55" s="22"/>
      <c r="RQ55" s="22"/>
      <c r="RR55" s="22"/>
      <c r="RS55" s="22"/>
      <c r="RT55" s="22"/>
      <c r="RU55" s="22"/>
      <c r="RV55" s="22"/>
      <c r="RW55" s="22"/>
      <c r="RX55" s="22"/>
      <c r="RY55" s="22"/>
      <c r="RZ55" s="22"/>
      <c r="SA55" s="22"/>
      <c r="SB55" s="22"/>
      <c r="SC55" s="22"/>
      <c r="SD55" s="22"/>
      <c r="SE55" s="22"/>
      <c r="SF55" s="22"/>
      <c r="SG55" s="22"/>
      <c r="SH55" s="22"/>
      <c r="SI55" s="22"/>
      <c r="SJ55" s="22"/>
      <c r="SK55" s="22"/>
      <c r="SL55" s="22"/>
      <c r="SM55" s="22"/>
      <c r="SN55" s="22"/>
      <c r="SO55" s="22"/>
      <c r="SP55" s="22"/>
      <c r="SQ55" s="22"/>
      <c r="SR55" s="22"/>
      <c r="SS55" s="22"/>
      <c r="ST55" s="22"/>
      <c r="SU55" s="22"/>
      <c r="SV55" s="22"/>
      <c r="SW55" s="22"/>
      <c r="SX55" s="22"/>
      <c r="SY55" s="22"/>
      <c r="SZ55" s="22"/>
      <c r="TA55" s="22"/>
      <c r="TB55" s="22"/>
      <c r="TC55" s="22"/>
      <c r="TD55" s="22"/>
      <c r="TE55" s="22"/>
      <c r="TF55" s="22"/>
      <c r="TG55" s="22"/>
      <c r="TH55" s="22"/>
      <c r="TI55" s="22"/>
      <c r="TJ55" s="22"/>
      <c r="TK55" s="22"/>
      <c r="TL55" s="22"/>
      <c r="TM55" s="22"/>
      <c r="TN55" s="22"/>
      <c r="TO55" s="22"/>
    </row>
    <row r="56" spans="1:535" s="21" customFormat="1" ht="120.75" customHeight="1" x14ac:dyDescent="0.25">
      <c r="A56" s="87" t="s">
        <v>301</v>
      </c>
      <c r="B56" s="41" t="str">
        <f>'дод 5'!A223</f>
        <v>7691</v>
      </c>
      <c r="C56" s="35" t="str">
        <f>'дод 5'!C223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D56" s="157">
        <v>0</v>
      </c>
      <c r="E56" s="157"/>
      <c r="F56" s="157"/>
      <c r="G56" s="157"/>
      <c r="H56" s="157"/>
      <c r="I56" s="157"/>
      <c r="J56" s="158"/>
      <c r="K56" s="157">
        <f t="shared" si="18"/>
        <v>54101</v>
      </c>
      <c r="L56" s="157"/>
      <c r="M56" s="157">
        <v>54101</v>
      </c>
      <c r="N56" s="157"/>
      <c r="O56" s="157"/>
      <c r="P56" s="157"/>
      <c r="Q56" s="157">
        <f t="shared" si="15"/>
        <v>0</v>
      </c>
      <c r="R56" s="157"/>
      <c r="S56" s="157"/>
      <c r="T56" s="157"/>
      <c r="U56" s="157"/>
      <c r="V56" s="157"/>
      <c r="W56" s="158">
        <f t="shared" si="10"/>
        <v>0</v>
      </c>
      <c r="X56" s="157">
        <f t="shared" si="16"/>
        <v>0</v>
      </c>
      <c r="Y56" s="203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  <c r="IW56" s="22"/>
      <c r="IX56" s="22"/>
      <c r="IY56" s="22"/>
      <c r="IZ56" s="22"/>
      <c r="JA56" s="22"/>
      <c r="JB56" s="22"/>
      <c r="JC56" s="22"/>
      <c r="JD56" s="22"/>
      <c r="JE56" s="22"/>
      <c r="JF56" s="22"/>
      <c r="JG56" s="22"/>
      <c r="JH56" s="22"/>
      <c r="JI56" s="22"/>
      <c r="JJ56" s="22"/>
      <c r="JK56" s="22"/>
      <c r="JL56" s="22"/>
      <c r="JM56" s="22"/>
      <c r="JN56" s="22"/>
      <c r="JO56" s="22"/>
      <c r="JP56" s="22"/>
      <c r="JQ56" s="22"/>
      <c r="JR56" s="22"/>
      <c r="JS56" s="22"/>
      <c r="JT56" s="22"/>
      <c r="JU56" s="22"/>
      <c r="JV56" s="22"/>
      <c r="JW56" s="22"/>
      <c r="JX56" s="22"/>
      <c r="JY56" s="22"/>
      <c r="JZ56" s="22"/>
      <c r="KA56" s="22"/>
      <c r="KB56" s="22"/>
      <c r="KC56" s="22"/>
      <c r="KD56" s="22"/>
      <c r="KE56" s="22"/>
      <c r="KF56" s="22"/>
      <c r="KG56" s="22"/>
      <c r="KH56" s="22"/>
      <c r="KI56" s="22"/>
      <c r="KJ56" s="22"/>
      <c r="KK56" s="22"/>
      <c r="KL56" s="22"/>
      <c r="KM56" s="22"/>
      <c r="KN56" s="22"/>
      <c r="KO56" s="22"/>
      <c r="KP56" s="22"/>
      <c r="KQ56" s="22"/>
      <c r="KR56" s="22"/>
      <c r="KS56" s="22"/>
      <c r="KT56" s="22"/>
      <c r="KU56" s="22"/>
      <c r="KV56" s="22"/>
      <c r="KW56" s="22"/>
      <c r="KX56" s="22"/>
      <c r="KY56" s="22"/>
      <c r="KZ56" s="22"/>
      <c r="LA56" s="22"/>
      <c r="LB56" s="22"/>
      <c r="LC56" s="22"/>
      <c r="LD56" s="22"/>
      <c r="LE56" s="22"/>
      <c r="LF56" s="22"/>
      <c r="LG56" s="22"/>
      <c r="LH56" s="22"/>
      <c r="LI56" s="22"/>
      <c r="LJ56" s="22"/>
      <c r="LK56" s="22"/>
      <c r="LL56" s="22"/>
      <c r="LM56" s="22"/>
      <c r="LN56" s="22"/>
      <c r="LO56" s="22"/>
      <c r="LP56" s="22"/>
      <c r="LQ56" s="22"/>
      <c r="LR56" s="22"/>
      <c r="LS56" s="22"/>
      <c r="LT56" s="22"/>
      <c r="LU56" s="22"/>
      <c r="LV56" s="22"/>
      <c r="LW56" s="22"/>
      <c r="LX56" s="22"/>
      <c r="LY56" s="22"/>
      <c r="LZ56" s="22"/>
      <c r="MA56" s="22"/>
      <c r="MB56" s="22"/>
      <c r="MC56" s="22"/>
      <c r="MD56" s="22"/>
      <c r="ME56" s="22"/>
      <c r="MF56" s="22"/>
      <c r="MG56" s="22"/>
      <c r="MH56" s="22"/>
      <c r="MI56" s="22"/>
      <c r="MJ56" s="22"/>
      <c r="MK56" s="22"/>
      <c r="ML56" s="22"/>
      <c r="MM56" s="22"/>
      <c r="MN56" s="22"/>
      <c r="MO56" s="22"/>
      <c r="MP56" s="22"/>
      <c r="MQ56" s="22"/>
      <c r="MR56" s="22"/>
      <c r="MS56" s="22"/>
      <c r="MT56" s="22"/>
      <c r="MU56" s="22"/>
      <c r="MV56" s="22"/>
      <c r="MW56" s="22"/>
      <c r="MX56" s="22"/>
      <c r="MY56" s="22"/>
      <c r="MZ56" s="22"/>
      <c r="NA56" s="22"/>
      <c r="NB56" s="22"/>
      <c r="NC56" s="22"/>
      <c r="ND56" s="22"/>
      <c r="NE56" s="22"/>
      <c r="NF56" s="22"/>
      <c r="NG56" s="22"/>
      <c r="NH56" s="22"/>
      <c r="NI56" s="22"/>
      <c r="NJ56" s="22"/>
      <c r="NK56" s="22"/>
      <c r="NL56" s="22"/>
      <c r="NM56" s="22"/>
      <c r="NN56" s="22"/>
      <c r="NO56" s="22"/>
      <c r="NP56" s="22"/>
      <c r="NQ56" s="22"/>
      <c r="NR56" s="22"/>
      <c r="NS56" s="22"/>
      <c r="NT56" s="22"/>
      <c r="NU56" s="22"/>
      <c r="NV56" s="22"/>
      <c r="NW56" s="22"/>
      <c r="NX56" s="22"/>
      <c r="NY56" s="22"/>
      <c r="NZ56" s="22"/>
      <c r="OA56" s="22"/>
      <c r="OB56" s="22"/>
      <c r="OC56" s="22"/>
      <c r="OD56" s="22"/>
      <c r="OE56" s="22"/>
      <c r="OF56" s="22"/>
      <c r="OG56" s="22"/>
      <c r="OH56" s="22"/>
      <c r="OI56" s="22"/>
      <c r="OJ56" s="22"/>
      <c r="OK56" s="22"/>
      <c r="OL56" s="22"/>
      <c r="OM56" s="22"/>
      <c r="ON56" s="22"/>
      <c r="OO56" s="22"/>
      <c r="OP56" s="22"/>
      <c r="OQ56" s="22"/>
      <c r="OR56" s="22"/>
      <c r="OS56" s="22"/>
      <c r="OT56" s="22"/>
      <c r="OU56" s="22"/>
      <c r="OV56" s="22"/>
      <c r="OW56" s="22"/>
      <c r="OX56" s="22"/>
      <c r="OY56" s="22"/>
      <c r="OZ56" s="22"/>
      <c r="PA56" s="22"/>
      <c r="PB56" s="22"/>
      <c r="PC56" s="22"/>
      <c r="PD56" s="22"/>
      <c r="PE56" s="22"/>
      <c r="PF56" s="22"/>
      <c r="PG56" s="22"/>
      <c r="PH56" s="22"/>
      <c r="PI56" s="22"/>
      <c r="PJ56" s="22"/>
      <c r="PK56" s="22"/>
      <c r="PL56" s="22"/>
      <c r="PM56" s="22"/>
      <c r="PN56" s="22"/>
      <c r="PO56" s="22"/>
      <c r="PP56" s="22"/>
      <c r="PQ56" s="22"/>
      <c r="PR56" s="22"/>
      <c r="PS56" s="22"/>
      <c r="PT56" s="22"/>
      <c r="PU56" s="22"/>
      <c r="PV56" s="22"/>
      <c r="PW56" s="22"/>
      <c r="PX56" s="22"/>
      <c r="PY56" s="22"/>
      <c r="PZ56" s="22"/>
      <c r="QA56" s="22"/>
      <c r="QB56" s="22"/>
      <c r="QC56" s="22"/>
      <c r="QD56" s="22"/>
      <c r="QE56" s="22"/>
      <c r="QF56" s="22"/>
      <c r="QG56" s="22"/>
      <c r="QH56" s="22"/>
      <c r="QI56" s="22"/>
      <c r="QJ56" s="22"/>
      <c r="QK56" s="22"/>
      <c r="QL56" s="22"/>
      <c r="QM56" s="22"/>
      <c r="QN56" s="22"/>
      <c r="QO56" s="22"/>
      <c r="QP56" s="22"/>
      <c r="QQ56" s="22"/>
      <c r="QR56" s="22"/>
      <c r="QS56" s="22"/>
      <c r="QT56" s="22"/>
      <c r="QU56" s="22"/>
      <c r="QV56" s="22"/>
      <c r="QW56" s="22"/>
      <c r="QX56" s="22"/>
      <c r="QY56" s="22"/>
      <c r="QZ56" s="22"/>
      <c r="RA56" s="22"/>
      <c r="RB56" s="22"/>
      <c r="RC56" s="22"/>
      <c r="RD56" s="22"/>
      <c r="RE56" s="22"/>
      <c r="RF56" s="22"/>
      <c r="RG56" s="22"/>
      <c r="RH56" s="22"/>
      <c r="RI56" s="22"/>
      <c r="RJ56" s="22"/>
      <c r="RK56" s="22"/>
      <c r="RL56" s="22"/>
      <c r="RM56" s="22"/>
      <c r="RN56" s="22"/>
      <c r="RO56" s="22"/>
      <c r="RP56" s="22"/>
      <c r="RQ56" s="22"/>
      <c r="RR56" s="22"/>
      <c r="RS56" s="22"/>
      <c r="RT56" s="22"/>
      <c r="RU56" s="22"/>
      <c r="RV56" s="22"/>
      <c r="RW56" s="22"/>
      <c r="RX56" s="22"/>
      <c r="RY56" s="22"/>
      <c r="RZ56" s="22"/>
      <c r="SA56" s="22"/>
      <c r="SB56" s="22"/>
      <c r="SC56" s="22"/>
      <c r="SD56" s="22"/>
      <c r="SE56" s="22"/>
      <c r="SF56" s="22"/>
      <c r="SG56" s="22"/>
      <c r="SH56" s="22"/>
      <c r="SI56" s="22"/>
      <c r="SJ56" s="22"/>
      <c r="SK56" s="22"/>
      <c r="SL56" s="22"/>
      <c r="SM56" s="22"/>
      <c r="SN56" s="22"/>
      <c r="SO56" s="22"/>
      <c r="SP56" s="22"/>
      <c r="SQ56" s="22"/>
      <c r="SR56" s="22"/>
      <c r="SS56" s="22"/>
      <c r="ST56" s="22"/>
      <c r="SU56" s="22"/>
      <c r="SV56" s="22"/>
      <c r="SW56" s="22"/>
      <c r="SX56" s="22"/>
      <c r="SY56" s="22"/>
      <c r="SZ56" s="22"/>
      <c r="TA56" s="22"/>
      <c r="TB56" s="22"/>
      <c r="TC56" s="22"/>
      <c r="TD56" s="22"/>
      <c r="TE56" s="22"/>
      <c r="TF56" s="22"/>
      <c r="TG56" s="22"/>
      <c r="TH56" s="22"/>
      <c r="TI56" s="22"/>
      <c r="TJ56" s="22"/>
      <c r="TK56" s="22"/>
      <c r="TL56" s="22"/>
      <c r="TM56" s="22"/>
      <c r="TN56" s="22"/>
      <c r="TO56" s="22"/>
    </row>
    <row r="57" spans="1:535" s="21" customFormat="1" ht="36" customHeight="1" x14ac:dyDescent="0.25">
      <c r="A57" s="87" t="s">
        <v>240</v>
      </c>
      <c r="B57" s="41" t="str">
        <f>'дод 5'!A224</f>
        <v>7693</v>
      </c>
      <c r="C57" s="35" t="str">
        <f>'дод 5'!C224</f>
        <v>Інші заходи, пов'язані з економічною діяльністю</v>
      </c>
      <c r="D57" s="157">
        <v>1060232</v>
      </c>
      <c r="E57" s="157"/>
      <c r="F57" s="157"/>
      <c r="G57" s="157">
        <v>272440.23</v>
      </c>
      <c r="H57" s="157"/>
      <c r="I57" s="157"/>
      <c r="J57" s="158">
        <f t="shared" si="8"/>
        <v>25.696284398131731</v>
      </c>
      <c r="K57" s="157">
        <f t="shared" si="18"/>
        <v>0</v>
      </c>
      <c r="L57" s="157"/>
      <c r="M57" s="157"/>
      <c r="N57" s="157"/>
      <c r="O57" s="157"/>
      <c r="P57" s="157"/>
      <c r="Q57" s="157">
        <f t="shared" si="15"/>
        <v>0</v>
      </c>
      <c r="R57" s="157"/>
      <c r="S57" s="157"/>
      <c r="T57" s="157"/>
      <c r="U57" s="157"/>
      <c r="V57" s="157"/>
      <c r="W57" s="158"/>
      <c r="X57" s="157">
        <f t="shared" si="16"/>
        <v>272440.23</v>
      </c>
      <c r="Y57" s="203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  <c r="IW57" s="22"/>
      <c r="IX57" s="22"/>
      <c r="IY57" s="22"/>
      <c r="IZ57" s="22"/>
      <c r="JA57" s="22"/>
      <c r="JB57" s="22"/>
      <c r="JC57" s="22"/>
      <c r="JD57" s="22"/>
      <c r="JE57" s="22"/>
      <c r="JF57" s="22"/>
      <c r="JG57" s="22"/>
      <c r="JH57" s="22"/>
      <c r="JI57" s="22"/>
      <c r="JJ57" s="22"/>
      <c r="JK57" s="22"/>
      <c r="JL57" s="22"/>
      <c r="JM57" s="22"/>
      <c r="JN57" s="22"/>
      <c r="JO57" s="22"/>
      <c r="JP57" s="22"/>
      <c r="JQ57" s="22"/>
      <c r="JR57" s="22"/>
      <c r="JS57" s="22"/>
      <c r="JT57" s="22"/>
      <c r="JU57" s="22"/>
      <c r="JV57" s="22"/>
      <c r="JW57" s="22"/>
      <c r="JX57" s="22"/>
      <c r="JY57" s="22"/>
      <c r="JZ57" s="22"/>
      <c r="KA57" s="22"/>
      <c r="KB57" s="22"/>
      <c r="KC57" s="22"/>
      <c r="KD57" s="22"/>
      <c r="KE57" s="22"/>
      <c r="KF57" s="22"/>
      <c r="KG57" s="22"/>
      <c r="KH57" s="22"/>
      <c r="KI57" s="22"/>
      <c r="KJ57" s="22"/>
      <c r="KK57" s="22"/>
      <c r="KL57" s="22"/>
      <c r="KM57" s="22"/>
      <c r="KN57" s="22"/>
      <c r="KO57" s="22"/>
      <c r="KP57" s="22"/>
      <c r="KQ57" s="22"/>
      <c r="KR57" s="22"/>
      <c r="KS57" s="22"/>
      <c r="KT57" s="22"/>
      <c r="KU57" s="22"/>
      <c r="KV57" s="22"/>
      <c r="KW57" s="22"/>
      <c r="KX57" s="22"/>
      <c r="KY57" s="22"/>
      <c r="KZ57" s="22"/>
      <c r="LA57" s="22"/>
      <c r="LB57" s="22"/>
      <c r="LC57" s="22"/>
      <c r="LD57" s="22"/>
      <c r="LE57" s="22"/>
      <c r="LF57" s="22"/>
      <c r="LG57" s="22"/>
      <c r="LH57" s="22"/>
      <c r="LI57" s="22"/>
      <c r="LJ57" s="22"/>
      <c r="LK57" s="22"/>
      <c r="LL57" s="22"/>
      <c r="LM57" s="22"/>
      <c r="LN57" s="22"/>
      <c r="LO57" s="22"/>
      <c r="LP57" s="22"/>
      <c r="LQ57" s="22"/>
      <c r="LR57" s="22"/>
      <c r="LS57" s="22"/>
      <c r="LT57" s="22"/>
      <c r="LU57" s="22"/>
      <c r="LV57" s="22"/>
      <c r="LW57" s="22"/>
      <c r="LX57" s="22"/>
      <c r="LY57" s="22"/>
      <c r="LZ57" s="22"/>
      <c r="MA57" s="22"/>
      <c r="MB57" s="22"/>
      <c r="MC57" s="22"/>
      <c r="MD57" s="22"/>
      <c r="ME57" s="22"/>
      <c r="MF57" s="22"/>
      <c r="MG57" s="22"/>
      <c r="MH57" s="22"/>
      <c r="MI57" s="22"/>
      <c r="MJ57" s="22"/>
      <c r="MK57" s="22"/>
      <c r="ML57" s="22"/>
      <c r="MM57" s="22"/>
      <c r="MN57" s="22"/>
      <c r="MO57" s="22"/>
      <c r="MP57" s="22"/>
      <c r="MQ57" s="22"/>
      <c r="MR57" s="22"/>
      <c r="MS57" s="22"/>
      <c r="MT57" s="22"/>
      <c r="MU57" s="22"/>
      <c r="MV57" s="22"/>
      <c r="MW57" s="22"/>
      <c r="MX57" s="22"/>
      <c r="MY57" s="22"/>
      <c r="MZ57" s="22"/>
      <c r="NA57" s="22"/>
      <c r="NB57" s="22"/>
      <c r="NC57" s="22"/>
      <c r="ND57" s="22"/>
      <c r="NE57" s="22"/>
      <c r="NF57" s="22"/>
      <c r="NG57" s="22"/>
      <c r="NH57" s="22"/>
      <c r="NI57" s="22"/>
      <c r="NJ57" s="22"/>
      <c r="NK57" s="22"/>
      <c r="NL57" s="22"/>
      <c r="NM57" s="22"/>
      <c r="NN57" s="22"/>
      <c r="NO57" s="22"/>
      <c r="NP57" s="22"/>
      <c r="NQ57" s="22"/>
      <c r="NR57" s="22"/>
      <c r="NS57" s="22"/>
      <c r="NT57" s="22"/>
      <c r="NU57" s="22"/>
      <c r="NV57" s="22"/>
      <c r="NW57" s="22"/>
      <c r="NX57" s="22"/>
      <c r="NY57" s="22"/>
      <c r="NZ57" s="22"/>
      <c r="OA57" s="22"/>
      <c r="OB57" s="22"/>
      <c r="OC57" s="22"/>
      <c r="OD57" s="22"/>
      <c r="OE57" s="22"/>
      <c r="OF57" s="22"/>
      <c r="OG57" s="22"/>
      <c r="OH57" s="22"/>
      <c r="OI57" s="22"/>
      <c r="OJ57" s="22"/>
      <c r="OK57" s="22"/>
      <c r="OL57" s="22"/>
      <c r="OM57" s="22"/>
      <c r="ON57" s="22"/>
      <c r="OO57" s="22"/>
      <c r="OP57" s="22"/>
      <c r="OQ57" s="22"/>
      <c r="OR57" s="22"/>
      <c r="OS57" s="22"/>
      <c r="OT57" s="22"/>
      <c r="OU57" s="22"/>
      <c r="OV57" s="22"/>
      <c r="OW57" s="22"/>
      <c r="OX57" s="22"/>
      <c r="OY57" s="22"/>
      <c r="OZ57" s="22"/>
      <c r="PA57" s="22"/>
      <c r="PB57" s="22"/>
      <c r="PC57" s="22"/>
      <c r="PD57" s="22"/>
      <c r="PE57" s="22"/>
      <c r="PF57" s="22"/>
      <c r="PG57" s="22"/>
      <c r="PH57" s="22"/>
      <c r="PI57" s="22"/>
      <c r="PJ57" s="22"/>
      <c r="PK57" s="22"/>
      <c r="PL57" s="22"/>
      <c r="PM57" s="22"/>
      <c r="PN57" s="22"/>
      <c r="PO57" s="22"/>
      <c r="PP57" s="22"/>
      <c r="PQ57" s="22"/>
      <c r="PR57" s="22"/>
      <c r="PS57" s="22"/>
      <c r="PT57" s="22"/>
      <c r="PU57" s="22"/>
      <c r="PV57" s="22"/>
      <c r="PW57" s="22"/>
      <c r="PX57" s="22"/>
      <c r="PY57" s="22"/>
      <c r="PZ57" s="22"/>
      <c r="QA57" s="22"/>
      <c r="QB57" s="22"/>
      <c r="QC57" s="22"/>
      <c r="QD57" s="22"/>
      <c r="QE57" s="22"/>
      <c r="QF57" s="22"/>
      <c r="QG57" s="22"/>
      <c r="QH57" s="22"/>
      <c r="QI57" s="22"/>
      <c r="QJ57" s="22"/>
      <c r="QK57" s="22"/>
      <c r="QL57" s="22"/>
      <c r="QM57" s="22"/>
      <c r="QN57" s="22"/>
      <c r="QO57" s="22"/>
      <c r="QP57" s="22"/>
      <c r="QQ57" s="22"/>
      <c r="QR57" s="22"/>
      <c r="QS57" s="22"/>
      <c r="QT57" s="22"/>
      <c r="QU57" s="22"/>
      <c r="QV57" s="22"/>
      <c r="QW57" s="22"/>
      <c r="QX57" s="22"/>
      <c r="QY57" s="22"/>
      <c r="QZ57" s="22"/>
      <c r="RA57" s="22"/>
      <c r="RB57" s="22"/>
      <c r="RC57" s="22"/>
      <c r="RD57" s="22"/>
      <c r="RE57" s="22"/>
      <c r="RF57" s="22"/>
      <c r="RG57" s="22"/>
      <c r="RH57" s="22"/>
      <c r="RI57" s="22"/>
      <c r="RJ57" s="22"/>
      <c r="RK57" s="22"/>
      <c r="RL57" s="22"/>
      <c r="RM57" s="22"/>
      <c r="RN57" s="22"/>
      <c r="RO57" s="22"/>
      <c r="RP57" s="22"/>
      <c r="RQ57" s="22"/>
      <c r="RR57" s="22"/>
      <c r="RS57" s="22"/>
      <c r="RT57" s="22"/>
      <c r="RU57" s="22"/>
      <c r="RV57" s="22"/>
      <c r="RW57" s="22"/>
      <c r="RX57" s="22"/>
      <c r="RY57" s="22"/>
      <c r="RZ57" s="22"/>
      <c r="SA57" s="22"/>
      <c r="SB57" s="22"/>
      <c r="SC57" s="22"/>
      <c r="SD57" s="22"/>
      <c r="SE57" s="22"/>
      <c r="SF57" s="22"/>
      <c r="SG57" s="22"/>
      <c r="SH57" s="22"/>
      <c r="SI57" s="22"/>
      <c r="SJ57" s="22"/>
      <c r="SK57" s="22"/>
      <c r="SL57" s="22"/>
      <c r="SM57" s="22"/>
      <c r="SN57" s="22"/>
      <c r="SO57" s="22"/>
      <c r="SP57" s="22"/>
      <c r="SQ57" s="22"/>
      <c r="SR57" s="22"/>
      <c r="SS57" s="22"/>
      <c r="ST57" s="22"/>
      <c r="SU57" s="22"/>
      <c r="SV57" s="22"/>
      <c r="SW57" s="22"/>
      <c r="SX57" s="22"/>
      <c r="SY57" s="22"/>
      <c r="SZ57" s="22"/>
      <c r="TA57" s="22"/>
      <c r="TB57" s="22"/>
      <c r="TC57" s="22"/>
      <c r="TD57" s="22"/>
      <c r="TE57" s="22"/>
      <c r="TF57" s="22"/>
      <c r="TG57" s="22"/>
      <c r="TH57" s="22"/>
      <c r="TI57" s="22"/>
      <c r="TJ57" s="22"/>
      <c r="TK57" s="22"/>
      <c r="TL57" s="22"/>
      <c r="TM57" s="22"/>
      <c r="TN57" s="22"/>
      <c r="TO57" s="22"/>
    </row>
    <row r="58" spans="1:535" s="21" customFormat="1" ht="34.5" customHeight="1" x14ac:dyDescent="0.25">
      <c r="A58" s="87" t="s">
        <v>163</v>
      </c>
      <c r="B58" s="41" t="str">
        <f>'дод 5'!A231</f>
        <v>8110</v>
      </c>
      <c r="C58" s="35" t="str">
        <f>'дод 5'!C231</f>
        <v>Заходи із запобігання та ліквідації надзвичайних ситуацій та наслідків стихійного лиха</v>
      </c>
      <c r="D58" s="157">
        <v>283487.34000000003</v>
      </c>
      <c r="E58" s="157"/>
      <c r="F58" s="157">
        <v>6500</v>
      </c>
      <c r="G58" s="157">
        <v>173216.62</v>
      </c>
      <c r="H58" s="157"/>
      <c r="I58" s="157">
        <v>1805.23</v>
      </c>
      <c r="J58" s="158">
        <f t="shared" si="8"/>
        <v>61.102065439677119</v>
      </c>
      <c r="K58" s="157">
        <f t="shared" si="18"/>
        <v>1398264.66</v>
      </c>
      <c r="L58" s="157">
        <v>1398264.66</v>
      </c>
      <c r="M58" s="157"/>
      <c r="N58" s="157"/>
      <c r="O58" s="157"/>
      <c r="P58" s="157">
        <v>1398264.66</v>
      </c>
      <c r="Q58" s="157">
        <f t="shared" si="15"/>
        <v>1398264.66</v>
      </c>
      <c r="R58" s="157">
        <v>1398264.66</v>
      </c>
      <c r="S58" s="157"/>
      <c r="T58" s="157"/>
      <c r="U58" s="157"/>
      <c r="V58" s="157">
        <v>1398264.66</v>
      </c>
      <c r="W58" s="158">
        <f t="shared" si="10"/>
        <v>100</v>
      </c>
      <c r="X58" s="157">
        <f t="shared" si="16"/>
        <v>1571481.2799999998</v>
      </c>
      <c r="Y58" s="203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  <c r="IW58" s="22"/>
      <c r="IX58" s="22"/>
      <c r="IY58" s="22"/>
      <c r="IZ58" s="22"/>
      <c r="JA58" s="22"/>
      <c r="JB58" s="22"/>
      <c r="JC58" s="22"/>
      <c r="JD58" s="22"/>
      <c r="JE58" s="22"/>
      <c r="JF58" s="22"/>
      <c r="JG58" s="22"/>
      <c r="JH58" s="22"/>
      <c r="JI58" s="22"/>
      <c r="JJ58" s="22"/>
      <c r="JK58" s="22"/>
      <c r="JL58" s="22"/>
      <c r="JM58" s="22"/>
      <c r="JN58" s="22"/>
      <c r="JO58" s="22"/>
      <c r="JP58" s="22"/>
      <c r="JQ58" s="22"/>
      <c r="JR58" s="22"/>
      <c r="JS58" s="22"/>
      <c r="JT58" s="22"/>
      <c r="JU58" s="22"/>
      <c r="JV58" s="22"/>
      <c r="JW58" s="22"/>
      <c r="JX58" s="22"/>
      <c r="JY58" s="22"/>
      <c r="JZ58" s="22"/>
      <c r="KA58" s="22"/>
      <c r="KB58" s="22"/>
      <c r="KC58" s="22"/>
      <c r="KD58" s="22"/>
      <c r="KE58" s="22"/>
      <c r="KF58" s="22"/>
      <c r="KG58" s="22"/>
      <c r="KH58" s="22"/>
      <c r="KI58" s="22"/>
      <c r="KJ58" s="22"/>
      <c r="KK58" s="22"/>
      <c r="KL58" s="22"/>
      <c r="KM58" s="22"/>
      <c r="KN58" s="22"/>
      <c r="KO58" s="22"/>
      <c r="KP58" s="22"/>
      <c r="KQ58" s="22"/>
      <c r="KR58" s="22"/>
      <c r="KS58" s="22"/>
      <c r="KT58" s="22"/>
      <c r="KU58" s="22"/>
      <c r="KV58" s="22"/>
      <c r="KW58" s="22"/>
      <c r="KX58" s="22"/>
      <c r="KY58" s="22"/>
      <c r="KZ58" s="22"/>
      <c r="LA58" s="22"/>
      <c r="LB58" s="22"/>
      <c r="LC58" s="22"/>
      <c r="LD58" s="22"/>
      <c r="LE58" s="22"/>
      <c r="LF58" s="22"/>
      <c r="LG58" s="22"/>
      <c r="LH58" s="22"/>
      <c r="LI58" s="22"/>
      <c r="LJ58" s="22"/>
      <c r="LK58" s="22"/>
      <c r="LL58" s="22"/>
      <c r="LM58" s="22"/>
      <c r="LN58" s="22"/>
      <c r="LO58" s="22"/>
      <c r="LP58" s="22"/>
      <c r="LQ58" s="22"/>
      <c r="LR58" s="22"/>
      <c r="LS58" s="22"/>
      <c r="LT58" s="22"/>
      <c r="LU58" s="22"/>
      <c r="LV58" s="22"/>
      <c r="LW58" s="22"/>
      <c r="LX58" s="22"/>
      <c r="LY58" s="22"/>
      <c r="LZ58" s="22"/>
      <c r="MA58" s="22"/>
      <c r="MB58" s="22"/>
      <c r="MC58" s="22"/>
      <c r="MD58" s="22"/>
      <c r="ME58" s="22"/>
      <c r="MF58" s="22"/>
      <c r="MG58" s="22"/>
      <c r="MH58" s="22"/>
      <c r="MI58" s="22"/>
      <c r="MJ58" s="22"/>
      <c r="MK58" s="22"/>
      <c r="ML58" s="22"/>
      <c r="MM58" s="22"/>
      <c r="MN58" s="22"/>
      <c r="MO58" s="22"/>
      <c r="MP58" s="22"/>
      <c r="MQ58" s="22"/>
      <c r="MR58" s="22"/>
      <c r="MS58" s="22"/>
      <c r="MT58" s="22"/>
      <c r="MU58" s="22"/>
      <c r="MV58" s="22"/>
      <c r="MW58" s="22"/>
      <c r="MX58" s="22"/>
      <c r="MY58" s="22"/>
      <c r="MZ58" s="22"/>
      <c r="NA58" s="22"/>
      <c r="NB58" s="22"/>
      <c r="NC58" s="22"/>
      <c r="ND58" s="22"/>
      <c r="NE58" s="22"/>
      <c r="NF58" s="22"/>
      <c r="NG58" s="22"/>
      <c r="NH58" s="22"/>
      <c r="NI58" s="22"/>
      <c r="NJ58" s="22"/>
      <c r="NK58" s="22"/>
      <c r="NL58" s="22"/>
      <c r="NM58" s="22"/>
      <c r="NN58" s="22"/>
      <c r="NO58" s="22"/>
      <c r="NP58" s="22"/>
      <c r="NQ58" s="22"/>
      <c r="NR58" s="22"/>
      <c r="NS58" s="22"/>
      <c r="NT58" s="22"/>
      <c r="NU58" s="22"/>
      <c r="NV58" s="22"/>
      <c r="NW58" s="22"/>
      <c r="NX58" s="22"/>
      <c r="NY58" s="22"/>
      <c r="NZ58" s="22"/>
      <c r="OA58" s="22"/>
      <c r="OB58" s="22"/>
      <c r="OC58" s="22"/>
      <c r="OD58" s="22"/>
      <c r="OE58" s="22"/>
      <c r="OF58" s="22"/>
      <c r="OG58" s="22"/>
      <c r="OH58" s="22"/>
      <c r="OI58" s="22"/>
      <c r="OJ58" s="22"/>
      <c r="OK58" s="22"/>
      <c r="OL58" s="22"/>
      <c r="OM58" s="22"/>
      <c r="ON58" s="22"/>
      <c r="OO58" s="22"/>
      <c r="OP58" s="22"/>
      <c r="OQ58" s="22"/>
      <c r="OR58" s="22"/>
      <c r="OS58" s="22"/>
      <c r="OT58" s="22"/>
      <c r="OU58" s="22"/>
      <c r="OV58" s="22"/>
      <c r="OW58" s="22"/>
      <c r="OX58" s="22"/>
      <c r="OY58" s="22"/>
      <c r="OZ58" s="22"/>
      <c r="PA58" s="22"/>
      <c r="PB58" s="22"/>
      <c r="PC58" s="22"/>
      <c r="PD58" s="22"/>
      <c r="PE58" s="22"/>
      <c r="PF58" s="22"/>
      <c r="PG58" s="22"/>
      <c r="PH58" s="22"/>
      <c r="PI58" s="22"/>
      <c r="PJ58" s="22"/>
      <c r="PK58" s="22"/>
      <c r="PL58" s="22"/>
      <c r="PM58" s="22"/>
      <c r="PN58" s="22"/>
      <c r="PO58" s="22"/>
      <c r="PP58" s="22"/>
      <c r="PQ58" s="22"/>
      <c r="PR58" s="22"/>
      <c r="PS58" s="22"/>
      <c r="PT58" s="22"/>
      <c r="PU58" s="22"/>
      <c r="PV58" s="22"/>
      <c r="PW58" s="22"/>
      <c r="PX58" s="22"/>
      <c r="PY58" s="22"/>
      <c r="PZ58" s="22"/>
      <c r="QA58" s="22"/>
      <c r="QB58" s="22"/>
      <c r="QC58" s="22"/>
      <c r="QD58" s="22"/>
      <c r="QE58" s="22"/>
      <c r="QF58" s="22"/>
      <c r="QG58" s="22"/>
      <c r="QH58" s="22"/>
      <c r="QI58" s="22"/>
      <c r="QJ58" s="22"/>
      <c r="QK58" s="22"/>
      <c r="QL58" s="22"/>
      <c r="QM58" s="22"/>
      <c r="QN58" s="22"/>
      <c r="QO58" s="22"/>
      <c r="QP58" s="22"/>
      <c r="QQ58" s="22"/>
      <c r="QR58" s="22"/>
      <c r="QS58" s="22"/>
      <c r="QT58" s="22"/>
      <c r="QU58" s="22"/>
      <c r="QV58" s="22"/>
      <c r="QW58" s="22"/>
      <c r="QX58" s="22"/>
      <c r="QY58" s="22"/>
      <c r="QZ58" s="22"/>
      <c r="RA58" s="22"/>
      <c r="RB58" s="22"/>
      <c r="RC58" s="22"/>
      <c r="RD58" s="22"/>
      <c r="RE58" s="22"/>
      <c r="RF58" s="22"/>
      <c r="RG58" s="22"/>
      <c r="RH58" s="22"/>
      <c r="RI58" s="22"/>
      <c r="RJ58" s="22"/>
      <c r="RK58" s="22"/>
      <c r="RL58" s="22"/>
      <c r="RM58" s="22"/>
      <c r="RN58" s="22"/>
      <c r="RO58" s="22"/>
      <c r="RP58" s="22"/>
      <c r="RQ58" s="22"/>
      <c r="RR58" s="22"/>
      <c r="RS58" s="22"/>
      <c r="RT58" s="22"/>
      <c r="RU58" s="22"/>
      <c r="RV58" s="22"/>
      <c r="RW58" s="22"/>
      <c r="RX58" s="22"/>
      <c r="RY58" s="22"/>
      <c r="RZ58" s="22"/>
      <c r="SA58" s="22"/>
      <c r="SB58" s="22"/>
      <c r="SC58" s="22"/>
      <c r="SD58" s="22"/>
      <c r="SE58" s="22"/>
      <c r="SF58" s="22"/>
      <c r="SG58" s="22"/>
      <c r="SH58" s="22"/>
      <c r="SI58" s="22"/>
      <c r="SJ58" s="22"/>
      <c r="SK58" s="22"/>
      <c r="SL58" s="22"/>
      <c r="SM58" s="22"/>
      <c r="SN58" s="22"/>
      <c r="SO58" s="22"/>
      <c r="SP58" s="22"/>
      <c r="SQ58" s="22"/>
      <c r="SR58" s="22"/>
      <c r="SS58" s="22"/>
      <c r="ST58" s="22"/>
      <c r="SU58" s="22"/>
      <c r="SV58" s="22"/>
      <c r="SW58" s="22"/>
      <c r="SX58" s="22"/>
      <c r="SY58" s="22"/>
      <c r="SZ58" s="22"/>
      <c r="TA58" s="22"/>
      <c r="TB58" s="22"/>
      <c r="TC58" s="22"/>
      <c r="TD58" s="22"/>
      <c r="TE58" s="22"/>
      <c r="TF58" s="22"/>
      <c r="TG58" s="22"/>
      <c r="TH58" s="22"/>
      <c r="TI58" s="22"/>
      <c r="TJ58" s="22"/>
      <c r="TK58" s="22"/>
      <c r="TL58" s="22"/>
      <c r="TM58" s="22"/>
      <c r="TN58" s="22"/>
      <c r="TO58" s="22"/>
    </row>
    <row r="59" spans="1:535" s="21" customFormat="1" ht="44.25" customHeight="1" x14ac:dyDescent="0.25">
      <c r="A59" s="87" t="s">
        <v>223</v>
      </c>
      <c r="B59" s="41" t="str">
        <f>'дод 5'!A232</f>
        <v>8120</v>
      </c>
      <c r="C59" s="35" t="str">
        <f>'дод 5'!C232</f>
        <v>Заходи з організації рятування на водах, у т.ч. за рахунок:</v>
      </c>
      <c r="D59" s="157">
        <v>2449105</v>
      </c>
      <c r="E59" s="157">
        <v>1906900</v>
      </c>
      <c r="F59" s="157">
        <v>73705</v>
      </c>
      <c r="G59" s="157">
        <v>1806398.85</v>
      </c>
      <c r="H59" s="157">
        <v>1408139.19</v>
      </c>
      <c r="I59" s="157">
        <v>64405.120000000003</v>
      </c>
      <c r="J59" s="158">
        <f t="shared" si="8"/>
        <v>73.757509375874051</v>
      </c>
      <c r="K59" s="157">
        <f t="shared" si="18"/>
        <v>5700</v>
      </c>
      <c r="L59" s="157"/>
      <c r="M59" s="157">
        <v>5700</v>
      </c>
      <c r="N59" s="157"/>
      <c r="O59" s="157">
        <v>1400</v>
      </c>
      <c r="P59" s="157"/>
      <c r="Q59" s="157">
        <f t="shared" si="15"/>
        <v>52042.67</v>
      </c>
      <c r="R59" s="157"/>
      <c r="S59" s="157">
        <v>52042.67</v>
      </c>
      <c r="T59" s="157"/>
      <c r="U59" s="157"/>
      <c r="V59" s="157"/>
      <c r="W59" s="158">
        <f t="shared" si="10"/>
        <v>913.02929824561397</v>
      </c>
      <c r="X59" s="157">
        <f t="shared" si="16"/>
        <v>1858441.52</v>
      </c>
      <c r="Y59" s="203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  <c r="IW59" s="22"/>
      <c r="IX59" s="22"/>
      <c r="IY59" s="22"/>
      <c r="IZ59" s="22"/>
      <c r="JA59" s="22"/>
      <c r="JB59" s="22"/>
      <c r="JC59" s="22"/>
      <c r="JD59" s="22"/>
      <c r="JE59" s="22"/>
      <c r="JF59" s="22"/>
      <c r="JG59" s="22"/>
      <c r="JH59" s="22"/>
      <c r="JI59" s="22"/>
      <c r="JJ59" s="22"/>
      <c r="JK59" s="22"/>
      <c r="JL59" s="22"/>
      <c r="JM59" s="22"/>
      <c r="JN59" s="22"/>
      <c r="JO59" s="22"/>
      <c r="JP59" s="22"/>
      <c r="JQ59" s="22"/>
      <c r="JR59" s="22"/>
      <c r="JS59" s="22"/>
      <c r="JT59" s="22"/>
      <c r="JU59" s="22"/>
      <c r="JV59" s="22"/>
      <c r="JW59" s="22"/>
      <c r="JX59" s="22"/>
      <c r="JY59" s="22"/>
      <c r="JZ59" s="22"/>
      <c r="KA59" s="22"/>
      <c r="KB59" s="22"/>
      <c r="KC59" s="22"/>
      <c r="KD59" s="22"/>
      <c r="KE59" s="22"/>
      <c r="KF59" s="22"/>
      <c r="KG59" s="22"/>
      <c r="KH59" s="22"/>
      <c r="KI59" s="22"/>
      <c r="KJ59" s="22"/>
      <c r="KK59" s="22"/>
      <c r="KL59" s="22"/>
      <c r="KM59" s="22"/>
      <c r="KN59" s="22"/>
      <c r="KO59" s="22"/>
      <c r="KP59" s="22"/>
      <c r="KQ59" s="22"/>
      <c r="KR59" s="22"/>
      <c r="KS59" s="22"/>
      <c r="KT59" s="22"/>
      <c r="KU59" s="22"/>
      <c r="KV59" s="22"/>
      <c r="KW59" s="22"/>
      <c r="KX59" s="22"/>
      <c r="KY59" s="22"/>
      <c r="KZ59" s="22"/>
      <c r="LA59" s="22"/>
      <c r="LB59" s="22"/>
      <c r="LC59" s="22"/>
      <c r="LD59" s="22"/>
      <c r="LE59" s="22"/>
      <c r="LF59" s="22"/>
      <c r="LG59" s="22"/>
      <c r="LH59" s="22"/>
      <c r="LI59" s="22"/>
      <c r="LJ59" s="22"/>
      <c r="LK59" s="22"/>
      <c r="LL59" s="22"/>
      <c r="LM59" s="22"/>
      <c r="LN59" s="22"/>
      <c r="LO59" s="22"/>
      <c r="LP59" s="22"/>
      <c r="LQ59" s="22"/>
      <c r="LR59" s="22"/>
      <c r="LS59" s="22"/>
      <c r="LT59" s="22"/>
      <c r="LU59" s="22"/>
      <c r="LV59" s="22"/>
      <c r="LW59" s="22"/>
      <c r="LX59" s="22"/>
      <c r="LY59" s="22"/>
      <c r="LZ59" s="22"/>
      <c r="MA59" s="22"/>
      <c r="MB59" s="22"/>
      <c r="MC59" s="22"/>
      <c r="MD59" s="22"/>
      <c r="ME59" s="22"/>
      <c r="MF59" s="22"/>
      <c r="MG59" s="22"/>
      <c r="MH59" s="22"/>
      <c r="MI59" s="22"/>
      <c r="MJ59" s="22"/>
      <c r="MK59" s="22"/>
      <c r="ML59" s="22"/>
      <c r="MM59" s="22"/>
      <c r="MN59" s="22"/>
      <c r="MO59" s="22"/>
      <c r="MP59" s="22"/>
      <c r="MQ59" s="22"/>
      <c r="MR59" s="22"/>
      <c r="MS59" s="22"/>
      <c r="MT59" s="22"/>
      <c r="MU59" s="22"/>
      <c r="MV59" s="22"/>
      <c r="MW59" s="22"/>
      <c r="MX59" s="22"/>
      <c r="MY59" s="22"/>
      <c r="MZ59" s="22"/>
      <c r="NA59" s="22"/>
      <c r="NB59" s="22"/>
      <c r="NC59" s="22"/>
      <c r="ND59" s="22"/>
      <c r="NE59" s="22"/>
      <c r="NF59" s="22"/>
      <c r="NG59" s="22"/>
      <c r="NH59" s="22"/>
      <c r="NI59" s="22"/>
      <c r="NJ59" s="22"/>
      <c r="NK59" s="22"/>
      <c r="NL59" s="22"/>
      <c r="NM59" s="22"/>
      <c r="NN59" s="22"/>
      <c r="NO59" s="22"/>
      <c r="NP59" s="22"/>
      <c r="NQ59" s="22"/>
      <c r="NR59" s="22"/>
      <c r="NS59" s="22"/>
      <c r="NT59" s="22"/>
      <c r="NU59" s="22"/>
      <c r="NV59" s="22"/>
      <c r="NW59" s="22"/>
      <c r="NX59" s="22"/>
      <c r="NY59" s="22"/>
      <c r="NZ59" s="22"/>
      <c r="OA59" s="22"/>
      <c r="OB59" s="22"/>
      <c r="OC59" s="22"/>
      <c r="OD59" s="22"/>
      <c r="OE59" s="22"/>
      <c r="OF59" s="22"/>
      <c r="OG59" s="22"/>
      <c r="OH59" s="22"/>
      <c r="OI59" s="22"/>
      <c r="OJ59" s="22"/>
      <c r="OK59" s="22"/>
      <c r="OL59" s="22"/>
      <c r="OM59" s="22"/>
      <c r="ON59" s="22"/>
      <c r="OO59" s="22"/>
      <c r="OP59" s="22"/>
      <c r="OQ59" s="22"/>
      <c r="OR59" s="22"/>
      <c r="OS59" s="22"/>
      <c r="OT59" s="22"/>
      <c r="OU59" s="22"/>
      <c r="OV59" s="22"/>
      <c r="OW59" s="22"/>
      <c r="OX59" s="22"/>
      <c r="OY59" s="22"/>
      <c r="OZ59" s="22"/>
      <c r="PA59" s="22"/>
      <c r="PB59" s="22"/>
      <c r="PC59" s="22"/>
      <c r="PD59" s="22"/>
      <c r="PE59" s="22"/>
      <c r="PF59" s="22"/>
      <c r="PG59" s="22"/>
      <c r="PH59" s="22"/>
      <c r="PI59" s="22"/>
      <c r="PJ59" s="22"/>
      <c r="PK59" s="22"/>
      <c r="PL59" s="22"/>
      <c r="PM59" s="22"/>
      <c r="PN59" s="22"/>
      <c r="PO59" s="22"/>
      <c r="PP59" s="22"/>
      <c r="PQ59" s="22"/>
      <c r="PR59" s="22"/>
      <c r="PS59" s="22"/>
      <c r="PT59" s="22"/>
      <c r="PU59" s="22"/>
      <c r="PV59" s="22"/>
      <c r="PW59" s="22"/>
      <c r="PX59" s="22"/>
      <c r="PY59" s="22"/>
      <c r="PZ59" s="22"/>
      <c r="QA59" s="22"/>
      <c r="QB59" s="22"/>
      <c r="QC59" s="22"/>
      <c r="QD59" s="22"/>
      <c r="QE59" s="22"/>
      <c r="QF59" s="22"/>
      <c r="QG59" s="22"/>
      <c r="QH59" s="22"/>
      <c r="QI59" s="22"/>
      <c r="QJ59" s="22"/>
      <c r="QK59" s="22"/>
      <c r="QL59" s="22"/>
      <c r="QM59" s="22"/>
      <c r="QN59" s="22"/>
      <c r="QO59" s="22"/>
      <c r="QP59" s="22"/>
      <c r="QQ59" s="22"/>
      <c r="QR59" s="22"/>
      <c r="QS59" s="22"/>
      <c r="QT59" s="22"/>
      <c r="QU59" s="22"/>
      <c r="QV59" s="22"/>
      <c r="QW59" s="22"/>
      <c r="QX59" s="22"/>
      <c r="QY59" s="22"/>
      <c r="QZ59" s="22"/>
      <c r="RA59" s="22"/>
      <c r="RB59" s="22"/>
      <c r="RC59" s="22"/>
      <c r="RD59" s="22"/>
      <c r="RE59" s="22"/>
      <c r="RF59" s="22"/>
      <c r="RG59" s="22"/>
      <c r="RH59" s="22"/>
      <c r="RI59" s="22"/>
      <c r="RJ59" s="22"/>
      <c r="RK59" s="22"/>
      <c r="RL59" s="22"/>
      <c r="RM59" s="22"/>
      <c r="RN59" s="22"/>
      <c r="RO59" s="22"/>
      <c r="RP59" s="22"/>
      <c r="RQ59" s="22"/>
      <c r="RR59" s="22"/>
      <c r="RS59" s="22"/>
      <c r="RT59" s="22"/>
      <c r="RU59" s="22"/>
      <c r="RV59" s="22"/>
      <c r="RW59" s="22"/>
      <c r="RX59" s="22"/>
      <c r="RY59" s="22"/>
      <c r="RZ59" s="22"/>
      <c r="SA59" s="22"/>
      <c r="SB59" s="22"/>
      <c r="SC59" s="22"/>
      <c r="SD59" s="22"/>
      <c r="SE59" s="22"/>
      <c r="SF59" s="22"/>
      <c r="SG59" s="22"/>
      <c r="SH59" s="22"/>
      <c r="SI59" s="22"/>
      <c r="SJ59" s="22"/>
      <c r="SK59" s="22"/>
      <c r="SL59" s="22"/>
      <c r="SM59" s="22"/>
      <c r="SN59" s="22"/>
      <c r="SO59" s="22"/>
      <c r="SP59" s="22"/>
      <c r="SQ59" s="22"/>
      <c r="SR59" s="22"/>
      <c r="SS59" s="22"/>
      <c r="ST59" s="22"/>
      <c r="SU59" s="22"/>
      <c r="SV59" s="22"/>
      <c r="SW59" s="22"/>
      <c r="SX59" s="22"/>
      <c r="SY59" s="22"/>
      <c r="SZ59" s="22"/>
      <c r="TA59" s="22"/>
      <c r="TB59" s="22"/>
      <c r="TC59" s="22"/>
      <c r="TD59" s="22"/>
      <c r="TE59" s="22"/>
      <c r="TF59" s="22"/>
      <c r="TG59" s="22"/>
      <c r="TH59" s="22"/>
      <c r="TI59" s="22"/>
      <c r="TJ59" s="22"/>
      <c r="TK59" s="22"/>
      <c r="TL59" s="22"/>
      <c r="TM59" s="22"/>
      <c r="TN59" s="22"/>
      <c r="TO59" s="22"/>
    </row>
    <row r="60" spans="1:535" s="23" customFormat="1" ht="63" x14ac:dyDescent="0.25">
      <c r="A60" s="89"/>
      <c r="B60" s="77"/>
      <c r="C60" s="76" t="str">
        <f>'дод 5'!C233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60" s="159">
        <v>588815</v>
      </c>
      <c r="E60" s="159">
        <v>482635</v>
      </c>
      <c r="F60" s="159"/>
      <c r="G60" s="159">
        <v>400261</v>
      </c>
      <c r="H60" s="159">
        <v>328077</v>
      </c>
      <c r="I60" s="159"/>
      <c r="J60" s="158">
        <f t="shared" si="8"/>
        <v>67.977378293691572</v>
      </c>
      <c r="K60" s="159">
        <f t="shared" si="18"/>
        <v>0</v>
      </c>
      <c r="L60" s="159"/>
      <c r="M60" s="159"/>
      <c r="N60" s="159"/>
      <c r="O60" s="159"/>
      <c r="P60" s="159"/>
      <c r="Q60" s="157">
        <f t="shared" si="15"/>
        <v>0</v>
      </c>
      <c r="R60" s="159"/>
      <c r="S60" s="159"/>
      <c r="T60" s="159"/>
      <c r="U60" s="159"/>
      <c r="V60" s="159"/>
      <c r="W60" s="158"/>
      <c r="X60" s="157">
        <f t="shared" si="16"/>
        <v>400261</v>
      </c>
      <c r="Y60" s="203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29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29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29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29"/>
      <c r="LC60" s="29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29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9"/>
      <c r="NI60" s="29"/>
      <c r="NJ60" s="29"/>
      <c r="NK60" s="29"/>
      <c r="NL60" s="29"/>
      <c r="NM60" s="29"/>
      <c r="NN60" s="29"/>
      <c r="NO60" s="29"/>
      <c r="NP60" s="29"/>
      <c r="NQ60" s="29"/>
      <c r="NR60" s="29"/>
      <c r="NS60" s="29"/>
      <c r="NT60" s="29"/>
      <c r="NU60" s="29"/>
      <c r="NV60" s="29"/>
      <c r="NW60" s="29"/>
      <c r="NX60" s="29"/>
      <c r="NY60" s="29"/>
      <c r="NZ60" s="29"/>
      <c r="OA60" s="29"/>
      <c r="OB60" s="29"/>
      <c r="OC60" s="29"/>
      <c r="OD60" s="29"/>
      <c r="OE60" s="29"/>
      <c r="OF60" s="29"/>
      <c r="OG60" s="29"/>
      <c r="OH60" s="29"/>
      <c r="OI60" s="29"/>
      <c r="OJ60" s="29"/>
      <c r="OK60" s="29"/>
      <c r="OL60" s="29"/>
      <c r="OM60" s="29"/>
      <c r="ON60" s="29"/>
      <c r="OO60" s="29"/>
      <c r="OP60" s="29"/>
      <c r="OQ60" s="29"/>
      <c r="OR60" s="29"/>
      <c r="OS60" s="29"/>
      <c r="OT60" s="29"/>
      <c r="OU60" s="29"/>
      <c r="OV60" s="29"/>
      <c r="OW60" s="29"/>
      <c r="OX60" s="29"/>
      <c r="OY60" s="29"/>
      <c r="OZ60" s="29"/>
      <c r="PA60" s="29"/>
      <c r="PB60" s="29"/>
      <c r="PC60" s="29"/>
      <c r="PD60" s="29"/>
      <c r="PE60" s="29"/>
      <c r="PF60" s="29"/>
      <c r="PG60" s="29"/>
      <c r="PH60" s="29"/>
      <c r="PI60" s="29"/>
      <c r="PJ60" s="29"/>
      <c r="PK60" s="29"/>
      <c r="PL60" s="29"/>
      <c r="PM60" s="29"/>
      <c r="PN60" s="29"/>
      <c r="PO60" s="29"/>
      <c r="PP60" s="29"/>
      <c r="PQ60" s="29"/>
      <c r="PR60" s="29"/>
      <c r="PS60" s="29"/>
      <c r="PT60" s="29"/>
      <c r="PU60" s="29"/>
      <c r="PV60" s="29"/>
      <c r="PW60" s="29"/>
      <c r="PX60" s="29"/>
      <c r="PY60" s="29"/>
      <c r="PZ60" s="29"/>
      <c r="QA60" s="29"/>
      <c r="QB60" s="29"/>
      <c r="QC60" s="29"/>
      <c r="QD60" s="29"/>
      <c r="QE60" s="29"/>
      <c r="QF60" s="29"/>
      <c r="QG60" s="29"/>
      <c r="QH60" s="29"/>
      <c r="QI60" s="29"/>
      <c r="QJ60" s="29"/>
      <c r="QK60" s="29"/>
      <c r="QL60" s="29"/>
      <c r="QM60" s="29"/>
      <c r="QN60" s="29"/>
      <c r="QO60" s="29"/>
      <c r="QP60" s="29"/>
      <c r="QQ60" s="29"/>
      <c r="QR60" s="29"/>
      <c r="QS60" s="29"/>
      <c r="QT60" s="29"/>
      <c r="QU60" s="29"/>
      <c r="QV60" s="29"/>
      <c r="QW60" s="29"/>
      <c r="QX60" s="29"/>
      <c r="QY60" s="29"/>
      <c r="QZ60" s="29"/>
      <c r="RA60" s="29"/>
      <c r="RB60" s="29"/>
      <c r="RC60" s="29"/>
      <c r="RD60" s="29"/>
      <c r="RE60" s="29"/>
      <c r="RF60" s="29"/>
      <c r="RG60" s="29"/>
      <c r="RH60" s="29"/>
      <c r="RI60" s="29"/>
      <c r="RJ60" s="29"/>
      <c r="RK60" s="29"/>
      <c r="RL60" s="29"/>
      <c r="RM60" s="29"/>
      <c r="RN60" s="29"/>
      <c r="RO60" s="29"/>
      <c r="RP60" s="29"/>
      <c r="RQ60" s="29"/>
      <c r="RR60" s="29"/>
      <c r="RS60" s="29"/>
      <c r="RT60" s="29"/>
      <c r="RU60" s="29"/>
      <c r="RV60" s="29"/>
      <c r="RW60" s="29"/>
      <c r="RX60" s="29"/>
      <c r="RY60" s="29"/>
      <c r="RZ60" s="29"/>
      <c r="SA60" s="29"/>
      <c r="SB60" s="29"/>
      <c r="SC60" s="29"/>
      <c r="SD60" s="29"/>
      <c r="SE60" s="29"/>
      <c r="SF60" s="29"/>
      <c r="SG60" s="29"/>
      <c r="SH60" s="29"/>
      <c r="SI60" s="29"/>
      <c r="SJ60" s="29"/>
      <c r="SK60" s="29"/>
      <c r="SL60" s="29"/>
      <c r="SM60" s="29"/>
      <c r="SN60" s="29"/>
      <c r="SO60" s="29"/>
      <c r="SP60" s="29"/>
      <c r="SQ60" s="29"/>
      <c r="SR60" s="29"/>
      <c r="SS60" s="29"/>
      <c r="ST60" s="29"/>
      <c r="SU60" s="29"/>
      <c r="SV60" s="29"/>
      <c r="SW60" s="29"/>
      <c r="SX60" s="29"/>
      <c r="SY60" s="29"/>
      <c r="SZ60" s="29"/>
      <c r="TA60" s="29"/>
      <c r="TB60" s="29"/>
      <c r="TC60" s="29"/>
      <c r="TD60" s="29"/>
      <c r="TE60" s="29"/>
      <c r="TF60" s="29"/>
      <c r="TG60" s="29"/>
      <c r="TH60" s="29"/>
      <c r="TI60" s="29"/>
      <c r="TJ60" s="29"/>
      <c r="TK60" s="29"/>
      <c r="TL60" s="29"/>
      <c r="TM60" s="29"/>
      <c r="TN60" s="29"/>
      <c r="TO60" s="29"/>
    </row>
    <row r="61" spans="1:535" s="21" customFormat="1" ht="21.75" customHeight="1" x14ac:dyDescent="0.25">
      <c r="A61" s="87" t="s">
        <v>243</v>
      </c>
      <c r="B61" s="41" t="str">
        <f>'дод 5'!A235</f>
        <v>8230</v>
      </c>
      <c r="C61" s="35" t="str">
        <f>'дод 5'!C235</f>
        <v>Інші заходи громадського порядку та безпеки</v>
      </c>
      <c r="D61" s="157">
        <v>416692</v>
      </c>
      <c r="E61" s="157"/>
      <c r="F61" s="157">
        <v>257942</v>
      </c>
      <c r="G61" s="157">
        <v>179287.13</v>
      </c>
      <c r="H61" s="157"/>
      <c r="I61" s="157">
        <v>150302.65</v>
      </c>
      <c r="J61" s="158">
        <f t="shared" si="8"/>
        <v>43.026295201251763</v>
      </c>
      <c r="K61" s="157">
        <f t="shared" si="18"/>
        <v>0</v>
      </c>
      <c r="L61" s="157"/>
      <c r="M61" s="157"/>
      <c r="N61" s="157"/>
      <c r="O61" s="157"/>
      <c r="P61" s="157"/>
      <c r="Q61" s="157">
        <f t="shared" si="15"/>
        <v>0</v>
      </c>
      <c r="R61" s="157"/>
      <c r="S61" s="157"/>
      <c r="T61" s="157"/>
      <c r="U61" s="157"/>
      <c r="V61" s="157"/>
      <c r="W61" s="158"/>
      <c r="X61" s="157">
        <f t="shared" si="16"/>
        <v>179287.13</v>
      </c>
      <c r="Y61" s="203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  <c r="IW61" s="22"/>
      <c r="IX61" s="22"/>
      <c r="IY61" s="22"/>
      <c r="IZ61" s="22"/>
      <c r="JA61" s="22"/>
      <c r="JB61" s="22"/>
      <c r="JC61" s="22"/>
      <c r="JD61" s="22"/>
      <c r="JE61" s="22"/>
      <c r="JF61" s="22"/>
      <c r="JG61" s="22"/>
      <c r="JH61" s="22"/>
      <c r="JI61" s="22"/>
      <c r="JJ61" s="22"/>
      <c r="JK61" s="22"/>
      <c r="JL61" s="22"/>
      <c r="JM61" s="22"/>
      <c r="JN61" s="22"/>
      <c r="JO61" s="22"/>
      <c r="JP61" s="22"/>
      <c r="JQ61" s="22"/>
      <c r="JR61" s="22"/>
      <c r="JS61" s="22"/>
      <c r="JT61" s="22"/>
      <c r="JU61" s="22"/>
      <c r="JV61" s="22"/>
      <c r="JW61" s="22"/>
      <c r="JX61" s="22"/>
      <c r="JY61" s="22"/>
      <c r="JZ61" s="22"/>
      <c r="KA61" s="22"/>
      <c r="KB61" s="22"/>
      <c r="KC61" s="22"/>
      <c r="KD61" s="22"/>
      <c r="KE61" s="22"/>
      <c r="KF61" s="22"/>
      <c r="KG61" s="22"/>
      <c r="KH61" s="22"/>
      <c r="KI61" s="22"/>
      <c r="KJ61" s="22"/>
      <c r="KK61" s="22"/>
      <c r="KL61" s="22"/>
      <c r="KM61" s="22"/>
      <c r="KN61" s="22"/>
      <c r="KO61" s="22"/>
      <c r="KP61" s="22"/>
      <c r="KQ61" s="22"/>
      <c r="KR61" s="22"/>
      <c r="KS61" s="22"/>
      <c r="KT61" s="22"/>
      <c r="KU61" s="22"/>
      <c r="KV61" s="22"/>
      <c r="KW61" s="22"/>
      <c r="KX61" s="22"/>
      <c r="KY61" s="22"/>
      <c r="KZ61" s="22"/>
      <c r="LA61" s="22"/>
      <c r="LB61" s="22"/>
      <c r="LC61" s="22"/>
      <c r="LD61" s="22"/>
      <c r="LE61" s="22"/>
      <c r="LF61" s="22"/>
      <c r="LG61" s="22"/>
      <c r="LH61" s="22"/>
      <c r="LI61" s="22"/>
      <c r="LJ61" s="22"/>
      <c r="LK61" s="22"/>
      <c r="LL61" s="22"/>
      <c r="LM61" s="22"/>
      <c r="LN61" s="22"/>
      <c r="LO61" s="22"/>
      <c r="LP61" s="22"/>
      <c r="LQ61" s="22"/>
      <c r="LR61" s="22"/>
      <c r="LS61" s="22"/>
      <c r="LT61" s="22"/>
      <c r="LU61" s="22"/>
      <c r="LV61" s="22"/>
      <c r="LW61" s="22"/>
      <c r="LX61" s="22"/>
      <c r="LY61" s="22"/>
      <c r="LZ61" s="22"/>
      <c r="MA61" s="22"/>
      <c r="MB61" s="22"/>
      <c r="MC61" s="22"/>
      <c r="MD61" s="22"/>
      <c r="ME61" s="22"/>
      <c r="MF61" s="22"/>
      <c r="MG61" s="22"/>
      <c r="MH61" s="22"/>
      <c r="MI61" s="22"/>
      <c r="MJ61" s="22"/>
      <c r="MK61" s="22"/>
      <c r="ML61" s="22"/>
      <c r="MM61" s="22"/>
      <c r="MN61" s="22"/>
      <c r="MO61" s="22"/>
      <c r="MP61" s="22"/>
      <c r="MQ61" s="22"/>
      <c r="MR61" s="22"/>
      <c r="MS61" s="22"/>
      <c r="MT61" s="22"/>
      <c r="MU61" s="22"/>
      <c r="MV61" s="22"/>
      <c r="MW61" s="22"/>
      <c r="MX61" s="22"/>
      <c r="MY61" s="22"/>
      <c r="MZ61" s="22"/>
      <c r="NA61" s="22"/>
      <c r="NB61" s="22"/>
      <c r="NC61" s="22"/>
      <c r="ND61" s="22"/>
      <c r="NE61" s="22"/>
      <c r="NF61" s="22"/>
      <c r="NG61" s="22"/>
      <c r="NH61" s="22"/>
      <c r="NI61" s="22"/>
      <c r="NJ61" s="22"/>
      <c r="NK61" s="22"/>
      <c r="NL61" s="22"/>
      <c r="NM61" s="22"/>
      <c r="NN61" s="22"/>
      <c r="NO61" s="22"/>
      <c r="NP61" s="22"/>
      <c r="NQ61" s="22"/>
      <c r="NR61" s="22"/>
      <c r="NS61" s="22"/>
      <c r="NT61" s="22"/>
      <c r="NU61" s="22"/>
      <c r="NV61" s="22"/>
      <c r="NW61" s="22"/>
      <c r="NX61" s="22"/>
      <c r="NY61" s="22"/>
      <c r="NZ61" s="22"/>
      <c r="OA61" s="22"/>
      <c r="OB61" s="22"/>
      <c r="OC61" s="22"/>
      <c r="OD61" s="22"/>
      <c r="OE61" s="22"/>
      <c r="OF61" s="22"/>
      <c r="OG61" s="22"/>
      <c r="OH61" s="22"/>
      <c r="OI61" s="22"/>
      <c r="OJ61" s="22"/>
      <c r="OK61" s="22"/>
      <c r="OL61" s="22"/>
      <c r="OM61" s="22"/>
      <c r="ON61" s="22"/>
      <c r="OO61" s="22"/>
      <c r="OP61" s="22"/>
      <c r="OQ61" s="22"/>
      <c r="OR61" s="22"/>
      <c r="OS61" s="22"/>
      <c r="OT61" s="22"/>
      <c r="OU61" s="22"/>
      <c r="OV61" s="22"/>
      <c r="OW61" s="22"/>
      <c r="OX61" s="22"/>
      <c r="OY61" s="22"/>
      <c r="OZ61" s="22"/>
      <c r="PA61" s="22"/>
      <c r="PB61" s="22"/>
      <c r="PC61" s="22"/>
      <c r="PD61" s="22"/>
      <c r="PE61" s="22"/>
      <c r="PF61" s="22"/>
      <c r="PG61" s="22"/>
      <c r="PH61" s="22"/>
      <c r="PI61" s="22"/>
      <c r="PJ61" s="22"/>
      <c r="PK61" s="22"/>
      <c r="PL61" s="22"/>
      <c r="PM61" s="22"/>
      <c r="PN61" s="22"/>
      <c r="PO61" s="22"/>
      <c r="PP61" s="22"/>
      <c r="PQ61" s="22"/>
      <c r="PR61" s="22"/>
      <c r="PS61" s="22"/>
      <c r="PT61" s="22"/>
      <c r="PU61" s="22"/>
      <c r="PV61" s="22"/>
      <c r="PW61" s="22"/>
      <c r="PX61" s="22"/>
      <c r="PY61" s="22"/>
      <c r="PZ61" s="22"/>
      <c r="QA61" s="22"/>
      <c r="QB61" s="22"/>
      <c r="QC61" s="22"/>
      <c r="QD61" s="22"/>
      <c r="QE61" s="22"/>
      <c r="QF61" s="22"/>
      <c r="QG61" s="22"/>
      <c r="QH61" s="22"/>
      <c r="QI61" s="22"/>
      <c r="QJ61" s="22"/>
      <c r="QK61" s="22"/>
      <c r="QL61" s="22"/>
      <c r="QM61" s="22"/>
      <c r="QN61" s="22"/>
      <c r="QO61" s="22"/>
      <c r="QP61" s="22"/>
      <c r="QQ61" s="22"/>
      <c r="QR61" s="22"/>
      <c r="QS61" s="22"/>
      <c r="QT61" s="22"/>
      <c r="QU61" s="22"/>
      <c r="QV61" s="22"/>
      <c r="QW61" s="22"/>
      <c r="QX61" s="22"/>
      <c r="QY61" s="22"/>
      <c r="QZ61" s="22"/>
      <c r="RA61" s="22"/>
      <c r="RB61" s="22"/>
      <c r="RC61" s="22"/>
      <c r="RD61" s="22"/>
      <c r="RE61" s="22"/>
      <c r="RF61" s="22"/>
      <c r="RG61" s="22"/>
      <c r="RH61" s="22"/>
      <c r="RI61" s="22"/>
      <c r="RJ61" s="22"/>
      <c r="RK61" s="22"/>
      <c r="RL61" s="22"/>
      <c r="RM61" s="22"/>
      <c r="RN61" s="22"/>
      <c r="RO61" s="22"/>
      <c r="RP61" s="22"/>
      <c r="RQ61" s="22"/>
      <c r="RR61" s="22"/>
      <c r="RS61" s="22"/>
      <c r="RT61" s="22"/>
      <c r="RU61" s="22"/>
      <c r="RV61" s="22"/>
      <c r="RW61" s="22"/>
      <c r="RX61" s="22"/>
      <c r="RY61" s="22"/>
      <c r="RZ61" s="22"/>
      <c r="SA61" s="22"/>
      <c r="SB61" s="22"/>
      <c r="SC61" s="22"/>
      <c r="SD61" s="22"/>
      <c r="SE61" s="22"/>
      <c r="SF61" s="22"/>
      <c r="SG61" s="22"/>
      <c r="SH61" s="22"/>
      <c r="SI61" s="22"/>
      <c r="SJ61" s="22"/>
      <c r="SK61" s="22"/>
      <c r="SL61" s="22"/>
      <c r="SM61" s="22"/>
      <c r="SN61" s="22"/>
      <c r="SO61" s="22"/>
      <c r="SP61" s="22"/>
      <c r="SQ61" s="22"/>
      <c r="SR61" s="22"/>
      <c r="SS61" s="22"/>
      <c r="ST61" s="22"/>
      <c r="SU61" s="22"/>
      <c r="SV61" s="22"/>
      <c r="SW61" s="22"/>
      <c r="SX61" s="22"/>
      <c r="SY61" s="22"/>
      <c r="SZ61" s="22"/>
      <c r="TA61" s="22"/>
      <c r="TB61" s="22"/>
      <c r="TC61" s="22"/>
      <c r="TD61" s="22"/>
      <c r="TE61" s="22"/>
      <c r="TF61" s="22"/>
      <c r="TG61" s="22"/>
      <c r="TH61" s="22"/>
      <c r="TI61" s="22"/>
      <c r="TJ61" s="22"/>
      <c r="TK61" s="22"/>
      <c r="TL61" s="22"/>
      <c r="TM61" s="22"/>
      <c r="TN61" s="22"/>
      <c r="TO61" s="22"/>
    </row>
    <row r="62" spans="1:535" s="21" customFormat="1" ht="36" customHeight="1" x14ac:dyDescent="0.25">
      <c r="A62" s="53" t="s">
        <v>164</v>
      </c>
      <c r="B62" s="82" t="str">
        <f>'дод 5'!A238</f>
        <v>8340</v>
      </c>
      <c r="C62" s="54" t="str">
        <f>'дод 5'!C238</f>
        <v>Природоохоронні заходи за рахунок цільових фондів</v>
      </c>
      <c r="D62" s="157">
        <v>0</v>
      </c>
      <c r="E62" s="157"/>
      <c r="F62" s="157"/>
      <c r="G62" s="157"/>
      <c r="H62" s="157"/>
      <c r="I62" s="157"/>
      <c r="J62" s="158"/>
      <c r="K62" s="157">
        <f t="shared" si="18"/>
        <v>250000</v>
      </c>
      <c r="L62" s="157"/>
      <c r="M62" s="157">
        <v>250000</v>
      </c>
      <c r="N62" s="157"/>
      <c r="O62" s="157"/>
      <c r="P62" s="157"/>
      <c r="Q62" s="157">
        <f t="shared" si="15"/>
        <v>151151.72</v>
      </c>
      <c r="R62" s="157"/>
      <c r="S62" s="157">
        <v>151151.72</v>
      </c>
      <c r="T62" s="157"/>
      <c r="U62" s="157"/>
      <c r="V62" s="157"/>
      <c r="W62" s="158">
        <f t="shared" si="10"/>
        <v>60.460687999999998</v>
      </c>
      <c r="X62" s="157">
        <f t="shared" si="16"/>
        <v>151151.72</v>
      </c>
      <c r="Y62" s="203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  <c r="IW62" s="22"/>
      <c r="IX62" s="22"/>
      <c r="IY62" s="22"/>
      <c r="IZ62" s="22"/>
      <c r="JA62" s="22"/>
      <c r="JB62" s="22"/>
      <c r="JC62" s="22"/>
      <c r="JD62" s="22"/>
      <c r="JE62" s="22"/>
      <c r="JF62" s="22"/>
      <c r="JG62" s="22"/>
      <c r="JH62" s="22"/>
      <c r="JI62" s="22"/>
      <c r="JJ62" s="22"/>
      <c r="JK62" s="22"/>
      <c r="JL62" s="22"/>
      <c r="JM62" s="22"/>
      <c r="JN62" s="22"/>
      <c r="JO62" s="22"/>
      <c r="JP62" s="22"/>
      <c r="JQ62" s="22"/>
      <c r="JR62" s="22"/>
      <c r="JS62" s="22"/>
      <c r="JT62" s="22"/>
      <c r="JU62" s="22"/>
      <c r="JV62" s="22"/>
      <c r="JW62" s="22"/>
      <c r="JX62" s="22"/>
      <c r="JY62" s="22"/>
      <c r="JZ62" s="22"/>
      <c r="KA62" s="22"/>
      <c r="KB62" s="22"/>
      <c r="KC62" s="22"/>
      <c r="KD62" s="22"/>
      <c r="KE62" s="22"/>
      <c r="KF62" s="22"/>
      <c r="KG62" s="22"/>
      <c r="KH62" s="22"/>
      <c r="KI62" s="22"/>
      <c r="KJ62" s="22"/>
      <c r="KK62" s="22"/>
      <c r="KL62" s="22"/>
      <c r="KM62" s="22"/>
      <c r="KN62" s="22"/>
      <c r="KO62" s="22"/>
      <c r="KP62" s="22"/>
      <c r="KQ62" s="22"/>
      <c r="KR62" s="22"/>
      <c r="KS62" s="22"/>
      <c r="KT62" s="22"/>
      <c r="KU62" s="22"/>
      <c r="KV62" s="22"/>
      <c r="KW62" s="22"/>
      <c r="KX62" s="22"/>
      <c r="KY62" s="22"/>
      <c r="KZ62" s="22"/>
      <c r="LA62" s="22"/>
      <c r="LB62" s="22"/>
      <c r="LC62" s="22"/>
      <c r="LD62" s="22"/>
      <c r="LE62" s="22"/>
      <c r="LF62" s="22"/>
      <c r="LG62" s="22"/>
      <c r="LH62" s="22"/>
      <c r="LI62" s="22"/>
      <c r="LJ62" s="22"/>
      <c r="LK62" s="22"/>
      <c r="LL62" s="22"/>
      <c r="LM62" s="22"/>
      <c r="LN62" s="22"/>
      <c r="LO62" s="22"/>
      <c r="LP62" s="22"/>
      <c r="LQ62" s="22"/>
      <c r="LR62" s="22"/>
      <c r="LS62" s="22"/>
      <c r="LT62" s="22"/>
      <c r="LU62" s="22"/>
      <c r="LV62" s="22"/>
      <c r="LW62" s="22"/>
      <c r="LX62" s="22"/>
      <c r="LY62" s="22"/>
      <c r="LZ62" s="22"/>
      <c r="MA62" s="22"/>
      <c r="MB62" s="22"/>
      <c r="MC62" s="22"/>
      <c r="MD62" s="22"/>
      <c r="ME62" s="22"/>
      <c r="MF62" s="22"/>
      <c r="MG62" s="22"/>
      <c r="MH62" s="22"/>
      <c r="MI62" s="22"/>
      <c r="MJ62" s="22"/>
      <c r="MK62" s="22"/>
      <c r="ML62" s="22"/>
      <c r="MM62" s="22"/>
      <c r="MN62" s="22"/>
      <c r="MO62" s="22"/>
      <c r="MP62" s="22"/>
      <c r="MQ62" s="22"/>
      <c r="MR62" s="22"/>
      <c r="MS62" s="22"/>
      <c r="MT62" s="22"/>
      <c r="MU62" s="22"/>
      <c r="MV62" s="22"/>
      <c r="MW62" s="22"/>
      <c r="MX62" s="22"/>
      <c r="MY62" s="22"/>
      <c r="MZ62" s="22"/>
      <c r="NA62" s="22"/>
      <c r="NB62" s="22"/>
      <c r="NC62" s="22"/>
      <c r="ND62" s="22"/>
      <c r="NE62" s="22"/>
      <c r="NF62" s="22"/>
      <c r="NG62" s="22"/>
      <c r="NH62" s="22"/>
      <c r="NI62" s="22"/>
      <c r="NJ62" s="22"/>
      <c r="NK62" s="22"/>
      <c r="NL62" s="22"/>
      <c r="NM62" s="22"/>
      <c r="NN62" s="22"/>
      <c r="NO62" s="22"/>
      <c r="NP62" s="22"/>
      <c r="NQ62" s="22"/>
      <c r="NR62" s="22"/>
      <c r="NS62" s="22"/>
      <c r="NT62" s="22"/>
      <c r="NU62" s="22"/>
      <c r="NV62" s="22"/>
      <c r="NW62" s="22"/>
      <c r="NX62" s="22"/>
      <c r="NY62" s="22"/>
      <c r="NZ62" s="22"/>
      <c r="OA62" s="22"/>
      <c r="OB62" s="22"/>
      <c r="OC62" s="22"/>
      <c r="OD62" s="22"/>
      <c r="OE62" s="22"/>
      <c r="OF62" s="22"/>
      <c r="OG62" s="22"/>
      <c r="OH62" s="22"/>
      <c r="OI62" s="22"/>
      <c r="OJ62" s="22"/>
      <c r="OK62" s="22"/>
      <c r="OL62" s="22"/>
      <c r="OM62" s="22"/>
      <c r="ON62" s="22"/>
      <c r="OO62" s="22"/>
      <c r="OP62" s="22"/>
      <c r="OQ62" s="22"/>
      <c r="OR62" s="22"/>
      <c r="OS62" s="22"/>
      <c r="OT62" s="22"/>
      <c r="OU62" s="22"/>
      <c r="OV62" s="22"/>
      <c r="OW62" s="22"/>
      <c r="OX62" s="22"/>
      <c r="OY62" s="22"/>
      <c r="OZ62" s="22"/>
      <c r="PA62" s="22"/>
      <c r="PB62" s="22"/>
      <c r="PC62" s="22"/>
      <c r="PD62" s="22"/>
      <c r="PE62" s="22"/>
      <c r="PF62" s="22"/>
      <c r="PG62" s="22"/>
      <c r="PH62" s="22"/>
      <c r="PI62" s="22"/>
      <c r="PJ62" s="22"/>
      <c r="PK62" s="22"/>
      <c r="PL62" s="22"/>
      <c r="PM62" s="22"/>
      <c r="PN62" s="22"/>
      <c r="PO62" s="22"/>
      <c r="PP62" s="22"/>
      <c r="PQ62" s="22"/>
      <c r="PR62" s="22"/>
      <c r="PS62" s="22"/>
      <c r="PT62" s="22"/>
      <c r="PU62" s="22"/>
      <c r="PV62" s="22"/>
      <c r="PW62" s="22"/>
      <c r="PX62" s="22"/>
      <c r="PY62" s="22"/>
      <c r="PZ62" s="22"/>
      <c r="QA62" s="22"/>
      <c r="QB62" s="22"/>
      <c r="QC62" s="22"/>
      <c r="QD62" s="22"/>
      <c r="QE62" s="22"/>
      <c r="QF62" s="22"/>
      <c r="QG62" s="22"/>
      <c r="QH62" s="22"/>
      <c r="QI62" s="22"/>
      <c r="QJ62" s="22"/>
      <c r="QK62" s="22"/>
      <c r="QL62" s="22"/>
      <c r="QM62" s="22"/>
      <c r="QN62" s="22"/>
      <c r="QO62" s="22"/>
      <c r="QP62" s="22"/>
      <c r="QQ62" s="22"/>
      <c r="QR62" s="22"/>
      <c r="QS62" s="22"/>
      <c r="QT62" s="22"/>
      <c r="QU62" s="22"/>
      <c r="QV62" s="22"/>
      <c r="QW62" s="22"/>
      <c r="QX62" s="22"/>
      <c r="QY62" s="22"/>
      <c r="QZ62" s="22"/>
      <c r="RA62" s="22"/>
      <c r="RB62" s="22"/>
      <c r="RC62" s="22"/>
      <c r="RD62" s="22"/>
      <c r="RE62" s="22"/>
      <c r="RF62" s="22"/>
      <c r="RG62" s="22"/>
      <c r="RH62" s="22"/>
      <c r="RI62" s="22"/>
      <c r="RJ62" s="22"/>
      <c r="RK62" s="22"/>
      <c r="RL62" s="22"/>
      <c r="RM62" s="22"/>
      <c r="RN62" s="22"/>
      <c r="RO62" s="22"/>
      <c r="RP62" s="22"/>
      <c r="RQ62" s="22"/>
      <c r="RR62" s="22"/>
      <c r="RS62" s="22"/>
      <c r="RT62" s="22"/>
      <c r="RU62" s="22"/>
      <c r="RV62" s="22"/>
      <c r="RW62" s="22"/>
      <c r="RX62" s="22"/>
      <c r="RY62" s="22"/>
      <c r="RZ62" s="22"/>
      <c r="SA62" s="22"/>
      <c r="SB62" s="22"/>
      <c r="SC62" s="22"/>
      <c r="SD62" s="22"/>
      <c r="SE62" s="22"/>
      <c r="SF62" s="22"/>
      <c r="SG62" s="22"/>
      <c r="SH62" s="22"/>
      <c r="SI62" s="22"/>
      <c r="SJ62" s="22"/>
      <c r="SK62" s="22"/>
      <c r="SL62" s="22"/>
      <c r="SM62" s="22"/>
      <c r="SN62" s="22"/>
      <c r="SO62" s="22"/>
      <c r="SP62" s="22"/>
      <c r="SQ62" s="22"/>
      <c r="SR62" s="22"/>
      <c r="SS62" s="22"/>
      <c r="ST62" s="22"/>
      <c r="SU62" s="22"/>
      <c r="SV62" s="22"/>
      <c r="SW62" s="22"/>
      <c r="SX62" s="22"/>
      <c r="SY62" s="22"/>
      <c r="SZ62" s="22"/>
      <c r="TA62" s="22"/>
      <c r="TB62" s="22"/>
      <c r="TC62" s="22"/>
      <c r="TD62" s="22"/>
      <c r="TE62" s="22"/>
      <c r="TF62" s="22"/>
      <c r="TG62" s="22"/>
      <c r="TH62" s="22"/>
      <c r="TI62" s="22"/>
      <c r="TJ62" s="22"/>
      <c r="TK62" s="22"/>
      <c r="TL62" s="22"/>
      <c r="TM62" s="22"/>
      <c r="TN62" s="22"/>
      <c r="TO62" s="22"/>
    </row>
    <row r="63" spans="1:535" s="21" customFormat="1" ht="26.25" customHeight="1" x14ac:dyDescent="0.25">
      <c r="A63" s="87" t="s">
        <v>254</v>
      </c>
      <c r="B63" s="41" t="str">
        <f>'дод 5'!A240</f>
        <v>8420</v>
      </c>
      <c r="C63" s="35" t="str">
        <f>'дод 5'!C240</f>
        <v>Інші заходи у сфері засобів масової інформації</v>
      </c>
      <c r="D63" s="157">
        <v>30000</v>
      </c>
      <c r="E63" s="157"/>
      <c r="F63" s="157"/>
      <c r="G63" s="157"/>
      <c r="H63" s="157"/>
      <c r="I63" s="157"/>
      <c r="J63" s="158">
        <f t="shared" si="8"/>
        <v>0</v>
      </c>
      <c r="K63" s="157">
        <f t="shared" si="18"/>
        <v>0</v>
      </c>
      <c r="L63" s="157"/>
      <c r="M63" s="157"/>
      <c r="N63" s="157"/>
      <c r="O63" s="157"/>
      <c r="P63" s="157"/>
      <c r="Q63" s="157">
        <f t="shared" si="15"/>
        <v>0</v>
      </c>
      <c r="R63" s="157"/>
      <c r="S63" s="157"/>
      <c r="T63" s="157"/>
      <c r="U63" s="157"/>
      <c r="V63" s="157"/>
      <c r="W63" s="158"/>
      <c r="X63" s="157">
        <f t="shared" si="16"/>
        <v>0</v>
      </c>
      <c r="Y63" s="203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  <c r="IW63" s="22"/>
      <c r="IX63" s="22"/>
      <c r="IY63" s="22"/>
      <c r="IZ63" s="22"/>
      <c r="JA63" s="22"/>
      <c r="JB63" s="22"/>
      <c r="JC63" s="22"/>
      <c r="JD63" s="22"/>
      <c r="JE63" s="22"/>
      <c r="JF63" s="22"/>
      <c r="JG63" s="22"/>
      <c r="JH63" s="22"/>
      <c r="JI63" s="22"/>
      <c r="JJ63" s="22"/>
      <c r="JK63" s="22"/>
      <c r="JL63" s="22"/>
      <c r="JM63" s="22"/>
      <c r="JN63" s="22"/>
      <c r="JO63" s="22"/>
      <c r="JP63" s="22"/>
      <c r="JQ63" s="22"/>
      <c r="JR63" s="22"/>
      <c r="JS63" s="22"/>
      <c r="JT63" s="22"/>
      <c r="JU63" s="22"/>
      <c r="JV63" s="22"/>
      <c r="JW63" s="22"/>
      <c r="JX63" s="22"/>
      <c r="JY63" s="22"/>
      <c r="JZ63" s="22"/>
      <c r="KA63" s="22"/>
      <c r="KB63" s="22"/>
      <c r="KC63" s="22"/>
      <c r="KD63" s="22"/>
      <c r="KE63" s="22"/>
      <c r="KF63" s="22"/>
      <c r="KG63" s="22"/>
      <c r="KH63" s="22"/>
      <c r="KI63" s="22"/>
      <c r="KJ63" s="22"/>
      <c r="KK63" s="22"/>
      <c r="KL63" s="22"/>
      <c r="KM63" s="22"/>
      <c r="KN63" s="22"/>
      <c r="KO63" s="22"/>
      <c r="KP63" s="22"/>
      <c r="KQ63" s="22"/>
      <c r="KR63" s="22"/>
      <c r="KS63" s="22"/>
      <c r="KT63" s="22"/>
      <c r="KU63" s="22"/>
      <c r="KV63" s="22"/>
      <c r="KW63" s="22"/>
      <c r="KX63" s="22"/>
      <c r="KY63" s="22"/>
      <c r="KZ63" s="22"/>
      <c r="LA63" s="22"/>
      <c r="LB63" s="22"/>
      <c r="LC63" s="22"/>
      <c r="LD63" s="22"/>
      <c r="LE63" s="22"/>
      <c r="LF63" s="22"/>
      <c r="LG63" s="22"/>
      <c r="LH63" s="22"/>
      <c r="LI63" s="22"/>
      <c r="LJ63" s="22"/>
      <c r="LK63" s="22"/>
      <c r="LL63" s="22"/>
      <c r="LM63" s="22"/>
      <c r="LN63" s="22"/>
      <c r="LO63" s="22"/>
      <c r="LP63" s="22"/>
      <c r="LQ63" s="22"/>
      <c r="LR63" s="22"/>
      <c r="LS63" s="22"/>
      <c r="LT63" s="22"/>
      <c r="LU63" s="22"/>
      <c r="LV63" s="22"/>
      <c r="LW63" s="22"/>
      <c r="LX63" s="22"/>
      <c r="LY63" s="22"/>
      <c r="LZ63" s="22"/>
      <c r="MA63" s="22"/>
      <c r="MB63" s="22"/>
      <c r="MC63" s="22"/>
      <c r="MD63" s="22"/>
      <c r="ME63" s="22"/>
      <c r="MF63" s="22"/>
      <c r="MG63" s="22"/>
      <c r="MH63" s="22"/>
      <c r="MI63" s="22"/>
      <c r="MJ63" s="22"/>
      <c r="MK63" s="22"/>
      <c r="ML63" s="22"/>
      <c r="MM63" s="22"/>
      <c r="MN63" s="22"/>
      <c r="MO63" s="22"/>
      <c r="MP63" s="22"/>
      <c r="MQ63" s="22"/>
      <c r="MR63" s="22"/>
      <c r="MS63" s="22"/>
      <c r="MT63" s="22"/>
      <c r="MU63" s="22"/>
      <c r="MV63" s="22"/>
      <c r="MW63" s="22"/>
      <c r="MX63" s="22"/>
      <c r="MY63" s="22"/>
      <c r="MZ63" s="22"/>
      <c r="NA63" s="22"/>
      <c r="NB63" s="22"/>
      <c r="NC63" s="22"/>
      <c r="ND63" s="22"/>
      <c r="NE63" s="22"/>
      <c r="NF63" s="22"/>
      <c r="NG63" s="22"/>
      <c r="NH63" s="22"/>
      <c r="NI63" s="22"/>
      <c r="NJ63" s="22"/>
      <c r="NK63" s="22"/>
      <c r="NL63" s="22"/>
      <c r="NM63" s="22"/>
      <c r="NN63" s="22"/>
      <c r="NO63" s="22"/>
      <c r="NP63" s="22"/>
      <c r="NQ63" s="22"/>
      <c r="NR63" s="22"/>
      <c r="NS63" s="22"/>
      <c r="NT63" s="22"/>
      <c r="NU63" s="22"/>
      <c r="NV63" s="22"/>
      <c r="NW63" s="22"/>
      <c r="NX63" s="22"/>
      <c r="NY63" s="22"/>
      <c r="NZ63" s="22"/>
      <c r="OA63" s="22"/>
      <c r="OB63" s="22"/>
      <c r="OC63" s="22"/>
      <c r="OD63" s="22"/>
      <c r="OE63" s="22"/>
      <c r="OF63" s="22"/>
      <c r="OG63" s="22"/>
      <c r="OH63" s="22"/>
      <c r="OI63" s="22"/>
      <c r="OJ63" s="22"/>
      <c r="OK63" s="22"/>
      <c r="OL63" s="22"/>
      <c r="OM63" s="22"/>
      <c r="ON63" s="22"/>
      <c r="OO63" s="22"/>
      <c r="OP63" s="22"/>
      <c r="OQ63" s="22"/>
      <c r="OR63" s="22"/>
      <c r="OS63" s="22"/>
      <c r="OT63" s="22"/>
      <c r="OU63" s="22"/>
      <c r="OV63" s="22"/>
      <c r="OW63" s="22"/>
      <c r="OX63" s="22"/>
      <c r="OY63" s="22"/>
      <c r="OZ63" s="22"/>
      <c r="PA63" s="22"/>
      <c r="PB63" s="22"/>
      <c r="PC63" s="22"/>
      <c r="PD63" s="22"/>
      <c r="PE63" s="22"/>
      <c r="PF63" s="22"/>
      <c r="PG63" s="22"/>
      <c r="PH63" s="22"/>
      <c r="PI63" s="22"/>
      <c r="PJ63" s="22"/>
      <c r="PK63" s="22"/>
      <c r="PL63" s="22"/>
      <c r="PM63" s="22"/>
      <c r="PN63" s="22"/>
      <c r="PO63" s="22"/>
      <c r="PP63" s="22"/>
      <c r="PQ63" s="22"/>
      <c r="PR63" s="22"/>
      <c r="PS63" s="22"/>
      <c r="PT63" s="22"/>
      <c r="PU63" s="22"/>
      <c r="PV63" s="22"/>
      <c r="PW63" s="22"/>
      <c r="PX63" s="22"/>
      <c r="PY63" s="22"/>
      <c r="PZ63" s="22"/>
      <c r="QA63" s="22"/>
      <c r="QB63" s="22"/>
      <c r="QC63" s="22"/>
      <c r="QD63" s="22"/>
      <c r="QE63" s="22"/>
      <c r="QF63" s="22"/>
      <c r="QG63" s="22"/>
      <c r="QH63" s="22"/>
      <c r="QI63" s="22"/>
      <c r="QJ63" s="22"/>
      <c r="QK63" s="22"/>
      <c r="QL63" s="22"/>
      <c r="QM63" s="22"/>
      <c r="QN63" s="22"/>
      <c r="QO63" s="22"/>
      <c r="QP63" s="22"/>
      <c r="QQ63" s="22"/>
      <c r="QR63" s="22"/>
      <c r="QS63" s="22"/>
      <c r="QT63" s="22"/>
      <c r="QU63" s="22"/>
      <c r="QV63" s="22"/>
      <c r="QW63" s="22"/>
      <c r="QX63" s="22"/>
      <c r="QY63" s="22"/>
      <c r="QZ63" s="22"/>
      <c r="RA63" s="22"/>
      <c r="RB63" s="22"/>
      <c r="RC63" s="22"/>
      <c r="RD63" s="22"/>
      <c r="RE63" s="22"/>
      <c r="RF63" s="22"/>
      <c r="RG63" s="22"/>
      <c r="RH63" s="22"/>
      <c r="RI63" s="22"/>
      <c r="RJ63" s="22"/>
      <c r="RK63" s="22"/>
      <c r="RL63" s="22"/>
      <c r="RM63" s="22"/>
      <c r="RN63" s="22"/>
      <c r="RO63" s="22"/>
      <c r="RP63" s="22"/>
      <c r="RQ63" s="22"/>
      <c r="RR63" s="22"/>
      <c r="RS63" s="22"/>
      <c r="RT63" s="22"/>
      <c r="RU63" s="22"/>
      <c r="RV63" s="22"/>
      <c r="RW63" s="22"/>
      <c r="RX63" s="22"/>
      <c r="RY63" s="22"/>
      <c r="RZ63" s="22"/>
      <c r="SA63" s="22"/>
      <c r="SB63" s="22"/>
      <c r="SC63" s="22"/>
      <c r="SD63" s="22"/>
      <c r="SE63" s="22"/>
      <c r="SF63" s="22"/>
      <c r="SG63" s="22"/>
      <c r="SH63" s="22"/>
      <c r="SI63" s="22"/>
      <c r="SJ63" s="22"/>
      <c r="SK63" s="22"/>
      <c r="SL63" s="22"/>
      <c r="SM63" s="22"/>
      <c r="SN63" s="22"/>
      <c r="SO63" s="22"/>
      <c r="SP63" s="22"/>
      <c r="SQ63" s="22"/>
      <c r="SR63" s="22"/>
      <c r="SS63" s="22"/>
      <c r="ST63" s="22"/>
      <c r="SU63" s="22"/>
      <c r="SV63" s="22"/>
      <c r="SW63" s="22"/>
      <c r="SX63" s="22"/>
      <c r="SY63" s="22"/>
      <c r="SZ63" s="22"/>
      <c r="TA63" s="22"/>
      <c r="TB63" s="22"/>
      <c r="TC63" s="22"/>
      <c r="TD63" s="22"/>
      <c r="TE63" s="22"/>
      <c r="TF63" s="22"/>
      <c r="TG63" s="22"/>
      <c r="TH63" s="22"/>
      <c r="TI63" s="22"/>
      <c r="TJ63" s="22"/>
      <c r="TK63" s="22"/>
      <c r="TL63" s="22"/>
      <c r="TM63" s="22"/>
      <c r="TN63" s="22"/>
      <c r="TO63" s="22"/>
    </row>
    <row r="64" spans="1:535" s="21" customFormat="1" ht="47.25" x14ac:dyDescent="0.25">
      <c r="A64" s="87" t="s">
        <v>381</v>
      </c>
      <c r="B64" s="41">
        <v>9800</v>
      </c>
      <c r="C64" s="35" t="s">
        <v>367</v>
      </c>
      <c r="D64" s="157">
        <v>1993799</v>
      </c>
      <c r="E64" s="157"/>
      <c r="F64" s="157"/>
      <c r="G64" s="157">
        <v>1993799</v>
      </c>
      <c r="H64" s="157"/>
      <c r="I64" s="157"/>
      <c r="J64" s="158">
        <f t="shared" si="8"/>
        <v>100</v>
      </c>
      <c r="K64" s="157">
        <f t="shared" si="18"/>
        <v>1483000</v>
      </c>
      <c r="L64" s="157">
        <v>1483000</v>
      </c>
      <c r="M64" s="157"/>
      <c r="N64" s="157"/>
      <c r="O64" s="157"/>
      <c r="P64" s="157">
        <v>1483000</v>
      </c>
      <c r="Q64" s="157">
        <f t="shared" si="15"/>
        <v>1483000</v>
      </c>
      <c r="R64" s="157">
        <v>1483000</v>
      </c>
      <c r="S64" s="157"/>
      <c r="T64" s="157"/>
      <c r="U64" s="157"/>
      <c r="V64" s="157">
        <v>1483000</v>
      </c>
      <c r="W64" s="158">
        <f t="shared" si="10"/>
        <v>100</v>
      </c>
      <c r="X64" s="157">
        <f t="shared" si="16"/>
        <v>3476799</v>
      </c>
      <c r="Y64" s="203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  <c r="IW64" s="22"/>
      <c r="IX64" s="22"/>
      <c r="IY64" s="22"/>
      <c r="IZ64" s="22"/>
      <c r="JA64" s="22"/>
      <c r="JB64" s="22"/>
      <c r="JC64" s="22"/>
      <c r="JD64" s="22"/>
      <c r="JE64" s="22"/>
      <c r="JF64" s="22"/>
      <c r="JG64" s="22"/>
      <c r="JH64" s="22"/>
      <c r="JI64" s="22"/>
      <c r="JJ64" s="22"/>
      <c r="JK64" s="22"/>
      <c r="JL64" s="22"/>
      <c r="JM64" s="22"/>
      <c r="JN64" s="22"/>
      <c r="JO64" s="22"/>
      <c r="JP64" s="22"/>
      <c r="JQ64" s="22"/>
      <c r="JR64" s="22"/>
      <c r="JS64" s="22"/>
      <c r="JT64" s="22"/>
      <c r="JU64" s="22"/>
      <c r="JV64" s="22"/>
      <c r="JW64" s="22"/>
      <c r="JX64" s="22"/>
      <c r="JY64" s="22"/>
      <c r="JZ64" s="22"/>
      <c r="KA64" s="22"/>
      <c r="KB64" s="22"/>
      <c r="KC64" s="22"/>
      <c r="KD64" s="22"/>
      <c r="KE64" s="22"/>
      <c r="KF64" s="22"/>
      <c r="KG64" s="22"/>
      <c r="KH64" s="22"/>
      <c r="KI64" s="22"/>
      <c r="KJ64" s="22"/>
      <c r="KK64" s="22"/>
      <c r="KL64" s="22"/>
      <c r="KM64" s="22"/>
      <c r="KN64" s="22"/>
      <c r="KO64" s="22"/>
      <c r="KP64" s="22"/>
      <c r="KQ64" s="22"/>
      <c r="KR64" s="22"/>
      <c r="KS64" s="22"/>
      <c r="KT64" s="22"/>
      <c r="KU64" s="22"/>
      <c r="KV64" s="22"/>
      <c r="KW64" s="22"/>
      <c r="KX64" s="22"/>
      <c r="KY64" s="22"/>
      <c r="KZ64" s="22"/>
      <c r="LA64" s="22"/>
      <c r="LB64" s="22"/>
      <c r="LC64" s="22"/>
      <c r="LD64" s="22"/>
      <c r="LE64" s="22"/>
      <c r="LF64" s="22"/>
      <c r="LG64" s="22"/>
      <c r="LH64" s="22"/>
      <c r="LI64" s="22"/>
      <c r="LJ64" s="22"/>
      <c r="LK64" s="22"/>
      <c r="LL64" s="22"/>
      <c r="LM64" s="22"/>
      <c r="LN64" s="22"/>
      <c r="LO64" s="22"/>
      <c r="LP64" s="22"/>
      <c r="LQ64" s="22"/>
      <c r="LR64" s="22"/>
      <c r="LS64" s="22"/>
      <c r="LT64" s="22"/>
      <c r="LU64" s="22"/>
      <c r="LV64" s="22"/>
      <c r="LW64" s="22"/>
      <c r="LX64" s="22"/>
      <c r="LY64" s="22"/>
      <c r="LZ64" s="22"/>
      <c r="MA64" s="22"/>
      <c r="MB64" s="22"/>
      <c r="MC64" s="22"/>
      <c r="MD64" s="22"/>
      <c r="ME64" s="22"/>
      <c r="MF64" s="22"/>
      <c r="MG64" s="22"/>
      <c r="MH64" s="22"/>
      <c r="MI64" s="22"/>
      <c r="MJ64" s="22"/>
      <c r="MK64" s="22"/>
      <c r="ML64" s="22"/>
      <c r="MM64" s="22"/>
      <c r="MN64" s="22"/>
      <c r="MO64" s="22"/>
      <c r="MP64" s="22"/>
      <c r="MQ64" s="22"/>
      <c r="MR64" s="22"/>
      <c r="MS64" s="22"/>
      <c r="MT64" s="22"/>
      <c r="MU64" s="22"/>
      <c r="MV64" s="22"/>
      <c r="MW64" s="22"/>
      <c r="MX64" s="22"/>
      <c r="MY64" s="22"/>
      <c r="MZ64" s="22"/>
      <c r="NA64" s="22"/>
      <c r="NB64" s="22"/>
      <c r="NC64" s="22"/>
      <c r="ND64" s="22"/>
      <c r="NE64" s="22"/>
      <c r="NF64" s="22"/>
      <c r="NG64" s="22"/>
      <c r="NH64" s="22"/>
      <c r="NI64" s="22"/>
      <c r="NJ64" s="22"/>
      <c r="NK64" s="22"/>
      <c r="NL64" s="22"/>
      <c r="NM64" s="22"/>
      <c r="NN64" s="22"/>
      <c r="NO64" s="22"/>
      <c r="NP64" s="22"/>
      <c r="NQ64" s="22"/>
      <c r="NR64" s="22"/>
      <c r="NS64" s="22"/>
      <c r="NT64" s="22"/>
      <c r="NU64" s="22"/>
      <c r="NV64" s="22"/>
      <c r="NW64" s="22"/>
      <c r="NX64" s="22"/>
      <c r="NY64" s="22"/>
      <c r="NZ64" s="22"/>
      <c r="OA64" s="22"/>
      <c r="OB64" s="22"/>
      <c r="OC64" s="22"/>
      <c r="OD64" s="22"/>
      <c r="OE64" s="22"/>
      <c r="OF64" s="22"/>
      <c r="OG64" s="22"/>
      <c r="OH64" s="22"/>
      <c r="OI64" s="22"/>
      <c r="OJ64" s="22"/>
      <c r="OK64" s="22"/>
      <c r="OL64" s="22"/>
      <c r="OM64" s="22"/>
      <c r="ON64" s="22"/>
      <c r="OO64" s="22"/>
      <c r="OP64" s="22"/>
      <c r="OQ64" s="22"/>
      <c r="OR64" s="22"/>
      <c r="OS64" s="22"/>
      <c r="OT64" s="22"/>
      <c r="OU64" s="22"/>
      <c r="OV64" s="22"/>
      <c r="OW64" s="22"/>
      <c r="OX64" s="22"/>
      <c r="OY64" s="22"/>
      <c r="OZ64" s="22"/>
      <c r="PA64" s="22"/>
      <c r="PB64" s="22"/>
      <c r="PC64" s="22"/>
      <c r="PD64" s="22"/>
      <c r="PE64" s="22"/>
      <c r="PF64" s="22"/>
      <c r="PG64" s="22"/>
      <c r="PH64" s="22"/>
      <c r="PI64" s="22"/>
      <c r="PJ64" s="22"/>
      <c r="PK64" s="22"/>
      <c r="PL64" s="22"/>
      <c r="PM64" s="22"/>
      <c r="PN64" s="22"/>
      <c r="PO64" s="22"/>
      <c r="PP64" s="22"/>
      <c r="PQ64" s="22"/>
      <c r="PR64" s="22"/>
      <c r="PS64" s="22"/>
      <c r="PT64" s="22"/>
      <c r="PU64" s="22"/>
      <c r="PV64" s="22"/>
      <c r="PW64" s="22"/>
      <c r="PX64" s="22"/>
      <c r="PY64" s="22"/>
      <c r="PZ64" s="22"/>
      <c r="QA64" s="22"/>
      <c r="QB64" s="22"/>
      <c r="QC64" s="22"/>
      <c r="QD64" s="22"/>
      <c r="QE64" s="22"/>
      <c r="QF64" s="22"/>
      <c r="QG64" s="22"/>
      <c r="QH64" s="22"/>
      <c r="QI64" s="22"/>
      <c r="QJ64" s="22"/>
      <c r="QK64" s="22"/>
      <c r="QL64" s="22"/>
      <c r="QM64" s="22"/>
      <c r="QN64" s="22"/>
      <c r="QO64" s="22"/>
      <c r="QP64" s="22"/>
      <c r="QQ64" s="22"/>
      <c r="QR64" s="22"/>
      <c r="QS64" s="22"/>
      <c r="QT64" s="22"/>
      <c r="QU64" s="22"/>
      <c r="QV64" s="22"/>
      <c r="QW64" s="22"/>
      <c r="QX64" s="22"/>
      <c r="QY64" s="22"/>
      <c r="QZ64" s="22"/>
      <c r="RA64" s="22"/>
      <c r="RB64" s="22"/>
      <c r="RC64" s="22"/>
      <c r="RD64" s="22"/>
      <c r="RE64" s="22"/>
      <c r="RF64" s="22"/>
      <c r="RG64" s="22"/>
      <c r="RH64" s="22"/>
      <c r="RI64" s="22"/>
      <c r="RJ64" s="22"/>
      <c r="RK64" s="22"/>
      <c r="RL64" s="22"/>
      <c r="RM64" s="22"/>
      <c r="RN64" s="22"/>
      <c r="RO64" s="22"/>
      <c r="RP64" s="22"/>
      <c r="RQ64" s="22"/>
      <c r="RR64" s="22"/>
      <c r="RS64" s="22"/>
      <c r="RT64" s="22"/>
      <c r="RU64" s="22"/>
      <c r="RV64" s="22"/>
      <c r="RW64" s="22"/>
      <c r="RX64" s="22"/>
      <c r="RY64" s="22"/>
      <c r="RZ64" s="22"/>
      <c r="SA64" s="22"/>
      <c r="SB64" s="22"/>
      <c r="SC64" s="22"/>
      <c r="SD64" s="22"/>
      <c r="SE64" s="22"/>
      <c r="SF64" s="22"/>
      <c r="SG64" s="22"/>
      <c r="SH64" s="22"/>
      <c r="SI64" s="22"/>
      <c r="SJ64" s="22"/>
      <c r="SK64" s="22"/>
      <c r="SL64" s="22"/>
      <c r="SM64" s="22"/>
      <c r="SN64" s="22"/>
      <c r="SO64" s="22"/>
      <c r="SP64" s="22"/>
      <c r="SQ64" s="22"/>
      <c r="SR64" s="22"/>
      <c r="SS64" s="22"/>
      <c r="ST64" s="22"/>
      <c r="SU64" s="22"/>
      <c r="SV64" s="22"/>
      <c r="SW64" s="22"/>
      <c r="SX64" s="22"/>
      <c r="SY64" s="22"/>
      <c r="SZ64" s="22"/>
      <c r="TA64" s="22"/>
      <c r="TB64" s="22"/>
      <c r="TC64" s="22"/>
      <c r="TD64" s="22"/>
      <c r="TE64" s="22"/>
      <c r="TF64" s="22"/>
      <c r="TG64" s="22"/>
      <c r="TH64" s="22"/>
      <c r="TI64" s="22"/>
      <c r="TJ64" s="22"/>
      <c r="TK64" s="22"/>
      <c r="TL64" s="22"/>
      <c r="TM64" s="22"/>
      <c r="TN64" s="22"/>
      <c r="TO64" s="22"/>
    </row>
    <row r="65" spans="1:535" s="26" customFormat="1" ht="36" customHeight="1" x14ac:dyDescent="0.25">
      <c r="A65" s="90" t="s">
        <v>165</v>
      </c>
      <c r="B65" s="38"/>
      <c r="C65" s="91" t="s">
        <v>25</v>
      </c>
      <c r="D65" s="153">
        <f>D66</f>
        <v>1150797682.23</v>
      </c>
      <c r="E65" s="153">
        <f t="shared" ref="E65:K65" si="19">E66</f>
        <v>779065830</v>
      </c>
      <c r="F65" s="153">
        <f t="shared" si="19"/>
        <v>61951847</v>
      </c>
      <c r="G65" s="153">
        <f>G66</f>
        <v>840448993.75999999</v>
      </c>
      <c r="H65" s="153">
        <f t="shared" si="19"/>
        <v>573346294.91999996</v>
      </c>
      <c r="I65" s="153">
        <f t="shared" si="19"/>
        <v>43346537.93999999</v>
      </c>
      <c r="J65" s="154">
        <f t="shared" si="8"/>
        <v>73.031863614061976</v>
      </c>
      <c r="K65" s="153">
        <f t="shared" si="19"/>
        <v>104974924.18000001</v>
      </c>
      <c r="L65" s="153">
        <f t="shared" ref="L65" si="20">L66</f>
        <v>63336474.18</v>
      </c>
      <c r="M65" s="153">
        <f t="shared" ref="M65" si="21">M66</f>
        <v>37465600</v>
      </c>
      <c r="N65" s="153">
        <f t="shared" ref="N65" si="22">N66</f>
        <v>2268060</v>
      </c>
      <c r="O65" s="153">
        <f t="shared" ref="O65" si="23">O66</f>
        <v>139890</v>
      </c>
      <c r="P65" s="153">
        <f t="shared" ref="P65:X65" si="24">P66</f>
        <v>67509324.180000007</v>
      </c>
      <c r="Q65" s="153">
        <f t="shared" si="24"/>
        <v>52354855.840000004</v>
      </c>
      <c r="R65" s="153">
        <f t="shared" si="24"/>
        <v>23528133.050000001</v>
      </c>
      <c r="S65" s="153">
        <f t="shared" si="24"/>
        <v>23628422.220000003</v>
      </c>
      <c r="T65" s="153">
        <f t="shared" si="24"/>
        <v>1643220.05</v>
      </c>
      <c r="U65" s="153">
        <f t="shared" si="24"/>
        <v>61689.34</v>
      </c>
      <c r="V65" s="153">
        <f t="shared" si="24"/>
        <v>28726433.620000001</v>
      </c>
      <c r="W65" s="154">
        <f t="shared" si="10"/>
        <v>49.873678165489679</v>
      </c>
      <c r="X65" s="153">
        <f t="shared" si="24"/>
        <v>892803849.60000026</v>
      </c>
      <c r="Y65" s="203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  <c r="IV65" s="31"/>
      <c r="IW65" s="31"/>
      <c r="IX65" s="31"/>
      <c r="IY65" s="31"/>
      <c r="IZ65" s="31"/>
      <c r="JA65" s="31"/>
      <c r="JB65" s="31"/>
      <c r="JC65" s="31"/>
      <c r="JD65" s="31"/>
      <c r="JE65" s="31"/>
      <c r="JF65" s="31"/>
      <c r="JG65" s="31"/>
      <c r="JH65" s="31"/>
      <c r="JI65" s="31"/>
      <c r="JJ65" s="31"/>
      <c r="JK65" s="31"/>
      <c r="JL65" s="31"/>
      <c r="JM65" s="31"/>
      <c r="JN65" s="31"/>
      <c r="JO65" s="31"/>
      <c r="JP65" s="31"/>
      <c r="JQ65" s="31"/>
      <c r="JR65" s="31"/>
      <c r="JS65" s="31"/>
      <c r="JT65" s="31"/>
      <c r="JU65" s="31"/>
      <c r="JV65" s="31"/>
      <c r="JW65" s="31"/>
      <c r="JX65" s="31"/>
      <c r="JY65" s="31"/>
      <c r="JZ65" s="31"/>
      <c r="KA65" s="31"/>
      <c r="KB65" s="31"/>
      <c r="KC65" s="31"/>
      <c r="KD65" s="31"/>
      <c r="KE65" s="31"/>
      <c r="KF65" s="31"/>
      <c r="KG65" s="31"/>
      <c r="KH65" s="31"/>
      <c r="KI65" s="31"/>
      <c r="KJ65" s="31"/>
      <c r="KK65" s="31"/>
      <c r="KL65" s="31"/>
      <c r="KM65" s="31"/>
      <c r="KN65" s="31"/>
      <c r="KO65" s="31"/>
      <c r="KP65" s="31"/>
      <c r="KQ65" s="31"/>
      <c r="KR65" s="31"/>
      <c r="KS65" s="31"/>
      <c r="KT65" s="31"/>
      <c r="KU65" s="31"/>
      <c r="KV65" s="31"/>
      <c r="KW65" s="31"/>
      <c r="KX65" s="31"/>
      <c r="KY65" s="31"/>
      <c r="KZ65" s="31"/>
      <c r="LA65" s="31"/>
      <c r="LB65" s="31"/>
      <c r="LC65" s="31"/>
      <c r="LD65" s="31"/>
      <c r="LE65" s="31"/>
      <c r="LF65" s="31"/>
      <c r="LG65" s="31"/>
      <c r="LH65" s="31"/>
      <c r="LI65" s="31"/>
      <c r="LJ65" s="31"/>
      <c r="LK65" s="31"/>
      <c r="LL65" s="31"/>
      <c r="LM65" s="31"/>
      <c r="LN65" s="31"/>
      <c r="LO65" s="31"/>
      <c r="LP65" s="31"/>
      <c r="LQ65" s="31"/>
      <c r="LR65" s="31"/>
      <c r="LS65" s="31"/>
      <c r="LT65" s="31"/>
      <c r="LU65" s="31"/>
      <c r="LV65" s="31"/>
      <c r="LW65" s="31"/>
      <c r="LX65" s="31"/>
      <c r="LY65" s="31"/>
      <c r="LZ65" s="31"/>
      <c r="MA65" s="31"/>
      <c r="MB65" s="31"/>
      <c r="MC65" s="31"/>
      <c r="MD65" s="31"/>
      <c r="ME65" s="31"/>
      <c r="MF65" s="31"/>
      <c r="MG65" s="31"/>
      <c r="MH65" s="31"/>
      <c r="MI65" s="31"/>
      <c r="MJ65" s="31"/>
      <c r="MK65" s="31"/>
      <c r="ML65" s="31"/>
      <c r="MM65" s="31"/>
      <c r="MN65" s="31"/>
      <c r="MO65" s="31"/>
      <c r="MP65" s="31"/>
      <c r="MQ65" s="31"/>
      <c r="MR65" s="31"/>
      <c r="MS65" s="31"/>
      <c r="MT65" s="31"/>
      <c r="MU65" s="31"/>
      <c r="MV65" s="31"/>
      <c r="MW65" s="31"/>
      <c r="MX65" s="31"/>
      <c r="MY65" s="31"/>
      <c r="MZ65" s="31"/>
      <c r="NA65" s="31"/>
      <c r="NB65" s="31"/>
      <c r="NC65" s="31"/>
      <c r="ND65" s="31"/>
      <c r="NE65" s="31"/>
      <c r="NF65" s="31"/>
      <c r="NG65" s="31"/>
      <c r="NH65" s="31"/>
      <c r="NI65" s="31"/>
      <c r="NJ65" s="31"/>
      <c r="NK65" s="31"/>
      <c r="NL65" s="31"/>
      <c r="NM65" s="31"/>
      <c r="NN65" s="31"/>
      <c r="NO65" s="31"/>
      <c r="NP65" s="31"/>
      <c r="NQ65" s="31"/>
      <c r="NR65" s="31"/>
      <c r="NS65" s="31"/>
      <c r="NT65" s="31"/>
      <c r="NU65" s="31"/>
      <c r="NV65" s="31"/>
      <c r="NW65" s="31"/>
      <c r="NX65" s="31"/>
      <c r="NY65" s="31"/>
      <c r="NZ65" s="31"/>
      <c r="OA65" s="31"/>
      <c r="OB65" s="31"/>
      <c r="OC65" s="31"/>
      <c r="OD65" s="31"/>
      <c r="OE65" s="31"/>
      <c r="OF65" s="31"/>
      <c r="OG65" s="31"/>
      <c r="OH65" s="31"/>
      <c r="OI65" s="31"/>
      <c r="OJ65" s="31"/>
      <c r="OK65" s="31"/>
      <c r="OL65" s="31"/>
      <c r="OM65" s="31"/>
      <c r="ON65" s="31"/>
      <c r="OO65" s="31"/>
      <c r="OP65" s="31"/>
      <c r="OQ65" s="31"/>
      <c r="OR65" s="31"/>
      <c r="OS65" s="31"/>
      <c r="OT65" s="31"/>
      <c r="OU65" s="31"/>
      <c r="OV65" s="31"/>
      <c r="OW65" s="31"/>
      <c r="OX65" s="31"/>
      <c r="OY65" s="31"/>
      <c r="OZ65" s="31"/>
      <c r="PA65" s="31"/>
      <c r="PB65" s="31"/>
      <c r="PC65" s="31"/>
      <c r="PD65" s="31"/>
      <c r="PE65" s="31"/>
      <c r="PF65" s="31"/>
      <c r="PG65" s="31"/>
      <c r="PH65" s="31"/>
      <c r="PI65" s="31"/>
      <c r="PJ65" s="31"/>
      <c r="PK65" s="31"/>
      <c r="PL65" s="31"/>
      <c r="PM65" s="31"/>
      <c r="PN65" s="31"/>
      <c r="PO65" s="31"/>
      <c r="PP65" s="31"/>
      <c r="PQ65" s="31"/>
      <c r="PR65" s="31"/>
      <c r="PS65" s="31"/>
      <c r="PT65" s="31"/>
      <c r="PU65" s="31"/>
      <c r="PV65" s="31"/>
      <c r="PW65" s="31"/>
      <c r="PX65" s="31"/>
      <c r="PY65" s="31"/>
      <c r="PZ65" s="31"/>
      <c r="QA65" s="31"/>
      <c r="QB65" s="31"/>
      <c r="QC65" s="31"/>
      <c r="QD65" s="31"/>
      <c r="QE65" s="31"/>
      <c r="QF65" s="31"/>
      <c r="QG65" s="31"/>
      <c r="QH65" s="31"/>
      <c r="QI65" s="31"/>
      <c r="QJ65" s="31"/>
      <c r="QK65" s="31"/>
      <c r="QL65" s="31"/>
      <c r="QM65" s="31"/>
      <c r="QN65" s="31"/>
      <c r="QO65" s="31"/>
      <c r="QP65" s="31"/>
      <c r="QQ65" s="31"/>
      <c r="QR65" s="31"/>
      <c r="QS65" s="31"/>
      <c r="QT65" s="31"/>
      <c r="QU65" s="31"/>
      <c r="QV65" s="31"/>
      <c r="QW65" s="31"/>
      <c r="QX65" s="31"/>
      <c r="QY65" s="31"/>
      <c r="QZ65" s="31"/>
      <c r="RA65" s="31"/>
      <c r="RB65" s="31"/>
      <c r="RC65" s="31"/>
      <c r="RD65" s="31"/>
      <c r="RE65" s="31"/>
      <c r="RF65" s="31"/>
      <c r="RG65" s="31"/>
      <c r="RH65" s="31"/>
      <c r="RI65" s="31"/>
      <c r="RJ65" s="31"/>
      <c r="RK65" s="31"/>
      <c r="RL65" s="31"/>
      <c r="RM65" s="31"/>
      <c r="RN65" s="31"/>
      <c r="RO65" s="31"/>
      <c r="RP65" s="31"/>
      <c r="RQ65" s="31"/>
      <c r="RR65" s="31"/>
      <c r="RS65" s="31"/>
      <c r="RT65" s="31"/>
      <c r="RU65" s="31"/>
      <c r="RV65" s="31"/>
      <c r="RW65" s="31"/>
      <c r="RX65" s="31"/>
      <c r="RY65" s="31"/>
      <c r="RZ65" s="31"/>
      <c r="SA65" s="31"/>
      <c r="SB65" s="31"/>
      <c r="SC65" s="31"/>
      <c r="SD65" s="31"/>
      <c r="SE65" s="31"/>
      <c r="SF65" s="31"/>
      <c r="SG65" s="31"/>
      <c r="SH65" s="31"/>
      <c r="SI65" s="31"/>
      <c r="SJ65" s="31"/>
      <c r="SK65" s="31"/>
      <c r="SL65" s="31"/>
      <c r="SM65" s="31"/>
      <c r="SN65" s="31"/>
      <c r="SO65" s="31"/>
      <c r="SP65" s="31"/>
      <c r="SQ65" s="31"/>
      <c r="SR65" s="31"/>
      <c r="SS65" s="31"/>
      <c r="ST65" s="31"/>
      <c r="SU65" s="31"/>
      <c r="SV65" s="31"/>
      <c r="SW65" s="31"/>
      <c r="SX65" s="31"/>
      <c r="SY65" s="31"/>
      <c r="SZ65" s="31"/>
      <c r="TA65" s="31"/>
      <c r="TB65" s="31"/>
      <c r="TC65" s="31"/>
      <c r="TD65" s="31"/>
      <c r="TE65" s="31"/>
      <c r="TF65" s="31"/>
      <c r="TG65" s="31"/>
      <c r="TH65" s="31"/>
      <c r="TI65" s="31"/>
      <c r="TJ65" s="31"/>
      <c r="TK65" s="31"/>
      <c r="TL65" s="31"/>
      <c r="TM65" s="31"/>
      <c r="TN65" s="31"/>
      <c r="TO65" s="31"/>
    </row>
    <row r="66" spans="1:535" s="33" customFormat="1" ht="38.25" customHeight="1" x14ac:dyDescent="0.25">
      <c r="A66" s="92" t="s">
        <v>166</v>
      </c>
      <c r="B66" s="65"/>
      <c r="C66" s="67" t="s">
        <v>506</v>
      </c>
      <c r="D66" s="155">
        <f>D79+D80+D81+D82+D83+D84+D87+D89+D91+D94+D96+D97+D98+D99+D100+D102+D103+D104+D106+D108+D110+D112+D114+D115+D116+D118+D120+D122+D123+D124+D125+D127+D128</f>
        <v>1150797682.23</v>
      </c>
      <c r="E66" s="155">
        <f t="shared" ref="E66:X66" si="25">E79+E80+E81+E82+E83+E84+E87+E89+E91+E94+E96+E97+E98+E99+E100+E102+E103+E104+E106+E108+E110+E112+E114+E115+E116+E118+E120+E122+E123+E124+E125+E127+E128</f>
        <v>779065830</v>
      </c>
      <c r="F66" s="155">
        <f t="shared" si="25"/>
        <v>61951847</v>
      </c>
      <c r="G66" s="155">
        <f>G79+G80+G81+G82+G83+G84+G87+G89+G91+G94+G96+G97+G98+G99+G100+G102+G103+G104+G106+G108+G110+G112+G114+G115+G116+G118+G120+G122+G123+G124+G125+G127+G128</f>
        <v>840448993.75999999</v>
      </c>
      <c r="H66" s="155">
        <f t="shared" ref="H66:I66" si="26">H79+H80+H81+H82+H83+H84+H87+H89+H91+H94+H96+H97+H98+H99+H100+H102+H103+H104+H106+H108+H110+H112+H114+H115+H116+H118+H120+H122+H123+H124+H125+H127+H128</f>
        <v>573346294.91999996</v>
      </c>
      <c r="I66" s="155">
        <f t="shared" si="26"/>
        <v>43346537.93999999</v>
      </c>
      <c r="J66" s="156">
        <f t="shared" si="8"/>
        <v>73.031863614061976</v>
      </c>
      <c r="K66" s="155">
        <f t="shared" si="25"/>
        <v>104974924.18000001</v>
      </c>
      <c r="L66" s="155">
        <f t="shared" si="25"/>
        <v>63336474.18</v>
      </c>
      <c r="M66" s="155">
        <f t="shared" si="25"/>
        <v>37465600</v>
      </c>
      <c r="N66" s="155">
        <f t="shared" si="25"/>
        <v>2268060</v>
      </c>
      <c r="O66" s="155">
        <f t="shared" si="25"/>
        <v>139890</v>
      </c>
      <c r="P66" s="155">
        <f t="shared" si="25"/>
        <v>67509324.180000007</v>
      </c>
      <c r="Q66" s="155">
        <f t="shared" ref="Q66:V66" si="27">Q79+Q80+Q81+Q82+Q83+Q84+Q87+Q89+Q91+Q94+Q96+Q97+Q98+Q99+Q100+Q102+Q103+Q104+Q106+Q108+Q110+Q112+Q114+Q115+Q116+Q118+Q120+Q122+Q123+Q124+Q125+Q127+Q128</f>
        <v>52354855.840000004</v>
      </c>
      <c r="R66" s="155">
        <f t="shared" si="27"/>
        <v>23528133.050000001</v>
      </c>
      <c r="S66" s="155">
        <f t="shared" si="27"/>
        <v>23628422.220000003</v>
      </c>
      <c r="T66" s="155">
        <f t="shared" si="27"/>
        <v>1643220.05</v>
      </c>
      <c r="U66" s="155">
        <f t="shared" si="27"/>
        <v>61689.34</v>
      </c>
      <c r="V66" s="155">
        <f t="shared" si="27"/>
        <v>28726433.620000001</v>
      </c>
      <c r="W66" s="156">
        <f t="shared" si="10"/>
        <v>49.873678165489679</v>
      </c>
      <c r="X66" s="155">
        <f t="shared" si="25"/>
        <v>892803849.60000026</v>
      </c>
      <c r="Y66" s="203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  <c r="IS66" s="32"/>
      <c r="IT66" s="32"/>
      <c r="IU66" s="32"/>
      <c r="IV66" s="32"/>
      <c r="IW66" s="32"/>
      <c r="IX66" s="32"/>
      <c r="IY66" s="32"/>
      <c r="IZ66" s="32"/>
      <c r="JA66" s="32"/>
      <c r="JB66" s="32"/>
      <c r="JC66" s="32"/>
      <c r="JD66" s="32"/>
      <c r="JE66" s="32"/>
      <c r="JF66" s="32"/>
      <c r="JG66" s="32"/>
      <c r="JH66" s="32"/>
      <c r="JI66" s="32"/>
      <c r="JJ66" s="32"/>
      <c r="JK66" s="32"/>
      <c r="JL66" s="32"/>
      <c r="JM66" s="32"/>
      <c r="JN66" s="32"/>
      <c r="JO66" s="32"/>
      <c r="JP66" s="32"/>
      <c r="JQ66" s="32"/>
      <c r="JR66" s="32"/>
      <c r="JS66" s="32"/>
      <c r="JT66" s="32"/>
      <c r="JU66" s="32"/>
      <c r="JV66" s="32"/>
      <c r="JW66" s="32"/>
      <c r="JX66" s="32"/>
      <c r="JY66" s="32"/>
      <c r="JZ66" s="32"/>
      <c r="KA66" s="32"/>
      <c r="KB66" s="32"/>
      <c r="KC66" s="32"/>
      <c r="KD66" s="32"/>
      <c r="KE66" s="32"/>
      <c r="KF66" s="32"/>
      <c r="KG66" s="32"/>
      <c r="KH66" s="32"/>
      <c r="KI66" s="32"/>
      <c r="KJ66" s="32"/>
      <c r="KK66" s="32"/>
      <c r="KL66" s="32"/>
      <c r="KM66" s="32"/>
      <c r="KN66" s="32"/>
      <c r="KO66" s="32"/>
      <c r="KP66" s="32"/>
      <c r="KQ66" s="32"/>
      <c r="KR66" s="32"/>
      <c r="KS66" s="32"/>
      <c r="KT66" s="32"/>
      <c r="KU66" s="32"/>
      <c r="KV66" s="32"/>
      <c r="KW66" s="32"/>
      <c r="KX66" s="32"/>
      <c r="KY66" s="32"/>
      <c r="KZ66" s="32"/>
      <c r="LA66" s="32"/>
      <c r="LB66" s="32"/>
      <c r="LC66" s="32"/>
      <c r="LD66" s="32"/>
      <c r="LE66" s="32"/>
      <c r="LF66" s="32"/>
      <c r="LG66" s="32"/>
      <c r="LH66" s="32"/>
      <c r="LI66" s="32"/>
      <c r="LJ66" s="32"/>
      <c r="LK66" s="32"/>
      <c r="LL66" s="32"/>
      <c r="LM66" s="32"/>
      <c r="LN66" s="32"/>
      <c r="LO66" s="32"/>
      <c r="LP66" s="32"/>
      <c r="LQ66" s="32"/>
      <c r="LR66" s="32"/>
      <c r="LS66" s="32"/>
      <c r="LT66" s="32"/>
      <c r="LU66" s="32"/>
      <c r="LV66" s="32"/>
      <c r="LW66" s="32"/>
      <c r="LX66" s="32"/>
      <c r="LY66" s="32"/>
      <c r="LZ66" s="32"/>
      <c r="MA66" s="32"/>
      <c r="MB66" s="32"/>
      <c r="MC66" s="32"/>
      <c r="MD66" s="32"/>
      <c r="ME66" s="32"/>
      <c r="MF66" s="32"/>
      <c r="MG66" s="32"/>
      <c r="MH66" s="32"/>
      <c r="MI66" s="32"/>
      <c r="MJ66" s="32"/>
      <c r="MK66" s="32"/>
      <c r="ML66" s="32"/>
      <c r="MM66" s="32"/>
      <c r="MN66" s="32"/>
      <c r="MO66" s="32"/>
      <c r="MP66" s="32"/>
      <c r="MQ66" s="32"/>
      <c r="MR66" s="32"/>
      <c r="MS66" s="32"/>
      <c r="MT66" s="32"/>
      <c r="MU66" s="32"/>
      <c r="MV66" s="32"/>
      <c r="MW66" s="32"/>
      <c r="MX66" s="32"/>
      <c r="MY66" s="32"/>
      <c r="MZ66" s="32"/>
      <c r="NA66" s="32"/>
      <c r="NB66" s="32"/>
      <c r="NC66" s="32"/>
      <c r="ND66" s="32"/>
      <c r="NE66" s="32"/>
      <c r="NF66" s="32"/>
      <c r="NG66" s="32"/>
      <c r="NH66" s="32"/>
      <c r="NI66" s="32"/>
      <c r="NJ66" s="32"/>
      <c r="NK66" s="32"/>
      <c r="NL66" s="32"/>
      <c r="NM66" s="32"/>
      <c r="NN66" s="32"/>
      <c r="NO66" s="32"/>
      <c r="NP66" s="32"/>
      <c r="NQ66" s="32"/>
      <c r="NR66" s="32"/>
      <c r="NS66" s="32"/>
      <c r="NT66" s="32"/>
      <c r="NU66" s="32"/>
      <c r="NV66" s="32"/>
      <c r="NW66" s="32"/>
      <c r="NX66" s="32"/>
      <c r="NY66" s="32"/>
      <c r="NZ66" s="32"/>
      <c r="OA66" s="32"/>
      <c r="OB66" s="32"/>
      <c r="OC66" s="32"/>
      <c r="OD66" s="32"/>
      <c r="OE66" s="32"/>
      <c r="OF66" s="32"/>
      <c r="OG66" s="32"/>
      <c r="OH66" s="32"/>
      <c r="OI66" s="32"/>
      <c r="OJ66" s="32"/>
      <c r="OK66" s="32"/>
      <c r="OL66" s="32"/>
      <c r="OM66" s="32"/>
      <c r="ON66" s="32"/>
      <c r="OO66" s="32"/>
      <c r="OP66" s="32"/>
      <c r="OQ66" s="32"/>
      <c r="OR66" s="32"/>
      <c r="OS66" s="32"/>
      <c r="OT66" s="32"/>
      <c r="OU66" s="32"/>
      <c r="OV66" s="32"/>
      <c r="OW66" s="32"/>
      <c r="OX66" s="32"/>
      <c r="OY66" s="32"/>
      <c r="OZ66" s="32"/>
      <c r="PA66" s="32"/>
      <c r="PB66" s="32"/>
      <c r="PC66" s="32"/>
      <c r="PD66" s="32"/>
      <c r="PE66" s="32"/>
      <c r="PF66" s="32"/>
      <c r="PG66" s="32"/>
      <c r="PH66" s="32"/>
      <c r="PI66" s="32"/>
      <c r="PJ66" s="32"/>
      <c r="PK66" s="32"/>
      <c r="PL66" s="32"/>
      <c r="PM66" s="32"/>
      <c r="PN66" s="32"/>
      <c r="PO66" s="32"/>
      <c r="PP66" s="32"/>
      <c r="PQ66" s="32"/>
      <c r="PR66" s="32"/>
      <c r="PS66" s="32"/>
      <c r="PT66" s="32"/>
      <c r="PU66" s="32"/>
      <c r="PV66" s="32"/>
      <c r="PW66" s="32"/>
      <c r="PX66" s="32"/>
      <c r="PY66" s="32"/>
      <c r="PZ66" s="32"/>
      <c r="QA66" s="32"/>
      <c r="QB66" s="32"/>
      <c r="QC66" s="32"/>
      <c r="QD66" s="32"/>
      <c r="QE66" s="32"/>
      <c r="QF66" s="32"/>
      <c r="QG66" s="32"/>
      <c r="QH66" s="32"/>
      <c r="QI66" s="32"/>
      <c r="QJ66" s="32"/>
      <c r="QK66" s="32"/>
      <c r="QL66" s="32"/>
      <c r="QM66" s="32"/>
      <c r="QN66" s="32"/>
      <c r="QO66" s="32"/>
      <c r="QP66" s="32"/>
      <c r="QQ66" s="32"/>
      <c r="QR66" s="32"/>
      <c r="QS66" s="32"/>
      <c r="QT66" s="32"/>
      <c r="QU66" s="32"/>
      <c r="QV66" s="32"/>
      <c r="QW66" s="32"/>
      <c r="QX66" s="32"/>
      <c r="QY66" s="32"/>
      <c r="QZ66" s="32"/>
      <c r="RA66" s="32"/>
      <c r="RB66" s="32"/>
      <c r="RC66" s="32"/>
      <c r="RD66" s="32"/>
      <c r="RE66" s="32"/>
      <c r="RF66" s="32"/>
      <c r="RG66" s="32"/>
      <c r="RH66" s="32"/>
      <c r="RI66" s="32"/>
      <c r="RJ66" s="32"/>
      <c r="RK66" s="32"/>
      <c r="RL66" s="32"/>
      <c r="RM66" s="32"/>
      <c r="RN66" s="32"/>
      <c r="RO66" s="32"/>
      <c r="RP66" s="32"/>
      <c r="RQ66" s="32"/>
      <c r="RR66" s="32"/>
      <c r="RS66" s="32"/>
      <c r="RT66" s="32"/>
      <c r="RU66" s="32"/>
      <c r="RV66" s="32"/>
      <c r="RW66" s="32"/>
      <c r="RX66" s="32"/>
      <c r="RY66" s="32"/>
      <c r="RZ66" s="32"/>
      <c r="SA66" s="32"/>
      <c r="SB66" s="32"/>
      <c r="SC66" s="32"/>
      <c r="SD66" s="32"/>
      <c r="SE66" s="32"/>
      <c r="SF66" s="32"/>
      <c r="SG66" s="32"/>
      <c r="SH66" s="32"/>
      <c r="SI66" s="32"/>
      <c r="SJ66" s="32"/>
      <c r="SK66" s="32"/>
      <c r="SL66" s="32"/>
      <c r="SM66" s="32"/>
      <c r="SN66" s="32"/>
      <c r="SO66" s="32"/>
      <c r="SP66" s="32"/>
      <c r="SQ66" s="32"/>
      <c r="SR66" s="32"/>
      <c r="SS66" s="32"/>
      <c r="ST66" s="32"/>
      <c r="SU66" s="32"/>
      <c r="SV66" s="32"/>
      <c r="SW66" s="32"/>
      <c r="SX66" s="32"/>
      <c r="SY66" s="32"/>
      <c r="SZ66" s="32"/>
      <c r="TA66" s="32"/>
      <c r="TB66" s="32"/>
      <c r="TC66" s="32"/>
      <c r="TD66" s="32"/>
      <c r="TE66" s="32"/>
      <c r="TF66" s="32"/>
      <c r="TG66" s="32"/>
      <c r="TH66" s="32"/>
      <c r="TI66" s="32"/>
      <c r="TJ66" s="32"/>
      <c r="TK66" s="32"/>
      <c r="TL66" s="32"/>
      <c r="TM66" s="32"/>
      <c r="TN66" s="32"/>
      <c r="TO66" s="32"/>
    </row>
    <row r="67" spans="1:535" s="33" customFormat="1" ht="31.5" x14ac:dyDescent="0.25">
      <c r="A67" s="92"/>
      <c r="B67" s="65"/>
      <c r="C67" s="67" t="s">
        <v>389</v>
      </c>
      <c r="D67" s="155">
        <f>D85+D88+D90</f>
        <v>482448000</v>
      </c>
      <c r="E67" s="155">
        <f t="shared" ref="E67:X67" si="28">E85+E88+E90</f>
        <v>396066000</v>
      </c>
      <c r="F67" s="155">
        <f t="shared" si="28"/>
        <v>0</v>
      </c>
      <c r="G67" s="155">
        <f>G85+G88+G90</f>
        <v>353429037.88</v>
      </c>
      <c r="H67" s="155">
        <f t="shared" ref="H67:I67" si="29">H85+H88+H90</f>
        <v>290129988.41999996</v>
      </c>
      <c r="I67" s="155">
        <f t="shared" si="29"/>
        <v>0</v>
      </c>
      <c r="J67" s="156">
        <f t="shared" si="8"/>
        <v>73.257436631512618</v>
      </c>
      <c r="K67" s="155">
        <f t="shared" si="28"/>
        <v>0</v>
      </c>
      <c r="L67" s="155">
        <f t="shared" si="28"/>
        <v>0</v>
      </c>
      <c r="M67" s="155">
        <f t="shared" si="28"/>
        <v>0</v>
      </c>
      <c r="N67" s="155">
        <f t="shared" si="28"/>
        <v>0</v>
      </c>
      <c r="O67" s="155">
        <f t="shared" si="28"/>
        <v>0</v>
      </c>
      <c r="P67" s="155">
        <f t="shared" si="28"/>
        <v>0</v>
      </c>
      <c r="Q67" s="155">
        <f t="shared" ref="Q67:V67" si="30">Q85+Q88+Q90</f>
        <v>0</v>
      </c>
      <c r="R67" s="155">
        <f t="shared" si="30"/>
        <v>0</v>
      </c>
      <c r="S67" s="155">
        <f t="shared" si="30"/>
        <v>0</v>
      </c>
      <c r="T67" s="155">
        <f t="shared" si="30"/>
        <v>0</v>
      </c>
      <c r="U67" s="155">
        <f t="shared" si="30"/>
        <v>0</v>
      </c>
      <c r="V67" s="155">
        <f t="shared" si="30"/>
        <v>0</v>
      </c>
      <c r="W67" s="156"/>
      <c r="X67" s="155">
        <f t="shared" si="28"/>
        <v>353429037.88</v>
      </c>
      <c r="Y67" s="203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  <c r="IS67" s="32"/>
      <c r="IT67" s="32"/>
      <c r="IU67" s="32"/>
      <c r="IV67" s="32"/>
      <c r="IW67" s="32"/>
      <c r="IX67" s="32"/>
      <c r="IY67" s="32"/>
      <c r="IZ67" s="32"/>
      <c r="JA67" s="32"/>
      <c r="JB67" s="32"/>
      <c r="JC67" s="32"/>
      <c r="JD67" s="32"/>
      <c r="JE67" s="32"/>
      <c r="JF67" s="32"/>
      <c r="JG67" s="32"/>
      <c r="JH67" s="32"/>
      <c r="JI67" s="32"/>
      <c r="JJ67" s="32"/>
      <c r="JK67" s="32"/>
      <c r="JL67" s="32"/>
      <c r="JM67" s="32"/>
      <c r="JN67" s="32"/>
      <c r="JO67" s="32"/>
      <c r="JP67" s="32"/>
      <c r="JQ67" s="32"/>
      <c r="JR67" s="32"/>
      <c r="JS67" s="32"/>
      <c r="JT67" s="32"/>
      <c r="JU67" s="32"/>
      <c r="JV67" s="32"/>
      <c r="JW67" s="32"/>
      <c r="JX67" s="32"/>
      <c r="JY67" s="32"/>
      <c r="JZ67" s="32"/>
      <c r="KA67" s="32"/>
      <c r="KB67" s="32"/>
      <c r="KC67" s="32"/>
      <c r="KD67" s="32"/>
      <c r="KE67" s="32"/>
      <c r="KF67" s="32"/>
      <c r="KG67" s="32"/>
      <c r="KH67" s="32"/>
      <c r="KI67" s="32"/>
      <c r="KJ67" s="32"/>
      <c r="KK67" s="32"/>
      <c r="KL67" s="32"/>
      <c r="KM67" s="32"/>
      <c r="KN67" s="32"/>
      <c r="KO67" s="32"/>
      <c r="KP67" s="32"/>
      <c r="KQ67" s="32"/>
      <c r="KR67" s="32"/>
      <c r="KS67" s="32"/>
      <c r="KT67" s="32"/>
      <c r="KU67" s="32"/>
      <c r="KV67" s="32"/>
      <c r="KW67" s="32"/>
      <c r="KX67" s="32"/>
      <c r="KY67" s="32"/>
      <c r="KZ67" s="32"/>
      <c r="LA67" s="32"/>
      <c r="LB67" s="32"/>
      <c r="LC67" s="32"/>
      <c r="LD67" s="32"/>
      <c r="LE67" s="32"/>
      <c r="LF67" s="32"/>
      <c r="LG67" s="32"/>
      <c r="LH67" s="32"/>
      <c r="LI67" s="32"/>
      <c r="LJ67" s="32"/>
      <c r="LK67" s="32"/>
      <c r="LL67" s="32"/>
      <c r="LM67" s="32"/>
      <c r="LN67" s="32"/>
      <c r="LO67" s="32"/>
      <c r="LP67" s="32"/>
      <c r="LQ67" s="32"/>
      <c r="LR67" s="32"/>
      <c r="LS67" s="32"/>
      <c r="LT67" s="32"/>
      <c r="LU67" s="32"/>
      <c r="LV67" s="32"/>
      <c r="LW67" s="32"/>
      <c r="LX67" s="32"/>
      <c r="LY67" s="32"/>
      <c r="LZ67" s="32"/>
      <c r="MA67" s="32"/>
      <c r="MB67" s="32"/>
      <c r="MC67" s="32"/>
      <c r="MD67" s="32"/>
      <c r="ME67" s="32"/>
      <c r="MF67" s="32"/>
      <c r="MG67" s="32"/>
      <c r="MH67" s="32"/>
      <c r="MI67" s="32"/>
      <c r="MJ67" s="32"/>
      <c r="MK67" s="32"/>
      <c r="ML67" s="32"/>
      <c r="MM67" s="32"/>
      <c r="MN67" s="32"/>
      <c r="MO67" s="32"/>
      <c r="MP67" s="32"/>
      <c r="MQ67" s="32"/>
      <c r="MR67" s="32"/>
      <c r="MS67" s="32"/>
      <c r="MT67" s="32"/>
      <c r="MU67" s="32"/>
      <c r="MV67" s="32"/>
      <c r="MW67" s="32"/>
      <c r="MX67" s="32"/>
      <c r="MY67" s="32"/>
      <c r="MZ67" s="32"/>
      <c r="NA67" s="32"/>
      <c r="NB67" s="32"/>
      <c r="NC67" s="32"/>
      <c r="ND67" s="32"/>
      <c r="NE67" s="32"/>
      <c r="NF67" s="32"/>
      <c r="NG67" s="32"/>
      <c r="NH67" s="32"/>
      <c r="NI67" s="32"/>
      <c r="NJ67" s="32"/>
      <c r="NK67" s="32"/>
      <c r="NL67" s="32"/>
      <c r="NM67" s="32"/>
      <c r="NN67" s="32"/>
      <c r="NO67" s="32"/>
      <c r="NP67" s="32"/>
      <c r="NQ67" s="32"/>
      <c r="NR67" s="32"/>
      <c r="NS67" s="32"/>
      <c r="NT67" s="32"/>
      <c r="NU67" s="32"/>
      <c r="NV67" s="32"/>
      <c r="NW67" s="32"/>
      <c r="NX67" s="32"/>
      <c r="NY67" s="32"/>
      <c r="NZ67" s="32"/>
      <c r="OA67" s="32"/>
      <c r="OB67" s="32"/>
      <c r="OC67" s="32"/>
      <c r="OD67" s="32"/>
      <c r="OE67" s="32"/>
      <c r="OF67" s="32"/>
      <c r="OG67" s="32"/>
      <c r="OH67" s="32"/>
      <c r="OI67" s="32"/>
      <c r="OJ67" s="32"/>
      <c r="OK67" s="32"/>
      <c r="OL67" s="32"/>
      <c r="OM67" s="32"/>
      <c r="ON67" s="32"/>
      <c r="OO67" s="32"/>
      <c r="OP67" s="32"/>
      <c r="OQ67" s="32"/>
      <c r="OR67" s="32"/>
      <c r="OS67" s="32"/>
      <c r="OT67" s="32"/>
      <c r="OU67" s="32"/>
      <c r="OV67" s="32"/>
      <c r="OW67" s="32"/>
      <c r="OX67" s="32"/>
      <c r="OY67" s="32"/>
      <c r="OZ67" s="32"/>
      <c r="PA67" s="32"/>
      <c r="PB67" s="32"/>
      <c r="PC67" s="32"/>
      <c r="PD67" s="32"/>
      <c r="PE67" s="32"/>
      <c r="PF67" s="32"/>
      <c r="PG67" s="32"/>
      <c r="PH67" s="32"/>
      <c r="PI67" s="32"/>
      <c r="PJ67" s="32"/>
      <c r="PK67" s="32"/>
      <c r="PL67" s="32"/>
      <c r="PM67" s="32"/>
      <c r="PN67" s="32"/>
      <c r="PO67" s="32"/>
      <c r="PP67" s="32"/>
      <c r="PQ67" s="32"/>
      <c r="PR67" s="32"/>
      <c r="PS67" s="32"/>
      <c r="PT67" s="32"/>
      <c r="PU67" s="32"/>
      <c r="PV67" s="32"/>
      <c r="PW67" s="32"/>
      <c r="PX67" s="32"/>
      <c r="PY67" s="32"/>
      <c r="PZ67" s="32"/>
      <c r="QA67" s="32"/>
      <c r="QB67" s="32"/>
      <c r="QC67" s="32"/>
      <c r="QD67" s="32"/>
      <c r="QE67" s="32"/>
      <c r="QF67" s="32"/>
      <c r="QG67" s="32"/>
      <c r="QH67" s="32"/>
      <c r="QI67" s="32"/>
      <c r="QJ67" s="32"/>
      <c r="QK67" s="32"/>
      <c r="QL67" s="32"/>
      <c r="QM67" s="32"/>
      <c r="QN67" s="32"/>
      <c r="QO67" s="32"/>
      <c r="QP67" s="32"/>
      <c r="QQ67" s="32"/>
      <c r="QR67" s="32"/>
      <c r="QS67" s="32"/>
      <c r="QT67" s="32"/>
      <c r="QU67" s="32"/>
      <c r="QV67" s="32"/>
      <c r="QW67" s="32"/>
      <c r="QX67" s="32"/>
      <c r="QY67" s="32"/>
      <c r="QZ67" s="32"/>
      <c r="RA67" s="32"/>
      <c r="RB67" s="32"/>
      <c r="RC67" s="32"/>
      <c r="RD67" s="32"/>
      <c r="RE67" s="32"/>
      <c r="RF67" s="32"/>
      <c r="RG67" s="32"/>
      <c r="RH67" s="32"/>
      <c r="RI67" s="32"/>
      <c r="RJ67" s="32"/>
      <c r="RK67" s="32"/>
      <c r="RL67" s="32"/>
      <c r="RM67" s="32"/>
      <c r="RN67" s="32"/>
      <c r="RO67" s="32"/>
      <c r="RP67" s="32"/>
      <c r="RQ67" s="32"/>
      <c r="RR67" s="32"/>
      <c r="RS67" s="32"/>
      <c r="RT67" s="32"/>
      <c r="RU67" s="32"/>
      <c r="RV67" s="32"/>
      <c r="RW67" s="32"/>
      <c r="RX67" s="32"/>
      <c r="RY67" s="32"/>
      <c r="RZ67" s="32"/>
      <c r="SA67" s="32"/>
      <c r="SB67" s="32"/>
      <c r="SC67" s="32"/>
      <c r="SD67" s="32"/>
      <c r="SE67" s="32"/>
      <c r="SF67" s="32"/>
      <c r="SG67" s="32"/>
      <c r="SH67" s="32"/>
      <c r="SI67" s="32"/>
      <c r="SJ67" s="32"/>
      <c r="SK67" s="32"/>
      <c r="SL67" s="32"/>
      <c r="SM67" s="32"/>
      <c r="SN67" s="32"/>
      <c r="SO67" s="32"/>
      <c r="SP67" s="32"/>
      <c r="SQ67" s="32"/>
      <c r="SR67" s="32"/>
      <c r="SS67" s="32"/>
      <c r="ST67" s="32"/>
      <c r="SU67" s="32"/>
      <c r="SV67" s="32"/>
      <c r="SW67" s="32"/>
      <c r="SX67" s="32"/>
      <c r="SY67" s="32"/>
      <c r="SZ67" s="32"/>
      <c r="TA67" s="32"/>
      <c r="TB67" s="32"/>
      <c r="TC67" s="32"/>
      <c r="TD67" s="32"/>
      <c r="TE67" s="32"/>
      <c r="TF67" s="32"/>
      <c r="TG67" s="32"/>
      <c r="TH67" s="32"/>
      <c r="TI67" s="32"/>
      <c r="TJ67" s="32"/>
      <c r="TK67" s="32"/>
      <c r="TL67" s="32"/>
      <c r="TM67" s="32"/>
      <c r="TN67" s="32"/>
      <c r="TO67" s="32"/>
    </row>
    <row r="68" spans="1:535" s="33" customFormat="1" ht="63" hidden="1" customHeight="1" x14ac:dyDescent="0.25">
      <c r="A68" s="92"/>
      <c r="B68" s="65"/>
      <c r="C68" s="67" t="s">
        <v>388</v>
      </c>
      <c r="D68" s="155"/>
      <c r="E68" s="155"/>
      <c r="F68" s="155"/>
      <c r="G68" s="155"/>
      <c r="H68" s="155"/>
      <c r="I68" s="155"/>
      <c r="J68" s="156" t="e">
        <f t="shared" si="8"/>
        <v>#DIV/0!</v>
      </c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6" t="e">
        <f t="shared" si="10"/>
        <v>#DIV/0!</v>
      </c>
      <c r="X68" s="155"/>
      <c r="Y68" s="203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  <c r="IS68" s="32"/>
      <c r="IT68" s="32"/>
      <c r="IU68" s="32"/>
      <c r="IV68" s="32"/>
      <c r="IW68" s="32"/>
      <c r="IX68" s="32"/>
      <c r="IY68" s="32"/>
      <c r="IZ68" s="32"/>
      <c r="JA68" s="32"/>
      <c r="JB68" s="32"/>
      <c r="JC68" s="32"/>
      <c r="JD68" s="32"/>
      <c r="JE68" s="32"/>
      <c r="JF68" s="32"/>
      <c r="JG68" s="32"/>
      <c r="JH68" s="32"/>
      <c r="JI68" s="32"/>
      <c r="JJ68" s="32"/>
      <c r="JK68" s="32"/>
      <c r="JL68" s="32"/>
      <c r="JM68" s="32"/>
      <c r="JN68" s="32"/>
      <c r="JO68" s="32"/>
      <c r="JP68" s="32"/>
      <c r="JQ68" s="32"/>
      <c r="JR68" s="32"/>
      <c r="JS68" s="32"/>
      <c r="JT68" s="32"/>
      <c r="JU68" s="32"/>
      <c r="JV68" s="32"/>
      <c r="JW68" s="32"/>
      <c r="JX68" s="32"/>
      <c r="JY68" s="32"/>
      <c r="JZ68" s="32"/>
      <c r="KA68" s="32"/>
      <c r="KB68" s="32"/>
      <c r="KC68" s="32"/>
      <c r="KD68" s="32"/>
      <c r="KE68" s="32"/>
      <c r="KF68" s="32"/>
      <c r="KG68" s="32"/>
      <c r="KH68" s="32"/>
      <c r="KI68" s="32"/>
      <c r="KJ68" s="32"/>
      <c r="KK68" s="32"/>
      <c r="KL68" s="32"/>
      <c r="KM68" s="32"/>
      <c r="KN68" s="32"/>
      <c r="KO68" s="32"/>
      <c r="KP68" s="32"/>
      <c r="KQ68" s="32"/>
      <c r="KR68" s="32"/>
      <c r="KS68" s="32"/>
      <c r="KT68" s="32"/>
      <c r="KU68" s="32"/>
      <c r="KV68" s="32"/>
      <c r="KW68" s="32"/>
      <c r="KX68" s="32"/>
      <c r="KY68" s="32"/>
      <c r="KZ68" s="32"/>
      <c r="LA68" s="32"/>
      <c r="LB68" s="32"/>
      <c r="LC68" s="32"/>
      <c r="LD68" s="32"/>
      <c r="LE68" s="32"/>
      <c r="LF68" s="32"/>
      <c r="LG68" s="32"/>
      <c r="LH68" s="32"/>
      <c r="LI68" s="32"/>
      <c r="LJ68" s="32"/>
      <c r="LK68" s="32"/>
      <c r="LL68" s="32"/>
      <c r="LM68" s="32"/>
      <c r="LN68" s="32"/>
      <c r="LO68" s="32"/>
      <c r="LP68" s="32"/>
      <c r="LQ68" s="32"/>
      <c r="LR68" s="32"/>
      <c r="LS68" s="32"/>
      <c r="LT68" s="32"/>
      <c r="LU68" s="32"/>
      <c r="LV68" s="32"/>
      <c r="LW68" s="32"/>
      <c r="LX68" s="32"/>
      <c r="LY68" s="32"/>
      <c r="LZ68" s="32"/>
      <c r="MA68" s="32"/>
      <c r="MB68" s="32"/>
      <c r="MC68" s="32"/>
      <c r="MD68" s="32"/>
      <c r="ME68" s="32"/>
      <c r="MF68" s="32"/>
      <c r="MG68" s="32"/>
      <c r="MH68" s="32"/>
      <c r="MI68" s="32"/>
      <c r="MJ68" s="32"/>
      <c r="MK68" s="32"/>
      <c r="ML68" s="32"/>
      <c r="MM68" s="32"/>
      <c r="MN68" s="32"/>
      <c r="MO68" s="32"/>
      <c r="MP68" s="32"/>
      <c r="MQ68" s="32"/>
      <c r="MR68" s="32"/>
      <c r="MS68" s="32"/>
      <c r="MT68" s="32"/>
      <c r="MU68" s="32"/>
      <c r="MV68" s="32"/>
      <c r="MW68" s="32"/>
      <c r="MX68" s="32"/>
      <c r="MY68" s="32"/>
      <c r="MZ68" s="32"/>
      <c r="NA68" s="32"/>
      <c r="NB68" s="32"/>
      <c r="NC68" s="32"/>
      <c r="ND68" s="32"/>
      <c r="NE68" s="32"/>
      <c r="NF68" s="32"/>
      <c r="NG68" s="32"/>
      <c r="NH68" s="32"/>
      <c r="NI68" s="32"/>
      <c r="NJ68" s="32"/>
      <c r="NK68" s="32"/>
      <c r="NL68" s="32"/>
      <c r="NM68" s="32"/>
      <c r="NN68" s="32"/>
      <c r="NO68" s="32"/>
      <c r="NP68" s="32"/>
      <c r="NQ68" s="32"/>
      <c r="NR68" s="32"/>
      <c r="NS68" s="32"/>
      <c r="NT68" s="32"/>
      <c r="NU68" s="32"/>
      <c r="NV68" s="32"/>
      <c r="NW68" s="32"/>
      <c r="NX68" s="32"/>
      <c r="NY68" s="32"/>
      <c r="NZ68" s="32"/>
      <c r="OA68" s="32"/>
      <c r="OB68" s="32"/>
      <c r="OC68" s="32"/>
      <c r="OD68" s="32"/>
      <c r="OE68" s="32"/>
      <c r="OF68" s="32"/>
      <c r="OG68" s="32"/>
      <c r="OH68" s="32"/>
      <c r="OI68" s="32"/>
      <c r="OJ68" s="32"/>
      <c r="OK68" s="32"/>
      <c r="OL68" s="32"/>
      <c r="OM68" s="32"/>
      <c r="ON68" s="32"/>
      <c r="OO68" s="32"/>
      <c r="OP68" s="32"/>
      <c r="OQ68" s="32"/>
      <c r="OR68" s="32"/>
      <c r="OS68" s="32"/>
      <c r="OT68" s="32"/>
      <c r="OU68" s="32"/>
      <c r="OV68" s="32"/>
      <c r="OW68" s="32"/>
      <c r="OX68" s="32"/>
      <c r="OY68" s="32"/>
      <c r="OZ68" s="32"/>
      <c r="PA68" s="32"/>
      <c r="PB68" s="32"/>
      <c r="PC68" s="32"/>
      <c r="PD68" s="32"/>
      <c r="PE68" s="32"/>
      <c r="PF68" s="32"/>
      <c r="PG68" s="32"/>
      <c r="PH68" s="32"/>
      <c r="PI68" s="32"/>
      <c r="PJ68" s="32"/>
      <c r="PK68" s="32"/>
      <c r="PL68" s="32"/>
      <c r="PM68" s="32"/>
      <c r="PN68" s="32"/>
      <c r="PO68" s="32"/>
      <c r="PP68" s="32"/>
      <c r="PQ68" s="32"/>
      <c r="PR68" s="32"/>
      <c r="PS68" s="32"/>
      <c r="PT68" s="32"/>
      <c r="PU68" s="32"/>
      <c r="PV68" s="32"/>
      <c r="PW68" s="32"/>
      <c r="PX68" s="32"/>
      <c r="PY68" s="32"/>
      <c r="PZ68" s="32"/>
      <c r="QA68" s="32"/>
      <c r="QB68" s="32"/>
      <c r="QC68" s="32"/>
      <c r="QD68" s="32"/>
      <c r="QE68" s="32"/>
      <c r="QF68" s="32"/>
      <c r="QG68" s="32"/>
      <c r="QH68" s="32"/>
      <c r="QI68" s="32"/>
      <c r="QJ68" s="32"/>
      <c r="QK68" s="32"/>
      <c r="QL68" s="32"/>
      <c r="QM68" s="32"/>
      <c r="QN68" s="32"/>
      <c r="QO68" s="32"/>
      <c r="QP68" s="32"/>
      <c r="QQ68" s="32"/>
      <c r="QR68" s="32"/>
      <c r="QS68" s="32"/>
      <c r="QT68" s="32"/>
      <c r="QU68" s="32"/>
      <c r="QV68" s="32"/>
      <c r="QW68" s="32"/>
      <c r="QX68" s="32"/>
      <c r="QY68" s="32"/>
      <c r="QZ68" s="32"/>
      <c r="RA68" s="32"/>
      <c r="RB68" s="32"/>
      <c r="RC68" s="32"/>
      <c r="RD68" s="32"/>
      <c r="RE68" s="32"/>
      <c r="RF68" s="32"/>
      <c r="RG68" s="32"/>
      <c r="RH68" s="32"/>
      <c r="RI68" s="32"/>
      <c r="RJ68" s="32"/>
      <c r="RK68" s="32"/>
      <c r="RL68" s="32"/>
      <c r="RM68" s="32"/>
      <c r="RN68" s="32"/>
      <c r="RO68" s="32"/>
      <c r="RP68" s="32"/>
      <c r="RQ68" s="32"/>
      <c r="RR68" s="32"/>
      <c r="RS68" s="32"/>
      <c r="RT68" s="32"/>
      <c r="RU68" s="32"/>
      <c r="RV68" s="32"/>
      <c r="RW68" s="32"/>
      <c r="RX68" s="32"/>
      <c r="RY68" s="32"/>
      <c r="RZ68" s="32"/>
      <c r="SA68" s="32"/>
      <c r="SB68" s="32"/>
      <c r="SC68" s="32"/>
      <c r="SD68" s="32"/>
      <c r="SE68" s="32"/>
      <c r="SF68" s="32"/>
      <c r="SG68" s="32"/>
      <c r="SH68" s="32"/>
      <c r="SI68" s="32"/>
      <c r="SJ68" s="32"/>
      <c r="SK68" s="32"/>
      <c r="SL68" s="32"/>
      <c r="SM68" s="32"/>
      <c r="SN68" s="32"/>
      <c r="SO68" s="32"/>
      <c r="SP68" s="32"/>
      <c r="SQ68" s="32"/>
      <c r="SR68" s="32"/>
      <c r="SS68" s="32"/>
      <c r="ST68" s="32"/>
      <c r="SU68" s="32"/>
      <c r="SV68" s="32"/>
      <c r="SW68" s="32"/>
      <c r="SX68" s="32"/>
      <c r="SY68" s="32"/>
      <c r="SZ68" s="32"/>
      <c r="TA68" s="32"/>
      <c r="TB68" s="32"/>
      <c r="TC68" s="32"/>
      <c r="TD68" s="32"/>
      <c r="TE68" s="32"/>
      <c r="TF68" s="32"/>
      <c r="TG68" s="32"/>
      <c r="TH68" s="32"/>
      <c r="TI68" s="32"/>
      <c r="TJ68" s="32"/>
      <c r="TK68" s="32"/>
      <c r="TL68" s="32"/>
      <c r="TM68" s="32"/>
      <c r="TN68" s="32"/>
      <c r="TO68" s="32"/>
    </row>
    <row r="69" spans="1:535" s="33" customFormat="1" ht="47.25" x14ac:dyDescent="0.25">
      <c r="A69" s="92"/>
      <c r="B69" s="65"/>
      <c r="C69" s="67" t="s">
        <v>541</v>
      </c>
      <c r="D69" s="155">
        <f>D92</f>
        <v>246000</v>
      </c>
      <c r="E69" s="155">
        <f t="shared" ref="E69:X69" si="31">E92</f>
        <v>0</v>
      </c>
      <c r="F69" s="155">
        <f t="shared" si="31"/>
        <v>0</v>
      </c>
      <c r="G69" s="155">
        <f>G92</f>
        <v>41500</v>
      </c>
      <c r="H69" s="155">
        <f t="shared" ref="H69:I69" si="32">H92</f>
        <v>0</v>
      </c>
      <c r="I69" s="155">
        <f t="shared" si="32"/>
        <v>0</v>
      </c>
      <c r="J69" s="156">
        <f t="shared" si="8"/>
        <v>16.869918699186993</v>
      </c>
      <c r="K69" s="155">
        <f t="shared" si="31"/>
        <v>1754000</v>
      </c>
      <c r="L69" s="155">
        <f t="shared" si="31"/>
        <v>1754000</v>
      </c>
      <c r="M69" s="155">
        <f t="shared" si="31"/>
        <v>0</v>
      </c>
      <c r="N69" s="155">
        <f t="shared" si="31"/>
        <v>0</v>
      </c>
      <c r="O69" s="155">
        <f t="shared" si="31"/>
        <v>0</v>
      </c>
      <c r="P69" s="155">
        <f t="shared" si="31"/>
        <v>1754000</v>
      </c>
      <c r="Q69" s="155">
        <f t="shared" ref="Q69:V69" si="33">Q92</f>
        <v>206946</v>
      </c>
      <c r="R69" s="155">
        <f t="shared" si="33"/>
        <v>206946</v>
      </c>
      <c r="S69" s="155">
        <f t="shared" si="33"/>
        <v>0</v>
      </c>
      <c r="T69" s="155">
        <f t="shared" si="33"/>
        <v>0</v>
      </c>
      <c r="U69" s="155">
        <f t="shared" si="33"/>
        <v>0</v>
      </c>
      <c r="V69" s="155">
        <f t="shared" si="33"/>
        <v>206946</v>
      </c>
      <c r="W69" s="156">
        <f t="shared" si="10"/>
        <v>11.798517673888256</v>
      </c>
      <c r="X69" s="155">
        <f t="shared" si="31"/>
        <v>248446</v>
      </c>
      <c r="Y69" s="203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  <c r="IS69" s="32"/>
      <c r="IT69" s="32"/>
      <c r="IU69" s="32"/>
      <c r="IV69" s="32"/>
      <c r="IW69" s="32"/>
      <c r="IX69" s="32"/>
      <c r="IY69" s="32"/>
      <c r="IZ69" s="32"/>
      <c r="JA69" s="32"/>
      <c r="JB69" s="32"/>
      <c r="JC69" s="32"/>
      <c r="JD69" s="32"/>
      <c r="JE69" s="32"/>
      <c r="JF69" s="32"/>
      <c r="JG69" s="32"/>
      <c r="JH69" s="32"/>
      <c r="JI69" s="32"/>
      <c r="JJ69" s="32"/>
      <c r="JK69" s="32"/>
      <c r="JL69" s="32"/>
      <c r="JM69" s="32"/>
      <c r="JN69" s="32"/>
      <c r="JO69" s="32"/>
      <c r="JP69" s="32"/>
      <c r="JQ69" s="32"/>
      <c r="JR69" s="32"/>
      <c r="JS69" s="32"/>
      <c r="JT69" s="32"/>
      <c r="JU69" s="32"/>
      <c r="JV69" s="32"/>
      <c r="JW69" s="32"/>
      <c r="JX69" s="32"/>
      <c r="JY69" s="32"/>
      <c r="JZ69" s="32"/>
      <c r="KA69" s="32"/>
      <c r="KB69" s="32"/>
      <c r="KC69" s="32"/>
      <c r="KD69" s="32"/>
      <c r="KE69" s="32"/>
      <c r="KF69" s="32"/>
      <c r="KG69" s="32"/>
      <c r="KH69" s="32"/>
      <c r="KI69" s="32"/>
      <c r="KJ69" s="32"/>
      <c r="KK69" s="32"/>
      <c r="KL69" s="32"/>
      <c r="KM69" s="32"/>
      <c r="KN69" s="32"/>
      <c r="KO69" s="32"/>
      <c r="KP69" s="32"/>
      <c r="KQ69" s="32"/>
      <c r="KR69" s="32"/>
      <c r="KS69" s="32"/>
      <c r="KT69" s="32"/>
      <c r="KU69" s="32"/>
      <c r="KV69" s="32"/>
      <c r="KW69" s="32"/>
      <c r="KX69" s="32"/>
      <c r="KY69" s="32"/>
      <c r="KZ69" s="32"/>
      <c r="LA69" s="32"/>
      <c r="LB69" s="32"/>
      <c r="LC69" s="32"/>
      <c r="LD69" s="32"/>
      <c r="LE69" s="32"/>
      <c r="LF69" s="32"/>
      <c r="LG69" s="32"/>
      <c r="LH69" s="32"/>
      <c r="LI69" s="32"/>
      <c r="LJ69" s="32"/>
      <c r="LK69" s="32"/>
      <c r="LL69" s="32"/>
      <c r="LM69" s="32"/>
      <c r="LN69" s="32"/>
      <c r="LO69" s="32"/>
      <c r="LP69" s="32"/>
      <c r="LQ69" s="32"/>
      <c r="LR69" s="32"/>
      <c r="LS69" s="32"/>
      <c r="LT69" s="32"/>
      <c r="LU69" s="32"/>
      <c r="LV69" s="32"/>
      <c r="LW69" s="32"/>
      <c r="LX69" s="32"/>
      <c r="LY69" s="32"/>
      <c r="LZ69" s="32"/>
      <c r="MA69" s="32"/>
      <c r="MB69" s="32"/>
      <c r="MC69" s="32"/>
      <c r="MD69" s="32"/>
      <c r="ME69" s="32"/>
      <c r="MF69" s="32"/>
      <c r="MG69" s="32"/>
      <c r="MH69" s="32"/>
      <c r="MI69" s="32"/>
      <c r="MJ69" s="32"/>
      <c r="MK69" s="32"/>
      <c r="ML69" s="32"/>
      <c r="MM69" s="32"/>
      <c r="MN69" s="32"/>
      <c r="MO69" s="32"/>
      <c r="MP69" s="32"/>
      <c r="MQ69" s="32"/>
      <c r="MR69" s="32"/>
      <c r="MS69" s="32"/>
      <c r="MT69" s="32"/>
      <c r="MU69" s="32"/>
      <c r="MV69" s="32"/>
      <c r="MW69" s="32"/>
      <c r="MX69" s="32"/>
      <c r="MY69" s="32"/>
      <c r="MZ69" s="32"/>
      <c r="NA69" s="32"/>
      <c r="NB69" s="32"/>
      <c r="NC69" s="32"/>
      <c r="ND69" s="32"/>
      <c r="NE69" s="32"/>
      <c r="NF69" s="32"/>
      <c r="NG69" s="32"/>
      <c r="NH69" s="32"/>
      <c r="NI69" s="32"/>
      <c r="NJ69" s="32"/>
      <c r="NK69" s="32"/>
      <c r="NL69" s="32"/>
      <c r="NM69" s="32"/>
      <c r="NN69" s="32"/>
      <c r="NO69" s="32"/>
      <c r="NP69" s="32"/>
      <c r="NQ69" s="32"/>
      <c r="NR69" s="32"/>
      <c r="NS69" s="32"/>
      <c r="NT69" s="32"/>
      <c r="NU69" s="32"/>
      <c r="NV69" s="32"/>
      <c r="NW69" s="32"/>
      <c r="NX69" s="32"/>
      <c r="NY69" s="32"/>
      <c r="NZ69" s="32"/>
      <c r="OA69" s="32"/>
      <c r="OB69" s="32"/>
      <c r="OC69" s="32"/>
      <c r="OD69" s="32"/>
      <c r="OE69" s="32"/>
      <c r="OF69" s="32"/>
      <c r="OG69" s="32"/>
      <c r="OH69" s="32"/>
      <c r="OI69" s="32"/>
      <c r="OJ69" s="32"/>
      <c r="OK69" s="32"/>
      <c r="OL69" s="32"/>
      <c r="OM69" s="32"/>
      <c r="ON69" s="32"/>
      <c r="OO69" s="32"/>
      <c r="OP69" s="32"/>
      <c r="OQ69" s="32"/>
      <c r="OR69" s="32"/>
      <c r="OS69" s="32"/>
      <c r="OT69" s="32"/>
      <c r="OU69" s="32"/>
      <c r="OV69" s="32"/>
      <c r="OW69" s="32"/>
      <c r="OX69" s="32"/>
      <c r="OY69" s="32"/>
      <c r="OZ69" s="32"/>
      <c r="PA69" s="32"/>
      <c r="PB69" s="32"/>
      <c r="PC69" s="32"/>
      <c r="PD69" s="32"/>
      <c r="PE69" s="32"/>
      <c r="PF69" s="32"/>
      <c r="PG69" s="32"/>
      <c r="PH69" s="32"/>
      <c r="PI69" s="32"/>
      <c r="PJ69" s="32"/>
      <c r="PK69" s="32"/>
      <c r="PL69" s="32"/>
      <c r="PM69" s="32"/>
      <c r="PN69" s="32"/>
      <c r="PO69" s="32"/>
      <c r="PP69" s="32"/>
      <c r="PQ69" s="32"/>
      <c r="PR69" s="32"/>
      <c r="PS69" s="32"/>
      <c r="PT69" s="32"/>
      <c r="PU69" s="32"/>
      <c r="PV69" s="32"/>
      <c r="PW69" s="32"/>
      <c r="PX69" s="32"/>
      <c r="PY69" s="32"/>
      <c r="PZ69" s="32"/>
      <c r="QA69" s="32"/>
      <c r="QB69" s="32"/>
      <c r="QC69" s="32"/>
      <c r="QD69" s="32"/>
      <c r="QE69" s="32"/>
      <c r="QF69" s="32"/>
      <c r="QG69" s="32"/>
      <c r="QH69" s="32"/>
      <c r="QI69" s="32"/>
      <c r="QJ69" s="32"/>
      <c r="QK69" s="32"/>
      <c r="QL69" s="32"/>
      <c r="QM69" s="32"/>
      <c r="QN69" s="32"/>
      <c r="QO69" s="32"/>
      <c r="QP69" s="32"/>
      <c r="QQ69" s="32"/>
      <c r="QR69" s="32"/>
      <c r="QS69" s="32"/>
      <c r="QT69" s="32"/>
      <c r="QU69" s="32"/>
      <c r="QV69" s="32"/>
      <c r="QW69" s="32"/>
      <c r="QX69" s="32"/>
      <c r="QY69" s="32"/>
      <c r="QZ69" s="32"/>
      <c r="RA69" s="32"/>
      <c r="RB69" s="32"/>
      <c r="RC69" s="32"/>
      <c r="RD69" s="32"/>
      <c r="RE69" s="32"/>
      <c r="RF69" s="32"/>
      <c r="RG69" s="32"/>
      <c r="RH69" s="32"/>
      <c r="RI69" s="32"/>
      <c r="RJ69" s="32"/>
      <c r="RK69" s="32"/>
      <c r="RL69" s="32"/>
      <c r="RM69" s="32"/>
      <c r="RN69" s="32"/>
      <c r="RO69" s="32"/>
      <c r="RP69" s="32"/>
      <c r="RQ69" s="32"/>
      <c r="RR69" s="32"/>
      <c r="RS69" s="32"/>
      <c r="RT69" s="32"/>
      <c r="RU69" s="32"/>
      <c r="RV69" s="32"/>
      <c r="RW69" s="32"/>
      <c r="RX69" s="32"/>
      <c r="RY69" s="32"/>
      <c r="RZ69" s="32"/>
      <c r="SA69" s="32"/>
      <c r="SB69" s="32"/>
      <c r="SC69" s="32"/>
      <c r="SD69" s="32"/>
      <c r="SE69" s="32"/>
      <c r="SF69" s="32"/>
      <c r="SG69" s="32"/>
      <c r="SH69" s="32"/>
      <c r="SI69" s="32"/>
      <c r="SJ69" s="32"/>
      <c r="SK69" s="32"/>
      <c r="SL69" s="32"/>
      <c r="SM69" s="32"/>
      <c r="SN69" s="32"/>
      <c r="SO69" s="32"/>
      <c r="SP69" s="32"/>
      <c r="SQ69" s="32"/>
      <c r="SR69" s="32"/>
      <c r="SS69" s="32"/>
      <c r="ST69" s="32"/>
      <c r="SU69" s="32"/>
      <c r="SV69" s="32"/>
      <c r="SW69" s="32"/>
      <c r="SX69" s="32"/>
      <c r="SY69" s="32"/>
      <c r="SZ69" s="32"/>
      <c r="TA69" s="32"/>
      <c r="TB69" s="32"/>
      <c r="TC69" s="32"/>
      <c r="TD69" s="32"/>
      <c r="TE69" s="32"/>
      <c r="TF69" s="32"/>
      <c r="TG69" s="32"/>
      <c r="TH69" s="32"/>
      <c r="TI69" s="32"/>
      <c r="TJ69" s="32"/>
      <c r="TK69" s="32"/>
      <c r="TL69" s="32"/>
      <c r="TM69" s="32"/>
      <c r="TN69" s="32"/>
      <c r="TO69" s="32"/>
    </row>
    <row r="70" spans="1:535" s="33" customFormat="1" ht="47.25" x14ac:dyDescent="0.25">
      <c r="A70" s="92"/>
      <c r="B70" s="65"/>
      <c r="C70" s="67" t="s">
        <v>384</v>
      </c>
      <c r="D70" s="155">
        <f t="shared" ref="D70:X70" si="34">D86+D101</f>
        <v>3578416</v>
      </c>
      <c r="E70" s="155">
        <f t="shared" si="34"/>
        <v>1228720</v>
      </c>
      <c r="F70" s="155">
        <f t="shared" si="34"/>
        <v>0</v>
      </c>
      <c r="G70" s="155">
        <f t="shared" ref="G70:I70" si="35">G86+G101</f>
        <v>2170382.4</v>
      </c>
      <c r="H70" s="155">
        <f t="shared" si="35"/>
        <v>557814.72</v>
      </c>
      <c r="I70" s="155">
        <f t="shared" si="35"/>
        <v>0</v>
      </c>
      <c r="J70" s="156">
        <f t="shared" si="8"/>
        <v>60.652042691514907</v>
      </c>
      <c r="K70" s="155">
        <f t="shared" si="34"/>
        <v>0</v>
      </c>
      <c r="L70" s="155">
        <f t="shared" si="34"/>
        <v>0</v>
      </c>
      <c r="M70" s="155">
        <f t="shared" si="34"/>
        <v>0</v>
      </c>
      <c r="N70" s="155">
        <f t="shared" si="34"/>
        <v>0</v>
      </c>
      <c r="O70" s="155">
        <f t="shared" si="34"/>
        <v>0</v>
      </c>
      <c r="P70" s="155">
        <f t="shared" si="34"/>
        <v>0</v>
      </c>
      <c r="Q70" s="155">
        <f t="shared" ref="Q70:V70" si="36">Q86+Q101</f>
        <v>0</v>
      </c>
      <c r="R70" s="155">
        <f t="shared" si="36"/>
        <v>0</v>
      </c>
      <c r="S70" s="155">
        <f t="shared" si="36"/>
        <v>0</v>
      </c>
      <c r="T70" s="155">
        <f t="shared" si="36"/>
        <v>0</v>
      </c>
      <c r="U70" s="155">
        <f t="shared" si="36"/>
        <v>0</v>
      </c>
      <c r="V70" s="155">
        <f t="shared" si="36"/>
        <v>0</v>
      </c>
      <c r="W70" s="156"/>
      <c r="X70" s="155">
        <f t="shared" si="34"/>
        <v>2170382.4</v>
      </c>
      <c r="Y70" s="203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  <c r="IS70" s="32"/>
      <c r="IT70" s="32"/>
      <c r="IU70" s="32"/>
      <c r="IV70" s="32"/>
      <c r="IW70" s="32"/>
      <c r="IX70" s="32"/>
      <c r="IY70" s="32"/>
      <c r="IZ70" s="32"/>
      <c r="JA70" s="32"/>
      <c r="JB70" s="32"/>
      <c r="JC70" s="32"/>
      <c r="JD70" s="32"/>
      <c r="JE70" s="32"/>
      <c r="JF70" s="32"/>
      <c r="JG70" s="32"/>
      <c r="JH70" s="32"/>
      <c r="JI70" s="32"/>
      <c r="JJ70" s="32"/>
      <c r="JK70" s="32"/>
      <c r="JL70" s="32"/>
      <c r="JM70" s="32"/>
      <c r="JN70" s="32"/>
      <c r="JO70" s="32"/>
      <c r="JP70" s="32"/>
      <c r="JQ70" s="32"/>
      <c r="JR70" s="32"/>
      <c r="JS70" s="32"/>
      <c r="JT70" s="32"/>
      <c r="JU70" s="32"/>
      <c r="JV70" s="32"/>
      <c r="JW70" s="32"/>
      <c r="JX70" s="32"/>
      <c r="JY70" s="32"/>
      <c r="JZ70" s="32"/>
      <c r="KA70" s="32"/>
      <c r="KB70" s="32"/>
      <c r="KC70" s="32"/>
      <c r="KD70" s="32"/>
      <c r="KE70" s="32"/>
      <c r="KF70" s="32"/>
      <c r="KG70" s="32"/>
      <c r="KH70" s="32"/>
      <c r="KI70" s="32"/>
      <c r="KJ70" s="32"/>
      <c r="KK70" s="32"/>
      <c r="KL70" s="32"/>
      <c r="KM70" s="32"/>
      <c r="KN70" s="32"/>
      <c r="KO70" s="32"/>
      <c r="KP70" s="32"/>
      <c r="KQ70" s="32"/>
      <c r="KR70" s="32"/>
      <c r="KS70" s="32"/>
      <c r="KT70" s="32"/>
      <c r="KU70" s="32"/>
      <c r="KV70" s="32"/>
      <c r="KW70" s="32"/>
      <c r="KX70" s="32"/>
      <c r="KY70" s="32"/>
      <c r="KZ70" s="32"/>
      <c r="LA70" s="32"/>
      <c r="LB70" s="32"/>
      <c r="LC70" s="32"/>
      <c r="LD70" s="32"/>
      <c r="LE70" s="32"/>
      <c r="LF70" s="32"/>
      <c r="LG70" s="32"/>
      <c r="LH70" s="32"/>
      <c r="LI70" s="32"/>
      <c r="LJ70" s="32"/>
      <c r="LK70" s="32"/>
      <c r="LL70" s="32"/>
      <c r="LM70" s="32"/>
      <c r="LN70" s="32"/>
      <c r="LO70" s="32"/>
      <c r="LP70" s="32"/>
      <c r="LQ70" s="32"/>
      <c r="LR70" s="32"/>
      <c r="LS70" s="32"/>
      <c r="LT70" s="32"/>
      <c r="LU70" s="32"/>
      <c r="LV70" s="32"/>
      <c r="LW70" s="32"/>
      <c r="LX70" s="32"/>
      <c r="LY70" s="32"/>
      <c r="LZ70" s="32"/>
      <c r="MA70" s="32"/>
      <c r="MB70" s="32"/>
      <c r="MC70" s="32"/>
      <c r="MD70" s="32"/>
      <c r="ME70" s="32"/>
      <c r="MF70" s="32"/>
      <c r="MG70" s="32"/>
      <c r="MH70" s="32"/>
      <c r="MI70" s="32"/>
      <c r="MJ70" s="32"/>
      <c r="MK70" s="32"/>
      <c r="ML70" s="32"/>
      <c r="MM70" s="32"/>
      <c r="MN70" s="32"/>
      <c r="MO70" s="32"/>
      <c r="MP70" s="32"/>
      <c r="MQ70" s="32"/>
      <c r="MR70" s="32"/>
      <c r="MS70" s="32"/>
      <c r="MT70" s="32"/>
      <c r="MU70" s="32"/>
      <c r="MV70" s="32"/>
      <c r="MW70" s="32"/>
      <c r="MX70" s="32"/>
      <c r="MY70" s="32"/>
      <c r="MZ70" s="32"/>
      <c r="NA70" s="32"/>
      <c r="NB70" s="32"/>
      <c r="NC70" s="32"/>
      <c r="ND70" s="32"/>
      <c r="NE70" s="32"/>
      <c r="NF70" s="32"/>
      <c r="NG70" s="32"/>
      <c r="NH70" s="32"/>
      <c r="NI70" s="32"/>
      <c r="NJ70" s="32"/>
      <c r="NK70" s="32"/>
      <c r="NL70" s="32"/>
      <c r="NM70" s="32"/>
      <c r="NN70" s="32"/>
      <c r="NO70" s="32"/>
      <c r="NP70" s="32"/>
      <c r="NQ70" s="32"/>
      <c r="NR70" s="32"/>
      <c r="NS70" s="32"/>
      <c r="NT70" s="32"/>
      <c r="NU70" s="32"/>
      <c r="NV70" s="32"/>
      <c r="NW70" s="32"/>
      <c r="NX70" s="32"/>
      <c r="NY70" s="32"/>
      <c r="NZ70" s="32"/>
      <c r="OA70" s="32"/>
      <c r="OB70" s="32"/>
      <c r="OC70" s="32"/>
      <c r="OD70" s="32"/>
      <c r="OE70" s="32"/>
      <c r="OF70" s="32"/>
      <c r="OG70" s="32"/>
      <c r="OH70" s="32"/>
      <c r="OI70" s="32"/>
      <c r="OJ70" s="32"/>
      <c r="OK70" s="32"/>
      <c r="OL70" s="32"/>
      <c r="OM70" s="32"/>
      <c r="ON70" s="32"/>
      <c r="OO70" s="32"/>
      <c r="OP70" s="32"/>
      <c r="OQ70" s="32"/>
      <c r="OR70" s="32"/>
      <c r="OS70" s="32"/>
      <c r="OT70" s="32"/>
      <c r="OU70" s="32"/>
      <c r="OV70" s="32"/>
      <c r="OW70" s="32"/>
      <c r="OX70" s="32"/>
      <c r="OY70" s="32"/>
      <c r="OZ70" s="32"/>
      <c r="PA70" s="32"/>
      <c r="PB70" s="32"/>
      <c r="PC70" s="32"/>
      <c r="PD70" s="32"/>
      <c r="PE70" s="32"/>
      <c r="PF70" s="32"/>
      <c r="PG70" s="32"/>
      <c r="PH70" s="32"/>
      <c r="PI70" s="32"/>
      <c r="PJ70" s="32"/>
      <c r="PK70" s="32"/>
      <c r="PL70" s="32"/>
      <c r="PM70" s="32"/>
      <c r="PN70" s="32"/>
      <c r="PO70" s="32"/>
      <c r="PP70" s="32"/>
      <c r="PQ70" s="32"/>
      <c r="PR70" s="32"/>
      <c r="PS70" s="32"/>
      <c r="PT70" s="32"/>
      <c r="PU70" s="32"/>
      <c r="PV70" s="32"/>
      <c r="PW70" s="32"/>
      <c r="PX70" s="32"/>
      <c r="PY70" s="32"/>
      <c r="PZ70" s="32"/>
      <c r="QA70" s="32"/>
      <c r="QB70" s="32"/>
      <c r="QC70" s="32"/>
      <c r="QD70" s="32"/>
      <c r="QE70" s="32"/>
      <c r="QF70" s="32"/>
      <c r="QG70" s="32"/>
      <c r="QH70" s="32"/>
      <c r="QI70" s="32"/>
      <c r="QJ70" s="32"/>
      <c r="QK70" s="32"/>
      <c r="QL70" s="32"/>
      <c r="QM70" s="32"/>
      <c r="QN70" s="32"/>
      <c r="QO70" s="32"/>
      <c r="QP70" s="32"/>
      <c r="QQ70" s="32"/>
      <c r="QR70" s="32"/>
      <c r="QS70" s="32"/>
      <c r="QT70" s="32"/>
      <c r="QU70" s="32"/>
      <c r="QV70" s="32"/>
      <c r="QW70" s="32"/>
      <c r="QX70" s="32"/>
      <c r="QY70" s="32"/>
      <c r="QZ70" s="32"/>
      <c r="RA70" s="32"/>
      <c r="RB70" s="32"/>
      <c r="RC70" s="32"/>
      <c r="RD70" s="32"/>
      <c r="RE70" s="32"/>
      <c r="RF70" s="32"/>
      <c r="RG70" s="32"/>
      <c r="RH70" s="32"/>
      <c r="RI70" s="32"/>
      <c r="RJ70" s="32"/>
      <c r="RK70" s="32"/>
      <c r="RL70" s="32"/>
      <c r="RM70" s="32"/>
      <c r="RN70" s="32"/>
      <c r="RO70" s="32"/>
      <c r="RP70" s="32"/>
      <c r="RQ70" s="32"/>
      <c r="RR70" s="32"/>
      <c r="RS70" s="32"/>
      <c r="RT70" s="32"/>
      <c r="RU70" s="32"/>
      <c r="RV70" s="32"/>
      <c r="RW70" s="32"/>
      <c r="RX70" s="32"/>
      <c r="RY70" s="32"/>
      <c r="RZ70" s="32"/>
      <c r="SA70" s="32"/>
      <c r="SB70" s="32"/>
      <c r="SC70" s="32"/>
      <c r="SD70" s="32"/>
      <c r="SE70" s="32"/>
      <c r="SF70" s="32"/>
      <c r="SG70" s="32"/>
      <c r="SH70" s="32"/>
      <c r="SI70" s="32"/>
      <c r="SJ70" s="32"/>
      <c r="SK70" s="32"/>
      <c r="SL70" s="32"/>
      <c r="SM70" s="32"/>
      <c r="SN70" s="32"/>
      <c r="SO70" s="32"/>
      <c r="SP70" s="32"/>
      <c r="SQ70" s="32"/>
      <c r="SR70" s="32"/>
      <c r="SS70" s="32"/>
      <c r="ST70" s="32"/>
      <c r="SU70" s="32"/>
      <c r="SV70" s="32"/>
      <c r="SW70" s="32"/>
      <c r="SX70" s="32"/>
      <c r="SY70" s="32"/>
      <c r="SZ70" s="32"/>
      <c r="TA70" s="32"/>
      <c r="TB70" s="32"/>
      <c r="TC70" s="32"/>
      <c r="TD70" s="32"/>
      <c r="TE70" s="32"/>
      <c r="TF70" s="32"/>
      <c r="TG70" s="32"/>
      <c r="TH70" s="32"/>
      <c r="TI70" s="32"/>
      <c r="TJ70" s="32"/>
      <c r="TK70" s="32"/>
      <c r="TL70" s="32"/>
      <c r="TM70" s="32"/>
      <c r="TN70" s="32"/>
      <c r="TO70" s="32"/>
    </row>
    <row r="71" spans="1:535" s="33" customFormat="1" ht="45" hidden="1" customHeight="1" x14ac:dyDescent="0.25">
      <c r="A71" s="92"/>
      <c r="B71" s="65"/>
      <c r="C71" s="67" t="s">
        <v>386</v>
      </c>
      <c r="D71" s="155" t="e">
        <f>#REF!+D98</f>
        <v>#REF!</v>
      </c>
      <c r="E71" s="155" t="e">
        <f>#REF!+E98</f>
        <v>#REF!</v>
      </c>
      <c r="F71" s="155" t="e">
        <f>#REF!+F98</f>
        <v>#REF!</v>
      </c>
      <c r="G71" s="155" t="e">
        <f>#REF!+G98</f>
        <v>#REF!</v>
      </c>
      <c r="H71" s="155" t="e">
        <f>#REF!+H98</f>
        <v>#REF!</v>
      </c>
      <c r="I71" s="155" t="e">
        <f>#REF!+I98</f>
        <v>#REF!</v>
      </c>
      <c r="J71" s="156" t="e">
        <f t="shared" si="8"/>
        <v>#REF!</v>
      </c>
      <c r="K71" s="155" t="e">
        <f>#REF!+K98</f>
        <v>#REF!</v>
      </c>
      <c r="L71" s="155" t="e">
        <f>#REF!+L98</f>
        <v>#REF!</v>
      </c>
      <c r="M71" s="155" t="e">
        <f>#REF!+M98</f>
        <v>#REF!</v>
      </c>
      <c r="N71" s="155" t="e">
        <f>#REF!+N98</f>
        <v>#REF!</v>
      </c>
      <c r="O71" s="155" t="e">
        <f>#REF!+O98</f>
        <v>#REF!</v>
      </c>
      <c r="P71" s="155" t="e">
        <f>#REF!+P98</f>
        <v>#REF!</v>
      </c>
      <c r="Q71" s="155" t="e">
        <f>#REF!+Q98</f>
        <v>#REF!</v>
      </c>
      <c r="R71" s="155" t="e">
        <f>#REF!+R98</f>
        <v>#REF!</v>
      </c>
      <c r="S71" s="155" t="e">
        <f>#REF!+S98</f>
        <v>#REF!</v>
      </c>
      <c r="T71" s="155" t="e">
        <f>#REF!+T98</f>
        <v>#REF!</v>
      </c>
      <c r="U71" s="155" t="e">
        <f>#REF!+U98</f>
        <v>#REF!</v>
      </c>
      <c r="V71" s="155" t="e">
        <f>#REF!+V98</f>
        <v>#REF!</v>
      </c>
      <c r="W71" s="156" t="e">
        <f t="shared" si="10"/>
        <v>#REF!</v>
      </c>
      <c r="X71" s="155" t="e">
        <f>#REF!+X98</f>
        <v>#REF!</v>
      </c>
      <c r="Y71" s="203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  <c r="IS71" s="32"/>
      <c r="IT71" s="32"/>
      <c r="IU71" s="32"/>
      <c r="IV71" s="32"/>
      <c r="IW71" s="32"/>
      <c r="IX71" s="32"/>
      <c r="IY71" s="32"/>
      <c r="IZ71" s="32"/>
      <c r="JA71" s="32"/>
      <c r="JB71" s="32"/>
      <c r="JC71" s="32"/>
      <c r="JD71" s="32"/>
      <c r="JE71" s="32"/>
      <c r="JF71" s="32"/>
      <c r="JG71" s="32"/>
      <c r="JH71" s="32"/>
      <c r="JI71" s="32"/>
      <c r="JJ71" s="32"/>
      <c r="JK71" s="32"/>
      <c r="JL71" s="32"/>
      <c r="JM71" s="32"/>
      <c r="JN71" s="32"/>
      <c r="JO71" s="32"/>
      <c r="JP71" s="32"/>
      <c r="JQ71" s="32"/>
      <c r="JR71" s="32"/>
      <c r="JS71" s="32"/>
      <c r="JT71" s="32"/>
      <c r="JU71" s="32"/>
      <c r="JV71" s="32"/>
      <c r="JW71" s="32"/>
      <c r="JX71" s="32"/>
      <c r="JY71" s="32"/>
      <c r="JZ71" s="32"/>
      <c r="KA71" s="32"/>
      <c r="KB71" s="32"/>
      <c r="KC71" s="32"/>
      <c r="KD71" s="32"/>
      <c r="KE71" s="32"/>
      <c r="KF71" s="32"/>
      <c r="KG71" s="32"/>
      <c r="KH71" s="32"/>
      <c r="KI71" s="32"/>
      <c r="KJ71" s="32"/>
      <c r="KK71" s="32"/>
      <c r="KL71" s="32"/>
      <c r="KM71" s="32"/>
      <c r="KN71" s="32"/>
      <c r="KO71" s="32"/>
      <c r="KP71" s="32"/>
      <c r="KQ71" s="32"/>
      <c r="KR71" s="32"/>
      <c r="KS71" s="32"/>
      <c r="KT71" s="32"/>
      <c r="KU71" s="32"/>
      <c r="KV71" s="32"/>
      <c r="KW71" s="32"/>
      <c r="KX71" s="32"/>
      <c r="KY71" s="32"/>
      <c r="KZ71" s="32"/>
      <c r="LA71" s="32"/>
      <c r="LB71" s="32"/>
      <c r="LC71" s="32"/>
      <c r="LD71" s="32"/>
      <c r="LE71" s="32"/>
      <c r="LF71" s="32"/>
      <c r="LG71" s="32"/>
      <c r="LH71" s="32"/>
      <c r="LI71" s="32"/>
      <c r="LJ71" s="32"/>
      <c r="LK71" s="32"/>
      <c r="LL71" s="32"/>
      <c r="LM71" s="32"/>
      <c r="LN71" s="32"/>
      <c r="LO71" s="32"/>
      <c r="LP71" s="32"/>
      <c r="LQ71" s="32"/>
      <c r="LR71" s="32"/>
      <c r="LS71" s="32"/>
      <c r="LT71" s="32"/>
      <c r="LU71" s="32"/>
      <c r="LV71" s="32"/>
      <c r="LW71" s="32"/>
      <c r="LX71" s="32"/>
      <c r="LY71" s="32"/>
      <c r="LZ71" s="32"/>
      <c r="MA71" s="32"/>
      <c r="MB71" s="32"/>
      <c r="MC71" s="32"/>
      <c r="MD71" s="32"/>
      <c r="ME71" s="32"/>
      <c r="MF71" s="32"/>
      <c r="MG71" s="32"/>
      <c r="MH71" s="32"/>
      <c r="MI71" s="32"/>
      <c r="MJ71" s="32"/>
      <c r="MK71" s="32"/>
      <c r="ML71" s="32"/>
      <c r="MM71" s="32"/>
      <c r="MN71" s="32"/>
      <c r="MO71" s="32"/>
      <c r="MP71" s="32"/>
      <c r="MQ71" s="32"/>
      <c r="MR71" s="32"/>
      <c r="MS71" s="32"/>
      <c r="MT71" s="32"/>
      <c r="MU71" s="32"/>
      <c r="MV71" s="32"/>
      <c r="MW71" s="32"/>
      <c r="MX71" s="32"/>
      <c r="MY71" s="32"/>
      <c r="MZ71" s="32"/>
      <c r="NA71" s="32"/>
      <c r="NB71" s="32"/>
      <c r="NC71" s="32"/>
      <c r="ND71" s="32"/>
      <c r="NE71" s="32"/>
      <c r="NF71" s="32"/>
      <c r="NG71" s="32"/>
      <c r="NH71" s="32"/>
      <c r="NI71" s="32"/>
      <c r="NJ71" s="32"/>
      <c r="NK71" s="32"/>
      <c r="NL71" s="32"/>
      <c r="NM71" s="32"/>
      <c r="NN71" s="32"/>
      <c r="NO71" s="32"/>
      <c r="NP71" s="32"/>
      <c r="NQ71" s="32"/>
      <c r="NR71" s="32"/>
      <c r="NS71" s="32"/>
      <c r="NT71" s="32"/>
      <c r="NU71" s="32"/>
      <c r="NV71" s="32"/>
      <c r="NW71" s="32"/>
      <c r="NX71" s="32"/>
      <c r="NY71" s="32"/>
      <c r="NZ71" s="32"/>
      <c r="OA71" s="32"/>
      <c r="OB71" s="32"/>
      <c r="OC71" s="32"/>
      <c r="OD71" s="32"/>
      <c r="OE71" s="32"/>
      <c r="OF71" s="32"/>
      <c r="OG71" s="32"/>
      <c r="OH71" s="32"/>
      <c r="OI71" s="32"/>
      <c r="OJ71" s="32"/>
      <c r="OK71" s="32"/>
      <c r="OL71" s="32"/>
      <c r="OM71" s="32"/>
      <c r="ON71" s="32"/>
      <c r="OO71" s="32"/>
      <c r="OP71" s="32"/>
      <c r="OQ71" s="32"/>
      <c r="OR71" s="32"/>
      <c r="OS71" s="32"/>
      <c r="OT71" s="32"/>
      <c r="OU71" s="32"/>
      <c r="OV71" s="32"/>
      <c r="OW71" s="32"/>
      <c r="OX71" s="32"/>
      <c r="OY71" s="32"/>
      <c r="OZ71" s="32"/>
      <c r="PA71" s="32"/>
      <c r="PB71" s="32"/>
      <c r="PC71" s="32"/>
      <c r="PD71" s="32"/>
      <c r="PE71" s="32"/>
      <c r="PF71" s="32"/>
      <c r="PG71" s="32"/>
      <c r="PH71" s="32"/>
      <c r="PI71" s="32"/>
      <c r="PJ71" s="32"/>
      <c r="PK71" s="32"/>
      <c r="PL71" s="32"/>
      <c r="PM71" s="32"/>
      <c r="PN71" s="32"/>
      <c r="PO71" s="32"/>
      <c r="PP71" s="32"/>
      <c r="PQ71" s="32"/>
      <c r="PR71" s="32"/>
      <c r="PS71" s="32"/>
      <c r="PT71" s="32"/>
      <c r="PU71" s="32"/>
      <c r="PV71" s="32"/>
      <c r="PW71" s="32"/>
      <c r="PX71" s="32"/>
      <c r="PY71" s="32"/>
      <c r="PZ71" s="32"/>
      <c r="QA71" s="32"/>
      <c r="QB71" s="32"/>
      <c r="QC71" s="32"/>
      <c r="QD71" s="32"/>
      <c r="QE71" s="32"/>
      <c r="QF71" s="32"/>
      <c r="QG71" s="32"/>
      <c r="QH71" s="32"/>
      <c r="QI71" s="32"/>
      <c r="QJ71" s="32"/>
      <c r="QK71" s="32"/>
      <c r="QL71" s="32"/>
      <c r="QM71" s="32"/>
      <c r="QN71" s="32"/>
      <c r="QO71" s="32"/>
      <c r="QP71" s="32"/>
      <c r="QQ71" s="32"/>
      <c r="QR71" s="32"/>
      <c r="QS71" s="32"/>
      <c r="QT71" s="32"/>
      <c r="QU71" s="32"/>
      <c r="QV71" s="32"/>
      <c r="QW71" s="32"/>
      <c r="QX71" s="32"/>
      <c r="QY71" s="32"/>
      <c r="QZ71" s="32"/>
      <c r="RA71" s="32"/>
      <c r="RB71" s="32"/>
      <c r="RC71" s="32"/>
      <c r="RD71" s="32"/>
      <c r="RE71" s="32"/>
      <c r="RF71" s="32"/>
      <c r="RG71" s="32"/>
      <c r="RH71" s="32"/>
      <c r="RI71" s="32"/>
      <c r="RJ71" s="32"/>
      <c r="RK71" s="32"/>
      <c r="RL71" s="32"/>
      <c r="RM71" s="32"/>
      <c r="RN71" s="32"/>
      <c r="RO71" s="32"/>
      <c r="RP71" s="32"/>
      <c r="RQ71" s="32"/>
      <c r="RR71" s="32"/>
      <c r="RS71" s="32"/>
      <c r="RT71" s="32"/>
      <c r="RU71" s="32"/>
      <c r="RV71" s="32"/>
      <c r="RW71" s="32"/>
      <c r="RX71" s="32"/>
      <c r="RY71" s="32"/>
      <c r="RZ71" s="32"/>
      <c r="SA71" s="32"/>
      <c r="SB71" s="32"/>
      <c r="SC71" s="32"/>
      <c r="SD71" s="32"/>
      <c r="SE71" s="32"/>
      <c r="SF71" s="32"/>
      <c r="SG71" s="32"/>
      <c r="SH71" s="32"/>
      <c r="SI71" s="32"/>
      <c r="SJ71" s="32"/>
      <c r="SK71" s="32"/>
      <c r="SL71" s="32"/>
      <c r="SM71" s="32"/>
      <c r="SN71" s="32"/>
      <c r="SO71" s="32"/>
      <c r="SP71" s="32"/>
      <c r="SQ71" s="32"/>
      <c r="SR71" s="32"/>
      <c r="SS71" s="32"/>
      <c r="ST71" s="32"/>
      <c r="SU71" s="32"/>
      <c r="SV71" s="32"/>
      <c r="SW71" s="32"/>
      <c r="SX71" s="32"/>
      <c r="SY71" s="32"/>
      <c r="SZ71" s="32"/>
      <c r="TA71" s="32"/>
      <c r="TB71" s="32"/>
      <c r="TC71" s="32"/>
      <c r="TD71" s="32"/>
      <c r="TE71" s="32"/>
      <c r="TF71" s="32"/>
      <c r="TG71" s="32"/>
      <c r="TH71" s="32"/>
      <c r="TI71" s="32"/>
      <c r="TJ71" s="32"/>
      <c r="TK71" s="32"/>
      <c r="TL71" s="32"/>
      <c r="TM71" s="32"/>
      <c r="TN71" s="32"/>
      <c r="TO71" s="32"/>
    </row>
    <row r="72" spans="1:535" s="33" customFormat="1" ht="63" x14ac:dyDescent="0.25">
      <c r="A72" s="92"/>
      <c r="B72" s="65"/>
      <c r="C72" s="67" t="s">
        <v>383</v>
      </c>
      <c r="D72" s="155">
        <f>D111</f>
        <v>2612700</v>
      </c>
      <c r="E72" s="155">
        <f t="shared" ref="E72:X72" si="37">E111</f>
        <v>1459720</v>
      </c>
      <c r="F72" s="155">
        <f t="shared" si="37"/>
        <v>0</v>
      </c>
      <c r="G72" s="155">
        <f>G111</f>
        <v>771825.62</v>
      </c>
      <c r="H72" s="155">
        <f t="shared" ref="H72:I72" si="38">H111</f>
        <v>429418.78</v>
      </c>
      <c r="I72" s="155">
        <f t="shared" si="38"/>
        <v>0</v>
      </c>
      <c r="J72" s="156">
        <f t="shared" si="8"/>
        <v>29.541302866766177</v>
      </c>
      <c r="K72" s="155">
        <f t="shared" si="37"/>
        <v>72000</v>
      </c>
      <c r="L72" s="155">
        <f t="shared" si="37"/>
        <v>72000</v>
      </c>
      <c r="M72" s="155">
        <f t="shared" si="37"/>
        <v>0</v>
      </c>
      <c r="N72" s="155">
        <f t="shared" si="37"/>
        <v>0</v>
      </c>
      <c r="O72" s="155">
        <f t="shared" si="37"/>
        <v>0</v>
      </c>
      <c r="P72" s="155">
        <f t="shared" si="37"/>
        <v>72000</v>
      </c>
      <c r="Q72" s="155">
        <f t="shared" ref="Q72:V72" si="39">Q111</f>
        <v>0</v>
      </c>
      <c r="R72" s="155">
        <f t="shared" si="39"/>
        <v>0</v>
      </c>
      <c r="S72" s="155">
        <f t="shared" si="39"/>
        <v>0</v>
      </c>
      <c r="T72" s="155">
        <f t="shared" si="39"/>
        <v>0</v>
      </c>
      <c r="U72" s="155">
        <f t="shared" si="39"/>
        <v>0</v>
      </c>
      <c r="V72" s="155">
        <f t="shared" si="39"/>
        <v>0</v>
      </c>
      <c r="W72" s="156">
        <f t="shared" si="10"/>
        <v>0</v>
      </c>
      <c r="X72" s="155">
        <f t="shared" si="37"/>
        <v>771825.62</v>
      </c>
      <c r="Y72" s="203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  <c r="IS72" s="32"/>
      <c r="IT72" s="32"/>
      <c r="IU72" s="32"/>
      <c r="IV72" s="32"/>
      <c r="IW72" s="32"/>
      <c r="IX72" s="32"/>
      <c r="IY72" s="32"/>
      <c r="IZ72" s="32"/>
      <c r="JA72" s="32"/>
      <c r="JB72" s="32"/>
      <c r="JC72" s="32"/>
      <c r="JD72" s="32"/>
      <c r="JE72" s="32"/>
      <c r="JF72" s="32"/>
      <c r="JG72" s="32"/>
      <c r="JH72" s="32"/>
      <c r="JI72" s="32"/>
      <c r="JJ72" s="32"/>
      <c r="JK72" s="32"/>
      <c r="JL72" s="32"/>
      <c r="JM72" s="32"/>
      <c r="JN72" s="32"/>
      <c r="JO72" s="32"/>
      <c r="JP72" s="32"/>
      <c r="JQ72" s="32"/>
      <c r="JR72" s="32"/>
      <c r="JS72" s="32"/>
      <c r="JT72" s="32"/>
      <c r="JU72" s="32"/>
      <c r="JV72" s="32"/>
      <c r="JW72" s="32"/>
      <c r="JX72" s="32"/>
      <c r="JY72" s="32"/>
      <c r="JZ72" s="32"/>
      <c r="KA72" s="32"/>
      <c r="KB72" s="32"/>
      <c r="KC72" s="32"/>
      <c r="KD72" s="32"/>
      <c r="KE72" s="32"/>
      <c r="KF72" s="32"/>
      <c r="KG72" s="32"/>
      <c r="KH72" s="32"/>
      <c r="KI72" s="32"/>
      <c r="KJ72" s="32"/>
      <c r="KK72" s="32"/>
      <c r="KL72" s="32"/>
      <c r="KM72" s="32"/>
      <c r="KN72" s="32"/>
      <c r="KO72" s="32"/>
      <c r="KP72" s="32"/>
      <c r="KQ72" s="32"/>
      <c r="KR72" s="32"/>
      <c r="KS72" s="32"/>
      <c r="KT72" s="32"/>
      <c r="KU72" s="32"/>
      <c r="KV72" s="32"/>
      <c r="KW72" s="32"/>
      <c r="KX72" s="32"/>
      <c r="KY72" s="32"/>
      <c r="KZ72" s="32"/>
      <c r="LA72" s="32"/>
      <c r="LB72" s="32"/>
      <c r="LC72" s="32"/>
      <c r="LD72" s="32"/>
      <c r="LE72" s="32"/>
      <c r="LF72" s="32"/>
      <c r="LG72" s="32"/>
      <c r="LH72" s="32"/>
      <c r="LI72" s="32"/>
      <c r="LJ72" s="32"/>
      <c r="LK72" s="32"/>
      <c r="LL72" s="32"/>
      <c r="LM72" s="32"/>
      <c r="LN72" s="32"/>
      <c r="LO72" s="32"/>
      <c r="LP72" s="32"/>
      <c r="LQ72" s="32"/>
      <c r="LR72" s="32"/>
      <c r="LS72" s="32"/>
      <c r="LT72" s="32"/>
      <c r="LU72" s="32"/>
      <c r="LV72" s="32"/>
      <c r="LW72" s="32"/>
      <c r="LX72" s="32"/>
      <c r="LY72" s="32"/>
      <c r="LZ72" s="32"/>
      <c r="MA72" s="32"/>
      <c r="MB72" s="32"/>
      <c r="MC72" s="32"/>
      <c r="MD72" s="32"/>
      <c r="ME72" s="32"/>
      <c r="MF72" s="32"/>
      <c r="MG72" s="32"/>
      <c r="MH72" s="32"/>
      <c r="MI72" s="32"/>
      <c r="MJ72" s="32"/>
      <c r="MK72" s="32"/>
      <c r="ML72" s="32"/>
      <c r="MM72" s="32"/>
      <c r="MN72" s="32"/>
      <c r="MO72" s="32"/>
      <c r="MP72" s="32"/>
      <c r="MQ72" s="32"/>
      <c r="MR72" s="32"/>
      <c r="MS72" s="32"/>
      <c r="MT72" s="32"/>
      <c r="MU72" s="32"/>
      <c r="MV72" s="32"/>
      <c r="MW72" s="32"/>
      <c r="MX72" s="32"/>
      <c r="MY72" s="32"/>
      <c r="MZ72" s="32"/>
      <c r="NA72" s="32"/>
      <c r="NB72" s="32"/>
      <c r="NC72" s="32"/>
      <c r="ND72" s="32"/>
      <c r="NE72" s="32"/>
      <c r="NF72" s="32"/>
      <c r="NG72" s="32"/>
      <c r="NH72" s="32"/>
      <c r="NI72" s="32"/>
      <c r="NJ72" s="32"/>
      <c r="NK72" s="32"/>
      <c r="NL72" s="32"/>
      <c r="NM72" s="32"/>
      <c r="NN72" s="32"/>
      <c r="NO72" s="32"/>
      <c r="NP72" s="32"/>
      <c r="NQ72" s="32"/>
      <c r="NR72" s="32"/>
      <c r="NS72" s="32"/>
      <c r="NT72" s="32"/>
      <c r="NU72" s="32"/>
      <c r="NV72" s="32"/>
      <c r="NW72" s="32"/>
      <c r="NX72" s="32"/>
      <c r="NY72" s="32"/>
      <c r="NZ72" s="32"/>
      <c r="OA72" s="32"/>
      <c r="OB72" s="32"/>
      <c r="OC72" s="32"/>
      <c r="OD72" s="32"/>
      <c r="OE72" s="32"/>
      <c r="OF72" s="32"/>
      <c r="OG72" s="32"/>
      <c r="OH72" s="32"/>
      <c r="OI72" s="32"/>
      <c r="OJ72" s="32"/>
      <c r="OK72" s="32"/>
      <c r="OL72" s="32"/>
      <c r="OM72" s="32"/>
      <c r="ON72" s="32"/>
      <c r="OO72" s="32"/>
      <c r="OP72" s="32"/>
      <c r="OQ72" s="32"/>
      <c r="OR72" s="32"/>
      <c r="OS72" s="32"/>
      <c r="OT72" s="32"/>
      <c r="OU72" s="32"/>
      <c r="OV72" s="32"/>
      <c r="OW72" s="32"/>
      <c r="OX72" s="32"/>
      <c r="OY72" s="32"/>
      <c r="OZ72" s="32"/>
      <c r="PA72" s="32"/>
      <c r="PB72" s="32"/>
      <c r="PC72" s="32"/>
      <c r="PD72" s="32"/>
      <c r="PE72" s="32"/>
      <c r="PF72" s="32"/>
      <c r="PG72" s="32"/>
      <c r="PH72" s="32"/>
      <c r="PI72" s="32"/>
      <c r="PJ72" s="32"/>
      <c r="PK72" s="32"/>
      <c r="PL72" s="32"/>
      <c r="PM72" s="32"/>
      <c r="PN72" s="32"/>
      <c r="PO72" s="32"/>
      <c r="PP72" s="32"/>
      <c r="PQ72" s="32"/>
      <c r="PR72" s="32"/>
      <c r="PS72" s="32"/>
      <c r="PT72" s="32"/>
      <c r="PU72" s="32"/>
      <c r="PV72" s="32"/>
      <c r="PW72" s="32"/>
      <c r="PX72" s="32"/>
      <c r="PY72" s="32"/>
      <c r="PZ72" s="32"/>
      <c r="QA72" s="32"/>
      <c r="QB72" s="32"/>
      <c r="QC72" s="32"/>
      <c r="QD72" s="32"/>
      <c r="QE72" s="32"/>
      <c r="QF72" s="32"/>
      <c r="QG72" s="32"/>
      <c r="QH72" s="32"/>
      <c r="QI72" s="32"/>
      <c r="QJ72" s="32"/>
      <c r="QK72" s="32"/>
      <c r="QL72" s="32"/>
      <c r="QM72" s="32"/>
      <c r="QN72" s="32"/>
      <c r="QO72" s="32"/>
      <c r="QP72" s="32"/>
      <c r="QQ72" s="32"/>
      <c r="QR72" s="32"/>
      <c r="QS72" s="32"/>
      <c r="QT72" s="32"/>
      <c r="QU72" s="32"/>
      <c r="QV72" s="32"/>
      <c r="QW72" s="32"/>
      <c r="QX72" s="32"/>
      <c r="QY72" s="32"/>
      <c r="QZ72" s="32"/>
      <c r="RA72" s="32"/>
      <c r="RB72" s="32"/>
      <c r="RC72" s="32"/>
      <c r="RD72" s="32"/>
      <c r="RE72" s="32"/>
      <c r="RF72" s="32"/>
      <c r="RG72" s="32"/>
      <c r="RH72" s="32"/>
      <c r="RI72" s="32"/>
      <c r="RJ72" s="32"/>
      <c r="RK72" s="32"/>
      <c r="RL72" s="32"/>
      <c r="RM72" s="32"/>
      <c r="RN72" s="32"/>
      <c r="RO72" s="32"/>
      <c r="RP72" s="32"/>
      <c r="RQ72" s="32"/>
      <c r="RR72" s="32"/>
      <c r="RS72" s="32"/>
      <c r="RT72" s="32"/>
      <c r="RU72" s="32"/>
      <c r="RV72" s="32"/>
      <c r="RW72" s="32"/>
      <c r="RX72" s="32"/>
      <c r="RY72" s="32"/>
      <c r="RZ72" s="32"/>
      <c r="SA72" s="32"/>
      <c r="SB72" s="32"/>
      <c r="SC72" s="32"/>
      <c r="SD72" s="32"/>
      <c r="SE72" s="32"/>
      <c r="SF72" s="32"/>
      <c r="SG72" s="32"/>
      <c r="SH72" s="32"/>
      <c r="SI72" s="32"/>
      <c r="SJ72" s="32"/>
      <c r="SK72" s="32"/>
      <c r="SL72" s="32"/>
      <c r="SM72" s="32"/>
      <c r="SN72" s="32"/>
      <c r="SO72" s="32"/>
      <c r="SP72" s="32"/>
      <c r="SQ72" s="32"/>
      <c r="SR72" s="32"/>
      <c r="SS72" s="32"/>
      <c r="ST72" s="32"/>
      <c r="SU72" s="32"/>
      <c r="SV72" s="32"/>
      <c r="SW72" s="32"/>
      <c r="SX72" s="32"/>
      <c r="SY72" s="32"/>
      <c r="SZ72" s="32"/>
      <c r="TA72" s="32"/>
      <c r="TB72" s="32"/>
      <c r="TC72" s="32"/>
      <c r="TD72" s="32"/>
      <c r="TE72" s="32"/>
      <c r="TF72" s="32"/>
      <c r="TG72" s="32"/>
      <c r="TH72" s="32"/>
      <c r="TI72" s="32"/>
      <c r="TJ72" s="32"/>
      <c r="TK72" s="32"/>
      <c r="TL72" s="32"/>
      <c r="TM72" s="32"/>
      <c r="TN72" s="32"/>
      <c r="TO72" s="32"/>
    </row>
    <row r="73" spans="1:535" s="33" customFormat="1" ht="80.25" customHeight="1" x14ac:dyDescent="0.25">
      <c r="A73" s="92"/>
      <c r="B73" s="126"/>
      <c r="C73" s="67" t="s">
        <v>522</v>
      </c>
      <c r="D73" s="155">
        <f>D113</f>
        <v>1174231</v>
      </c>
      <c r="E73" s="155">
        <f t="shared" ref="E73:X73" si="40">E113</f>
        <v>962484</v>
      </c>
      <c r="F73" s="155">
        <f t="shared" si="40"/>
        <v>0</v>
      </c>
      <c r="G73" s="155">
        <f>G113</f>
        <v>671605.96</v>
      </c>
      <c r="H73" s="155">
        <f t="shared" ref="H73:I73" si="41">H113</f>
        <v>550495.69999999995</v>
      </c>
      <c r="I73" s="155">
        <f t="shared" si="41"/>
        <v>0</v>
      </c>
      <c r="J73" s="156">
        <f t="shared" si="8"/>
        <v>57.195386597696704</v>
      </c>
      <c r="K73" s="155">
        <f t="shared" si="40"/>
        <v>0</v>
      </c>
      <c r="L73" s="155">
        <f t="shared" si="40"/>
        <v>0</v>
      </c>
      <c r="M73" s="155">
        <f t="shared" si="40"/>
        <v>0</v>
      </c>
      <c r="N73" s="155">
        <f t="shared" si="40"/>
        <v>0</v>
      </c>
      <c r="O73" s="155">
        <f t="shared" si="40"/>
        <v>0</v>
      </c>
      <c r="P73" s="155">
        <f t="shared" si="40"/>
        <v>0</v>
      </c>
      <c r="Q73" s="155">
        <f t="shared" ref="Q73:V73" si="42">Q113</f>
        <v>0</v>
      </c>
      <c r="R73" s="155">
        <f t="shared" si="42"/>
        <v>0</v>
      </c>
      <c r="S73" s="155">
        <f t="shared" si="42"/>
        <v>0</v>
      </c>
      <c r="T73" s="155">
        <f t="shared" si="42"/>
        <v>0</v>
      </c>
      <c r="U73" s="155">
        <f t="shared" si="42"/>
        <v>0</v>
      </c>
      <c r="V73" s="155">
        <f t="shared" si="42"/>
        <v>0</v>
      </c>
      <c r="W73" s="156"/>
      <c r="X73" s="155">
        <f t="shared" si="40"/>
        <v>671605.96</v>
      </c>
      <c r="Y73" s="203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  <c r="IS73" s="32"/>
      <c r="IT73" s="32"/>
      <c r="IU73" s="32"/>
      <c r="IV73" s="32"/>
      <c r="IW73" s="32"/>
      <c r="IX73" s="32"/>
      <c r="IY73" s="32"/>
      <c r="IZ73" s="32"/>
      <c r="JA73" s="32"/>
      <c r="JB73" s="32"/>
      <c r="JC73" s="32"/>
      <c r="JD73" s="32"/>
      <c r="JE73" s="32"/>
      <c r="JF73" s="32"/>
      <c r="JG73" s="32"/>
      <c r="JH73" s="32"/>
      <c r="JI73" s="32"/>
      <c r="JJ73" s="32"/>
      <c r="JK73" s="32"/>
      <c r="JL73" s="32"/>
      <c r="JM73" s="32"/>
      <c r="JN73" s="32"/>
      <c r="JO73" s="32"/>
      <c r="JP73" s="32"/>
      <c r="JQ73" s="32"/>
      <c r="JR73" s="32"/>
      <c r="JS73" s="32"/>
      <c r="JT73" s="32"/>
      <c r="JU73" s="32"/>
      <c r="JV73" s="32"/>
      <c r="JW73" s="32"/>
      <c r="JX73" s="32"/>
      <c r="JY73" s="32"/>
      <c r="JZ73" s="32"/>
      <c r="KA73" s="32"/>
      <c r="KB73" s="32"/>
      <c r="KC73" s="32"/>
      <c r="KD73" s="32"/>
      <c r="KE73" s="32"/>
      <c r="KF73" s="32"/>
      <c r="KG73" s="32"/>
      <c r="KH73" s="32"/>
      <c r="KI73" s="32"/>
      <c r="KJ73" s="32"/>
      <c r="KK73" s="32"/>
      <c r="KL73" s="32"/>
      <c r="KM73" s="32"/>
      <c r="KN73" s="32"/>
      <c r="KO73" s="32"/>
      <c r="KP73" s="32"/>
      <c r="KQ73" s="32"/>
      <c r="KR73" s="32"/>
      <c r="KS73" s="32"/>
      <c r="KT73" s="32"/>
      <c r="KU73" s="32"/>
      <c r="KV73" s="32"/>
      <c r="KW73" s="32"/>
      <c r="KX73" s="32"/>
      <c r="KY73" s="32"/>
      <c r="KZ73" s="32"/>
      <c r="LA73" s="32"/>
      <c r="LB73" s="32"/>
      <c r="LC73" s="32"/>
      <c r="LD73" s="32"/>
      <c r="LE73" s="32"/>
      <c r="LF73" s="32"/>
      <c r="LG73" s="32"/>
      <c r="LH73" s="32"/>
      <c r="LI73" s="32"/>
      <c r="LJ73" s="32"/>
      <c r="LK73" s="32"/>
      <c r="LL73" s="32"/>
      <c r="LM73" s="32"/>
      <c r="LN73" s="32"/>
      <c r="LO73" s="32"/>
      <c r="LP73" s="32"/>
      <c r="LQ73" s="32"/>
      <c r="LR73" s="32"/>
      <c r="LS73" s="32"/>
      <c r="LT73" s="32"/>
      <c r="LU73" s="32"/>
      <c r="LV73" s="32"/>
      <c r="LW73" s="32"/>
      <c r="LX73" s="32"/>
      <c r="LY73" s="32"/>
      <c r="LZ73" s="32"/>
      <c r="MA73" s="32"/>
      <c r="MB73" s="32"/>
      <c r="MC73" s="32"/>
      <c r="MD73" s="32"/>
      <c r="ME73" s="32"/>
      <c r="MF73" s="32"/>
      <c r="MG73" s="32"/>
      <c r="MH73" s="32"/>
      <c r="MI73" s="32"/>
      <c r="MJ73" s="32"/>
      <c r="MK73" s="32"/>
      <c r="ML73" s="32"/>
      <c r="MM73" s="32"/>
      <c r="MN73" s="32"/>
      <c r="MO73" s="32"/>
      <c r="MP73" s="32"/>
      <c r="MQ73" s="32"/>
      <c r="MR73" s="32"/>
      <c r="MS73" s="32"/>
      <c r="MT73" s="32"/>
      <c r="MU73" s="32"/>
      <c r="MV73" s="32"/>
      <c r="MW73" s="32"/>
      <c r="MX73" s="32"/>
      <c r="MY73" s="32"/>
      <c r="MZ73" s="32"/>
      <c r="NA73" s="32"/>
      <c r="NB73" s="32"/>
      <c r="NC73" s="32"/>
      <c r="ND73" s="32"/>
      <c r="NE73" s="32"/>
      <c r="NF73" s="32"/>
      <c r="NG73" s="32"/>
      <c r="NH73" s="32"/>
      <c r="NI73" s="32"/>
      <c r="NJ73" s="32"/>
      <c r="NK73" s="32"/>
      <c r="NL73" s="32"/>
      <c r="NM73" s="32"/>
      <c r="NN73" s="32"/>
      <c r="NO73" s="32"/>
      <c r="NP73" s="32"/>
      <c r="NQ73" s="32"/>
      <c r="NR73" s="32"/>
      <c r="NS73" s="32"/>
      <c r="NT73" s="32"/>
      <c r="NU73" s="32"/>
      <c r="NV73" s="32"/>
      <c r="NW73" s="32"/>
      <c r="NX73" s="32"/>
      <c r="NY73" s="32"/>
      <c r="NZ73" s="32"/>
      <c r="OA73" s="32"/>
      <c r="OB73" s="32"/>
      <c r="OC73" s="32"/>
      <c r="OD73" s="32"/>
      <c r="OE73" s="32"/>
      <c r="OF73" s="32"/>
      <c r="OG73" s="32"/>
      <c r="OH73" s="32"/>
      <c r="OI73" s="32"/>
      <c r="OJ73" s="32"/>
      <c r="OK73" s="32"/>
      <c r="OL73" s="32"/>
      <c r="OM73" s="32"/>
      <c r="ON73" s="32"/>
      <c r="OO73" s="32"/>
      <c r="OP73" s="32"/>
      <c r="OQ73" s="32"/>
      <c r="OR73" s="32"/>
      <c r="OS73" s="32"/>
      <c r="OT73" s="32"/>
      <c r="OU73" s="32"/>
      <c r="OV73" s="32"/>
      <c r="OW73" s="32"/>
      <c r="OX73" s="32"/>
      <c r="OY73" s="32"/>
      <c r="OZ73" s="32"/>
      <c r="PA73" s="32"/>
      <c r="PB73" s="32"/>
      <c r="PC73" s="32"/>
      <c r="PD73" s="32"/>
      <c r="PE73" s="32"/>
      <c r="PF73" s="32"/>
      <c r="PG73" s="32"/>
      <c r="PH73" s="32"/>
      <c r="PI73" s="32"/>
      <c r="PJ73" s="32"/>
      <c r="PK73" s="32"/>
      <c r="PL73" s="32"/>
      <c r="PM73" s="32"/>
      <c r="PN73" s="32"/>
      <c r="PO73" s="32"/>
      <c r="PP73" s="32"/>
      <c r="PQ73" s="32"/>
      <c r="PR73" s="32"/>
      <c r="PS73" s="32"/>
      <c r="PT73" s="32"/>
      <c r="PU73" s="32"/>
      <c r="PV73" s="32"/>
      <c r="PW73" s="32"/>
      <c r="PX73" s="32"/>
      <c r="PY73" s="32"/>
      <c r="PZ73" s="32"/>
      <c r="QA73" s="32"/>
      <c r="QB73" s="32"/>
      <c r="QC73" s="32"/>
      <c r="QD73" s="32"/>
      <c r="QE73" s="32"/>
      <c r="QF73" s="32"/>
      <c r="QG73" s="32"/>
      <c r="QH73" s="32"/>
      <c r="QI73" s="32"/>
      <c r="QJ73" s="32"/>
      <c r="QK73" s="32"/>
      <c r="QL73" s="32"/>
      <c r="QM73" s="32"/>
      <c r="QN73" s="32"/>
      <c r="QO73" s="32"/>
      <c r="QP73" s="32"/>
      <c r="QQ73" s="32"/>
      <c r="QR73" s="32"/>
      <c r="QS73" s="32"/>
      <c r="QT73" s="32"/>
      <c r="QU73" s="32"/>
      <c r="QV73" s="32"/>
      <c r="QW73" s="32"/>
      <c r="QX73" s="32"/>
      <c r="QY73" s="32"/>
      <c r="QZ73" s="32"/>
      <c r="RA73" s="32"/>
      <c r="RB73" s="32"/>
      <c r="RC73" s="32"/>
      <c r="RD73" s="32"/>
      <c r="RE73" s="32"/>
      <c r="RF73" s="32"/>
      <c r="RG73" s="32"/>
      <c r="RH73" s="32"/>
      <c r="RI73" s="32"/>
      <c r="RJ73" s="32"/>
      <c r="RK73" s="32"/>
      <c r="RL73" s="32"/>
      <c r="RM73" s="32"/>
      <c r="RN73" s="32"/>
      <c r="RO73" s="32"/>
      <c r="RP73" s="32"/>
      <c r="RQ73" s="32"/>
      <c r="RR73" s="32"/>
      <c r="RS73" s="32"/>
      <c r="RT73" s="32"/>
      <c r="RU73" s="32"/>
      <c r="RV73" s="32"/>
      <c r="RW73" s="32"/>
      <c r="RX73" s="32"/>
      <c r="RY73" s="32"/>
      <c r="RZ73" s="32"/>
      <c r="SA73" s="32"/>
      <c r="SB73" s="32"/>
      <c r="SC73" s="32"/>
      <c r="SD73" s="32"/>
      <c r="SE73" s="32"/>
      <c r="SF73" s="32"/>
      <c r="SG73" s="32"/>
      <c r="SH73" s="32"/>
      <c r="SI73" s="32"/>
      <c r="SJ73" s="32"/>
      <c r="SK73" s="32"/>
      <c r="SL73" s="32"/>
      <c r="SM73" s="32"/>
      <c r="SN73" s="32"/>
      <c r="SO73" s="32"/>
      <c r="SP73" s="32"/>
      <c r="SQ73" s="32"/>
      <c r="SR73" s="32"/>
      <c r="SS73" s="32"/>
      <c r="ST73" s="32"/>
      <c r="SU73" s="32"/>
      <c r="SV73" s="32"/>
      <c r="SW73" s="32"/>
      <c r="SX73" s="32"/>
      <c r="SY73" s="32"/>
      <c r="SZ73" s="32"/>
      <c r="TA73" s="32"/>
      <c r="TB73" s="32"/>
      <c r="TC73" s="32"/>
      <c r="TD73" s="32"/>
      <c r="TE73" s="32"/>
      <c r="TF73" s="32"/>
      <c r="TG73" s="32"/>
      <c r="TH73" s="32"/>
      <c r="TI73" s="32"/>
      <c r="TJ73" s="32"/>
      <c r="TK73" s="32"/>
      <c r="TL73" s="32"/>
      <c r="TM73" s="32"/>
      <c r="TN73" s="32"/>
      <c r="TO73" s="32"/>
    </row>
    <row r="74" spans="1:535" s="33" customFormat="1" ht="31.5" x14ac:dyDescent="0.25">
      <c r="A74" s="92"/>
      <c r="B74" s="65"/>
      <c r="C74" s="67" t="s">
        <v>538</v>
      </c>
      <c r="D74" s="155">
        <f t="shared" ref="D74:X74" si="43">D93+D95+D126</f>
        <v>1402009.6000000001</v>
      </c>
      <c r="E74" s="155">
        <f t="shared" si="43"/>
        <v>0</v>
      </c>
      <c r="F74" s="155">
        <f t="shared" si="43"/>
        <v>0</v>
      </c>
      <c r="G74" s="155">
        <f t="shared" ref="G74:I74" si="44">G93+G95+G126</f>
        <v>1208026.5</v>
      </c>
      <c r="H74" s="155">
        <f t="shared" si="44"/>
        <v>0</v>
      </c>
      <c r="I74" s="155">
        <f t="shared" si="44"/>
        <v>0</v>
      </c>
      <c r="J74" s="156">
        <f t="shared" si="8"/>
        <v>86.163924983109951</v>
      </c>
      <c r="K74" s="155">
        <f t="shared" si="43"/>
        <v>7695733.1799999997</v>
      </c>
      <c r="L74" s="155">
        <f t="shared" si="43"/>
        <v>7695733.1799999997</v>
      </c>
      <c r="M74" s="155">
        <f t="shared" si="43"/>
        <v>0</v>
      </c>
      <c r="N74" s="155">
        <f t="shared" si="43"/>
        <v>0</v>
      </c>
      <c r="O74" s="155">
        <f t="shared" si="43"/>
        <v>0</v>
      </c>
      <c r="P74" s="155">
        <f t="shared" si="43"/>
        <v>7695733.1799999997</v>
      </c>
      <c r="Q74" s="155">
        <f t="shared" ref="Q74:V74" si="45">Q93+Q95+Q126</f>
        <v>4277719.5</v>
      </c>
      <c r="R74" s="155">
        <f t="shared" si="45"/>
        <v>4277719.5</v>
      </c>
      <c r="S74" s="155">
        <f t="shared" si="45"/>
        <v>0</v>
      </c>
      <c r="T74" s="155">
        <f t="shared" si="45"/>
        <v>0</v>
      </c>
      <c r="U74" s="155">
        <f t="shared" si="45"/>
        <v>0</v>
      </c>
      <c r="V74" s="155">
        <f t="shared" si="45"/>
        <v>4277719.5</v>
      </c>
      <c r="W74" s="156">
        <f t="shared" si="10"/>
        <v>55.585600487255981</v>
      </c>
      <c r="X74" s="155">
        <f t="shared" si="43"/>
        <v>5485746</v>
      </c>
      <c r="Y74" s="203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  <c r="IQ74" s="32"/>
      <c r="IR74" s="32"/>
      <c r="IS74" s="32"/>
      <c r="IT74" s="32"/>
      <c r="IU74" s="32"/>
      <c r="IV74" s="32"/>
      <c r="IW74" s="32"/>
      <c r="IX74" s="32"/>
      <c r="IY74" s="32"/>
      <c r="IZ74" s="32"/>
      <c r="JA74" s="32"/>
      <c r="JB74" s="32"/>
      <c r="JC74" s="32"/>
      <c r="JD74" s="32"/>
      <c r="JE74" s="32"/>
      <c r="JF74" s="32"/>
      <c r="JG74" s="32"/>
      <c r="JH74" s="32"/>
      <c r="JI74" s="32"/>
      <c r="JJ74" s="32"/>
      <c r="JK74" s="32"/>
      <c r="JL74" s="32"/>
      <c r="JM74" s="32"/>
      <c r="JN74" s="32"/>
      <c r="JO74" s="32"/>
      <c r="JP74" s="32"/>
      <c r="JQ74" s="32"/>
      <c r="JR74" s="32"/>
      <c r="JS74" s="32"/>
      <c r="JT74" s="32"/>
      <c r="JU74" s="32"/>
      <c r="JV74" s="32"/>
      <c r="JW74" s="32"/>
      <c r="JX74" s="32"/>
      <c r="JY74" s="32"/>
      <c r="JZ74" s="32"/>
      <c r="KA74" s="32"/>
      <c r="KB74" s="32"/>
      <c r="KC74" s="32"/>
      <c r="KD74" s="32"/>
      <c r="KE74" s="32"/>
      <c r="KF74" s="32"/>
      <c r="KG74" s="32"/>
      <c r="KH74" s="32"/>
      <c r="KI74" s="32"/>
      <c r="KJ74" s="32"/>
      <c r="KK74" s="32"/>
      <c r="KL74" s="32"/>
      <c r="KM74" s="32"/>
      <c r="KN74" s="32"/>
      <c r="KO74" s="32"/>
      <c r="KP74" s="32"/>
      <c r="KQ74" s="32"/>
      <c r="KR74" s="32"/>
      <c r="KS74" s="32"/>
      <c r="KT74" s="32"/>
      <c r="KU74" s="32"/>
      <c r="KV74" s="32"/>
      <c r="KW74" s="32"/>
      <c r="KX74" s="32"/>
      <c r="KY74" s="32"/>
      <c r="KZ74" s="32"/>
      <c r="LA74" s="32"/>
      <c r="LB74" s="32"/>
      <c r="LC74" s="32"/>
      <c r="LD74" s="32"/>
      <c r="LE74" s="32"/>
      <c r="LF74" s="32"/>
      <c r="LG74" s="32"/>
      <c r="LH74" s="32"/>
      <c r="LI74" s="32"/>
      <c r="LJ74" s="32"/>
      <c r="LK74" s="32"/>
      <c r="LL74" s="32"/>
      <c r="LM74" s="32"/>
      <c r="LN74" s="32"/>
      <c r="LO74" s="32"/>
      <c r="LP74" s="32"/>
      <c r="LQ74" s="32"/>
      <c r="LR74" s="32"/>
      <c r="LS74" s="32"/>
      <c r="LT74" s="32"/>
      <c r="LU74" s="32"/>
      <c r="LV74" s="32"/>
      <c r="LW74" s="32"/>
      <c r="LX74" s="32"/>
      <c r="LY74" s="32"/>
      <c r="LZ74" s="32"/>
      <c r="MA74" s="32"/>
      <c r="MB74" s="32"/>
      <c r="MC74" s="32"/>
      <c r="MD74" s="32"/>
      <c r="ME74" s="32"/>
      <c r="MF74" s="32"/>
      <c r="MG74" s="32"/>
      <c r="MH74" s="32"/>
      <c r="MI74" s="32"/>
      <c r="MJ74" s="32"/>
      <c r="MK74" s="32"/>
      <c r="ML74" s="32"/>
      <c r="MM74" s="32"/>
      <c r="MN74" s="32"/>
      <c r="MO74" s="32"/>
      <c r="MP74" s="32"/>
      <c r="MQ74" s="32"/>
      <c r="MR74" s="32"/>
      <c r="MS74" s="32"/>
      <c r="MT74" s="32"/>
      <c r="MU74" s="32"/>
      <c r="MV74" s="32"/>
      <c r="MW74" s="32"/>
      <c r="MX74" s="32"/>
      <c r="MY74" s="32"/>
      <c r="MZ74" s="32"/>
      <c r="NA74" s="32"/>
      <c r="NB74" s="32"/>
      <c r="NC74" s="32"/>
      <c r="ND74" s="32"/>
      <c r="NE74" s="32"/>
      <c r="NF74" s="32"/>
      <c r="NG74" s="32"/>
      <c r="NH74" s="32"/>
      <c r="NI74" s="32"/>
      <c r="NJ74" s="32"/>
      <c r="NK74" s="32"/>
      <c r="NL74" s="32"/>
      <c r="NM74" s="32"/>
      <c r="NN74" s="32"/>
      <c r="NO74" s="32"/>
      <c r="NP74" s="32"/>
      <c r="NQ74" s="32"/>
      <c r="NR74" s="32"/>
      <c r="NS74" s="32"/>
      <c r="NT74" s="32"/>
      <c r="NU74" s="32"/>
      <c r="NV74" s="32"/>
      <c r="NW74" s="32"/>
      <c r="NX74" s="32"/>
      <c r="NY74" s="32"/>
      <c r="NZ74" s="32"/>
      <c r="OA74" s="32"/>
      <c r="OB74" s="32"/>
      <c r="OC74" s="32"/>
      <c r="OD74" s="32"/>
      <c r="OE74" s="32"/>
      <c r="OF74" s="32"/>
      <c r="OG74" s="32"/>
      <c r="OH74" s="32"/>
      <c r="OI74" s="32"/>
      <c r="OJ74" s="32"/>
      <c r="OK74" s="32"/>
      <c r="OL74" s="32"/>
      <c r="OM74" s="32"/>
      <c r="ON74" s="32"/>
      <c r="OO74" s="32"/>
      <c r="OP74" s="32"/>
      <c r="OQ74" s="32"/>
      <c r="OR74" s="32"/>
      <c r="OS74" s="32"/>
      <c r="OT74" s="32"/>
      <c r="OU74" s="32"/>
      <c r="OV74" s="32"/>
      <c r="OW74" s="32"/>
      <c r="OX74" s="32"/>
      <c r="OY74" s="32"/>
      <c r="OZ74" s="32"/>
      <c r="PA74" s="32"/>
      <c r="PB74" s="32"/>
      <c r="PC74" s="32"/>
      <c r="PD74" s="32"/>
      <c r="PE74" s="32"/>
      <c r="PF74" s="32"/>
      <c r="PG74" s="32"/>
      <c r="PH74" s="32"/>
      <c r="PI74" s="32"/>
      <c r="PJ74" s="32"/>
      <c r="PK74" s="32"/>
      <c r="PL74" s="32"/>
      <c r="PM74" s="32"/>
      <c r="PN74" s="32"/>
      <c r="PO74" s="32"/>
      <c r="PP74" s="32"/>
      <c r="PQ74" s="32"/>
      <c r="PR74" s="32"/>
      <c r="PS74" s="32"/>
      <c r="PT74" s="32"/>
      <c r="PU74" s="32"/>
      <c r="PV74" s="32"/>
      <c r="PW74" s="32"/>
      <c r="PX74" s="32"/>
      <c r="PY74" s="32"/>
      <c r="PZ74" s="32"/>
      <c r="QA74" s="32"/>
      <c r="QB74" s="32"/>
      <c r="QC74" s="32"/>
      <c r="QD74" s="32"/>
      <c r="QE74" s="32"/>
      <c r="QF74" s="32"/>
      <c r="QG74" s="32"/>
      <c r="QH74" s="32"/>
      <c r="QI74" s="32"/>
      <c r="QJ74" s="32"/>
      <c r="QK74" s="32"/>
      <c r="QL74" s="32"/>
      <c r="QM74" s="32"/>
      <c r="QN74" s="32"/>
      <c r="QO74" s="32"/>
      <c r="QP74" s="32"/>
      <c r="QQ74" s="32"/>
      <c r="QR74" s="32"/>
      <c r="QS74" s="32"/>
      <c r="QT74" s="32"/>
      <c r="QU74" s="32"/>
      <c r="QV74" s="32"/>
      <c r="QW74" s="32"/>
      <c r="QX74" s="32"/>
      <c r="QY74" s="32"/>
      <c r="QZ74" s="32"/>
      <c r="RA74" s="32"/>
      <c r="RB74" s="32"/>
      <c r="RC74" s="32"/>
      <c r="RD74" s="32"/>
      <c r="RE74" s="32"/>
      <c r="RF74" s="32"/>
      <c r="RG74" s="32"/>
      <c r="RH74" s="32"/>
      <c r="RI74" s="32"/>
      <c r="RJ74" s="32"/>
      <c r="RK74" s="32"/>
      <c r="RL74" s="32"/>
      <c r="RM74" s="32"/>
      <c r="RN74" s="32"/>
      <c r="RO74" s="32"/>
      <c r="RP74" s="32"/>
      <c r="RQ74" s="32"/>
      <c r="RR74" s="32"/>
      <c r="RS74" s="32"/>
      <c r="RT74" s="32"/>
      <c r="RU74" s="32"/>
      <c r="RV74" s="32"/>
      <c r="RW74" s="32"/>
      <c r="RX74" s="32"/>
      <c r="RY74" s="32"/>
      <c r="RZ74" s="32"/>
      <c r="SA74" s="32"/>
      <c r="SB74" s="32"/>
      <c r="SC74" s="32"/>
      <c r="SD74" s="32"/>
      <c r="SE74" s="32"/>
      <c r="SF74" s="32"/>
      <c r="SG74" s="32"/>
      <c r="SH74" s="32"/>
      <c r="SI74" s="32"/>
      <c r="SJ74" s="32"/>
      <c r="SK74" s="32"/>
      <c r="SL74" s="32"/>
      <c r="SM74" s="32"/>
      <c r="SN74" s="32"/>
      <c r="SO74" s="32"/>
      <c r="SP74" s="32"/>
      <c r="SQ74" s="32"/>
      <c r="SR74" s="32"/>
      <c r="SS74" s="32"/>
      <c r="ST74" s="32"/>
      <c r="SU74" s="32"/>
      <c r="SV74" s="32"/>
      <c r="SW74" s="32"/>
      <c r="SX74" s="32"/>
      <c r="SY74" s="32"/>
      <c r="SZ74" s="32"/>
      <c r="TA74" s="32"/>
      <c r="TB74" s="32"/>
      <c r="TC74" s="32"/>
      <c r="TD74" s="32"/>
      <c r="TE74" s="32"/>
      <c r="TF74" s="32"/>
      <c r="TG74" s="32"/>
      <c r="TH74" s="32"/>
      <c r="TI74" s="32"/>
      <c r="TJ74" s="32"/>
      <c r="TK74" s="32"/>
      <c r="TL74" s="32"/>
      <c r="TM74" s="32"/>
      <c r="TN74" s="32"/>
      <c r="TO74" s="32"/>
    </row>
    <row r="75" spans="1:535" s="33" customFormat="1" ht="78.75" x14ac:dyDescent="0.25">
      <c r="A75" s="92"/>
      <c r="B75" s="65"/>
      <c r="C75" s="67" t="s">
        <v>559</v>
      </c>
      <c r="D75" s="155">
        <f>D109</f>
        <v>5811208</v>
      </c>
      <c r="E75" s="155">
        <f t="shared" ref="E75:X75" si="46">E109</f>
        <v>0</v>
      </c>
      <c r="F75" s="155">
        <f t="shared" si="46"/>
        <v>0</v>
      </c>
      <c r="G75" s="155">
        <f>G109</f>
        <v>3563708.29</v>
      </c>
      <c r="H75" s="155">
        <f t="shared" ref="H75:I75" si="47">H109</f>
        <v>0</v>
      </c>
      <c r="I75" s="155">
        <f t="shared" si="47"/>
        <v>0</v>
      </c>
      <c r="J75" s="156">
        <f t="shared" si="8"/>
        <v>61.32474160277863</v>
      </c>
      <c r="K75" s="155">
        <f t="shared" si="46"/>
        <v>1095855</v>
      </c>
      <c r="L75" s="155">
        <f t="shared" si="46"/>
        <v>1095855</v>
      </c>
      <c r="M75" s="155">
        <f t="shared" si="46"/>
        <v>0</v>
      </c>
      <c r="N75" s="155">
        <f t="shared" si="46"/>
        <v>0</v>
      </c>
      <c r="O75" s="155">
        <f t="shared" si="46"/>
        <v>0</v>
      </c>
      <c r="P75" s="155">
        <f t="shared" si="46"/>
        <v>1095855</v>
      </c>
      <c r="Q75" s="155">
        <f t="shared" ref="Q75:V75" si="48">Q109</f>
        <v>670705.80000000005</v>
      </c>
      <c r="R75" s="155">
        <f t="shared" si="48"/>
        <v>670705.80000000005</v>
      </c>
      <c r="S75" s="155">
        <f t="shared" si="48"/>
        <v>0</v>
      </c>
      <c r="T75" s="155">
        <f t="shared" si="48"/>
        <v>0</v>
      </c>
      <c r="U75" s="155">
        <f t="shared" si="48"/>
        <v>0</v>
      </c>
      <c r="V75" s="155">
        <f t="shared" si="48"/>
        <v>670705.80000000005</v>
      </c>
      <c r="W75" s="156">
        <f t="shared" si="10"/>
        <v>61.203881900433913</v>
      </c>
      <c r="X75" s="155">
        <f t="shared" si="46"/>
        <v>4234414.09</v>
      </c>
      <c r="Y75" s="203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  <c r="IM75" s="32"/>
      <c r="IN75" s="32"/>
      <c r="IO75" s="32"/>
      <c r="IP75" s="32"/>
      <c r="IQ75" s="32"/>
      <c r="IR75" s="32"/>
      <c r="IS75" s="32"/>
      <c r="IT75" s="32"/>
      <c r="IU75" s="32"/>
      <c r="IV75" s="32"/>
      <c r="IW75" s="32"/>
      <c r="IX75" s="32"/>
      <c r="IY75" s="32"/>
      <c r="IZ75" s="32"/>
      <c r="JA75" s="32"/>
      <c r="JB75" s="32"/>
      <c r="JC75" s="32"/>
      <c r="JD75" s="32"/>
      <c r="JE75" s="32"/>
      <c r="JF75" s="32"/>
      <c r="JG75" s="32"/>
      <c r="JH75" s="32"/>
      <c r="JI75" s="32"/>
      <c r="JJ75" s="32"/>
      <c r="JK75" s="32"/>
      <c r="JL75" s="32"/>
      <c r="JM75" s="32"/>
      <c r="JN75" s="32"/>
      <c r="JO75" s="32"/>
      <c r="JP75" s="32"/>
      <c r="JQ75" s="32"/>
      <c r="JR75" s="32"/>
      <c r="JS75" s="32"/>
      <c r="JT75" s="32"/>
      <c r="JU75" s="32"/>
      <c r="JV75" s="32"/>
      <c r="JW75" s="32"/>
      <c r="JX75" s="32"/>
      <c r="JY75" s="32"/>
      <c r="JZ75" s="32"/>
      <c r="KA75" s="32"/>
      <c r="KB75" s="32"/>
      <c r="KC75" s="32"/>
      <c r="KD75" s="32"/>
      <c r="KE75" s="32"/>
      <c r="KF75" s="32"/>
      <c r="KG75" s="32"/>
      <c r="KH75" s="32"/>
      <c r="KI75" s="32"/>
      <c r="KJ75" s="32"/>
      <c r="KK75" s="32"/>
      <c r="KL75" s="32"/>
      <c r="KM75" s="32"/>
      <c r="KN75" s="32"/>
      <c r="KO75" s="32"/>
      <c r="KP75" s="32"/>
      <c r="KQ75" s="32"/>
      <c r="KR75" s="32"/>
      <c r="KS75" s="32"/>
      <c r="KT75" s="32"/>
      <c r="KU75" s="32"/>
      <c r="KV75" s="32"/>
      <c r="KW75" s="32"/>
      <c r="KX75" s="32"/>
      <c r="KY75" s="32"/>
      <c r="KZ75" s="32"/>
      <c r="LA75" s="32"/>
      <c r="LB75" s="32"/>
      <c r="LC75" s="32"/>
      <c r="LD75" s="32"/>
      <c r="LE75" s="32"/>
      <c r="LF75" s="32"/>
      <c r="LG75" s="32"/>
      <c r="LH75" s="32"/>
      <c r="LI75" s="32"/>
      <c r="LJ75" s="32"/>
      <c r="LK75" s="32"/>
      <c r="LL75" s="32"/>
      <c r="LM75" s="32"/>
      <c r="LN75" s="32"/>
      <c r="LO75" s="32"/>
      <c r="LP75" s="32"/>
      <c r="LQ75" s="32"/>
      <c r="LR75" s="32"/>
      <c r="LS75" s="32"/>
      <c r="LT75" s="32"/>
      <c r="LU75" s="32"/>
      <c r="LV75" s="32"/>
      <c r="LW75" s="32"/>
      <c r="LX75" s="32"/>
      <c r="LY75" s="32"/>
      <c r="LZ75" s="32"/>
      <c r="MA75" s="32"/>
      <c r="MB75" s="32"/>
      <c r="MC75" s="32"/>
      <c r="MD75" s="32"/>
      <c r="ME75" s="32"/>
      <c r="MF75" s="32"/>
      <c r="MG75" s="32"/>
      <c r="MH75" s="32"/>
      <c r="MI75" s="32"/>
      <c r="MJ75" s="32"/>
      <c r="MK75" s="32"/>
      <c r="ML75" s="32"/>
      <c r="MM75" s="32"/>
      <c r="MN75" s="32"/>
      <c r="MO75" s="32"/>
      <c r="MP75" s="32"/>
      <c r="MQ75" s="32"/>
      <c r="MR75" s="32"/>
      <c r="MS75" s="32"/>
      <c r="MT75" s="32"/>
      <c r="MU75" s="32"/>
      <c r="MV75" s="32"/>
      <c r="MW75" s="32"/>
      <c r="MX75" s="32"/>
      <c r="MY75" s="32"/>
      <c r="MZ75" s="32"/>
      <c r="NA75" s="32"/>
      <c r="NB75" s="32"/>
      <c r="NC75" s="32"/>
      <c r="ND75" s="32"/>
      <c r="NE75" s="32"/>
      <c r="NF75" s="32"/>
      <c r="NG75" s="32"/>
      <c r="NH75" s="32"/>
      <c r="NI75" s="32"/>
      <c r="NJ75" s="32"/>
      <c r="NK75" s="32"/>
      <c r="NL75" s="32"/>
      <c r="NM75" s="32"/>
      <c r="NN75" s="32"/>
      <c r="NO75" s="32"/>
      <c r="NP75" s="32"/>
      <c r="NQ75" s="32"/>
      <c r="NR75" s="32"/>
      <c r="NS75" s="32"/>
      <c r="NT75" s="32"/>
      <c r="NU75" s="32"/>
      <c r="NV75" s="32"/>
      <c r="NW75" s="32"/>
      <c r="NX75" s="32"/>
      <c r="NY75" s="32"/>
      <c r="NZ75" s="32"/>
      <c r="OA75" s="32"/>
      <c r="OB75" s="32"/>
      <c r="OC75" s="32"/>
      <c r="OD75" s="32"/>
      <c r="OE75" s="32"/>
      <c r="OF75" s="32"/>
      <c r="OG75" s="32"/>
      <c r="OH75" s="32"/>
      <c r="OI75" s="32"/>
      <c r="OJ75" s="32"/>
      <c r="OK75" s="32"/>
      <c r="OL75" s="32"/>
      <c r="OM75" s="32"/>
      <c r="ON75" s="32"/>
      <c r="OO75" s="32"/>
      <c r="OP75" s="32"/>
      <c r="OQ75" s="32"/>
      <c r="OR75" s="32"/>
      <c r="OS75" s="32"/>
      <c r="OT75" s="32"/>
      <c r="OU75" s="32"/>
      <c r="OV75" s="32"/>
      <c r="OW75" s="32"/>
      <c r="OX75" s="32"/>
      <c r="OY75" s="32"/>
      <c r="OZ75" s="32"/>
      <c r="PA75" s="32"/>
      <c r="PB75" s="32"/>
      <c r="PC75" s="32"/>
      <c r="PD75" s="32"/>
      <c r="PE75" s="32"/>
      <c r="PF75" s="32"/>
      <c r="PG75" s="32"/>
      <c r="PH75" s="32"/>
      <c r="PI75" s="32"/>
      <c r="PJ75" s="32"/>
      <c r="PK75" s="32"/>
      <c r="PL75" s="32"/>
      <c r="PM75" s="32"/>
      <c r="PN75" s="32"/>
      <c r="PO75" s="32"/>
      <c r="PP75" s="32"/>
      <c r="PQ75" s="32"/>
      <c r="PR75" s="32"/>
      <c r="PS75" s="32"/>
      <c r="PT75" s="32"/>
      <c r="PU75" s="32"/>
      <c r="PV75" s="32"/>
      <c r="PW75" s="32"/>
      <c r="PX75" s="32"/>
      <c r="PY75" s="32"/>
      <c r="PZ75" s="32"/>
      <c r="QA75" s="32"/>
      <c r="QB75" s="32"/>
      <c r="QC75" s="32"/>
      <c r="QD75" s="32"/>
      <c r="QE75" s="32"/>
      <c r="QF75" s="32"/>
      <c r="QG75" s="32"/>
      <c r="QH75" s="32"/>
      <c r="QI75" s="32"/>
      <c r="QJ75" s="32"/>
      <c r="QK75" s="32"/>
      <c r="QL75" s="32"/>
      <c r="QM75" s="32"/>
      <c r="QN75" s="32"/>
      <c r="QO75" s="32"/>
      <c r="QP75" s="32"/>
      <c r="QQ75" s="32"/>
      <c r="QR75" s="32"/>
      <c r="QS75" s="32"/>
      <c r="QT75" s="32"/>
      <c r="QU75" s="32"/>
      <c r="QV75" s="32"/>
      <c r="QW75" s="32"/>
      <c r="QX75" s="32"/>
      <c r="QY75" s="32"/>
      <c r="QZ75" s="32"/>
      <c r="RA75" s="32"/>
      <c r="RB75" s="32"/>
      <c r="RC75" s="32"/>
      <c r="RD75" s="32"/>
      <c r="RE75" s="32"/>
      <c r="RF75" s="32"/>
      <c r="RG75" s="32"/>
      <c r="RH75" s="32"/>
      <c r="RI75" s="32"/>
      <c r="RJ75" s="32"/>
      <c r="RK75" s="32"/>
      <c r="RL75" s="32"/>
      <c r="RM75" s="32"/>
      <c r="RN75" s="32"/>
      <c r="RO75" s="32"/>
      <c r="RP75" s="32"/>
      <c r="RQ75" s="32"/>
      <c r="RR75" s="32"/>
      <c r="RS75" s="32"/>
      <c r="RT75" s="32"/>
      <c r="RU75" s="32"/>
      <c r="RV75" s="32"/>
      <c r="RW75" s="32"/>
      <c r="RX75" s="32"/>
      <c r="RY75" s="32"/>
      <c r="RZ75" s="32"/>
      <c r="SA75" s="32"/>
      <c r="SB75" s="32"/>
      <c r="SC75" s="32"/>
      <c r="SD75" s="32"/>
      <c r="SE75" s="32"/>
      <c r="SF75" s="32"/>
      <c r="SG75" s="32"/>
      <c r="SH75" s="32"/>
      <c r="SI75" s="32"/>
      <c r="SJ75" s="32"/>
      <c r="SK75" s="32"/>
      <c r="SL75" s="32"/>
      <c r="SM75" s="32"/>
      <c r="SN75" s="32"/>
      <c r="SO75" s="32"/>
      <c r="SP75" s="32"/>
      <c r="SQ75" s="32"/>
      <c r="SR75" s="32"/>
      <c r="SS75" s="32"/>
      <c r="ST75" s="32"/>
      <c r="SU75" s="32"/>
      <c r="SV75" s="32"/>
      <c r="SW75" s="32"/>
      <c r="SX75" s="32"/>
      <c r="SY75" s="32"/>
      <c r="SZ75" s="32"/>
      <c r="TA75" s="32"/>
      <c r="TB75" s="32"/>
      <c r="TC75" s="32"/>
      <c r="TD75" s="32"/>
      <c r="TE75" s="32"/>
      <c r="TF75" s="32"/>
      <c r="TG75" s="32"/>
      <c r="TH75" s="32"/>
      <c r="TI75" s="32"/>
      <c r="TJ75" s="32"/>
      <c r="TK75" s="32"/>
      <c r="TL75" s="32"/>
      <c r="TM75" s="32"/>
      <c r="TN75" s="32"/>
      <c r="TO75" s="32"/>
    </row>
    <row r="76" spans="1:535" s="33" customFormat="1" ht="51.75" hidden="1" customHeight="1" x14ac:dyDescent="0.25">
      <c r="A76" s="84"/>
      <c r="B76" s="93"/>
      <c r="C76" s="67" t="s">
        <v>596</v>
      </c>
      <c r="D76" s="155">
        <f>D105</f>
        <v>0</v>
      </c>
      <c r="E76" s="155">
        <f t="shared" ref="E76:X76" si="49">E105</f>
        <v>0</v>
      </c>
      <c r="F76" s="155">
        <f t="shared" si="49"/>
        <v>0</v>
      </c>
      <c r="G76" s="155">
        <f>G105</f>
        <v>0</v>
      </c>
      <c r="H76" s="155">
        <f t="shared" ref="H76:I76" si="50">H105</f>
        <v>0</v>
      </c>
      <c r="I76" s="155">
        <f t="shared" si="50"/>
        <v>0</v>
      </c>
      <c r="J76" s="154" t="e">
        <f t="shared" si="8"/>
        <v>#DIV/0!</v>
      </c>
      <c r="K76" s="155">
        <f t="shared" si="49"/>
        <v>0</v>
      </c>
      <c r="L76" s="155">
        <f t="shared" si="49"/>
        <v>0</v>
      </c>
      <c r="M76" s="155">
        <f t="shared" si="49"/>
        <v>0</v>
      </c>
      <c r="N76" s="155">
        <f t="shared" si="49"/>
        <v>0</v>
      </c>
      <c r="O76" s="155">
        <f t="shared" si="49"/>
        <v>0</v>
      </c>
      <c r="P76" s="155">
        <f t="shared" si="49"/>
        <v>0</v>
      </c>
      <c r="Q76" s="155">
        <f t="shared" ref="Q76:V76" si="51">Q105</f>
        <v>0</v>
      </c>
      <c r="R76" s="155">
        <f t="shared" si="51"/>
        <v>0</v>
      </c>
      <c r="S76" s="155">
        <f t="shared" si="51"/>
        <v>0</v>
      </c>
      <c r="T76" s="155">
        <f t="shared" si="51"/>
        <v>0</v>
      </c>
      <c r="U76" s="155">
        <f t="shared" si="51"/>
        <v>0</v>
      </c>
      <c r="V76" s="155">
        <f t="shared" si="51"/>
        <v>0</v>
      </c>
      <c r="W76" s="154" t="e">
        <f t="shared" si="10"/>
        <v>#DIV/0!</v>
      </c>
      <c r="X76" s="155">
        <f t="shared" si="49"/>
        <v>0</v>
      </c>
      <c r="Y76" s="203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  <c r="IS76" s="32"/>
      <c r="IT76" s="32"/>
      <c r="IU76" s="32"/>
      <c r="IV76" s="32"/>
      <c r="IW76" s="32"/>
      <c r="IX76" s="32"/>
      <c r="IY76" s="32"/>
      <c r="IZ76" s="32"/>
      <c r="JA76" s="32"/>
      <c r="JB76" s="32"/>
      <c r="JC76" s="32"/>
      <c r="JD76" s="32"/>
      <c r="JE76" s="32"/>
      <c r="JF76" s="32"/>
      <c r="JG76" s="32"/>
      <c r="JH76" s="32"/>
      <c r="JI76" s="32"/>
      <c r="JJ76" s="32"/>
      <c r="JK76" s="32"/>
      <c r="JL76" s="32"/>
      <c r="JM76" s="32"/>
      <c r="JN76" s="32"/>
      <c r="JO76" s="32"/>
      <c r="JP76" s="32"/>
      <c r="JQ76" s="32"/>
      <c r="JR76" s="32"/>
      <c r="JS76" s="32"/>
      <c r="JT76" s="32"/>
      <c r="JU76" s="32"/>
      <c r="JV76" s="32"/>
      <c r="JW76" s="32"/>
      <c r="JX76" s="32"/>
      <c r="JY76" s="32"/>
      <c r="JZ76" s="32"/>
      <c r="KA76" s="32"/>
      <c r="KB76" s="32"/>
      <c r="KC76" s="32"/>
      <c r="KD76" s="32"/>
      <c r="KE76" s="32"/>
      <c r="KF76" s="32"/>
      <c r="KG76" s="32"/>
      <c r="KH76" s="32"/>
      <c r="KI76" s="32"/>
      <c r="KJ76" s="32"/>
      <c r="KK76" s="32"/>
      <c r="KL76" s="32"/>
      <c r="KM76" s="32"/>
      <c r="KN76" s="32"/>
      <c r="KO76" s="32"/>
      <c r="KP76" s="32"/>
      <c r="KQ76" s="32"/>
      <c r="KR76" s="32"/>
      <c r="KS76" s="32"/>
      <c r="KT76" s="32"/>
      <c r="KU76" s="32"/>
      <c r="KV76" s="32"/>
      <c r="KW76" s="32"/>
      <c r="KX76" s="32"/>
      <c r="KY76" s="32"/>
      <c r="KZ76" s="32"/>
      <c r="LA76" s="32"/>
      <c r="LB76" s="32"/>
      <c r="LC76" s="32"/>
      <c r="LD76" s="32"/>
      <c r="LE76" s="32"/>
      <c r="LF76" s="32"/>
      <c r="LG76" s="32"/>
      <c r="LH76" s="32"/>
      <c r="LI76" s="32"/>
      <c r="LJ76" s="32"/>
      <c r="LK76" s="32"/>
      <c r="LL76" s="32"/>
      <c r="LM76" s="32"/>
      <c r="LN76" s="32"/>
      <c r="LO76" s="32"/>
      <c r="LP76" s="32"/>
      <c r="LQ76" s="32"/>
      <c r="LR76" s="32"/>
      <c r="LS76" s="32"/>
      <c r="LT76" s="32"/>
      <c r="LU76" s="32"/>
      <c r="LV76" s="32"/>
      <c r="LW76" s="32"/>
      <c r="LX76" s="32"/>
      <c r="LY76" s="32"/>
      <c r="LZ76" s="32"/>
      <c r="MA76" s="32"/>
      <c r="MB76" s="32"/>
      <c r="MC76" s="32"/>
      <c r="MD76" s="32"/>
      <c r="ME76" s="32"/>
      <c r="MF76" s="32"/>
      <c r="MG76" s="32"/>
      <c r="MH76" s="32"/>
      <c r="MI76" s="32"/>
      <c r="MJ76" s="32"/>
      <c r="MK76" s="32"/>
      <c r="ML76" s="32"/>
      <c r="MM76" s="32"/>
      <c r="MN76" s="32"/>
      <c r="MO76" s="32"/>
      <c r="MP76" s="32"/>
      <c r="MQ76" s="32"/>
      <c r="MR76" s="32"/>
      <c r="MS76" s="32"/>
      <c r="MT76" s="32"/>
      <c r="MU76" s="32"/>
      <c r="MV76" s="32"/>
      <c r="MW76" s="32"/>
      <c r="MX76" s="32"/>
      <c r="MY76" s="32"/>
      <c r="MZ76" s="32"/>
      <c r="NA76" s="32"/>
      <c r="NB76" s="32"/>
      <c r="NC76" s="32"/>
      <c r="ND76" s="32"/>
      <c r="NE76" s="32"/>
      <c r="NF76" s="32"/>
      <c r="NG76" s="32"/>
      <c r="NH76" s="32"/>
      <c r="NI76" s="32"/>
      <c r="NJ76" s="32"/>
      <c r="NK76" s="32"/>
      <c r="NL76" s="32"/>
      <c r="NM76" s="32"/>
      <c r="NN76" s="32"/>
      <c r="NO76" s="32"/>
      <c r="NP76" s="32"/>
      <c r="NQ76" s="32"/>
      <c r="NR76" s="32"/>
      <c r="NS76" s="32"/>
      <c r="NT76" s="32"/>
      <c r="NU76" s="32"/>
      <c r="NV76" s="32"/>
      <c r="NW76" s="32"/>
      <c r="NX76" s="32"/>
      <c r="NY76" s="32"/>
      <c r="NZ76" s="32"/>
      <c r="OA76" s="32"/>
      <c r="OB76" s="32"/>
      <c r="OC76" s="32"/>
      <c r="OD76" s="32"/>
      <c r="OE76" s="32"/>
      <c r="OF76" s="32"/>
      <c r="OG76" s="32"/>
      <c r="OH76" s="32"/>
      <c r="OI76" s="32"/>
      <c r="OJ76" s="32"/>
      <c r="OK76" s="32"/>
      <c r="OL76" s="32"/>
      <c r="OM76" s="32"/>
      <c r="ON76" s="32"/>
      <c r="OO76" s="32"/>
      <c r="OP76" s="32"/>
      <c r="OQ76" s="32"/>
      <c r="OR76" s="32"/>
      <c r="OS76" s="32"/>
      <c r="OT76" s="32"/>
      <c r="OU76" s="32"/>
      <c r="OV76" s="32"/>
      <c r="OW76" s="32"/>
      <c r="OX76" s="32"/>
      <c r="OY76" s="32"/>
      <c r="OZ76" s="32"/>
      <c r="PA76" s="32"/>
      <c r="PB76" s="32"/>
      <c r="PC76" s="32"/>
      <c r="PD76" s="32"/>
      <c r="PE76" s="32"/>
      <c r="PF76" s="32"/>
      <c r="PG76" s="32"/>
      <c r="PH76" s="32"/>
      <c r="PI76" s="32"/>
      <c r="PJ76" s="32"/>
      <c r="PK76" s="32"/>
      <c r="PL76" s="32"/>
      <c r="PM76" s="32"/>
      <c r="PN76" s="32"/>
      <c r="PO76" s="32"/>
      <c r="PP76" s="32"/>
      <c r="PQ76" s="32"/>
      <c r="PR76" s="32"/>
      <c r="PS76" s="32"/>
      <c r="PT76" s="32"/>
      <c r="PU76" s="32"/>
      <c r="PV76" s="32"/>
      <c r="PW76" s="32"/>
      <c r="PX76" s="32"/>
      <c r="PY76" s="32"/>
      <c r="PZ76" s="32"/>
      <c r="QA76" s="32"/>
      <c r="QB76" s="32"/>
      <c r="QC76" s="32"/>
      <c r="QD76" s="32"/>
      <c r="QE76" s="32"/>
      <c r="QF76" s="32"/>
      <c r="QG76" s="32"/>
      <c r="QH76" s="32"/>
      <c r="QI76" s="32"/>
      <c r="QJ76" s="32"/>
      <c r="QK76" s="32"/>
      <c r="QL76" s="32"/>
      <c r="QM76" s="32"/>
      <c r="QN76" s="32"/>
      <c r="QO76" s="32"/>
      <c r="QP76" s="32"/>
      <c r="QQ76" s="32"/>
      <c r="QR76" s="32"/>
      <c r="QS76" s="32"/>
      <c r="QT76" s="32"/>
      <c r="QU76" s="32"/>
      <c r="QV76" s="32"/>
      <c r="QW76" s="32"/>
      <c r="QX76" s="32"/>
      <c r="QY76" s="32"/>
      <c r="QZ76" s="32"/>
      <c r="RA76" s="32"/>
      <c r="RB76" s="32"/>
      <c r="RC76" s="32"/>
      <c r="RD76" s="32"/>
      <c r="RE76" s="32"/>
      <c r="RF76" s="32"/>
      <c r="RG76" s="32"/>
      <c r="RH76" s="32"/>
      <c r="RI76" s="32"/>
      <c r="RJ76" s="32"/>
      <c r="RK76" s="32"/>
      <c r="RL76" s="32"/>
      <c r="RM76" s="32"/>
      <c r="RN76" s="32"/>
      <c r="RO76" s="32"/>
      <c r="RP76" s="32"/>
      <c r="RQ76" s="32"/>
      <c r="RR76" s="32"/>
      <c r="RS76" s="32"/>
      <c r="RT76" s="32"/>
      <c r="RU76" s="32"/>
      <c r="RV76" s="32"/>
      <c r="RW76" s="32"/>
      <c r="RX76" s="32"/>
      <c r="RY76" s="32"/>
      <c r="RZ76" s="32"/>
      <c r="SA76" s="32"/>
      <c r="SB76" s="32"/>
      <c r="SC76" s="32"/>
      <c r="SD76" s="32"/>
      <c r="SE76" s="32"/>
      <c r="SF76" s="32"/>
      <c r="SG76" s="32"/>
      <c r="SH76" s="32"/>
      <c r="SI76" s="32"/>
      <c r="SJ76" s="32"/>
      <c r="SK76" s="32"/>
      <c r="SL76" s="32"/>
      <c r="SM76" s="32"/>
      <c r="SN76" s="32"/>
      <c r="SO76" s="32"/>
      <c r="SP76" s="32"/>
      <c r="SQ76" s="32"/>
      <c r="SR76" s="32"/>
      <c r="SS76" s="32"/>
      <c r="ST76" s="32"/>
      <c r="SU76" s="32"/>
      <c r="SV76" s="32"/>
      <c r="SW76" s="32"/>
      <c r="SX76" s="32"/>
      <c r="SY76" s="32"/>
      <c r="SZ76" s="32"/>
      <c r="TA76" s="32"/>
      <c r="TB76" s="32"/>
      <c r="TC76" s="32"/>
      <c r="TD76" s="32"/>
      <c r="TE76" s="32"/>
      <c r="TF76" s="32"/>
      <c r="TG76" s="32"/>
      <c r="TH76" s="32"/>
      <c r="TI76" s="32"/>
      <c r="TJ76" s="32"/>
      <c r="TK76" s="32"/>
      <c r="TL76" s="32"/>
      <c r="TM76" s="32"/>
      <c r="TN76" s="32"/>
      <c r="TO76" s="32"/>
    </row>
    <row r="77" spans="1:535" s="33" customFormat="1" ht="60.75" customHeight="1" x14ac:dyDescent="0.25">
      <c r="A77" s="92"/>
      <c r="B77" s="65"/>
      <c r="C77" s="120" t="s">
        <v>388</v>
      </c>
      <c r="D77" s="155">
        <f>D121</f>
        <v>0</v>
      </c>
      <c r="E77" s="155">
        <f t="shared" ref="E77:X77" si="52">E121</f>
        <v>0</v>
      </c>
      <c r="F77" s="155">
        <f t="shared" si="52"/>
        <v>0</v>
      </c>
      <c r="G77" s="155">
        <f>G121</f>
        <v>0</v>
      </c>
      <c r="H77" s="155">
        <f t="shared" ref="H77:I77" si="53">H121</f>
        <v>0</v>
      </c>
      <c r="I77" s="155">
        <f t="shared" si="53"/>
        <v>0</v>
      </c>
      <c r="J77" s="156"/>
      <c r="K77" s="155">
        <f t="shared" si="52"/>
        <v>9499436</v>
      </c>
      <c r="L77" s="155">
        <f t="shared" si="52"/>
        <v>6006486</v>
      </c>
      <c r="M77" s="155">
        <f t="shared" si="52"/>
        <v>0</v>
      </c>
      <c r="N77" s="155">
        <f t="shared" si="52"/>
        <v>0</v>
      </c>
      <c r="O77" s="155">
        <f t="shared" si="52"/>
        <v>0</v>
      </c>
      <c r="P77" s="155">
        <f t="shared" si="52"/>
        <v>9499436</v>
      </c>
      <c r="Q77" s="155">
        <f t="shared" ref="Q77:V77" si="54">Q121</f>
        <v>2611970.33</v>
      </c>
      <c r="R77" s="155">
        <f t="shared" si="54"/>
        <v>2611970.33</v>
      </c>
      <c r="S77" s="155">
        <f t="shared" si="54"/>
        <v>0</v>
      </c>
      <c r="T77" s="155">
        <f t="shared" si="54"/>
        <v>0</v>
      </c>
      <c r="U77" s="155">
        <f t="shared" si="54"/>
        <v>0</v>
      </c>
      <c r="V77" s="155">
        <f t="shared" si="54"/>
        <v>2611970.33</v>
      </c>
      <c r="W77" s="156">
        <f t="shared" si="10"/>
        <v>27.496056923800527</v>
      </c>
      <c r="X77" s="155">
        <f t="shared" si="52"/>
        <v>2611970.33</v>
      </c>
      <c r="Y77" s="203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  <c r="IQ77" s="32"/>
      <c r="IR77" s="32"/>
      <c r="IS77" s="32"/>
      <c r="IT77" s="32"/>
      <c r="IU77" s="32"/>
      <c r="IV77" s="32"/>
      <c r="IW77" s="32"/>
      <c r="IX77" s="32"/>
      <c r="IY77" s="32"/>
      <c r="IZ77" s="32"/>
      <c r="JA77" s="32"/>
      <c r="JB77" s="32"/>
      <c r="JC77" s="32"/>
      <c r="JD77" s="32"/>
      <c r="JE77" s="32"/>
      <c r="JF77" s="32"/>
      <c r="JG77" s="32"/>
      <c r="JH77" s="32"/>
      <c r="JI77" s="32"/>
      <c r="JJ77" s="32"/>
      <c r="JK77" s="32"/>
      <c r="JL77" s="32"/>
      <c r="JM77" s="32"/>
      <c r="JN77" s="32"/>
      <c r="JO77" s="32"/>
      <c r="JP77" s="32"/>
      <c r="JQ77" s="32"/>
      <c r="JR77" s="32"/>
      <c r="JS77" s="32"/>
      <c r="JT77" s="32"/>
      <c r="JU77" s="32"/>
      <c r="JV77" s="32"/>
      <c r="JW77" s="32"/>
      <c r="JX77" s="32"/>
      <c r="JY77" s="32"/>
      <c r="JZ77" s="32"/>
      <c r="KA77" s="32"/>
      <c r="KB77" s="32"/>
      <c r="KC77" s="32"/>
      <c r="KD77" s="32"/>
      <c r="KE77" s="32"/>
      <c r="KF77" s="32"/>
      <c r="KG77" s="32"/>
      <c r="KH77" s="32"/>
      <c r="KI77" s="32"/>
      <c r="KJ77" s="32"/>
      <c r="KK77" s="32"/>
      <c r="KL77" s="32"/>
      <c r="KM77" s="32"/>
      <c r="KN77" s="32"/>
      <c r="KO77" s="32"/>
      <c r="KP77" s="32"/>
      <c r="KQ77" s="32"/>
      <c r="KR77" s="32"/>
      <c r="KS77" s="32"/>
      <c r="KT77" s="32"/>
      <c r="KU77" s="32"/>
      <c r="KV77" s="32"/>
      <c r="KW77" s="32"/>
      <c r="KX77" s="32"/>
      <c r="KY77" s="32"/>
      <c r="KZ77" s="32"/>
      <c r="LA77" s="32"/>
      <c r="LB77" s="32"/>
      <c r="LC77" s="32"/>
      <c r="LD77" s="32"/>
      <c r="LE77" s="32"/>
      <c r="LF77" s="32"/>
      <c r="LG77" s="32"/>
      <c r="LH77" s="32"/>
      <c r="LI77" s="32"/>
      <c r="LJ77" s="32"/>
      <c r="LK77" s="32"/>
      <c r="LL77" s="32"/>
      <c r="LM77" s="32"/>
      <c r="LN77" s="32"/>
      <c r="LO77" s="32"/>
      <c r="LP77" s="32"/>
      <c r="LQ77" s="32"/>
      <c r="LR77" s="32"/>
      <c r="LS77" s="32"/>
      <c r="LT77" s="32"/>
      <c r="LU77" s="32"/>
      <c r="LV77" s="32"/>
      <c r="LW77" s="32"/>
      <c r="LX77" s="32"/>
      <c r="LY77" s="32"/>
      <c r="LZ77" s="32"/>
      <c r="MA77" s="32"/>
      <c r="MB77" s="32"/>
      <c r="MC77" s="32"/>
      <c r="MD77" s="32"/>
      <c r="ME77" s="32"/>
      <c r="MF77" s="32"/>
      <c r="MG77" s="32"/>
      <c r="MH77" s="32"/>
      <c r="MI77" s="32"/>
      <c r="MJ77" s="32"/>
      <c r="MK77" s="32"/>
      <c r="ML77" s="32"/>
      <c r="MM77" s="32"/>
      <c r="MN77" s="32"/>
      <c r="MO77" s="32"/>
      <c r="MP77" s="32"/>
      <c r="MQ77" s="32"/>
      <c r="MR77" s="32"/>
      <c r="MS77" s="32"/>
      <c r="MT77" s="32"/>
      <c r="MU77" s="32"/>
      <c r="MV77" s="32"/>
      <c r="MW77" s="32"/>
      <c r="MX77" s="32"/>
      <c r="MY77" s="32"/>
      <c r="MZ77" s="32"/>
      <c r="NA77" s="32"/>
      <c r="NB77" s="32"/>
      <c r="NC77" s="32"/>
      <c r="ND77" s="32"/>
      <c r="NE77" s="32"/>
      <c r="NF77" s="32"/>
      <c r="NG77" s="32"/>
      <c r="NH77" s="32"/>
      <c r="NI77" s="32"/>
      <c r="NJ77" s="32"/>
      <c r="NK77" s="32"/>
      <c r="NL77" s="32"/>
      <c r="NM77" s="32"/>
      <c r="NN77" s="32"/>
      <c r="NO77" s="32"/>
      <c r="NP77" s="32"/>
      <c r="NQ77" s="32"/>
      <c r="NR77" s="32"/>
      <c r="NS77" s="32"/>
      <c r="NT77" s="32"/>
      <c r="NU77" s="32"/>
      <c r="NV77" s="32"/>
      <c r="NW77" s="32"/>
      <c r="NX77" s="32"/>
      <c r="NY77" s="32"/>
      <c r="NZ77" s="32"/>
      <c r="OA77" s="32"/>
      <c r="OB77" s="32"/>
      <c r="OC77" s="32"/>
      <c r="OD77" s="32"/>
      <c r="OE77" s="32"/>
      <c r="OF77" s="32"/>
      <c r="OG77" s="32"/>
      <c r="OH77" s="32"/>
      <c r="OI77" s="32"/>
      <c r="OJ77" s="32"/>
      <c r="OK77" s="32"/>
      <c r="OL77" s="32"/>
      <c r="OM77" s="32"/>
      <c r="ON77" s="32"/>
      <c r="OO77" s="32"/>
      <c r="OP77" s="32"/>
      <c r="OQ77" s="32"/>
      <c r="OR77" s="32"/>
      <c r="OS77" s="32"/>
      <c r="OT77" s="32"/>
      <c r="OU77" s="32"/>
      <c r="OV77" s="32"/>
      <c r="OW77" s="32"/>
      <c r="OX77" s="32"/>
      <c r="OY77" s="32"/>
      <c r="OZ77" s="32"/>
      <c r="PA77" s="32"/>
      <c r="PB77" s="32"/>
      <c r="PC77" s="32"/>
      <c r="PD77" s="32"/>
      <c r="PE77" s="32"/>
      <c r="PF77" s="32"/>
      <c r="PG77" s="32"/>
      <c r="PH77" s="32"/>
      <c r="PI77" s="32"/>
      <c r="PJ77" s="32"/>
      <c r="PK77" s="32"/>
      <c r="PL77" s="32"/>
      <c r="PM77" s="32"/>
      <c r="PN77" s="32"/>
      <c r="PO77" s="32"/>
      <c r="PP77" s="32"/>
      <c r="PQ77" s="32"/>
      <c r="PR77" s="32"/>
      <c r="PS77" s="32"/>
      <c r="PT77" s="32"/>
      <c r="PU77" s="32"/>
      <c r="PV77" s="32"/>
      <c r="PW77" s="32"/>
      <c r="PX77" s="32"/>
      <c r="PY77" s="32"/>
      <c r="PZ77" s="32"/>
      <c r="QA77" s="32"/>
      <c r="QB77" s="32"/>
      <c r="QC77" s="32"/>
      <c r="QD77" s="32"/>
      <c r="QE77" s="32"/>
      <c r="QF77" s="32"/>
      <c r="QG77" s="32"/>
      <c r="QH77" s="32"/>
      <c r="QI77" s="32"/>
      <c r="QJ77" s="32"/>
      <c r="QK77" s="32"/>
      <c r="QL77" s="32"/>
      <c r="QM77" s="32"/>
      <c r="QN77" s="32"/>
      <c r="QO77" s="32"/>
      <c r="QP77" s="32"/>
      <c r="QQ77" s="32"/>
      <c r="QR77" s="32"/>
      <c r="QS77" s="32"/>
      <c r="QT77" s="32"/>
      <c r="QU77" s="32"/>
      <c r="QV77" s="32"/>
      <c r="QW77" s="32"/>
      <c r="QX77" s="32"/>
      <c r="QY77" s="32"/>
      <c r="QZ77" s="32"/>
      <c r="RA77" s="32"/>
      <c r="RB77" s="32"/>
      <c r="RC77" s="32"/>
      <c r="RD77" s="32"/>
      <c r="RE77" s="32"/>
      <c r="RF77" s="32"/>
      <c r="RG77" s="32"/>
      <c r="RH77" s="32"/>
      <c r="RI77" s="32"/>
      <c r="RJ77" s="32"/>
      <c r="RK77" s="32"/>
      <c r="RL77" s="32"/>
      <c r="RM77" s="32"/>
      <c r="RN77" s="32"/>
      <c r="RO77" s="32"/>
      <c r="RP77" s="32"/>
      <c r="RQ77" s="32"/>
      <c r="RR77" s="32"/>
      <c r="RS77" s="32"/>
      <c r="RT77" s="32"/>
      <c r="RU77" s="32"/>
      <c r="RV77" s="32"/>
      <c r="RW77" s="32"/>
      <c r="RX77" s="32"/>
      <c r="RY77" s="32"/>
      <c r="RZ77" s="32"/>
      <c r="SA77" s="32"/>
      <c r="SB77" s="32"/>
      <c r="SC77" s="32"/>
      <c r="SD77" s="32"/>
      <c r="SE77" s="32"/>
      <c r="SF77" s="32"/>
      <c r="SG77" s="32"/>
      <c r="SH77" s="32"/>
      <c r="SI77" s="32"/>
      <c r="SJ77" s="32"/>
      <c r="SK77" s="32"/>
      <c r="SL77" s="32"/>
      <c r="SM77" s="32"/>
      <c r="SN77" s="32"/>
      <c r="SO77" s="32"/>
      <c r="SP77" s="32"/>
      <c r="SQ77" s="32"/>
      <c r="SR77" s="32"/>
      <c r="SS77" s="32"/>
      <c r="ST77" s="32"/>
      <c r="SU77" s="32"/>
      <c r="SV77" s="32"/>
      <c r="SW77" s="32"/>
      <c r="SX77" s="32"/>
      <c r="SY77" s="32"/>
      <c r="SZ77" s="32"/>
      <c r="TA77" s="32"/>
      <c r="TB77" s="32"/>
      <c r="TC77" s="32"/>
      <c r="TD77" s="32"/>
      <c r="TE77" s="32"/>
      <c r="TF77" s="32"/>
      <c r="TG77" s="32"/>
      <c r="TH77" s="32"/>
      <c r="TI77" s="32"/>
      <c r="TJ77" s="32"/>
      <c r="TK77" s="32"/>
      <c r="TL77" s="32"/>
      <c r="TM77" s="32"/>
      <c r="TN77" s="32"/>
      <c r="TO77" s="32"/>
    </row>
    <row r="78" spans="1:535" s="33" customFormat="1" ht="22.5" customHeight="1" x14ac:dyDescent="0.25">
      <c r="A78" s="92"/>
      <c r="B78" s="65"/>
      <c r="C78" s="67" t="s">
        <v>395</v>
      </c>
      <c r="D78" s="155">
        <f>D107+D117+D119</f>
        <v>284064</v>
      </c>
      <c r="E78" s="155">
        <f t="shared" ref="E78:X78" si="55">E107+E117+E119</f>
        <v>0</v>
      </c>
      <c r="F78" s="155">
        <f t="shared" si="55"/>
        <v>0</v>
      </c>
      <c r="G78" s="155">
        <f>G107+G117+G119</f>
        <v>0</v>
      </c>
      <c r="H78" s="155">
        <f t="shared" ref="H78:I78" si="56">H107+H117+H119</f>
        <v>0</v>
      </c>
      <c r="I78" s="155">
        <f t="shared" si="56"/>
        <v>0</v>
      </c>
      <c r="J78" s="156">
        <f t="shared" si="8"/>
        <v>0</v>
      </c>
      <c r="K78" s="155">
        <f t="shared" si="55"/>
        <v>250000</v>
      </c>
      <c r="L78" s="155">
        <f t="shared" si="55"/>
        <v>250000</v>
      </c>
      <c r="M78" s="155">
        <f t="shared" si="55"/>
        <v>0</v>
      </c>
      <c r="N78" s="155">
        <f t="shared" si="55"/>
        <v>0</v>
      </c>
      <c r="O78" s="155">
        <f t="shared" si="55"/>
        <v>0</v>
      </c>
      <c r="P78" s="155">
        <f t="shared" si="55"/>
        <v>250000</v>
      </c>
      <c r="Q78" s="155">
        <f t="shared" ref="Q78:V78" si="57">Q107+Q117+Q119</f>
        <v>0</v>
      </c>
      <c r="R78" s="155">
        <f t="shared" si="57"/>
        <v>0</v>
      </c>
      <c r="S78" s="155">
        <f t="shared" si="57"/>
        <v>0</v>
      </c>
      <c r="T78" s="155">
        <f t="shared" si="57"/>
        <v>0</v>
      </c>
      <c r="U78" s="155">
        <f t="shared" si="57"/>
        <v>0</v>
      </c>
      <c r="V78" s="155">
        <f t="shared" si="57"/>
        <v>0</v>
      </c>
      <c r="W78" s="156">
        <f t="shared" si="10"/>
        <v>0</v>
      </c>
      <c r="X78" s="155">
        <f t="shared" si="55"/>
        <v>0</v>
      </c>
      <c r="Y78" s="203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  <c r="IQ78" s="32"/>
      <c r="IR78" s="32"/>
      <c r="IS78" s="32"/>
      <c r="IT78" s="32"/>
      <c r="IU78" s="32"/>
      <c r="IV78" s="32"/>
      <c r="IW78" s="32"/>
      <c r="IX78" s="32"/>
      <c r="IY78" s="32"/>
      <c r="IZ78" s="32"/>
      <c r="JA78" s="32"/>
      <c r="JB78" s="32"/>
      <c r="JC78" s="32"/>
      <c r="JD78" s="32"/>
      <c r="JE78" s="32"/>
      <c r="JF78" s="32"/>
      <c r="JG78" s="32"/>
      <c r="JH78" s="32"/>
      <c r="JI78" s="32"/>
      <c r="JJ78" s="32"/>
      <c r="JK78" s="32"/>
      <c r="JL78" s="32"/>
      <c r="JM78" s="32"/>
      <c r="JN78" s="32"/>
      <c r="JO78" s="32"/>
      <c r="JP78" s="32"/>
      <c r="JQ78" s="32"/>
      <c r="JR78" s="32"/>
      <c r="JS78" s="32"/>
      <c r="JT78" s="32"/>
      <c r="JU78" s="32"/>
      <c r="JV78" s="32"/>
      <c r="JW78" s="32"/>
      <c r="JX78" s="32"/>
      <c r="JY78" s="32"/>
      <c r="JZ78" s="32"/>
      <c r="KA78" s="32"/>
      <c r="KB78" s="32"/>
      <c r="KC78" s="32"/>
      <c r="KD78" s="32"/>
      <c r="KE78" s="32"/>
      <c r="KF78" s="32"/>
      <c r="KG78" s="32"/>
      <c r="KH78" s="32"/>
      <c r="KI78" s="32"/>
      <c r="KJ78" s="32"/>
      <c r="KK78" s="32"/>
      <c r="KL78" s="32"/>
      <c r="KM78" s="32"/>
      <c r="KN78" s="32"/>
      <c r="KO78" s="32"/>
      <c r="KP78" s="32"/>
      <c r="KQ78" s="32"/>
      <c r="KR78" s="32"/>
      <c r="KS78" s="32"/>
      <c r="KT78" s="32"/>
      <c r="KU78" s="32"/>
      <c r="KV78" s="32"/>
      <c r="KW78" s="32"/>
      <c r="KX78" s="32"/>
      <c r="KY78" s="32"/>
      <c r="KZ78" s="32"/>
      <c r="LA78" s="32"/>
      <c r="LB78" s="32"/>
      <c r="LC78" s="32"/>
      <c r="LD78" s="32"/>
      <c r="LE78" s="32"/>
      <c r="LF78" s="32"/>
      <c r="LG78" s="32"/>
      <c r="LH78" s="32"/>
      <c r="LI78" s="32"/>
      <c r="LJ78" s="32"/>
      <c r="LK78" s="32"/>
      <c r="LL78" s="32"/>
      <c r="LM78" s="32"/>
      <c r="LN78" s="32"/>
      <c r="LO78" s="32"/>
      <c r="LP78" s="32"/>
      <c r="LQ78" s="32"/>
      <c r="LR78" s="32"/>
      <c r="LS78" s="32"/>
      <c r="LT78" s="32"/>
      <c r="LU78" s="32"/>
      <c r="LV78" s="32"/>
      <c r="LW78" s="32"/>
      <c r="LX78" s="32"/>
      <c r="LY78" s="32"/>
      <c r="LZ78" s="32"/>
      <c r="MA78" s="32"/>
      <c r="MB78" s="32"/>
      <c r="MC78" s="32"/>
      <c r="MD78" s="32"/>
      <c r="ME78" s="32"/>
      <c r="MF78" s="32"/>
      <c r="MG78" s="32"/>
      <c r="MH78" s="32"/>
      <c r="MI78" s="32"/>
      <c r="MJ78" s="32"/>
      <c r="MK78" s="32"/>
      <c r="ML78" s="32"/>
      <c r="MM78" s="32"/>
      <c r="MN78" s="32"/>
      <c r="MO78" s="32"/>
      <c r="MP78" s="32"/>
      <c r="MQ78" s="32"/>
      <c r="MR78" s="32"/>
      <c r="MS78" s="32"/>
      <c r="MT78" s="32"/>
      <c r="MU78" s="32"/>
      <c r="MV78" s="32"/>
      <c r="MW78" s="32"/>
      <c r="MX78" s="32"/>
      <c r="MY78" s="32"/>
      <c r="MZ78" s="32"/>
      <c r="NA78" s="32"/>
      <c r="NB78" s="32"/>
      <c r="NC78" s="32"/>
      <c r="ND78" s="32"/>
      <c r="NE78" s="32"/>
      <c r="NF78" s="32"/>
      <c r="NG78" s="32"/>
      <c r="NH78" s="32"/>
      <c r="NI78" s="32"/>
      <c r="NJ78" s="32"/>
      <c r="NK78" s="32"/>
      <c r="NL78" s="32"/>
      <c r="NM78" s="32"/>
      <c r="NN78" s="32"/>
      <c r="NO78" s="32"/>
      <c r="NP78" s="32"/>
      <c r="NQ78" s="32"/>
      <c r="NR78" s="32"/>
      <c r="NS78" s="32"/>
      <c r="NT78" s="32"/>
      <c r="NU78" s="32"/>
      <c r="NV78" s="32"/>
      <c r="NW78" s="32"/>
      <c r="NX78" s="32"/>
      <c r="NY78" s="32"/>
      <c r="NZ78" s="32"/>
      <c r="OA78" s="32"/>
      <c r="OB78" s="32"/>
      <c r="OC78" s="32"/>
      <c r="OD78" s="32"/>
      <c r="OE78" s="32"/>
      <c r="OF78" s="32"/>
      <c r="OG78" s="32"/>
      <c r="OH78" s="32"/>
      <c r="OI78" s="32"/>
      <c r="OJ78" s="32"/>
      <c r="OK78" s="32"/>
      <c r="OL78" s="32"/>
      <c r="OM78" s="32"/>
      <c r="ON78" s="32"/>
      <c r="OO78" s="32"/>
      <c r="OP78" s="32"/>
      <c r="OQ78" s="32"/>
      <c r="OR78" s="32"/>
      <c r="OS78" s="32"/>
      <c r="OT78" s="32"/>
      <c r="OU78" s="32"/>
      <c r="OV78" s="32"/>
      <c r="OW78" s="32"/>
      <c r="OX78" s="32"/>
      <c r="OY78" s="32"/>
      <c r="OZ78" s="32"/>
      <c r="PA78" s="32"/>
      <c r="PB78" s="32"/>
      <c r="PC78" s="32"/>
      <c r="PD78" s="32"/>
      <c r="PE78" s="32"/>
      <c r="PF78" s="32"/>
      <c r="PG78" s="32"/>
      <c r="PH78" s="32"/>
      <c r="PI78" s="32"/>
      <c r="PJ78" s="32"/>
      <c r="PK78" s="32"/>
      <c r="PL78" s="32"/>
      <c r="PM78" s="32"/>
      <c r="PN78" s="32"/>
      <c r="PO78" s="32"/>
      <c r="PP78" s="32"/>
      <c r="PQ78" s="32"/>
      <c r="PR78" s="32"/>
      <c r="PS78" s="32"/>
      <c r="PT78" s="32"/>
      <c r="PU78" s="32"/>
      <c r="PV78" s="32"/>
      <c r="PW78" s="32"/>
      <c r="PX78" s="32"/>
      <c r="PY78" s="32"/>
      <c r="PZ78" s="32"/>
      <c r="QA78" s="32"/>
      <c r="QB78" s="32"/>
      <c r="QC78" s="32"/>
      <c r="QD78" s="32"/>
      <c r="QE78" s="32"/>
      <c r="QF78" s="32"/>
      <c r="QG78" s="32"/>
      <c r="QH78" s="32"/>
      <c r="QI78" s="32"/>
      <c r="QJ78" s="32"/>
      <c r="QK78" s="32"/>
      <c r="QL78" s="32"/>
      <c r="QM78" s="32"/>
      <c r="QN78" s="32"/>
      <c r="QO78" s="32"/>
      <c r="QP78" s="32"/>
      <c r="QQ78" s="32"/>
      <c r="QR78" s="32"/>
      <c r="QS78" s="32"/>
      <c r="QT78" s="32"/>
      <c r="QU78" s="32"/>
      <c r="QV78" s="32"/>
      <c r="QW78" s="32"/>
      <c r="QX78" s="32"/>
      <c r="QY78" s="32"/>
      <c r="QZ78" s="32"/>
      <c r="RA78" s="32"/>
      <c r="RB78" s="32"/>
      <c r="RC78" s="32"/>
      <c r="RD78" s="32"/>
      <c r="RE78" s="32"/>
      <c r="RF78" s="32"/>
      <c r="RG78" s="32"/>
      <c r="RH78" s="32"/>
      <c r="RI78" s="32"/>
      <c r="RJ78" s="32"/>
      <c r="RK78" s="32"/>
      <c r="RL78" s="32"/>
      <c r="RM78" s="32"/>
      <c r="RN78" s="32"/>
      <c r="RO78" s="32"/>
      <c r="RP78" s="32"/>
      <c r="RQ78" s="32"/>
      <c r="RR78" s="32"/>
      <c r="RS78" s="32"/>
      <c r="RT78" s="32"/>
      <c r="RU78" s="32"/>
      <c r="RV78" s="32"/>
      <c r="RW78" s="32"/>
      <c r="RX78" s="32"/>
      <c r="RY78" s="32"/>
      <c r="RZ78" s="32"/>
      <c r="SA78" s="32"/>
      <c r="SB78" s="32"/>
      <c r="SC78" s="32"/>
      <c r="SD78" s="32"/>
      <c r="SE78" s="32"/>
      <c r="SF78" s="32"/>
      <c r="SG78" s="32"/>
      <c r="SH78" s="32"/>
      <c r="SI78" s="32"/>
      <c r="SJ78" s="32"/>
      <c r="SK78" s="32"/>
      <c r="SL78" s="32"/>
      <c r="SM78" s="32"/>
      <c r="SN78" s="32"/>
      <c r="SO78" s="32"/>
      <c r="SP78" s="32"/>
      <c r="SQ78" s="32"/>
      <c r="SR78" s="32"/>
      <c r="SS78" s="32"/>
      <c r="ST78" s="32"/>
      <c r="SU78" s="32"/>
      <c r="SV78" s="32"/>
      <c r="SW78" s="32"/>
      <c r="SX78" s="32"/>
      <c r="SY78" s="32"/>
      <c r="SZ78" s="32"/>
      <c r="TA78" s="32"/>
      <c r="TB78" s="32"/>
      <c r="TC78" s="32"/>
      <c r="TD78" s="32"/>
      <c r="TE78" s="32"/>
      <c r="TF78" s="32"/>
      <c r="TG78" s="32"/>
      <c r="TH78" s="32"/>
      <c r="TI78" s="32"/>
      <c r="TJ78" s="32"/>
      <c r="TK78" s="32"/>
      <c r="TL78" s="32"/>
      <c r="TM78" s="32"/>
      <c r="TN78" s="32"/>
      <c r="TO78" s="32"/>
    </row>
    <row r="79" spans="1:535" s="21" customFormat="1" ht="45.75" customHeight="1" x14ac:dyDescent="0.25">
      <c r="A79" s="53" t="s">
        <v>167</v>
      </c>
      <c r="B79" s="82" t="str">
        <f>'дод 5'!A20</f>
        <v>0160</v>
      </c>
      <c r="C79" s="35" t="s">
        <v>492</v>
      </c>
      <c r="D79" s="157">
        <v>3864285</v>
      </c>
      <c r="E79" s="157">
        <v>2976200</v>
      </c>
      <c r="F79" s="157">
        <v>43585</v>
      </c>
      <c r="G79" s="157">
        <v>2906968.81</v>
      </c>
      <c r="H79" s="157">
        <v>2283622.1800000002</v>
      </c>
      <c r="I79" s="157">
        <v>25897.73</v>
      </c>
      <c r="J79" s="158">
        <f t="shared" si="8"/>
        <v>75.22656351692487</v>
      </c>
      <c r="K79" s="157">
        <f>M79+P79</f>
        <v>0</v>
      </c>
      <c r="L79" s="157">
        <v>0</v>
      </c>
      <c r="M79" s="157"/>
      <c r="N79" s="157"/>
      <c r="O79" s="157"/>
      <c r="P79" s="157">
        <v>0</v>
      </c>
      <c r="Q79" s="157">
        <f t="shared" ref="Q79:Q128" si="58">S79+V79</f>
        <v>0</v>
      </c>
      <c r="R79" s="157"/>
      <c r="S79" s="157"/>
      <c r="T79" s="157"/>
      <c r="U79" s="157"/>
      <c r="V79" s="157"/>
      <c r="W79" s="158"/>
      <c r="X79" s="157">
        <f t="shared" ref="X79:X128" si="59">G79+Q79</f>
        <v>2906968.81</v>
      </c>
      <c r="Y79" s="203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  <c r="IW79" s="22"/>
      <c r="IX79" s="22"/>
      <c r="IY79" s="22"/>
      <c r="IZ79" s="22"/>
      <c r="JA79" s="22"/>
      <c r="JB79" s="22"/>
      <c r="JC79" s="22"/>
      <c r="JD79" s="22"/>
      <c r="JE79" s="22"/>
      <c r="JF79" s="22"/>
      <c r="JG79" s="22"/>
      <c r="JH79" s="22"/>
      <c r="JI79" s="22"/>
      <c r="JJ79" s="22"/>
      <c r="JK79" s="22"/>
      <c r="JL79" s="22"/>
      <c r="JM79" s="22"/>
      <c r="JN79" s="22"/>
      <c r="JO79" s="22"/>
      <c r="JP79" s="22"/>
      <c r="JQ79" s="22"/>
      <c r="JR79" s="22"/>
      <c r="JS79" s="22"/>
      <c r="JT79" s="22"/>
      <c r="JU79" s="22"/>
      <c r="JV79" s="22"/>
      <c r="JW79" s="22"/>
      <c r="JX79" s="22"/>
      <c r="JY79" s="22"/>
      <c r="JZ79" s="22"/>
      <c r="KA79" s="22"/>
      <c r="KB79" s="22"/>
      <c r="KC79" s="22"/>
      <c r="KD79" s="22"/>
      <c r="KE79" s="22"/>
      <c r="KF79" s="22"/>
      <c r="KG79" s="22"/>
      <c r="KH79" s="22"/>
      <c r="KI79" s="22"/>
      <c r="KJ79" s="22"/>
      <c r="KK79" s="22"/>
      <c r="KL79" s="22"/>
      <c r="KM79" s="22"/>
      <c r="KN79" s="22"/>
      <c r="KO79" s="22"/>
      <c r="KP79" s="22"/>
      <c r="KQ79" s="22"/>
      <c r="KR79" s="22"/>
      <c r="KS79" s="22"/>
      <c r="KT79" s="22"/>
      <c r="KU79" s="22"/>
      <c r="KV79" s="22"/>
      <c r="KW79" s="22"/>
      <c r="KX79" s="22"/>
      <c r="KY79" s="22"/>
      <c r="KZ79" s="22"/>
      <c r="LA79" s="22"/>
      <c r="LB79" s="22"/>
      <c r="LC79" s="22"/>
      <c r="LD79" s="22"/>
      <c r="LE79" s="22"/>
      <c r="LF79" s="22"/>
      <c r="LG79" s="22"/>
      <c r="LH79" s="22"/>
      <c r="LI79" s="22"/>
      <c r="LJ79" s="22"/>
      <c r="LK79" s="22"/>
      <c r="LL79" s="22"/>
      <c r="LM79" s="22"/>
      <c r="LN79" s="22"/>
      <c r="LO79" s="22"/>
      <c r="LP79" s="22"/>
      <c r="LQ79" s="22"/>
      <c r="LR79" s="22"/>
      <c r="LS79" s="22"/>
      <c r="LT79" s="22"/>
      <c r="LU79" s="22"/>
      <c r="LV79" s="22"/>
      <c r="LW79" s="22"/>
      <c r="LX79" s="22"/>
      <c r="LY79" s="22"/>
      <c r="LZ79" s="22"/>
      <c r="MA79" s="22"/>
      <c r="MB79" s="22"/>
      <c r="MC79" s="22"/>
      <c r="MD79" s="22"/>
      <c r="ME79" s="22"/>
      <c r="MF79" s="22"/>
      <c r="MG79" s="22"/>
      <c r="MH79" s="22"/>
      <c r="MI79" s="22"/>
      <c r="MJ79" s="22"/>
      <c r="MK79" s="22"/>
      <c r="ML79" s="22"/>
      <c r="MM79" s="22"/>
      <c r="MN79" s="22"/>
      <c r="MO79" s="22"/>
      <c r="MP79" s="22"/>
      <c r="MQ79" s="22"/>
      <c r="MR79" s="22"/>
      <c r="MS79" s="22"/>
      <c r="MT79" s="22"/>
      <c r="MU79" s="22"/>
      <c r="MV79" s="22"/>
      <c r="MW79" s="22"/>
      <c r="MX79" s="22"/>
      <c r="MY79" s="22"/>
      <c r="MZ79" s="22"/>
      <c r="NA79" s="22"/>
      <c r="NB79" s="22"/>
      <c r="NC79" s="22"/>
      <c r="ND79" s="22"/>
      <c r="NE79" s="22"/>
      <c r="NF79" s="22"/>
      <c r="NG79" s="22"/>
      <c r="NH79" s="22"/>
      <c r="NI79" s="22"/>
      <c r="NJ79" s="22"/>
      <c r="NK79" s="22"/>
      <c r="NL79" s="22"/>
      <c r="NM79" s="22"/>
      <c r="NN79" s="22"/>
      <c r="NO79" s="22"/>
      <c r="NP79" s="22"/>
      <c r="NQ79" s="22"/>
      <c r="NR79" s="22"/>
      <c r="NS79" s="22"/>
      <c r="NT79" s="22"/>
      <c r="NU79" s="22"/>
      <c r="NV79" s="22"/>
      <c r="NW79" s="22"/>
      <c r="NX79" s="22"/>
      <c r="NY79" s="22"/>
      <c r="NZ79" s="22"/>
      <c r="OA79" s="22"/>
      <c r="OB79" s="22"/>
      <c r="OC79" s="22"/>
      <c r="OD79" s="22"/>
      <c r="OE79" s="22"/>
      <c r="OF79" s="22"/>
      <c r="OG79" s="22"/>
      <c r="OH79" s="22"/>
      <c r="OI79" s="22"/>
      <c r="OJ79" s="22"/>
      <c r="OK79" s="22"/>
      <c r="OL79" s="22"/>
      <c r="OM79" s="22"/>
      <c r="ON79" s="22"/>
      <c r="OO79" s="22"/>
      <c r="OP79" s="22"/>
      <c r="OQ79" s="22"/>
      <c r="OR79" s="22"/>
      <c r="OS79" s="22"/>
      <c r="OT79" s="22"/>
      <c r="OU79" s="22"/>
      <c r="OV79" s="22"/>
      <c r="OW79" s="22"/>
      <c r="OX79" s="22"/>
      <c r="OY79" s="22"/>
      <c r="OZ79" s="22"/>
      <c r="PA79" s="22"/>
      <c r="PB79" s="22"/>
      <c r="PC79" s="22"/>
      <c r="PD79" s="22"/>
      <c r="PE79" s="22"/>
      <c r="PF79" s="22"/>
      <c r="PG79" s="22"/>
      <c r="PH79" s="22"/>
      <c r="PI79" s="22"/>
      <c r="PJ79" s="22"/>
      <c r="PK79" s="22"/>
      <c r="PL79" s="22"/>
      <c r="PM79" s="22"/>
      <c r="PN79" s="22"/>
      <c r="PO79" s="22"/>
      <c r="PP79" s="22"/>
      <c r="PQ79" s="22"/>
      <c r="PR79" s="22"/>
      <c r="PS79" s="22"/>
      <c r="PT79" s="22"/>
      <c r="PU79" s="22"/>
      <c r="PV79" s="22"/>
      <c r="PW79" s="22"/>
      <c r="PX79" s="22"/>
      <c r="PY79" s="22"/>
      <c r="PZ79" s="22"/>
      <c r="QA79" s="22"/>
      <c r="QB79" s="22"/>
      <c r="QC79" s="22"/>
      <c r="QD79" s="22"/>
      <c r="QE79" s="22"/>
      <c r="QF79" s="22"/>
      <c r="QG79" s="22"/>
      <c r="QH79" s="22"/>
      <c r="QI79" s="22"/>
      <c r="QJ79" s="22"/>
      <c r="QK79" s="22"/>
      <c r="QL79" s="22"/>
      <c r="QM79" s="22"/>
      <c r="QN79" s="22"/>
      <c r="QO79" s="22"/>
      <c r="QP79" s="22"/>
      <c r="QQ79" s="22"/>
      <c r="QR79" s="22"/>
      <c r="QS79" s="22"/>
      <c r="QT79" s="22"/>
      <c r="QU79" s="22"/>
      <c r="QV79" s="22"/>
      <c r="QW79" s="22"/>
      <c r="QX79" s="22"/>
      <c r="QY79" s="22"/>
      <c r="QZ79" s="22"/>
      <c r="RA79" s="22"/>
      <c r="RB79" s="22"/>
      <c r="RC79" s="22"/>
      <c r="RD79" s="22"/>
      <c r="RE79" s="22"/>
      <c r="RF79" s="22"/>
      <c r="RG79" s="22"/>
      <c r="RH79" s="22"/>
      <c r="RI79" s="22"/>
      <c r="RJ79" s="22"/>
      <c r="RK79" s="22"/>
      <c r="RL79" s="22"/>
      <c r="RM79" s="22"/>
      <c r="RN79" s="22"/>
      <c r="RO79" s="22"/>
      <c r="RP79" s="22"/>
      <c r="RQ79" s="22"/>
      <c r="RR79" s="22"/>
      <c r="RS79" s="22"/>
      <c r="RT79" s="22"/>
      <c r="RU79" s="22"/>
      <c r="RV79" s="22"/>
      <c r="RW79" s="22"/>
      <c r="RX79" s="22"/>
      <c r="RY79" s="22"/>
      <c r="RZ79" s="22"/>
      <c r="SA79" s="22"/>
      <c r="SB79" s="22"/>
      <c r="SC79" s="22"/>
      <c r="SD79" s="22"/>
      <c r="SE79" s="22"/>
      <c r="SF79" s="22"/>
      <c r="SG79" s="22"/>
      <c r="SH79" s="22"/>
      <c r="SI79" s="22"/>
      <c r="SJ79" s="22"/>
      <c r="SK79" s="22"/>
      <c r="SL79" s="22"/>
      <c r="SM79" s="22"/>
      <c r="SN79" s="22"/>
      <c r="SO79" s="22"/>
      <c r="SP79" s="22"/>
      <c r="SQ79" s="22"/>
      <c r="SR79" s="22"/>
      <c r="SS79" s="22"/>
      <c r="ST79" s="22"/>
      <c r="SU79" s="22"/>
      <c r="SV79" s="22"/>
      <c r="SW79" s="22"/>
      <c r="SX79" s="22"/>
      <c r="SY79" s="22"/>
      <c r="SZ79" s="22"/>
      <c r="TA79" s="22"/>
      <c r="TB79" s="22"/>
      <c r="TC79" s="22"/>
      <c r="TD79" s="22"/>
      <c r="TE79" s="22"/>
      <c r="TF79" s="22"/>
      <c r="TG79" s="22"/>
      <c r="TH79" s="22"/>
      <c r="TI79" s="22"/>
      <c r="TJ79" s="22"/>
      <c r="TK79" s="22"/>
      <c r="TL79" s="22"/>
      <c r="TM79" s="22"/>
      <c r="TN79" s="22"/>
      <c r="TO79" s="22"/>
    </row>
    <row r="80" spans="1:535" s="21" customFormat="1" ht="39" customHeight="1" x14ac:dyDescent="0.25">
      <c r="A80" s="53" t="s">
        <v>168</v>
      </c>
      <c r="B80" s="82" t="str">
        <f>'дод 5'!A37</f>
        <v>1010</v>
      </c>
      <c r="C80" s="54" t="s">
        <v>501</v>
      </c>
      <c r="D80" s="157">
        <v>295954544.63</v>
      </c>
      <c r="E80" s="157">
        <v>205054200</v>
      </c>
      <c r="F80" s="157">
        <v>24363307</v>
      </c>
      <c r="G80" s="157">
        <v>218400171.56999999</v>
      </c>
      <c r="H80" s="157">
        <v>152827196.97999999</v>
      </c>
      <c r="I80" s="157">
        <v>16963316.629999999</v>
      </c>
      <c r="J80" s="158">
        <f t="shared" si="8"/>
        <v>73.7951741349477</v>
      </c>
      <c r="K80" s="157">
        <f>M80+P80</f>
        <v>12341980</v>
      </c>
      <c r="L80" s="157">
        <v>582280</v>
      </c>
      <c r="M80" s="157">
        <v>11759700</v>
      </c>
      <c r="N80" s="157"/>
      <c r="O80" s="157"/>
      <c r="P80" s="157">
        <v>582280</v>
      </c>
      <c r="Q80" s="157">
        <f t="shared" si="58"/>
        <v>10436983</v>
      </c>
      <c r="R80" s="157">
        <v>413460</v>
      </c>
      <c r="S80" s="157">
        <v>9993323</v>
      </c>
      <c r="T80" s="157"/>
      <c r="U80" s="157"/>
      <c r="V80" s="157">
        <v>443660</v>
      </c>
      <c r="W80" s="158">
        <f t="shared" si="10"/>
        <v>84.564899635228713</v>
      </c>
      <c r="X80" s="157">
        <f t="shared" si="59"/>
        <v>228837154.56999999</v>
      </c>
      <c r="Y80" s="203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22"/>
      <c r="IW80" s="22"/>
      <c r="IX80" s="22"/>
      <c r="IY80" s="22"/>
      <c r="IZ80" s="22"/>
      <c r="JA80" s="22"/>
      <c r="JB80" s="22"/>
      <c r="JC80" s="22"/>
      <c r="JD80" s="22"/>
      <c r="JE80" s="22"/>
      <c r="JF80" s="22"/>
      <c r="JG80" s="22"/>
      <c r="JH80" s="22"/>
      <c r="JI80" s="22"/>
      <c r="JJ80" s="22"/>
      <c r="JK80" s="22"/>
      <c r="JL80" s="22"/>
      <c r="JM80" s="22"/>
      <c r="JN80" s="22"/>
      <c r="JO80" s="22"/>
      <c r="JP80" s="22"/>
      <c r="JQ80" s="22"/>
      <c r="JR80" s="22"/>
      <c r="JS80" s="22"/>
      <c r="JT80" s="22"/>
      <c r="JU80" s="22"/>
      <c r="JV80" s="22"/>
      <c r="JW80" s="22"/>
      <c r="JX80" s="22"/>
      <c r="JY80" s="22"/>
      <c r="JZ80" s="22"/>
      <c r="KA80" s="22"/>
      <c r="KB80" s="22"/>
      <c r="KC80" s="22"/>
      <c r="KD80" s="22"/>
      <c r="KE80" s="22"/>
      <c r="KF80" s="22"/>
      <c r="KG80" s="22"/>
      <c r="KH80" s="22"/>
      <c r="KI80" s="22"/>
      <c r="KJ80" s="22"/>
      <c r="KK80" s="22"/>
      <c r="KL80" s="22"/>
      <c r="KM80" s="22"/>
      <c r="KN80" s="22"/>
      <c r="KO80" s="22"/>
      <c r="KP80" s="22"/>
      <c r="KQ80" s="22"/>
      <c r="KR80" s="22"/>
      <c r="KS80" s="22"/>
      <c r="KT80" s="22"/>
      <c r="KU80" s="22"/>
      <c r="KV80" s="22"/>
      <c r="KW80" s="22"/>
      <c r="KX80" s="22"/>
      <c r="KY80" s="22"/>
      <c r="KZ80" s="22"/>
      <c r="LA80" s="22"/>
      <c r="LB80" s="22"/>
      <c r="LC80" s="22"/>
      <c r="LD80" s="22"/>
      <c r="LE80" s="22"/>
      <c r="LF80" s="22"/>
      <c r="LG80" s="22"/>
      <c r="LH80" s="22"/>
      <c r="LI80" s="22"/>
      <c r="LJ80" s="22"/>
      <c r="LK80" s="22"/>
      <c r="LL80" s="22"/>
      <c r="LM80" s="22"/>
      <c r="LN80" s="22"/>
      <c r="LO80" s="22"/>
      <c r="LP80" s="22"/>
      <c r="LQ80" s="22"/>
      <c r="LR80" s="22"/>
      <c r="LS80" s="22"/>
      <c r="LT80" s="22"/>
      <c r="LU80" s="22"/>
      <c r="LV80" s="22"/>
      <c r="LW80" s="22"/>
      <c r="LX80" s="22"/>
      <c r="LY80" s="22"/>
      <c r="LZ80" s="22"/>
      <c r="MA80" s="22"/>
      <c r="MB80" s="22"/>
      <c r="MC80" s="22"/>
      <c r="MD80" s="22"/>
      <c r="ME80" s="22"/>
      <c r="MF80" s="22"/>
      <c r="MG80" s="22"/>
      <c r="MH80" s="22"/>
      <c r="MI80" s="22"/>
      <c r="MJ80" s="22"/>
      <c r="MK80" s="22"/>
      <c r="ML80" s="22"/>
      <c r="MM80" s="22"/>
      <c r="MN80" s="22"/>
      <c r="MO80" s="22"/>
      <c r="MP80" s="22"/>
      <c r="MQ80" s="22"/>
      <c r="MR80" s="22"/>
      <c r="MS80" s="22"/>
      <c r="MT80" s="22"/>
      <c r="MU80" s="22"/>
      <c r="MV80" s="22"/>
      <c r="MW80" s="22"/>
      <c r="MX80" s="22"/>
      <c r="MY80" s="22"/>
      <c r="MZ80" s="22"/>
      <c r="NA80" s="22"/>
      <c r="NB80" s="22"/>
      <c r="NC80" s="22"/>
      <c r="ND80" s="22"/>
      <c r="NE80" s="22"/>
      <c r="NF80" s="22"/>
      <c r="NG80" s="22"/>
      <c r="NH80" s="22"/>
      <c r="NI80" s="22"/>
      <c r="NJ80" s="22"/>
      <c r="NK80" s="22"/>
      <c r="NL80" s="22"/>
      <c r="NM80" s="22"/>
      <c r="NN80" s="22"/>
      <c r="NO80" s="22"/>
      <c r="NP80" s="22"/>
      <c r="NQ80" s="22"/>
      <c r="NR80" s="22"/>
      <c r="NS80" s="22"/>
      <c r="NT80" s="22"/>
      <c r="NU80" s="22"/>
      <c r="NV80" s="22"/>
      <c r="NW80" s="22"/>
      <c r="NX80" s="22"/>
      <c r="NY80" s="22"/>
      <c r="NZ80" s="22"/>
      <c r="OA80" s="22"/>
      <c r="OB80" s="22"/>
      <c r="OC80" s="22"/>
      <c r="OD80" s="22"/>
      <c r="OE80" s="22"/>
      <c r="OF80" s="22"/>
      <c r="OG80" s="22"/>
      <c r="OH80" s="22"/>
      <c r="OI80" s="22"/>
      <c r="OJ80" s="22"/>
      <c r="OK80" s="22"/>
      <c r="OL80" s="22"/>
      <c r="OM80" s="22"/>
      <c r="ON80" s="22"/>
      <c r="OO80" s="22"/>
      <c r="OP80" s="22"/>
      <c r="OQ80" s="22"/>
      <c r="OR80" s="22"/>
      <c r="OS80" s="22"/>
      <c r="OT80" s="22"/>
      <c r="OU80" s="22"/>
      <c r="OV80" s="22"/>
      <c r="OW80" s="22"/>
      <c r="OX80" s="22"/>
      <c r="OY80" s="22"/>
      <c r="OZ80" s="22"/>
      <c r="PA80" s="22"/>
      <c r="PB80" s="22"/>
      <c r="PC80" s="22"/>
      <c r="PD80" s="22"/>
      <c r="PE80" s="22"/>
      <c r="PF80" s="22"/>
      <c r="PG80" s="22"/>
      <c r="PH80" s="22"/>
      <c r="PI80" s="22"/>
      <c r="PJ80" s="22"/>
      <c r="PK80" s="22"/>
      <c r="PL80" s="22"/>
      <c r="PM80" s="22"/>
      <c r="PN80" s="22"/>
      <c r="PO80" s="22"/>
      <c r="PP80" s="22"/>
      <c r="PQ80" s="22"/>
      <c r="PR80" s="22"/>
      <c r="PS80" s="22"/>
      <c r="PT80" s="22"/>
      <c r="PU80" s="22"/>
      <c r="PV80" s="22"/>
      <c r="PW80" s="22"/>
      <c r="PX80" s="22"/>
      <c r="PY80" s="22"/>
      <c r="PZ80" s="22"/>
      <c r="QA80" s="22"/>
      <c r="QB80" s="22"/>
      <c r="QC80" s="22"/>
      <c r="QD80" s="22"/>
      <c r="QE80" s="22"/>
      <c r="QF80" s="22"/>
      <c r="QG80" s="22"/>
      <c r="QH80" s="22"/>
      <c r="QI80" s="22"/>
      <c r="QJ80" s="22"/>
      <c r="QK80" s="22"/>
      <c r="QL80" s="22"/>
      <c r="QM80" s="22"/>
      <c r="QN80" s="22"/>
      <c r="QO80" s="22"/>
      <c r="QP80" s="22"/>
      <c r="QQ80" s="22"/>
      <c r="QR80" s="22"/>
      <c r="QS80" s="22"/>
      <c r="QT80" s="22"/>
      <c r="QU80" s="22"/>
      <c r="QV80" s="22"/>
      <c r="QW80" s="22"/>
      <c r="QX80" s="22"/>
      <c r="QY80" s="22"/>
      <c r="QZ80" s="22"/>
      <c r="RA80" s="22"/>
      <c r="RB80" s="22"/>
      <c r="RC80" s="22"/>
      <c r="RD80" s="22"/>
      <c r="RE80" s="22"/>
      <c r="RF80" s="22"/>
      <c r="RG80" s="22"/>
      <c r="RH80" s="22"/>
      <c r="RI80" s="22"/>
      <c r="RJ80" s="22"/>
      <c r="RK80" s="22"/>
      <c r="RL80" s="22"/>
      <c r="RM80" s="22"/>
      <c r="RN80" s="22"/>
      <c r="RO80" s="22"/>
      <c r="RP80" s="22"/>
      <c r="RQ80" s="22"/>
      <c r="RR80" s="22"/>
      <c r="RS80" s="22"/>
      <c r="RT80" s="22"/>
      <c r="RU80" s="22"/>
      <c r="RV80" s="22"/>
      <c r="RW80" s="22"/>
      <c r="RX80" s="22"/>
      <c r="RY80" s="22"/>
      <c r="RZ80" s="22"/>
      <c r="SA80" s="22"/>
      <c r="SB80" s="22"/>
      <c r="SC80" s="22"/>
      <c r="SD80" s="22"/>
      <c r="SE80" s="22"/>
      <c r="SF80" s="22"/>
      <c r="SG80" s="22"/>
      <c r="SH80" s="22"/>
      <c r="SI80" s="22"/>
      <c r="SJ80" s="22"/>
      <c r="SK80" s="22"/>
      <c r="SL80" s="22"/>
      <c r="SM80" s="22"/>
      <c r="SN80" s="22"/>
      <c r="SO80" s="22"/>
      <c r="SP80" s="22"/>
      <c r="SQ80" s="22"/>
      <c r="SR80" s="22"/>
      <c r="SS80" s="22"/>
      <c r="ST80" s="22"/>
      <c r="SU80" s="22"/>
      <c r="SV80" s="22"/>
      <c r="SW80" s="22"/>
      <c r="SX80" s="22"/>
      <c r="SY80" s="22"/>
      <c r="SZ80" s="22"/>
      <c r="TA80" s="22"/>
      <c r="TB80" s="22"/>
      <c r="TC80" s="22"/>
      <c r="TD80" s="22"/>
      <c r="TE80" s="22"/>
      <c r="TF80" s="22"/>
      <c r="TG80" s="22"/>
      <c r="TH80" s="22"/>
      <c r="TI80" s="22"/>
      <c r="TJ80" s="22"/>
      <c r="TK80" s="22"/>
      <c r="TL80" s="22"/>
      <c r="TM80" s="22"/>
      <c r="TN80" s="22"/>
      <c r="TO80" s="22"/>
    </row>
    <row r="81" spans="1:535" s="21" customFormat="1" ht="37.5" customHeight="1" x14ac:dyDescent="0.25">
      <c r="A81" s="53" t="s">
        <v>468</v>
      </c>
      <c r="B81" s="53">
        <f>'дод 5'!A39</f>
        <v>1021</v>
      </c>
      <c r="C81" s="54" t="s">
        <v>574</v>
      </c>
      <c r="D81" s="157">
        <f>213215989-3993974.43</f>
        <v>209222014.56999999</v>
      </c>
      <c r="E81" s="157">
        <f>119662706-2829220.06</f>
        <v>116833485.94</v>
      </c>
      <c r="F81" s="157">
        <f>32280276-306666.45</f>
        <v>31973609.550000001</v>
      </c>
      <c r="G81" s="157">
        <v>151725709.25</v>
      </c>
      <c r="H81" s="157">
        <v>87556083.090000004</v>
      </c>
      <c r="I81" s="157">
        <v>22869183.030000001</v>
      </c>
      <c r="J81" s="158">
        <f t="shared" si="8"/>
        <v>72.518998329038993</v>
      </c>
      <c r="K81" s="157">
        <f t="shared" ref="K81:K128" si="60">M81+P81</f>
        <v>26068836</v>
      </c>
      <c r="L81" s="157">
        <v>938036</v>
      </c>
      <c r="M81" s="157">
        <v>25130800</v>
      </c>
      <c r="N81" s="157">
        <v>2268060</v>
      </c>
      <c r="O81" s="157">
        <v>139890</v>
      </c>
      <c r="P81" s="157">
        <v>938036</v>
      </c>
      <c r="Q81" s="157">
        <f t="shared" si="58"/>
        <v>15697991.550000001</v>
      </c>
      <c r="R81" s="157">
        <v>549107.5</v>
      </c>
      <c r="S81" s="157">
        <v>12434710.73</v>
      </c>
      <c r="T81" s="157">
        <v>1643220.05</v>
      </c>
      <c r="U81" s="157">
        <v>61689.34</v>
      </c>
      <c r="V81" s="157">
        <v>3263280.82</v>
      </c>
      <c r="W81" s="158">
        <f t="shared" si="10"/>
        <v>60.217462528821777</v>
      </c>
      <c r="X81" s="157">
        <f t="shared" si="59"/>
        <v>167423700.80000001</v>
      </c>
      <c r="Y81" s="203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  <c r="IW81" s="22"/>
      <c r="IX81" s="22"/>
      <c r="IY81" s="22"/>
      <c r="IZ81" s="22"/>
      <c r="JA81" s="22"/>
      <c r="JB81" s="22"/>
      <c r="JC81" s="22"/>
      <c r="JD81" s="22"/>
      <c r="JE81" s="22"/>
      <c r="JF81" s="22"/>
      <c r="JG81" s="22"/>
      <c r="JH81" s="22"/>
      <c r="JI81" s="22"/>
      <c r="JJ81" s="22"/>
      <c r="JK81" s="22"/>
      <c r="JL81" s="22"/>
      <c r="JM81" s="22"/>
      <c r="JN81" s="22"/>
      <c r="JO81" s="22"/>
      <c r="JP81" s="22"/>
      <c r="JQ81" s="22"/>
      <c r="JR81" s="22"/>
      <c r="JS81" s="22"/>
      <c r="JT81" s="22"/>
      <c r="JU81" s="22"/>
      <c r="JV81" s="22"/>
      <c r="JW81" s="22"/>
      <c r="JX81" s="22"/>
      <c r="JY81" s="22"/>
      <c r="JZ81" s="22"/>
      <c r="KA81" s="22"/>
      <c r="KB81" s="22"/>
      <c r="KC81" s="22"/>
      <c r="KD81" s="22"/>
      <c r="KE81" s="22"/>
      <c r="KF81" s="22"/>
      <c r="KG81" s="22"/>
      <c r="KH81" s="22"/>
      <c r="KI81" s="22"/>
      <c r="KJ81" s="22"/>
      <c r="KK81" s="22"/>
      <c r="KL81" s="22"/>
      <c r="KM81" s="22"/>
      <c r="KN81" s="22"/>
      <c r="KO81" s="22"/>
      <c r="KP81" s="22"/>
      <c r="KQ81" s="22"/>
      <c r="KR81" s="22"/>
      <c r="KS81" s="22"/>
      <c r="KT81" s="22"/>
      <c r="KU81" s="22"/>
      <c r="KV81" s="22"/>
      <c r="KW81" s="22"/>
      <c r="KX81" s="22"/>
      <c r="KY81" s="22"/>
      <c r="KZ81" s="22"/>
      <c r="LA81" s="22"/>
      <c r="LB81" s="22"/>
      <c r="LC81" s="22"/>
      <c r="LD81" s="22"/>
      <c r="LE81" s="22"/>
      <c r="LF81" s="22"/>
      <c r="LG81" s="22"/>
      <c r="LH81" s="22"/>
      <c r="LI81" s="22"/>
      <c r="LJ81" s="22"/>
      <c r="LK81" s="22"/>
      <c r="LL81" s="22"/>
      <c r="LM81" s="22"/>
      <c r="LN81" s="22"/>
      <c r="LO81" s="22"/>
      <c r="LP81" s="22"/>
      <c r="LQ81" s="22"/>
      <c r="LR81" s="22"/>
      <c r="LS81" s="22"/>
      <c r="LT81" s="22"/>
      <c r="LU81" s="22"/>
      <c r="LV81" s="22"/>
      <c r="LW81" s="22"/>
      <c r="LX81" s="22"/>
      <c r="LY81" s="22"/>
      <c r="LZ81" s="22"/>
      <c r="MA81" s="22"/>
      <c r="MB81" s="22"/>
      <c r="MC81" s="22"/>
      <c r="MD81" s="22"/>
      <c r="ME81" s="22"/>
      <c r="MF81" s="22"/>
      <c r="MG81" s="22"/>
      <c r="MH81" s="22"/>
      <c r="MI81" s="22"/>
      <c r="MJ81" s="22"/>
      <c r="MK81" s="22"/>
      <c r="ML81" s="22"/>
      <c r="MM81" s="22"/>
      <c r="MN81" s="22"/>
      <c r="MO81" s="22"/>
      <c r="MP81" s="22"/>
      <c r="MQ81" s="22"/>
      <c r="MR81" s="22"/>
      <c r="MS81" s="22"/>
      <c r="MT81" s="22"/>
      <c r="MU81" s="22"/>
      <c r="MV81" s="22"/>
      <c r="MW81" s="22"/>
      <c r="MX81" s="22"/>
      <c r="MY81" s="22"/>
      <c r="MZ81" s="22"/>
      <c r="NA81" s="22"/>
      <c r="NB81" s="22"/>
      <c r="NC81" s="22"/>
      <c r="ND81" s="22"/>
      <c r="NE81" s="22"/>
      <c r="NF81" s="22"/>
      <c r="NG81" s="22"/>
      <c r="NH81" s="22"/>
      <c r="NI81" s="22"/>
      <c r="NJ81" s="22"/>
      <c r="NK81" s="22"/>
      <c r="NL81" s="22"/>
      <c r="NM81" s="22"/>
      <c r="NN81" s="22"/>
      <c r="NO81" s="22"/>
      <c r="NP81" s="22"/>
      <c r="NQ81" s="22"/>
      <c r="NR81" s="22"/>
      <c r="NS81" s="22"/>
      <c r="NT81" s="22"/>
      <c r="NU81" s="22"/>
      <c r="NV81" s="22"/>
      <c r="NW81" s="22"/>
      <c r="NX81" s="22"/>
      <c r="NY81" s="22"/>
      <c r="NZ81" s="22"/>
      <c r="OA81" s="22"/>
      <c r="OB81" s="22"/>
      <c r="OC81" s="22"/>
      <c r="OD81" s="22"/>
      <c r="OE81" s="22"/>
      <c r="OF81" s="22"/>
      <c r="OG81" s="22"/>
      <c r="OH81" s="22"/>
      <c r="OI81" s="22"/>
      <c r="OJ81" s="22"/>
      <c r="OK81" s="22"/>
      <c r="OL81" s="22"/>
      <c r="OM81" s="22"/>
      <c r="ON81" s="22"/>
      <c r="OO81" s="22"/>
      <c r="OP81" s="22"/>
      <c r="OQ81" s="22"/>
      <c r="OR81" s="22"/>
      <c r="OS81" s="22"/>
      <c r="OT81" s="22"/>
      <c r="OU81" s="22"/>
      <c r="OV81" s="22"/>
      <c r="OW81" s="22"/>
      <c r="OX81" s="22"/>
      <c r="OY81" s="22"/>
      <c r="OZ81" s="22"/>
      <c r="PA81" s="22"/>
      <c r="PB81" s="22"/>
      <c r="PC81" s="22"/>
      <c r="PD81" s="22"/>
      <c r="PE81" s="22"/>
      <c r="PF81" s="22"/>
      <c r="PG81" s="22"/>
      <c r="PH81" s="22"/>
      <c r="PI81" s="22"/>
      <c r="PJ81" s="22"/>
      <c r="PK81" s="22"/>
      <c r="PL81" s="22"/>
      <c r="PM81" s="22"/>
      <c r="PN81" s="22"/>
      <c r="PO81" s="22"/>
      <c r="PP81" s="22"/>
      <c r="PQ81" s="22"/>
      <c r="PR81" s="22"/>
      <c r="PS81" s="22"/>
      <c r="PT81" s="22"/>
      <c r="PU81" s="22"/>
      <c r="PV81" s="22"/>
      <c r="PW81" s="22"/>
      <c r="PX81" s="22"/>
      <c r="PY81" s="22"/>
      <c r="PZ81" s="22"/>
      <c r="QA81" s="22"/>
      <c r="QB81" s="22"/>
      <c r="QC81" s="22"/>
      <c r="QD81" s="22"/>
      <c r="QE81" s="22"/>
      <c r="QF81" s="22"/>
      <c r="QG81" s="22"/>
      <c r="QH81" s="22"/>
      <c r="QI81" s="22"/>
      <c r="QJ81" s="22"/>
      <c r="QK81" s="22"/>
      <c r="QL81" s="22"/>
      <c r="QM81" s="22"/>
      <c r="QN81" s="22"/>
      <c r="QO81" s="22"/>
      <c r="QP81" s="22"/>
      <c r="QQ81" s="22"/>
      <c r="QR81" s="22"/>
      <c r="QS81" s="22"/>
      <c r="QT81" s="22"/>
      <c r="QU81" s="22"/>
      <c r="QV81" s="22"/>
      <c r="QW81" s="22"/>
      <c r="QX81" s="22"/>
      <c r="QY81" s="22"/>
      <c r="QZ81" s="22"/>
      <c r="RA81" s="22"/>
      <c r="RB81" s="22"/>
      <c r="RC81" s="22"/>
      <c r="RD81" s="22"/>
      <c r="RE81" s="22"/>
      <c r="RF81" s="22"/>
      <c r="RG81" s="22"/>
      <c r="RH81" s="22"/>
      <c r="RI81" s="22"/>
      <c r="RJ81" s="22"/>
      <c r="RK81" s="22"/>
      <c r="RL81" s="22"/>
      <c r="RM81" s="22"/>
      <c r="RN81" s="22"/>
      <c r="RO81" s="22"/>
      <c r="RP81" s="22"/>
      <c r="RQ81" s="22"/>
      <c r="RR81" s="22"/>
      <c r="RS81" s="22"/>
      <c r="RT81" s="22"/>
      <c r="RU81" s="22"/>
      <c r="RV81" s="22"/>
      <c r="RW81" s="22"/>
      <c r="RX81" s="22"/>
      <c r="RY81" s="22"/>
      <c r="RZ81" s="22"/>
      <c r="SA81" s="22"/>
      <c r="SB81" s="22"/>
      <c r="SC81" s="22"/>
      <c r="SD81" s="22"/>
      <c r="SE81" s="22"/>
      <c r="SF81" s="22"/>
      <c r="SG81" s="22"/>
      <c r="SH81" s="22"/>
      <c r="SI81" s="22"/>
      <c r="SJ81" s="22"/>
      <c r="SK81" s="22"/>
      <c r="SL81" s="22"/>
      <c r="SM81" s="22"/>
      <c r="SN81" s="22"/>
      <c r="SO81" s="22"/>
      <c r="SP81" s="22"/>
      <c r="SQ81" s="22"/>
      <c r="SR81" s="22"/>
      <c r="SS81" s="22"/>
      <c r="ST81" s="22"/>
      <c r="SU81" s="22"/>
      <c r="SV81" s="22"/>
      <c r="SW81" s="22"/>
      <c r="SX81" s="22"/>
      <c r="SY81" s="22"/>
      <c r="SZ81" s="22"/>
      <c r="TA81" s="22"/>
      <c r="TB81" s="22"/>
      <c r="TC81" s="22"/>
      <c r="TD81" s="22"/>
      <c r="TE81" s="22"/>
      <c r="TF81" s="22"/>
      <c r="TG81" s="22"/>
      <c r="TH81" s="22"/>
      <c r="TI81" s="22"/>
      <c r="TJ81" s="22"/>
      <c r="TK81" s="22"/>
      <c r="TL81" s="22"/>
      <c r="TM81" s="22"/>
      <c r="TN81" s="22"/>
      <c r="TO81" s="22"/>
    </row>
    <row r="82" spans="1:535" s="21" customFormat="1" ht="63" x14ac:dyDescent="0.25">
      <c r="A82" s="53" t="s">
        <v>470</v>
      </c>
      <c r="B82" s="82">
        <v>1022</v>
      </c>
      <c r="C82" s="35" t="s">
        <v>471</v>
      </c>
      <c r="D82" s="157">
        <v>14338277</v>
      </c>
      <c r="E82" s="157">
        <v>8830500</v>
      </c>
      <c r="F82" s="157">
        <v>1512107</v>
      </c>
      <c r="G82" s="157">
        <v>10348228.130000001</v>
      </c>
      <c r="H82" s="157">
        <v>6598306.6699999999</v>
      </c>
      <c r="I82" s="157">
        <v>1036333.48</v>
      </c>
      <c r="J82" s="158">
        <f t="shared" si="8"/>
        <v>72.17204779904867</v>
      </c>
      <c r="K82" s="157">
        <f t="shared" si="60"/>
        <v>153030</v>
      </c>
      <c r="L82" s="157">
        <v>153030</v>
      </c>
      <c r="M82" s="157"/>
      <c r="N82" s="157"/>
      <c r="O82" s="157"/>
      <c r="P82" s="157">
        <v>153030</v>
      </c>
      <c r="Q82" s="157">
        <f t="shared" si="58"/>
        <v>127510.94</v>
      </c>
      <c r="R82" s="157">
        <v>25000</v>
      </c>
      <c r="S82" s="157">
        <v>55127.59</v>
      </c>
      <c r="T82" s="157"/>
      <c r="U82" s="157"/>
      <c r="V82" s="157">
        <v>72383.350000000006</v>
      </c>
      <c r="W82" s="158">
        <f t="shared" si="10"/>
        <v>83.324145592367515</v>
      </c>
      <c r="X82" s="157">
        <f t="shared" si="59"/>
        <v>10475739.07</v>
      </c>
      <c r="Y82" s="203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  <c r="IV82" s="22"/>
      <c r="IW82" s="22"/>
      <c r="IX82" s="22"/>
      <c r="IY82" s="22"/>
      <c r="IZ82" s="22"/>
      <c r="JA82" s="22"/>
      <c r="JB82" s="22"/>
      <c r="JC82" s="22"/>
      <c r="JD82" s="22"/>
      <c r="JE82" s="22"/>
      <c r="JF82" s="22"/>
      <c r="JG82" s="22"/>
      <c r="JH82" s="22"/>
      <c r="JI82" s="22"/>
      <c r="JJ82" s="22"/>
      <c r="JK82" s="22"/>
      <c r="JL82" s="22"/>
      <c r="JM82" s="22"/>
      <c r="JN82" s="22"/>
      <c r="JO82" s="22"/>
      <c r="JP82" s="22"/>
      <c r="JQ82" s="22"/>
      <c r="JR82" s="22"/>
      <c r="JS82" s="22"/>
      <c r="JT82" s="22"/>
      <c r="JU82" s="22"/>
      <c r="JV82" s="22"/>
      <c r="JW82" s="22"/>
      <c r="JX82" s="22"/>
      <c r="JY82" s="22"/>
      <c r="JZ82" s="22"/>
      <c r="KA82" s="22"/>
      <c r="KB82" s="22"/>
      <c r="KC82" s="22"/>
      <c r="KD82" s="22"/>
      <c r="KE82" s="22"/>
      <c r="KF82" s="22"/>
      <c r="KG82" s="22"/>
      <c r="KH82" s="22"/>
      <c r="KI82" s="22"/>
      <c r="KJ82" s="22"/>
      <c r="KK82" s="22"/>
      <c r="KL82" s="22"/>
      <c r="KM82" s="22"/>
      <c r="KN82" s="22"/>
      <c r="KO82" s="22"/>
      <c r="KP82" s="22"/>
      <c r="KQ82" s="22"/>
      <c r="KR82" s="22"/>
      <c r="KS82" s="22"/>
      <c r="KT82" s="22"/>
      <c r="KU82" s="22"/>
      <c r="KV82" s="22"/>
      <c r="KW82" s="22"/>
      <c r="KX82" s="22"/>
      <c r="KY82" s="22"/>
      <c r="KZ82" s="22"/>
      <c r="LA82" s="22"/>
      <c r="LB82" s="22"/>
      <c r="LC82" s="22"/>
      <c r="LD82" s="22"/>
      <c r="LE82" s="22"/>
      <c r="LF82" s="22"/>
      <c r="LG82" s="22"/>
      <c r="LH82" s="22"/>
      <c r="LI82" s="22"/>
      <c r="LJ82" s="22"/>
      <c r="LK82" s="22"/>
      <c r="LL82" s="22"/>
      <c r="LM82" s="22"/>
      <c r="LN82" s="22"/>
      <c r="LO82" s="22"/>
      <c r="LP82" s="22"/>
      <c r="LQ82" s="22"/>
      <c r="LR82" s="22"/>
      <c r="LS82" s="22"/>
      <c r="LT82" s="22"/>
      <c r="LU82" s="22"/>
      <c r="LV82" s="22"/>
      <c r="LW82" s="22"/>
      <c r="LX82" s="22"/>
      <c r="LY82" s="22"/>
      <c r="LZ82" s="22"/>
      <c r="MA82" s="22"/>
      <c r="MB82" s="22"/>
      <c r="MC82" s="22"/>
      <c r="MD82" s="22"/>
      <c r="ME82" s="22"/>
      <c r="MF82" s="22"/>
      <c r="MG82" s="22"/>
      <c r="MH82" s="22"/>
      <c r="MI82" s="22"/>
      <c r="MJ82" s="22"/>
      <c r="MK82" s="22"/>
      <c r="ML82" s="22"/>
      <c r="MM82" s="22"/>
      <c r="MN82" s="22"/>
      <c r="MO82" s="22"/>
      <c r="MP82" s="22"/>
      <c r="MQ82" s="22"/>
      <c r="MR82" s="22"/>
      <c r="MS82" s="22"/>
      <c r="MT82" s="22"/>
      <c r="MU82" s="22"/>
      <c r="MV82" s="22"/>
      <c r="MW82" s="22"/>
      <c r="MX82" s="22"/>
      <c r="MY82" s="22"/>
      <c r="MZ82" s="22"/>
      <c r="NA82" s="22"/>
      <c r="NB82" s="22"/>
      <c r="NC82" s="22"/>
      <c r="ND82" s="22"/>
      <c r="NE82" s="22"/>
      <c r="NF82" s="22"/>
      <c r="NG82" s="22"/>
      <c r="NH82" s="22"/>
      <c r="NI82" s="22"/>
      <c r="NJ82" s="22"/>
      <c r="NK82" s="22"/>
      <c r="NL82" s="22"/>
      <c r="NM82" s="22"/>
      <c r="NN82" s="22"/>
      <c r="NO82" s="22"/>
      <c r="NP82" s="22"/>
      <c r="NQ82" s="22"/>
      <c r="NR82" s="22"/>
      <c r="NS82" s="22"/>
      <c r="NT82" s="22"/>
      <c r="NU82" s="22"/>
      <c r="NV82" s="22"/>
      <c r="NW82" s="22"/>
      <c r="NX82" s="22"/>
      <c r="NY82" s="22"/>
      <c r="NZ82" s="22"/>
      <c r="OA82" s="22"/>
      <c r="OB82" s="22"/>
      <c r="OC82" s="22"/>
      <c r="OD82" s="22"/>
      <c r="OE82" s="22"/>
      <c r="OF82" s="22"/>
      <c r="OG82" s="22"/>
      <c r="OH82" s="22"/>
      <c r="OI82" s="22"/>
      <c r="OJ82" s="22"/>
      <c r="OK82" s="22"/>
      <c r="OL82" s="22"/>
      <c r="OM82" s="22"/>
      <c r="ON82" s="22"/>
      <c r="OO82" s="22"/>
      <c r="OP82" s="22"/>
      <c r="OQ82" s="22"/>
      <c r="OR82" s="22"/>
      <c r="OS82" s="22"/>
      <c r="OT82" s="22"/>
      <c r="OU82" s="22"/>
      <c r="OV82" s="22"/>
      <c r="OW82" s="22"/>
      <c r="OX82" s="22"/>
      <c r="OY82" s="22"/>
      <c r="OZ82" s="22"/>
      <c r="PA82" s="22"/>
      <c r="PB82" s="22"/>
      <c r="PC82" s="22"/>
      <c r="PD82" s="22"/>
      <c r="PE82" s="22"/>
      <c r="PF82" s="22"/>
      <c r="PG82" s="22"/>
      <c r="PH82" s="22"/>
      <c r="PI82" s="22"/>
      <c r="PJ82" s="22"/>
      <c r="PK82" s="22"/>
      <c r="PL82" s="22"/>
      <c r="PM82" s="22"/>
      <c r="PN82" s="22"/>
      <c r="PO82" s="22"/>
      <c r="PP82" s="22"/>
      <c r="PQ82" s="22"/>
      <c r="PR82" s="22"/>
      <c r="PS82" s="22"/>
      <c r="PT82" s="22"/>
      <c r="PU82" s="22"/>
      <c r="PV82" s="22"/>
      <c r="PW82" s="22"/>
      <c r="PX82" s="22"/>
      <c r="PY82" s="22"/>
      <c r="PZ82" s="22"/>
      <c r="QA82" s="22"/>
      <c r="QB82" s="22"/>
      <c r="QC82" s="22"/>
      <c r="QD82" s="22"/>
      <c r="QE82" s="22"/>
      <c r="QF82" s="22"/>
      <c r="QG82" s="22"/>
      <c r="QH82" s="22"/>
      <c r="QI82" s="22"/>
      <c r="QJ82" s="22"/>
      <c r="QK82" s="22"/>
      <c r="QL82" s="22"/>
      <c r="QM82" s="22"/>
      <c r="QN82" s="22"/>
      <c r="QO82" s="22"/>
      <c r="QP82" s="22"/>
      <c r="QQ82" s="22"/>
      <c r="QR82" s="22"/>
      <c r="QS82" s="22"/>
      <c r="QT82" s="22"/>
      <c r="QU82" s="22"/>
      <c r="QV82" s="22"/>
      <c r="QW82" s="22"/>
      <c r="QX82" s="22"/>
      <c r="QY82" s="22"/>
      <c r="QZ82" s="22"/>
      <c r="RA82" s="22"/>
      <c r="RB82" s="22"/>
      <c r="RC82" s="22"/>
      <c r="RD82" s="22"/>
      <c r="RE82" s="22"/>
      <c r="RF82" s="22"/>
      <c r="RG82" s="22"/>
      <c r="RH82" s="22"/>
      <c r="RI82" s="22"/>
      <c r="RJ82" s="22"/>
      <c r="RK82" s="22"/>
      <c r="RL82" s="22"/>
      <c r="RM82" s="22"/>
      <c r="RN82" s="22"/>
      <c r="RO82" s="22"/>
      <c r="RP82" s="22"/>
      <c r="RQ82" s="22"/>
      <c r="RR82" s="22"/>
      <c r="RS82" s="22"/>
      <c r="RT82" s="22"/>
      <c r="RU82" s="22"/>
      <c r="RV82" s="22"/>
      <c r="RW82" s="22"/>
      <c r="RX82" s="22"/>
      <c r="RY82" s="22"/>
      <c r="RZ82" s="22"/>
      <c r="SA82" s="22"/>
      <c r="SB82" s="22"/>
      <c r="SC82" s="22"/>
      <c r="SD82" s="22"/>
      <c r="SE82" s="22"/>
      <c r="SF82" s="22"/>
      <c r="SG82" s="22"/>
      <c r="SH82" s="22"/>
      <c r="SI82" s="22"/>
      <c r="SJ82" s="22"/>
      <c r="SK82" s="22"/>
      <c r="SL82" s="22"/>
      <c r="SM82" s="22"/>
      <c r="SN82" s="22"/>
      <c r="SO82" s="22"/>
      <c r="SP82" s="22"/>
      <c r="SQ82" s="22"/>
      <c r="SR82" s="22"/>
      <c r="SS82" s="22"/>
      <c r="ST82" s="22"/>
      <c r="SU82" s="22"/>
      <c r="SV82" s="22"/>
      <c r="SW82" s="22"/>
      <c r="SX82" s="22"/>
      <c r="SY82" s="22"/>
      <c r="SZ82" s="22"/>
      <c r="TA82" s="22"/>
      <c r="TB82" s="22"/>
      <c r="TC82" s="22"/>
      <c r="TD82" s="22"/>
      <c r="TE82" s="22"/>
      <c r="TF82" s="22"/>
      <c r="TG82" s="22"/>
      <c r="TH82" s="22"/>
      <c r="TI82" s="22"/>
      <c r="TJ82" s="22"/>
      <c r="TK82" s="22"/>
      <c r="TL82" s="22"/>
      <c r="TM82" s="22"/>
      <c r="TN82" s="22"/>
      <c r="TO82" s="22"/>
    </row>
    <row r="83" spans="1:535" s="21" customFormat="1" ht="78.75" x14ac:dyDescent="0.25">
      <c r="A83" s="53" t="s">
        <v>591</v>
      </c>
      <c r="B83" s="82">
        <v>1025</v>
      </c>
      <c r="C83" s="35" t="s">
        <v>592</v>
      </c>
      <c r="D83" s="157">
        <f>3993974.43</f>
        <v>3993974.43</v>
      </c>
      <c r="E83" s="157">
        <v>2829220.06</v>
      </c>
      <c r="F83" s="157">
        <v>306666.45</v>
      </c>
      <c r="G83" s="157">
        <v>1090774.06</v>
      </c>
      <c r="H83" s="157">
        <v>848218.25</v>
      </c>
      <c r="I83" s="157">
        <v>19371.37</v>
      </c>
      <c r="J83" s="158">
        <f t="shared" si="8"/>
        <v>27.31049182004903</v>
      </c>
      <c r="K83" s="157">
        <f t="shared" si="60"/>
        <v>0</v>
      </c>
      <c r="L83" s="157"/>
      <c r="M83" s="157"/>
      <c r="N83" s="157"/>
      <c r="O83" s="157"/>
      <c r="P83" s="157"/>
      <c r="Q83" s="157">
        <f t="shared" si="58"/>
        <v>56508.6</v>
      </c>
      <c r="R83" s="157"/>
      <c r="S83" s="157">
        <v>56508.6</v>
      </c>
      <c r="T83" s="157"/>
      <c r="U83" s="157"/>
      <c r="V83" s="157"/>
      <c r="W83" s="158"/>
      <c r="X83" s="157">
        <f t="shared" si="59"/>
        <v>1147282.6600000001</v>
      </c>
      <c r="Y83" s="203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  <c r="IW83" s="22"/>
      <c r="IX83" s="22"/>
      <c r="IY83" s="22"/>
      <c r="IZ83" s="22"/>
      <c r="JA83" s="22"/>
      <c r="JB83" s="22"/>
      <c r="JC83" s="22"/>
      <c r="JD83" s="22"/>
      <c r="JE83" s="22"/>
      <c r="JF83" s="22"/>
      <c r="JG83" s="22"/>
      <c r="JH83" s="22"/>
      <c r="JI83" s="22"/>
      <c r="JJ83" s="22"/>
      <c r="JK83" s="22"/>
      <c r="JL83" s="22"/>
      <c r="JM83" s="22"/>
      <c r="JN83" s="22"/>
      <c r="JO83" s="22"/>
      <c r="JP83" s="22"/>
      <c r="JQ83" s="22"/>
      <c r="JR83" s="22"/>
      <c r="JS83" s="22"/>
      <c r="JT83" s="22"/>
      <c r="JU83" s="22"/>
      <c r="JV83" s="22"/>
      <c r="JW83" s="22"/>
      <c r="JX83" s="22"/>
      <c r="JY83" s="22"/>
      <c r="JZ83" s="22"/>
      <c r="KA83" s="22"/>
      <c r="KB83" s="22"/>
      <c r="KC83" s="22"/>
      <c r="KD83" s="22"/>
      <c r="KE83" s="22"/>
      <c r="KF83" s="22"/>
      <c r="KG83" s="22"/>
      <c r="KH83" s="22"/>
      <c r="KI83" s="22"/>
      <c r="KJ83" s="22"/>
      <c r="KK83" s="22"/>
      <c r="KL83" s="22"/>
      <c r="KM83" s="22"/>
      <c r="KN83" s="22"/>
      <c r="KO83" s="22"/>
      <c r="KP83" s="22"/>
      <c r="KQ83" s="22"/>
      <c r="KR83" s="22"/>
      <c r="KS83" s="22"/>
      <c r="KT83" s="22"/>
      <c r="KU83" s="22"/>
      <c r="KV83" s="22"/>
      <c r="KW83" s="22"/>
      <c r="KX83" s="22"/>
      <c r="KY83" s="22"/>
      <c r="KZ83" s="22"/>
      <c r="LA83" s="22"/>
      <c r="LB83" s="22"/>
      <c r="LC83" s="22"/>
      <c r="LD83" s="22"/>
      <c r="LE83" s="22"/>
      <c r="LF83" s="22"/>
      <c r="LG83" s="22"/>
      <c r="LH83" s="22"/>
      <c r="LI83" s="22"/>
      <c r="LJ83" s="22"/>
      <c r="LK83" s="22"/>
      <c r="LL83" s="22"/>
      <c r="LM83" s="22"/>
      <c r="LN83" s="22"/>
      <c r="LO83" s="22"/>
      <c r="LP83" s="22"/>
      <c r="LQ83" s="22"/>
      <c r="LR83" s="22"/>
      <c r="LS83" s="22"/>
      <c r="LT83" s="22"/>
      <c r="LU83" s="22"/>
      <c r="LV83" s="22"/>
      <c r="LW83" s="22"/>
      <c r="LX83" s="22"/>
      <c r="LY83" s="22"/>
      <c r="LZ83" s="22"/>
      <c r="MA83" s="22"/>
      <c r="MB83" s="22"/>
      <c r="MC83" s="22"/>
      <c r="MD83" s="22"/>
      <c r="ME83" s="22"/>
      <c r="MF83" s="22"/>
      <c r="MG83" s="22"/>
      <c r="MH83" s="22"/>
      <c r="MI83" s="22"/>
      <c r="MJ83" s="22"/>
      <c r="MK83" s="22"/>
      <c r="ML83" s="22"/>
      <c r="MM83" s="22"/>
      <c r="MN83" s="22"/>
      <c r="MO83" s="22"/>
      <c r="MP83" s="22"/>
      <c r="MQ83" s="22"/>
      <c r="MR83" s="22"/>
      <c r="MS83" s="22"/>
      <c r="MT83" s="22"/>
      <c r="MU83" s="22"/>
      <c r="MV83" s="22"/>
      <c r="MW83" s="22"/>
      <c r="MX83" s="22"/>
      <c r="MY83" s="22"/>
      <c r="MZ83" s="22"/>
      <c r="NA83" s="22"/>
      <c r="NB83" s="22"/>
      <c r="NC83" s="22"/>
      <c r="ND83" s="22"/>
      <c r="NE83" s="22"/>
      <c r="NF83" s="22"/>
      <c r="NG83" s="22"/>
      <c r="NH83" s="22"/>
      <c r="NI83" s="22"/>
      <c r="NJ83" s="22"/>
      <c r="NK83" s="22"/>
      <c r="NL83" s="22"/>
      <c r="NM83" s="22"/>
      <c r="NN83" s="22"/>
      <c r="NO83" s="22"/>
      <c r="NP83" s="22"/>
      <c r="NQ83" s="22"/>
      <c r="NR83" s="22"/>
      <c r="NS83" s="22"/>
      <c r="NT83" s="22"/>
      <c r="NU83" s="22"/>
      <c r="NV83" s="22"/>
      <c r="NW83" s="22"/>
      <c r="NX83" s="22"/>
      <c r="NY83" s="22"/>
      <c r="NZ83" s="22"/>
      <c r="OA83" s="22"/>
      <c r="OB83" s="22"/>
      <c r="OC83" s="22"/>
      <c r="OD83" s="22"/>
      <c r="OE83" s="22"/>
      <c r="OF83" s="22"/>
      <c r="OG83" s="22"/>
      <c r="OH83" s="22"/>
      <c r="OI83" s="22"/>
      <c r="OJ83" s="22"/>
      <c r="OK83" s="22"/>
      <c r="OL83" s="22"/>
      <c r="OM83" s="22"/>
      <c r="ON83" s="22"/>
      <c r="OO83" s="22"/>
      <c r="OP83" s="22"/>
      <c r="OQ83" s="22"/>
      <c r="OR83" s="22"/>
      <c r="OS83" s="22"/>
      <c r="OT83" s="22"/>
      <c r="OU83" s="22"/>
      <c r="OV83" s="22"/>
      <c r="OW83" s="22"/>
      <c r="OX83" s="22"/>
      <c r="OY83" s="22"/>
      <c r="OZ83" s="22"/>
      <c r="PA83" s="22"/>
      <c r="PB83" s="22"/>
      <c r="PC83" s="22"/>
      <c r="PD83" s="22"/>
      <c r="PE83" s="22"/>
      <c r="PF83" s="22"/>
      <c r="PG83" s="22"/>
      <c r="PH83" s="22"/>
      <c r="PI83" s="22"/>
      <c r="PJ83" s="22"/>
      <c r="PK83" s="22"/>
      <c r="PL83" s="22"/>
      <c r="PM83" s="22"/>
      <c r="PN83" s="22"/>
      <c r="PO83" s="22"/>
      <c r="PP83" s="22"/>
      <c r="PQ83" s="22"/>
      <c r="PR83" s="22"/>
      <c r="PS83" s="22"/>
      <c r="PT83" s="22"/>
      <c r="PU83" s="22"/>
      <c r="PV83" s="22"/>
      <c r="PW83" s="22"/>
      <c r="PX83" s="22"/>
      <c r="PY83" s="22"/>
      <c r="PZ83" s="22"/>
      <c r="QA83" s="22"/>
      <c r="QB83" s="22"/>
      <c r="QC83" s="22"/>
      <c r="QD83" s="22"/>
      <c r="QE83" s="22"/>
      <c r="QF83" s="22"/>
      <c r="QG83" s="22"/>
      <c r="QH83" s="22"/>
      <c r="QI83" s="22"/>
      <c r="QJ83" s="22"/>
      <c r="QK83" s="22"/>
      <c r="QL83" s="22"/>
      <c r="QM83" s="22"/>
      <c r="QN83" s="22"/>
      <c r="QO83" s="22"/>
      <c r="QP83" s="22"/>
      <c r="QQ83" s="22"/>
      <c r="QR83" s="22"/>
      <c r="QS83" s="22"/>
      <c r="QT83" s="22"/>
      <c r="QU83" s="22"/>
      <c r="QV83" s="22"/>
      <c r="QW83" s="22"/>
      <c r="QX83" s="22"/>
      <c r="QY83" s="22"/>
      <c r="QZ83" s="22"/>
      <c r="RA83" s="22"/>
      <c r="RB83" s="22"/>
      <c r="RC83" s="22"/>
      <c r="RD83" s="22"/>
      <c r="RE83" s="22"/>
      <c r="RF83" s="22"/>
      <c r="RG83" s="22"/>
      <c r="RH83" s="22"/>
      <c r="RI83" s="22"/>
      <c r="RJ83" s="22"/>
      <c r="RK83" s="22"/>
      <c r="RL83" s="22"/>
      <c r="RM83" s="22"/>
      <c r="RN83" s="22"/>
      <c r="RO83" s="22"/>
      <c r="RP83" s="22"/>
      <c r="RQ83" s="22"/>
      <c r="RR83" s="22"/>
      <c r="RS83" s="22"/>
      <c r="RT83" s="22"/>
      <c r="RU83" s="22"/>
      <c r="RV83" s="22"/>
      <c r="RW83" s="22"/>
      <c r="RX83" s="22"/>
      <c r="RY83" s="22"/>
      <c r="RZ83" s="22"/>
      <c r="SA83" s="22"/>
      <c r="SB83" s="22"/>
      <c r="SC83" s="22"/>
      <c r="SD83" s="22"/>
      <c r="SE83" s="22"/>
      <c r="SF83" s="22"/>
      <c r="SG83" s="22"/>
      <c r="SH83" s="22"/>
      <c r="SI83" s="22"/>
      <c r="SJ83" s="22"/>
      <c r="SK83" s="22"/>
      <c r="SL83" s="22"/>
      <c r="SM83" s="22"/>
      <c r="SN83" s="22"/>
      <c r="SO83" s="22"/>
      <c r="SP83" s="22"/>
      <c r="SQ83" s="22"/>
      <c r="SR83" s="22"/>
      <c r="SS83" s="22"/>
      <c r="ST83" s="22"/>
      <c r="SU83" s="22"/>
      <c r="SV83" s="22"/>
      <c r="SW83" s="22"/>
      <c r="SX83" s="22"/>
      <c r="SY83" s="22"/>
      <c r="SZ83" s="22"/>
      <c r="TA83" s="22"/>
      <c r="TB83" s="22"/>
      <c r="TC83" s="22"/>
      <c r="TD83" s="22"/>
      <c r="TE83" s="22"/>
      <c r="TF83" s="22"/>
      <c r="TG83" s="22"/>
      <c r="TH83" s="22"/>
      <c r="TI83" s="22"/>
      <c r="TJ83" s="22"/>
      <c r="TK83" s="22"/>
      <c r="TL83" s="22"/>
      <c r="TM83" s="22"/>
      <c r="TN83" s="22"/>
      <c r="TO83" s="22"/>
    </row>
    <row r="84" spans="1:535" s="21" customFormat="1" ht="31.5" x14ac:dyDescent="0.25">
      <c r="A84" s="53" t="s">
        <v>472</v>
      </c>
      <c r="B84" s="82">
        <v>1031</v>
      </c>
      <c r="C84" s="54" t="s">
        <v>502</v>
      </c>
      <c r="D84" s="157">
        <f>468962880-381031.46</f>
        <v>468581848.54000002</v>
      </c>
      <c r="E84" s="157">
        <f>383296900-312921.65</f>
        <v>382983978.35000002</v>
      </c>
      <c r="F84" s="157"/>
      <c r="G84" s="157">
        <v>343154577.93000001</v>
      </c>
      <c r="H84" s="157">
        <v>280477825.52999997</v>
      </c>
      <c r="I84" s="157"/>
      <c r="J84" s="158">
        <f t="shared" si="8"/>
        <v>73.232580177656402</v>
      </c>
      <c r="K84" s="157">
        <f t="shared" si="60"/>
        <v>0</v>
      </c>
      <c r="L84" s="157"/>
      <c r="M84" s="157"/>
      <c r="N84" s="157"/>
      <c r="O84" s="157"/>
      <c r="P84" s="157"/>
      <c r="Q84" s="157">
        <f t="shared" si="58"/>
        <v>0</v>
      </c>
      <c r="R84" s="157"/>
      <c r="S84" s="157"/>
      <c r="T84" s="157"/>
      <c r="U84" s="157"/>
      <c r="V84" s="157"/>
      <c r="W84" s="158"/>
      <c r="X84" s="157">
        <f t="shared" si="59"/>
        <v>343154577.93000001</v>
      </c>
      <c r="Y84" s="203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  <c r="IV84" s="22"/>
      <c r="IW84" s="22"/>
      <c r="IX84" s="22"/>
      <c r="IY84" s="22"/>
      <c r="IZ84" s="22"/>
      <c r="JA84" s="22"/>
      <c r="JB84" s="22"/>
      <c r="JC84" s="22"/>
      <c r="JD84" s="22"/>
      <c r="JE84" s="22"/>
      <c r="JF84" s="22"/>
      <c r="JG84" s="22"/>
      <c r="JH84" s="22"/>
      <c r="JI84" s="22"/>
      <c r="JJ84" s="22"/>
      <c r="JK84" s="22"/>
      <c r="JL84" s="22"/>
      <c r="JM84" s="22"/>
      <c r="JN84" s="22"/>
      <c r="JO84" s="22"/>
      <c r="JP84" s="22"/>
      <c r="JQ84" s="22"/>
      <c r="JR84" s="22"/>
      <c r="JS84" s="22"/>
      <c r="JT84" s="22"/>
      <c r="JU84" s="22"/>
      <c r="JV84" s="22"/>
      <c r="JW84" s="22"/>
      <c r="JX84" s="22"/>
      <c r="JY84" s="22"/>
      <c r="JZ84" s="22"/>
      <c r="KA84" s="22"/>
      <c r="KB84" s="22"/>
      <c r="KC84" s="22"/>
      <c r="KD84" s="22"/>
      <c r="KE84" s="22"/>
      <c r="KF84" s="22"/>
      <c r="KG84" s="22"/>
      <c r="KH84" s="22"/>
      <c r="KI84" s="22"/>
      <c r="KJ84" s="22"/>
      <c r="KK84" s="22"/>
      <c r="KL84" s="22"/>
      <c r="KM84" s="22"/>
      <c r="KN84" s="22"/>
      <c r="KO84" s="22"/>
      <c r="KP84" s="22"/>
      <c r="KQ84" s="22"/>
      <c r="KR84" s="22"/>
      <c r="KS84" s="22"/>
      <c r="KT84" s="22"/>
      <c r="KU84" s="22"/>
      <c r="KV84" s="22"/>
      <c r="KW84" s="22"/>
      <c r="KX84" s="22"/>
      <c r="KY84" s="22"/>
      <c r="KZ84" s="22"/>
      <c r="LA84" s="22"/>
      <c r="LB84" s="22"/>
      <c r="LC84" s="22"/>
      <c r="LD84" s="22"/>
      <c r="LE84" s="22"/>
      <c r="LF84" s="22"/>
      <c r="LG84" s="22"/>
      <c r="LH84" s="22"/>
      <c r="LI84" s="22"/>
      <c r="LJ84" s="22"/>
      <c r="LK84" s="22"/>
      <c r="LL84" s="22"/>
      <c r="LM84" s="22"/>
      <c r="LN84" s="22"/>
      <c r="LO84" s="22"/>
      <c r="LP84" s="22"/>
      <c r="LQ84" s="22"/>
      <c r="LR84" s="22"/>
      <c r="LS84" s="22"/>
      <c r="LT84" s="22"/>
      <c r="LU84" s="22"/>
      <c r="LV84" s="22"/>
      <c r="LW84" s="22"/>
      <c r="LX84" s="22"/>
      <c r="LY84" s="22"/>
      <c r="LZ84" s="22"/>
      <c r="MA84" s="22"/>
      <c r="MB84" s="22"/>
      <c r="MC84" s="22"/>
      <c r="MD84" s="22"/>
      <c r="ME84" s="22"/>
      <c r="MF84" s="22"/>
      <c r="MG84" s="22"/>
      <c r="MH84" s="22"/>
      <c r="MI84" s="22"/>
      <c r="MJ84" s="22"/>
      <c r="MK84" s="22"/>
      <c r="ML84" s="22"/>
      <c r="MM84" s="22"/>
      <c r="MN84" s="22"/>
      <c r="MO84" s="22"/>
      <c r="MP84" s="22"/>
      <c r="MQ84" s="22"/>
      <c r="MR84" s="22"/>
      <c r="MS84" s="22"/>
      <c r="MT84" s="22"/>
      <c r="MU84" s="22"/>
      <c r="MV84" s="22"/>
      <c r="MW84" s="22"/>
      <c r="MX84" s="22"/>
      <c r="MY84" s="22"/>
      <c r="MZ84" s="22"/>
      <c r="NA84" s="22"/>
      <c r="NB84" s="22"/>
      <c r="NC84" s="22"/>
      <c r="ND84" s="22"/>
      <c r="NE84" s="22"/>
      <c r="NF84" s="22"/>
      <c r="NG84" s="22"/>
      <c r="NH84" s="22"/>
      <c r="NI84" s="22"/>
      <c r="NJ84" s="22"/>
      <c r="NK84" s="22"/>
      <c r="NL84" s="22"/>
      <c r="NM84" s="22"/>
      <c r="NN84" s="22"/>
      <c r="NO84" s="22"/>
      <c r="NP84" s="22"/>
      <c r="NQ84" s="22"/>
      <c r="NR84" s="22"/>
      <c r="NS84" s="22"/>
      <c r="NT84" s="22"/>
      <c r="NU84" s="22"/>
      <c r="NV84" s="22"/>
      <c r="NW84" s="22"/>
      <c r="NX84" s="22"/>
      <c r="NY84" s="22"/>
      <c r="NZ84" s="22"/>
      <c r="OA84" s="22"/>
      <c r="OB84" s="22"/>
      <c r="OC84" s="22"/>
      <c r="OD84" s="22"/>
      <c r="OE84" s="22"/>
      <c r="OF84" s="22"/>
      <c r="OG84" s="22"/>
      <c r="OH84" s="22"/>
      <c r="OI84" s="22"/>
      <c r="OJ84" s="22"/>
      <c r="OK84" s="22"/>
      <c r="OL84" s="22"/>
      <c r="OM84" s="22"/>
      <c r="ON84" s="22"/>
      <c r="OO84" s="22"/>
      <c r="OP84" s="22"/>
      <c r="OQ84" s="22"/>
      <c r="OR84" s="22"/>
      <c r="OS84" s="22"/>
      <c r="OT84" s="22"/>
      <c r="OU84" s="22"/>
      <c r="OV84" s="22"/>
      <c r="OW84" s="22"/>
      <c r="OX84" s="22"/>
      <c r="OY84" s="22"/>
      <c r="OZ84" s="22"/>
      <c r="PA84" s="22"/>
      <c r="PB84" s="22"/>
      <c r="PC84" s="22"/>
      <c r="PD84" s="22"/>
      <c r="PE84" s="22"/>
      <c r="PF84" s="22"/>
      <c r="PG84" s="22"/>
      <c r="PH84" s="22"/>
      <c r="PI84" s="22"/>
      <c r="PJ84" s="22"/>
      <c r="PK84" s="22"/>
      <c r="PL84" s="22"/>
      <c r="PM84" s="22"/>
      <c r="PN84" s="22"/>
      <c r="PO84" s="22"/>
      <c r="PP84" s="22"/>
      <c r="PQ84" s="22"/>
      <c r="PR84" s="22"/>
      <c r="PS84" s="22"/>
      <c r="PT84" s="22"/>
      <c r="PU84" s="22"/>
      <c r="PV84" s="22"/>
      <c r="PW84" s="22"/>
      <c r="PX84" s="22"/>
      <c r="PY84" s="22"/>
      <c r="PZ84" s="22"/>
      <c r="QA84" s="22"/>
      <c r="QB84" s="22"/>
      <c r="QC84" s="22"/>
      <c r="QD84" s="22"/>
      <c r="QE84" s="22"/>
      <c r="QF84" s="22"/>
      <c r="QG84" s="22"/>
      <c r="QH84" s="22"/>
      <c r="QI84" s="22"/>
      <c r="QJ84" s="22"/>
      <c r="QK84" s="22"/>
      <c r="QL84" s="22"/>
      <c r="QM84" s="22"/>
      <c r="QN84" s="22"/>
      <c r="QO84" s="22"/>
      <c r="QP84" s="22"/>
      <c r="QQ84" s="22"/>
      <c r="QR84" s="22"/>
      <c r="QS84" s="22"/>
      <c r="QT84" s="22"/>
      <c r="QU84" s="22"/>
      <c r="QV84" s="22"/>
      <c r="QW84" s="22"/>
      <c r="QX84" s="22"/>
      <c r="QY84" s="22"/>
      <c r="QZ84" s="22"/>
      <c r="RA84" s="22"/>
      <c r="RB84" s="22"/>
      <c r="RC84" s="22"/>
      <c r="RD84" s="22"/>
      <c r="RE84" s="22"/>
      <c r="RF84" s="22"/>
      <c r="RG84" s="22"/>
      <c r="RH84" s="22"/>
      <c r="RI84" s="22"/>
      <c r="RJ84" s="22"/>
      <c r="RK84" s="22"/>
      <c r="RL84" s="22"/>
      <c r="RM84" s="22"/>
      <c r="RN84" s="22"/>
      <c r="RO84" s="22"/>
      <c r="RP84" s="22"/>
      <c r="RQ84" s="22"/>
      <c r="RR84" s="22"/>
      <c r="RS84" s="22"/>
      <c r="RT84" s="22"/>
      <c r="RU84" s="22"/>
      <c r="RV84" s="22"/>
      <c r="RW84" s="22"/>
      <c r="RX84" s="22"/>
      <c r="RY84" s="22"/>
      <c r="RZ84" s="22"/>
      <c r="SA84" s="22"/>
      <c r="SB84" s="22"/>
      <c r="SC84" s="22"/>
      <c r="SD84" s="22"/>
      <c r="SE84" s="22"/>
      <c r="SF84" s="22"/>
      <c r="SG84" s="22"/>
      <c r="SH84" s="22"/>
      <c r="SI84" s="22"/>
      <c r="SJ84" s="22"/>
      <c r="SK84" s="22"/>
      <c r="SL84" s="22"/>
      <c r="SM84" s="22"/>
      <c r="SN84" s="22"/>
      <c r="SO84" s="22"/>
      <c r="SP84" s="22"/>
      <c r="SQ84" s="22"/>
      <c r="SR84" s="22"/>
      <c r="SS84" s="22"/>
      <c r="ST84" s="22"/>
      <c r="SU84" s="22"/>
      <c r="SV84" s="22"/>
      <c r="SW84" s="22"/>
      <c r="SX84" s="22"/>
      <c r="SY84" s="22"/>
      <c r="SZ84" s="22"/>
      <c r="TA84" s="22"/>
      <c r="TB84" s="22"/>
      <c r="TC84" s="22"/>
      <c r="TD84" s="22"/>
      <c r="TE84" s="22"/>
      <c r="TF84" s="22"/>
      <c r="TG84" s="22"/>
      <c r="TH84" s="22"/>
      <c r="TI84" s="22"/>
      <c r="TJ84" s="22"/>
      <c r="TK84" s="22"/>
      <c r="TL84" s="22"/>
      <c r="TM84" s="22"/>
      <c r="TN84" s="22"/>
      <c r="TO84" s="22"/>
    </row>
    <row r="85" spans="1:535" s="23" customFormat="1" ht="31.5" x14ac:dyDescent="0.25">
      <c r="A85" s="73"/>
      <c r="B85" s="95"/>
      <c r="C85" s="76" t="s">
        <v>389</v>
      </c>
      <c r="D85" s="159">
        <f>466883500-381031.46</f>
        <v>466502468.54000002</v>
      </c>
      <c r="E85" s="159">
        <f>383296900-312921.65</f>
        <v>382983978.35000002</v>
      </c>
      <c r="F85" s="159"/>
      <c r="G85" s="159">
        <v>341666010.93000001</v>
      </c>
      <c r="H85" s="159">
        <v>280477825.52999997</v>
      </c>
      <c r="I85" s="159"/>
      <c r="J85" s="158">
        <f t="shared" ref="J85:J148" si="61">G85/D85*100</f>
        <v>73.239914892476932</v>
      </c>
      <c r="K85" s="159">
        <f t="shared" si="60"/>
        <v>0</v>
      </c>
      <c r="L85" s="159"/>
      <c r="M85" s="159"/>
      <c r="N85" s="159"/>
      <c r="O85" s="159"/>
      <c r="P85" s="159"/>
      <c r="Q85" s="157">
        <f t="shared" si="58"/>
        <v>0</v>
      </c>
      <c r="R85" s="159"/>
      <c r="S85" s="159"/>
      <c r="T85" s="159"/>
      <c r="U85" s="159"/>
      <c r="V85" s="159"/>
      <c r="W85" s="158"/>
      <c r="X85" s="157">
        <f t="shared" si="59"/>
        <v>341666010.93000001</v>
      </c>
      <c r="Y85" s="203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  <c r="IT85" s="29"/>
      <c r="IU85" s="29"/>
      <c r="IV85" s="29"/>
      <c r="IW85" s="29"/>
      <c r="IX85" s="29"/>
      <c r="IY85" s="29"/>
      <c r="IZ85" s="29"/>
      <c r="JA85" s="29"/>
      <c r="JB85" s="29"/>
      <c r="JC85" s="29"/>
      <c r="JD85" s="29"/>
      <c r="JE85" s="29"/>
      <c r="JF85" s="29"/>
      <c r="JG85" s="29"/>
      <c r="JH85" s="29"/>
      <c r="JI85" s="29"/>
      <c r="JJ85" s="29"/>
      <c r="JK85" s="29"/>
      <c r="JL85" s="29"/>
      <c r="JM85" s="29"/>
      <c r="JN85" s="29"/>
      <c r="JO85" s="29"/>
      <c r="JP85" s="29"/>
      <c r="JQ85" s="29"/>
      <c r="JR85" s="29"/>
      <c r="JS85" s="29"/>
      <c r="JT85" s="29"/>
      <c r="JU85" s="29"/>
      <c r="JV85" s="29"/>
      <c r="JW85" s="29"/>
      <c r="JX85" s="29"/>
      <c r="JY85" s="29"/>
      <c r="JZ85" s="29"/>
      <c r="KA85" s="29"/>
      <c r="KB85" s="29"/>
      <c r="KC85" s="29"/>
      <c r="KD85" s="29"/>
      <c r="KE85" s="29"/>
      <c r="KF85" s="29"/>
      <c r="KG85" s="29"/>
      <c r="KH85" s="29"/>
      <c r="KI85" s="29"/>
      <c r="KJ85" s="29"/>
      <c r="KK85" s="29"/>
      <c r="KL85" s="29"/>
      <c r="KM85" s="29"/>
      <c r="KN85" s="29"/>
      <c r="KO85" s="29"/>
      <c r="KP85" s="29"/>
      <c r="KQ85" s="29"/>
      <c r="KR85" s="29"/>
      <c r="KS85" s="29"/>
      <c r="KT85" s="29"/>
      <c r="KU85" s="29"/>
      <c r="KV85" s="29"/>
      <c r="KW85" s="29"/>
      <c r="KX85" s="29"/>
      <c r="KY85" s="29"/>
      <c r="KZ85" s="29"/>
      <c r="LA85" s="29"/>
      <c r="LB85" s="29"/>
      <c r="LC85" s="29"/>
      <c r="LD85" s="29"/>
      <c r="LE85" s="29"/>
      <c r="LF85" s="29"/>
      <c r="LG85" s="29"/>
      <c r="LH85" s="29"/>
      <c r="LI85" s="29"/>
      <c r="LJ85" s="29"/>
      <c r="LK85" s="29"/>
      <c r="LL85" s="29"/>
      <c r="LM85" s="29"/>
      <c r="LN85" s="29"/>
      <c r="LO85" s="29"/>
      <c r="LP85" s="29"/>
      <c r="LQ85" s="29"/>
      <c r="LR85" s="29"/>
      <c r="LS85" s="29"/>
      <c r="LT85" s="29"/>
      <c r="LU85" s="29"/>
      <c r="LV85" s="29"/>
      <c r="LW85" s="29"/>
      <c r="LX85" s="29"/>
      <c r="LY85" s="29"/>
      <c r="LZ85" s="29"/>
      <c r="MA85" s="29"/>
      <c r="MB85" s="29"/>
      <c r="MC85" s="29"/>
      <c r="MD85" s="29"/>
      <c r="ME85" s="29"/>
      <c r="MF85" s="29"/>
      <c r="MG85" s="29"/>
      <c r="MH85" s="29"/>
      <c r="MI85" s="29"/>
      <c r="MJ85" s="29"/>
      <c r="MK85" s="29"/>
      <c r="ML85" s="29"/>
      <c r="MM85" s="29"/>
      <c r="MN85" s="29"/>
      <c r="MO85" s="29"/>
      <c r="MP85" s="29"/>
      <c r="MQ85" s="29"/>
      <c r="MR85" s="29"/>
      <c r="MS85" s="29"/>
      <c r="MT85" s="29"/>
      <c r="MU85" s="29"/>
      <c r="MV85" s="29"/>
      <c r="MW85" s="29"/>
      <c r="MX85" s="29"/>
      <c r="MY85" s="29"/>
      <c r="MZ85" s="29"/>
      <c r="NA85" s="29"/>
      <c r="NB85" s="29"/>
      <c r="NC85" s="29"/>
      <c r="ND85" s="29"/>
      <c r="NE85" s="29"/>
      <c r="NF85" s="29"/>
      <c r="NG85" s="29"/>
      <c r="NH85" s="29"/>
      <c r="NI85" s="29"/>
      <c r="NJ85" s="29"/>
      <c r="NK85" s="29"/>
      <c r="NL85" s="29"/>
      <c r="NM85" s="29"/>
      <c r="NN85" s="29"/>
      <c r="NO85" s="29"/>
      <c r="NP85" s="29"/>
      <c r="NQ85" s="29"/>
      <c r="NR85" s="29"/>
      <c r="NS85" s="29"/>
      <c r="NT85" s="29"/>
      <c r="NU85" s="29"/>
      <c r="NV85" s="29"/>
      <c r="NW85" s="29"/>
      <c r="NX85" s="29"/>
      <c r="NY85" s="29"/>
      <c r="NZ85" s="29"/>
      <c r="OA85" s="29"/>
      <c r="OB85" s="29"/>
      <c r="OC85" s="29"/>
      <c r="OD85" s="29"/>
      <c r="OE85" s="29"/>
      <c r="OF85" s="29"/>
      <c r="OG85" s="29"/>
      <c r="OH85" s="29"/>
      <c r="OI85" s="29"/>
      <c r="OJ85" s="29"/>
      <c r="OK85" s="29"/>
      <c r="OL85" s="29"/>
      <c r="OM85" s="29"/>
      <c r="ON85" s="29"/>
      <c r="OO85" s="29"/>
      <c r="OP85" s="29"/>
      <c r="OQ85" s="29"/>
      <c r="OR85" s="29"/>
      <c r="OS85" s="29"/>
      <c r="OT85" s="29"/>
      <c r="OU85" s="29"/>
      <c r="OV85" s="29"/>
      <c r="OW85" s="29"/>
      <c r="OX85" s="29"/>
      <c r="OY85" s="29"/>
      <c r="OZ85" s="29"/>
      <c r="PA85" s="29"/>
      <c r="PB85" s="29"/>
      <c r="PC85" s="29"/>
      <c r="PD85" s="29"/>
      <c r="PE85" s="29"/>
      <c r="PF85" s="29"/>
      <c r="PG85" s="29"/>
      <c r="PH85" s="29"/>
      <c r="PI85" s="29"/>
      <c r="PJ85" s="29"/>
      <c r="PK85" s="29"/>
      <c r="PL85" s="29"/>
      <c r="PM85" s="29"/>
      <c r="PN85" s="29"/>
      <c r="PO85" s="29"/>
      <c r="PP85" s="29"/>
      <c r="PQ85" s="29"/>
      <c r="PR85" s="29"/>
      <c r="PS85" s="29"/>
      <c r="PT85" s="29"/>
      <c r="PU85" s="29"/>
      <c r="PV85" s="29"/>
      <c r="PW85" s="29"/>
      <c r="PX85" s="29"/>
      <c r="PY85" s="29"/>
      <c r="PZ85" s="29"/>
      <c r="QA85" s="29"/>
      <c r="QB85" s="29"/>
      <c r="QC85" s="29"/>
      <c r="QD85" s="29"/>
      <c r="QE85" s="29"/>
      <c r="QF85" s="29"/>
      <c r="QG85" s="29"/>
      <c r="QH85" s="29"/>
      <c r="QI85" s="29"/>
      <c r="QJ85" s="29"/>
      <c r="QK85" s="29"/>
      <c r="QL85" s="29"/>
      <c r="QM85" s="29"/>
      <c r="QN85" s="29"/>
      <c r="QO85" s="29"/>
      <c r="QP85" s="29"/>
      <c r="QQ85" s="29"/>
      <c r="QR85" s="29"/>
      <c r="QS85" s="29"/>
      <c r="QT85" s="29"/>
      <c r="QU85" s="29"/>
      <c r="QV85" s="29"/>
      <c r="QW85" s="29"/>
      <c r="QX85" s="29"/>
      <c r="QY85" s="29"/>
      <c r="QZ85" s="29"/>
      <c r="RA85" s="29"/>
      <c r="RB85" s="29"/>
      <c r="RC85" s="29"/>
      <c r="RD85" s="29"/>
      <c r="RE85" s="29"/>
      <c r="RF85" s="29"/>
      <c r="RG85" s="29"/>
      <c r="RH85" s="29"/>
      <c r="RI85" s="29"/>
      <c r="RJ85" s="29"/>
      <c r="RK85" s="29"/>
      <c r="RL85" s="29"/>
      <c r="RM85" s="29"/>
      <c r="RN85" s="29"/>
      <c r="RO85" s="29"/>
      <c r="RP85" s="29"/>
      <c r="RQ85" s="29"/>
      <c r="RR85" s="29"/>
      <c r="RS85" s="29"/>
      <c r="RT85" s="29"/>
      <c r="RU85" s="29"/>
      <c r="RV85" s="29"/>
      <c r="RW85" s="29"/>
      <c r="RX85" s="29"/>
      <c r="RY85" s="29"/>
      <c r="RZ85" s="29"/>
      <c r="SA85" s="29"/>
      <c r="SB85" s="29"/>
      <c r="SC85" s="29"/>
      <c r="SD85" s="29"/>
      <c r="SE85" s="29"/>
      <c r="SF85" s="29"/>
      <c r="SG85" s="29"/>
      <c r="SH85" s="29"/>
      <c r="SI85" s="29"/>
      <c r="SJ85" s="29"/>
      <c r="SK85" s="29"/>
      <c r="SL85" s="29"/>
      <c r="SM85" s="29"/>
      <c r="SN85" s="29"/>
      <c r="SO85" s="29"/>
      <c r="SP85" s="29"/>
      <c r="SQ85" s="29"/>
      <c r="SR85" s="29"/>
      <c r="SS85" s="29"/>
      <c r="ST85" s="29"/>
      <c r="SU85" s="29"/>
      <c r="SV85" s="29"/>
      <c r="SW85" s="29"/>
      <c r="SX85" s="29"/>
      <c r="SY85" s="29"/>
      <c r="SZ85" s="29"/>
      <c r="TA85" s="29"/>
      <c r="TB85" s="29"/>
      <c r="TC85" s="29"/>
      <c r="TD85" s="29"/>
      <c r="TE85" s="29"/>
      <c r="TF85" s="29"/>
      <c r="TG85" s="29"/>
      <c r="TH85" s="29"/>
      <c r="TI85" s="29"/>
      <c r="TJ85" s="29"/>
      <c r="TK85" s="29"/>
      <c r="TL85" s="29"/>
      <c r="TM85" s="29"/>
      <c r="TN85" s="29"/>
      <c r="TO85" s="29"/>
    </row>
    <row r="86" spans="1:535" s="23" customFormat="1" ht="47.25" x14ac:dyDescent="0.25">
      <c r="A86" s="73"/>
      <c r="B86" s="95"/>
      <c r="C86" s="76" t="s">
        <v>384</v>
      </c>
      <c r="D86" s="159">
        <v>2079380</v>
      </c>
      <c r="E86" s="159"/>
      <c r="F86" s="159"/>
      <c r="G86" s="159">
        <v>1488567</v>
      </c>
      <c r="H86" s="159"/>
      <c r="I86" s="159"/>
      <c r="J86" s="158">
        <f t="shared" si="61"/>
        <v>71.587059604305125</v>
      </c>
      <c r="K86" s="159">
        <f t="shared" si="60"/>
        <v>0</v>
      </c>
      <c r="L86" s="159"/>
      <c r="M86" s="159"/>
      <c r="N86" s="159"/>
      <c r="O86" s="159"/>
      <c r="P86" s="159"/>
      <c r="Q86" s="157">
        <f t="shared" si="58"/>
        <v>0</v>
      </c>
      <c r="R86" s="159"/>
      <c r="S86" s="159"/>
      <c r="T86" s="159"/>
      <c r="U86" s="159"/>
      <c r="V86" s="159"/>
      <c r="W86" s="158"/>
      <c r="X86" s="157">
        <f t="shared" si="59"/>
        <v>1488567</v>
      </c>
      <c r="Y86" s="203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  <c r="IN86" s="29"/>
      <c r="IO86" s="29"/>
      <c r="IP86" s="29"/>
      <c r="IQ86" s="29"/>
      <c r="IR86" s="29"/>
      <c r="IS86" s="29"/>
      <c r="IT86" s="29"/>
      <c r="IU86" s="29"/>
      <c r="IV86" s="29"/>
      <c r="IW86" s="29"/>
      <c r="IX86" s="29"/>
      <c r="IY86" s="29"/>
      <c r="IZ86" s="29"/>
      <c r="JA86" s="29"/>
      <c r="JB86" s="29"/>
      <c r="JC86" s="29"/>
      <c r="JD86" s="29"/>
      <c r="JE86" s="29"/>
      <c r="JF86" s="29"/>
      <c r="JG86" s="29"/>
      <c r="JH86" s="29"/>
      <c r="JI86" s="29"/>
      <c r="JJ86" s="29"/>
      <c r="JK86" s="29"/>
      <c r="JL86" s="29"/>
      <c r="JM86" s="29"/>
      <c r="JN86" s="29"/>
      <c r="JO86" s="29"/>
      <c r="JP86" s="29"/>
      <c r="JQ86" s="29"/>
      <c r="JR86" s="29"/>
      <c r="JS86" s="29"/>
      <c r="JT86" s="29"/>
      <c r="JU86" s="29"/>
      <c r="JV86" s="29"/>
      <c r="JW86" s="29"/>
      <c r="JX86" s="29"/>
      <c r="JY86" s="29"/>
      <c r="JZ86" s="29"/>
      <c r="KA86" s="29"/>
      <c r="KB86" s="29"/>
      <c r="KC86" s="29"/>
      <c r="KD86" s="29"/>
      <c r="KE86" s="29"/>
      <c r="KF86" s="29"/>
      <c r="KG86" s="29"/>
      <c r="KH86" s="29"/>
      <c r="KI86" s="29"/>
      <c r="KJ86" s="29"/>
      <c r="KK86" s="29"/>
      <c r="KL86" s="29"/>
      <c r="KM86" s="29"/>
      <c r="KN86" s="29"/>
      <c r="KO86" s="29"/>
      <c r="KP86" s="29"/>
      <c r="KQ86" s="29"/>
      <c r="KR86" s="29"/>
      <c r="KS86" s="29"/>
      <c r="KT86" s="29"/>
      <c r="KU86" s="29"/>
      <c r="KV86" s="29"/>
      <c r="KW86" s="29"/>
      <c r="KX86" s="29"/>
      <c r="KY86" s="29"/>
      <c r="KZ86" s="29"/>
      <c r="LA86" s="29"/>
      <c r="LB86" s="29"/>
      <c r="LC86" s="29"/>
      <c r="LD86" s="29"/>
      <c r="LE86" s="29"/>
      <c r="LF86" s="29"/>
      <c r="LG86" s="29"/>
      <c r="LH86" s="29"/>
      <c r="LI86" s="29"/>
      <c r="LJ86" s="29"/>
      <c r="LK86" s="29"/>
      <c r="LL86" s="29"/>
      <c r="LM86" s="29"/>
      <c r="LN86" s="29"/>
      <c r="LO86" s="29"/>
      <c r="LP86" s="29"/>
      <c r="LQ86" s="29"/>
      <c r="LR86" s="29"/>
      <c r="LS86" s="29"/>
      <c r="LT86" s="29"/>
      <c r="LU86" s="29"/>
      <c r="LV86" s="29"/>
      <c r="LW86" s="29"/>
      <c r="LX86" s="29"/>
      <c r="LY86" s="29"/>
      <c r="LZ86" s="29"/>
      <c r="MA86" s="29"/>
      <c r="MB86" s="29"/>
      <c r="MC86" s="29"/>
      <c r="MD86" s="29"/>
      <c r="ME86" s="29"/>
      <c r="MF86" s="29"/>
      <c r="MG86" s="29"/>
      <c r="MH86" s="29"/>
      <c r="MI86" s="29"/>
      <c r="MJ86" s="29"/>
      <c r="MK86" s="29"/>
      <c r="ML86" s="29"/>
      <c r="MM86" s="29"/>
      <c r="MN86" s="29"/>
      <c r="MO86" s="29"/>
      <c r="MP86" s="29"/>
      <c r="MQ86" s="29"/>
      <c r="MR86" s="29"/>
      <c r="MS86" s="29"/>
      <c r="MT86" s="29"/>
      <c r="MU86" s="29"/>
      <c r="MV86" s="29"/>
      <c r="MW86" s="29"/>
      <c r="MX86" s="29"/>
      <c r="MY86" s="29"/>
      <c r="MZ86" s="29"/>
      <c r="NA86" s="29"/>
      <c r="NB86" s="29"/>
      <c r="NC86" s="29"/>
      <c r="ND86" s="29"/>
      <c r="NE86" s="29"/>
      <c r="NF86" s="29"/>
      <c r="NG86" s="29"/>
      <c r="NH86" s="29"/>
      <c r="NI86" s="29"/>
      <c r="NJ86" s="29"/>
      <c r="NK86" s="29"/>
      <c r="NL86" s="29"/>
      <c r="NM86" s="29"/>
      <c r="NN86" s="29"/>
      <c r="NO86" s="29"/>
      <c r="NP86" s="29"/>
      <c r="NQ86" s="29"/>
      <c r="NR86" s="29"/>
      <c r="NS86" s="29"/>
      <c r="NT86" s="29"/>
      <c r="NU86" s="29"/>
      <c r="NV86" s="29"/>
      <c r="NW86" s="29"/>
      <c r="NX86" s="29"/>
      <c r="NY86" s="29"/>
      <c r="NZ86" s="29"/>
      <c r="OA86" s="29"/>
      <c r="OB86" s="29"/>
      <c r="OC86" s="29"/>
      <c r="OD86" s="29"/>
      <c r="OE86" s="29"/>
      <c r="OF86" s="29"/>
      <c r="OG86" s="29"/>
      <c r="OH86" s="29"/>
      <c r="OI86" s="29"/>
      <c r="OJ86" s="29"/>
      <c r="OK86" s="29"/>
      <c r="OL86" s="29"/>
      <c r="OM86" s="29"/>
      <c r="ON86" s="29"/>
      <c r="OO86" s="29"/>
      <c r="OP86" s="29"/>
      <c r="OQ86" s="29"/>
      <c r="OR86" s="29"/>
      <c r="OS86" s="29"/>
      <c r="OT86" s="29"/>
      <c r="OU86" s="29"/>
      <c r="OV86" s="29"/>
      <c r="OW86" s="29"/>
      <c r="OX86" s="29"/>
      <c r="OY86" s="29"/>
      <c r="OZ86" s="29"/>
      <c r="PA86" s="29"/>
      <c r="PB86" s="29"/>
      <c r="PC86" s="29"/>
      <c r="PD86" s="29"/>
      <c r="PE86" s="29"/>
      <c r="PF86" s="29"/>
      <c r="PG86" s="29"/>
      <c r="PH86" s="29"/>
      <c r="PI86" s="29"/>
      <c r="PJ86" s="29"/>
      <c r="PK86" s="29"/>
      <c r="PL86" s="29"/>
      <c r="PM86" s="29"/>
      <c r="PN86" s="29"/>
      <c r="PO86" s="29"/>
      <c r="PP86" s="29"/>
      <c r="PQ86" s="29"/>
      <c r="PR86" s="29"/>
      <c r="PS86" s="29"/>
      <c r="PT86" s="29"/>
      <c r="PU86" s="29"/>
      <c r="PV86" s="29"/>
      <c r="PW86" s="29"/>
      <c r="PX86" s="29"/>
      <c r="PY86" s="29"/>
      <c r="PZ86" s="29"/>
      <c r="QA86" s="29"/>
      <c r="QB86" s="29"/>
      <c r="QC86" s="29"/>
      <c r="QD86" s="29"/>
      <c r="QE86" s="29"/>
      <c r="QF86" s="29"/>
      <c r="QG86" s="29"/>
      <c r="QH86" s="29"/>
      <c r="QI86" s="29"/>
      <c r="QJ86" s="29"/>
      <c r="QK86" s="29"/>
      <c r="QL86" s="29"/>
      <c r="QM86" s="29"/>
      <c r="QN86" s="29"/>
      <c r="QO86" s="29"/>
      <c r="QP86" s="29"/>
      <c r="QQ86" s="29"/>
      <c r="QR86" s="29"/>
      <c r="QS86" s="29"/>
      <c r="QT86" s="29"/>
      <c r="QU86" s="29"/>
      <c r="QV86" s="29"/>
      <c r="QW86" s="29"/>
      <c r="QX86" s="29"/>
      <c r="QY86" s="29"/>
      <c r="QZ86" s="29"/>
      <c r="RA86" s="29"/>
      <c r="RB86" s="29"/>
      <c r="RC86" s="29"/>
      <c r="RD86" s="29"/>
      <c r="RE86" s="29"/>
      <c r="RF86" s="29"/>
      <c r="RG86" s="29"/>
      <c r="RH86" s="29"/>
      <c r="RI86" s="29"/>
      <c r="RJ86" s="29"/>
      <c r="RK86" s="29"/>
      <c r="RL86" s="29"/>
      <c r="RM86" s="29"/>
      <c r="RN86" s="29"/>
      <c r="RO86" s="29"/>
      <c r="RP86" s="29"/>
      <c r="RQ86" s="29"/>
      <c r="RR86" s="29"/>
      <c r="RS86" s="29"/>
      <c r="RT86" s="29"/>
      <c r="RU86" s="29"/>
      <c r="RV86" s="29"/>
      <c r="RW86" s="29"/>
      <c r="RX86" s="29"/>
      <c r="RY86" s="29"/>
      <c r="RZ86" s="29"/>
      <c r="SA86" s="29"/>
      <c r="SB86" s="29"/>
      <c r="SC86" s="29"/>
      <c r="SD86" s="29"/>
      <c r="SE86" s="29"/>
      <c r="SF86" s="29"/>
      <c r="SG86" s="29"/>
      <c r="SH86" s="29"/>
      <c r="SI86" s="29"/>
      <c r="SJ86" s="29"/>
      <c r="SK86" s="29"/>
      <c r="SL86" s="29"/>
      <c r="SM86" s="29"/>
      <c r="SN86" s="29"/>
      <c r="SO86" s="29"/>
      <c r="SP86" s="29"/>
      <c r="SQ86" s="29"/>
      <c r="SR86" s="29"/>
      <c r="SS86" s="29"/>
      <c r="ST86" s="29"/>
      <c r="SU86" s="29"/>
      <c r="SV86" s="29"/>
      <c r="SW86" s="29"/>
      <c r="SX86" s="29"/>
      <c r="SY86" s="29"/>
      <c r="SZ86" s="29"/>
      <c r="TA86" s="29"/>
      <c r="TB86" s="29"/>
      <c r="TC86" s="29"/>
      <c r="TD86" s="29"/>
      <c r="TE86" s="29"/>
      <c r="TF86" s="29"/>
      <c r="TG86" s="29"/>
      <c r="TH86" s="29"/>
      <c r="TI86" s="29"/>
      <c r="TJ86" s="29"/>
      <c r="TK86" s="29"/>
      <c r="TL86" s="29"/>
      <c r="TM86" s="29"/>
      <c r="TN86" s="29"/>
      <c r="TO86" s="29"/>
    </row>
    <row r="87" spans="1:535" s="21" customFormat="1" ht="65.25" customHeight="1" x14ac:dyDescent="0.25">
      <c r="A87" s="53" t="s">
        <v>473</v>
      </c>
      <c r="B87" s="53" t="s">
        <v>474</v>
      </c>
      <c r="C87" s="54" t="s">
        <v>503</v>
      </c>
      <c r="D87" s="157">
        <v>15564500</v>
      </c>
      <c r="E87" s="157">
        <v>12769100</v>
      </c>
      <c r="F87" s="157"/>
      <c r="G87" s="157">
        <v>11648566.49</v>
      </c>
      <c r="H87" s="157">
        <v>9557740.2400000002</v>
      </c>
      <c r="I87" s="157"/>
      <c r="J87" s="158">
        <f t="shared" si="61"/>
        <v>74.840608371614891</v>
      </c>
      <c r="K87" s="157">
        <f t="shared" si="60"/>
        <v>0</v>
      </c>
      <c r="L87" s="157"/>
      <c r="M87" s="157"/>
      <c r="N87" s="157"/>
      <c r="O87" s="157"/>
      <c r="P87" s="157"/>
      <c r="Q87" s="157">
        <f t="shared" si="58"/>
        <v>0</v>
      </c>
      <c r="R87" s="157"/>
      <c r="S87" s="157"/>
      <c r="T87" s="157"/>
      <c r="U87" s="157"/>
      <c r="V87" s="157"/>
      <c r="W87" s="158"/>
      <c r="X87" s="157">
        <f t="shared" si="59"/>
        <v>11648566.49</v>
      </c>
      <c r="Y87" s="203">
        <v>14</v>
      </c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  <c r="IV87" s="22"/>
      <c r="IW87" s="22"/>
      <c r="IX87" s="22"/>
      <c r="IY87" s="22"/>
      <c r="IZ87" s="22"/>
      <c r="JA87" s="22"/>
      <c r="JB87" s="22"/>
      <c r="JC87" s="22"/>
      <c r="JD87" s="22"/>
      <c r="JE87" s="22"/>
      <c r="JF87" s="22"/>
      <c r="JG87" s="22"/>
      <c r="JH87" s="22"/>
      <c r="JI87" s="22"/>
      <c r="JJ87" s="22"/>
      <c r="JK87" s="22"/>
      <c r="JL87" s="22"/>
      <c r="JM87" s="22"/>
      <c r="JN87" s="22"/>
      <c r="JO87" s="22"/>
      <c r="JP87" s="22"/>
      <c r="JQ87" s="22"/>
      <c r="JR87" s="22"/>
      <c r="JS87" s="22"/>
      <c r="JT87" s="22"/>
      <c r="JU87" s="22"/>
      <c r="JV87" s="22"/>
      <c r="JW87" s="22"/>
      <c r="JX87" s="22"/>
      <c r="JY87" s="22"/>
      <c r="JZ87" s="22"/>
      <c r="KA87" s="22"/>
      <c r="KB87" s="22"/>
      <c r="KC87" s="22"/>
      <c r="KD87" s="22"/>
      <c r="KE87" s="22"/>
      <c r="KF87" s="22"/>
      <c r="KG87" s="22"/>
      <c r="KH87" s="22"/>
      <c r="KI87" s="22"/>
      <c r="KJ87" s="22"/>
      <c r="KK87" s="22"/>
      <c r="KL87" s="22"/>
      <c r="KM87" s="22"/>
      <c r="KN87" s="22"/>
      <c r="KO87" s="22"/>
      <c r="KP87" s="22"/>
      <c r="KQ87" s="22"/>
      <c r="KR87" s="22"/>
      <c r="KS87" s="22"/>
      <c r="KT87" s="22"/>
      <c r="KU87" s="22"/>
      <c r="KV87" s="22"/>
      <c r="KW87" s="22"/>
      <c r="KX87" s="22"/>
      <c r="KY87" s="22"/>
      <c r="KZ87" s="22"/>
      <c r="LA87" s="22"/>
      <c r="LB87" s="22"/>
      <c r="LC87" s="22"/>
      <c r="LD87" s="22"/>
      <c r="LE87" s="22"/>
      <c r="LF87" s="22"/>
      <c r="LG87" s="22"/>
      <c r="LH87" s="22"/>
      <c r="LI87" s="22"/>
      <c r="LJ87" s="22"/>
      <c r="LK87" s="22"/>
      <c r="LL87" s="22"/>
      <c r="LM87" s="22"/>
      <c r="LN87" s="22"/>
      <c r="LO87" s="22"/>
      <c r="LP87" s="22"/>
      <c r="LQ87" s="22"/>
      <c r="LR87" s="22"/>
      <c r="LS87" s="22"/>
      <c r="LT87" s="22"/>
      <c r="LU87" s="22"/>
      <c r="LV87" s="22"/>
      <c r="LW87" s="22"/>
      <c r="LX87" s="22"/>
      <c r="LY87" s="22"/>
      <c r="LZ87" s="22"/>
      <c r="MA87" s="22"/>
      <c r="MB87" s="22"/>
      <c r="MC87" s="22"/>
      <c r="MD87" s="22"/>
      <c r="ME87" s="22"/>
      <c r="MF87" s="22"/>
      <c r="MG87" s="22"/>
      <c r="MH87" s="22"/>
      <c r="MI87" s="22"/>
      <c r="MJ87" s="22"/>
      <c r="MK87" s="22"/>
      <c r="ML87" s="22"/>
      <c r="MM87" s="22"/>
      <c r="MN87" s="22"/>
      <c r="MO87" s="22"/>
      <c r="MP87" s="22"/>
      <c r="MQ87" s="22"/>
      <c r="MR87" s="22"/>
      <c r="MS87" s="22"/>
      <c r="MT87" s="22"/>
      <c r="MU87" s="22"/>
      <c r="MV87" s="22"/>
      <c r="MW87" s="22"/>
      <c r="MX87" s="22"/>
      <c r="MY87" s="22"/>
      <c r="MZ87" s="22"/>
      <c r="NA87" s="22"/>
      <c r="NB87" s="22"/>
      <c r="NC87" s="22"/>
      <c r="ND87" s="22"/>
      <c r="NE87" s="22"/>
      <c r="NF87" s="22"/>
      <c r="NG87" s="22"/>
      <c r="NH87" s="22"/>
      <c r="NI87" s="22"/>
      <c r="NJ87" s="22"/>
      <c r="NK87" s="22"/>
      <c r="NL87" s="22"/>
      <c r="NM87" s="22"/>
      <c r="NN87" s="22"/>
      <c r="NO87" s="22"/>
      <c r="NP87" s="22"/>
      <c r="NQ87" s="22"/>
      <c r="NR87" s="22"/>
      <c r="NS87" s="22"/>
      <c r="NT87" s="22"/>
      <c r="NU87" s="22"/>
      <c r="NV87" s="22"/>
      <c r="NW87" s="22"/>
      <c r="NX87" s="22"/>
      <c r="NY87" s="22"/>
      <c r="NZ87" s="22"/>
      <c r="OA87" s="22"/>
      <c r="OB87" s="22"/>
      <c r="OC87" s="22"/>
      <c r="OD87" s="22"/>
      <c r="OE87" s="22"/>
      <c r="OF87" s="22"/>
      <c r="OG87" s="22"/>
      <c r="OH87" s="22"/>
      <c r="OI87" s="22"/>
      <c r="OJ87" s="22"/>
      <c r="OK87" s="22"/>
      <c r="OL87" s="22"/>
      <c r="OM87" s="22"/>
      <c r="ON87" s="22"/>
      <c r="OO87" s="22"/>
      <c r="OP87" s="22"/>
      <c r="OQ87" s="22"/>
      <c r="OR87" s="22"/>
      <c r="OS87" s="22"/>
      <c r="OT87" s="22"/>
      <c r="OU87" s="22"/>
      <c r="OV87" s="22"/>
      <c r="OW87" s="22"/>
      <c r="OX87" s="22"/>
      <c r="OY87" s="22"/>
      <c r="OZ87" s="22"/>
      <c r="PA87" s="22"/>
      <c r="PB87" s="22"/>
      <c r="PC87" s="22"/>
      <c r="PD87" s="22"/>
      <c r="PE87" s="22"/>
      <c r="PF87" s="22"/>
      <c r="PG87" s="22"/>
      <c r="PH87" s="22"/>
      <c r="PI87" s="22"/>
      <c r="PJ87" s="22"/>
      <c r="PK87" s="22"/>
      <c r="PL87" s="22"/>
      <c r="PM87" s="22"/>
      <c r="PN87" s="22"/>
      <c r="PO87" s="22"/>
      <c r="PP87" s="22"/>
      <c r="PQ87" s="22"/>
      <c r="PR87" s="22"/>
      <c r="PS87" s="22"/>
      <c r="PT87" s="22"/>
      <c r="PU87" s="22"/>
      <c r="PV87" s="22"/>
      <c r="PW87" s="22"/>
      <c r="PX87" s="22"/>
      <c r="PY87" s="22"/>
      <c r="PZ87" s="22"/>
      <c r="QA87" s="22"/>
      <c r="QB87" s="22"/>
      <c r="QC87" s="22"/>
      <c r="QD87" s="22"/>
      <c r="QE87" s="22"/>
      <c r="QF87" s="22"/>
      <c r="QG87" s="22"/>
      <c r="QH87" s="22"/>
      <c r="QI87" s="22"/>
      <c r="QJ87" s="22"/>
      <c r="QK87" s="22"/>
      <c r="QL87" s="22"/>
      <c r="QM87" s="22"/>
      <c r="QN87" s="22"/>
      <c r="QO87" s="22"/>
      <c r="QP87" s="22"/>
      <c r="QQ87" s="22"/>
      <c r="QR87" s="22"/>
      <c r="QS87" s="22"/>
      <c r="QT87" s="22"/>
      <c r="QU87" s="22"/>
      <c r="QV87" s="22"/>
      <c r="QW87" s="22"/>
      <c r="QX87" s="22"/>
      <c r="QY87" s="22"/>
      <c r="QZ87" s="22"/>
      <c r="RA87" s="22"/>
      <c r="RB87" s="22"/>
      <c r="RC87" s="22"/>
      <c r="RD87" s="22"/>
      <c r="RE87" s="22"/>
      <c r="RF87" s="22"/>
      <c r="RG87" s="22"/>
      <c r="RH87" s="22"/>
      <c r="RI87" s="22"/>
      <c r="RJ87" s="22"/>
      <c r="RK87" s="22"/>
      <c r="RL87" s="22"/>
      <c r="RM87" s="22"/>
      <c r="RN87" s="22"/>
      <c r="RO87" s="22"/>
      <c r="RP87" s="22"/>
      <c r="RQ87" s="22"/>
      <c r="RR87" s="22"/>
      <c r="RS87" s="22"/>
      <c r="RT87" s="22"/>
      <c r="RU87" s="22"/>
      <c r="RV87" s="22"/>
      <c r="RW87" s="22"/>
      <c r="RX87" s="22"/>
      <c r="RY87" s="22"/>
      <c r="RZ87" s="22"/>
      <c r="SA87" s="22"/>
      <c r="SB87" s="22"/>
      <c r="SC87" s="22"/>
      <c r="SD87" s="22"/>
      <c r="SE87" s="22"/>
      <c r="SF87" s="22"/>
      <c r="SG87" s="22"/>
      <c r="SH87" s="22"/>
      <c r="SI87" s="22"/>
      <c r="SJ87" s="22"/>
      <c r="SK87" s="22"/>
      <c r="SL87" s="22"/>
      <c r="SM87" s="22"/>
      <c r="SN87" s="22"/>
      <c r="SO87" s="22"/>
      <c r="SP87" s="22"/>
      <c r="SQ87" s="22"/>
      <c r="SR87" s="22"/>
      <c r="SS87" s="22"/>
      <c r="ST87" s="22"/>
      <c r="SU87" s="22"/>
      <c r="SV87" s="22"/>
      <c r="SW87" s="22"/>
      <c r="SX87" s="22"/>
      <c r="SY87" s="22"/>
      <c r="SZ87" s="22"/>
      <c r="TA87" s="22"/>
      <c r="TB87" s="22"/>
      <c r="TC87" s="22"/>
      <c r="TD87" s="22"/>
      <c r="TE87" s="22"/>
      <c r="TF87" s="22"/>
      <c r="TG87" s="22"/>
      <c r="TH87" s="22"/>
      <c r="TI87" s="22"/>
      <c r="TJ87" s="22"/>
      <c r="TK87" s="22"/>
      <c r="TL87" s="22"/>
      <c r="TM87" s="22"/>
      <c r="TN87" s="22"/>
      <c r="TO87" s="22"/>
    </row>
    <row r="88" spans="1:535" s="23" customFormat="1" ht="41.25" customHeight="1" x14ac:dyDescent="0.25">
      <c r="A88" s="73"/>
      <c r="B88" s="95"/>
      <c r="C88" s="76" t="s">
        <v>389</v>
      </c>
      <c r="D88" s="159">
        <v>15564500</v>
      </c>
      <c r="E88" s="159">
        <v>12769100</v>
      </c>
      <c r="F88" s="159"/>
      <c r="G88" s="159">
        <v>11648566.49</v>
      </c>
      <c r="H88" s="159">
        <v>9557740.2400000002</v>
      </c>
      <c r="I88" s="159"/>
      <c r="J88" s="158">
        <f t="shared" si="61"/>
        <v>74.840608371614891</v>
      </c>
      <c r="K88" s="159">
        <f t="shared" ref="K88:K90" si="62">M88+P88</f>
        <v>0</v>
      </c>
      <c r="L88" s="159"/>
      <c r="M88" s="159"/>
      <c r="N88" s="159"/>
      <c r="O88" s="159"/>
      <c r="P88" s="159"/>
      <c r="Q88" s="157">
        <f t="shared" si="58"/>
        <v>0</v>
      </c>
      <c r="R88" s="159"/>
      <c r="S88" s="159"/>
      <c r="T88" s="159"/>
      <c r="U88" s="159"/>
      <c r="V88" s="159"/>
      <c r="W88" s="158"/>
      <c r="X88" s="157">
        <f t="shared" si="59"/>
        <v>11648566.49</v>
      </c>
      <c r="Y88" s="203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29"/>
      <c r="IL88" s="29"/>
      <c r="IM88" s="29"/>
      <c r="IN88" s="29"/>
      <c r="IO88" s="29"/>
      <c r="IP88" s="29"/>
      <c r="IQ88" s="29"/>
      <c r="IR88" s="29"/>
      <c r="IS88" s="29"/>
      <c r="IT88" s="29"/>
      <c r="IU88" s="29"/>
      <c r="IV88" s="29"/>
      <c r="IW88" s="29"/>
      <c r="IX88" s="29"/>
      <c r="IY88" s="29"/>
      <c r="IZ88" s="29"/>
      <c r="JA88" s="29"/>
      <c r="JB88" s="29"/>
      <c r="JC88" s="29"/>
      <c r="JD88" s="29"/>
      <c r="JE88" s="29"/>
      <c r="JF88" s="29"/>
      <c r="JG88" s="29"/>
      <c r="JH88" s="29"/>
      <c r="JI88" s="29"/>
      <c r="JJ88" s="29"/>
      <c r="JK88" s="29"/>
      <c r="JL88" s="29"/>
      <c r="JM88" s="29"/>
      <c r="JN88" s="29"/>
      <c r="JO88" s="29"/>
      <c r="JP88" s="29"/>
      <c r="JQ88" s="29"/>
      <c r="JR88" s="29"/>
      <c r="JS88" s="29"/>
      <c r="JT88" s="29"/>
      <c r="JU88" s="29"/>
      <c r="JV88" s="29"/>
      <c r="JW88" s="29"/>
      <c r="JX88" s="29"/>
      <c r="JY88" s="29"/>
      <c r="JZ88" s="29"/>
      <c r="KA88" s="29"/>
      <c r="KB88" s="29"/>
      <c r="KC88" s="29"/>
      <c r="KD88" s="29"/>
      <c r="KE88" s="29"/>
      <c r="KF88" s="29"/>
      <c r="KG88" s="29"/>
      <c r="KH88" s="29"/>
      <c r="KI88" s="29"/>
      <c r="KJ88" s="29"/>
      <c r="KK88" s="29"/>
      <c r="KL88" s="29"/>
      <c r="KM88" s="29"/>
      <c r="KN88" s="29"/>
      <c r="KO88" s="29"/>
      <c r="KP88" s="29"/>
      <c r="KQ88" s="29"/>
      <c r="KR88" s="29"/>
      <c r="KS88" s="29"/>
      <c r="KT88" s="29"/>
      <c r="KU88" s="29"/>
      <c r="KV88" s="29"/>
      <c r="KW88" s="29"/>
      <c r="KX88" s="29"/>
      <c r="KY88" s="29"/>
      <c r="KZ88" s="29"/>
      <c r="LA88" s="29"/>
      <c r="LB88" s="29"/>
      <c r="LC88" s="29"/>
      <c r="LD88" s="29"/>
      <c r="LE88" s="29"/>
      <c r="LF88" s="29"/>
      <c r="LG88" s="29"/>
      <c r="LH88" s="29"/>
      <c r="LI88" s="29"/>
      <c r="LJ88" s="29"/>
      <c r="LK88" s="29"/>
      <c r="LL88" s="29"/>
      <c r="LM88" s="29"/>
      <c r="LN88" s="29"/>
      <c r="LO88" s="29"/>
      <c r="LP88" s="29"/>
      <c r="LQ88" s="29"/>
      <c r="LR88" s="29"/>
      <c r="LS88" s="29"/>
      <c r="LT88" s="29"/>
      <c r="LU88" s="29"/>
      <c r="LV88" s="29"/>
      <c r="LW88" s="29"/>
      <c r="LX88" s="29"/>
      <c r="LY88" s="29"/>
      <c r="LZ88" s="29"/>
      <c r="MA88" s="29"/>
      <c r="MB88" s="29"/>
      <c r="MC88" s="29"/>
      <c r="MD88" s="29"/>
      <c r="ME88" s="29"/>
      <c r="MF88" s="29"/>
      <c r="MG88" s="29"/>
      <c r="MH88" s="29"/>
      <c r="MI88" s="29"/>
      <c r="MJ88" s="29"/>
      <c r="MK88" s="29"/>
      <c r="ML88" s="29"/>
      <c r="MM88" s="29"/>
      <c r="MN88" s="29"/>
      <c r="MO88" s="29"/>
      <c r="MP88" s="29"/>
      <c r="MQ88" s="29"/>
      <c r="MR88" s="29"/>
      <c r="MS88" s="29"/>
      <c r="MT88" s="29"/>
      <c r="MU88" s="29"/>
      <c r="MV88" s="29"/>
      <c r="MW88" s="29"/>
      <c r="MX88" s="29"/>
      <c r="MY88" s="29"/>
      <c r="MZ88" s="29"/>
      <c r="NA88" s="29"/>
      <c r="NB88" s="29"/>
      <c r="NC88" s="29"/>
      <c r="ND88" s="29"/>
      <c r="NE88" s="29"/>
      <c r="NF88" s="29"/>
      <c r="NG88" s="29"/>
      <c r="NH88" s="29"/>
      <c r="NI88" s="29"/>
      <c r="NJ88" s="29"/>
      <c r="NK88" s="29"/>
      <c r="NL88" s="29"/>
      <c r="NM88" s="29"/>
      <c r="NN88" s="29"/>
      <c r="NO88" s="29"/>
      <c r="NP88" s="29"/>
      <c r="NQ88" s="29"/>
      <c r="NR88" s="29"/>
      <c r="NS88" s="29"/>
      <c r="NT88" s="29"/>
      <c r="NU88" s="29"/>
      <c r="NV88" s="29"/>
      <c r="NW88" s="29"/>
      <c r="NX88" s="29"/>
      <c r="NY88" s="29"/>
      <c r="NZ88" s="29"/>
      <c r="OA88" s="29"/>
      <c r="OB88" s="29"/>
      <c r="OC88" s="29"/>
      <c r="OD88" s="29"/>
      <c r="OE88" s="29"/>
      <c r="OF88" s="29"/>
      <c r="OG88" s="29"/>
      <c r="OH88" s="29"/>
      <c r="OI88" s="29"/>
      <c r="OJ88" s="29"/>
      <c r="OK88" s="29"/>
      <c r="OL88" s="29"/>
      <c r="OM88" s="29"/>
      <c r="ON88" s="29"/>
      <c r="OO88" s="29"/>
      <c r="OP88" s="29"/>
      <c r="OQ88" s="29"/>
      <c r="OR88" s="29"/>
      <c r="OS88" s="29"/>
      <c r="OT88" s="29"/>
      <c r="OU88" s="29"/>
      <c r="OV88" s="29"/>
      <c r="OW88" s="29"/>
      <c r="OX88" s="29"/>
      <c r="OY88" s="29"/>
      <c r="OZ88" s="29"/>
      <c r="PA88" s="29"/>
      <c r="PB88" s="29"/>
      <c r="PC88" s="29"/>
      <c r="PD88" s="29"/>
      <c r="PE88" s="29"/>
      <c r="PF88" s="29"/>
      <c r="PG88" s="29"/>
      <c r="PH88" s="29"/>
      <c r="PI88" s="29"/>
      <c r="PJ88" s="29"/>
      <c r="PK88" s="29"/>
      <c r="PL88" s="29"/>
      <c r="PM88" s="29"/>
      <c r="PN88" s="29"/>
      <c r="PO88" s="29"/>
      <c r="PP88" s="29"/>
      <c r="PQ88" s="29"/>
      <c r="PR88" s="29"/>
      <c r="PS88" s="29"/>
      <c r="PT88" s="29"/>
      <c r="PU88" s="29"/>
      <c r="PV88" s="29"/>
      <c r="PW88" s="29"/>
      <c r="PX88" s="29"/>
      <c r="PY88" s="29"/>
      <c r="PZ88" s="29"/>
      <c r="QA88" s="29"/>
      <c r="QB88" s="29"/>
      <c r="QC88" s="29"/>
      <c r="QD88" s="29"/>
      <c r="QE88" s="29"/>
      <c r="QF88" s="29"/>
      <c r="QG88" s="29"/>
      <c r="QH88" s="29"/>
      <c r="QI88" s="29"/>
      <c r="QJ88" s="29"/>
      <c r="QK88" s="29"/>
      <c r="QL88" s="29"/>
      <c r="QM88" s="29"/>
      <c r="QN88" s="29"/>
      <c r="QO88" s="29"/>
      <c r="QP88" s="29"/>
      <c r="QQ88" s="29"/>
      <c r="QR88" s="29"/>
      <c r="QS88" s="29"/>
      <c r="QT88" s="29"/>
      <c r="QU88" s="29"/>
      <c r="QV88" s="29"/>
      <c r="QW88" s="29"/>
      <c r="QX88" s="29"/>
      <c r="QY88" s="29"/>
      <c r="QZ88" s="29"/>
      <c r="RA88" s="29"/>
      <c r="RB88" s="29"/>
      <c r="RC88" s="29"/>
      <c r="RD88" s="29"/>
      <c r="RE88" s="29"/>
      <c r="RF88" s="29"/>
      <c r="RG88" s="29"/>
      <c r="RH88" s="29"/>
      <c r="RI88" s="29"/>
      <c r="RJ88" s="29"/>
      <c r="RK88" s="29"/>
      <c r="RL88" s="29"/>
      <c r="RM88" s="29"/>
      <c r="RN88" s="29"/>
      <c r="RO88" s="29"/>
      <c r="RP88" s="29"/>
      <c r="RQ88" s="29"/>
      <c r="RR88" s="29"/>
      <c r="RS88" s="29"/>
      <c r="RT88" s="29"/>
      <c r="RU88" s="29"/>
      <c r="RV88" s="29"/>
      <c r="RW88" s="29"/>
      <c r="RX88" s="29"/>
      <c r="RY88" s="29"/>
      <c r="RZ88" s="29"/>
      <c r="SA88" s="29"/>
      <c r="SB88" s="29"/>
      <c r="SC88" s="29"/>
      <c r="SD88" s="29"/>
      <c r="SE88" s="29"/>
      <c r="SF88" s="29"/>
      <c r="SG88" s="29"/>
      <c r="SH88" s="29"/>
      <c r="SI88" s="29"/>
      <c r="SJ88" s="29"/>
      <c r="SK88" s="29"/>
      <c r="SL88" s="29"/>
      <c r="SM88" s="29"/>
      <c r="SN88" s="29"/>
      <c r="SO88" s="29"/>
      <c r="SP88" s="29"/>
      <c r="SQ88" s="29"/>
      <c r="SR88" s="29"/>
      <c r="SS88" s="29"/>
      <c r="ST88" s="29"/>
      <c r="SU88" s="29"/>
      <c r="SV88" s="29"/>
      <c r="SW88" s="29"/>
      <c r="SX88" s="29"/>
      <c r="SY88" s="29"/>
      <c r="SZ88" s="29"/>
      <c r="TA88" s="29"/>
      <c r="TB88" s="29"/>
      <c r="TC88" s="29"/>
      <c r="TD88" s="29"/>
      <c r="TE88" s="29"/>
      <c r="TF88" s="29"/>
      <c r="TG88" s="29"/>
      <c r="TH88" s="29"/>
      <c r="TI88" s="29"/>
      <c r="TJ88" s="29"/>
      <c r="TK88" s="29"/>
      <c r="TL88" s="29"/>
      <c r="TM88" s="29"/>
      <c r="TN88" s="29"/>
      <c r="TO88" s="29"/>
    </row>
    <row r="89" spans="1:535" s="21" customFormat="1" ht="66.75" customHeight="1" x14ac:dyDescent="0.25">
      <c r="A89" s="53" t="s">
        <v>593</v>
      </c>
      <c r="B89" s="82">
        <v>1035</v>
      </c>
      <c r="C89" s="35" t="s">
        <v>594</v>
      </c>
      <c r="D89" s="157">
        <v>381031.46</v>
      </c>
      <c r="E89" s="157">
        <v>312921.65000000002</v>
      </c>
      <c r="F89" s="157"/>
      <c r="G89" s="157">
        <v>114460.46</v>
      </c>
      <c r="H89" s="157">
        <v>94422.65</v>
      </c>
      <c r="I89" s="157"/>
      <c r="J89" s="158">
        <f t="shared" si="61"/>
        <v>30.039635047457764</v>
      </c>
      <c r="K89" s="157">
        <f t="shared" si="60"/>
        <v>0</v>
      </c>
      <c r="L89" s="157"/>
      <c r="M89" s="157"/>
      <c r="N89" s="157"/>
      <c r="O89" s="157"/>
      <c r="P89" s="157"/>
      <c r="Q89" s="157">
        <f t="shared" si="58"/>
        <v>0</v>
      </c>
      <c r="R89" s="157"/>
      <c r="S89" s="157"/>
      <c r="T89" s="157"/>
      <c r="U89" s="157"/>
      <c r="V89" s="157"/>
      <c r="W89" s="158"/>
      <c r="X89" s="157">
        <f t="shared" si="59"/>
        <v>114460.46</v>
      </c>
      <c r="Y89" s="203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  <c r="IV89" s="22"/>
      <c r="IW89" s="22"/>
      <c r="IX89" s="22"/>
      <c r="IY89" s="22"/>
      <c r="IZ89" s="22"/>
      <c r="JA89" s="22"/>
      <c r="JB89" s="22"/>
      <c r="JC89" s="22"/>
      <c r="JD89" s="22"/>
      <c r="JE89" s="22"/>
      <c r="JF89" s="22"/>
      <c r="JG89" s="22"/>
      <c r="JH89" s="22"/>
      <c r="JI89" s="22"/>
      <c r="JJ89" s="22"/>
      <c r="JK89" s="22"/>
      <c r="JL89" s="22"/>
      <c r="JM89" s="22"/>
      <c r="JN89" s="22"/>
      <c r="JO89" s="22"/>
      <c r="JP89" s="22"/>
      <c r="JQ89" s="22"/>
      <c r="JR89" s="22"/>
      <c r="JS89" s="22"/>
      <c r="JT89" s="22"/>
      <c r="JU89" s="22"/>
      <c r="JV89" s="22"/>
      <c r="JW89" s="22"/>
      <c r="JX89" s="22"/>
      <c r="JY89" s="22"/>
      <c r="JZ89" s="22"/>
      <c r="KA89" s="22"/>
      <c r="KB89" s="22"/>
      <c r="KC89" s="22"/>
      <c r="KD89" s="22"/>
      <c r="KE89" s="22"/>
      <c r="KF89" s="22"/>
      <c r="KG89" s="22"/>
      <c r="KH89" s="22"/>
      <c r="KI89" s="22"/>
      <c r="KJ89" s="22"/>
      <c r="KK89" s="22"/>
      <c r="KL89" s="22"/>
      <c r="KM89" s="22"/>
      <c r="KN89" s="22"/>
      <c r="KO89" s="22"/>
      <c r="KP89" s="22"/>
      <c r="KQ89" s="22"/>
      <c r="KR89" s="22"/>
      <c r="KS89" s="22"/>
      <c r="KT89" s="22"/>
      <c r="KU89" s="22"/>
      <c r="KV89" s="22"/>
      <c r="KW89" s="22"/>
      <c r="KX89" s="22"/>
      <c r="KY89" s="22"/>
      <c r="KZ89" s="22"/>
      <c r="LA89" s="22"/>
      <c r="LB89" s="22"/>
      <c r="LC89" s="22"/>
      <c r="LD89" s="22"/>
      <c r="LE89" s="22"/>
      <c r="LF89" s="22"/>
      <c r="LG89" s="22"/>
      <c r="LH89" s="22"/>
      <c r="LI89" s="22"/>
      <c r="LJ89" s="22"/>
      <c r="LK89" s="22"/>
      <c r="LL89" s="22"/>
      <c r="LM89" s="22"/>
      <c r="LN89" s="22"/>
      <c r="LO89" s="22"/>
      <c r="LP89" s="22"/>
      <c r="LQ89" s="22"/>
      <c r="LR89" s="22"/>
      <c r="LS89" s="22"/>
      <c r="LT89" s="22"/>
      <c r="LU89" s="22"/>
      <c r="LV89" s="22"/>
      <c r="LW89" s="22"/>
      <c r="LX89" s="22"/>
      <c r="LY89" s="22"/>
      <c r="LZ89" s="22"/>
      <c r="MA89" s="22"/>
      <c r="MB89" s="22"/>
      <c r="MC89" s="22"/>
      <c r="MD89" s="22"/>
      <c r="ME89" s="22"/>
      <c r="MF89" s="22"/>
      <c r="MG89" s="22"/>
      <c r="MH89" s="22"/>
      <c r="MI89" s="22"/>
      <c r="MJ89" s="22"/>
      <c r="MK89" s="22"/>
      <c r="ML89" s="22"/>
      <c r="MM89" s="22"/>
      <c r="MN89" s="22"/>
      <c r="MO89" s="22"/>
      <c r="MP89" s="22"/>
      <c r="MQ89" s="22"/>
      <c r="MR89" s="22"/>
      <c r="MS89" s="22"/>
      <c r="MT89" s="22"/>
      <c r="MU89" s="22"/>
      <c r="MV89" s="22"/>
      <c r="MW89" s="22"/>
      <c r="MX89" s="22"/>
      <c r="MY89" s="22"/>
      <c r="MZ89" s="22"/>
      <c r="NA89" s="22"/>
      <c r="NB89" s="22"/>
      <c r="NC89" s="22"/>
      <c r="ND89" s="22"/>
      <c r="NE89" s="22"/>
      <c r="NF89" s="22"/>
      <c r="NG89" s="22"/>
      <c r="NH89" s="22"/>
      <c r="NI89" s="22"/>
      <c r="NJ89" s="22"/>
      <c r="NK89" s="22"/>
      <c r="NL89" s="22"/>
      <c r="NM89" s="22"/>
      <c r="NN89" s="22"/>
      <c r="NO89" s="22"/>
      <c r="NP89" s="22"/>
      <c r="NQ89" s="22"/>
      <c r="NR89" s="22"/>
      <c r="NS89" s="22"/>
      <c r="NT89" s="22"/>
      <c r="NU89" s="22"/>
      <c r="NV89" s="22"/>
      <c r="NW89" s="22"/>
      <c r="NX89" s="22"/>
      <c r="NY89" s="22"/>
      <c r="NZ89" s="22"/>
      <c r="OA89" s="22"/>
      <c r="OB89" s="22"/>
      <c r="OC89" s="22"/>
      <c r="OD89" s="22"/>
      <c r="OE89" s="22"/>
      <c r="OF89" s="22"/>
      <c r="OG89" s="22"/>
      <c r="OH89" s="22"/>
      <c r="OI89" s="22"/>
      <c r="OJ89" s="22"/>
      <c r="OK89" s="22"/>
      <c r="OL89" s="22"/>
      <c r="OM89" s="22"/>
      <c r="ON89" s="22"/>
      <c r="OO89" s="22"/>
      <c r="OP89" s="22"/>
      <c r="OQ89" s="22"/>
      <c r="OR89" s="22"/>
      <c r="OS89" s="22"/>
      <c r="OT89" s="22"/>
      <c r="OU89" s="22"/>
      <c r="OV89" s="22"/>
      <c r="OW89" s="22"/>
      <c r="OX89" s="22"/>
      <c r="OY89" s="22"/>
      <c r="OZ89" s="22"/>
      <c r="PA89" s="22"/>
      <c r="PB89" s="22"/>
      <c r="PC89" s="22"/>
      <c r="PD89" s="22"/>
      <c r="PE89" s="22"/>
      <c r="PF89" s="22"/>
      <c r="PG89" s="22"/>
      <c r="PH89" s="22"/>
      <c r="PI89" s="22"/>
      <c r="PJ89" s="22"/>
      <c r="PK89" s="22"/>
      <c r="PL89" s="22"/>
      <c r="PM89" s="22"/>
      <c r="PN89" s="22"/>
      <c r="PO89" s="22"/>
      <c r="PP89" s="22"/>
      <c r="PQ89" s="22"/>
      <c r="PR89" s="22"/>
      <c r="PS89" s="22"/>
      <c r="PT89" s="22"/>
      <c r="PU89" s="22"/>
      <c r="PV89" s="22"/>
      <c r="PW89" s="22"/>
      <c r="PX89" s="22"/>
      <c r="PY89" s="22"/>
      <c r="PZ89" s="22"/>
      <c r="QA89" s="22"/>
      <c r="QB89" s="22"/>
      <c r="QC89" s="22"/>
      <c r="QD89" s="22"/>
      <c r="QE89" s="22"/>
      <c r="QF89" s="22"/>
      <c r="QG89" s="22"/>
      <c r="QH89" s="22"/>
      <c r="QI89" s="22"/>
      <c r="QJ89" s="22"/>
      <c r="QK89" s="22"/>
      <c r="QL89" s="22"/>
      <c r="QM89" s="22"/>
      <c r="QN89" s="22"/>
      <c r="QO89" s="22"/>
      <c r="QP89" s="22"/>
      <c r="QQ89" s="22"/>
      <c r="QR89" s="22"/>
      <c r="QS89" s="22"/>
      <c r="QT89" s="22"/>
      <c r="QU89" s="22"/>
      <c r="QV89" s="22"/>
      <c r="QW89" s="22"/>
      <c r="QX89" s="22"/>
      <c r="QY89" s="22"/>
      <c r="QZ89" s="22"/>
      <c r="RA89" s="22"/>
      <c r="RB89" s="22"/>
      <c r="RC89" s="22"/>
      <c r="RD89" s="22"/>
      <c r="RE89" s="22"/>
      <c r="RF89" s="22"/>
      <c r="RG89" s="22"/>
      <c r="RH89" s="22"/>
      <c r="RI89" s="22"/>
      <c r="RJ89" s="22"/>
      <c r="RK89" s="22"/>
      <c r="RL89" s="22"/>
      <c r="RM89" s="22"/>
      <c r="RN89" s="22"/>
      <c r="RO89" s="22"/>
      <c r="RP89" s="22"/>
      <c r="RQ89" s="22"/>
      <c r="RR89" s="22"/>
      <c r="RS89" s="22"/>
      <c r="RT89" s="22"/>
      <c r="RU89" s="22"/>
      <c r="RV89" s="22"/>
      <c r="RW89" s="22"/>
      <c r="RX89" s="22"/>
      <c r="RY89" s="22"/>
      <c r="RZ89" s="22"/>
      <c r="SA89" s="22"/>
      <c r="SB89" s="22"/>
      <c r="SC89" s="22"/>
      <c r="SD89" s="22"/>
      <c r="SE89" s="22"/>
      <c r="SF89" s="22"/>
      <c r="SG89" s="22"/>
      <c r="SH89" s="22"/>
      <c r="SI89" s="22"/>
      <c r="SJ89" s="22"/>
      <c r="SK89" s="22"/>
      <c r="SL89" s="22"/>
      <c r="SM89" s="22"/>
      <c r="SN89" s="22"/>
      <c r="SO89" s="22"/>
      <c r="SP89" s="22"/>
      <c r="SQ89" s="22"/>
      <c r="SR89" s="22"/>
      <c r="SS89" s="22"/>
      <c r="ST89" s="22"/>
      <c r="SU89" s="22"/>
      <c r="SV89" s="22"/>
      <c r="SW89" s="22"/>
      <c r="SX89" s="22"/>
      <c r="SY89" s="22"/>
      <c r="SZ89" s="22"/>
      <c r="TA89" s="22"/>
      <c r="TB89" s="22"/>
      <c r="TC89" s="22"/>
      <c r="TD89" s="22"/>
      <c r="TE89" s="22"/>
      <c r="TF89" s="22"/>
      <c r="TG89" s="22"/>
      <c r="TH89" s="22"/>
      <c r="TI89" s="22"/>
      <c r="TJ89" s="22"/>
      <c r="TK89" s="22"/>
      <c r="TL89" s="22"/>
      <c r="TM89" s="22"/>
      <c r="TN89" s="22"/>
      <c r="TO89" s="22"/>
    </row>
    <row r="90" spans="1:535" s="23" customFormat="1" ht="31.5" x14ac:dyDescent="0.25">
      <c r="A90" s="73"/>
      <c r="B90" s="95"/>
      <c r="C90" s="76" t="s">
        <v>389</v>
      </c>
      <c r="D90" s="159">
        <v>381031.46</v>
      </c>
      <c r="E90" s="159">
        <v>312921.65000000002</v>
      </c>
      <c r="F90" s="159"/>
      <c r="G90" s="159">
        <v>114460.46</v>
      </c>
      <c r="H90" s="159">
        <v>94422.65</v>
      </c>
      <c r="I90" s="159"/>
      <c r="J90" s="158">
        <f t="shared" si="61"/>
        <v>30.039635047457764</v>
      </c>
      <c r="K90" s="159">
        <f t="shared" si="62"/>
        <v>0</v>
      </c>
      <c r="L90" s="159"/>
      <c r="M90" s="159"/>
      <c r="N90" s="159"/>
      <c r="O90" s="159"/>
      <c r="P90" s="159"/>
      <c r="Q90" s="157">
        <f t="shared" si="58"/>
        <v>0</v>
      </c>
      <c r="R90" s="159"/>
      <c r="S90" s="159"/>
      <c r="T90" s="159"/>
      <c r="U90" s="159"/>
      <c r="V90" s="159"/>
      <c r="W90" s="158"/>
      <c r="X90" s="157">
        <f t="shared" si="59"/>
        <v>114460.46</v>
      </c>
      <c r="Y90" s="203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  <c r="IH90" s="29"/>
      <c r="II90" s="29"/>
      <c r="IJ90" s="29"/>
      <c r="IK90" s="29"/>
      <c r="IL90" s="29"/>
      <c r="IM90" s="29"/>
      <c r="IN90" s="29"/>
      <c r="IO90" s="29"/>
      <c r="IP90" s="29"/>
      <c r="IQ90" s="29"/>
      <c r="IR90" s="29"/>
      <c r="IS90" s="29"/>
      <c r="IT90" s="29"/>
      <c r="IU90" s="29"/>
      <c r="IV90" s="29"/>
      <c r="IW90" s="29"/>
      <c r="IX90" s="29"/>
      <c r="IY90" s="29"/>
      <c r="IZ90" s="29"/>
      <c r="JA90" s="29"/>
      <c r="JB90" s="29"/>
      <c r="JC90" s="29"/>
      <c r="JD90" s="29"/>
      <c r="JE90" s="29"/>
      <c r="JF90" s="29"/>
      <c r="JG90" s="29"/>
      <c r="JH90" s="29"/>
      <c r="JI90" s="29"/>
      <c r="JJ90" s="29"/>
      <c r="JK90" s="29"/>
      <c r="JL90" s="29"/>
      <c r="JM90" s="29"/>
      <c r="JN90" s="29"/>
      <c r="JO90" s="29"/>
      <c r="JP90" s="29"/>
      <c r="JQ90" s="29"/>
      <c r="JR90" s="29"/>
      <c r="JS90" s="29"/>
      <c r="JT90" s="29"/>
      <c r="JU90" s="29"/>
      <c r="JV90" s="29"/>
      <c r="JW90" s="29"/>
      <c r="JX90" s="29"/>
      <c r="JY90" s="29"/>
      <c r="JZ90" s="29"/>
      <c r="KA90" s="29"/>
      <c r="KB90" s="29"/>
      <c r="KC90" s="29"/>
      <c r="KD90" s="29"/>
      <c r="KE90" s="29"/>
      <c r="KF90" s="29"/>
      <c r="KG90" s="29"/>
      <c r="KH90" s="29"/>
      <c r="KI90" s="29"/>
      <c r="KJ90" s="29"/>
      <c r="KK90" s="29"/>
      <c r="KL90" s="29"/>
      <c r="KM90" s="29"/>
      <c r="KN90" s="29"/>
      <c r="KO90" s="29"/>
      <c r="KP90" s="29"/>
      <c r="KQ90" s="29"/>
      <c r="KR90" s="29"/>
      <c r="KS90" s="29"/>
      <c r="KT90" s="29"/>
      <c r="KU90" s="29"/>
      <c r="KV90" s="29"/>
      <c r="KW90" s="29"/>
      <c r="KX90" s="29"/>
      <c r="KY90" s="29"/>
      <c r="KZ90" s="29"/>
      <c r="LA90" s="29"/>
      <c r="LB90" s="29"/>
      <c r="LC90" s="29"/>
      <c r="LD90" s="29"/>
      <c r="LE90" s="29"/>
      <c r="LF90" s="29"/>
      <c r="LG90" s="29"/>
      <c r="LH90" s="29"/>
      <c r="LI90" s="29"/>
      <c r="LJ90" s="29"/>
      <c r="LK90" s="29"/>
      <c r="LL90" s="29"/>
      <c r="LM90" s="29"/>
      <c r="LN90" s="29"/>
      <c r="LO90" s="29"/>
      <c r="LP90" s="29"/>
      <c r="LQ90" s="29"/>
      <c r="LR90" s="29"/>
      <c r="LS90" s="29"/>
      <c r="LT90" s="29"/>
      <c r="LU90" s="29"/>
      <c r="LV90" s="29"/>
      <c r="LW90" s="29"/>
      <c r="LX90" s="29"/>
      <c r="LY90" s="29"/>
      <c r="LZ90" s="29"/>
      <c r="MA90" s="29"/>
      <c r="MB90" s="29"/>
      <c r="MC90" s="29"/>
      <c r="MD90" s="29"/>
      <c r="ME90" s="29"/>
      <c r="MF90" s="29"/>
      <c r="MG90" s="29"/>
      <c r="MH90" s="29"/>
      <c r="MI90" s="29"/>
      <c r="MJ90" s="29"/>
      <c r="MK90" s="29"/>
      <c r="ML90" s="29"/>
      <c r="MM90" s="29"/>
      <c r="MN90" s="29"/>
      <c r="MO90" s="29"/>
      <c r="MP90" s="29"/>
      <c r="MQ90" s="29"/>
      <c r="MR90" s="29"/>
      <c r="MS90" s="29"/>
      <c r="MT90" s="29"/>
      <c r="MU90" s="29"/>
      <c r="MV90" s="29"/>
      <c r="MW90" s="29"/>
      <c r="MX90" s="29"/>
      <c r="MY90" s="29"/>
      <c r="MZ90" s="29"/>
      <c r="NA90" s="29"/>
      <c r="NB90" s="29"/>
      <c r="NC90" s="29"/>
      <c r="ND90" s="29"/>
      <c r="NE90" s="29"/>
      <c r="NF90" s="29"/>
      <c r="NG90" s="29"/>
      <c r="NH90" s="29"/>
      <c r="NI90" s="29"/>
      <c r="NJ90" s="29"/>
      <c r="NK90" s="29"/>
      <c r="NL90" s="29"/>
      <c r="NM90" s="29"/>
      <c r="NN90" s="29"/>
      <c r="NO90" s="29"/>
      <c r="NP90" s="29"/>
      <c r="NQ90" s="29"/>
      <c r="NR90" s="29"/>
      <c r="NS90" s="29"/>
      <c r="NT90" s="29"/>
      <c r="NU90" s="29"/>
      <c r="NV90" s="29"/>
      <c r="NW90" s="29"/>
      <c r="NX90" s="29"/>
      <c r="NY90" s="29"/>
      <c r="NZ90" s="29"/>
      <c r="OA90" s="29"/>
      <c r="OB90" s="29"/>
      <c r="OC90" s="29"/>
      <c r="OD90" s="29"/>
      <c r="OE90" s="29"/>
      <c r="OF90" s="29"/>
      <c r="OG90" s="29"/>
      <c r="OH90" s="29"/>
      <c r="OI90" s="29"/>
      <c r="OJ90" s="29"/>
      <c r="OK90" s="29"/>
      <c r="OL90" s="29"/>
      <c r="OM90" s="29"/>
      <c r="ON90" s="29"/>
      <c r="OO90" s="29"/>
      <c r="OP90" s="29"/>
      <c r="OQ90" s="29"/>
      <c r="OR90" s="29"/>
      <c r="OS90" s="29"/>
      <c r="OT90" s="29"/>
      <c r="OU90" s="29"/>
      <c r="OV90" s="29"/>
      <c r="OW90" s="29"/>
      <c r="OX90" s="29"/>
      <c r="OY90" s="29"/>
      <c r="OZ90" s="29"/>
      <c r="PA90" s="29"/>
      <c r="PB90" s="29"/>
      <c r="PC90" s="29"/>
      <c r="PD90" s="29"/>
      <c r="PE90" s="29"/>
      <c r="PF90" s="29"/>
      <c r="PG90" s="29"/>
      <c r="PH90" s="29"/>
      <c r="PI90" s="29"/>
      <c r="PJ90" s="29"/>
      <c r="PK90" s="29"/>
      <c r="PL90" s="29"/>
      <c r="PM90" s="29"/>
      <c r="PN90" s="29"/>
      <c r="PO90" s="29"/>
      <c r="PP90" s="29"/>
      <c r="PQ90" s="29"/>
      <c r="PR90" s="29"/>
      <c r="PS90" s="29"/>
      <c r="PT90" s="29"/>
      <c r="PU90" s="29"/>
      <c r="PV90" s="29"/>
      <c r="PW90" s="29"/>
      <c r="PX90" s="29"/>
      <c r="PY90" s="29"/>
      <c r="PZ90" s="29"/>
      <c r="QA90" s="29"/>
      <c r="QB90" s="29"/>
      <c r="QC90" s="29"/>
      <c r="QD90" s="29"/>
      <c r="QE90" s="29"/>
      <c r="QF90" s="29"/>
      <c r="QG90" s="29"/>
      <c r="QH90" s="29"/>
      <c r="QI90" s="29"/>
      <c r="QJ90" s="29"/>
      <c r="QK90" s="29"/>
      <c r="QL90" s="29"/>
      <c r="QM90" s="29"/>
      <c r="QN90" s="29"/>
      <c r="QO90" s="29"/>
      <c r="QP90" s="29"/>
      <c r="QQ90" s="29"/>
      <c r="QR90" s="29"/>
      <c r="QS90" s="29"/>
      <c r="QT90" s="29"/>
      <c r="QU90" s="29"/>
      <c r="QV90" s="29"/>
      <c r="QW90" s="29"/>
      <c r="QX90" s="29"/>
      <c r="QY90" s="29"/>
      <c r="QZ90" s="29"/>
      <c r="RA90" s="29"/>
      <c r="RB90" s="29"/>
      <c r="RC90" s="29"/>
      <c r="RD90" s="29"/>
      <c r="RE90" s="29"/>
      <c r="RF90" s="29"/>
      <c r="RG90" s="29"/>
      <c r="RH90" s="29"/>
      <c r="RI90" s="29"/>
      <c r="RJ90" s="29"/>
      <c r="RK90" s="29"/>
      <c r="RL90" s="29"/>
      <c r="RM90" s="29"/>
      <c r="RN90" s="29"/>
      <c r="RO90" s="29"/>
      <c r="RP90" s="29"/>
      <c r="RQ90" s="29"/>
      <c r="RR90" s="29"/>
      <c r="RS90" s="29"/>
      <c r="RT90" s="29"/>
      <c r="RU90" s="29"/>
      <c r="RV90" s="29"/>
      <c r="RW90" s="29"/>
      <c r="RX90" s="29"/>
      <c r="RY90" s="29"/>
      <c r="RZ90" s="29"/>
      <c r="SA90" s="29"/>
      <c r="SB90" s="29"/>
      <c r="SC90" s="29"/>
      <c r="SD90" s="29"/>
      <c r="SE90" s="29"/>
      <c r="SF90" s="29"/>
      <c r="SG90" s="29"/>
      <c r="SH90" s="29"/>
      <c r="SI90" s="29"/>
      <c r="SJ90" s="29"/>
      <c r="SK90" s="29"/>
      <c r="SL90" s="29"/>
      <c r="SM90" s="29"/>
      <c r="SN90" s="29"/>
      <c r="SO90" s="29"/>
      <c r="SP90" s="29"/>
      <c r="SQ90" s="29"/>
      <c r="SR90" s="29"/>
      <c r="SS90" s="29"/>
      <c r="ST90" s="29"/>
      <c r="SU90" s="29"/>
      <c r="SV90" s="29"/>
      <c r="SW90" s="29"/>
      <c r="SX90" s="29"/>
      <c r="SY90" s="29"/>
      <c r="SZ90" s="29"/>
      <c r="TA90" s="29"/>
      <c r="TB90" s="29"/>
      <c r="TC90" s="29"/>
      <c r="TD90" s="29"/>
      <c r="TE90" s="29"/>
      <c r="TF90" s="29"/>
      <c r="TG90" s="29"/>
      <c r="TH90" s="29"/>
      <c r="TI90" s="29"/>
      <c r="TJ90" s="29"/>
      <c r="TK90" s="29"/>
      <c r="TL90" s="29"/>
      <c r="TM90" s="29"/>
      <c r="TN90" s="29"/>
      <c r="TO90" s="29"/>
    </row>
    <row r="91" spans="1:535" s="23" customFormat="1" ht="31.5" x14ac:dyDescent="0.25">
      <c r="A91" s="53" t="s">
        <v>528</v>
      </c>
      <c r="B91" s="82">
        <v>1061</v>
      </c>
      <c r="C91" s="35" t="s">
        <v>502</v>
      </c>
      <c r="D91" s="157">
        <v>915009.6</v>
      </c>
      <c r="E91" s="159"/>
      <c r="F91" s="159"/>
      <c r="G91" s="159">
        <v>516526.5</v>
      </c>
      <c r="H91" s="159"/>
      <c r="I91" s="159"/>
      <c r="J91" s="158">
        <f t="shared" si="61"/>
        <v>56.450391340156436</v>
      </c>
      <c r="K91" s="157">
        <f t="shared" si="60"/>
        <v>6142733.1799999997</v>
      </c>
      <c r="L91" s="157">
        <v>6142733.1799999997</v>
      </c>
      <c r="M91" s="157"/>
      <c r="N91" s="157"/>
      <c r="O91" s="157"/>
      <c r="P91" s="157">
        <v>6142733.1799999997</v>
      </c>
      <c r="Q91" s="157">
        <f t="shared" si="58"/>
        <v>1177665.5</v>
      </c>
      <c r="R91" s="157">
        <v>1177665.5</v>
      </c>
      <c r="S91" s="157"/>
      <c r="T91" s="157"/>
      <c r="U91" s="157"/>
      <c r="V91" s="157">
        <v>1177665.5</v>
      </c>
      <c r="W91" s="158">
        <f t="shared" ref="W91:W145" si="63">Q91/K91*100</f>
        <v>19.171685721827171</v>
      </c>
      <c r="X91" s="157">
        <f t="shared" si="59"/>
        <v>1694192</v>
      </c>
      <c r="Y91" s="203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  <c r="II91" s="29"/>
      <c r="IJ91" s="29"/>
      <c r="IK91" s="29"/>
      <c r="IL91" s="29"/>
      <c r="IM91" s="29"/>
      <c r="IN91" s="29"/>
      <c r="IO91" s="29"/>
      <c r="IP91" s="29"/>
      <c r="IQ91" s="29"/>
      <c r="IR91" s="29"/>
      <c r="IS91" s="29"/>
      <c r="IT91" s="29"/>
      <c r="IU91" s="29"/>
      <c r="IV91" s="29"/>
      <c r="IW91" s="29"/>
      <c r="IX91" s="29"/>
      <c r="IY91" s="29"/>
      <c r="IZ91" s="29"/>
      <c r="JA91" s="29"/>
      <c r="JB91" s="29"/>
      <c r="JC91" s="29"/>
      <c r="JD91" s="29"/>
      <c r="JE91" s="29"/>
      <c r="JF91" s="29"/>
      <c r="JG91" s="29"/>
      <c r="JH91" s="29"/>
      <c r="JI91" s="29"/>
      <c r="JJ91" s="29"/>
      <c r="JK91" s="29"/>
      <c r="JL91" s="29"/>
      <c r="JM91" s="29"/>
      <c r="JN91" s="29"/>
      <c r="JO91" s="29"/>
      <c r="JP91" s="29"/>
      <c r="JQ91" s="29"/>
      <c r="JR91" s="29"/>
      <c r="JS91" s="29"/>
      <c r="JT91" s="29"/>
      <c r="JU91" s="29"/>
      <c r="JV91" s="29"/>
      <c r="JW91" s="29"/>
      <c r="JX91" s="29"/>
      <c r="JY91" s="29"/>
      <c r="JZ91" s="29"/>
      <c r="KA91" s="29"/>
      <c r="KB91" s="29"/>
      <c r="KC91" s="29"/>
      <c r="KD91" s="29"/>
      <c r="KE91" s="29"/>
      <c r="KF91" s="29"/>
      <c r="KG91" s="29"/>
      <c r="KH91" s="29"/>
      <c r="KI91" s="29"/>
      <c r="KJ91" s="29"/>
      <c r="KK91" s="29"/>
      <c r="KL91" s="29"/>
      <c r="KM91" s="29"/>
      <c r="KN91" s="29"/>
      <c r="KO91" s="29"/>
      <c r="KP91" s="29"/>
      <c r="KQ91" s="29"/>
      <c r="KR91" s="29"/>
      <c r="KS91" s="29"/>
      <c r="KT91" s="29"/>
      <c r="KU91" s="29"/>
      <c r="KV91" s="29"/>
      <c r="KW91" s="29"/>
      <c r="KX91" s="29"/>
      <c r="KY91" s="29"/>
      <c r="KZ91" s="29"/>
      <c r="LA91" s="29"/>
      <c r="LB91" s="29"/>
      <c r="LC91" s="29"/>
      <c r="LD91" s="29"/>
      <c r="LE91" s="29"/>
      <c r="LF91" s="29"/>
      <c r="LG91" s="29"/>
      <c r="LH91" s="29"/>
      <c r="LI91" s="29"/>
      <c r="LJ91" s="29"/>
      <c r="LK91" s="29"/>
      <c r="LL91" s="29"/>
      <c r="LM91" s="29"/>
      <c r="LN91" s="29"/>
      <c r="LO91" s="29"/>
      <c r="LP91" s="29"/>
      <c r="LQ91" s="29"/>
      <c r="LR91" s="29"/>
      <c r="LS91" s="29"/>
      <c r="LT91" s="29"/>
      <c r="LU91" s="29"/>
      <c r="LV91" s="29"/>
      <c r="LW91" s="29"/>
      <c r="LX91" s="29"/>
      <c r="LY91" s="29"/>
      <c r="LZ91" s="29"/>
      <c r="MA91" s="29"/>
      <c r="MB91" s="29"/>
      <c r="MC91" s="29"/>
      <c r="MD91" s="29"/>
      <c r="ME91" s="29"/>
      <c r="MF91" s="29"/>
      <c r="MG91" s="29"/>
      <c r="MH91" s="29"/>
      <c r="MI91" s="29"/>
      <c r="MJ91" s="29"/>
      <c r="MK91" s="29"/>
      <c r="ML91" s="29"/>
      <c r="MM91" s="29"/>
      <c r="MN91" s="29"/>
      <c r="MO91" s="29"/>
      <c r="MP91" s="29"/>
      <c r="MQ91" s="29"/>
      <c r="MR91" s="29"/>
      <c r="MS91" s="29"/>
      <c r="MT91" s="29"/>
      <c r="MU91" s="29"/>
      <c r="MV91" s="29"/>
      <c r="MW91" s="29"/>
      <c r="MX91" s="29"/>
      <c r="MY91" s="29"/>
      <c r="MZ91" s="29"/>
      <c r="NA91" s="29"/>
      <c r="NB91" s="29"/>
      <c r="NC91" s="29"/>
      <c r="ND91" s="29"/>
      <c r="NE91" s="29"/>
      <c r="NF91" s="29"/>
      <c r="NG91" s="29"/>
      <c r="NH91" s="29"/>
      <c r="NI91" s="29"/>
      <c r="NJ91" s="29"/>
      <c r="NK91" s="29"/>
      <c r="NL91" s="29"/>
      <c r="NM91" s="29"/>
      <c r="NN91" s="29"/>
      <c r="NO91" s="29"/>
      <c r="NP91" s="29"/>
      <c r="NQ91" s="29"/>
      <c r="NR91" s="29"/>
      <c r="NS91" s="29"/>
      <c r="NT91" s="29"/>
      <c r="NU91" s="29"/>
      <c r="NV91" s="29"/>
      <c r="NW91" s="29"/>
      <c r="NX91" s="29"/>
      <c r="NY91" s="29"/>
      <c r="NZ91" s="29"/>
      <c r="OA91" s="29"/>
      <c r="OB91" s="29"/>
      <c r="OC91" s="29"/>
      <c r="OD91" s="29"/>
      <c r="OE91" s="29"/>
      <c r="OF91" s="29"/>
      <c r="OG91" s="29"/>
      <c r="OH91" s="29"/>
      <c r="OI91" s="29"/>
      <c r="OJ91" s="29"/>
      <c r="OK91" s="29"/>
      <c r="OL91" s="29"/>
      <c r="OM91" s="29"/>
      <c r="ON91" s="29"/>
      <c r="OO91" s="29"/>
      <c r="OP91" s="29"/>
      <c r="OQ91" s="29"/>
      <c r="OR91" s="29"/>
      <c r="OS91" s="29"/>
      <c r="OT91" s="29"/>
      <c r="OU91" s="29"/>
      <c r="OV91" s="29"/>
      <c r="OW91" s="29"/>
      <c r="OX91" s="29"/>
      <c r="OY91" s="29"/>
      <c r="OZ91" s="29"/>
      <c r="PA91" s="29"/>
      <c r="PB91" s="29"/>
      <c r="PC91" s="29"/>
      <c r="PD91" s="29"/>
      <c r="PE91" s="29"/>
      <c r="PF91" s="29"/>
      <c r="PG91" s="29"/>
      <c r="PH91" s="29"/>
      <c r="PI91" s="29"/>
      <c r="PJ91" s="29"/>
      <c r="PK91" s="29"/>
      <c r="PL91" s="29"/>
      <c r="PM91" s="29"/>
      <c r="PN91" s="29"/>
      <c r="PO91" s="29"/>
      <c r="PP91" s="29"/>
      <c r="PQ91" s="29"/>
      <c r="PR91" s="29"/>
      <c r="PS91" s="29"/>
      <c r="PT91" s="29"/>
      <c r="PU91" s="29"/>
      <c r="PV91" s="29"/>
      <c r="PW91" s="29"/>
      <c r="PX91" s="29"/>
      <c r="PY91" s="29"/>
      <c r="PZ91" s="29"/>
      <c r="QA91" s="29"/>
      <c r="QB91" s="29"/>
      <c r="QC91" s="29"/>
      <c r="QD91" s="29"/>
      <c r="QE91" s="29"/>
      <c r="QF91" s="29"/>
      <c r="QG91" s="29"/>
      <c r="QH91" s="29"/>
      <c r="QI91" s="29"/>
      <c r="QJ91" s="29"/>
      <c r="QK91" s="29"/>
      <c r="QL91" s="29"/>
      <c r="QM91" s="29"/>
      <c r="QN91" s="29"/>
      <c r="QO91" s="29"/>
      <c r="QP91" s="29"/>
      <c r="QQ91" s="29"/>
      <c r="QR91" s="29"/>
      <c r="QS91" s="29"/>
      <c r="QT91" s="29"/>
      <c r="QU91" s="29"/>
      <c r="QV91" s="29"/>
      <c r="QW91" s="29"/>
      <c r="QX91" s="29"/>
      <c r="QY91" s="29"/>
      <c r="QZ91" s="29"/>
      <c r="RA91" s="29"/>
      <c r="RB91" s="29"/>
      <c r="RC91" s="29"/>
      <c r="RD91" s="29"/>
      <c r="RE91" s="29"/>
      <c r="RF91" s="29"/>
      <c r="RG91" s="29"/>
      <c r="RH91" s="29"/>
      <c r="RI91" s="29"/>
      <c r="RJ91" s="29"/>
      <c r="RK91" s="29"/>
      <c r="RL91" s="29"/>
      <c r="RM91" s="29"/>
      <c r="RN91" s="29"/>
      <c r="RO91" s="29"/>
      <c r="RP91" s="29"/>
      <c r="RQ91" s="29"/>
      <c r="RR91" s="29"/>
      <c r="RS91" s="29"/>
      <c r="RT91" s="29"/>
      <c r="RU91" s="29"/>
      <c r="RV91" s="29"/>
      <c r="RW91" s="29"/>
      <c r="RX91" s="29"/>
      <c r="RY91" s="29"/>
      <c r="RZ91" s="29"/>
      <c r="SA91" s="29"/>
      <c r="SB91" s="29"/>
      <c r="SC91" s="29"/>
      <c r="SD91" s="29"/>
      <c r="SE91" s="29"/>
      <c r="SF91" s="29"/>
      <c r="SG91" s="29"/>
      <c r="SH91" s="29"/>
      <c r="SI91" s="29"/>
      <c r="SJ91" s="29"/>
      <c r="SK91" s="29"/>
      <c r="SL91" s="29"/>
      <c r="SM91" s="29"/>
      <c r="SN91" s="29"/>
      <c r="SO91" s="29"/>
      <c r="SP91" s="29"/>
      <c r="SQ91" s="29"/>
      <c r="SR91" s="29"/>
      <c r="SS91" s="29"/>
      <c r="ST91" s="29"/>
      <c r="SU91" s="29"/>
      <c r="SV91" s="29"/>
      <c r="SW91" s="29"/>
      <c r="SX91" s="29"/>
      <c r="SY91" s="29"/>
      <c r="SZ91" s="29"/>
      <c r="TA91" s="29"/>
      <c r="TB91" s="29"/>
      <c r="TC91" s="29"/>
      <c r="TD91" s="29"/>
      <c r="TE91" s="29"/>
      <c r="TF91" s="29"/>
      <c r="TG91" s="29"/>
      <c r="TH91" s="29"/>
      <c r="TI91" s="29"/>
      <c r="TJ91" s="29"/>
      <c r="TK91" s="29"/>
      <c r="TL91" s="29"/>
      <c r="TM91" s="29"/>
      <c r="TN91" s="29"/>
      <c r="TO91" s="29"/>
    </row>
    <row r="92" spans="1:535" s="23" customFormat="1" ht="46.5" customHeight="1" x14ac:dyDescent="0.25">
      <c r="A92" s="73"/>
      <c r="B92" s="95"/>
      <c r="C92" s="76" t="s">
        <v>541</v>
      </c>
      <c r="D92" s="159">
        <v>246000</v>
      </c>
      <c r="E92" s="159"/>
      <c r="F92" s="159"/>
      <c r="G92" s="159">
        <v>41500</v>
      </c>
      <c r="H92" s="159"/>
      <c r="I92" s="159"/>
      <c r="J92" s="158">
        <f t="shared" si="61"/>
        <v>16.869918699186993</v>
      </c>
      <c r="K92" s="159">
        <f>M92+P92</f>
        <v>1754000</v>
      </c>
      <c r="L92" s="159">
        <v>1754000</v>
      </c>
      <c r="M92" s="159"/>
      <c r="N92" s="159"/>
      <c r="O92" s="159"/>
      <c r="P92" s="159">
        <v>1754000</v>
      </c>
      <c r="Q92" s="157">
        <f t="shared" si="58"/>
        <v>206946</v>
      </c>
      <c r="R92" s="159">
        <v>206946</v>
      </c>
      <c r="S92" s="159"/>
      <c r="T92" s="159"/>
      <c r="U92" s="159"/>
      <c r="V92" s="159">
        <v>206946</v>
      </c>
      <c r="W92" s="158">
        <f t="shared" si="63"/>
        <v>11.798517673888256</v>
      </c>
      <c r="X92" s="157">
        <f t="shared" si="59"/>
        <v>248446</v>
      </c>
      <c r="Y92" s="203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  <c r="II92" s="29"/>
      <c r="IJ92" s="29"/>
      <c r="IK92" s="29"/>
      <c r="IL92" s="29"/>
      <c r="IM92" s="29"/>
      <c r="IN92" s="29"/>
      <c r="IO92" s="29"/>
      <c r="IP92" s="29"/>
      <c r="IQ92" s="29"/>
      <c r="IR92" s="29"/>
      <c r="IS92" s="29"/>
      <c r="IT92" s="29"/>
      <c r="IU92" s="29"/>
      <c r="IV92" s="29"/>
      <c r="IW92" s="29"/>
      <c r="IX92" s="29"/>
      <c r="IY92" s="29"/>
      <c r="IZ92" s="29"/>
      <c r="JA92" s="29"/>
      <c r="JB92" s="29"/>
      <c r="JC92" s="29"/>
      <c r="JD92" s="29"/>
      <c r="JE92" s="29"/>
      <c r="JF92" s="29"/>
      <c r="JG92" s="29"/>
      <c r="JH92" s="29"/>
      <c r="JI92" s="29"/>
      <c r="JJ92" s="29"/>
      <c r="JK92" s="29"/>
      <c r="JL92" s="29"/>
      <c r="JM92" s="29"/>
      <c r="JN92" s="29"/>
      <c r="JO92" s="29"/>
      <c r="JP92" s="29"/>
      <c r="JQ92" s="29"/>
      <c r="JR92" s="29"/>
      <c r="JS92" s="29"/>
      <c r="JT92" s="29"/>
      <c r="JU92" s="29"/>
      <c r="JV92" s="29"/>
      <c r="JW92" s="29"/>
      <c r="JX92" s="29"/>
      <c r="JY92" s="29"/>
      <c r="JZ92" s="29"/>
      <c r="KA92" s="29"/>
      <c r="KB92" s="29"/>
      <c r="KC92" s="29"/>
      <c r="KD92" s="29"/>
      <c r="KE92" s="29"/>
      <c r="KF92" s="29"/>
      <c r="KG92" s="29"/>
      <c r="KH92" s="29"/>
      <c r="KI92" s="29"/>
      <c r="KJ92" s="29"/>
      <c r="KK92" s="29"/>
      <c r="KL92" s="29"/>
      <c r="KM92" s="29"/>
      <c r="KN92" s="29"/>
      <c r="KO92" s="29"/>
      <c r="KP92" s="29"/>
      <c r="KQ92" s="29"/>
      <c r="KR92" s="29"/>
      <c r="KS92" s="29"/>
      <c r="KT92" s="29"/>
      <c r="KU92" s="29"/>
      <c r="KV92" s="29"/>
      <c r="KW92" s="29"/>
      <c r="KX92" s="29"/>
      <c r="KY92" s="29"/>
      <c r="KZ92" s="29"/>
      <c r="LA92" s="29"/>
      <c r="LB92" s="29"/>
      <c r="LC92" s="29"/>
      <c r="LD92" s="29"/>
      <c r="LE92" s="29"/>
      <c r="LF92" s="29"/>
      <c r="LG92" s="29"/>
      <c r="LH92" s="29"/>
      <c r="LI92" s="29"/>
      <c r="LJ92" s="29"/>
      <c r="LK92" s="29"/>
      <c r="LL92" s="29"/>
      <c r="LM92" s="29"/>
      <c r="LN92" s="29"/>
      <c r="LO92" s="29"/>
      <c r="LP92" s="29"/>
      <c r="LQ92" s="29"/>
      <c r="LR92" s="29"/>
      <c r="LS92" s="29"/>
      <c r="LT92" s="29"/>
      <c r="LU92" s="29"/>
      <c r="LV92" s="29"/>
      <c r="LW92" s="29"/>
      <c r="LX92" s="29"/>
      <c r="LY92" s="29"/>
      <c r="LZ92" s="29"/>
      <c r="MA92" s="29"/>
      <c r="MB92" s="29"/>
      <c r="MC92" s="29"/>
      <c r="MD92" s="29"/>
      <c r="ME92" s="29"/>
      <c r="MF92" s="29"/>
      <c r="MG92" s="29"/>
      <c r="MH92" s="29"/>
      <c r="MI92" s="29"/>
      <c r="MJ92" s="29"/>
      <c r="MK92" s="29"/>
      <c r="ML92" s="29"/>
      <c r="MM92" s="29"/>
      <c r="MN92" s="29"/>
      <c r="MO92" s="29"/>
      <c r="MP92" s="29"/>
      <c r="MQ92" s="29"/>
      <c r="MR92" s="29"/>
      <c r="MS92" s="29"/>
      <c r="MT92" s="29"/>
      <c r="MU92" s="29"/>
      <c r="MV92" s="29"/>
      <c r="MW92" s="29"/>
      <c r="MX92" s="29"/>
      <c r="MY92" s="29"/>
      <c r="MZ92" s="29"/>
      <c r="NA92" s="29"/>
      <c r="NB92" s="29"/>
      <c r="NC92" s="29"/>
      <c r="ND92" s="29"/>
      <c r="NE92" s="29"/>
      <c r="NF92" s="29"/>
      <c r="NG92" s="29"/>
      <c r="NH92" s="29"/>
      <c r="NI92" s="29"/>
      <c r="NJ92" s="29"/>
      <c r="NK92" s="29"/>
      <c r="NL92" s="29"/>
      <c r="NM92" s="29"/>
      <c r="NN92" s="29"/>
      <c r="NO92" s="29"/>
      <c r="NP92" s="29"/>
      <c r="NQ92" s="29"/>
      <c r="NR92" s="29"/>
      <c r="NS92" s="29"/>
      <c r="NT92" s="29"/>
      <c r="NU92" s="29"/>
      <c r="NV92" s="29"/>
      <c r="NW92" s="29"/>
      <c r="NX92" s="29"/>
      <c r="NY92" s="29"/>
      <c r="NZ92" s="29"/>
      <c r="OA92" s="29"/>
      <c r="OB92" s="29"/>
      <c r="OC92" s="29"/>
      <c r="OD92" s="29"/>
      <c r="OE92" s="29"/>
      <c r="OF92" s="29"/>
      <c r="OG92" s="29"/>
      <c r="OH92" s="29"/>
      <c r="OI92" s="29"/>
      <c r="OJ92" s="29"/>
      <c r="OK92" s="29"/>
      <c r="OL92" s="29"/>
      <c r="OM92" s="29"/>
      <c r="ON92" s="29"/>
      <c r="OO92" s="29"/>
      <c r="OP92" s="29"/>
      <c r="OQ92" s="29"/>
      <c r="OR92" s="29"/>
      <c r="OS92" s="29"/>
      <c r="OT92" s="29"/>
      <c r="OU92" s="29"/>
      <c r="OV92" s="29"/>
      <c r="OW92" s="29"/>
      <c r="OX92" s="29"/>
      <c r="OY92" s="29"/>
      <c r="OZ92" s="29"/>
      <c r="PA92" s="29"/>
      <c r="PB92" s="29"/>
      <c r="PC92" s="29"/>
      <c r="PD92" s="29"/>
      <c r="PE92" s="29"/>
      <c r="PF92" s="29"/>
      <c r="PG92" s="29"/>
      <c r="PH92" s="29"/>
      <c r="PI92" s="29"/>
      <c r="PJ92" s="29"/>
      <c r="PK92" s="29"/>
      <c r="PL92" s="29"/>
      <c r="PM92" s="29"/>
      <c r="PN92" s="29"/>
      <c r="PO92" s="29"/>
      <c r="PP92" s="29"/>
      <c r="PQ92" s="29"/>
      <c r="PR92" s="29"/>
      <c r="PS92" s="29"/>
      <c r="PT92" s="29"/>
      <c r="PU92" s="29"/>
      <c r="PV92" s="29"/>
      <c r="PW92" s="29"/>
      <c r="PX92" s="29"/>
      <c r="PY92" s="29"/>
      <c r="PZ92" s="29"/>
      <c r="QA92" s="29"/>
      <c r="QB92" s="29"/>
      <c r="QC92" s="29"/>
      <c r="QD92" s="29"/>
      <c r="QE92" s="29"/>
      <c r="QF92" s="29"/>
      <c r="QG92" s="29"/>
      <c r="QH92" s="29"/>
      <c r="QI92" s="29"/>
      <c r="QJ92" s="29"/>
      <c r="QK92" s="29"/>
      <c r="QL92" s="29"/>
      <c r="QM92" s="29"/>
      <c r="QN92" s="29"/>
      <c r="QO92" s="29"/>
      <c r="QP92" s="29"/>
      <c r="QQ92" s="29"/>
      <c r="QR92" s="29"/>
      <c r="QS92" s="29"/>
      <c r="QT92" s="29"/>
      <c r="QU92" s="29"/>
      <c r="QV92" s="29"/>
      <c r="QW92" s="29"/>
      <c r="QX92" s="29"/>
      <c r="QY92" s="29"/>
      <c r="QZ92" s="29"/>
      <c r="RA92" s="29"/>
      <c r="RB92" s="29"/>
      <c r="RC92" s="29"/>
      <c r="RD92" s="29"/>
      <c r="RE92" s="29"/>
      <c r="RF92" s="29"/>
      <c r="RG92" s="29"/>
      <c r="RH92" s="29"/>
      <c r="RI92" s="29"/>
      <c r="RJ92" s="29"/>
      <c r="RK92" s="29"/>
      <c r="RL92" s="29"/>
      <c r="RM92" s="29"/>
      <c r="RN92" s="29"/>
      <c r="RO92" s="29"/>
      <c r="RP92" s="29"/>
      <c r="RQ92" s="29"/>
      <c r="RR92" s="29"/>
      <c r="RS92" s="29"/>
      <c r="RT92" s="29"/>
      <c r="RU92" s="29"/>
      <c r="RV92" s="29"/>
      <c r="RW92" s="29"/>
      <c r="RX92" s="29"/>
      <c r="RY92" s="29"/>
      <c r="RZ92" s="29"/>
      <c r="SA92" s="29"/>
      <c r="SB92" s="29"/>
      <c r="SC92" s="29"/>
      <c r="SD92" s="29"/>
      <c r="SE92" s="29"/>
      <c r="SF92" s="29"/>
      <c r="SG92" s="29"/>
      <c r="SH92" s="29"/>
      <c r="SI92" s="29"/>
      <c r="SJ92" s="29"/>
      <c r="SK92" s="29"/>
      <c r="SL92" s="29"/>
      <c r="SM92" s="29"/>
      <c r="SN92" s="29"/>
      <c r="SO92" s="29"/>
      <c r="SP92" s="29"/>
      <c r="SQ92" s="29"/>
      <c r="SR92" s="29"/>
      <c r="SS92" s="29"/>
      <c r="ST92" s="29"/>
      <c r="SU92" s="29"/>
      <c r="SV92" s="29"/>
      <c r="SW92" s="29"/>
      <c r="SX92" s="29"/>
      <c r="SY92" s="29"/>
      <c r="SZ92" s="29"/>
      <c r="TA92" s="29"/>
      <c r="TB92" s="29"/>
      <c r="TC92" s="29"/>
      <c r="TD92" s="29"/>
      <c r="TE92" s="29"/>
      <c r="TF92" s="29"/>
      <c r="TG92" s="29"/>
      <c r="TH92" s="29"/>
      <c r="TI92" s="29"/>
      <c r="TJ92" s="29"/>
      <c r="TK92" s="29"/>
      <c r="TL92" s="29"/>
      <c r="TM92" s="29"/>
      <c r="TN92" s="29"/>
      <c r="TO92" s="29"/>
    </row>
    <row r="93" spans="1:535" s="23" customFormat="1" ht="31.5" x14ac:dyDescent="0.25">
      <c r="A93" s="73"/>
      <c r="B93" s="95"/>
      <c r="C93" s="76" t="s">
        <v>538</v>
      </c>
      <c r="D93" s="159">
        <v>669009.6</v>
      </c>
      <c r="E93" s="159"/>
      <c r="F93" s="159"/>
      <c r="G93" s="159">
        <v>475026.5</v>
      </c>
      <c r="H93" s="159"/>
      <c r="I93" s="159"/>
      <c r="J93" s="158">
        <f t="shared" si="61"/>
        <v>71.00443700658407</v>
      </c>
      <c r="K93" s="159">
        <f t="shared" ref="K93" si="64">M93+P93</f>
        <v>4388733.18</v>
      </c>
      <c r="L93" s="159">
        <v>4388733.18</v>
      </c>
      <c r="M93" s="159"/>
      <c r="N93" s="159"/>
      <c r="O93" s="159"/>
      <c r="P93" s="159">
        <v>4388733.18</v>
      </c>
      <c r="Q93" s="157">
        <f t="shared" si="58"/>
        <v>970719.5</v>
      </c>
      <c r="R93" s="159">
        <v>970719.5</v>
      </c>
      <c r="S93" s="159"/>
      <c r="T93" s="159"/>
      <c r="U93" s="159"/>
      <c r="V93" s="159">
        <v>970719.5</v>
      </c>
      <c r="W93" s="158">
        <f t="shared" si="63"/>
        <v>22.118444211274653</v>
      </c>
      <c r="X93" s="157">
        <f t="shared" si="59"/>
        <v>1445746</v>
      </c>
      <c r="Y93" s="203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  <c r="IM93" s="29"/>
      <c r="IN93" s="29"/>
      <c r="IO93" s="29"/>
      <c r="IP93" s="29"/>
      <c r="IQ93" s="29"/>
      <c r="IR93" s="29"/>
      <c r="IS93" s="29"/>
      <c r="IT93" s="29"/>
      <c r="IU93" s="29"/>
      <c r="IV93" s="29"/>
      <c r="IW93" s="29"/>
      <c r="IX93" s="29"/>
      <c r="IY93" s="29"/>
      <c r="IZ93" s="29"/>
      <c r="JA93" s="29"/>
      <c r="JB93" s="29"/>
      <c r="JC93" s="29"/>
      <c r="JD93" s="29"/>
      <c r="JE93" s="29"/>
      <c r="JF93" s="29"/>
      <c r="JG93" s="29"/>
      <c r="JH93" s="29"/>
      <c r="JI93" s="29"/>
      <c r="JJ93" s="29"/>
      <c r="JK93" s="29"/>
      <c r="JL93" s="29"/>
      <c r="JM93" s="29"/>
      <c r="JN93" s="29"/>
      <c r="JO93" s="29"/>
      <c r="JP93" s="29"/>
      <c r="JQ93" s="29"/>
      <c r="JR93" s="29"/>
      <c r="JS93" s="29"/>
      <c r="JT93" s="29"/>
      <c r="JU93" s="29"/>
      <c r="JV93" s="29"/>
      <c r="JW93" s="29"/>
      <c r="JX93" s="29"/>
      <c r="JY93" s="29"/>
      <c r="JZ93" s="29"/>
      <c r="KA93" s="29"/>
      <c r="KB93" s="29"/>
      <c r="KC93" s="29"/>
      <c r="KD93" s="29"/>
      <c r="KE93" s="29"/>
      <c r="KF93" s="29"/>
      <c r="KG93" s="29"/>
      <c r="KH93" s="29"/>
      <c r="KI93" s="29"/>
      <c r="KJ93" s="29"/>
      <c r="KK93" s="29"/>
      <c r="KL93" s="29"/>
      <c r="KM93" s="29"/>
      <c r="KN93" s="29"/>
      <c r="KO93" s="29"/>
      <c r="KP93" s="29"/>
      <c r="KQ93" s="29"/>
      <c r="KR93" s="29"/>
      <c r="KS93" s="29"/>
      <c r="KT93" s="29"/>
      <c r="KU93" s="29"/>
      <c r="KV93" s="29"/>
      <c r="KW93" s="29"/>
      <c r="KX93" s="29"/>
      <c r="KY93" s="29"/>
      <c r="KZ93" s="29"/>
      <c r="LA93" s="29"/>
      <c r="LB93" s="29"/>
      <c r="LC93" s="29"/>
      <c r="LD93" s="29"/>
      <c r="LE93" s="29"/>
      <c r="LF93" s="29"/>
      <c r="LG93" s="29"/>
      <c r="LH93" s="29"/>
      <c r="LI93" s="29"/>
      <c r="LJ93" s="29"/>
      <c r="LK93" s="29"/>
      <c r="LL93" s="29"/>
      <c r="LM93" s="29"/>
      <c r="LN93" s="29"/>
      <c r="LO93" s="29"/>
      <c r="LP93" s="29"/>
      <c r="LQ93" s="29"/>
      <c r="LR93" s="29"/>
      <c r="LS93" s="29"/>
      <c r="LT93" s="29"/>
      <c r="LU93" s="29"/>
      <c r="LV93" s="29"/>
      <c r="LW93" s="29"/>
      <c r="LX93" s="29"/>
      <c r="LY93" s="29"/>
      <c r="LZ93" s="29"/>
      <c r="MA93" s="29"/>
      <c r="MB93" s="29"/>
      <c r="MC93" s="29"/>
      <c r="MD93" s="29"/>
      <c r="ME93" s="29"/>
      <c r="MF93" s="29"/>
      <c r="MG93" s="29"/>
      <c r="MH93" s="29"/>
      <c r="MI93" s="29"/>
      <c r="MJ93" s="29"/>
      <c r="MK93" s="29"/>
      <c r="ML93" s="29"/>
      <c r="MM93" s="29"/>
      <c r="MN93" s="29"/>
      <c r="MO93" s="29"/>
      <c r="MP93" s="29"/>
      <c r="MQ93" s="29"/>
      <c r="MR93" s="29"/>
      <c r="MS93" s="29"/>
      <c r="MT93" s="29"/>
      <c r="MU93" s="29"/>
      <c r="MV93" s="29"/>
      <c r="MW93" s="29"/>
      <c r="MX93" s="29"/>
      <c r="MY93" s="29"/>
      <c r="MZ93" s="29"/>
      <c r="NA93" s="29"/>
      <c r="NB93" s="29"/>
      <c r="NC93" s="29"/>
      <c r="ND93" s="29"/>
      <c r="NE93" s="29"/>
      <c r="NF93" s="29"/>
      <c r="NG93" s="29"/>
      <c r="NH93" s="29"/>
      <c r="NI93" s="29"/>
      <c r="NJ93" s="29"/>
      <c r="NK93" s="29"/>
      <c r="NL93" s="29"/>
      <c r="NM93" s="29"/>
      <c r="NN93" s="29"/>
      <c r="NO93" s="29"/>
      <c r="NP93" s="29"/>
      <c r="NQ93" s="29"/>
      <c r="NR93" s="29"/>
      <c r="NS93" s="29"/>
      <c r="NT93" s="29"/>
      <c r="NU93" s="29"/>
      <c r="NV93" s="29"/>
      <c r="NW93" s="29"/>
      <c r="NX93" s="29"/>
      <c r="NY93" s="29"/>
      <c r="NZ93" s="29"/>
      <c r="OA93" s="29"/>
      <c r="OB93" s="29"/>
      <c r="OC93" s="29"/>
      <c r="OD93" s="29"/>
      <c r="OE93" s="29"/>
      <c r="OF93" s="29"/>
      <c r="OG93" s="29"/>
      <c r="OH93" s="29"/>
      <c r="OI93" s="29"/>
      <c r="OJ93" s="29"/>
      <c r="OK93" s="29"/>
      <c r="OL93" s="29"/>
      <c r="OM93" s="29"/>
      <c r="ON93" s="29"/>
      <c r="OO93" s="29"/>
      <c r="OP93" s="29"/>
      <c r="OQ93" s="29"/>
      <c r="OR93" s="29"/>
      <c r="OS93" s="29"/>
      <c r="OT93" s="29"/>
      <c r="OU93" s="29"/>
      <c r="OV93" s="29"/>
      <c r="OW93" s="29"/>
      <c r="OX93" s="29"/>
      <c r="OY93" s="29"/>
      <c r="OZ93" s="29"/>
      <c r="PA93" s="29"/>
      <c r="PB93" s="29"/>
      <c r="PC93" s="29"/>
      <c r="PD93" s="29"/>
      <c r="PE93" s="29"/>
      <c r="PF93" s="29"/>
      <c r="PG93" s="29"/>
      <c r="PH93" s="29"/>
      <c r="PI93" s="29"/>
      <c r="PJ93" s="29"/>
      <c r="PK93" s="29"/>
      <c r="PL93" s="29"/>
      <c r="PM93" s="29"/>
      <c r="PN93" s="29"/>
      <c r="PO93" s="29"/>
      <c r="PP93" s="29"/>
      <c r="PQ93" s="29"/>
      <c r="PR93" s="29"/>
      <c r="PS93" s="29"/>
      <c r="PT93" s="29"/>
      <c r="PU93" s="29"/>
      <c r="PV93" s="29"/>
      <c r="PW93" s="29"/>
      <c r="PX93" s="29"/>
      <c r="PY93" s="29"/>
      <c r="PZ93" s="29"/>
      <c r="QA93" s="29"/>
      <c r="QB93" s="29"/>
      <c r="QC93" s="29"/>
      <c r="QD93" s="29"/>
      <c r="QE93" s="29"/>
      <c r="QF93" s="29"/>
      <c r="QG93" s="29"/>
      <c r="QH93" s="29"/>
      <c r="QI93" s="29"/>
      <c r="QJ93" s="29"/>
      <c r="QK93" s="29"/>
      <c r="QL93" s="29"/>
      <c r="QM93" s="29"/>
      <c r="QN93" s="29"/>
      <c r="QO93" s="29"/>
      <c r="QP93" s="29"/>
      <c r="QQ93" s="29"/>
      <c r="QR93" s="29"/>
      <c r="QS93" s="29"/>
      <c r="QT93" s="29"/>
      <c r="QU93" s="29"/>
      <c r="QV93" s="29"/>
      <c r="QW93" s="29"/>
      <c r="QX93" s="29"/>
      <c r="QY93" s="29"/>
      <c r="QZ93" s="29"/>
      <c r="RA93" s="29"/>
      <c r="RB93" s="29"/>
      <c r="RC93" s="29"/>
      <c r="RD93" s="29"/>
      <c r="RE93" s="29"/>
      <c r="RF93" s="29"/>
      <c r="RG93" s="29"/>
      <c r="RH93" s="29"/>
      <c r="RI93" s="29"/>
      <c r="RJ93" s="29"/>
      <c r="RK93" s="29"/>
      <c r="RL93" s="29"/>
      <c r="RM93" s="29"/>
      <c r="RN93" s="29"/>
      <c r="RO93" s="29"/>
      <c r="RP93" s="29"/>
      <c r="RQ93" s="29"/>
      <c r="RR93" s="29"/>
      <c r="RS93" s="29"/>
      <c r="RT93" s="29"/>
      <c r="RU93" s="29"/>
      <c r="RV93" s="29"/>
      <c r="RW93" s="29"/>
      <c r="RX93" s="29"/>
      <c r="RY93" s="29"/>
      <c r="RZ93" s="29"/>
      <c r="SA93" s="29"/>
      <c r="SB93" s="29"/>
      <c r="SC93" s="29"/>
      <c r="SD93" s="29"/>
      <c r="SE93" s="29"/>
      <c r="SF93" s="29"/>
      <c r="SG93" s="29"/>
      <c r="SH93" s="29"/>
      <c r="SI93" s="29"/>
      <c r="SJ93" s="29"/>
      <c r="SK93" s="29"/>
      <c r="SL93" s="29"/>
      <c r="SM93" s="29"/>
      <c r="SN93" s="29"/>
      <c r="SO93" s="29"/>
      <c r="SP93" s="29"/>
      <c r="SQ93" s="29"/>
      <c r="SR93" s="29"/>
      <c r="SS93" s="29"/>
      <c r="ST93" s="29"/>
      <c r="SU93" s="29"/>
      <c r="SV93" s="29"/>
      <c r="SW93" s="29"/>
      <c r="SX93" s="29"/>
      <c r="SY93" s="29"/>
      <c r="SZ93" s="29"/>
      <c r="TA93" s="29"/>
      <c r="TB93" s="29"/>
      <c r="TC93" s="29"/>
      <c r="TD93" s="29"/>
      <c r="TE93" s="29"/>
      <c r="TF93" s="29"/>
      <c r="TG93" s="29"/>
      <c r="TH93" s="29"/>
      <c r="TI93" s="29"/>
      <c r="TJ93" s="29"/>
      <c r="TK93" s="29"/>
      <c r="TL93" s="29"/>
      <c r="TM93" s="29"/>
      <c r="TN93" s="29"/>
      <c r="TO93" s="29"/>
    </row>
    <row r="94" spans="1:535" s="23" customFormat="1" ht="78.75" x14ac:dyDescent="0.25">
      <c r="A94" s="53" t="s">
        <v>533</v>
      </c>
      <c r="B94" s="82">
        <v>1062</v>
      </c>
      <c r="C94" s="54" t="s">
        <v>503</v>
      </c>
      <c r="D94" s="157">
        <v>40000</v>
      </c>
      <c r="E94" s="159"/>
      <c r="F94" s="159"/>
      <c r="G94" s="159">
        <v>40000</v>
      </c>
      <c r="H94" s="159"/>
      <c r="I94" s="159"/>
      <c r="J94" s="158">
        <f t="shared" si="61"/>
        <v>100</v>
      </c>
      <c r="K94" s="157">
        <f>M94+P94</f>
        <v>0</v>
      </c>
      <c r="L94" s="159"/>
      <c r="M94" s="159"/>
      <c r="N94" s="159"/>
      <c r="O94" s="159"/>
      <c r="P94" s="159"/>
      <c r="Q94" s="157">
        <f t="shared" si="58"/>
        <v>0</v>
      </c>
      <c r="R94" s="159"/>
      <c r="S94" s="159"/>
      <c r="T94" s="159"/>
      <c r="U94" s="159"/>
      <c r="V94" s="159"/>
      <c r="W94" s="158"/>
      <c r="X94" s="157">
        <f t="shared" si="59"/>
        <v>40000</v>
      </c>
      <c r="Y94" s="203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29"/>
      <c r="IL94" s="29"/>
      <c r="IM94" s="29"/>
      <c r="IN94" s="29"/>
      <c r="IO94" s="29"/>
      <c r="IP94" s="29"/>
      <c r="IQ94" s="29"/>
      <c r="IR94" s="29"/>
      <c r="IS94" s="29"/>
      <c r="IT94" s="29"/>
      <c r="IU94" s="29"/>
      <c r="IV94" s="29"/>
      <c r="IW94" s="29"/>
      <c r="IX94" s="29"/>
      <c r="IY94" s="29"/>
      <c r="IZ94" s="29"/>
      <c r="JA94" s="29"/>
      <c r="JB94" s="29"/>
      <c r="JC94" s="29"/>
      <c r="JD94" s="29"/>
      <c r="JE94" s="29"/>
      <c r="JF94" s="29"/>
      <c r="JG94" s="29"/>
      <c r="JH94" s="29"/>
      <c r="JI94" s="29"/>
      <c r="JJ94" s="29"/>
      <c r="JK94" s="29"/>
      <c r="JL94" s="29"/>
      <c r="JM94" s="29"/>
      <c r="JN94" s="29"/>
      <c r="JO94" s="29"/>
      <c r="JP94" s="29"/>
      <c r="JQ94" s="29"/>
      <c r="JR94" s="29"/>
      <c r="JS94" s="29"/>
      <c r="JT94" s="29"/>
      <c r="JU94" s="29"/>
      <c r="JV94" s="29"/>
      <c r="JW94" s="29"/>
      <c r="JX94" s="29"/>
      <c r="JY94" s="29"/>
      <c r="JZ94" s="29"/>
      <c r="KA94" s="29"/>
      <c r="KB94" s="29"/>
      <c r="KC94" s="29"/>
      <c r="KD94" s="29"/>
      <c r="KE94" s="29"/>
      <c r="KF94" s="29"/>
      <c r="KG94" s="29"/>
      <c r="KH94" s="29"/>
      <c r="KI94" s="29"/>
      <c r="KJ94" s="29"/>
      <c r="KK94" s="29"/>
      <c r="KL94" s="29"/>
      <c r="KM94" s="29"/>
      <c r="KN94" s="29"/>
      <c r="KO94" s="29"/>
      <c r="KP94" s="29"/>
      <c r="KQ94" s="29"/>
      <c r="KR94" s="29"/>
      <c r="KS94" s="29"/>
      <c r="KT94" s="29"/>
      <c r="KU94" s="29"/>
      <c r="KV94" s="29"/>
      <c r="KW94" s="29"/>
      <c r="KX94" s="29"/>
      <c r="KY94" s="29"/>
      <c r="KZ94" s="29"/>
      <c r="LA94" s="29"/>
      <c r="LB94" s="29"/>
      <c r="LC94" s="29"/>
      <c r="LD94" s="29"/>
      <c r="LE94" s="29"/>
      <c r="LF94" s="29"/>
      <c r="LG94" s="29"/>
      <c r="LH94" s="29"/>
      <c r="LI94" s="29"/>
      <c r="LJ94" s="29"/>
      <c r="LK94" s="29"/>
      <c r="LL94" s="29"/>
      <c r="LM94" s="29"/>
      <c r="LN94" s="29"/>
      <c r="LO94" s="29"/>
      <c r="LP94" s="29"/>
      <c r="LQ94" s="29"/>
      <c r="LR94" s="29"/>
      <c r="LS94" s="29"/>
      <c r="LT94" s="29"/>
      <c r="LU94" s="29"/>
      <c r="LV94" s="29"/>
      <c r="LW94" s="29"/>
      <c r="LX94" s="29"/>
      <c r="LY94" s="29"/>
      <c r="LZ94" s="29"/>
      <c r="MA94" s="29"/>
      <c r="MB94" s="29"/>
      <c r="MC94" s="29"/>
      <c r="MD94" s="29"/>
      <c r="ME94" s="29"/>
      <c r="MF94" s="29"/>
      <c r="MG94" s="29"/>
      <c r="MH94" s="29"/>
      <c r="MI94" s="29"/>
      <c r="MJ94" s="29"/>
      <c r="MK94" s="29"/>
      <c r="ML94" s="29"/>
      <c r="MM94" s="29"/>
      <c r="MN94" s="29"/>
      <c r="MO94" s="29"/>
      <c r="MP94" s="29"/>
      <c r="MQ94" s="29"/>
      <c r="MR94" s="29"/>
      <c r="MS94" s="29"/>
      <c r="MT94" s="29"/>
      <c r="MU94" s="29"/>
      <c r="MV94" s="29"/>
      <c r="MW94" s="29"/>
      <c r="MX94" s="29"/>
      <c r="MY94" s="29"/>
      <c r="MZ94" s="29"/>
      <c r="NA94" s="29"/>
      <c r="NB94" s="29"/>
      <c r="NC94" s="29"/>
      <c r="ND94" s="29"/>
      <c r="NE94" s="29"/>
      <c r="NF94" s="29"/>
      <c r="NG94" s="29"/>
      <c r="NH94" s="29"/>
      <c r="NI94" s="29"/>
      <c r="NJ94" s="29"/>
      <c r="NK94" s="29"/>
      <c r="NL94" s="29"/>
      <c r="NM94" s="29"/>
      <c r="NN94" s="29"/>
      <c r="NO94" s="29"/>
      <c r="NP94" s="29"/>
      <c r="NQ94" s="29"/>
      <c r="NR94" s="29"/>
      <c r="NS94" s="29"/>
      <c r="NT94" s="29"/>
      <c r="NU94" s="29"/>
      <c r="NV94" s="29"/>
      <c r="NW94" s="29"/>
      <c r="NX94" s="29"/>
      <c r="NY94" s="29"/>
      <c r="NZ94" s="29"/>
      <c r="OA94" s="29"/>
      <c r="OB94" s="29"/>
      <c r="OC94" s="29"/>
      <c r="OD94" s="29"/>
      <c r="OE94" s="29"/>
      <c r="OF94" s="29"/>
      <c r="OG94" s="29"/>
      <c r="OH94" s="29"/>
      <c r="OI94" s="29"/>
      <c r="OJ94" s="29"/>
      <c r="OK94" s="29"/>
      <c r="OL94" s="29"/>
      <c r="OM94" s="29"/>
      <c r="ON94" s="29"/>
      <c r="OO94" s="29"/>
      <c r="OP94" s="29"/>
      <c r="OQ94" s="29"/>
      <c r="OR94" s="29"/>
      <c r="OS94" s="29"/>
      <c r="OT94" s="29"/>
      <c r="OU94" s="29"/>
      <c r="OV94" s="29"/>
      <c r="OW94" s="29"/>
      <c r="OX94" s="29"/>
      <c r="OY94" s="29"/>
      <c r="OZ94" s="29"/>
      <c r="PA94" s="29"/>
      <c r="PB94" s="29"/>
      <c r="PC94" s="29"/>
      <c r="PD94" s="29"/>
      <c r="PE94" s="29"/>
      <c r="PF94" s="29"/>
      <c r="PG94" s="29"/>
      <c r="PH94" s="29"/>
      <c r="PI94" s="29"/>
      <c r="PJ94" s="29"/>
      <c r="PK94" s="29"/>
      <c r="PL94" s="29"/>
      <c r="PM94" s="29"/>
      <c r="PN94" s="29"/>
      <c r="PO94" s="29"/>
      <c r="PP94" s="29"/>
      <c r="PQ94" s="29"/>
      <c r="PR94" s="29"/>
      <c r="PS94" s="29"/>
      <c r="PT94" s="29"/>
      <c r="PU94" s="29"/>
      <c r="PV94" s="29"/>
      <c r="PW94" s="29"/>
      <c r="PX94" s="29"/>
      <c r="PY94" s="29"/>
      <c r="PZ94" s="29"/>
      <c r="QA94" s="29"/>
      <c r="QB94" s="29"/>
      <c r="QC94" s="29"/>
      <c r="QD94" s="29"/>
      <c r="QE94" s="29"/>
      <c r="QF94" s="29"/>
      <c r="QG94" s="29"/>
      <c r="QH94" s="29"/>
      <c r="QI94" s="29"/>
      <c r="QJ94" s="29"/>
      <c r="QK94" s="29"/>
      <c r="QL94" s="29"/>
      <c r="QM94" s="29"/>
      <c r="QN94" s="29"/>
      <c r="QO94" s="29"/>
      <c r="QP94" s="29"/>
      <c r="QQ94" s="29"/>
      <c r="QR94" s="29"/>
      <c r="QS94" s="29"/>
      <c r="QT94" s="29"/>
      <c r="QU94" s="29"/>
      <c r="QV94" s="29"/>
      <c r="QW94" s="29"/>
      <c r="QX94" s="29"/>
      <c r="QY94" s="29"/>
      <c r="QZ94" s="29"/>
      <c r="RA94" s="29"/>
      <c r="RB94" s="29"/>
      <c r="RC94" s="29"/>
      <c r="RD94" s="29"/>
      <c r="RE94" s="29"/>
      <c r="RF94" s="29"/>
      <c r="RG94" s="29"/>
      <c r="RH94" s="29"/>
      <c r="RI94" s="29"/>
      <c r="RJ94" s="29"/>
      <c r="RK94" s="29"/>
      <c r="RL94" s="29"/>
      <c r="RM94" s="29"/>
      <c r="RN94" s="29"/>
      <c r="RO94" s="29"/>
      <c r="RP94" s="29"/>
      <c r="RQ94" s="29"/>
      <c r="RR94" s="29"/>
      <c r="RS94" s="29"/>
      <c r="RT94" s="29"/>
      <c r="RU94" s="29"/>
      <c r="RV94" s="29"/>
      <c r="RW94" s="29"/>
      <c r="RX94" s="29"/>
      <c r="RY94" s="29"/>
      <c r="RZ94" s="29"/>
      <c r="SA94" s="29"/>
      <c r="SB94" s="29"/>
      <c r="SC94" s="29"/>
      <c r="SD94" s="29"/>
      <c r="SE94" s="29"/>
      <c r="SF94" s="29"/>
      <c r="SG94" s="29"/>
      <c r="SH94" s="29"/>
      <c r="SI94" s="29"/>
      <c r="SJ94" s="29"/>
      <c r="SK94" s="29"/>
      <c r="SL94" s="29"/>
      <c r="SM94" s="29"/>
      <c r="SN94" s="29"/>
      <c r="SO94" s="29"/>
      <c r="SP94" s="29"/>
      <c r="SQ94" s="29"/>
      <c r="SR94" s="29"/>
      <c r="SS94" s="29"/>
      <c r="ST94" s="29"/>
      <c r="SU94" s="29"/>
      <c r="SV94" s="29"/>
      <c r="SW94" s="29"/>
      <c r="SX94" s="29"/>
      <c r="SY94" s="29"/>
      <c r="SZ94" s="29"/>
      <c r="TA94" s="29"/>
      <c r="TB94" s="29"/>
      <c r="TC94" s="29"/>
      <c r="TD94" s="29"/>
      <c r="TE94" s="29"/>
      <c r="TF94" s="29"/>
      <c r="TG94" s="29"/>
      <c r="TH94" s="29"/>
      <c r="TI94" s="29"/>
      <c r="TJ94" s="29"/>
      <c r="TK94" s="29"/>
      <c r="TL94" s="29"/>
      <c r="TM94" s="29"/>
      <c r="TN94" s="29"/>
      <c r="TO94" s="29"/>
    </row>
    <row r="95" spans="1:535" s="23" customFormat="1" ht="31.5" x14ac:dyDescent="0.25">
      <c r="A95" s="73"/>
      <c r="B95" s="95"/>
      <c r="C95" s="76" t="s">
        <v>538</v>
      </c>
      <c r="D95" s="159">
        <v>40000</v>
      </c>
      <c r="E95" s="159"/>
      <c r="F95" s="159"/>
      <c r="G95" s="159">
        <v>40000</v>
      </c>
      <c r="H95" s="159"/>
      <c r="I95" s="159"/>
      <c r="J95" s="158">
        <f t="shared" si="61"/>
        <v>100</v>
      </c>
      <c r="K95" s="159">
        <f>M95+P95</f>
        <v>0</v>
      </c>
      <c r="L95" s="159"/>
      <c r="M95" s="159"/>
      <c r="N95" s="159"/>
      <c r="O95" s="159"/>
      <c r="P95" s="159"/>
      <c r="Q95" s="157">
        <f t="shared" si="58"/>
        <v>0</v>
      </c>
      <c r="R95" s="159"/>
      <c r="S95" s="159"/>
      <c r="T95" s="159"/>
      <c r="U95" s="159"/>
      <c r="V95" s="159"/>
      <c r="W95" s="158"/>
      <c r="X95" s="157">
        <f t="shared" si="59"/>
        <v>40000</v>
      </c>
      <c r="Y95" s="203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  <c r="IM95" s="29"/>
      <c r="IN95" s="29"/>
      <c r="IO95" s="29"/>
      <c r="IP95" s="29"/>
      <c r="IQ95" s="29"/>
      <c r="IR95" s="29"/>
      <c r="IS95" s="29"/>
      <c r="IT95" s="29"/>
      <c r="IU95" s="29"/>
      <c r="IV95" s="29"/>
      <c r="IW95" s="29"/>
      <c r="IX95" s="29"/>
      <c r="IY95" s="29"/>
      <c r="IZ95" s="29"/>
      <c r="JA95" s="29"/>
      <c r="JB95" s="29"/>
      <c r="JC95" s="29"/>
      <c r="JD95" s="29"/>
      <c r="JE95" s="29"/>
      <c r="JF95" s="29"/>
      <c r="JG95" s="29"/>
      <c r="JH95" s="29"/>
      <c r="JI95" s="29"/>
      <c r="JJ95" s="29"/>
      <c r="JK95" s="29"/>
      <c r="JL95" s="29"/>
      <c r="JM95" s="29"/>
      <c r="JN95" s="29"/>
      <c r="JO95" s="29"/>
      <c r="JP95" s="29"/>
      <c r="JQ95" s="29"/>
      <c r="JR95" s="29"/>
      <c r="JS95" s="29"/>
      <c r="JT95" s="29"/>
      <c r="JU95" s="29"/>
      <c r="JV95" s="29"/>
      <c r="JW95" s="29"/>
      <c r="JX95" s="29"/>
      <c r="JY95" s="29"/>
      <c r="JZ95" s="29"/>
      <c r="KA95" s="29"/>
      <c r="KB95" s="29"/>
      <c r="KC95" s="29"/>
      <c r="KD95" s="29"/>
      <c r="KE95" s="29"/>
      <c r="KF95" s="29"/>
      <c r="KG95" s="29"/>
      <c r="KH95" s="29"/>
      <c r="KI95" s="29"/>
      <c r="KJ95" s="29"/>
      <c r="KK95" s="29"/>
      <c r="KL95" s="29"/>
      <c r="KM95" s="29"/>
      <c r="KN95" s="29"/>
      <c r="KO95" s="29"/>
      <c r="KP95" s="29"/>
      <c r="KQ95" s="29"/>
      <c r="KR95" s="29"/>
      <c r="KS95" s="29"/>
      <c r="KT95" s="29"/>
      <c r="KU95" s="29"/>
      <c r="KV95" s="29"/>
      <c r="KW95" s="29"/>
      <c r="KX95" s="29"/>
      <c r="KY95" s="29"/>
      <c r="KZ95" s="29"/>
      <c r="LA95" s="29"/>
      <c r="LB95" s="29"/>
      <c r="LC95" s="29"/>
      <c r="LD95" s="29"/>
      <c r="LE95" s="29"/>
      <c r="LF95" s="29"/>
      <c r="LG95" s="29"/>
      <c r="LH95" s="29"/>
      <c r="LI95" s="29"/>
      <c r="LJ95" s="29"/>
      <c r="LK95" s="29"/>
      <c r="LL95" s="29"/>
      <c r="LM95" s="29"/>
      <c r="LN95" s="29"/>
      <c r="LO95" s="29"/>
      <c r="LP95" s="29"/>
      <c r="LQ95" s="29"/>
      <c r="LR95" s="29"/>
      <c r="LS95" s="29"/>
      <c r="LT95" s="29"/>
      <c r="LU95" s="29"/>
      <c r="LV95" s="29"/>
      <c r="LW95" s="29"/>
      <c r="LX95" s="29"/>
      <c r="LY95" s="29"/>
      <c r="LZ95" s="29"/>
      <c r="MA95" s="29"/>
      <c r="MB95" s="29"/>
      <c r="MC95" s="29"/>
      <c r="MD95" s="29"/>
      <c r="ME95" s="29"/>
      <c r="MF95" s="29"/>
      <c r="MG95" s="29"/>
      <c r="MH95" s="29"/>
      <c r="MI95" s="29"/>
      <c r="MJ95" s="29"/>
      <c r="MK95" s="29"/>
      <c r="ML95" s="29"/>
      <c r="MM95" s="29"/>
      <c r="MN95" s="29"/>
      <c r="MO95" s="29"/>
      <c r="MP95" s="29"/>
      <c r="MQ95" s="29"/>
      <c r="MR95" s="29"/>
      <c r="MS95" s="29"/>
      <c r="MT95" s="29"/>
      <c r="MU95" s="29"/>
      <c r="MV95" s="29"/>
      <c r="MW95" s="29"/>
      <c r="MX95" s="29"/>
      <c r="MY95" s="29"/>
      <c r="MZ95" s="29"/>
      <c r="NA95" s="29"/>
      <c r="NB95" s="29"/>
      <c r="NC95" s="29"/>
      <c r="ND95" s="29"/>
      <c r="NE95" s="29"/>
      <c r="NF95" s="29"/>
      <c r="NG95" s="29"/>
      <c r="NH95" s="29"/>
      <c r="NI95" s="29"/>
      <c r="NJ95" s="29"/>
      <c r="NK95" s="29"/>
      <c r="NL95" s="29"/>
      <c r="NM95" s="29"/>
      <c r="NN95" s="29"/>
      <c r="NO95" s="29"/>
      <c r="NP95" s="29"/>
      <c r="NQ95" s="29"/>
      <c r="NR95" s="29"/>
      <c r="NS95" s="29"/>
      <c r="NT95" s="29"/>
      <c r="NU95" s="29"/>
      <c r="NV95" s="29"/>
      <c r="NW95" s="29"/>
      <c r="NX95" s="29"/>
      <c r="NY95" s="29"/>
      <c r="NZ95" s="29"/>
      <c r="OA95" s="29"/>
      <c r="OB95" s="29"/>
      <c r="OC95" s="29"/>
      <c r="OD95" s="29"/>
      <c r="OE95" s="29"/>
      <c r="OF95" s="29"/>
      <c r="OG95" s="29"/>
      <c r="OH95" s="29"/>
      <c r="OI95" s="29"/>
      <c r="OJ95" s="29"/>
      <c r="OK95" s="29"/>
      <c r="OL95" s="29"/>
      <c r="OM95" s="29"/>
      <c r="ON95" s="29"/>
      <c r="OO95" s="29"/>
      <c r="OP95" s="29"/>
      <c r="OQ95" s="29"/>
      <c r="OR95" s="29"/>
      <c r="OS95" s="29"/>
      <c r="OT95" s="29"/>
      <c r="OU95" s="29"/>
      <c r="OV95" s="29"/>
      <c r="OW95" s="29"/>
      <c r="OX95" s="29"/>
      <c r="OY95" s="29"/>
      <c r="OZ95" s="29"/>
      <c r="PA95" s="29"/>
      <c r="PB95" s="29"/>
      <c r="PC95" s="29"/>
      <c r="PD95" s="29"/>
      <c r="PE95" s="29"/>
      <c r="PF95" s="29"/>
      <c r="PG95" s="29"/>
      <c r="PH95" s="29"/>
      <c r="PI95" s="29"/>
      <c r="PJ95" s="29"/>
      <c r="PK95" s="29"/>
      <c r="PL95" s="29"/>
      <c r="PM95" s="29"/>
      <c r="PN95" s="29"/>
      <c r="PO95" s="29"/>
      <c r="PP95" s="29"/>
      <c r="PQ95" s="29"/>
      <c r="PR95" s="29"/>
      <c r="PS95" s="29"/>
      <c r="PT95" s="29"/>
      <c r="PU95" s="29"/>
      <c r="PV95" s="29"/>
      <c r="PW95" s="29"/>
      <c r="PX95" s="29"/>
      <c r="PY95" s="29"/>
      <c r="PZ95" s="29"/>
      <c r="QA95" s="29"/>
      <c r="QB95" s="29"/>
      <c r="QC95" s="29"/>
      <c r="QD95" s="29"/>
      <c r="QE95" s="29"/>
      <c r="QF95" s="29"/>
      <c r="QG95" s="29"/>
      <c r="QH95" s="29"/>
      <c r="QI95" s="29"/>
      <c r="QJ95" s="29"/>
      <c r="QK95" s="29"/>
      <c r="QL95" s="29"/>
      <c r="QM95" s="29"/>
      <c r="QN95" s="29"/>
      <c r="QO95" s="29"/>
      <c r="QP95" s="29"/>
      <c r="QQ95" s="29"/>
      <c r="QR95" s="29"/>
      <c r="QS95" s="29"/>
      <c r="QT95" s="29"/>
      <c r="QU95" s="29"/>
      <c r="QV95" s="29"/>
      <c r="QW95" s="29"/>
      <c r="QX95" s="29"/>
      <c r="QY95" s="29"/>
      <c r="QZ95" s="29"/>
      <c r="RA95" s="29"/>
      <c r="RB95" s="29"/>
      <c r="RC95" s="29"/>
      <c r="RD95" s="29"/>
      <c r="RE95" s="29"/>
      <c r="RF95" s="29"/>
      <c r="RG95" s="29"/>
      <c r="RH95" s="29"/>
      <c r="RI95" s="29"/>
      <c r="RJ95" s="29"/>
      <c r="RK95" s="29"/>
      <c r="RL95" s="29"/>
      <c r="RM95" s="29"/>
      <c r="RN95" s="29"/>
      <c r="RO95" s="29"/>
      <c r="RP95" s="29"/>
      <c r="RQ95" s="29"/>
      <c r="RR95" s="29"/>
      <c r="RS95" s="29"/>
      <c r="RT95" s="29"/>
      <c r="RU95" s="29"/>
      <c r="RV95" s="29"/>
      <c r="RW95" s="29"/>
      <c r="RX95" s="29"/>
      <c r="RY95" s="29"/>
      <c r="RZ95" s="29"/>
      <c r="SA95" s="29"/>
      <c r="SB95" s="29"/>
      <c r="SC95" s="29"/>
      <c r="SD95" s="29"/>
      <c r="SE95" s="29"/>
      <c r="SF95" s="29"/>
      <c r="SG95" s="29"/>
      <c r="SH95" s="29"/>
      <c r="SI95" s="29"/>
      <c r="SJ95" s="29"/>
      <c r="SK95" s="29"/>
      <c r="SL95" s="29"/>
      <c r="SM95" s="29"/>
      <c r="SN95" s="29"/>
      <c r="SO95" s="29"/>
      <c r="SP95" s="29"/>
      <c r="SQ95" s="29"/>
      <c r="SR95" s="29"/>
      <c r="SS95" s="29"/>
      <c r="ST95" s="29"/>
      <c r="SU95" s="29"/>
      <c r="SV95" s="29"/>
      <c r="SW95" s="29"/>
      <c r="SX95" s="29"/>
      <c r="SY95" s="29"/>
      <c r="SZ95" s="29"/>
      <c r="TA95" s="29"/>
      <c r="TB95" s="29"/>
      <c r="TC95" s="29"/>
      <c r="TD95" s="29"/>
      <c r="TE95" s="29"/>
      <c r="TF95" s="29"/>
      <c r="TG95" s="29"/>
      <c r="TH95" s="29"/>
      <c r="TI95" s="29"/>
      <c r="TJ95" s="29"/>
      <c r="TK95" s="29"/>
      <c r="TL95" s="29"/>
      <c r="TM95" s="29"/>
      <c r="TN95" s="29"/>
      <c r="TO95" s="29"/>
    </row>
    <row r="96" spans="1:535" s="21" customFormat="1" ht="47.25" x14ac:dyDescent="0.25">
      <c r="A96" s="53" t="s">
        <v>475</v>
      </c>
      <c r="B96" s="53" t="s">
        <v>54</v>
      </c>
      <c r="C96" s="54" t="s">
        <v>365</v>
      </c>
      <c r="D96" s="157">
        <v>35044945</v>
      </c>
      <c r="E96" s="157">
        <v>25836800</v>
      </c>
      <c r="F96" s="157">
        <v>2805445</v>
      </c>
      <c r="G96" s="157">
        <v>25823648.280000001</v>
      </c>
      <c r="H96" s="157">
        <v>19340605.82</v>
      </c>
      <c r="I96" s="157">
        <v>1963112.35</v>
      </c>
      <c r="J96" s="158">
        <f t="shared" si="61"/>
        <v>73.687227301968946</v>
      </c>
      <c r="K96" s="157">
        <f t="shared" si="60"/>
        <v>112500</v>
      </c>
      <c r="L96" s="157">
        <v>112500</v>
      </c>
      <c r="M96" s="157"/>
      <c r="N96" s="157"/>
      <c r="O96" s="157"/>
      <c r="P96" s="157">
        <v>112500</v>
      </c>
      <c r="Q96" s="157">
        <f t="shared" si="58"/>
        <v>144193.41</v>
      </c>
      <c r="R96" s="157"/>
      <c r="S96" s="157">
        <v>144193.41</v>
      </c>
      <c r="T96" s="157"/>
      <c r="U96" s="157"/>
      <c r="V96" s="157"/>
      <c r="W96" s="158">
        <f t="shared" si="63"/>
        <v>128.17192</v>
      </c>
      <c r="X96" s="157">
        <f t="shared" si="59"/>
        <v>25967841.690000001</v>
      </c>
      <c r="Y96" s="203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  <c r="IV96" s="22"/>
      <c r="IW96" s="22"/>
      <c r="IX96" s="22"/>
      <c r="IY96" s="22"/>
      <c r="IZ96" s="22"/>
      <c r="JA96" s="22"/>
      <c r="JB96" s="22"/>
      <c r="JC96" s="22"/>
      <c r="JD96" s="22"/>
      <c r="JE96" s="22"/>
      <c r="JF96" s="22"/>
      <c r="JG96" s="22"/>
      <c r="JH96" s="22"/>
      <c r="JI96" s="22"/>
      <c r="JJ96" s="22"/>
      <c r="JK96" s="22"/>
      <c r="JL96" s="22"/>
      <c r="JM96" s="22"/>
      <c r="JN96" s="22"/>
      <c r="JO96" s="22"/>
      <c r="JP96" s="22"/>
      <c r="JQ96" s="22"/>
      <c r="JR96" s="22"/>
      <c r="JS96" s="22"/>
      <c r="JT96" s="22"/>
      <c r="JU96" s="22"/>
      <c r="JV96" s="22"/>
      <c r="JW96" s="22"/>
      <c r="JX96" s="22"/>
      <c r="JY96" s="22"/>
      <c r="JZ96" s="22"/>
      <c r="KA96" s="22"/>
      <c r="KB96" s="22"/>
      <c r="KC96" s="22"/>
      <c r="KD96" s="22"/>
      <c r="KE96" s="22"/>
      <c r="KF96" s="22"/>
      <c r="KG96" s="22"/>
      <c r="KH96" s="22"/>
      <c r="KI96" s="22"/>
      <c r="KJ96" s="22"/>
      <c r="KK96" s="22"/>
      <c r="KL96" s="22"/>
      <c r="KM96" s="22"/>
      <c r="KN96" s="22"/>
      <c r="KO96" s="22"/>
      <c r="KP96" s="22"/>
      <c r="KQ96" s="22"/>
      <c r="KR96" s="22"/>
      <c r="KS96" s="22"/>
      <c r="KT96" s="22"/>
      <c r="KU96" s="22"/>
      <c r="KV96" s="22"/>
      <c r="KW96" s="22"/>
      <c r="KX96" s="22"/>
      <c r="KY96" s="22"/>
      <c r="KZ96" s="22"/>
      <c r="LA96" s="22"/>
      <c r="LB96" s="22"/>
      <c r="LC96" s="22"/>
      <c r="LD96" s="22"/>
      <c r="LE96" s="22"/>
      <c r="LF96" s="22"/>
      <c r="LG96" s="22"/>
      <c r="LH96" s="22"/>
      <c r="LI96" s="22"/>
      <c r="LJ96" s="22"/>
      <c r="LK96" s="22"/>
      <c r="LL96" s="22"/>
      <c r="LM96" s="22"/>
      <c r="LN96" s="22"/>
      <c r="LO96" s="22"/>
      <c r="LP96" s="22"/>
      <c r="LQ96" s="22"/>
      <c r="LR96" s="22"/>
      <c r="LS96" s="22"/>
      <c r="LT96" s="22"/>
      <c r="LU96" s="22"/>
      <c r="LV96" s="22"/>
      <c r="LW96" s="22"/>
      <c r="LX96" s="22"/>
      <c r="LY96" s="22"/>
      <c r="LZ96" s="22"/>
      <c r="MA96" s="22"/>
      <c r="MB96" s="22"/>
      <c r="MC96" s="22"/>
      <c r="MD96" s="22"/>
      <c r="ME96" s="22"/>
      <c r="MF96" s="22"/>
      <c r="MG96" s="22"/>
      <c r="MH96" s="22"/>
      <c r="MI96" s="22"/>
      <c r="MJ96" s="22"/>
      <c r="MK96" s="22"/>
      <c r="ML96" s="22"/>
      <c r="MM96" s="22"/>
      <c r="MN96" s="22"/>
      <c r="MO96" s="22"/>
      <c r="MP96" s="22"/>
      <c r="MQ96" s="22"/>
      <c r="MR96" s="22"/>
      <c r="MS96" s="22"/>
      <c r="MT96" s="22"/>
      <c r="MU96" s="22"/>
      <c r="MV96" s="22"/>
      <c r="MW96" s="22"/>
      <c r="MX96" s="22"/>
      <c r="MY96" s="22"/>
      <c r="MZ96" s="22"/>
      <c r="NA96" s="22"/>
      <c r="NB96" s="22"/>
      <c r="NC96" s="22"/>
      <c r="ND96" s="22"/>
      <c r="NE96" s="22"/>
      <c r="NF96" s="22"/>
      <c r="NG96" s="22"/>
      <c r="NH96" s="22"/>
      <c r="NI96" s="22"/>
      <c r="NJ96" s="22"/>
      <c r="NK96" s="22"/>
      <c r="NL96" s="22"/>
      <c r="NM96" s="22"/>
      <c r="NN96" s="22"/>
      <c r="NO96" s="22"/>
      <c r="NP96" s="22"/>
      <c r="NQ96" s="22"/>
      <c r="NR96" s="22"/>
      <c r="NS96" s="22"/>
      <c r="NT96" s="22"/>
      <c r="NU96" s="22"/>
      <c r="NV96" s="22"/>
      <c r="NW96" s="22"/>
      <c r="NX96" s="22"/>
      <c r="NY96" s="22"/>
      <c r="NZ96" s="22"/>
      <c r="OA96" s="22"/>
      <c r="OB96" s="22"/>
      <c r="OC96" s="22"/>
      <c r="OD96" s="22"/>
      <c r="OE96" s="22"/>
      <c r="OF96" s="22"/>
      <c r="OG96" s="22"/>
      <c r="OH96" s="22"/>
      <c r="OI96" s="22"/>
      <c r="OJ96" s="22"/>
      <c r="OK96" s="22"/>
      <c r="OL96" s="22"/>
      <c r="OM96" s="22"/>
      <c r="ON96" s="22"/>
      <c r="OO96" s="22"/>
      <c r="OP96" s="22"/>
      <c r="OQ96" s="22"/>
      <c r="OR96" s="22"/>
      <c r="OS96" s="22"/>
      <c r="OT96" s="22"/>
      <c r="OU96" s="22"/>
      <c r="OV96" s="22"/>
      <c r="OW96" s="22"/>
      <c r="OX96" s="22"/>
      <c r="OY96" s="22"/>
      <c r="OZ96" s="22"/>
      <c r="PA96" s="22"/>
      <c r="PB96" s="22"/>
      <c r="PC96" s="22"/>
      <c r="PD96" s="22"/>
      <c r="PE96" s="22"/>
      <c r="PF96" s="22"/>
      <c r="PG96" s="22"/>
      <c r="PH96" s="22"/>
      <c r="PI96" s="22"/>
      <c r="PJ96" s="22"/>
      <c r="PK96" s="22"/>
      <c r="PL96" s="22"/>
      <c r="PM96" s="22"/>
      <c r="PN96" s="22"/>
      <c r="PO96" s="22"/>
      <c r="PP96" s="22"/>
      <c r="PQ96" s="22"/>
      <c r="PR96" s="22"/>
      <c r="PS96" s="22"/>
      <c r="PT96" s="22"/>
      <c r="PU96" s="22"/>
      <c r="PV96" s="22"/>
      <c r="PW96" s="22"/>
      <c r="PX96" s="22"/>
      <c r="PY96" s="22"/>
      <c r="PZ96" s="22"/>
      <c r="QA96" s="22"/>
      <c r="QB96" s="22"/>
      <c r="QC96" s="22"/>
      <c r="QD96" s="22"/>
      <c r="QE96" s="22"/>
      <c r="QF96" s="22"/>
      <c r="QG96" s="22"/>
      <c r="QH96" s="22"/>
      <c r="QI96" s="22"/>
      <c r="QJ96" s="22"/>
      <c r="QK96" s="22"/>
      <c r="QL96" s="22"/>
      <c r="QM96" s="22"/>
      <c r="QN96" s="22"/>
      <c r="QO96" s="22"/>
      <c r="QP96" s="22"/>
      <c r="QQ96" s="22"/>
      <c r="QR96" s="22"/>
      <c r="QS96" s="22"/>
      <c r="QT96" s="22"/>
      <c r="QU96" s="22"/>
      <c r="QV96" s="22"/>
      <c r="QW96" s="22"/>
      <c r="QX96" s="22"/>
      <c r="QY96" s="22"/>
      <c r="QZ96" s="22"/>
      <c r="RA96" s="22"/>
      <c r="RB96" s="22"/>
      <c r="RC96" s="22"/>
      <c r="RD96" s="22"/>
      <c r="RE96" s="22"/>
      <c r="RF96" s="22"/>
      <c r="RG96" s="22"/>
      <c r="RH96" s="22"/>
      <c r="RI96" s="22"/>
      <c r="RJ96" s="22"/>
      <c r="RK96" s="22"/>
      <c r="RL96" s="22"/>
      <c r="RM96" s="22"/>
      <c r="RN96" s="22"/>
      <c r="RO96" s="22"/>
      <c r="RP96" s="22"/>
      <c r="RQ96" s="22"/>
      <c r="RR96" s="22"/>
      <c r="RS96" s="22"/>
      <c r="RT96" s="22"/>
      <c r="RU96" s="22"/>
      <c r="RV96" s="22"/>
      <c r="RW96" s="22"/>
      <c r="RX96" s="22"/>
      <c r="RY96" s="22"/>
      <c r="RZ96" s="22"/>
      <c r="SA96" s="22"/>
      <c r="SB96" s="22"/>
      <c r="SC96" s="22"/>
      <c r="SD96" s="22"/>
      <c r="SE96" s="22"/>
      <c r="SF96" s="22"/>
      <c r="SG96" s="22"/>
      <c r="SH96" s="22"/>
      <c r="SI96" s="22"/>
      <c r="SJ96" s="22"/>
      <c r="SK96" s="22"/>
      <c r="SL96" s="22"/>
      <c r="SM96" s="22"/>
      <c r="SN96" s="22"/>
      <c r="SO96" s="22"/>
      <c r="SP96" s="22"/>
      <c r="SQ96" s="22"/>
      <c r="SR96" s="22"/>
      <c r="SS96" s="22"/>
      <c r="ST96" s="22"/>
      <c r="SU96" s="22"/>
      <c r="SV96" s="22"/>
      <c r="SW96" s="22"/>
      <c r="SX96" s="22"/>
      <c r="SY96" s="22"/>
      <c r="SZ96" s="22"/>
      <c r="TA96" s="22"/>
      <c r="TB96" s="22"/>
      <c r="TC96" s="22"/>
      <c r="TD96" s="22"/>
      <c r="TE96" s="22"/>
      <c r="TF96" s="22"/>
      <c r="TG96" s="22"/>
      <c r="TH96" s="22"/>
      <c r="TI96" s="22"/>
      <c r="TJ96" s="22"/>
      <c r="TK96" s="22"/>
      <c r="TL96" s="22"/>
      <c r="TM96" s="22"/>
      <c r="TN96" s="22"/>
      <c r="TO96" s="22"/>
    </row>
    <row r="97" spans="1:535" s="21" customFormat="1" ht="31.5" x14ac:dyDescent="0.25">
      <c r="A97" s="53" t="s">
        <v>476</v>
      </c>
      <c r="B97" s="53" t="s">
        <v>477</v>
      </c>
      <c r="C97" s="35" t="s">
        <v>509</v>
      </c>
      <c r="D97" s="157">
        <v>11387250</v>
      </c>
      <c r="E97" s="157">
        <v>8331500</v>
      </c>
      <c r="F97" s="157">
        <v>585250</v>
      </c>
      <c r="G97" s="157">
        <v>8095069.9500000002</v>
      </c>
      <c r="H97" s="157">
        <v>6163969.8099999996</v>
      </c>
      <c r="I97" s="157">
        <v>259648.01</v>
      </c>
      <c r="J97" s="158">
        <f t="shared" si="61"/>
        <v>71.088892840677076</v>
      </c>
      <c r="K97" s="157">
        <f t="shared" si="60"/>
        <v>0</v>
      </c>
      <c r="L97" s="157">
        <v>0</v>
      </c>
      <c r="M97" s="157"/>
      <c r="N97" s="157"/>
      <c r="O97" s="157"/>
      <c r="P97" s="157">
        <v>0</v>
      </c>
      <c r="Q97" s="157">
        <f t="shared" si="58"/>
        <v>126023.03</v>
      </c>
      <c r="R97" s="157"/>
      <c r="S97" s="157">
        <v>126023.03</v>
      </c>
      <c r="T97" s="157"/>
      <c r="U97" s="157"/>
      <c r="V97" s="157"/>
      <c r="W97" s="158"/>
      <c r="X97" s="157">
        <f t="shared" si="59"/>
        <v>8221092.9800000004</v>
      </c>
      <c r="Y97" s="203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  <c r="IV97" s="22"/>
      <c r="IW97" s="22"/>
      <c r="IX97" s="22"/>
      <c r="IY97" s="22"/>
      <c r="IZ97" s="22"/>
      <c r="JA97" s="22"/>
      <c r="JB97" s="22"/>
      <c r="JC97" s="22"/>
      <c r="JD97" s="22"/>
      <c r="JE97" s="22"/>
      <c r="JF97" s="22"/>
      <c r="JG97" s="22"/>
      <c r="JH97" s="22"/>
      <c r="JI97" s="22"/>
      <c r="JJ97" s="22"/>
      <c r="JK97" s="22"/>
      <c r="JL97" s="22"/>
      <c r="JM97" s="22"/>
      <c r="JN97" s="22"/>
      <c r="JO97" s="22"/>
      <c r="JP97" s="22"/>
      <c r="JQ97" s="22"/>
      <c r="JR97" s="22"/>
      <c r="JS97" s="22"/>
      <c r="JT97" s="22"/>
      <c r="JU97" s="22"/>
      <c r="JV97" s="22"/>
      <c r="JW97" s="22"/>
      <c r="JX97" s="22"/>
      <c r="JY97" s="22"/>
      <c r="JZ97" s="22"/>
      <c r="KA97" s="22"/>
      <c r="KB97" s="22"/>
      <c r="KC97" s="22"/>
      <c r="KD97" s="22"/>
      <c r="KE97" s="22"/>
      <c r="KF97" s="22"/>
      <c r="KG97" s="22"/>
      <c r="KH97" s="22"/>
      <c r="KI97" s="22"/>
      <c r="KJ97" s="22"/>
      <c r="KK97" s="22"/>
      <c r="KL97" s="22"/>
      <c r="KM97" s="22"/>
      <c r="KN97" s="22"/>
      <c r="KO97" s="22"/>
      <c r="KP97" s="22"/>
      <c r="KQ97" s="22"/>
      <c r="KR97" s="22"/>
      <c r="KS97" s="22"/>
      <c r="KT97" s="22"/>
      <c r="KU97" s="22"/>
      <c r="KV97" s="22"/>
      <c r="KW97" s="22"/>
      <c r="KX97" s="22"/>
      <c r="KY97" s="22"/>
      <c r="KZ97" s="22"/>
      <c r="LA97" s="22"/>
      <c r="LB97" s="22"/>
      <c r="LC97" s="22"/>
      <c r="LD97" s="22"/>
      <c r="LE97" s="22"/>
      <c r="LF97" s="22"/>
      <c r="LG97" s="22"/>
      <c r="LH97" s="22"/>
      <c r="LI97" s="22"/>
      <c r="LJ97" s="22"/>
      <c r="LK97" s="22"/>
      <c r="LL97" s="22"/>
      <c r="LM97" s="22"/>
      <c r="LN97" s="22"/>
      <c r="LO97" s="22"/>
      <c r="LP97" s="22"/>
      <c r="LQ97" s="22"/>
      <c r="LR97" s="22"/>
      <c r="LS97" s="22"/>
      <c r="LT97" s="22"/>
      <c r="LU97" s="22"/>
      <c r="LV97" s="22"/>
      <c r="LW97" s="22"/>
      <c r="LX97" s="22"/>
      <c r="LY97" s="22"/>
      <c r="LZ97" s="22"/>
      <c r="MA97" s="22"/>
      <c r="MB97" s="22"/>
      <c r="MC97" s="22"/>
      <c r="MD97" s="22"/>
      <c r="ME97" s="22"/>
      <c r="MF97" s="22"/>
      <c r="MG97" s="22"/>
      <c r="MH97" s="22"/>
      <c r="MI97" s="22"/>
      <c r="MJ97" s="22"/>
      <c r="MK97" s="22"/>
      <c r="ML97" s="22"/>
      <c r="MM97" s="22"/>
      <c r="MN97" s="22"/>
      <c r="MO97" s="22"/>
      <c r="MP97" s="22"/>
      <c r="MQ97" s="22"/>
      <c r="MR97" s="22"/>
      <c r="MS97" s="22"/>
      <c r="MT97" s="22"/>
      <c r="MU97" s="22"/>
      <c r="MV97" s="22"/>
      <c r="MW97" s="22"/>
      <c r="MX97" s="22"/>
      <c r="MY97" s="22"/>
      <c r="MZ97" s="22"/>
      <c r="NA97" s="22"/>
      <c r="NB97" s="22"/>
      <c r="NC97" s="22"/>
      <c r="ND97" s="22"/>
      <c r="NE97" s="22"/>
      <c r="NF97" s="22"/>
      <c r="NG97" s="22"/>
      <c r="NH97" s="22"/>
      <c r="NI97" s="22"/>
      <c r="NJ97" s="22"/>
      <c r="NK97" s="22"/>
      <c r="NL97" s="22"/>
      <c r="NM97" s="22"/>
      <c r="NN97" s="22"/>
      <c r="NO97" s="22"/>
      <c r="NP97" s="22"/>
      <c r="NQ97" s="22"/>
      <c r="NR97" s="22"/>
      <c r="NS97" s="22"/>
      <c r="NT97" s="22"/>
      <c r="NU97" s="22"/>
      <c r="NV97" s="22"/>
      <c r="NW97" s="22"/>
      <c r="NX97" s="22"/>
      <c r="NY97" s="22"/>
      <c r="NZ97" s="22"/>
      <c r="OA97" s="22"/>
      <c r="OB97" s="22"/>
      <c r="OC97" s="22"/>
      <c r="OD97" s="22"/>
      <c r="OE97" s="22"/>
      <c r="OF97" s="22"/>
      <c r="OG97" s="22"/>
      <c r="OH97" s="22"/>
      <c r="OI97" s="22"/>
      <c r="OJ97" s="22"/>
      <c r="OK97" s="22"/>
      <c r="OL97" s="22"/>
      <c r="OM97" s="22"/>
      <c r="ON97" s="22"/>
      <c r="OO97" s="22"/>
      <c r="OP97" s="22"/>
      <c r="OQ97" s="22"/>
      <c r="OR97" s="22"/>
      <c r="OS97" s="22"/>
      <c r="OT97" s="22"/>
      <c r="OU97" s="22"/>
      <c r="OV97" s="22"/>
      <c r="OW97" s="22"/>
      <c r="OX97" s="22"/>
      <c r="OY97" s="22"/>
      <c r="OZ97" s="22"/>
      <c r="PA97" s="22"/>
      <c r="PB97" s="22"/>
      <c r="PC97" s="22"/>
      <c r="PD97" s="22"/>
      <c r="PE97" s="22"/>
      <c r="PF97" s="22"/>
      <c r="PG97" s="22"/>
      <c r="PH97" s="22"/>
      <c r="PI97" s="22"/>
      <c r="PJ97" s="22"/>
      <c r="PK97" s="22"/>
      <c r="PL97" s="22"/>
      <c r="PM97" s="22"/>
      <c r="PN97" s="22"/>
      <c r="PO97" s="22"/>
      <c r="PP97" s="22"/>
      <c r="PQ97" s="22"/>
      <c r="PR97" s="22"/>
      <c r="PS97" s="22"/>
      <c r="PT97" s="22"/>
      <c r="PU97" s="22"/>
      <c r="PV97" s="22"/>
      <c r="PW97" s="22"/>
      <c r="PX97" s="22"/>
      <c r="PY97" s="22"/>
      <c r="PZ97" s="22"/>
      <c r="QA97" s="22"/>
      <c r="QB97" s="22"/>
      <c r="QC97" s="22"/>
      <c r="QD97" s="22"/>
      <c r="QE97" s="22"/>
      <c r="QF97" s="22"/>
      <c r="QG97" s="22"/>
      <c r="QH97" s="22"/>
      <c r="QI97" s="22"/>
      <c r="QJ97" s="22"/>
      <c r="QK97" s="22"/>
      <c r="QL97" s="22"/>
      <c r="QM97" s="22"/>
      <c r="QN97" s="22"/>
      <c r="QO97" s="22"/>
      <c r="QP97" s="22"/>
      <c r="QQ97" s="22"/>
      <c r="QR97" s="22"/>
      <c r="QS97" s="22"/>
      <c r="QT97" s="22"/>
      <c r="QU97" s="22"/>
      <c r="QV97" s="22"/>
      <c r="QW97" s="22"/>
      <c r="QX97" s="22"/>
      <c r="QY97" s="22"/>
      <c r="QZ97" s="22"/>
      <c r="RA97" s="22"/>
      <c r="RB97" s="22"/>
      <c r="RC97" s="22"/>
      <c r="RD97" s="22"/>
      <c r="RE97" s="22"/>
      <c r="RF97" s="22"/>
      <c r="RG97" s="22"/>
      <c r="RH97" s="22"/>
      <c r="RI97" s="22"/>
      <c r="RJ97" s="22"/>
      <c r="RK97" s="22"/>
      <c r="RL97" s="22"/>
      <c r="RM97" s="22"/>
      <c r="RN97" s="22"/>
      <c r="RO97" s="22"/>
      <c r="RP97" s="22"/>
      <c r="RQ97" s="22"/>
      <c r="RR97" s="22"/>
      <c r="RS97" s="22"/>
      <c r="RT97" s="22"/>
      <c r="RU97" s="22"/>
      <c r="RV97" s="22"/>
      <c r="RW97" s="22"/>
      <c r="RX97" s="22"/>
      <c r="RY97" s="22"/>
      <c r="RZ97" s="22"/>
      <c r="SA97" s="22"/>
      <c r="SB97" s="22"/>
      <c r="SC97" s="22"/>
      <c r="SD97" s="22"/>
      <c r="SE97" s="22"/>
      <c r="SF97" s="22"/>
      <c r="SG97" s="22"/>
      <c r="SH97" s="22"/>
      <c r="SI97" s="22"/>
      <c r="SJ97" s="22"/>
      <c r="SK97" s="22"/>
      <c r="SL97" s="22"/>
      <c r="SM97" s="22"/>
      <c r="SN97" s="22"/>
      <c r="SO97" s="22"/>
      <c r="SP97" s="22"/>
      <c r="SQ97" s="22"/>
      <c r="SR97" s="22"/>
      <c r="SS97" s="22"/>
      <c r="ST97" s="22"/>
      <c r="SU97" s="22"/>
      <c r="SV97" s="22"/>
      <c r="SW97" s="22"/>
      <c r="SX97" s="22"/>
      <c r="SY97" s="22"/>
      <c r="SZ97" s="22"/>
      <c r="TA97" s="22"/>
      <c r="TB97" s="22"/>
      <c r="TC97" s="22"/>
      <c r="TD97" s="22"/>
      <c r="TE97" s="22"/>
      <c r="TF97" s="22"/>
      <c r="TG97" s="22"/>
      <c r="TH97" s="22"/>
      <c r="TI97" s="22"/>
      <c r="TJ97" s="22"/>
      <c r="TK97" s="22"/>
      <c r="TL97" s="22"/>
      <c r="TM97" s="22"/>
      <c r="TN97" s="22"/>
      <c r="TO97" s="22"/>
    </row>
    <row r="98" spans="1:535" s="21" customFormat="1" ht="37.5" customHeight="1" x14ac:dyDescent="0.25">
      <c r="A98" s="53" t="s">
        <v>478</v>
      </c>
      <c r="B98" s="53" t="s">
        <v>479</v>
      </c>
      <c r="C98" s="35" t="s">
        <v>281</v>
      </c>
      <c r="D98" s="157">
        <v>113000</v>
      </c>
      <c r="E98" s="157"/>
      <c r="F98" s="157"/>
      <c r="G98" s="157">
        <v>54000</v>
      </c>
      <c r="H98" s="157"/>
      <c r="I98" s="157"/>
      <c r="J98" s="158">
        <f t="shared" si="61"/>
        <v>47.787610619469028</v>
      </c>
      <c r="K98" s="157">
        <f t="shared" ref="K98" si="65">M98+P98</f>
        <v>0</v>
      </c>
      <c r="L98" s="157"/>
      <c r="M98" s="157"/>
      <c r="N98" s="157"/>
      <c r="O98" s="157"/>
      <c r="P98" s="157"/>
      <c r="Q98" s="157">
        <f t="shared" si="58"/>
        <v>0</v>
      </c>
      <c r="R98" s="157"/>
      <c r="S98" s="157"/>
      <c r="T98" s="157"/>
      <c r="U98" s="157"/>
      <c r="V98" s="157"/>
      <c r="W98" s="158"/>
      <c r="X98" s="157">
        <f t="shared" si="59"/>
        <v>54000</v>
      </c>
      <c r="Y98" s="203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  <c r="IV98" s="22"/>
      <c r="IW98" s="22"/>
      <c r="IX98" s="22"/>
      <c r="IY98" s="22"/>
      <c r="IZ98" s="22"/>
      <c r="JA98" s="22"/>
      <c r="JB98" s="22"/>
      <c r="JC98" s="22"/>
      <c r="JD98" s="22"/>
      <c r="JE98" s="22"/>
      <c r="JF98" s="22"/>
      <c r="JG98" s="22"/>
      <c r="JH98" s="22"/>
      <c r="JI98" s="22"/>
      <c r="JJ98" s="22"/>
      <c r="JK98" s="22"/>
      <c r="JL98" s="22"/>
      <c r="JM98" s="22"/>
      <c r="JN98" s="22"/>
      <c r="JO98" s="22"/>
      <c r="JP98" s="22"/>
      <c r="JQ98" s="22"/>
      <c r="JR98" s="22"/>
      <c r="JS98" s="22"/>
      <c r="JT98" s="22"/>
      <c r="JU98" s="22"/>
      <c r="JV98" s="22"/>
      <c r="JW98" s="22"/>
      <c r="JX98" s="22"/>
      <c r="JY98" s="22"/>
      <c r="JZ98" s="22"/>
      <c r="KA98" s="22"/>
      <c r="KB98" s="22"/>
      <c r="KC98" s="22"/>
      <c r="KD98" s="22"/>
      <c r="KE98" s="22"/>
      <c r="KF98" s="22"/>
      <c r="KG98" s="22"/>
      <c r="KH98" s="22"/>
      <c r="KI98" s="22"/>
      <c r="KJ98" s="22"/>
      <c r="KK98" s="22"/>
      <c r="KL98" s="22"/>
      <c r="KM98" s="22"/>
      <c r="KN98" s="22"/>
      <c r="KO98" s="22"/>
      <c r="KP98" s="22"/>
      <c r="KQ98" s="22"/>
      <c r="KR98" s="22"/>
      <c r="KS98" s="22"/>
      <c r="KT98" s="22"/>
      <c r="KU98" s="22"/>
      <c r="KV98" s="22"/>
      <c r="KW98" s="22"/>
      <c r="KX98" s="22"/>
      <c r="KY98" s="22"/>
      <c r="KZ98" s="22"/>
      <c r="LA98" s="22"/>
      <c r="LB98" s="22"/>
      <c r="LC98" s="22"/>
      <c r="LD98" s="22"/>
      <c r="LE98" s="22"/>
      <c r="LF98" s="22"/>
      <c r="LG98" s="22"/>
      <c r="LH98" s="22"/>
      <c r="LI98" s="22"/>
      <c r="LJ98" s="22"/>
      <c r="LK98" s="22"/>
      <c r="LL98" s="22"/>
      <c r="LM98" s="22"/>
      <c r="LN98" s="22"/>
      <c r="LO98" s="22"/>
      <c r="LP98" s="22"/>
      <c r="LQ98" s="22"/>
      <c r="LR98" s="22"/>
      <c r="LS98" s="22"/>
      <c r="LT98" s="22"/>
      <c r="LU98" s="22"/>
      <c r="LV98" s="22"/>
      <c r="LW98" s="22"/>
      <c r="LX98" s="22"/>
      <c r="LY98" s="22"/>
      <c r="LZ98" s="22"/>
      <c r="MA98" s="22"/>
      <c r="MB98" s="22"/>
      <c r="MC98" s="22"/>
      <c r="MD98" s="22"/>
      <c r="ME98" s="22"/>
      <c r="MF98" s="22"/>
      <c r="MG98" s="22"/>
      <c r="MH98" s="22"/>
      <c r="MI98" s="22"/>
      <c r="MJ98" s="22"/>
      <c r="MK98" s="22"/>
      <c r="ML98" s="22"/>
      <c r="MM98" s="22"/>
      <c r="MN98" s="22"/>
      <c r="MO98" s="22"/>
      <c r="MP98" s="22"/>
      <c r="MQ98" s="22"/>
      <c r="MR98" s="22"/>
      <c r="MS98" s="22"/>
      <c r="MT98" s="22"/>
      <c r="MU98" s="22"/>
      <c r="MV98" s="22"/>
      <c r="MW98" s="22"/>
      <c r="MX98" s="22"/>
      <c r="MY98" s="22"/>
      <c r="MZ98" s="22"/>
      <c r="NA98" s="22"/>
      <c r="NB98" s="22"/>
      <c r="NC98" s="22"/>
      <c r="ND98" s="22"/>
      <c r="NE98" s="22"/>
      <c r="NF98" s="22"/>
      <c r="NG98" s="22"/>
      <c r="NH98" s="22"/>
      <c r="NI98" s="22"/>
      <c r="NJ98" s="22"/>
      <c r="NK98" s="22"/>
      <c r="NL98" s="22"/>
      <c r="NM98" s="22"/>
      <c r="NN98" s="22"/>
      <c r="NO98" s="22"/>
      <c r="NP98" s="22"/>
      <c r="NQ98" s="22"/>
      <c r="NR98" s="22"/>
      <c r="NS98" s="22"/>
      <c r="NT98" s="22"/>
      <c r="NU98" s="22"/>
      <c r="NV98" s="22"/>
      <c r="NW98" s="22"/>
      <c r="NX98" s="22"/>
      <c r="NY98" s="22"/>
      <c r="NZ98" s="22"/>
      <c r="OA98" s="22"/>
      <c r="OB98" s="22"/>
      <c r="OC98" s="22"/>
      <c r="OD98" s="22"/>
      <c r="OE98" s="22"/>
      <c r="OF98" s="22"/>
      <c r="OG98" s="22"/>
      <c r="OH98" s="22"/>
      <c r="OI98" s="22"/>
      <c r="OJ98" s="22"/>
      <c r="OK98" s="22"/>
      <c r="OL98" s="22"/>
      <c r="OM98" s="22"/>
      <c r="ON98" s="22"/>
      <c r="OO98" s="22"/>
      <c r="OP98" s="22"/>
      <c r="OQ98" s="22"/>
      <c r="OR98" s="22"/>
      <c r="OS98" s="22"/>
      <c r="OT98" s="22"/>
      <c r="OU98" s="22"/>
      <c r="OV98" s="22"/>
      <c r="OW98" s="22"/>
      <c r="OX98" s="22"/>
      <c r="OY98" s="22"/>
      <c r="OZ98" s="22"/>
      <c r="PA98" s="22"/>
      <c r="PB98" s="22"/>
      <c r="PC98" s="22"/>
      <c r="PD98" s="22"/>
      <c r="PE98" s="22"/>
      <c r="PF98" s="22"/>
      <c r="PG98" s="22"/>
      <c r="PH98" s="22"/>
      <c r="PI98" s="22"/>
      <c r="PJ98" s="22"/>
      <c r="PK98" s="22"/>
      <c r="PL98" s="22"/>
      <c r="PM98" s="22"/>
      <c r="PN98" s="22"/>
      <c r="PO98" s="22"/>
      <c r="PP98" s="22"/>
      <c r="PQ98" s="22"/>
      <c r="PR98" s="22"/>
      <c r="PS98" s="22"/>
      <c r="PT98" s="22"/>
      <c r="PU98" s="22"/>
      <c r="PV98" s="22"/>
      <c r="PW98" s="22"/>
      <c r="PX98" s="22"/>
      <c r="PY98" s="22"/>
      <c r="PZ98" s="22"/>
      <c r="QA98" s="22"/>
      <c r="QB98" s="22"/>
      <c r="QC98" s="22"/>
      <c r="QD98" s="22"/>
      <c r="QE98" s="22"/>
      <c r="QF98" s="22"/>
      <c r="QG98" s="22"/>
      <c r="QH98" s="22"/>
      <c r="QI98" s="22"/>
      <c r="QJ98" s="22"/>
      <c r="QK98" s="22"/>
      <c r="QL98" s="22"/>
      <c r="QM98" s="22"/>
      <c r="QN98" s="22"/>
      <c r="QO98" s="22"/>
      <c r="QP98" s="22"/>
      <c r="QQ98" s="22"/>
      <c r="QR98" s="22"/>
      <c r="QS98" s="22"/>
      <c r="QT98" s="22"/>
      <c r="QU98" s="22"/>
      <c r="QV98" s="22"/>
      <c r="QW98" s="22"/>
      <c r="QX98" s="22"/>
      <c r="QY98" s="22"/>
      <c r="QZ98" s="22"/>
      <c r="RA98" s="22"/>
      <c r="RB98" s="22"/>
      <c r="RC98" s="22"/>
      <c r="RD98" s="22"/>
      <c r="RE98" s="22"/>
      <c r="RF98" s="22"/>
      <c r="RG98" s="22"/>
      <c r="RH98" s="22"/>
      <c r="RI98" s="22"/>
      <c r="RJ98" s="22"/>
      <c r="RK98" s="22"/>
      <c r="RL98" s="22"/>
      <c r="RM98" s="22"/>
      <c r="RN98" s="22"/>
      <c r="RO98" s="22"/>
      <c r="RP98" s="22"/>
      <c r="RQ98" s="22"/>
      <c r="RR98" s="22"/>
      <c r="RS98" s="22"/>
      <c r="RT98" s="22"/>
      <c r="RU98" s="22"/>
      <c r="RV98" s="22"/>
      <c r="RW98" s="22"/>
      <c r="RX98" s="22"/>
      <c r="RY98" s="22"/>
      <c r="RZ98" s="22"/>
      <c r="SA98" s="22"/>
      <c r="SB98" s="22"/>
      <c r="SC98" s="22"/>
      <c r="SD98" s="22"/>
      <c r="SE98" s="22"/>
      <c r="SF98" s="22"/>
      <c r="SG98" s="22"/>
      <c r="SH98" s="22"/>
      <c r="SI98" s="22"/>
      <c r="SJ98" s="22"/>
      <c r="SK98" s="22"/>
      <c r="SL98" s="22"/>
      <c r="SM98" s="22"/>
      <c r="SN98" s="22"/>
      <c r="SO98" s="22"/>
      <c r="SP98" s="22"/>
      <c r="SQ98" s="22"/>
      <c r="SR98" s="22"/>
      <c r="SS98" s="22"/>
      <c r="ST98" s="22"/>
      <c r="SU98" s="22"/>
      <c r="SV98" s="22"/>
      <c r="SW98" s="22"/>
      <c r="SX98" s="22"/>
      <c r="SY98" s="22"/>
      <c r="SZ98" s="22"/>
      <c r="TA98" s="22"/>
      <c r="TB98" s="22"/>
      <c r="TC98" s="22"/>
      <c r="TD98" s="22"/>
      <c r="TE98" s="22"/>
      <c r="TF98" s="22"/>
      <c r="TG98" s="22"/>
      <c r="TH98" s="22"/>
      <c r="TI98" s="22"/>
      <c r="TJ98" s="22"/>
      <c r="TK98" s="22"/>
      <c r="TL98" s="22"/>
      <c r="TM98" s="22"/>
      <c r="TN98" s="22"/>
      <c r="TO98" s="22"/>
    </row>
    <row r="99" spans="1:535" s="21" customFormat="1" ht="31.5" x14ac:dyDescent="0.25">
      <c r="A99" s="53" t="s">
        <v>480</v>
      </c>
      <c r="B99" s="53" t="s">
        <v>481</v>
      </c>
      <c r="C99" s="54" t="s">
        <v>482</v>
      </c>
      <c r="D99" s="157">
        <v>445933</v>
      </c>
      <c r="E99" s="157">
        <v>266200</v>
      </c>
      <c r="F99" s="157">
        <v>66733</v>
      </c>
      <c r="G99" s="157">
        <v>66274.39</v>
      </c>
      <c r="H99" s="157"/>
      <c r="I99" s="157">
        <v>35942.26</v>
      </c>
      <c r="J99" s="158">
        <f t="shared" si="61"/>
        <v>14.861961326028798</v>
      </c>
      <c r="K99" s="157">
        <f t="shared" si="60"/>
        <v>0</v>
      </c>
      <c r="L99" s="157"/>
      <c r="M99" s="157"/>
      <c r="N99" s="157"/>
      <c r="O99" s="157"/>
      <c r="P99" s="157"/>
      <c r="Q99" s="157">
        <f t="shared" si="58"/>
        <v>0</v>
      </c>
      <c r="R99" s="157"/>
      <c r="S99" s="157"/>
      <c r="T99" s="157"/>
      <c r="U99" s="157"/>
      <c r="V99" s="157"/>
      <c r="W99" s="158"/>
      <c r="X99" s="157">
        <f t="shared" si="59"/>
        <v>66274.39</v>
      </c>
      <c r="Y99" s="203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  <c r="IU99" s="22"/>
      <c r="IV99" s="22"/>
      <c r="IW99" s="22"/>
      <c r="IX99" s="22"/>
      <c r="IY99" s="22"/>
      <c r="IZ99" s="22"/>
      <c r="JA99" s="22"/>
      <c r="JB99" s="22"/>
      <c r="JC99" s="22"/>
      <c r="JD99" s="22"/>
      <c r="JE99" s="22"/>
      <c r="JF99" s="22"/>
      <c r="JG99" s="22"/>
      <c r="JH99" s="22"/>
      <c r="JI99" s="22"/>
      <c r="JJ99" s="22"/>
      <c r="JK99" s="22"/>
      <c r="JL99" s="22"/>
      <c r="JM99" s="22"/>
      <c r="JN99" s="22"/>
      <c r="JO99" s="22"/>
      <c r="JP99" s="22"/>
      <c r="JQ99" s="22"/>
      <c r="JR99" s="22"/>
      <c r="JS99" s="22"/>
      <c r="JT99" s="22"/>
      <c r="JU99" s="22"/>
      <c r="JV99" s="22"/>
      <c r="JW99" s="22"/>
      <c r="JX99" s="22"/>
      <c r="JY99" s="22"/>
      <c r="JZ99" s="22"/>
      <c r="KA99" s="22"/>
      <c r="KB99" s="22"/>
      <c r="KC99" s="22"/>
      <c r="KD99" s="22"/>
      <c r="KE99" s="22"/>
      <c r="KF99" s="22"/>
      <c r="KG99" s="22"/>
      <c r="KH99" s="22"/>
      <c r="KI99" s="22"/>
      <c r="KJ99" s="22"/>
      <c r="KK99" s="22"/>
      <c r="KL99" s="22"/>
      <c r="KM99" s="22"/>
      <c r="KN99" s="22"/>
      <c r="KO99" s="22"/>
      <c r="KP99" s="22"/>
      <c r="KQ99" s="22"/>
      <c r="KR99" s="22"/>
      <c r="KS99" s="22"/>
      <c r="KT99" s="22"/>
      <c r="KU99" s="22"/>
      <c r="KV99" s="22"/>
      <c r="KW99" s="22"/>
      <c r="KX99" s="22"/>
      <c r="KY99" s="22"/>
      <c r="KZ99" s="22"/>
      <c r="LA99" s="22"/>
      <c r="LB99" s="22"/>
      <c r="LC99" s="22"/>
      <c r="LD99" s="22"/>
      <c r="LE99" s="22"/>
      <c r="LF99" s="22"/>
      <c r="LG99" s="22"/>
      <c r="LH99" s="22"/>
      <c r="LI99" s="22"/>
      <c r="LJ99" s="22"/>
      <c r="LK99" s="22"/>
      <c r="LL99" s="22"/>
      <c r="LM99" s="22"/>
      <c r="LN99" s="22"/>
      <c r="LO99" s="22"/>
      <c r="LP99" s="22"/>
      <c r="LQ99" s="22"/>
      <c r="LR99" s="22"/>
      <c r="LS99" s="22"/>
      <c r="LT99" s="22"/>
      <c r="LU99" s="22"/>
      <c r="LV99" s="22"/>
      <c r="LW99" s="22"/>
      <c r="LX99" s="22"/>
      <c r="LY99" s="22"/>
      <c r="LZ99" s="22"/>
      <c r="MA99" s="22"/>
      <c r="MB99" s="22"/>
      <c r="MC99" s="22"/>
      <c r="MD99" s="22"/>
      <c r="ME99" s="22"/>
      <c r="MF99" s="22"/>
      <c r="MG99" s="22"/>
      <c r="MH99" s="22"/>
      <c r="MI99" s="22"/>
      <c r="MJ99" s="22"/>
      <c r="MK99" s="22"/>
      <c r="ML99" s="22"/>
      <c r="MM99" s="22"/>
      <c r="MN99" s="22"/>
      <c r="MO99" s="22"/>
      <c r="MP99" s="22"/>
      <c r="MQ99" s="22"/>
      <c r="MR99" s="22"/>
      <c r="MS99" s="22"/>
      <c r="MT99" s="22"/>
      <c r="MU99" s="22"/>
      <c r="MV99" s="22"/>
      <c r="MW99" s="22"/>
      <c r="MX99" s="22"/>
      <c r="MY99" s="22"/>
      <c r="MZ99" s="22"/>
      <c r="NA99" s="22"/>
      <c r="NB99" s="22"/>
      <c r="NC99" s="22"/>
      <c r="ND99" s="22"/>
      <c r="NE99" s="22"/>
      <c r="NF99" s="22"/>
      <c r="NG99" s="22"/>
      <c r="NH99" s="22"/>
      <c r="NI99" s="22"/>
      <c r="NJ99" s="22"/>
      <c r="NK99" s="22"/>
      <c r="NL99" s="22"/>
      <c r="NM99" s="22"/>
      <c r="NN99" s="22"/>
      <c r="NO99" s="22"/>
      <c r="NP99" s="22"/>
      <c r="NQ99" s="22"/>
      <c r="NR99" s="22"/>
      <c r="NS99" s="22"/>
      <c r="NT99" s="22"/>
      <c r="NU99" s="22"/>
      <c r="NV99" s="22"/>
      <c r="NW99" s="22"/>
      <c r="NX99" s="22"/>
      <c r="NY99" s="22"/>
      <c r="NZ99" s="22"/>
      <c r="OA99" s="22"/>
      <c r="OB99" s="22"/>
      <c r="OC99" s="22"/>
      <c r="OD99" s="22"/>
      <c r="OE99" s="22"/>
      <c r="OF99" s="22"/>
      <c r="OG99" s="22"/>
      <c r="OH99" s="22"/>
      <c r="OI99" s="22"/>
      <c r="OJ99" s="22"/>
      <c r="OK99" s="22"/>
      <c r="OL99" s="22"/>
      <c r="OM99" s="22"/>
      <c r="ON99" s="22"/>
      <c r="OO99" s="22"/>
      <c r="OP99" s="22"/>
      <c r="OQ99" s="22"/>
      <c r="OR99" s="22"/>
      <c r="OS99" s="22"/>
      <c r="OT99" s="22"/>
      <c r="OU99" s="22"/>
      <c r="OV99" s="22"/>
      <c r="OW99" s="22"/>
      <c r="OX99" s="22"/>
      <c r="OY99" s="22"/>
      <c r="OZ99" s="22"/>
      <c r="PA99" s="22"/>
      <c r="PB99" s="22"/>
      <c r="PC99" s="22"/>
      <c r="PD99" s="22"/>
      <c r="PE99" s="22"/>
      <c r="PF99" s="22"/>
      <c r="PG99" s="22"/>
      <c r="PH99" s="22"/>
      <c r="PI99" s="22"/>
      <c r="PJ99" s="22"/>
      <c r="PK99" s="22"/>
      <c r="PL99" s="22"/>
      <c r="PM99" s="22"/>
      <c r="PN99" s="22"/>
      <c r="PO99" s="22"/>
      <c r="PP99" s="22"/>
      <c r="PQ99" s="22"/>
      <c r="PR99" s="22"/>
      <c r="PS99" s="22"/>
      <c r="PT99" s="22"/>
      <c r="PU99" s="22"/>
      <c r="PV99" s="22"/>
      <c r="PW99" s="22"/>
      <c r="PX99" s="22"/>
      <c r="PY99" s="22"/>
      <c r="PZ99" s="22"/>
      <c r="QA99" s="22"/>
      <c r="QB99" s="22"/>
      <c r="QC99" s="22"/>
      <c r="QD99" s="22"/>
      <c r="QE99" s="22"/>
      <c r="QF99" s="22"/>
      <c r="QG99" s="22"/>
      <c r="QH99" s="22"/>
      <c r="QI99" s="22"/>
      <c r="QJ99" s="22"/>
      <c r="QK99" s="22"/>
      <c r="QL99" s="22"/>
      <c r="QM99" s="22"/>
      <c r="QN99" s="22"/>
      <c r="QO99" s="22"/>
      <c r="QP99" s="22"/>
      <c r="QQ99" s="22"/>
      <c r="QR99" s="22"/>
      <c r="QS99" s="22"/>
      <c r="QT99" s="22"/>
      <c r="QU99" s="22"/>
      <c r="QV99" s="22"/>
      <c r="QW99" s="22"/>
      <c r="QX99" s="22"/>
      <c r="QY99" s="22"/>
      <c r="QZ99" s="22"/>
      <c r="RA99" s="22"/>
      <c r="RB99" s="22"/>
      <c r="RC99" s="22"/>
      <c r="RD99" s="22"/>
      <c r="RE99" s="22"/>
      <c r="RF99" s="22"/>
      <c r="RG99" s="22"/>
      <c r="RH99" s="22"/>
      <c r="RI99" s="22"/>
      <c r="RJ99" s="22"/>
      <c r="RK99" s="22"/>
      <c r="RL99" s="22"/>
      <c r="RM99" s="22"/>
      <c r="RN99" s="22"/>
      <c r="RO99" s="22"/>
      <c r="RP99" s="22"/>
      <c r="RQ99" s="22"/>
      <c r="RR99" s="22"/>
      <c r="RS99" s="22"/>
      <c r="RT99" s="22"/>
      <c r="RU99" s="22"/>
      <c r="RV99" s="22"/>
      <c r="RW99" s="22"/>
      <c r="RX99" s="22"/>
      <c r="RY99" s="22"/>
      <c r="RZ99" s="22"/>
      <c r="SA99" s="22"/>
      <c r="SB99" s="22"/>
      <c r="SC99" s="22"/>
      <c r="SD99" s="22"/>
      <c r="SE99" s="22"/>
      <c r="SF99" s="22"/>
      <c r="SG99" s="22"/>
      <c r="SH99" s="22"/>
      <c r="SI99" s="22"/>
      <c r="SJ99" s="22"/>
      <c r="SK99" s="22"/>
      <c r="SL99" s="22"/>
      <c r="SM99" s="22"/>
      <c r="SN99" s="22"/>
      <c r="SO99" s="22"/>
      <c r="SP99" s="22"/>
      <c r="SQ99" s="22"/>
      <c r="SR99" s="22"/>
      <c r="SS99" s="22"/>
      <c r="ST99" s="22"/>
      <c r="SU99" s="22"/>
      <c r="SV99" s="22"/>
      <c r="SW99" s="22"/>
      <c r="SX99" s="22"/>
      <c r="SY99" s="22"/>
      <c r="SZ99" s="22"/>
      <c r="TA99" s="22"/>
      <c r="TB99" s="22"/>
      <c r="TC99" s="22"/>
      <c r="TD99" s="22"/>
      <c r="TE99" s="22"/>
      <c r="TF99" s="22"/>
      <c r="TG99" s="22"/>
      <c r="TH99" s="22"/>
      <c r="TI99" s="22"/>
      <c r="TJ99" s="22"/>
      <c r="TK99" s="22"/>
      <c r="TL99" s="22"/>
      <c r="TM99" s="22"/>
      <c r="TN99" s="22"/>
      <c r="TO99" s="22"/>
    </row>
    <row r="100" spans="1:535" s="21" customFormat="1" ht="45.75" customHeight="1" x14ac:dyDescent="0.25">
      <c r="A100" s="53" t="s">
        <v>483</v>
      </c>
      <c r="B100" s="53" t="s">
        <v>484</v>
      </c>
      <c r="C100" s="54" t="s">
        <v>504</v>
      </c>
      <c r="D100" s="157">
        <v>1499036</v>
      </c>
      <c r="E100" s="157">
        <v>1228720</v>
      </c>
      <c r="F100" s="157"/>
      <c r="G100" s="157">
        <v>681815.4</v>
      </c>
      <c r="H100" s="157">
        <v>557814.72</v>
      </c>
      <c r="I100" s="157"/>
      <c r="J100" s="158">
        <f t="shared" si="61"/>
        <v>45.483590787679553</v>
      </c>
      <c r="K100" s="157">
        <f t="shared" si="60"/>
        <v>0</v>
      </c>
      <c r="L100" s="157"/>
      <c r="M100" s="157"/>
      <c r="N100" s="157"/>
      <c r="O100" s="157"/>
      <c r="P100" s="157"/>
      <c r="Q100" s="157">
        <f t="shared" si="58"/>
        <v>0</v>
      </c>
      <c r="R100" s="157"/>
      <c r="S100" s="157"/>
      <c r="T100" s="157"/>
      <c r="U100" s="157"/>
      <c r="V100" s="157"/>
      <c r="W100" s="158"/>
      <c r="X100" s="157">
        <f t="shared" si="59"/>
        <v>681815.4</v>
      </c>
      <c r="Y100" s="203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  <c r="IU100" s="22"/>
      <c r="IV100" s="22"/>
      <c r="IW100" s="22"/>
      <c r="IX100" s="22"/>
      <c r="IY100" s="22"/>
      <c r="IZ100" s="22"/>
      <c r="JA100" s="22"/>
      <c r="JB100" s="22"/>
      <c r="JC100" s="22"/>
      <c r="JD100" s="22"/>
      <c r="JE100" s="22"/>
      <c r="JF100" s="22"/>
      <c r="JG100" s="22"/>
      <c r="JH100" s="22"/>
      <c r="JI100" s="22"/>
      <c r="JJ100" s="22"/>
      <c r="JK100" s="22"/>
      <c r="JL100" s="22"/>
      <c r="JM100" s="22"/>
      <c r="JN100" s="22"/>
      <c r="JO100" s="22"/>
      <c r="JP100" s="22"/>
      <c r="JQ100" s="22"/>
      <c r="JR100" s="22"/>
      <c r="JS100" s="22"/>
      <c r="JT100" s="22"/>
      <c r="JU100" s="22"/>
      <c r="JV100" s="22"/>
      <c r="JW100" s="22"/>
      <c r="JX100" s="22"/>
      <c r="JY100" s="22"/>
      <c r="JZ100" s="22"/>
      <c r="KA100" s="22"/>
      <c r="KB100" s="22"/>
      <c r="KC100" s="22"/>
      <c r="KD100" s="22"/>
      <c r="KE100" s="22"/>
      <c r="KF100" s="22"/>
      <c r="KG100" s="22"/>
      <c r="KH100" s="22"/>
      <c r="KI100" s="22"/>
      <c r="KJ100" s="22"/>
      <c r="KK100" s="22"/>
      <c r="KL100" s="22"/>
      <c r="KM100" s="22"/>
      <c r="KN100" s="22"/>
      <c r="KO100" s="22"/>
      <c r="KP100" s="22"/>
      <c r="KQ100" s="22"/>
      <c r="KR100" s="22"/>
      <c r="KS100" s="22"/>
      <c r="KT100" s="22"/>
      <c r="KU100" s="22"/>
      <c r="KV100" s="22"/>
      <c r="KW100" s="22"/>
      <c r="KX100" s="22"/>
      <c r="KY100" s="22"/>
      <c r="KZ100" s="22"/>
      <c r="LA100" s="22"/>
      <c r="LB100" s="22"/>
      <c r="LC100" s="22"/>
      <c r="LD100" s="22"/>
      <c r="LE100" s="22"/>
      <c r="LF100" s="22"/>
      <c r="LG100" s="22"/>
      <c r="LH100" s="22"/>
      <c r="LI100" s="22"/>
      <c r="LJ100" s="22"/>
      <c r="LK100" s="22"/>
      <c r="LL100" s="22"/>
      <c r="LM100" s="22"/>
      <c r="LN100" s="22"/>
      <c r="LO100" s="22"/>
      <c r="LP100" s="22"/>
      <c r="LQ100" s="22"/>
      <c r="LR100" s="22"/>
      <c r="LS100" s="22"/>
      <c r="LT100" s="22"/>
      <c r="LU100" s="22"/>
      <c r="LV100" s="22"/>
      <c r="LW100" s="22"/>
      <c r="LX100" s="22"/>
      <c r="LY100" s="22"/>
      <c r="LZ100" s="22"/>
      <c r="MA100" s="22"/>
      <c r="MB100" s="22"/>
      <c r="MC100" s="22"/>
      <c r="MD100" s="22"/>
      <c r="ME100" s="22"/>
      <c r="MF100" s="22"/>
      <c r="MG100" s="22"/>
      <c r="MH100" s="22"/>
      <c r="MI100" s="22"/>
      <c r="MJ100" s="22"/>
      <c r="MK100" s="22"/>
      <c r="ML100" s="22"/>
      <c r="MM100" s="22"/>
      <c r="MN100" s="22"/>
      <c r="MO100" s="22"/>
      <c r="MP100" s="22"/>
      <c r="MQ100" s="22"/>
      <c r="MR100" s="22"/>
      <c r="MS100" s="22"/>
      <c r="MT100" s="22"/>
      <c r="MU100" s="22"/>
      <c r="MV100" s="22"/>
      <c r="MW100" s="22"/>
      <c r="MX100" s="22"/>
      <c r="MY100" s="22"/>
      <c r="MZ100" s="22"/>
      <c r="NA100" s="22"/>
      <c r="NB100" s="22"/>
      <c r="NC100" s="22"/>
      <c r="ND100" s="22"/>
      <c r="NE100" s="22"/>
      <c r="NF100" s="22"/>
      <c r="NG100" s="22"/>
      <c r="NH100" s="22"/>
      <c r="NI100" s="22"/>
      <c r="NJ100" s="22"/>
      <c r="NK100" s="22"/>
      <c r="NL100" s="22"/>
      <c r="NM100" s="22"/>
      <c r="NN100" s="22"/>
      <c r="NO100" s="22"/>
      <c r="NP100" s="22"/>
      <c r="NQ100" s="22"/>
      <c r="NR100" s="22"/>
      <c r="NS100" s="22"/>
      <c r="NT100" s="22"/>
      <c r="NU100" s="22"/>
      <c r="NV100" s="22"/>
      <c r="NW100" s="22"/>
      <c r="NX100" s="22"/>
      <c r="NY100" s="22"/>
      <c r="NZ100" s="22"/>
      <c r="OA100" s="22"/>
      <c r="OB100" s="22"/>
      <c r="OC100" s="22"/>
      <c r="OD100" s="22"/>
      <c r="OE100" s="22"/>
      <c r="OF100" s="22"/>
      <c r="OG100" s="22"/>
      <c r="OH100" s="22"/>
      <c r="OI100" s="22"/>
      <c r="OJ100" s="22"/>
      <c r="OK100" s="22"/>
      <c r="OL100" s="22"/>
      <c r="OM100" s="22"/>
      <c r="ON100" s="22"/>
      <c r="OO100" s="22"/>
      <c r="OP100" s="22"/>
      <c r="OQ100" s="22"/>
      <c r="OR100" s="22"/>
      <c r="OS100" s="22"/>
      <c r="OT100" s="22"/>
      <c r="OU100" s="22"/>
      <c r="OV100" s="22"/>
      <c r="OW100" s="22"/>
      <c r="OX100" s="22"/>
      <c r="OY100" s="22"/>
      <c r="OZ100" s="22"/>
      <c r="PA100" s="22"/>
      <c r="PB100" s="22"/>
      <c r="PC100" s="22"/>
      <c r="PD100" s="22"/>
      <c r="PE100" s="22"/>
      <c r="PF100" s="22"/>
      <c r="PG100" s="22"/>
      <c r="PH100" s="22"/>
      <c r="PI100" s="22"/>
      <c r="PJ100" s="22"/>
      <c r="PK100" s="22"/>
      <c r="PL100" s="22"/>
      <c r="PM100" s="22"/>
      <c r="PN100" s="22"/>
      <c r="PO100" s="22"/>
      <c r="PP100" s="22"/>
      <c r="PQ100" s="22"/>
      <c r="PR100" s="22"/>
      <c r="PS100" s="22"/>
      <c r="PT100" s="22"/>
      <c r="PU100" s="22"/>
      <c r="PV100" s="22"/>
      <c r="PW100" s="22"/>
      <c r="PX100" s="22"/>
      <c r="PY100" s="22"/>
      <c r="PZ100" s="22"/>
      <c r="QA100" s="22"/>
      <c r="QB100" s="22"/>
      <c r="QC100" s="22"/>
      <c r="QD100" s="22"/>
      <c r="QE100" s="22"/>
      <c r="QF100" s="22"/>
      <c r="QG100" s="22"/>
      <c r="QH100" s="22"/>
      <c r="QI100" s="22"/>
      <c r="QJ100" s="22"/>
      <c r="QK100" s="22"/>
      <c r="QL100" s="22"/>
      <c r="QM100" s="22"/>
      <c r="QN100" s="22"/>
      <c r="QO100" s="22"/>
      <c r="QP100" s="22"/>
      <c r="QQ100" s="22"/>
      <c r="QR100" s="22"/>
      <c r="QS100" s="22"/>
      <c r="QT100" s="22"/>
      <c r="QU100" s="22"/>
      <c r="QV100" s="22"/>
      <c r="QW100" s="22"/>
      <c r="QX100" s="22"/>
      <c r="QY100" s="22"/>
      <c r="QZ100" s="22"/>
      <c r="RA100" s="22"/>
      <c r="RB100" s="22"/>
      <c r="RC100" s="22"/>
      <c r="RD100" s="22"/>
      <c r="RE100" s="22"/>
      <c r="RF100" s="22"/>
      <c r="RG100" s="22"/>
      <c r="RH100" s="22"/>
      <c r="RI100" s="22"/>
      <c r="RJ100" s="22"/>
      <c r="RK100" s="22"/>
      <c r="RL100" s="22"/>
      <c r="RM100" s="22"/>
      <c r="RN100" s="22"/>
      <c r="RO100" s="22"/>
      <c r="RP100" s="22"/>
      <c r="RQ100" s="22"/>
      <c r="RR100" s="22"/>
      <c r="RS100" s="22"/>
      <c r="RT100" s="22"/>
      <c r="RU100" s="22"/>
      <c r="RV100" s="22"/>
      <c r="RW100" s="22"/>
      <c r="RX100" s="22"/>
      <c r="RY100" s="22"/>
      <c r="RZ100" s="22"/>
      <c r="SA100" s="22"/>
      <c r="SB100" s="22"/>
      <c r="SC100" s="22"/>
      <c r="SD100" s="22"/>
      <c r="SE100" s="22"/>
      <c r="SF100" s="22"/>
      <c r="SG100" s="22"/>
      <c r="SH100" s="22"/>
      <c r="SI100" s="22"/>
      <c r="SJ100" s="22"/>
      <c r="SK100" s="22"/>
      <c r="SL100" s="22"/>
      <c r="SM100" s="22"/>
      <c r="SN100" s="22"/>
      <c r="SO100" s="22"/>
      <c r="SP100" s="22"/>
      <c r="SQ100" s="22"/>
      <c r="SR100" s="22"/>
      <c r="SS100" s="22"/>
      <c r="ST100" s="22"/>
      <c r="SU100" s="22"/>
      <c r="SV100" s="22"/>
      <c r="SW100" s="22"/>
      <c r="SX100" s="22"/>
      <c r="SY100" s="22"/>
      <c r="SZ100" s="22"/>
      <c r="TA100" s="22"/>
      <c r="TB100" s="22"/>
      <c r="TC100" s="22"/>
      <c r="TD100" s="22"/>
      <c r="TE100" s="22"/>
      <c r="TF100" s="22"/>
      <c r="TG100" s="22"/>
      <c r="TH100" s="22"/>
      <c r="TI100" s="22"/>
      <c r="TJ100" s="22"/>
      <c r="TK100" s="22"/>
      <c r="TL100" s="22"/>
      <c r="TM100" s="22"/>
      <c r="TN100" s="22"/>
      <c r="TO100" s="22"/>
    </row>
    <row r="101" spans="1:535" s="23" customFormat="1" ht="45.75" customHeight="1" x14ac:dyDescent="0.25">
      <c r="A101" s="73"/>
      <c r="B101" s="73"/>
      <c r="C101" s="76" t="s">
        <v>384</v>
      </c>
      <c r="D101" s="159">
        <v>1499036</v>
      </c>
      <c r="E101" s="159">
        <v>1228720</v>
      </c>
      <c r="F101" s="159"/>
      <c r="G101" s="159">
        <v>681815.4</v>
      </c>
      <c r="H101" s="159">
        <v>557814.72</v>
      </c>
      <c r="I101" s="159"/>
      <c r="J101" s="158">
        <f t="shared" si="61"/>
        <v>45.483590787679553</v>
      </c>
      <c r="K101" s="159">
        <f t="shared" si="60"/>
        <v>0</v>
      </c>
      <c r="L101" s="159"/>
      <c r="M101" s="159"/>
      <c r="N101" s="159"/>
      <c r="O101" s="159"/>
      <c r="P101" s="159"/>
      <c r="Q101" s="157">
        <f t="shared" si="58"/>
        <v>0</v>
      </c>
      <c r="R101" s="159"/>
      <c r="S101" s="159"/>
      <c r="T101" s="159"/>
      <c r="U101" s="159"/>
      <c r="V101" s="159"/>
      <c r="W101" s="158"/>
      <c r="X101" s="157">
        <f t="shared" si="59"/>
        <v>681815.4</v>
      </c>
      <c r="Y101" s="203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29"/>
      <c r="IJ101" s="29"/>
      <c r="IK101" s="29"/>
      <c r="IL101" s="29"/>
      <c r="IM101" s="29"/>
      <c r="IN101" s="29"/>
      <c r="IO101" s="29"/>
      <c r="IP101" s="29"/>
      <c r="IQ101" s="29"/>
      <c r="IR101" s="29"/>
      <c r="IS101" s="29"/>
      <c r="IT101" s="29"/>
      <c r="IU101" s="29"/>
      <c r="IV101" s="29"/>
      <c r="IW101" s="29"/>
      <c r="IX101" s="29"/>
      <c r="IY101" s="29"/>
      <c r="IZ101" s="29"/>
      <c r="JA101" s="29"/>
      <c r="JB101" s="29"/>
      <c r="JC101" s="29"/>
      <c r="JD101" s="29"/>
      <c r="JE101" s="29"/>
      <c r="JF101" s="29"/>
      <c r="JG101" s="29"/>
      <c r="JH101" s="29"/>
      <c r="JI101" s="29"/>
      <c r="JJ101" s="29"/>
      <c r="JK101" s="29"/>
      <c r="JL101" s="29"/>
      <c r="JM101" s="29"/>
      <c r="JN101" s="29"/>
      <c r="JO101" s="29"/>
      <c r="JP101" s="29"/>
      <c r="JQ101" s="29"/>
      <c r="JR101" s="29"/>
      <c r="JS101" s="29"/>
      <c r="JT101" s="29"/>
      <c r="JU101" s="29"/>
      <c r="JV101" s="29"/>
      <c r="JW101" s="29"/>
      <c r="JX101" s="29"/>
      <c r="JY101" s="29"/>
      <c r="JZ101" s="29"/>
      <c r="KA101" s="29"/>
      <c r="KB101" s="29"/>
      <c r="KC101" s="29"/>
      <c r="KD101" s="29"/>
      <c r="KE101" s="29"/>
      <c r="KF101" s="29"/>
      <c r="KG101" s="29"/>
      <c r="KH101" s="29"/>
      <c r="KI101" s="29"/>
      <c r="KJ101" s="29"/>
      <c r="KK101" s="29"/>
      <c r="KL101" s="29"/>
      <c r="KM101" s="29"/>
      <c r="KN101" s="29"/>
      <c r="KO101" s="29"/>
      <c r="KP101" s="29"/>
      <c r="KQ101" s="29"/>
      <c r="KR101" s="29"/>
      <c r="KS101" s="29"/>
      <c r="KT101" s="29"/>
      <c r="KU101" s="29"/>
      <c r="KV101" s="29"/>
      <c r="KW101" s="29"/>
      <c r="KX101" s="29"/>
      <c r="KY101" s="29"/>
      <c r="KZ101" s="29"/>
      <c r="LA101" s="29"/>
      <c r="LB101" s="29"/>
      <c r="LC101" s="29"/>
      <c r="LD101" s="29"/>
      <c r="LE101" s="29"/>
      <c r="LF101" s="29"/>
      <c r="LG101" s="29"/>
      <c r="LH101" s="29"/>
      <c r="LI101" s="29"/>
      <c r="LJ101" s="29"/>
      <c r="LK101" s="29"/>
      <c r="LL101" s="29"/>
      <c r="LM101" s="29"/>
      <c r="LN101" s="29"/>
      <c r="LO101" s="29"/>
      <c r="LP101" s="29"/>
      <c r="LQ101" s="29"/>
      <c r="LR101" s="29"/>
      <c r="LS101" s="29"/>
      <c r="LT101" s="29"/>
      <c r="LU101" s="29"/>
      <c r="LV101" s="29"/>
      <c r="LW101" s="29"/>
      <c r="LX101" s="29"/>
      <c r="LY101" s="29"/>
      <c r="LZ101" s="29"/>
      <c r="MA101" s="29"/>
      <c r="MB101" s="29"/>
      <c r="MC101" s="29"/>
      <c r="MD101" s="29"/>
      <c r="ME101" s="29"/>
      <c r="MF101" s="29"/>
      <c r="MG101" s="29"/>
      <c r="MH101" s="29"/>
      <c r="MI101" s="29"/>
      <c r="MJ101" s="29"/>
      <c r="MK101" s="29"/>
      <c r="ML101" s="29"/>
      <c r="MM101" s="29"/>
      <c r="MN101" s="29"/>
      <c r="MO101" s="29"/>
      <c r="MP101" s="29"/>
      <c r="MQ101" s="29"/>
      <c r="MR101" s="29"/>
      <c r="MS101" s="29"/>
      <c r="MT101" s="29"/>
      <c r="MU101" s="29"/>
      <c r="MV101" s="29"/>
      <c r="MW101" s="29"/>
      <c r="MX101" s="29"/>
      <c r="MY101" s="29"/>
      <c r="MZ101" s="29"/>
      <c r="NA101" s="29"/>
      <c r="NB101" s="29"/>
      <c r="NC101" s="29"/>
      <c r="ND101" s="29"/>
      <c r="NE101" s="29"/>
      <c r="NF101" s="29"/>
      <c r="NG101" s="29"/>
      <c r="NH101" s="29"/>
      <c r="NI101" s="29"/>
      <c r="NJ101" s="29"/>
      <c r="NK101" s="29"/>
      <c r="NL101" s="29"/>
      <c r="NM101" s="29"/>
      <c r="NN101" s="29"/>
      <c r="NO101" s="29"/>
      <c r="NP101" s="29"/>
      <c r="NQ101" s="29"/>
      <c r="NR101" s="29"/>
      <c r="NS101" s="29"/>
      <c r="NT101" s="29"/>
      <c r="NU101" s="29"/>
      <c r="NV101" s="29"/>
      <c r="NW101" s="29"/>
      <c r="NX101" s="29"/>
      <c r="NY101" s="29"/>
      <c r="NZ101" s="29"/>
      <c r="OA101" s="29"/>
      <c r="OB101" s="29"/>
      <c r="OC101" s="29"/>
      <c r="OD101" s="29"/>
      <c r="OE101" s="29"/>
      <c r="OF101" s="29"/>
      <c r="OG101" s="29"/>
      <c r="OH101" s="29"/>
      <c r="OI101" s="29"/>
      <c r="OJ101" s="29"/>
      <c r="OK101" s="29"/>
      <c r="OL101" s="29"/>
      <c r="OM101" s="29"/>
      <c r="ON101" s="29"/>
      <c r="OO101" s="29"/>
      <c r="OP101" s="29"/>
      <c r="OQ101" s="29"/>
      <c r="OR101" s="29"/>
      <c r="OS101" s="29"/>
      <c r="OT101" s="29"/>
      <c r="OU101" s="29"/>
      <c r="OV101" s="29"/>
      <c r="OW101" s="29"/>
      <c r="OX101" s="29"/>
      <c r="OY101" s="29"/>
      <c r="OZ101" s="29"/>
      <c r="PA101" s="29"/>
      <c r="PB101" s="29"/>
      <c r="PC101" s="29"/>
      <c r="PD101" s="29"/>
      <c r="PE101" s="29"/>
      <c r="PF101" s="29"/>
      <c r="PG101" s="29"/>
      <c r="PH101" s="29"/>
      <c r="PI101" s="29"/>
      <c r="PJ101" s="29"/>
      <c r="PK101" s="29"/>
      <c r="PL101" s="29"/>
      <c r="PM101" s="29"/>
      <c r="PN101" s="29"/>
      <c r="PO101" s="29"/>
      <c r="PP101" s="29"/>
      <c r="PQ101" s="29"/>
      <c r="PR101" s="29"/>
      <c r="PS101" s="29"/>
      <c r="PT101" s="29"/>
      <c r="PU101" s="29"/>
      <c r="PV101" s="29"/>
      <c r="PW101" s="29"/>
      <c r="PX101" s="29"/>
      <c r="PY101" s="29"/>
      <c r="PZ101" s="29"/>
      <c r="QA101" s="29"/>
      <c r="QB101" s="29"/>
      <c r="QC101" s="29"/>
      <c r="QD101" s="29"/>
      <c r="QE101" s="29"/>
      <c r="QF101" s="29"/>
      <c r="QG101" s="29"/>
      <c r="QH101" s="29"/>
      <c r="QI101" s="29"/>
      <c r="QJ101" s="29"/>
      <c r="QK101" s="29"/>
      <c r="QL101" s="29"/>
      <c r="QM101" s="29"/>
      <c r="QN101" s="29"/>
      <c r="QO101" s="29"/>
      <c r="QP101" s="29"/>
      <c r="QQ101" s="29"/>
      <c r="QR101" s="29"/>
      <c r="QS101" s="29"/>
      <c r="QT101" s="29"/>
      <c r="QU101" s="29"/>
      <c r="QV101" s="29"/>
      <c r="QW101" s="29"/>
      <c r="QX101" s="29"/>
      <c r="QY101" s="29"/>
      <c r="QZ101" s="29"/>
      <c r="RA101" s="29"/>
      <c r="RB101" s="29"/>
      <c r="RC101" s="29"/>
      <c r="RD101" s="29"/>
      <c r="RE101" s="29"/>
      <c r="RF101" s="29"/>
      <c r="RG101" s="29"/>
      <c r="RH101" s="29"/>
      <c r="RI101" s="29"/>
      <c r="RJ101" s="29"/>
      <c r="RK101" s="29"/>
      <c r="RL101" s="29"/>
      <c r="RM101" s="29"/>
      <c r="RN101" s="29"/>
      <c r="RO101" s="29"/>
      <c r="RP101" s="29"/>
      <c r="RQ101" s="29"/>
      <c r="RR101" s="29"/>
      <c r="RS101" s="29"/>
      <c r="RT101" s="29"/>
      <c r="RU101" s="29"/>
      <c r="RV101" s="29"/>
      <c r="RW101" s="29"/>
      <c r="RX101" s="29"/>
      <c r="RY101" s="29"/>
      <c r="RZ101" s="29"/>
      <c r="SA101" s="29"/>
      <c r="SB101" s="29"/>
      <c r="SC101" s="29"/>
      <c r="SD101" s="29"/>
      <c r="SE101" s="29"/>
      <c r="SF101" s="29"/>
      <c r="SG101" s="29"/>
      <c r="SH101" s="29"/>
      <c r="SI101" s="29"/>
      <c r="SJ101" s="29"/>
      <c r="SK101" s="29"/>
      <c r="SL101" s="29"/>
      <c r="SM101" s="29"/>
      <c r="SN101" s="29"/>
      <c r="SO101" s="29"/>
      <c r="SP101" s="29"/>
      <c r="SQ101" s="29"/>
      <c r="SR101" s="29"/>
      <c r="SS101" s="29"/>
      <c r="ST101" s="29"/>
      <c r="SU101" s="29"/>
      <c r="SV101" s="29"/>
      <c r="SW101" s="29"/>
      <c r="SX101" s="29"/>
      <c r="SY101" s="29"/>
      <c r="SZ101" s="29"/>
      <c r="TA101" s="29"/>
      <c r="TB101" s="29"/>
      <c r="TC101" s="29"/>
      <c r="TD101" s="29"/>
      <c r="TE101" s="29"/>
      <c r="TF101" s="29"/>
      <c r="TG101" s="29"/>
      <c r="TH101" s="29"/>
      <c r="TI101" s="29"/>
      <c r="TJ101" s="29"/>
      <c r="TK101" s="29"/>
      <c r="TL101" s="29"/>
      <c r="TM101" s="29"/>
      <c r="TN101" s="29"/>
      <c r="TO101" s="29"/>
    </row>
    <row r="102" spans="1:535" s="21" customFormat="1" ht="36" customHeight="1" x14ac:dyDescent="0.25">
      <c r="A102" s="53" t="s">
        <v>485</v>
      </c>
      <c r="B102" s="53" t="s">
        <v>486</v>
      </c>
      <c r="C102" s="54" t="s">
        <v>487</v>
      </c>
      <c r="D102" s="157">
        <v>2521377</v>
      </c>
      <c r="E102" s="157">
        <v>1880000</v>
      </c>
      <c r="F102" s="157">
        <v>92977</v>
      </c>
      <c r="G102" s="157">
        <v>1826013.7</v>
      </c>
      <c r="H102" s="157">
        <v>1375070.69</v>
      </c>
      <c r="I102" s="157">
        <v>49250.57</v>
      </c>
      <c r="J102" s="158">
        <f t="shared" si="61"/>
        <v>72.421288050140859</v>
      </c>
      <c r="K102" s="157">
        <f t="shared" si="60"/>
        <v>50000</v>
      </c>
      <c r="L102" s="157">
        <v>50000</v>
      </c>
      <c r="M102" s="157"/>
      <c r="N102" s="157"/>
      <c r="O102" s="157"/>
      <c r="P102" s="157">
        <v>50000</v>
      </c>
      <c r="Q102" s="157">
        <f t="shared" si="58"/>
        <v>1480</v>
      </c>
      <c r="R102" s="157"/>
      <c r="S102" s="157">
        <v>1480</v>
      </c>
      <c r="T102" s="157"/>
      <c r="U102" s="157"/>
      <c r="V102" s="157"/>
      <c r="W102" s="158">
        <f t="shared" si="63"/>
        <v>2.96</v>
      </c>
      <c r="X102" s="157">
        <f t="shared" si="59"/>
        <v>1827493.7</v>
      </c>
      <c r="Y102" s="203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  <c r="IV102" s="22"/>
      <c r="IW102" s="22"/>
      <c r="IX102" s="22"/>
      <c r="IY102" s="22"/>
      <c r="IZ102" s="22"/>
      <c r="JA102" s="22"/>
      <c r="JB102" s="22"/>
      <c r="JC102" s="22"/>
      <c r="JD102" s="22"/>
      <c r="JE102" s="22"/>
      <c r="JF102" s="22"/>
      <c r="JG102" s="22"/>
      <c r="JH102" s="22"/>
      <c r="JI102" s="22"/>
      <c r="JJ102" s="22"/>
      <c r="JK102" s="22"/>
      <c r="JL102" s="22"/>
      <c r="JM102" s="22"/>
      <c r="JN102" s="22"/>
      <c r="JO102" s="22"/>
      <c r="JP102" s="22"/>
      <c r="JQ102" s="22"/>
      <c r="JR102" s="22"/>
      <c r="JS102" s="22"/>
      <c r="JT102" s="22"/>
      <c r="JU102" s="22"/>
      <c r="JV102" s="22"/>
      <c r="JW102" s="22"/>
      <c r="JX102" s="22"/>
      <c r="JY102" s="22"/>
      <c r="JZ102" s="22"/>
      <c r="KA102" s="22"/>
      <c r="KB102" s="22"/>
      <c r="KC102" s="22"/>
      <c r="KD102" s="22"/>
      <c r="KE102" s="22"/>
      <c r="KF102" s="22"/>
      <c r="KG102" s="22"/>
      <c r="KH102" s="22"/>
      <c r="KI102" s="22"/>
      <c r="KJ102" s="22"/>
      <c r="KK102" s="22"/>
      <c r="KL102" s="22"/>
      <c r="KM102" s="22"/>
      <c r="KN102" s="22"/>
      <c r="KO102" s="22"/>
      <c r="KP102" s="22"/>
      <c r="KQ102" s="22"/>
      <c r="KR102" s="22"/>
      <c r="KS102" s="22"/>
      <c r="KT102" s="22"/>
      <c r="KU102" s="22"/>
      <c r="KV102" s="22"/>
      <c r="KW102" s="22"/>
      <c r="KX102" s="22"/>
      <c r="KY102" s="22"/>
      <c r="KZ102" s="22"/>
      <c r="LA102" s="22"/>
      <c r="LB102" s="22"/>
      <c r="LC102" s="22"/>
      <c r="LD102" s="22"/>
      <c r="LE102" s="22"/>
      <c r="LF102" s="22"/>
      <c r="LG102" s="22"/>
      <c r="LH102" s="22"/>
      <c r="LI102" s="22"/>
      <c r="LJ102" s="22"/>
      <c r="LK102" s="22"/>
      <c r="LL102" s="22"/>
      <c r="LM102" s="22"/>
      <c r="LN102" s="22"/>
      <c r="LO102" s="22"/>
      <c r="LP102" s="22"/>
      <c r="LQ102" s="22"/>
      <c r="LR102" s="22"/>
      <c r="LS102" s="22"/>
      <c r="LT102" s="22"/>
      <c r="LU102" s="22"/>
      <c r="LV102" s="22"/>
      <c r="LW102" s="22"/>
      <c r="LX102" s="22"/>
      <c r="LY102" s="22"/>
      <c r="LZ102" s="22"/>
      <c r="MA102" s="22"/>
      <c r="MB102" s="22"/>
      <c r="MC102" s="22"/>
      <c r="MD102" s="22"/>
      <c r="ME102" s="22"/>
      <c r="MF102" s="22"/>
      <c r="MG102" s="22"/>
      <c r="MH102" s="22"/>
      <c r="MI102" s="22"/>
      <c r="MJ102" s="22"/>
      <c r="MK102" s="22"/>
      <c r="ML102" s="22"/>
      <c r="MM102" s="22"/>
      <c r="MN102" s="22"/>
      <c r="MO102" s="22"/>
      <c r="MP102" s="22"/>
      <c r="MQ102" s="22"/>
      <c r="MR102" s="22"/>
      <c r="MS102" s="22"/>
      <c r="MT102" s="22"/>
      <c r="MU102" s="22"/>
      <c r="MV102" s="22"/>
      <c r="MW102" s="22"/>
      <c r="MX102" s="22"/>
      <c r="MY102" s="22"/>
      <c r="MZ102" s="22"/>
      <c r="NA102" s="22"/>
      <c r="NB102" s="22"/>
      <c r="NC102" s="22"/>
      <c r="ND102" s="22"/>
      <c r="NE102" s="22"/>
      <c r="NF102" s="22"/>
      <c r="NG102" s="22"/>
      <c r="NH102" s="22"/>
      <c r="NI102" s="22"/>
      <c r="NJ102" s="22"/>
      <c r="NK102" s="22"/>
      <c r="NL102" s="22"/>
      <c r="NM102" s="22"/>
      <c r="NN102" s="22"/>
      <c r="NO102" s="22"/>
      <c r="NP102" s="22"/>
      <c r="NQ102" s="22"/>
      <c r="NR102" s="22"/>
      <c r="NS102" s="22"/>
      <c r="NT102" s="22"/>
      <c r="NU102" s="22"/>
      <c r="NV102" s="22"/>
      <c r="NW102" s="22"/>
      <c r="NX102" s="22"/>
      <c r="NY102" s="22"/>
      <c r="NZ102" s="22"/>
      <c r="OA102" s="22"/>
      <c r="OB102" s="22"/>
      <c r="OC102" s="22"/>
      <c r="OD102" s="22"/>
      <c r="OE102" s="22"/>
      <c r="OF102" s="22"/>
      <c r="OG102" s="22"/>
      <c r="OH102" s="22"/>
      <c r="OI102" s="22"/>
      <c r="OJ102" s="22"/>
      <c r="OK102" s="22"/>
      <c r="OL102" s="22"/>
      <c r="OM102" s="22"/>
      <c r="ON102" s="22"/>
      <c r="OO102" s="22"/>
      <c r="OP102" s="22"/>
      <c r="OQ102" s="22"/>
      <c r="OR102" s="22"/>
      <c r="OS102" s="22"/>
      <c r="OT102" s="22"/>
      <c r="OU102" s="22"/>
      <c r="OV102" s="22"/>
      <c r="OW102" s="22"/>
      <c r="OX102" s="22"/>
      <c r="OY102" s="22"/>
      <c r="OZ102" s="22"/>
      <c r="PA102" s="22"/>
      <c r="PB102" s="22"/>
      <c r="PC102" s="22"/>
      <c r="PD102" s="22"/>
      <c r="PE102" s="22"/>
      <c r="PF102" s="22"/>
      <c r="PG102" s="22"/>
      <c r="PH102" s="22"/>
      <c r="PI102" s="22"/>
      <c r="PJ102" s="22"/>
      <c r="PK102" s="22"/>
      <c r="PL102" s="22"/>
      <c r="PM102" s="22"/>
      <c r="PN102" s="22"/>
      <c r="PO102" s="22"/>
      <c r="PP102" s="22"/>
      <c r="PQ102" s="22"/>
      <c r="PR102" s="22"/>
      <c r="PS102" s="22"/>
      <c r="PT102" s="22"/>
      <c r="PU102" s="22"/>
      <c r="PV102" s="22"/>
      <c r="PW102" s="22"/>
      <c r="PX102" s="22"/>
      <c r="PY102" s="22"/>
      <c r="PZ102" s="22"/>
      <c r="QA102" s="22"/>
      <c r="QB102" s="22"/>
      <c r="QC102" s="22"/>
      <c r="QD102" s="22"/>
      <c r="QE102" s="22"/>
      <c r="QF102" s="22"/>
      <c r="QG102" s="22"/>
      <c r="QH102" s="22"/>
      <c r="QI102" s="22"/>
      <c r="QJ102" s="22"/>
      <c r="QK102" s="22"/>
      <c r="QL102" s="22"/>
      <c r="QM102" s="22"/>
      <c r="QN102" s="22"/>
      <c r="QO102" s="22"/>
      <c r="QP102" s="22"/>
      <c r="QQ102" s="22"/>
      <c r="QR102" s="22"/>
      <c r="QS102" s="22"/>
      <c r="QT102" s="22"/>
      <c r="QU102" s="22"/>
      <c r="QV102" s="22"/>
      <c r="QW102" s="22"/>
      <c r="QX102" s="22"/>
      <c r="QY102" s="22"/>
      <c r="QZ102" s="22"/>
      <c r="RA102" s="22"/>
      <c r="RB102" s="22"/>
      <c r="RC102" s="22"/>
      <c r="RD102" s="22"/>
      <c r="RE102" s="22"/>
      <c r="RF102" s="22"/>
      <c r="RG102" s="22"/>
      <c r="RH102" s="22"/>
      <c r="RI102" s="22"/>
      <c r="RJ102" s="22"/>
      <c r="RK102" s="22"/>
      <c r="RL102" s="22"/>
      <c r="RM102" s="22"/>
      <c r="RN102" s="22"/>
      <c r="RO102" s="22"/>
      <c r="RP102" s="22"/>
      <c r="RQ102" s="22"/>
      <c r="RR102" s="22"/>
      <c r="RS102" s="22"/>
      <c r="RT102" s="22"/>
      <c r="RU102" s="22"/>
      <c r="RV102" s="22"/>
      <c r="RW102" s="22"/>
      <c r="RX102" s="22"/>
      <c r="RY102" s="22"/>
      <c r="RZ102" s="22"/>
      <c r="SA102" s="22"/>
      <c r="SB102" s="22"/>
      <c r="SC102" s="22"/>
      <c r="SD102" s="22"/>
      <c r="SE102" s="22"/>
      <c r="SF102" s="22"/>
      <c r="SG102" s="22"/>
      <c r="SH102" s="22"/>
      <c r="SI102" s="22"/>
      <c r="SJ102" s="22"/>
      <c r="SK102" s="22"/>
      <c r="SL102" s="22"/>
      <c r="SM102" s="22"/>
      <c r="SN102" s="22"/>
      <c r="SO102" s="22"/>
      <c r="SP102" s="22"/>
      <c r="SQ102" s="22"/>
      <c r="SR102" s="22"/>
      <c r="SS102" s="22"/>
      <c r="ST102" s="22"/>
      <c r="SU102" s="22"/>
      <c r="SV102" s="22"/>
      <c r="SW102" s="22"/>
      <c r="SX102" s="22"/>
      <c r="SY102" s="22"/>
      <c r="SZ102" s="22"/>
      <c r="TA102" s="22"/>
      <c r="TB102" s="22"/>
      <c r="TC102" s="22"/>
      <c r="TD102" s="22"/>
      <c r="TE102" s="22"/>
      <c r="TF102" s="22"/>
      <c r="TG102" s="22"/>
      <c r="TH102" s="22"/>
      <c r="TI102" s="22"/>
      <c r="TJ102" s="22"/>
      <c r="TK102" s="22"/>
      <c r="TL102" s="22"/>
      <c r="TM102" s="22"/>
      <c r="TN102" s="22"/>
      <c r="TO102" s="22"/>
    </row>
    <row r="103" spans="1:535" s="21" customFormat="1" ht="66" customHeight="1" x14ac:dyDescent="0.25">
      <c r="A103" s="53" t="s">
        <v>566</v>
      </c>
      <c r="B103" s="53" t="s">
        <v>567</v>
      </c>
      <c r="C103" s="54" t="s">
        <v>570</v>
      </c>
      <c r="D103" s="157">
        <v>0</v>
      </c>
      <c r="E103" s="157"/>
      <c r="F103" s="157"/>
      <c r="G103" s="157"/>
      <c r="H103" s="157"/>
      <c r="I103" s="157"/>
      <c r="J103" s="158" t="e">
        <f t="shared" si="61"/>
        <v>#DIV/0!</v>
      </c>
      <c r="K103" s="157">
        <f t="shared" si="60"/>
        <v>1049030</v>
      </c>
      <c r="L103" s="157">
        <v>1049030</v>
      </c>
      <c r="M103" s="157"/>
      <c r="N103" s="157"/>
      <c r="O103" s="157"/>
      <c r="P103" s="157">
        <v>1049030</v>
      </c>
      <c r="Q103" s="157">
        <f t="shared" si="58"/>
        <v>0</v>
      </c>
      <c r="R103" s="157"/>
      <c r="S103" s="157"/>
      <c r="T103" s="157"/>
      <c r="U103" s="157"/>
      <c r="V103" s="157"/>
      <c r="W103" s="158">
        <f t="shared" si="63"/>
        <v>0</v>
      </c>
      <c r="X103" s="157">
        <f t="shared" si="59"/>
        <v>0</v>
      </c>
      <c r="Y103" s="203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  <c r="IW103" s="22"/>
      <c r="IX103" s="22"/>
      <c r="IY103" s="22"/>
      <c r="IZ103" s="22"/>
      <c r="JA103" s="22"/>
      <c r="JB103" s="22"/>
      <c r="JC103" s="22"/>
      <c r="JD103" s="22"/>
      <c r="JE103" s="22"/>
      <c r="JF103" s="22"/>
      <c r="JG103" s="22"/>
      <c r="JH103" s="22"/>
      <c r="JI103" s="22"/>
      <c r="JJ103" s="22"/>
      <c r="JK103" s="22"/>
      <c r="JL103" s="22"/>
      <c r="JM103" s="22"/>
      <c r="JN103" s="22"/>
      <c r="JO103" s="22"/>
      <c r="JP103" s="22"/>
      <c r="JQ103" s="22"/>
      <c r="JR103" s="22"/>
      <c r="JS103" s="22"/>
      <c r="JT103" s="22"/>
      <c r="JU103" s="22"/>
      <c r="JV103" s="22"/>
      <c r="JW103" s="22"/>
      <c r="JX103" s="22"/>
      <c r="JY103" s="22"/>
      <c r="JZ103" s="22"/>
      <c r="KA103" s="22"/>
      <c r="KB103" s="22"/>
      <c r="KC103" s="22"/>
      <c r="KD103" s="22"/>
      <c r="KE103" s="22"/>
      <c r="KF103" s="22"/>
      <c r="KG103" s="22"/>
      <c r="KH103" s="22"/>
      <c r="KI103" s="22"/>
      <c r="KJ103" s="22"/>
      <c r="KK103" s="22"/>
      <c r="KL103" s="22"/>
      <c r="KM103" s="22"/>
      <c r="KN103" s="22"/>
      <c r="KO103" s="22"/>
      <c r="KP103" s="22"/>
      <c r="KQ103" s="22"/>
      <c r="KR103" s="22"/>
      <c r="KS103" s="22"/>
      <c r="KT103" s="22"/>
      <c r="KU103" s="22"/>
      <c r="KV103" s="22"/>
      <c r="KW103" s="22"/>
      <c r="KX103" s="22"/>
      <c r="KY103" s="22"/>
      <c r="KZ103" s="22"/>
      <c r="LA103" s="22"/>
      <c r="LB103" s="22"/>
      <c r="LC103" s="22"/>
      <c r="LD103" s="22"/>
      <c r="LE103" s="22"/>
      <c r="LF103" s="22"/>
      <c r="LG103" s="22"/>
      <c r="LH103" s="22"/>
      <c r="LI103" s="22"/>
      <c r="LJ103" s="22"/>
      <c r="LK103" s="22"/>
      <c r="LL103" s="22"/>
      <c r="LM103" s="22"/>
      <c r="LN103" s="22"/>
      <c r="LO103" s="22"/>
      <c r="LP103" s="22"/>
      <c r="LQ103" s="22"/>
      <c r="LR103" s="22"/>
      <c r="LS103" s="22"/>
      <c r="LT103" s="22"/>
      <c r="LU103" s="22"/>
      <c r="LV103" s="22"/>
      <c r="LW103" s="22"/>
      <c r="LX103" s="22"/>
      <c r="LY103" s="22"/>
      <c r="LZ103" s="22"/>
      <c r="MA103" s="22"/>
      <c r="MB103" s="22"/>
      <c r="MC103" s="22"/>
      <c r="MD103" s="22"/>
      <c r="ME103" s="22"/>
      <c r="MF103" s="22"/>
      <c r="MG103" s="22"/>
      <c r="MH103" s="22"/>
      <c r="MI103" s="22"/>
      <c r="MJ103" s="22"/>
      <c r="MK103" s="22"/>
      <c r="ML103" s="22"/>
      <c r="MM103" s="22"/>
      <c r="MN103" s="22"/>
      <c r="MO103" s="22"/>
      <c r="MP103" s="22"/>
      <c r="MQ103" s="22"/>
      <c r="MR103" s="22"/>
      <c r="MS103" s="22"/>
      <c r="MT103" s="22"/>
      <c r="MU103" s="22"/>
      <c r="MV103" s="22"/>
      <c r="MW103" s="22"/>
      <c r="MX103" s="22"/>
      <c r="MY103" s="22"/>
      <c r="MZ103" s="22"/>
      <c r="NA103" s="22"/>
      <c r="NB103" s="22"/>
      <c r="NC103" s="22"/>
      <c r="ND103" s="22"/>
      <c r="NE103" s="22"/>
      <c r="NF103" s="22"/>
      <c r="NG103" s="22"/>
      <c r="NH103" s="22"/>
      <c r="NI103" s="22"/>
      <c r="NJ103" s="22"/>
      <c r="NK103" s="22"/>
      <c r="NL103" s="22"/>
      <c r="NM103" s="22"/>
      <c r="NN103" s="22"/>
      <c r="NO103" s="22"/>
      <c r="NP103" s="22"/>
      <c r="NQ103" s="22"/>
      <c r="NR103" s="22"/>
      <c r="NS103" s="22"/>
      <c r="NT103" s="22"/>
      <c r="NU103" s="22"/>
      <c r="NV103" s="22"/>
      <c r="NW103" s="22"/>
      <c r="NX103" s="22"/>
      <c r="NY103" s="22"/>
      <c r="NZ103" s="22"/>
      <c r="OA103" s="22"/>
      <c r="OB103" s="22"/>
      <c r="OC103" s="22"/>
      <c r="OD103" s="22"/>
      <c r="OE103" s="22"/>
      <c r="OF103" s="22"/>
      <c r="OG103" s="22"/>
      <c r="OH103" s="22"/>
      <c r="OI103" s="22"/>
      <c r="OJ103" s="22"/>
      <c r="OK103" s="22"/>
      <c r="OL103" s="22"/>
      <c r="OM103" s="22"/>
      <c r="ON103" s="22"/>
      <c r="OO103" s="22"/>
      <c r="OP103" s="22"/>
      <c r="OQ103" s="22"/>
      <c r="OR103" s="22"/>
      <c r="OS103" s="22"/>
      <c r="OT103" s="22"/>
      <c r="OU103" s="22"/>
      <c r="OV103" s="22"/>
      <c r="OW103" s="22"/>
      <c r="OX103" s="22"/>
      <c r="OY103" s="22"/>
      <c r="OZ103" s="22"/>
      <c r="PA103" s="22"/>
      <c r="PB103" s="22"/>
      <c r="PC103" s="22"/>
      <c r="PD103" s="22"/>
      <c r="PE103" s="22"/>
      <c r="PF103" s="22"/>
      <c r="PG103" s="22"/>
      <c r="PH103" s="22"/>
      <c r="PI103" s="22"/>
      <c r="PJ103" s="22"/>
      <c r="PK103" s="22"/>
      <c r="PL103" s="22"/>
      <c r="PM103" s="22"/>
      <c r="PN103" s="22"/>
      <c r="PO103" s="22"/>
      <c r="PP103" s="22"/>
      <c r="PQ103" s="22"/>
      <c r="PR103" s="22"/>
      <c r="PS103" s="22"/>
      <c r="PT103" s="22"/>
      <c r="PU103" s="22"/>
      <c r="PV103" s="22"/>
      <c r="PW103" s="22"/>
      <c r="PX103" s="22"/>
      <c r="PY103" s="22"/>
      <c r="PZ103" s="22"/>
      <c r="QA103" s="22"/>
      <c r="QB103" s="22"/>
      <c r="QC103" s="22"/>
      <c r="QD103" s="22"/>
      <c r="QE103" s="22"/>
      <c r="QF103" s="22"/>
      <c r="QG103" s="22"/>
      <c r="QH103" s="22"/>
      <c r="QI103" s="22"/>
      <c r="QJ103" s="22"/>
      <c r="QK103" s="22"/>
      <c r="QL103" s="22"/>
      <c r="QM103" s="22"/>
      <c r="QN103" s="22"/>
      <c r="QO103" s="22"/>
      <c r="QP103" s="22"/>
      <c r="QQ103" s="22"/>
      <c r="QR103" s="22"/>
      <c r="QS103" s="22"/>
      <c r="QT103" s="22"/>
      <c r="QU103" s="22"/>
      <c r="QV103" s="22"/>
      <c r="QW103" s="22"/>
      <c r="QX103" s="22"/>
      <c r="QY103" s="22"/>
      <c r="QZ103" s="22"/>
      <c r="RA103" s="22"/>
      <c r="RB103" s="22"/>
      <c r="RC103" s="22"/>
      <c r="RD103" s="22"/>
      <c r="RE103" s="22"/>
      <c r="RF103" s="22"/>
      <c r="RG103" s="22"/>
      <c r="RH103" s="22"/>
      <c r="RI103" s="22"/>
      <c r="RJ103" s="22"/>
      <c r="RK103" s="22"/>
      <c r="RL103" s="22"/>
      <c r="RM103" s="22"/>
      <c r="RN103" s="22"/>
      <c r="RO103" s="22"/>
      <c r="RP103" s="22"/>
      <c r="RQ103" s="22"/>
      <c r="RR103" s="22"/>
      <c r="RS103" s="22"/>
      <c r="RT103" s="22"/>
      <c r="RU103" s="22"/>
      <c r="RV103" s="22"/>
      <c r="RW103" s="22"/>
      <c r="RX103" s="22"/>
      <c r="RY103" s="22"/>
      <c r="RZ103" s="22"/>
      <c r="SA103" s="22"/>
      <c r="SB103" s="22"/>
      <c r="SC103" s="22"/>
      <c r="SD103" s="22"/>
      <c r="SE103" s="22"/>
      <c r="SF103" s="22"/>
      <c r="SG103" s="22"/>
      <c r="SH103" s="22"/>
      <c r="SI103" s="22"/>
      <c r="SJ103" s="22"/>
      <c r="SK103" s="22"/>
      <c r="SL103" s="22"/>
      <c r="SM103" s="22"/>
      <c r="SN103" s="22"/>
      <c r="SO103" s="22"/>
      <c r="SP103" s="22"/>
      <c r="SQ103" s="22"/>
      <c r="SR103" s="22"/>
      <c r="SS103" s="22"/>
      <c r="ST103" s="22"/>
      <c r="SU103" s="22"/>
      <c r="SV103" s="22"/>
      <c r="SW103" s="22"/>
      <c r="SX103" s="22"/>
      <c r="SY103" s="22"/>
      <c r="SZ103" s="22"/>
      <c r="TA103" s="22"/>
      <c r="TB103" s="22"/>
      <c r="TC103" s="22"/>
      <c r="TD103" s="22"/>
      <c r="TE103" s="22"/>
      <c r="TF103" s="22"/>
      <c r="TG103" s="22"/>
      <c r="TH103" s="22"/>
      <c r="TI103" s="22"/>
      <c r="TJ103" s="22"/>
      <c r="TK103" s="22"/>
      <c r="TL103" s="22"/>
      <c r="TM103" s="22"/>
      <c r="TN103" s="22"/>
      <c r="TO103" s="22"/>
    </row>
    <row r="104" spans="1:535" s="21" customFormat="1" ht="47.25" hidden="1" customHeight="1" x14ac:dyDescent="0.25">
      <c r="A104" s="53" t="s">
        <v>554</v>
      </c>
      <c r="B104" s="53" t="s">
        <v>556</v>
      </c>
      <c r="C104" s="54" t="s">
        <v>558</v>
      </c>
      <c r="D104" s="157"/>
      <c r="E104" s="157"/>
      <c r="F104" s="157"/>
      <c r="G104" s="157"/>
      <c r="H104" s="157"/>
      <c r="I104" s="157"/>
      <c r="J104" s="158" t="e">
        <f t="shared" si="61"/>
        <v>#DIV/0!</v>
      </c>
      <c r="K104" s="157">
        <f t="shared" si="60"/>
        <v>0</v>
      </c>
      <c r="L104" s="157"/>
      <c r="M104" s="157"/>
      <c r="N104" s="157"/>
      <c r="O104" s="157"/>
      <c r="P104" s="157"/>
      <c r="Q104" s="157">
        <f t="shared" si="58"/>
        <v>0</v>
      </c>
      <c r="R104" s="157"/>
      <c r="S104" s="157"/>
      <c r="T104" s="157"/>
      <c r="U104" s="157"/>
      <c r="V104" s="157"/>
      <c r="W104" s="158"/>
      <c r="X104" s="157">
        <f t="shared" si="59"/>
        <v>0</v>
      </c>
      <c r="Y104" s="203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  <c r="IV104" s="22"/>
      <c r="IW104" s="22"/>
      <c r="IX104" s="22"/>
      <c r="IY104" s="22"/>
      <c r="IZ104" s="22"/>
      <c r="JA104" s="22"/>
      <c r="JB104" s="22"/>
      <c r="JC104" s="22"/>
      <c r="JD104" s="22"/>
      <c r="JE104" s="22"/>
      <c r="JF104" s="22"/>
      <c r="JG104" s="22"/>
      <c r="JH104" s="22"/>
      <c r="JI104" s="22"/>
      <c r="JJ104" s="22"/>
      <c r="JK104" s="22"/>
      <c r="JL104" s="22"/>
      <c r="JM104" s="22"/>
      <c r="JN104" s="22"/>
      <c r="JO104" s="22"/>
      <c r="JP104" s="22"/>
      <c r="JQ104" s="22"/>
      <c r="JR104" s="22"/>
      <c r="JS104" s="22"/>
      <c r="JT104" s="22"/>
      <c r="JU104" s="22"/>
      <c r="JV104" s="22"/>
      <c r="JW104" s="22"/>
      <c r="JX104" s="22"/>
      <c r="JY104" s="22"/>
      <c r="JZ104" s="22"/>
      <c r="KA104" s="22"/>
      <c r="KB104" s="22"/>
      <c r="KC104" s="22"/>
      <c r="KD104" s="22"/>
      <c r="KE104" s="22"/>
      <c r="KF104" s="22"/>
      <c r="KG104" s="22"/>
      <c r="KH104" s="22"/>
      <c r="KI104" s="22"/>
      <c r="KJ104" s="22"/>
      <c r="KK104" s="22"/>
      <c r="KL104" s="22"/>
      <c r="KM104" s="22"/>
      <c r="KN104" s="22"/>
      <c r="KO104" s="22"/>
      <c r="KP104" s="22"/>
      <c r="KQ104" s="22"/>
      <c r="KR104" s="22"/>
      <c r="KS104" s="22"/>
      <c r="KT104" s="22"/>
      <c r="KU104" s="22"/>
      <c r="KV104" s="22"/>
      <c r="KW104" s="22"/>
      <c r="KX104" s="22"/>
      <c r="KY104" s="22"/>
      <c r="KZ104" s="22"/>
      <c r="LA104" s="22"/>
      <c r="LB104" s="22"/>
      <c r="LC104" s="22"/>
      <c r="LD104" s="22"/>
      <c r="LE104" s="22"/>
      <c r="LF104" s="22"/>
      <c r="LG104" s="22"/>
      <c r="LH104" s="22"/>
      <c r="LI104" s="22"/>
      <c r="LJ104" s="22"/>
      <c r="LK104" s="22"/>
      <c r="LL104" s="22"/>
      <c r="LM104" s="22"/>
      <c r="LN104" s="22"/>
      <c r="LO104" s="22"/>
      <c r="LP104" s="22"/>
      <c r="LQ104" s="22"/>
      <c r="LR104" s="22"/>
      <c r="LS104" s="22"/>
      <c r="LT104" s="22"/>
      <c r="LU104" s="22"/>
      <c r="LV104" s="22"/>
      <c r="LW104" s="22"/>
      <c r="LX104" s="22"/>
      <c r="LY104" s="22"/>
      <c r="LZ104" s="22"/>
      <c r="MA104" s="22"/>
      <c r="MB104" s="22"/>
      <c r="MC104" s="22"/>
      <c r="MD104" s="22"/>
      <c r="ME104" s="22"/>
      <c r="MF104" s="22"/>
      <c r="MG104" s="22"/>
      <c r="MH104" s="22"/>
      <c r="MI104" s="22"/>
      <c r="MJ104" s="22"/>
      <c r="MK104" s="22"/>
      <c r="ML104" s="22"/>
      <c r="MM104" s="22"/>
      <c r="MN104" s="22"/>
      <c r="MO104" s="22"/>
      <c r="MP104" s="22"/>
      <c r="MQ104" s="22"/>
      <c r="MR104" s="22"/>
      <c r="MS104" s="22"/>
      <c r="MT104" s="22"/>
      <c r="MU104" s="22"/>
      <c r="MV104" s="22"/>
      <c r="MW104" s="22"/>
      <c r="MX104" s="22"/>
      <c r="MY104" s="22"/>
      <c r="MZ104" s="22"/>
      <c r="NA104" s="22"/>
      <c r="NB104" s="22"/>
      <c r="NC104" s="22"/>
      <c r="ND104" s="22"/>
      <c r="NE104" s="22"/>
      <c r="NF104" s="22"/>
      <c r="NG104" s="22"/>
      <c r="NH104" s="22"/>
      <c r="NI104" s="22"/>
      <c r="NJ104" s="22"/>
      <c r="NK104" s="22"/>
      <c r="NL104" s="22"/>
      <c r="NM104" s="22"/>
      <c r="NN104" s="22"/>
      <c r="NO104" s="22"/>
      <c r="NP104" s="22"/>
      <c r="NQ104" s="22"/>
      <c r="NR104" s="22"/>
      <c r="NS104" s="22"/>
      <c r="NT104" s="22"/>
      <c r="NU104" s="22"/>
      <c r="NV104" s="22"/>
      <c r="NW104" s="22"/>
      <c r="NX104" s="22"/>
      <c r="NY104" s="22"/>
      <c r="NZ104" s="22"/>
      <c r="OA104" s="22"/>
      <c r="OB104" s="22"/>
      <c r="OC104" s="22"/>
      <c r="OD104" s="22"/>
      <c r="OE104" s="22"/>
      <c r="OF104" s="22"/>
      <c r="OG104" s="22"/>
      <c r="OH104" s="22"/>
      <c r="OI104" s="22"/>
      <c r="OJ104" s="22"/>
      <c r="OK104" s="22"/>
      <c r="OL104" s="22"/>
      <c r="OM104" s="22"/>
      <c r="ON104" s="22"/>
      <c r="OO104" s="22"/>
      <c r="OP104" s="22"/>
      <c r="OQ104" s="22"/>
      <c r="OR104" s="22"/>
      <c r="OS104" s="22"/>
      <c r="OT104" s="22"/>
      <c r="OU104" s="22"/>
      <c r="OV104" s="22"/>
      <c r="OW104" s="22"/>
      <c r="OX104" s="22"/>
      <c r="OY104" s="22"/>
      <c r="OZ104" s="22"/>
      <c r="PA104" s="22"/>
      <c r="PB104" s="22"/>
      <c r="PC104" s="22"/>
      <c r="PD104" s="22"/>
      <c r="PE104" s="22"/>
      <c r="PF104" s="22"/>
      <c r="PG104" s="22"/>
      <c r="PH104" s="22"/>
      <c r="PI104" s="22"/>
      <c r="PJ104" s="22"/>
      <c r="PK104" s="22"/>
      <c r="PL104" s="22"/>
      <c r="PM104" s="22"/>
      <c r="PN104" s="22"/>
      <c r="PO104" s="22"/>
      <c r="PP104" s="22"/>
      <c r="PQ104" s="22"/>
      <c r="PR104" s="22"/>
      <c r="PS104" s="22"/>
      <c r="PT104" s="22"/>
      <c r="PU104" s="22"/>
      <c r="PV104" s="22"/>
      <c r="PW104" s="22"/>
      <c r="PX104" s="22"/>
      <c r="PY104" s="22"/>
      <c r="PZ104" s="22"/>
      <c r="QA104" s="22"/>
      <c r="QB104" s="22"/>
      <c r="QC104" s="22"/>
      <c r="QD104" s="22"/>
      <c r="QE104" s="22"/>
      <c r="QF104" s="22"/>
      <c r="QG104" s="22"/>
      <c r="QH104" s="22"/>
      <c r="QI104" s="22"/>
      <c r="QJ104" s="22"/>
      <c r="QK104" s="22"/>
      <c r="QL104" s="22"/>
      <c r="QM104" s="22"/>
      <c r="QN104" s="22"/>
      <c r="QO104" s="22"/>
      <c r="QP104" s="22"/>
      <c r="QQ104" s="22"/>
      <c r="QR104" s="22"/>
      <c r="QS104" s="22"/>
      <c r="QT104" s="22"/>
      <c r="QU104" s="22"/>
      <c r="QV104" s="22"/>
      <c r="QW104" s="22"/>
      <c r="QX104" s="22"/>
      <c r="QY104" s="22"/>
      <c r="QZ104" s="22"/>
      <c r="RA104" s="22"/>
      <c r="RB104" s="22"/>
      <c r="RC104" s="22"/>
      <c r="RD104" s="22"/>
      <c r="RE104" s="22"/>
      <c r="RF104" s="22"/>
      <c r="RG104" s="22"/>
      <c r="RH104" s="22"/>
      <c r="RI104" s="22"/>
      <c r="RJ104" s="22"/>
      <c r="RK104" s="22"/>
      <c r="RL104" s="22"/>
      <c r="RM104" s="22"/>
      <c r="RN104" s="22"/>
      <c r="RO104" s="22"/>
      <c r="RP104" s="22"/>
      <c r="RQ104" s="22"/>
      <c r="RR104" s="22"/>
      <c r="RS104" s="22"/>
      <c r="RT104" s="22"/>
      <c r="RU104" s="22"/>
      <c r="RV104" s="22"/>
      <c r="RW104" s="22"/>
      <c r="RX104" s="22"/>
      <c r="RY104" s="22"/>
      <c r="RZ104" s="22"/>
      <c r="SA104" s="22"/>
      <c r="SB104" s="22"/>
      <c r="SC104" s="22"/>
      <c r="SD104" s="22"/>
      <c r="SE104" s="22"/>
      <c r="SF104" s="22"/>
      <c r="SG104" s="22"/>
      <c r="SH104" s="22"/>
      <c r="SI104" s="22"/>
      <c r="SJ104" s="22"/>
      <c r="SK104" s="22"/>
      <c r="SL104" s="22"/>
      <c r="SM104" s="22"/>
      <c r="SN104" s="22"/>
      <c r="SO104" s="22"/>
      <c r="SP104" s="22"/>
      <c r="SQ104" s="22"/>
      <c r="SR104" s="22"/>
      <c r="SS104" s="22"/>
      <c r="ST104" s="22"/>
      <c r="SU104" s="22"/>
      <c r="SV104" s="22"/>
      <c r="SW104" s="22"/>
      <c r="SX104" s="22"/>
      <c r="SY104" s="22"/>
      <c r="SZ104" s="22"/>
      <c r="TA104" s="22"/>
      <c r="TB104" s="22"/>
      <c r="TC104" s="22"/>
      <c r="TD104" s="22"/>
      <c r="TE104" s="22"/>
      <c r="TF104" s="22"/>
      <c r="TG104" s="22"/>
      <c r="TH104" s="22"/>
      <c r="TI104" s="22"/>
      <c r="TJ104" s="22"/>
      <c r="TK104" s="22"/>
      <c r="TL104" s="22"/>
      <c r="TM104" s="22"/>
      <c r="TN104" s="22"/>
      <c r="TO104" s="22"/>
    </row>
    <row r="105" spans="1:535" s="23" customFormat="1" ht="47.25" hidden="1" customHeight="1" x14ac:dyDescent="0.25">
      <c r="A105" s="73"/>
      <c r="B105" s="73"/>
      <c r="C105" s="76" t="s">
        <v>596</v>
      </c>
      <c r="D105" s="159"/>
      <c r="E105" s="159"/>
      <c r="F105" s="159"/>
      <c r="G105" s="159"/>
      <c r="H105" s="159"/>
      <c r="I105" s="159"/>
      <c r="J105" s="158" t="e">
        <f t="shared" si="61"/>
        <v>#DIV/0!</v>
      </c>
      <c r="K105" s="159">
        <f t="shared" si="60"/>
        <v>0</v>
      </c>
      <c r="L105" s="159"/>
      <c r="M105" s="159"/>
      <c r="N105" s="159"/>
      <c r="O105" s="159"/>
      <c r="P105" s="159"/>
      <c r="Q105" s="157">
        <f t="shared" si="58"/>
        <v>0</v>
      </c>
      <c r="R105" s="159"/>
      <c r="S105" s="159"/>
      <c r="T105" s="159"/>
      <c r="U105" s="159"/>
      <c r="V105" s="159"/>
      <c r="W105" s="158"/>
      <c r="X105" s="157">
        <f t="shared" si="59"/>
        <v>0</v>
      </c>
      <c r="Y105" s="203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29"/>
      <c r="FZ105" s="29"/>
      <c r="GA105" s="29"/>
      <c r="GB105" s="29"/>
      <c r="GC105" s="29"/>
      <c r="GD105" s="29"/>
      <c r="GE105" s="29"/>
      <c r="GF105" s="29"/>
      <c r="GG105" s="29"/>
      <c r="GH105" s="29"/>
      <c r="GI105" s="29"/>
      <c r="GJ105" s="29"/>
      <c r="GK105" s="29"/>
      <c r="GL105" s="29"/>
      <c r="GM105" s="29"/>
      <c r="GN105" s="29"/>
      <c r="GO105" s="29"/>
      <c r="GP105" s="29"/>
      <c r="GQ105" s="29"/>
      <c r="GR105" s="29"/>
      <c r="GS105" s="29"/>
      <c r="GT105" s="29"/>
      <c r="GU105" s="29"/>
      <c r="GV105" s="29"/>
      <c r="GW105" s="29"/>
      <c r="GX105" s="29"/>
      <c r="GY105" s="29"/>
      <c r="GZ105" s="29"/>
      <c r="HA105" s="29"/>
      <c r="HB105" s="29"/>
      <c r="HC105" s="29"/>
      <c r="HD105" s="29"/>
      <c r="HE105" s="29"/>
      <c r="HF105" s="29"/>
      <c r="HG105" s="29"/>
      <c r="HH105" s="29"/>
      <c r="HI105" s="29"/>
      <c r="HJ105" s="29"/>
      <c r="HK105" s="29"/>
      <c r="HL105" s="29"/>
      <c r="HM105" s="29"/>
      <c r="HN105" s="29"/>
      <c r="HO105" s="29"/>
      <c r="HP105" s="29"/>
      <c r="HQ105" s="29"/>
      <c r="HR105" s="29"/>
      <c r="HS105" s="29"/>
      <c r="HT105" s="29"/>
      <c r="HU105" s="29"/>
      <c r="HV105" s="29"/>
      <c r="HW105" s="29"/>
      <c r="HX105" s="29"/>
      <c r="HY105" s="29"/>
      <c r="HZ105" s="29"/>
      <c r="IA105" s="29"/>
      <c r="IB105" s="29"/>
      <c r="IC105" s="29"/>
      <c r="ID105" s="29"/>
      <c r="IE105" s="29"/>
      <c r="IF105" s="29"/>
      <c r="IG105" s="29"/>
      <c r="IH105" s="29"/>
      <c r="II105" s="29"/>
      <c r="IJ105" s="29"/>
      <c r="IK105" s="29"/>
      <c r="IL105" s="29"/>
      <c r="IM105" s="29"/>
      <c r="IN105" s="29"/>
      <c r="IO105" s="29"/>
      <c r="IP105" s="29"/>
      <c r="IQ105" s="29"/>
      <c r="IR105" s="29"/>
      <c r="IS105" s="29"/>
      <c r="IT105" s="29"/>
      <c r="IU105" s="29"/>
      <c r="IV105" s="29"/>
      <c r="IW105" s="29"/>
      <c r="IX105" s="29"/>
      <c r="IY105" s="29"/>
      <c r="IZ105" s="29"/>
      <c r="JA105" s="29"/>
      <c r="JB105" s="29"/>
      <c r="JC105" s="29"/>
      <c r="JD105" s="29"/>
      <c r="JE105" s="29"/>
      <c r="JF105" s="29"/>
      <c r="JG105" s="29"/>
      <c r="JH105" s="29"/>
      <c r="JI105" s="29"/>
      <c r="JJ105" s="29"/>
      <c r="JK105" s="29"/>
      <c r="JL105" s="29"/>
      <c r="JM105" s="29"/>
      <c r="JN105" s="29"/>
      <c r="JO105" s="29"/>
      <c r="JP105" s="29"/>
      <c r="JQ105" s="29"/>
      <c r="JR105" s="29"/>
      <c r="JS105" s="29"/>
      <c r="JT105" s="29"/>
      <c r="JU105" s="29"/>
      <c r="JV105" s="29"/>
      <c r="JW105" s="29"/>
      <c r="JX105" s="29"/>
      <c r="JY105" s="29"/>
      <c r="JZ105" s="29"/>
      <c r="KA105" s="29"/>
      <c r="KB105" s="29"/>
      <c r="KC105" s="29"/>
      <c r="KD105" s="29"/>
      <c r="KE105" s="29"/>
      <c r="KF105" s="29"/>
      <c r="KG105" s="29"/>
      <c r="KH105" s="29"/>
      <c r="KI105" s="29"/>
      <c r="KJ105" s="29"/>
      <c r="KK105" s="29"/>
      <c r="KL105" s="29"/>
      <c r="KM105" s="29"/>
      <c r="KN105" s="29"/>
      <c r="KO105" s="29"/>
      <c r="KP105" s="29"/>
      <c r="KQ105" s="29"/>
      <c r="KR105" s="29"/>
      <c r="KS105" s="29"/>
      <c r="KT105" s="29"/>
      <c r="KU105" s="29"/>
      <c r="KV105" s="29"/>
      <c r="KW105" s="29"/>
      <c r="KX105" s="29"/>
      <c r="KY105" s="29"/>
      <c r="KZ105" s="29"/>
      <c r="LA105" s="29"/>
      <c r="LB105" s="29"/>
      <c r="LC105" s="29"/>
      <c r="LD105" s="29"/>
      <c r="LE105" s="29"/>
      <c r="LF105" s="29"/>
      <c r="LG105" s="29"/>
      <c r="LH105" s="29"/>
      <c r="LI105" s="29"/>
      <c r="LJ105" s="29"/>
      <c r="LK105" s="29"/>
      <c r="LL105" s="29"/>
      <c r="LM105" s="29"/>
      <c r="LN105" s="29"/>
      <c r="LO105" s="29"/>
      <c r="LP105" s="29"/>
      <c r="LQ105" s="29"/>
      <c r="LR105" s="29"/>
      <c r="LS105" s="29"/>
      <c r="LT105" s="29"/>
      <c r="LU105" s="29"/>
      <c r="LV105" s="29"/>
      <c r="LW105" s="29"/>
      <c r="LX105" s="29"/>
      <c r="LY105" s="29"/>
      <c r="LZ105" s="29"/>
      <c r="MA105" s="29"/>
      <c r="MB105" s="29"/>
      <c r="MC105" s="29"/>
      <c r="MD105" s="29"/>
      <c r="ME105" s="29"/>
      <c r="MF105" s="29"/>
      <c r="MG105" s="29"/>
      <c r="MH105" s="29"/>
      <c r="MI105" s="29"/>
      <c r="MJ105" s="29"/>
      <c r="MK105" s="29"/>
      <c r="ML105" s="29"/>
      <c r="MM105" s="29"/>
      <c r="MN105" s="29"/>
      <c r="MO105" s="29"/>
      <c r="MP105" s="29"/>
      <c r="MQ105" s="29"/>
      <c r="MR105" s="29"/>
      <c r="MS105" s="29"/>
      <c r="MT105" s="29"/>
      <c r="MU105" s="29"/>
      <c r="MV105" s="29"/>
      <c r="MW105" s="29"/>
      <c r="MX105" s="29"/>
      <c r="MY105" s="29"/>
      <c r="MZ105" s="29"/>
      <c r="NA105" s="29"/>
      <c r="NB105" s="29"/>
      <c r="NC105" s="29"/>
      <c r="ND105" s="29"/>
      <c r="NE105" s="29"/>
      <c r="NF105" s="29"/>
      <c r="NG105" s="29"/>
      <c r="NH105" s="29"/>
      <c r="NI105" s="29"/>
      <c r="NJ105" s="29"/>
      <c r="NK105" s="29"/>
      <c r="NL105" s="29"/>
      <c r="NM105" s="29"/>
      <c r="NN105" s="29"/>
      <c r="NO105" s="29"/>
      <c r="NP105" s="29"/>
      <c r="NQ105" s="29"/>
      <c r="NR105" s="29"/>
      <c r="NS105" s="29"/>
      <c r="NT105" s="29"/>
      <c r="NU105" s="29"/>
      <c r="NV105" s="29"/>
      <c r="NW105" s="29"/>
      <c r="NX105" s="29"/>
      <c r="NY105" s="29"/>
      <c r="NZ105" s="29"/>
      <c r="OA105" s="29"/>
      <c r="OB105" s="29"/>
      <c r="OC105" s="29"/>
      <c r="OD105" s="29"/>
      <c r="OE105" s="29"/>
      <c r="OF105" s="29"/>
      <c r="OG105" s="29"/>
      <c r="OH105" s="29"/>
      <c r="OI105" s="29"/>
      <c r="OJ105" s="29"/>
      <c r="OK105" s="29"/>
      <c r="OL105" s="29"/>
      <c r="OM105" s="29"/>
      <c r="ON105" s="29"/>
      <c r="OO105" s="29"/>
      <c r="OP105" s="29"/>
      <c r="OQ105" s="29"/>
      <c r="OR105" s="29"/>
      <c r="OS105" s="29"/>
      <c r="OT105" s="29"/>
      <c r="OU105" s="29"/>
      <c r="OV105" s="29"/>
      <c r="OW105" s="29"/>
      <c r="OX105" s="29"/>
      <c r="OY105" s="29"/>
      <c r="OZ105" s="29"/>
      <c r="PA105" s="29"/>
      <c r="PB105" s="29"/>
      <c r="PC105" s="29"/>
      <c r="PD105" s="29"/>
      <c r="PE105" s="29"/>
      <c r="PF105" s="29"/>
      <c r="PG105" s="29"/>
      <c r="PH105" s="29"/>
      <c r="PI105" s="29"/>
      <c r="PJ105" s="29"/>
      <c r="PK105" s="29"/>
      <c r="PL105" s="29"/>
      <c r="PM105" s="29"/>
      <c r="PN105" s="29"/>
      <c r="PO105" s="29"/>
      <c r="PP105" s="29"/>
      <c r="PQ105" s="29"/>
      <c r="PR105" s="29"/>
      <c r="PS105" s="29"/>
      <c r="PT105" s="29"/>
      <c r="PU105" s="29"/>
      <c r="PV105" s="29"/>
      <c r="PW105" s="29"/>
      <c r="PX105" s="29"/>
      <c r="PY105" s="29"/>
      <c r="PZ105" s="29"/>
      <c r="QA105" s="29"/>
      <c r="QB105" s="29"/>
      <c r="QC105" s="29"/>
      <c r="QD105" s="29"/>
      <c r="QE105" s="29"/>
      <c r="QF105" s="29"/>
      <c r="QG105" s="29"/>
      <c r="QH105" s="29"/>
      <c r="QI105" s="29"/>
      <c r="QJ105" s="29"/>
      <c r="QK105" s="29"/>
      <c r="QL105" s="29"/>
      <c r="QM105" s="29"/>
      <c r="QN105" s="29"/>
      <c r="QO105" s="29"/>
      <c r="QP105" s="29"/>
      <c r="QQ105" s="29"/>
      <c r="QR105" s="29"/>
      <c r="QS105" s="29"/>
      <c r="QT105" s="29"/>
      <c r="QU105" s="29"/>
      <c r="QV105" s="29"/>
      <c r="QW105" s="29"/>
      <c r="QX105" s="29"/>
      <c r="QY105" s="29"/>
      <c r="QZ105" s="29"/>
      <c r="RA105" s="29"/>
      <c r="RB105" s="29"/>
      <c r="RC105" s="29"/>
      <c r="RD105" s="29"/>
      <c r="RE105" s="29"/>
      <c r="RF105" s="29"/>
      <c r="RG105" s="29"/>
      <c r="RH105" s="29"/>
      <c r="RI105" s="29"/>
      <c r="RJ105" s="29"/>
      <c r="RK105" s="29"/>
      <c r="RL105" s="29"/>
      <c r="RM105" s="29"/>
      <c r="RN105" s="29"/>
      <c r="RO105" s="29"/>
      <c r="RP105" s="29"/>
      <c r="RQ105" s="29"/>
      <c r="RR105" s="29"/>
      <c r="RS105" s="29"/>
      <c r="RT105" s="29"/>
      <c r="RU105" s="29"/>
      <c r="RV105" s="29"/>
      <c r="RW105" s="29"/>
      <c r="RX105" s="29"/>
      <c r="RY105" s="29"/>
      <c r="RZ105" s="29"/>
      <c r="SA105" s="29"/>
      <c r="SB105" s="29"/>
      <c r="SC105" s="29"/>
      <c r="SD105" s="29"/>
      <c r="SE105" s="29"/>
      <c r="SF105" s="29"/>
      <c r="SG105" s="29"/>
      <c r="SH105" s="29"/>
      <c r="SI105" s="29"/>
      <c r="SJ105" s="29"/>
      <c r="SK105" s="29"/>
      <c r="SL105" s="29"/>
      <c r="SM105" s="29"/>
      <c r="SN105" s="29"/>
      <c r="SO105" s="29"/>
      <c r="SP105" s="29"/>
      <c r="SQ105" s="29"/>
      <c r="SR105" s="29"/>
      <c r="SS105" s="29"/>
      <c r="ST105" s="29"/>
      <c r="SU105" s="29"/>
      <c r="SV105" s="29"/>
      <c r="SW105" s="29"/>
      <c r="SX105" s="29"/>
      <c r="SY105" s="29"/>
      <c r="SZ105" s="29"/>
      <c r="TA105" s="29"/>
      <c r="TB105" s="29"/>
      <c r="TC105" s="29"/>
      <c r="TD105" s="29"/>
      <c r="TE105" s="29"/>
      <c r="TF105" s="29"/>
      <c r="TG105" s="29"/>
      <c r="TH105" s="29"/>
      <c r="TI105" s="29"/>
      <c r="TJ105" s="29"/>
      <c r="TK105" s="29"/>
      <c r="TL105" s="29"/>
      <c r="TM105" s="29"/>
      <c r="TN105" s="29"/>
      <c r="TO105" s="29"/>
    </row>
    <row r="106" spans="1:535" s="21" customFormat="1" ht="78.75" x14ac:dyDescent="0.25">
      <c r="A106" s="53" t="s">
        <v>568</v>
      </c>
      <c r="B106" s="53" t="s">
        <v>569</v>
      </c>
      <c r="C106" s="54" t="s">
        <v>589</v>
      </c>
      <c r="D106" s="157">
        <f>1800286+150000</f>
        <v>1950286</v>
      </c>
      <c r="E106" s="157"/>
      <c r="F106" s="157"/>
      <c r="G106" s="157">
        <v>1466334.41</v>
      </c>
      <c r="H106" s="157"/>
      <c r="I106" s="157"/>
      <c r="J106" s="158">
        <f t="shared" si="61"/>
        <v>75.185609187575565</v>
      </c>
      <c r="K106" s="157">
        <f t="shared" si="60"/>
        <v>417966</v>
      </c>
      <c r="L106" s="157">
        <f>417966</f>
        <v>417966</v>
      </c>
      <c r="M106" s="157"/>
      <c r="N106" s="157"/>
      <c r="O106" s="157"/>
      <c r="P106" s="157">
        <f>417966</f>
        <v>417966</v>
      </c>
      <c r="Q106" s="157">
        <f t="shared" si="58"/>
        <v>287444.2</v>
      </c>
      <c r="R106" s="157">
        <v>287444.2</v>
      </c>
      <c r="S106" s="157"/>
      <c r="T106" s="157"/>
      <c r="U106" s="157"/>
      <c r="V106" s="157">
        <v>287444.2</v>
      </c>
      <c r="W106" s="158">
        <f t="shared" si="63"/>
        <v>68.772148930774279</v>
      </c>
      <c r="X106" s="157">
        <f t="shared" si="59"/>
        <v>1753778.6099999999</v>
      </c>
      <c r="Y106" s="203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  <c r="IV106" s="22"/>
      <c r="IW106" s="22"/>
      <c r="IX106" s="22"/>
      <c r="IY106" s="22"/>
      <c r="IZ106" s="22"/>
      <c r="JA106" s="22"/>
      <c r="JB106" s="22"/>
      <c r="JC106" s="22"/>
      <c r="JD106" s="22"/>
      <c r="JE106" s="22"/>
      <c r="JF106" s="22"/>
      <c r="JG106" s="22"/>
      <c r="JH106" s="22"/>
      <c r="JI106" s="22"/>
      <c r="JJ106" s="22"/>
      <c r="JK106" s="22"/>
      <c r="JL106" s="22"/>
      <c r="JM106" s="22"/>
      <c r="JN106" s="22"/>
      <c r="JO106" s="22"/>
      <c r="JP106" s="22"/>
      <c r="JQ106" s="22"/>
      <c r="JR106" s="22"/>
      <c r="JS106" s="22"/>
      <c r="JT106" s="22"/>
      <c r="JU106" s="22"/>
      <c r="JV106" s="22"/>
      <c r="JW106" s="22"/>
      <c r="JX106" s="22"/>
      <c r="JY106" s="22"/>
      <c r="JZ106" s="22"/>
      <c r="KA106" s="22"/>
      <c r="KB106" s="22"/>
      <c r="KC106" s="22"/>
      <c r="KD106" s="22"/>
      <c r="KE106" s="22"/>
      <c r="KF106" s="22"/>
      <c r="KG106" s="22"/>
      <c r="KH106" s="22"/>
      <c r="KI106" s="22"/>
      <c r="KJ106" s="22"/>
      <c r="KK106" s="22"/>
      <c r="KL106" s="22"/>
      <c r="KM106" s="22"/>
      <c r="KN106" s="22"/>
      <c r="KO106" s="22"/>
      <c r="KP106" s="22"/>
      <c r="KQ106" s="22"/>
      <c r="KR106" s="22"/>
      <c r="KS106" s="22"/>
      <c r="KT106" s="22"/>
      <c r="KU106" s="22"/>
      <c r="KV106" s="22"/>
      <c r="KW106" s="22"/>
      <c r="KX106" s="22"/>
      <c r="KY106" s="22"/>
      <c r="KZ106" s="22"/>
      <c r="LA106" s="22"/>
      <c r="LB106" s="22"/>
      <c r="LC106" s="22"/>
      <c r="LD106" s="22"/>
      <c r="LE106" s="22"/>
      <c r="LF106" s="22"/>
      <c r="LG106" s="22"/>
      <c r="LH106" s="22"/>
      <c r="LI106" s="22"/>
      <c r="LJ106" s="22"/>
      <c r="LK106" s="22"/>
      <c r="LL106" s="22"/>
      <c r="LM106" s="22"/>
      <c r="LN106" s="22"/>
      <c r="LO106" s="22"/>
      <c r="LP106" s="22"/>
      <c r="LQ106" s="22"/>
      <c r="LR106" s="22"/>
      <c r="LS106" s="22"/>
      <c r="LT106" s="22"/>
      <c r="LU106" s="22"/>
      <c r="LV106" s="22"/>
      <c r="LW106" s="22"/>
      <c r="LX106" s="22"/>
      <c r="LY106" s="22"/>
      <c r="LZ106" s="22"/>
      <c r="MA106" s="22"/>
      <c r="MB106" s="22"/>
      <c r="MC106" s="22"/>
      <c r="MD106" s="22"/>
      <c r="ME106" s="22"/>
      <c r="MF106" s="22"/>
      <c r="MG106" s="22"/>
      <c r="MH106" s="22"/>
      <c r="MI106" s="22"/>
      <c r="MJ106" s="22"/>
      <c r="MK106" s="22"/>
      <c r="ML106" s="22"/>
      <c r="MM106" s="22"/>
      <c r="MN106" s="22"/>
      <c r="MO106" s="22"/>
      <c r="MP106" s="22"/>
      <c r="MQ106" s="22"/>
      <c r="MR106" s="22"/>
      <c r="MS106" s="22"/>
      <c r="MT106" s="22"/>
      <c r="MU106" s="22"/>
      <c r="MV106" s="22"/>
      <c r="MW106" s="22"/>
      <c r="MX106" s="22"/>
      <c r="MY106" s="22"/>
      <c r="MZ106" s="22"/>
      <c r="NA106" s="22"/>
      <c r="NB106" s="22"/>
      <c r="NC106" s="22"/>
      <c r="ND106" s="22"/>
      <c r="NE106" s="22"/>
      <c r="NF106" s="22"/>
      <c r="NG106" s="22"/>
      <c r="NH106" s="22"/>
      <c r="NI106" s="22"/>
      <c r="NJ106" s="22"/>
      <c r="NK106" s="22"/>
      <c r="NL106" s="22"/>
      <c r="NM106" s="22"/>
      <c r="NN106" s="22"/>
      <c r="NO106" s="22"/>
      <c r="NP106" s="22"/>
      <c r="NQ106" s="22"/>
      <c r="NR106" s="22"/>
      <c r="NS106" s="22"/>
      <c r="NT106" s="22"/>
      <c r="NU106" s="22"/>
      <c r="NV106" s="22"/>
      <c r="NW106" s="22"/>
      <c r="NX106" s="22"/>
      <c r="NY106" s="22"/>
      <c r="NZ106" s="22"/>
      <c r="OA106" s="22"/>
      <c r="OB106" s="22"/>
      <c r="OC106" s="22"/>
      <c r="OD106" s="22"/>
      <c r="OE106" s="22"/>
      <c r="OF106" s="22"/>
      <c r="OG106" s="22"/>
      <c r="OH106" s="22"/>
      <c r="OI106" s="22"/>
      <c r="OJ106" s="22"/>
      <c r="OK106" s="22"/>
      <c r="OL106" s="22"/>
      <c r="OM106" s="22"/>
      <c r="ON106" s="22"/>
      <c r="OO106" s="22"/>
      <c r="OP106" s="22"/>
      <c r="OQ106" s="22"/>
      <c r="OR106" s="22"/>
      <c r="OS106" s="22"/>
      <c r="OT106" s="22"/>
      <c r="OU106" s="22"/>
      <c r="OV106" s="22"/>
      <c r="OW106" s="22"/>
      <c r="OX106" s="22"/>
      <c r="OY106" s="22"/>
      <c r="OZ106" s="22"/>
      <c r="PA106" s="22"/>
      <c r="PB106" s="22"/>
      <c r="PC106" s="22"/>
      <c r="PD106" s="22"/>
      <c r="PE106" s="22"/>
      <c r="PF106" s="22"/>
      <c r="PG106" s="22"/>
      <c r="PH106" s="22"/>
      <c r="PI106" s="22"/>
      <c r="PJ106" s="22"/>
      <c r="PK106" s="22"/>
      <c r="PL106" s="22"/>
      <c r="PM106" s="22"/>
      <c r="PN106" s="22"/>
      <c r="PO106" s="22"/>
      <c r="PP106" s="22"/>
      <c r="PQ106" s="22"/>
      <c r="PR106" s="22"/>
      <c r="PS106" s="22"/>
      <c r="PT106" s="22"/>
      <c r="PU106" s="22"/>
      <c r="PV106" s="22"/>
      <c r="PW106" s="22"/>
      <c r="PX106" s="22"/>
      <c r="PY106" s="22"/>
      <c r="PZ106" s="22"/>
      <c r="QA106" s="22"/>
      <c r="QB106" s="22"/>
      <c r="QC106" s="22"/>
      <c r="QD106" s="22"/>
      <c r="QE106" s="22"/>
      <c r="QF106" s="22"/>
      <c r="QG106" s="22"/>
      <c r="QH106" s="22"/>
      <c r="QI106" s="22"/>
      <c r="QJ106" s="22"/>
      <c r="QK106" s="22"/>
      <c r="QL106" s="22"/>
      <c r="QM106" s="22"/>
      <c r="QN106" s="22"/>
      <c r="QO106" s="22"/>
      <c r="QP106" s="22"/>
      <c r="QQ106" s="22"/>
      <c r="QR106" s="22"/>
      <c r="QS106" s="22"/>
      <c r="QT106" s="22"/>
      <c r="QU106" s="22"/>
      <c r="QV106" s="22"/>
      <c r="QW106" s="22"/>
      <c r="QX106" s="22"/>
      <c r="QY106" s="22"/>
      <c r="QZ106" s="22"/>
      <c r="RA106" s="22"/>
      <c r="RB106" s="22"/>
      <c r="RC106" s="22"/>
      <c r="RD106" s="22"/>
      <c r="RE106" s="22"/>
      <c r="RF106" s="22"/>
      <c r="RG106" s="22"/>
      <c r="RH106" s="22"/>
      <c r="RI106" s="22"/>
      <c r="RJ106" s="22"/>
      <c r="RK106" s="22"/>
      <c r="RL106" s="22"/>
      <c r="RM106" s="22"/>
      <c r="RN106" s="22"/>
      <c r="RO106" s="22"/>
      <c r="RP106" s="22"/>
      <c r="RQ106" s="22"/>
      <c r="RR106" s="22"/>
      <c r="RS106" s="22"/>
      <c r="RT106" s="22"/>
      <c r="RU106" s="22"/>
      <c r="RV106" s="22"/>
      <c r="RW106" s="22"/>
      <c r="RX106" s="22"/>
      <c r="RY106" s="22"/>
      <c r="RZ106" s="22"/>
      <c r="SA106" s="22"/>
      <c r="SB106" s="22"/>
      <c r="SC106" s="22"/>
      <c r="SD106" s="22"/>
      <c r="SE106" s="22"/>
      <c r="SF106" s="22"/>
      <c r="SG106" s="22"/>
      <c r="SH106" s="22"/>
      <c r="SI106" s="22"/>
      <c r="SJ106" s="22"/>
      <c r="SK106" s="22"/>
      <c r="SL106" s="22"/>
      <c r="SM106" s="22"/>
      <c r="SN106" s="22"/>
      <c r="SO106" s="22"/>
      <c r="SP106" s="22"/>
      <c r="SQ106" s="22"/>
      <c r="SR106" s="22"/>
      <c r="SS106" s="22"/>
      <c r="ST106" s="22"/>
      <c r="SU106" s="22"/>
      <c r="SV106" s="22"/>
      <c r="SW106" s="22"/>
      <c r="SX106" s="22"/>
      <c r="SY106" s="22"/>
      <c r="SZ106" s="22"/>
      <c r="TA106" s="22"/>
      <c r="TB106" s="22"/>
      <c r="TC106" s="22"/>
      <c r="TD106" s="22"/>
      <c r="TE106" s="22"/>
      <c r="TF106" s="22"/>
      <c r="TG106" s="22"/>
      <c r="TH106" s="22"/>
      <c r="TI106" s="22"/>
      <c r="TJ106" s="22"/>
      <c r="TK106" s="22"/>
      <c r="TL106" s="22"/>
      <c r="TM106" s="22"/>
      <c r="TN106" s="22"/>
      <c r="TO106" s="22"/>
    </row>
    <row r="107" spans="1:535" s="21" customFormat="1" ht="36.75" customHeight="1" x14ac:dyDescent="0.25">
      <c r="A107" s="53"/>
      <c r="B107" s="53"/>
      <c r="C107" s="76" t="s">
        <v>395</v>
      </c>
      <c r="D107" s="159">
        <v>150000</v>
      </c>
      <c r="E107" s="157"/>
      <c r="F107" s="157"/>
      <c r="G107" s="157"/>
      <c r="H107" s="157"/>
      <c r="I107" s="157"/>
      <c r="J107" s="158">
        <f t="shared" si="61"/>
        <v>0</v>
      </c>
      <c r="K107" s="159">
        <f t="shared" si="60"/>
        <v>0</v>
      </c>
      <c r="L107" s="159"/>
      <c r="M107" s="157"/>
      <c r="N107" s="157"/>
      <c r="O107" s="157"/>
      <c r="P107" s="159"/>
      <c r="Q107" s="157">
        <f t="shared" si="58"/>
        <v>0</v>
      </c>
      <c r="R107" s="157"/>
      <c r="S107" s="157"/>
      <c r="T107" s="157"/>
      <c r="U107" s="157"/>
      <c r="V107" s="157"/>
      <c r="W107" s="158"/>
      <c r="X107" s="157">
        <f t="shared" si="59"/>
        <v>0</v>
      </c>
      <c r="Y107" s="203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  <c r="IV107" s="22"/>
      <c r="IW107" s="22"/>
      <c r="IX107" s="22"/>
      <c r="IY107" s="22"/>
      <c r="IZ107" s="22"/>
      <c r="JA107" s="22"/>
      <c r="JB107" s="22"/>
      <c r="JC107" s="22"/>
      <c r="JD107" s="22"/>
      <c r="JE107" s="22"/>
      <c r="JF107" s="22"/>
      <c r="JG107" s="22"/>
      <c r="JH107" s="22"/>
      <c r="JI107" s="22"/>
      <c r="JJ107" s="22"/>
      <c r="JK107" s="22"/>
      <c r="JL107" s="22"/>
      <c r="JM107" s="22"/>
      <c r="JN107" s="22"/>
      <c r="JO107" s="22"/>
      <c r="JP107" s="22"/>
      <c r="JQ107" s="22"/>
      <c r="JR107" s="22"/>
      <c r="JS107" s="22"/>
      <c r="JT107" s="22"/>
      <c r="JU107" s="22"/>
      <c r="JV107" s="22"/>
      <c r="JW107" s="22"/>
      <c r="JX107" s="22"/>
      <c r="JY107" s="22"/>
      <c r="JZ107" s="22"/>
      <c r="KA107" s="22"/>
      <c r="KB107" s="22"/>
      <c r="KC107" s="22"/>
      <c r="KD107" s="22"/>
      <c r="KE107" s="22"/>
      <c r="KF107" s="22"/>
      <c r="KG107" s="22"/>
      <c r="KH107" s="22"/>
      <c r="KI107" s="22"/>
      <c r="KJ107" s="22"/>
      <c r="KK107" s="22"/>
      <c r="KL107" s="22"/>
      <c r="KM107" s="22"/>
      <c r="KN107" s="22"/>
      <c r="KO107" s="22"/>
      <c r="KP107" s="22"/>
      <c r="KQ107" s="22"/>
      <c r="KR107" s="22"/>
      <c r="KS107" s="22"/>
      <c r="KT107" s="22"/>
      <c r="KU107" s="22"/>
      <c r="KV107" s="22"/>
      <c r="KW107" s="22"/>
      <c r="KX107" s="22"/>
      <c r="KY107" s="22"/>
      <c r="KZ107" s="22"/>
      <c r="LA107" s="22"/>
      <c r="LB107" s="22"/>
      <c r="LC107" s="22"/>
      <c r="LD107" s="22"/>
      <c r="LE107" s="22"/>
      <c r="LF107" s="22"/>
      <c r="LG107" s="22"/>
      <c r="LH107" s="22"/>
      <c r="LI107" s="22"/>
      <c r="LJ107" s="22"/>
      <c r="LK107" s="22"/>
      <c r="LL107" s="22"/>
      <c r="LM107" s="22"/>
      <c r="LN107" s="22"/>
      <c r="LO107" s="22"/>
      <c r="LP107" s="22"/>
      <c r="LQ107" s="22"/>
      <c r="LR107" s="22"/>
      <c r="LS107" s="22"/>
      <c r="LT107" s="22"/>
      <c r="LU107" s="22"/>
      <c r="LV107" s="22"/>
      <c r="LW107" s="22"/>
      <c r="LX107" s="22"/>
      <c r="LY107" s="22"/>
      <c r="LZ107" s="22"/>
      <c r="MA107" s="22"/>
      <c r="MB107" s="22"/>
      <c r="MC107" s="22"/>
      <c r="MD107" s="22"/>
      <c r="ME107" s="22"/>
      <c r="MF107" s="22"/>
      <c r="MG107" s="22"/>
      <c r="MH107" s="22"/>
      <c r="MI107" s="22"/>
      <c r="MJ107" s="22"/>
      <c r="MK107" s="22"/>
      <c r="ML107" s="22"/>
      <c r="MM107" s="22"/>
      <c r="MN107" s="22"/>
      <c r="MO107" s="22"/>
      <c r="MP107" s="22"/>
      <c r="MQ107" s="22"/>
      <c r="MR107" s="22"/>
      <c r="MS107" s="22"/>
      <c r="MT107" s="22"/>
      <c r="MU107" s="22"/>
      <c r="MV107" s="22"/>
      <c r="MW107" s="22"/>
      <c r="MX107" s="22"/>
      <c r="MY107" s="22"/>
      <c r="MZ107" s="22"/>
      <c r="NA107" s="22"/>
      <c r="NB107" s="22"/>
      <c r="NC107" s="22"/>
      <c r="ND107" s="22"/>
      <c r="NE107" s="22"/>
      <c r="NF107" s="22"/>
      <c r="NG107" s="22"/>
      <c r="NH107" s="22"/>
      <c r="NI107" s="22"/>
      <c r="NJ107" s="22"/>
      <c r="NK107" s="22"/>
      <c r="NL107" s="22"/>
      <c r="NM107" s="22"/>
      <c r="NN107" s="22"/>
      <c r="NO107" s="22"/>
      <c r="NP107" s="22"/>
      <c r="NQ107" s="22"/>
      <c r="NR107" s="22"/>
      <c r="NS107" s="22"/>
      <c r="NT107" s="22"/>
      <c r="NU107" s="22"/>
      <c r="NV107" s="22"/>
      <c r="NW107" s="22"/>
      <c r="NX107" s="22"/>
      <c r="NY107" s="22"/>
      <c r="NZ107" s="22"/>
      <c r="OA107" s="22"/>
      <c r="OB107" s="22"/>
      <c r="OC107" s="22"/>
      <c r="OD107" s="22"/>
      <c r="OE107" s="22"/>
      <c r="OF107" s="22"/>
      <c r="OG107" s="22"/>
      <c r="OH107" s="22"/>
      <c r="OI107" s="22"/>
      <c r="OJ107" s="22"/>
      <c r="OK107" s="22"/>
      <c r="OL107" s="22"/>
      <c r="OM107" s="22"/>
      <c r="ON107" s="22"/>
      <c r="OO107" s="22"/>
      <c r="OP107" s="22"/>
      <c r="OQ107" s="22"/>
      <c r="OR107" s="22"/>
      <c r="OS107" s="22"/>
      <c r="OT107" s="22"/>
      <c r="OU107" s="22"/>
      <c r="OV107" s="22"/>
      <c r="OW107" s="22"/>
      <c r="OX107" s="22"/>
      <c r="OY107" s="22"/>
      <c r="OZ107" s="22"/>
      <c r="PA107" s="22"/>
      <c r="PB107" s="22"/>
      <c r="PC107" s="22"/>
      <c r="PD107" s="22"/>
      <c r="PE107" s="22"/>
      <c r="PF107" s="22"/>
      <c r="PG107" s="22"/>
      <c r="PH107" s="22"/>
      <c r="PI107" s="22"/>
      <c r="PJ107" s="22"/>
      <c r="PK107" s="22"/>
      <c r="PL107" s="22"/>
      <c r="PM107" s="22"/>
      <c r="PN107" s="22"/>
      <c r="PO107" s="22"/>
      <c r="PP107" s="22"/>
      <c r="PQ107" s="22"/>
      <c r="PR107" s="22"/>
      <c r="PS107" s="22"/>
      <c r="PT107" s="22"/>
      <c r="PU107" s="22"/>
      <c r="PV107" s="22"/>
      <c r="PW107" s="22"/>
      <c r="PX107" s="22"/>
      <c r="PY107" s="22"/>
      <c r="PZ107" s="22"/>
      <c r="QA107" s="22"/>
      <c r="QB107" s="22"/>
      <c r="QC107" s="22"/>
      <c r="QD107" s="22"/>
      <c r="QE107" s="22"/>
      <c r="QF107" s="22"/>
      <c r="QG107" s="22"/>
      <c r="QH107" s="22"/>
      <c r="QI107" s="22"/>
      <c r="QJ107" s="22"/>
      <c r="QK107" s="22"/>
      <c r="QL107" s="22"/>
      <c r="QM107" s="22"/>
      <c r="QN107" s="22"/>
      <c r="QO107" s="22"/>
      <c r="QP107" s="22"/>
      <c r="QQ107" s="22"/>
      <c r="QR107" s="22"/>
      <c r="QS107" s="22"/>
      <c r="QT107" s="22"/>
      <c r="QU107" s="22"/>
      <c r="QV107" s="22"/>
      <c r="QW107" s="22"/>
      <c r="QX107" s="22"/>
      <c r="QY107" s="22"/>
      <c r="QZ107" s="22"/>
      <c r="RA107" s="22"/>
      <c r="RB107" s="22"/>
      <c r="RC107" s="22"/>
      <c r="RD107" s="22"/>
      <c r="RE107" s="22"/>
      <c r="RF107" s="22"/>
      <c r="RG107" s="22"/>
      <c r="RH107" s="22"/>
      <c r="RI107" s="22"/>
      <c r="RJ107" s="22"/>
      <c r="RK107" s="22"/>
      <c r="RL107" s="22"/>
      <c r="RM107" s="22"/>
      <c r="RN107" s="22"/>
      <c r="RO107" s="22"/>
      <c r="RP107" s="22"/>
      <c r="RQ107" s="22"/>
      <c r="RR107" s="22"/>
      <c r="RS107" s="22"/>
      <c r="RT107" s="22"/>
      <c r="RU107" s="22"/>
      <c r="RV107" s="22"/>
      <c r="RW107" s="22"/>
      <c r="RX107" s="22"/>
      <c r="RY107" s="22"/>
      <c r="RZ107" s="22"/>
      <c r="SA107" s="22"/>
      <c r="SB107" s="22"/>
      <c r="SC107" s="22"/>
      <c r="SD107" s="22"/>
      <c r="SE107" s="22"/>
      <c r="SF107" s="22"/>
      <c r="SG107" s="22"/>
      <c r="SH107" s="22"/>
      <c r="SI107" s="22"/>
      <c r="SJ107" s="22"/>
      <c r="SK107" s="22"/>
      <c r="SL107" s="22"/>
      <c r="SM107" s="22"/>
      <c r="SN107" s="22"/>
      <c r="SO107" s="22"/>
      <c r="SP107" s="22"/>
      <c r="SQ107" s="22"/>
      <c r="SR107" s="22"/>
      <c r="SS107" s="22"/>
      <c r="ST107" s="22"/>
      <c r="SU107" s="22"/>
      <c r="SV107" s="22"/>
      <c r="SW107" s="22"/>
      <c r="SX107" s="22"/>
      <c r="SY107" s="22"/>
      <c r="SZ107" s="22"/>
      <c r="TA107" s="22"/>
      <c r="TB107" s="22"/>
      <c r="TC107" s="22"/>
      <c r="TD107" s="22"/>
      <c r="TE107" s="22"/>
      <c r="TF107" s="22"/>
      <c r="TG107" s="22"/>
      <c r="TH107" s="22"/>
      <c r="TI107" s="22"/>
      <c r="TJ107" s="22"/>
      <c r="TK107" s="22"/>
      <c r="TL107" s="22"/>
      <c r="TM107" s="22"/>
      <c r="TN107" s="22"/>
      <c r="TO107" s="22"/>
    </row>
    <row r="108" spans="1:535" s="21" customFormat="1" ht="78.75" x14ac:dyDescent="0.25">
      <c r="A108" s="53" t="s">
        <v>555</v>
      </c>
      <c r="B108" s="53" t="s">
        <v>557</v>
      </c>
      <c r="C108" s="54" t="s">
        <v>597</v>
      </c>
      <c r="D108" s="157">
        <v>5811208</v>
      </c>
      <c r="E108" s="157"/>
      <c r="F108" s="157"/>
      <c r="G108" s="157">
        <v>3563708.29</v>
      </c>
      <c r="H108" s="157"/>
      <c r="I108" s="157"/>
      <c r="J108" s="158">
        <f t="shared" si="61"/>
        <v>61.32474160277863</v>
      </c>
      <c r="K108" s="157">
        <f t="shared" si="60"/>
        <v>1095855</v>
      </c>
      <c r="L108" s="157">
        <v>1095855</v>
      </c>
      <c r="M108" s="157"/>
      <c r="N108" s="157"/>
      <c r="O108" s="157"/>
      <c r="P108" s="157">
        <v>1095855</v>
      </c>
      <c r="Q108" s="157">
        <f t="shared" si="58"/>
        <v>670705.80000000005</v>
      </c>
      <c r="R108" s="157">
        <v>670705.80000000005</v>
      </c>
      <c r="S108" s="157"/>
      <c r="T108" s="157"/>
      <c r="U108" s="157"/>
      <c r="V108" s="157">
        <v>670705.80000000005</v>
      </c>
      <c r="W108" s="158">
        <f t="shared" si="63"/>
        <v>61.203881900433913</v>
      </c>
      <c r="X108" s="157">
        <f t="shared" si="59"/>
        <v>4234414.09</v>
      </c>
      <c r="Y108" s="203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  <c r="IU108" s="22"/>
      <c r="IV108" s="22"/>
      <c r="IW108" s="22"/>
      <c r="IX108" s="22"/>
      <c r="IY108" s="22"/>
      <c r="IZ108" s="22"/>
      <c r="JA108" s="22"/>
      <c r="JB108" s="22"/>
      <c r="JC108" s="22"/>
      <c r="JD108" s="22"/>
      <c r="JE108" s="22"/>
      <c r="JF108" s="22"/>
      <c r="JG108" s="22"/>
      <c r="JH108" s="22"/>
      <c r="JI108" s="22"/>
      <c r="JJ108" s="22"/>
      <c r="JK108" s="22"/>
      <c r="JL108" s="22"/>
      <c r="JM108" s="22"/>
      <c r="JN108" s="22"/>
      <c r="JO108" s="22"/>
      <c r="JP108" s="22"/>
      <c r="JQ108" s="22"/>
      <c r="JR108" s="22"/>
      <c r="JS108" s="22"/>
      <c r="JT108" s="22"/>
      <c r="JU108" s="22"/>
      <c r="JV108" s="22"/>
      <c r="JW108" s="22"/>
      <c r="JX108" s="22"/>
      <c r="JY108" s="22"/>
      <c r="JZ108" s="22"/>
      <c r="KA108" s="22"/>
      <c r="KB108" s="22"/>
      <c r="KC108" s="22"/>
      <c r="KD108" s="22"/>
      <c r="KE108" s="22"/>
      <c r="KF108" s="22"/>
      <c r="KG108" s="22"/>
      <c r="KH108" s="22"/>
      <c r="KI108" s="22"/>
      <c r="KJ108" s="22"/>
      <c r="KK108" s="22"/>
      <c r="KL108" s="22"/>
      <c r="KM108" s="22"/>
      <c r="KN108" s="22"/>
      <c r="KO108" s="22"/>
      <c r="KP108" s="22"/>
      <c r="KQ108" s="22"/>
      <c r="KR108" s="22"/>
      <c r="KS108" s="22"/>
      <c r="KT108" s="22"/>
      <c r="KU108" s="22"/>
      <c r="KV108" s="22"/>
      <c r="KW108" s="22"/>
      <c r="KX108" s="22"/>
      <c r="KY108" s="22"/>
      <c r="KZ108" s="22"/>
      <c r="LA108" s="22"/>
      <c r="LB108" s="22"/>
      <c r="LC108" s="22"/>
      <c r="LD108" s="22"/>
      <c r="LE108" s="22"/>
      <c r="LF108" s="22"/>
      <c r="LG108" s="22"/>
      <c r="LH108" s="22"/>
      <c r="LI108" s="22"/>
      <c r="LJ108" s="22"/>
      <c r="LK108" s="22"/>
      <c r="LL108" s="22"/>
      <c r="LM108" s="22"/>
      <c r="LN108" s="22"/>
      <c r="LO108" s="22"/>
      <c r="LP108" s="22"/>
      <c r="LQ108" s="22"/>
      <c r="LR108" s="22"/>
      <c r="LS108" s="22"/>
      <c r="LT108" s="22"/>
      <c r="LU108" s="22"/>
      <c r="LV108" s="22"/>
      <c r="LW108" s="22"/>
      <c r="LX108" s="22"/>
      <c r="LY108" s="22"/>
      <c r="LZ108" s="22"/>
      <c r="MA108" s="22"/>
      <c r="MB108" s="22"/>
      <c r="MC108" s="22"/>
      <c r="MD108" s="22"/>
      <c r="ME108" s="22"/>
      <c r="MF108" s="22"/>
      <c r="MG108" s="22"/>
      <c r="MH108" s="22"/>
      <c r="MI108" s="22"/>
      <c r="MJ108" s="22"/>
      <c r="MK108" s="22"/>
      <c r="ML108" s="22"/>
      <c r="MM108" s="22"/>
      <c r="MN108" s="22"/>
      <c r="MO108" s="22"/>
      <c r="MP108" s="22"/>
      <c r="MQ108" s="22"/>
      <c r="MR108" s="22"/>
      <c r="MS108" s="22"/>
      <c r="MT108" s="22"/>
      <c r="MU108" s="22"/>
      <c r="MV108" s="22"/>
      <c r="MW108" s="22"/>
      <c r="MX108" s="22"/>
      <c r="MY108" s="22"/>
      <c r="MZ108" s="22"/>
      <c r="NA108" s="22"/>
      <c r="NB108" s="22"/>
      <c r="NC108" s="22"/>
      <c r="ND108" s="22"/>
      <c r="NE108" s="22"/>
      <c r="NF108" s="22"/>
      <c r="NG108" s="22"/>
      <c r="NH108" s="22"/>
      <c r="NI108" s="22"/>
      <c r="NJ108" s="22"/>
      <c r="NK108" s="22"/>
      <c r="NL108" s="22"/>
      <c r="NM108" s="22"/>
      <c r="NN108" s="22"/>
      <c r="NO108" s="22"/>
      <c r="NP108" s="22"/>
      <c r="NQ108" s="22"/>
      <c r="NR108" s="22"/>
      <c r="NS108" s="22"/>
      <c r="NT108" s="22"/>
      <c r="NU108" s="22"/>
      <c r="NV108" s="22"/>
      <c r="NW108" s="22"/>
      <c r="NX108" s="22"/>
      <c r="NY108" s="22"/>
      <c r="NZ108" s="22"/>
      <c r="OA108" s="22"/>
      <c r="OB108" s="22"/>
      <c r="OC108" s="22"/>
      <c r="OD108" s="22"/>
      <c r="OE108" s="22"/>
      <c r="OF108" s="22"/>
      <c r="OG108" s="22"/>
      <c r="OH108" s="22"/>
      <c r="OI108" s="22"/>
      <c r="OJ108" s="22"/>
      <c r="OK108" s="22"/>
      <c r="OL108" s="22"/>
      <c r="OM108" s="22"/>
      <c r="ON108" s="22"/>
      <c r="OO108" s="22"/>
      <c r="OP108" s="22"/>
      <c r="OQ108" s="22"/>
      <c r="OR108" s="22"/>
      <c r="OS108" s="22"/>
      <c r="OT108" s="22"/>
      <c r="OU108" s="22"/>
      <c r="OV108" s="22"/>
      <c r="OW108" s="22"/>
      <c r="OX108" s="22"/>
      <c r="OY108" s="22"/>
      <c r="OZ108" s="22"/>
      <c r="PA108" s="22"/>
      <c r="PB108" s="22"/>
      <c r="PC108" s="22"/>
      <c r="PD108" s="22"/>
      <c r="PE108" s="22"/>
      <c r="PF108" s="22"/>
      <c r="PG108" s="22"/>
      <c r="PH108" s="22"/>
      <c r="PI108" s="22"/>
      <c r="PJ108" s="22"/>
      <c r="PK108" s="22"/>
      <c r="PL108" s="22"/>
      <c r="PM108" s="22"/>
      <c r="PN108" s="22"/>
      <c r="PO108" s="22"/>
      <c r="PP108" s="22"/>
      <c r="PQ108" s="22"/>
      <c r="PR108" s="22"/>
      <c r="PS108" s="22"/>
      <c r="PT108" s="22"/>
      <c r="PU108" s="22"/>
      <c r="PV108" s="22"/>
      <c r="PW108" s="22"/>
      <c r="PX108" s="22"/>
      <c r="PY108" s="22"/>
      <c r="PZ108" s="22"/>
      <c r="QA108" s="22"/>
      <c r="QB108" s="22"/>
      <c r="QC108" s="22"/>
      <c r="QD108" s="22"/>
      <c r="QE108" s="22"/>
      <c r="QF108" s="22"/>
      <c r="QG108" s="22"/>
      <c r="QH108" s="22"/>
      <c r="QI108" s="22"/>
      <c r="QJ108" s="22"/>
      <c r="QK108" s="22"/>
      <c r="QL108" s="22"/>
      <c r="QM108" s="22"/>
      <c r="QN108" s="22"/>
      <c r="QO108" s="22"/>
      <c r="QP108" s="22"/>
      <c r="QQ108" s="22"/>
      <c r="QR108" s="22"/>
      <c r="QS108" s="22"/>
      <c r="QT108" s="22"/>
      <c r="QU108" s="22"/>
      <c r="QV108" s="22"/>
      <c r="QW108" s="22"/>
      <c r="QX108" s="22"/>
      <c r="QY108" s="22"/>
      <c r="QZ108" s="22"/>
      <c r="RA108" s="22"/>
      <c r="RB108" s="22"/>
      <c r="RC108" s="22"/>
      <c r="RD108" s="22"/>
      <c r="RE108" s="22"/>
      <c r="RF108" s="22"/>
      <c r="RG108" s="22"/>
      <c r="RH108" s="22"/>
      <c r="RI108" s="22"/>
      <c r="RJ108" s="22"/>
      <c r="RK108" s="22"/>
      <c r="RL108" s="22"/>
      <c r="RM108" s="22"/>
      <c r="RN108" s="22"/>
      <c r="RO108" s="22"/>
      <c r="RP108" s="22"/>
      <c r="RQ108" s="22"/>
      <c r="RR108" s="22"/>
      <c r="RS108" s="22"/>
      <c r="RT108" s="22"/>
      <c r="RU108" s="22"/>
      <c r="RV108" s="22"/>
      <c r="RW108" s="22"/>
      <c r="RX108" s="22"/>
      <c r="RY108" s="22"/>
      <c r="RZ108" s="22"/>
      <c r="SA108" s="22"/>
      <c r="SB108" s="22"/>
      <c r="SC108" s="22"/>
      <c r="SD108" s="22"/>
      <c r="SE108" s="22"/>
      <c r="SF108" s="22"/>
      <c r="SG108" s="22"/>
      <c r="SH108" s="22"/>
      <c r="SI108" s="22"/>
      <c r="SJ108" s="22"/>
      <c r="SK108" s="22"/>
      <c r="SL108" s="22"/>
      <c r="SM108" s="22"/>
      <c r="SN108" s="22"/>
      <c r="SO108" s="22"/>
      <c r="SP108" s="22"/>
      <c r="SQ108" s="22"/>
      <c r="SR108" s="22"/>
      <c r="SS108" s="22"/>
      <c r="ST108" s="22"/>
      <c r="SU108" s="22"/>
      <c r="SV108" s="22"/>
      <c r="SW108" s="22"/>
      <c r="SX108" s="22"/>
      <c r="SY108" s="22"/>
      <c r="SZ108" s="22"/>
      <c r="TA108" s="22"/>
      <c r="TB108" s="22"/>
      <c r="TC108" s="22"/>
      <c r="TD108" s="22"/>
      <c r="TE108" s="22"/>
      <c r="TF108" s="22"/>
      <c r="TG108" s="22"/>
      <c r="TH108" s="22"/>
      <c r="TI108" s="22"/>
      <c r="TJ108" s="22"/>
      <c r="TK108" s="22"/>
      <c r="TL108" s="22"/>
      <c r="TM108" s="22"/>
      <c r="TN108" s="22"/>
      <c r="TO108" s="22"/>
    </row>
    <row r="109" spans="1:535" s="23" customFormat="1" ht="78.75" x14ac:dyDescent="0.25">
      <c r="A109" s="73"/>
      <c r="B109" s="73"/>
      <c r="C109" s="76" t="s">
        <v>559</v>
      </c>
      <c r="D109" s="159">
        <v>5811208</v>
      </c>
      <c r="E109" s="159"/>
      <c r="F109" s="159"/>
      <c r="G109" s="159">
        <v>3563708.29</v>
      </c>
      <c r="H109" s="159"/>
      <c r="I109" s="159"/>
      <c r="J109" s="158">
        <f t="shared" si="61"/>
        <v>61.32474160277863</v>
      </c>
      <c r="K109" s="159">
        <f t="shared" si="60"/>
        <v>1095855</v>
      </c>
      <c r="L109" s="159">
        <v>1095855</v>
      </c>
      <c r="M109" s="159"/>
      <c r="N109" s="159"/>
      <c r="O109" s="159"/>
      <c r="P109" s="159">
        <v>1095855</v>
      </c>
      <c r="Q109" s="157">
        <f t="shared" si="58"/>
        <v>670705.80000000005</v>
      </c>
      <c r="R109" s="159">
        <v>670705.80000000005</v>
      </c>
      <c r="S109" s="159"/>
      <c r="T109" s="159"/>
      <c r="U109" s="159"/>
      <c r="V109" s="159">
        <v>670705.80000000005</v>
      </c>
      <c r="W109" s="158">
        <f t="shared" si="63"/>
        <v>61.203881900433913</v>
      </c>
      <c r="X109" s="157">
        <f t="shared" si="59"/>
        <v>4234414.09</v>
      </c>
      <c r="Y109" s="203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  <c r="IL109" s="29"/>
      <c r="IM109" s="29"/>
      <c r="IN109" s="29"/>
      <c r="IO109" s="29"/>
      <c r="IP109" s="29"/>
      <c r="IQ109" s="29"/>
      <c r="IR109" s="29"/>
      <c r="IS109" s="29"/>
      <c r="IT109" s="29"/>
      <c r="IU109" s="29"/>
      <c r="IV109" s="29"/>
      <c r="IW109" s="29"/>
      <c r="IX109" s="29"/>
      <c r="IY109" s="29"/>
      <c r="IZ109" s="29"/>
      <c r="JA109" s="29"/>
      <c r="JB109" s="29"/>
      <c r="JC109" s="29"/>
      <c r="JD109" s="29"/>
      <c r="JE109" s="29"/>
      <c r="JF109" s="29"/>
      <c r="JG109" s="29"/>
      <c r="JH109" s="29"/>
      <c r="JI109" s="29"/>
      <c r="JJ109" s="29"/>
      <c r="JK109" s="29"/>
      <c r="JL109" s="29"/>
      <c r="JM109" s="29"/>
      <c r="JN109" s="29"/>
      <c r="JO109" s="29"/>
      <c r="JP109" s="29"/>
      <c r="JQ109" s="29"/>
      <c r="JR109" s="29"/>
      <c r="JS109" s="29"/>
      <c r="JT109" s="29"/>
      <c r="JU109" s="29"/>
      <c r="JV109" s="29"/>
      <c r="JW109" s="29"/>
      <c r="JX109" s="29"/>
      <c r="JY109" s="29"/>
      <c r="JZ109" s="29"/>
      <c r="KA109" s="29"/>
      <c r="KB109" s="29"/>
      <c r="KC109" s="29"/>
      <c r="KD109" s="29"/>
      <c r="KE109" s="29"/>
      <c r="KF109" s="29"/>
      <c r="KG109" s="29"/>
      <c r="KH109" s="29"/>
      <c r="KI109" s="29"/>
      <c r="KJ109" s="29"/>
      <c r="KK109" s="29"/>
      <c r="KL109" s="29"/>
      <c r="KM109" s="29"/>
      <c r="KN109" s="29"/>
      <c r="KO109" s="29"/>
      <c r="KP109" s="29"/>
      <c r="KQ109" s="29"/>
      <c r="KR109" s="29"/>
      <c r="KS109" s="29"/>
      <c r="KT109" s="29"/>
      <c r="KU109" s="29"/>
      <c r="KV109" s="29"/>
      <c r="KW109" s="29"/>
      <c r="KX109" s="29"/>
      <c r="KY109" s="29"/>
      <c r="KZ109" s="29"/>
      <c r="LA109" s="29"/>
      <c r="LB109" s="29"/>
      <c r="LC109" s="29"/>
      <c r="LD109" s="29"/>
      <c r="LE109" s="29"/>
      <c r="LF109" s="29"/>
      <c r="LG109" s="29"/>
      <c r="LH109" s="29"/>
      <c r="LI109" s="29"/>
      <c r="LJ109" s="29"/>
      <c r="LK109" s="29"/>
      <c r="LL109" s="29"/>
      <c r="LM109" s="29"/>
      <c r="LN109" s="29"/>
      <c r="LO109" s="29"/>
      <c r="LP109" s="29"/>
      <c r="LQ109" s="29"/>
      <c r="LR109" s="29"/>
      <c r="LS109" s="29"/>
      <c r="LT109" s="29"/>
      <c r="LU109" s="29"/>
      <c r="LV109" s="29"/>
      <c r="LW109" s="29"/>
      <c r="LX109" s="29"/>
      <c r="LY109" s="29"/>
      <c r="LZ109" s="29"/>
      <c r="MA109" s="29"/>
      <c r="MB109" s="29"/>
      <c r="MC109" s="29"/>
      <c r="MD109" s="29"/>
      <c r="ME109" s="29"/>
      <c r="MF109" s="29"/>
      <c r="MG109" s="29"/>
      <c r="MH109" s="29"/>
      <c r="MI109" s="29"/>
      <c r="MJ109" s="29"/>
      <c r="MK109" s="29"/>
      <c r="ML109" s="29"/>
      <c r="MM109" s="29"/>
      <c r="MN109" s="29"/>
      <c r="MO109" s="29"/>
      <c r="MP109" s="29"/>
      <c r="MQ109" s="29"/>
      <c r="MR109" s="29"/>
      <c r="MS109" s="29"/>
      <c r="MT109" s="29"/>
      <c r="MU109" s="29"/>
      <c r="MV109" s="29"/>
      <c r="MW109" s="29"/>
      <c r="MX109" s="29"/>
      <c r="MY109" s="29"/>
      <c r="MZ109" s="29"/>
      <c r="NA109" s="29"/>
      <c r="NB109" s="29"/>
      <c r="NC109" s="29"/>
      <c r="ND109" s="29"/>
      <c r="NE109" s="29"/>
      <c r="NF109" s="29"/>
      <c r="NG109" s="29"/>
      <c r="NH109" s="29"/>
      <c r="NI109" s="29"/>
      <c r="NJ109" s="29"/>
      <c r="NK109" s="29"/>
      <c r="NL109" s="29"/>
      <c r="NM109" s="29"/>
      <c r="NN109" s="29"/>
      <c r="NO109" s="29"/>
      <c r="NP109" s="29"/>
      <c r="NQ109" s="29"/>
      <c r="NR109" s="29"/>
      <c r="NS109" s="29"/>
      <c r="NT109" s="29"/>
      <c r="NU109" s="29"/>
      <c r="NV109" s="29"/>
      <c r="NW109" s="29"/>
      <c r="NX109" s="29"/>
      <c r="NY109" s="29"/>
      <c r="NZ109" s="29"/>
      <c r="OA109" s="29"/>
      <c r="OB109" s="29"/>
      <c r="OC109" s="29"/>
      <c r="OD109" s="29"/>
      <c r="OE109" s="29"/>
      <c r="OF109" s="29"/>
      <c r="OG109" s="29"/>
      <c r="OH109" s="29"/>
      <c r="OI109" s="29"/>
      <c r="OJ109" s="29"/>
      <c r="OK109" s="29"/>
      <c r="OL109" s="29"/>
      <c r="OM109" s="29"/>
      <c r="ON109" s="29"/>
      <c r="OO109" s="29"/>
      <c r="OP109" s="29"/>
      <c r="OQ109" s="29"/>
      <c r="OR109" s="29"/>
      <c r="OS109" s="29"/>
      <c r="OT109" s="29"/>
      <c r="OU109" s="29"/>
      <c r="OV109" s="29"/>
      <c r="OW109" s="29"/>
      <c r="OX109" s="29"/>
      <c r="OY109" s="29"/>
      <c r="OZ109" s="29"/>
      <c r="PA109" s="29"/>
      <c r="PB109" s="29"/>
      <c r="PC109" s="29"/>
      <c r="PD109" s="29"/>
      <c r="PE109" s="29"/>
      <c r="PF109" s="29"/>
      <c r="PG109" s="29"/>
      <c r="PH109" s="29"/>
      <c r="PI109" s="29"/>
      <c r="PJ109" s="29"/>
      <c r="PK109" s="29"/>
      <c r="PL109" s="29"/>
      <c r="PM109" s="29"/>
      <c r="PN109" s="29"/>
      <c r="PO109" s="29"/>
      <c r="PP109" s="29"/>
      <c r="PQ109" s="29"/>
      <c r="PR109" s="29"/>
      <c r="PS109" s="29"/>
      <c r="PT109" s="29"/>
      <c r="PU109" s="29"/>
      <c r="PV109" s="29"/>
      <c r="PW109" s="29"/>
      <c r="PX109" s="29"/>
      <c r="PY109" s="29"/>
      <c r="PZ109" s="29"/>
      <c r="QA109" s="29"/>
      <c r="QB109" s="29"/>
      <c r="QC109" s="29"/>
      <c r="QD109" s="29"/>
      <c r="QE109" s="29"/>
      <c r="QF109" s="29"/>
      <c r="QG109" s="29"/>
      <c r="QH109" s="29"/>
      <c r="QI109" s="29"/>
      <c r="QJ109" s="29"/>
      <c r="QK109" s="29"/>
      <c r="QL109" s="29"/>
      <c r="QM109" s="29"/>
      <c r="QN109" s="29"/>
      <c r="QO109" s="29"/>
      <c r="QP109" s="29"/>
      <c r="QQ109" s="29"/>
      <c r="QR109" s="29"/>
      <c r="QS109" s="29"/>
      <c r="QT109" s="29"/>
      <c r="QU109" s="29"/>
      <c r="QV109" s="29"/>
      <c r="QW109" s="29"/>
      <c r="QX109" s="29"/>
      <c r="QY109" s="29"/>
      <c r="QZ109" s="29"/>
      <c r="RA109" s="29"/>
      <c r="RB109" s="29"/>
      <c r="RC109" s="29"/>
      <c r="RD109" s="29"/>
      <c r="RE109" s="29"/>
      <c r="RF109" s="29"/>
      <c r="RG109" s="29"/>
      <c r="RH109" s="29"/>
      <c r="RI109" s="29"/>
      <c r="RJ109" s="29"/>
      <c r="RK109" s="29"/>
      <c r="RL109" s="29"/>
      <c r="RM109" s="29"/>
      <c r="RN109" s="29"/>
      <c r="RO109" s="29"/>
      <c r="RP109" s="29"/>
      <c r="RQ109" s="29"/>
      <c r="RR109" s="29"/>
      <c r="RS109" s="29"/>
      <c r="RT109" s="29"/>
      <c r="RU109" s="29"/>
      <c r="RV109" s="29"/>
      <c r="RW109" s="29"/>
      <c r="RX109" s="29"/>
      <c r="RY109" s="29"/>
      <c r="RZ109" s="29"/>
      <c r="SA109" s="29"/>
      <c r="SB109" s="29"/>
      <c r="SC109" s="29"/>
      <c r="SD109" s="29"/>
      <c r="SE109" s="29"/>
      <c r="SF109" s="29"/>
      <c r="SG109" s="29"/>
      <c r="SH109" s="29"/>
      <c r="SI109" s="29"/>
      <c r="SJ109" s="29"/>
      <c r="SK109" s="29"/>
      <c r="SL109" s="29"/>
      <c r="SM109" s="29"/>
      <c r="SN109" s="29"/>
      <c r="SO109" s="29"/>
      <c r="SP109" s="29"/>
      <c r="SQ109" s="29"/>
      <c r="SR109" s="29"/>
      <c r="SS109" s="29"/>
      <c r="ST109" s="29"/>
      <c r="SU109" s="29"/>
      <c r="SV109" s="29"/>
      <c r="SW109" s="29"/>
      <c r="SX109" s="29"/>
      <c r="SY109" s="29"/>
      <c r="SZ109" s="29"/>
      <c r="TA109" s="29"/>
      <c r="TB109" s="29"/>
      <c r="TC109" s="29"/>
      <c r="TD109" s="29"/>
      <c r="TE109" s="29"/>
      <c r="TF109" s="29"/>
      <c r="TG109" s="29"/>
      <c r="TH109" s="29"/>
      <c r="TI109" s="29"/>
      <c r="TJ109" s="29"/>
      <c r="TK109" s="29"/>
      <c r="TL109" s="29"/>
      <c r="TM109" s="29"/>
      <c r="TN109" s="29"/>
      <c r="TO109" s="29"/>
    </row>
    <row r="110" spans="1:535" s="21" customFormat="1" ht="65.25" customHeight="1" x14ac:dyDescent="0.25">
      <c r="A110" s="53" t="s">
        <v>488</v>
      </c>
      <c r="B110" s="53" t="s">
        <v>489</v>
      </c>
      <c r="C110" s="83" t="s">
        <v>505</v>
      </c>
      <c r="D110" s="157">
        <v>2612700</v>
      </c>
      <c r="E110" s="157">
        <v>1459720</v>
      </c>
      <c r="F110" s="157"/>
      <c r="G110" s="157">
        <v>771825.62</v>
      </c>
      <c r="H110" s="157">
        <v>429418.78</v>
      </c>
      <c r="I110" s="157"/>
      <c r="J110" s="158">
        <f t="shared" si="61"/>
        <v>29.541302866766177</v>
      </c>
      <c r="K110" s="157">
        <f t="shared" si="60"/>
        <v>72000</v>
      </c>
      <c r="L110" s="157">
        <v>72000</v>
      </c>
      <c r="M110" s="157"/>
      <c r="N110" s="157"/>
      <c r="O110" s="157"/>
      <c r="P110" s="157">
        <v>72000</v>
      </c>
      <c r="Q110" s="157">
        <f t="shared" si="58"/>
        <v>0</v>
      </c>
      <c r="R110" s="157"/>
      <c r="S110" s="157"/>
      <c r="T110" s="157"/>
      <c r="U110" s="157"/>
      <c r="V110" s="157"/>
      <c r="W110" s="158">
        <f t="shared" si="63"/>
        <v>0</v>
      </c>
      <c r="X110" s="157">
        <f t="shared" si="59"/>
        <v>771825.62</v>
      </c>
      <c r="Y110" s="203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  <c r="IT110" s="22"/>
      <c r="IU110" s="22"/>
      <c r="IV110" s="22"/>
      <c r="IW110" s="22"/>
      <c r="IX110" s="22"/>
      <c r="IY110" s="22"/>
      <c r="IZ110" s="22"/>
      <c r="JA110" s="22"/>
      <c r="JB110" s="22"/>
      <c r="JC110" s="22"/>
      <c r="JD110" s="22"/>
      <c r="JE110" s="22"/>
      <c r="JF110" s="22"/>
      <c r="JG110" s="22"/>
      <c r="JH110" s="22"/>
      <c r="JI110" s="22"/>
      <c r="JJ110" s="22"/>
      <c r="JK110" s="22"/>
      <c r="JL110" s="22"/>
      <c r="JM110" s="22"/>
      <c r="JN110" s="22"/>
      <c r="JO110" s="22"/>
      <c r="JP110" s="22"/>
      <c r="JQ110" s="22"/>
      <c r="JR110" s="22"/>
      <c r="JS110" s="22"/>
      <c r="JT110" s="22"/>
      <c r="JU110" s="22"/>
      <c r="JV110" s="22"/>
      <c r="JW110" s="22"/>
      <c r="JX110" s="22"/>
      <c r="JY110" s="22"/>
      <c r="JZ110" s="22"/>
      <c r="KA110" s="22"/>
      <c r="KB110" s="22"/>
      <c r="KC110" s="22"/>
      <c r="KD110" s="22"/>
      <c r="KE110" s="22"/>
      <c r="KF110" s="22"/>
      <c r="KG110" s="22"/>
      <c r="KH110" s="22"/>
      <c r="KI110" s="22"/>
      <c r="KJ110" s="22"/>
      <c r="KK110" s="22"/>
      <c r="KL110" s="22"/>
      <c r="KM110" s="22"/>
      <c r="KN110" s="22"/>
      <c r="KO110" s="22"/>
      <c r="KP110" s="22"/>
      <c r="KQ110" s="22"/>
      <c r="KR110" s="22"/>
      <c r="KS110" s="22"/>
      <c r="KT110" s="22"/>
      <c r="KU110" s="22"/>
      <c r="KV110" s="22"/>
      <c r="KW110" s="22"/>
      <c r="KX110" s="22"/>
      <c r="KY110" s="22"/>
      <c r="KZ110" s="22"/>
      <c r="LA110" s="22"/>
      <c r="LB110" s="22"/>
      <c r="LC110" s="22"/>
      <c r="LD110" s="22"/>
      <c r="LE110" s="22"/>
      <c r="LF110" s="22"/>
      <c r="LG110" s="22"/>
      <c r="LH110" s="22"/>
      <c r="LI110" s="22"/>
      <c r="LJ110" s="22"/>
      <c r="LK110" s="22"/>
      <c r="LL110" s="22"/>
      <c r="LM110" s="22"/>
      <c r="LN110" s="22"/>
      <c r="LO110" s="22"/>
      <c r="LP110" s="22"/>
      <c r="LQ110" s="22"/>
      <c r="LR110" s="22"/>
      <c r="LS110" s="22"/>
      <c r="LT110" s="22"/>
      <c r="LU110" s="22"/>
      <c r="LV110" s="22"/>
      <c r="LW110" s="22"/>
      <c r="LX110" s="22"/>
      <c r="LY110" s="22"/>
      <c r="LZ110" s="22"/>
      <c r="MA110" s="22"/>
      <c r="MB110" s="22"/>
      <c r="MC110" s="22"/>
      <c r="MD110" s="22"/>
      <c r="ME110" s="22"/>
      <c r="MF110" s="22"/>
      <c r="MG110" s="22"/>
      <c r="MH110" s="22"/>
      <c r="MI110" s="22"/>
      <c r="MJ110" s="22"/>
      <c r="MK110" s="22"/>
      <c r="ML110" s="22"/>
      <c r="MM110" s="22"/>
      <c r="MN110" s="22"/>
      <c r="MO110" s="22"/>
      <c r="MP110" s="22"/>
      <c r="MQ110" s="22"/>
      <c r="MR110" s="22"/>
      <c r="MS110" s="22"/>
      <c r="MT110" s="22"/>
      <c r="MU110" s="22"/>
      <c r="MV110" s="22"/>
      <c r="MW110" s="22"/>
      <c r="MX110" s="22"/>
      <c r="MY110" s="22"/>
      <c r="MZ110" s="22"/>
      <c r="NA110" s="22"/>
      <c r="NB110" s="22"/>
      <c r="NC110" s="22"/>
      <c r="ND110" s="22"/>
      <c r="NE110" s="22"/>
      <c r="NF110" s="22"/>
      <c r="NG110" s="22"/>
      <c r="NH110" s="22"/>
      <c r="NI110" s="22"/>
      <c r="NJ110" s="22"/>
      <c r="NK110" s="22"/>
      <c r="NL110" s="22"/>
      <c r="NM110" s="22"/>
      <c r="NN110" s="22"/>
      <c r="NO110" s="22"/>
      <c r="NP110" s="22"/>
      <c r="NQ110" s="22"/>
      <c r="NR110" s="22"/>
      <c r="NS110" s="22"/>
      <c r="NT110" s="22"/>
      <c r="NU110" s="22"/>
      <c r="NV110" s="22"/>
      <c r="NW110" s="22"/>
      <c r="NX110" s="22"/>
      <c r="NY110" s="22"/>
      <c r="NZ110" s="22"/>
      <c r="OA110" s="22"/>
      <c r="OB110" s="22"/>
      <c r="OC110" s="22"/>
      <c r="OD110" s="22"/>
      <c r="OE110" s="22"/>
      <c r="OF110" s="22"/>
      <c r="OG110" s="22"/>
      <c r="OH110" s="22"/>
      <c r="OI110" s="22"/>
      <c r="OJ110" s="22"/>
      <c r="OK110" s="22"/>
      <c r="OL110" s="22"/>
      <c r="OM110" s="22"/>
      <c r="ON110" s="22"/>
      <c r="OO110" s="22"/>
      <c r="OP110" s="22"/>
      <c r="OQ110" s="22"/>
      <c r="OR110" s="22"/>
      <c r="OS110" s="22"/>
      <c r="OT110" s="22"/>
      <c r="OU110" s="22"/>
      <c r="OV110" s="22"/>
      <c r="OW110" s="22"/>
      <c r="OX110" s="22"/>
      <c r="OY110" s="22"/>
      <c r="OZ110" s="22"/>
      <c r="PA110" s="22"/>
      <c r="PB110" s="22"/>
      <c r="PC110" s="22"/>
      <c r="PD110" s="22"/>
      <c r="PE110" s="22"/>
      <c r="PF110" s="22"/>
      <c r="PG110" s="22"/>
      <c r="PH110" s="22"/>
      <c r="PI110" s="22"/>
      <c r="PJ110" s="22"/>
      <c r="PK110" s="22"/>
      <c r="PL110" s="22"/>
      <c r="PM110" s="22"/>
      <c r="PN110" s="22"/>
      <c r="PO110" s="22"/>
      <c r="PP110" s="22"/>
      <c r="PQ110" s="22"/>
      <c r="PR110" s="22"/>
      <c r="PS110" s="22"/>
      <c r="PT110" s="22"/>
      <c r="PU110" s="22"/>
      <c r="PV110" s="22"/>
      <c r="PW110" s="22"/>
      <c r="PX110" s="22"/>
      <c r="PY110" s="22"/>
      <c r="PZ110" s="22"/>
      <c r="QA110" s="22"/>
      <c r="QB110" s="22"/>
      <c r="QC110" s="22"/>
      <c r="QD110" s="22"/>
      <c r="QE110" s="22"/>
      <c r="QF110" s="22"/>
      <c r="QG110" s="22"/>
      <c r="QH110" s="22"/>
      <c r="QI110" s="22"/>
      <c r="QJ110" s="22"/>
      <c r="QK110" s="22"/>
      <c r="QL110" s="22"/>
      <c r="QM110" s="22"/>
      <c r="QN110" s="22"/>
      <c r="QO110" s="22"/>
      <c r="QP110" s="22"/>
      <c r="QQ110" s="22"/>
      <c r="QR110" s="22"/>
      <c r="QS110" s="22"/>
      <c r="QT110" s="22"/>
      <c r="QU110" s="22"/>
      <c r="QV110" s="22"/>
      <c r="QW110" s="22"/>
      <c r="QX110" s="22"/>
      <c r="QY110" s="22"/>
      <c r="QZ110" s="22"/>
      <c r="RA110" s="22"/>
      <c r="RB110" s="22"/>
      <c r="RC110" s="22"/>
      <c r="RD110" s="22"/>
      <c r="RE110" s="22"/>
      <c r="RF110" s="22"/>
      <c r="RG110" s="22"/>
      <c r="RH110" s="22"/>
      <c r="RI110" s="22"/>
      <c r="RJ110" s="22"/>
      <c r="RK110" s="22"/>
      <c r="RL110" s="22"/>
      <c r="RM110" s="22"/>
      <c r="RN110" s="22"/>
      <c r="RO110" s="22"/>
      <c r="RP110" s="22"/>
      <c r="RQ110" s="22"/>
      <c r="RR110" s="22"/>
      <c r="RS110" s="22"/>
      <c r="RT110" s="22"/>
      <c r="RU110" s="22"/>
      <c r="RV110" s="22"/>
      <c r="RW110" s="22"/>
      <c r="RX110" s="22"/>
      <c r="RY110" s="22"/>
      <c r="RZ110" s="22"/>
      <c r="SA110" s="22"/>
      <c r="SB110" s="22"/>
      <c r="SC110" s="22"/>
      <c r="SD110" s="22"/>
      <c r="SE110" s="22"/>
      <c r="SF110" s="22"/>
      <c r="SG110" s="22"/>
      <c r="SH110" s="22"/>
      <c r="SI110" s="22"/>
      <c r="SJ110" s="22"/>
      <c r="SK110" s="22"/>
      <c r="SL110" s="22"/>
      <c r="SM110" s="22"/>
      <c r="SN110" s="22"/>
      <c r="SO110" s="22"/>
      <c r="SP110" s="22"/>
      <c r="SQ110" s="22"/>
      <c r="SR110" s="22"/>
      <c r="SS110" s="22"/>
      <c r="ST110" s="22"/>
      <c r="SU110" s="22"/>
      <c r="SV110" s="22"/>
      <c r="SW110" s="22"/>
      <c r="SX110" s="22"/>
      <c r="SY110" s="22"/>
      <c r="SZ110" s="22"/>
      <c r="TA110" s="22"/>
      <c r="TB110" s="22"/>
      <c r="TC110" s="22"/>
      <c r="TD110" s="22"/>
      <c r="TE110" s="22"/>
      <c r="TF110" s="22"/>
      <c r="TG110" s="22"/>
      <c r="TH110" s="22"/>
      <c r="TI110" s="22"/>
      <c r="TJ110" s="22"/>
      <c r="TK110" s="22"/>
      <c r="TL110" s="22"/>
      <c r="TM110" s="22"/>
      <c r="TN110" s="22"/>
      <c r="TO110" s="22"/>
    </row>
    <row r="111" spans="1:535" s="23" customFormat="1" ht="63" x14ac:dyDescent="0.25">
      <c r="A111" s="73"/>
      <c r="B111" s="95"/>
      <c r="C111" s="76" t="s">
        <v>383</v>
      </c>
      <c r="D111" s="159">
        <v>2612700</v>
      </c>
      <c r="E111" s="159">
        <v>1459720</v>
      </c>
      <c r="F111" s="159"/>
      <c r="G111" s="159">
        <v>771825.62</v>
      </c>
      <c r="H111" s="159">
        <v>429418.78</v>
      </c>
      <c r="I111" s="159"/>
      <c r="J111" s="158">
        <f t="shared" si="61"/>
        <v>29.541302866766177</v>
      </c>
      <c r="K111" s="159">
        <f t="shared" si="60"/>
        <v>72000</v>
      </c>
      <c r="L111" s="159">
        <v>72000</v>
      </c>
      <c r="M111" s="159"/>
      <c r="N111" s="159"/>
      <c r="O111" s="159"/>
      <c r="P111" s="159">
        <v>72000</v>
      </c>
      <c r="Q111" s="157">
        <f t="shared" si="58"/>
        <v>0</v>
      </c>
      <c r="R111" s="159"/>
      <c r="S111" s="159"/>
      <c r="T111" s="159"/>
      <c r="U111" s="159"/>
      <c r="V111" s="159"/>
      <c r="W111" s="158">
        <f t="shared" si="63"/>
        <v>0</v>
      </c>
      <c r="X111" s="157">
        <f t="shared" si="59"/>
        <v>771825.62</v>
      </c>
      <c r="Y111" s="203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  <c r="HG111" s="29"/>
      <c r="HH111" s="29"/>
      <c r="HI111" s="29"/>
      <c r="HJ111" s="29"/>
      <c r="HK111" s="29"/>
      <c r="HL111" s="29"/>
      <c r="HM111" s="29"/>
      <c r="HN111" s="29"/>
      <c r="HO111" s="29"/>
      <c r="HP111" s="29"/>
      <c r="HQ111" s="29"/>
      <c r="HR111" s="29"/>
      <c r="HS111" s="29"/>
      <c r="HT111" s="29"/>
      <c r="HU111" s="29"/>
      <c r="HV111" s="29"/>
      <c r="HW111" s="29"/>
      <c r="HX111" s="29"/>
      <c r="HY111" s="29"/>
      <c r="HZ111" s="29"/>
      <c r="IA111" s="29"/>
      <c r="IB111" s="29"/>
      <c r="IC111" s="29"/>
      <c r="ID111" s="29"/>
      <c r="IE111" s="29"/>
      <c r="IF111" s="29"/>
      <c r="IG111" s="29"/>
      <c r="IH111" s="29"/>
      <c r="II111" s="29"/>
      <c r="IJ111" s="29"/>
      <c r="IK111" s="29"/>
      <c r="IL111" s="29"/>
      <c r="IM111" s="29"/>
      <c r="IN111" s="29"/>
      <c r="IO111" s="29"/>
      <c r="IP111" s="29"/>
      <c r="IQ111" s="29"/>
      <c r="IR111" s="29"/>
      <c r="IS111" s="29"/>
      <c r="IT111" s="29"/>
      <c r="IU111" s="29"/>
      <c r="IV111" s="29"/>
      <c r="IW111" s="29"/>
      <c r="IX111" s="29"/>
      <c r="IY111" s="29"/>
      <c r="IZ111" s="29"/>
      <c r="JA111" s="29"/>
      <c r="JB111" s="29"/>
      <c r="JC111" s="29"/>
      <c r="JD111" s="29"/>
      <c r="JE111" s="29"/>
      <c r="JF111" s="29"/>
      <c r="JG111" s="29"/>
      <c r="JH111" s="29"/>
      <c r="JI111" s="29"/>
      <c r="JJ111" s="29"/>
      <c r="JK111" s="29"/>
      <c r="JL111" s="29"/>
      <c r="JM111" s="29"/>
      <c r="JN111" s="29"/>
      <c r="JO111" s="29"/>
      <c r="JP111" s="29"/>
      <c r="JQ111" s="29"/>
      <c r="JR111" s="29"/>
      <c r="JS111" s="29"/>
      <c r="JT111" s="29"/>
      <c r="JU111" s="29"/>
      <c r="JV111" s="29"/>
      <c r="JW111" s="29"/>
      <c r="JX111" s="29"/>
      <c r="JY111" s="29"/>
      <c r="JZ111" s="29"/>
      <c r="KA111" s="29"/>
      <c r="KB111" s="29"/>
      <c r="KC111" s="29"/>
      <c r="KD111" s="29"/>
      <c r="KE111" s="29"/>
      <c r="KF111" s="29"/>
      <c r="KG111" s="29"/>
      <c r="KH111" s="29"/>
      <c r="KI111" s="29"/>
      <c r="KJ111" s="29"/>
      <c r="KK111" s="29"/>
      <c r="KL111" s="29"/>
      <c r="KM111" s="29"/>
      <c r="KN111" s="29"/>
      <c r="KO111" s="29"/>
      <c r="KP111" s="29"/>
      <c r="KQ111" s="29"/>
      <c r="KR111" s="29"/>
      <c r="KS111" s="29"/>
      <c r="KT111" s="29"/>
      <c r="KU111" s="29"/>
      <c r="KV111" s="29"/>
      <c r="KW111" s="29"/>
      <c r="KX111" s="29"/>
      <c r="KY111" s="29"/>
      <c r="KZ111" s="29"/>
      <c r="LA111" s="29"/>
      <c r="LB111" s="29"/>
      <c r="LC111" s="29"/>
      <c r="LD111" s="29"/>
      <c r="LE111" s="29"/>
      <c r="LF111" s="29"/>
      <c r="LG111" s="29"/>
      <c r="LH111" s="29"/>
      <c r="LI111" s="29"/>
      <c r="LJ111" s="29"/>
      <c r="LK111" s="29"/>
      <c r="LL111" s="29"/>
      <c r="LM111" s="29"/>
      <c r="LN111" s="29"/>
      <c r="LO111" s="29"/>
      <c r="LP111" s="29"/>
      <c r="LQ111" s="29"/>
      <c r="LR111" s="29"/>
      <c r="LS111" s="29"/>
      <c r="LT111" s="29"/>
      <c r="LU111" s="29"/>
      <c r="LV111" s="29"/>
      <c r="LW111" s="29"/>
      <c r="LX111" s="29"/>
      <c r="LY111" s="29"/>
      <c r="LZ111" s="29"/>
      <c r="MA111" s="29"/>
      <c r="MB111" s="29"/>
      <c r="MC111" s="29"/>
      <c r="MD111" s="29"/>
      <c r="ME111" s="29"/>
      <c r="MF111" s="29"/>
      <c r="MG111" s="29"/>
      <c r="MH111" s="29"/>
      <c r="MI111" s="29"/>
      <c r="MJ111" s="29"/>
      <c r="MK111" s="29"/>
      <c r="ML111" s="29"/>
      <c r="MM111" s="29"/>
      <c r="MN111" s="29"/>
      <c r="MO111" s="29"/>
      <c r="MP111" s="29"/>
      <c r="MQ111" s="29"/>
      <c r="MR111" s="29"/>
      <c r="MS111" s="29"/>
      <c r="MT111" s="29"/>
      <c r="MU111" s="29"/>
      <c r="MV111" s="29"/>
      <c r="MW111" s="29"/>
      <c r="MX111" s="29"/>
      <c r="MY111" s="29"/>
      <c r="MZ111" s="29"/>
      <c r="NA111" s="29"/>
      <c r="NB111" s="29"/>
      <c r="NC111" s="29"/>
      <c r="ND111" s="29"/>
      <c r="NE111" s="29"/>
      <c r="NF111" s="29"/>
      <c r="NG111" s="29"/>
      <c r="NH111" s="29"/>
      <c r="NI111" s="29"/>
      <c r="NJ111" s="29"/>
      <c r="NK111" s="29"/>
      <c r="NL111" s="29"/>
      <c r="NM111" s="29"/>
      <c r="NN111" s="29"/>
      <c r="NO111" s="29"/>
      <c r="NP111" s="29"/>
      <c r="NQ111" s="29"/>
      <c r="NR111" s="29"/>
      <c r="NS111" s="29"/>
      <c r="NT111" s="29"/>
      <c r="NU111" s="29"/>
      <c r="NV111" s="29"/>
      <c r="NW111" s="29"/>
      <c r="NX111" s="29"/>
      <c r="NY111" s="29"/>
      <c r="NZ111" s="29"/>
      <c r="OA111" s="29"/>
      <c r="OB111" s="29"/>
      <c r="OC111" s="29"/>
      <c r="OD111" s="29"/>
      <c r="OE111" s="29"/>
      <c r="OF111" s="29"/>
      <c r="OG111" s="29"/>
      <c r="OH111" s="29"/>
      <c r="OI111" s="29"/>
      <c r="OJ111" s="29"/>
      <c r="OK111" s="29"/>
      <c r="OL111" s="29"/>
      <c r="OM111" s="29"/>
      <c r="ON111" s="29"/>
      <c r="OO111" s="29"/>
      <c r="OP111" s="29"/>
      <c r="OQ111" s="29"/>
      <c r="OR111" s="29"/>
      <c r="OS111" s="29"/>
      <c r="OT111" s="29"/>
      <c r="OU111" s="29"/>
      <c r="OV111" s="29"/>
      <c r="OW111" s="29"/>
      <c r="OX111" s="29"/>
      <c r="OY111" s="29"/>
      <c r="OZ111" s="29"/>
      <c r="PA111" s="29"/>
      <c r="PB111" s="29"/>
      <c r="PC111" s="29"/>
      <c r="PD111" s="29"/>
      <c r="PE111" s="29"/>
      <c r="PF111" s="29"/>
      <c r="PG111" s="29"/>
      <c r="PH111" s="29"/>
      <c r="PI111" s="29"/>
      <c r="PJ111" s="29"/>
      <c r="PK111" s="29"/>
      <c r="PL111" s="29"/>
      <c r="PM111" s="29"/>
      <c r="PN111" s="29"/>
      <c r="PO111" s="29"/>
      <c r="PP111" s="29"/>
      <c r="PQ111" s="29"/>
      <c r="PR111" s="29"/>
      <c r="PS111" s="29"/>
      <c r="PT111" s="29"/>
      <c r="PU111" s="29"/>
      <c r="PV111" s="29"/>
      <c r="PW111" s="29"/>
      <c r="PX111" s="29"/>
      <c r="PY111" s="29"/>
      <c r="PZ111" s="29"/>
      <c r="QA111" s="29"/>
      <c r="QB111" s="29"/>
      <c r="QC111" s="29"/>
      <c r="QD111" s="29"/>
      <c r="QE111" s="29"/>
      <c r="QF111" s="29"/>
      <c r="QG111" s="29"/>
      <c r="QH111" s="29"/>
      <c r="QI111" s="29"/>
      <c r="QJ111" s="29"/>
      <c r="QK111" s="29"/>
      <c r="QL111" s="29"/>
      <c r="QM111" s="29"/>
      <c r="QN111" s="29"/>
      <c r="QO111" s="29"/>
      <c r="QP111" s="29"/>
      <c r="QQ111" s="29"/>
      <c r="QR111" s="29"/>
      <c r="QS111" s="29"/>
      <c r="QT111" s="29"/>
      <c r="QU111" s="29"/>
      <c r="QV111" s="29"/>
      <c r="QW111" s="29"/>
      <c r="QX111" s="29"/>
      <c r="QY111" s="29"/>
      <c r="QZ111" s="29"/>
      <c r="RA111" s="29"/>
      <c r="RB111" s="29"/>
      <c r="RC111" s="29"/>
      <c r="RD111" s="29"/>
      <c r="RE111" s="29"/>
      <c r="RF111" s="29"/>
      <c r="RG111" s="29"/>
      <c r="RH111" s="29"/>
      <c r="RI111" s="29"/>
      <c r="RJ111" s="29"/>
      <c r="RK111" s="29"/>
      <c r="RL111" s="29"/>
      <c r="RM111" s="29"/>
      <c r="RN111" s="29"/>
      <c r="RO111" s="29"/>
      <c r="RP111" s="29"/>
      <c r="RQ111" s="29"/>
      <c r="RR111" s="29"/>
      <c r="RS111" s="29"/>
      <c r="RT111" s="29"/>
      <c r="RU111" s="29"/>
      <c r="RV111" s="29"/>
      <c r="RW111" s="29"/>
      <c r="RX111" s="29"/>
      <c r="RY111" s="29"/>
      <c r="RZ111" s="29"/>
      <c r="SA111" s="29"/>
      <c r="SB111" s="29"/>
      <c r="SC111" s="29"/>
      <c r="SD111" s="29"/>
      <c r="SE111" s="29"/>
      <c r="SF111" s="29"/>
      <c r="SG111" s="29"/>
      <c r="SH111" s="29"/>
      <c r="SI111" s="29"/>
      <c r="SJ111" s="29"/>
      <c r="SK111" s="29"/>
      <c r="SL111" s="29"/>
      <c r="SM111" s="29"/>
      <c r="SN111" s="29"/>
      <c r="SO111" s="29"/>
      <c r="SP111" s="29"/>
      <c r="SQ111" s="29"/>
      <c r="SR111" s="29"/>
      <c r="SS111" s="29"/>
      <c r="ST111" s="29"/>
      <c r="SU111" s="29"/>
      <c r="SV111" s="29"/>
      <c r="SW111" s="29"/>
      <c r="SX111" s="29"/>
      <c r="SY111" s="29"/>
      <c r="SZ111" s="29"/>
      <c r="TA111" s="29"/>
      <c r="TB111" s="29"/>
      <c r="TC111" s="29"/>
      <c r="TD111" s="29"/>
      <c r="TE111" s="29"/>
      <c r="TF111" s="29"/>
      <c r="TG111" s="29"/>
      <c r="TH111" s="29"/>
      <c r="TI111" s="29"/>
      <c r="TJ111" s="29"/>
      <c r="TK111" s="29"/>
      <c r="TL111" s="29"/>
      <c r="TM111" s="29"/>
      <c r="TN111" s="29"/>
      <c r="TO111" s="29"/>
    </row>
    <row r="112" spans="1:535" s="23" customFormat="1" ht="78.75" x14ac:dyDescent="0.25">
      <c r="A112" s="53" t="s">
        <v>520</v>
      </c>
      <c r="B112" s="82">
        <v>1210</v>
      </c>
      <c r="C112" s="35" t="s">
        <v>521</v>
      </c>
      <c r="D112" s="157">
        <v>1174231</v>
      </c>
      <c r="E112" s="157">
        <v>962484</v>
      </c>
      <c r="F112" s="159"/>
      <c r="G112" s="159">
        <v>671605.96</v>
      </c>
      <c r="H112" s="159">
        <v>550495.69999999995</v>
      </c>
      <c r="I112" s="159"/>
      <c r="J112" s="158">
        <f t="shared" si="61"/>
        <v>57.195386597696704</v>
      </c>
      <c r="K112" s="157">
        <f t="shared" si="60"/>
        <v>0</v>
      </c>
      <c r="L112" s="159"/>
      <c r="M112" s="159"/>
      <c r="N112" s="159"/>
      <c r="O112" s="159"/>
      <c r="P112" s="159"/>
      <c r="Q112" s="157">
        <f t="shared" si="58"/>
        <v>0</v>
      </c>
      <c r="R112" s="159"/>
      <c r="S112" s="159"/>
      <c r="T112" s="159"/>
      <c r="U112" s="159"/>
      <c r="V112" s="159"/>
      <c r="W112" s="158"/>
      <c r="X112" s="157">
        <f t="shared" si="59"/>
        <v>671605.96</v>
      </c>
      <c r="Y112" s="203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  <c r="IM112" s="29"/>
      <c r="IN112" s="29"/>
      <c r="IO112" s="29"/>
      <c r="IP112" s="29"/>
      <c r="IQ112" s="29"/>
      <c r="IR112" s="29"/>
      <c r="IS112" s="29"/>
      <c r="IT112" s="29"/>
      <c r="IU112" s="29"/>
      <c r="IV112" s="29"/>
      <c r="IW112" s="29"/>
      <c r="IX112" s="29"/>
      <c r="IY112" s="29"/>
      <c r="IZ112" s="29"/>
      <c r="JA112" s="29"/>
      <c r="JB112" s="29"/>
      <c r="JC112" s="29"/>
      <c r="JD112" s="29"/>
      <c r="JE112" s="29"/>
      <c r="JF112" s="29"/>
      <c r="JG112" s="29"/>
      <c r="JH112" s="29"/>
      <c r="JI112" s="29"/>
      <c r="JJ112" s="29"/>
      <c r="JK112" s="29"/>
      <c r="JL112" s="29"/>
      <c r="JM112" s="29"/>
      <c r="JN112" s="29"/>
      <c r="JO112" s="29"/>
      <c r="JP112" s="29"/>
      <c r="JQ112" s="29"/>
      <c r="JR112" s="29"/>
      <c r="JS112" s="29"/>
      <c r="JT112" s="29"/>
      <c r="JU112" s="29"/>
      <c r="JV112" s="29"/>
      <c r="JW112" s="29"/>
      <c r="JX112" s="29"/>
      <c r="JY112" s="29"/>
      <c r="JZ112" s="29"/>
      <c r="KA112" s="29"/>
      <c r="KB112" s="29"/>
      <c r="KC112" s="29"/>
      <c r="KD112" s="29"/>
      <c r="KE112" s="29"/>
      <c r="KF112" s="29"/>
      <c r="KG112" s="29"/>
      <c r="KH112" s="29"/>
      <c r="KI112" s="29"/>
      <c r="KJ112" s="29"/>
      <c r="KK112" s="29"/>
      <c r="KL112" s="29"/>
      <c r="KM112" s="29"/>
      <c r="KN112" s="29"/>
      <c r="KO112" s="29"/>
      <c r="KP112" s="29"/>
      <c r="KQ112" s="29"/>
      <c r="KR112" s="29"/>
      <c r="KS112" s="29"/>
      <c r="KT112" s="29"/>
      <c r="KU112" s="29"/>
      <c r="KV112" s="29"/>
      <c r="KW112" s="29"/>
      <c r="KX112" s="29"/>
      <c r="KY112" s="29"/>
      <c r="KZ112" s="29"/>
      <c r="LA112" s="29"/>
      <c r="LB112" s="29"/>
      <c r="LC112" s="29"/>
      <c r="LD112" s="29"/>
      <c r="LE112" s="29"/>
      <c r="LF112" s="29"/>
      <c r="LG112" s="29"/>
      <c r="LH112" s="29"/>
      <c r="LI112" s="29"/>
      <c r="LJ112" s="29"/>
      <c r="LK112" s="29"/>
      <c r="LL112" s="29"/>
      <c r="LM112" s="29"/>
      <c r="LN112" s="29"/>
      <c r="LO112" s="29"/>
      <c r="LP112" s="29"/>
      <c r="LQ112" s="29"/>
      <c r="LR112" s="29"/>
      <c r="LS112" s="29"/>
      <c r="LT112" s="29"/>
      <c r="LU112" s="29"/>
      <c r="LV112" s="29"/>
      <c r="LW112" s="29"/>
      <c r="LX112" s="29"/>
      <c r="LY112" s="29"/>
      <c r="LZ112" s="29"/>
      <c r="MA112" s="29"/>
      <c r="MB112" s="29"/>
      <c r="MC112" s="29"/>
      <c r="MD112" s="29"/>
      <c r="ME112" s="29"/>
      <c r="MF112" s="29"/>
      <c r="MG112" s="29"/>
      <c r="MH112" s="29"/>
      <c r="MI112" s="29"/>
      <c r="MJ112" s="29"/>
      <c r="MK112" s="29"/>
      <c r="ML112" s="29"/>
      <c r="MM112" s="29"/>
      <c r="MN112" s="29"/>
      <c r="MO112" s="29"/>
      <c r="MP112" s="29"/>
      <c r="MQ112" s="29"/>
      <c r="MR112" s="29"/>
      <c r="MS112" s="29"/>
      <c r="MT112" s="29"/>
      <c r="MU112" s="29"/>
      <c r="MV112" s="29"/>
      <c r="MW112" s="29"/>
      <c r="MX112" s="29"/>
      <c r="MY112" s="29"/>
      <c r="MZ112" s="29"/>
      <c r="NA112" s="29"/>
      <c r="NB112" s="29"/>
      <c r="NC112" s="29"/>
      <c r="ND112" s="29"/>
      <c r="NE112" s="29"/>
      <c r="NF112" s="29"/>
      <c r="NG112" s="29"/>
      <c r="NH112" s="29"/>
      <c r="NI112" s="29"/>
      <c r="NJ112" s="29"/>
      <c r="NK112" s="29"/>
      <c r="NL112" s="29"/>
      <c r="NM112" s="29"/>
      <c r="NN112" s="29"/>
      <c r="NO112" s="29"/>
      <c r="NP112" s="29"/>
      <c r="NQ112" s="29"/>
      <c r="NR112" s="29"/>
      <c r="NS112" s="29"/>
      <c r="NT112" s="29"/>
      <c r="NU112" s="29"/>
      <c r="NV112" s="29"/>
      <c r="NW112" s="29"/>
      <c r="NX112" s="29"/>
      <c r="NY112" s="29"/>
      <c r="NZ112" s="29"/>
      <c r="OA112" s="29"/>
      <c r="OB112" s="29"/>
      <c r="OC112" s="29"/>
      <c r="OD112" s="29"/>
      <c r="OE112" s="29"/>
      <c r="OF112" s="29"/>
      <c r="OG112" s="29"/>
      <c r="OH112" s="29"/>
      <c r="OI112" s="29"/>
      <c r="OJ112" s="29"/>
      <c r="OK112" s="29"/>
      <c r="OL112" s="29"/>
      <c r="OM112" s="29"/>
      <c r="ON112" s="29"/>
      <c r="OO112" s="29"/>
      <c r="OP112" s="29"/>
      <c r="OQ112" s="29"/>
      <c r="OR112" s="29"/>
      <c r="OS112" s="29"/>
      <c r="OT112" s="29"/>
      <c r="OU112" s="29"/>
      <c r="OV112" s="29"/>
      <c r="OW112" s="29"/>
      <c r="OX112" s="29"/>
      <c r="OY112" s="29"/>
      <c r="OZ112" s="29"/>
      <c r="PA112" s="29"/>
      <c r="PB112" s="29"/>
      <c r="PC112" s="29"/>
      <c r="PD112" s="29"/>
      <c r="PE112" s="29"/>
      <c r="PF112" s="29"/>
      <c r="PG112" s="29"/>
      <c r="PH112" s="29"/>
      <c r="PI112" s="29"/>
      <c r="PJ112" s="29"/>
      <c r="PK112" s="29"/>
      <c r="PL112" s="29"/>
      <c r="PM112" s="29"/>
      <c r="PN112" s="29"/>
      <c r="PO112" s="29"/>
      <c r="PP112" s="29"/>
      <c r="PQ112" s="29"/>
      <c r="PR112" s="29"/>
      <c r="PS112" s="29"/>
      <c r="PT112" s="29"/>
      <c r="PU112" s="29"/>
      <c r="PV112" s="29"/>
      <c r="PW112" s="29"/>
      <c r="PX112" s="29"/>
      <c r="PY112" s="29"/>
      <c r="PZ112" s="29"/>
      <c r="QA112" s="29"/>
      <c r="QB112" s="29"/>
      <c r="QC112" s="29"/>
      <c r="QD112" s="29"/>
      <c r="QE112" s="29"/>
      <c r="QF112" s="29"/>
      <c r="QG112" s="29"/>
      <c r="QH112" s="29"/>
      <c r="QI112" s="29"/>
      <c r="QJ112" s="29"/>
      <c r="QK112" s="29"/>
      <c r="QL112" s="29"/>
      <c r="QM112" s="29"/>
      <c r="QN112" s="29"/>
      <c r="QO112" s="29"/>
      <c r="QP112" s="29"/>
      <c r="QQ112" s="29"/>
      <c r="QR112" s="29"/>
      <c r="QS112" s="29"/>
      <c r="QT112" s="29"/>
      <c r="QU112" s="29"/>
      <c r="QV112" s="29"/>
      <c r="QW112" s="29"/>
      <c r="QX112" s="29"/>
      <c r="QY112" s="29"/>
      <c r="QZ112" s="29"/>
      <c r="RA112" s="29"/>
      <c r="RB112" s="29"/>
      <c r="RC112" s="29"/>
      <c r="RD112" s="29"/>
      <c r="RE112" s="29"/>
      <c r="RF112" s="29"/>
      <c r="RG112" s="29"/>
      <c r="RH112" s="29"/>
      <c r="RI112" s="29"/>
      <c r="RJ112" s="29"/>
      <c r="RK112" s="29"/>
      <c r="RL112" s="29"/>
      <c r="RM112" s="29"/>
      <c r="RN112" s="29"/>
      <c r="RO112" s="29"/>
      <c r="RP112" s="29"/>
      <c r="RQ112" s="29"/>
      <c r="RR112" s="29"/>
      <c r="RS112" s="29"/>
      <c r="RT112" s="29"/>
      <c r="RU112" s="29"/>
      <c r="RV112" s="29"/>
      <c r="RW112" s="29"/>
      <c r="RX112" s="29"/>
      <c r="RY112" s="29"/>
      <c r="RZ112" s="29"/>
      <c r="SA112" s="29"/>
      <c r="SB112" s="29"/>
      <c r="SC112" s="29"/>
      <c r="SD112" s="29"/>
      <c r="SE112" s="29"/>
      <c r="SF112" s="29"/>
      <c r="SG112" s="29"/>
      <c r="SH112" s="29"/>
      <c r="SI112" s="29"/>
      <c r="SJ112" s="29"/>
      <c r="SK112" s="29"/>
      <c r="SL112" s="29"/>
      <c r="SM112" s="29"/>
      <c r="SN112" s="29"/>
      <c r="SO112" s="29"/>
      <c r="SP112" s="29"/>
      <c r="SQ112" s="29"/>
      <c r="SR112" s="29"/>
      <c r="SS112" s="29"/>
      <c r="ST112" s="29"/>
      <c r="SU112" s="29"/>
      <c r="SV112" s="29"/>
      <c r="SW112" s="29"/>
      <c r="SX112" s="29"/>
      <c r="SY112" s="29"/>
      <c r="SZ112" s="29"/>
      <c r="TA112" s="29"/>
      <c r="TB112" s="29"/>
      <c r="TC112" s="29"/>
      <c r="TD112" s="29"/>
      <c r="TE112" s="29"/>
      <c r="TF112" s="29"/>
      <c r="TG112" s="29"/>
      <c r="TH112" s="29"/>
      <c r="TI112" s="29"/>
      <c r="TJ112" s="29"/>
      <c r="TK112" s="29"/>
      <c r="TL112" s="29"/>
      <c r="TM112" s="29"/>
      <c r="TN112" s="29"/>
      <c r="TO112" s="29"/>
    </row>
    <row r="113" spans="1:535" s="23" customFormat="1" ht="75.75" customHeight="1" x14ac:dyDescent="0.25">
      <c r="A113" s="73"/>
      <c r="B113" s="95"/>
      <c r="C113" s="76" t="s">
        <v>522</v>
      </c>
      <c r="D113" s="159">
        <v>1174231</v>
      </c>
      <c r="E113" s="159">
        <v>962484</v>
      </c>
      <c r="F113" s="159"/>
      <c r="G113" s="159">
        <v>671605.96</v>
      </c>
      <c r="H113" s="159">
        <v>550495.69999999995</v>
      </c>
      <c r="I113" s="159"/>
      <c r="J113" s="158">
        <f t="shared" si="61"/>
        <v>57.195386597696704</v>
      </c>
      <c r="K113" s="159">
        <f t="shared" si="60"/>
        <v>0</v>
      </c>
      <c r="L113" s="159"/>
      <c r="M113" s="159"/>
      <c r="N113" s="159"/>
      <c r="O113" s="159"/>
      <c r="P113" s="159"/>
      <c r="Q113" s="157">
        <f t="shared" si="58"/>
        <v>0</v>
      </c>
      <c r="R113" s="159"/>
      <c r="S113" s="159"/>
      <c r="T113" s="159"/>
      <c r="U113" s="159"/>
      <c r="V113" s="159"/>
      <c r="W113" s="158"/>
      <c r="X113" s="157">
        <f t="shared" si="59"/>
        <v>671605.96</v>
      </c>
      <c r="Y113" s="203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  <c r="IK113" s="29"/>
      <c r="IL113" s="29"/>
      <c r="IM113" s="29"/>
      <c r="IN113" s="29"/>
      <c r="IO113" s="29"/>
      <c r="IP113" s="29"/>
      <c r="IQ113" s="29"/>
      <c r="IR113" s="29"/>
      <c r="IS113" s="29"/>
      <c r="IT113" s="29"/>
      <c r="IU113" s="29"/>
      <c r="IV113" s="29"/>
      <c r="IW113" s="29"/>
      <c r="IX113" s="29"/>
      <c r="IY113" s="29"/>
      <c r="IZ113" s="29"/>
      <c r="JA113" s="29"/>
      <c r="JB113" s="29"/>
      <c r="JC113" s="29"/>
      <c r="JD113" s="29"/>
      <c r="JE113" s="29"/>
      <c r="JF113" s="29"/>
      <c r="JG113" s="29"/>
      <c r="JH113" s="29"/>
      <c r="JI113" s="29"/>
      <c r="JJ113" s="29"/>
      <c r="JK113" s="29"/>
      <c r="JL113" s="29"/>
      <c r="JM113" s="29"/>
      <c r="JN113" s="29"/>
      <c r="JO113" s="29"/>
      <c r="JP113" s="29"/>
      <c r="JQ113" s="29"/>
      <c r="JR113" s="29"/>
      <c r="JS113" s="29"/>
      <c r="JT113" s="29"/>
      <c r="JU113" s="29"/>
      <c r="JV113" s="29"/>
      <c r="JW113" s="29"/>
      <c r="JX113" s="29"/>
      <c r="JY113" s="29"/>
      <c r="JZ113" s="29"/>
      <c r="KA113" s="29"/>
      <c r="KB113" s="29"/>
      <c r="KC113" s="29"/>
      <c r="KD113" s="29"/>
      <c r="KE113" s="29"/>
      <c r="KF113" s="29"/>
      <c r="KG113" s="29"/>
      <c r="KH113" s="29"/>
      <c r="KI113" s="29"/>
      <c r="KJ113" s="29"/>
      <c r="KK113" s="29"/>
      <c r="KL113" s="29"/>
      <c r="KM113" s="29"/>
      <c r="KN113" s="29"/>
      <c r="KO113" s="29"/>
      <c r="KP113" s="29"/>
      <c r="KQ113" s="29"/>
      <c r="KR113" s="29"/>
      <c r="KS113" s="29"/>
      <c r="KT113" s="29"/>
      <c r="KU113" s="29"/>
      <c r="KV113" s="29"/>
      <c r="KW113" s="29"/>
      <c r="KX113" s="29"/>
      <c r="KY113" s="29"/>
      <c r="KZ113" s="29"/>
      <c r="LA113" s="29"/>
      <c r="LB113" s="29"/>
      <c r="LC113" s="29"/>
      <c r="LD113" s="29"/>
      <c r="LE113" s="29"/>
      <c r="LF113" s="29"/>
      <c r="LG113" s="29"/>
      <c r="LH113" s="29"/>
      <c r="LI113" s="29"/>
      <c r="LJ113" s="29"/>
      <c r="LK113" s="29"/>
      <c r="LL113" s="29"/>
      <c r="LM113" s="29"/>
      <c r="LN113" s="29"/>
      <c r="LO113" s="29"/>
      <c r="LP113" s="29"/>
      <c r="LQ113" s="29"/>
      <c r="LR113" s="29"/>
      <c r="LS113" s="29"/>
      <c r="LT113" s="29"/>
      <c r="LU113" s="29"/>
      <c r="LV113" s="29"/>
      <c r="LW113" s="29"/>
      <c r="LX113" s="29"/>
      <c r="LY113" s="29"/>
      <c r="LZ113" s="29"/>
      <c r="MA113" s="29"/>
      <c r="MB113" s="29"/>
      <c r="MC113" s="29"/>
      <c r="MD113" s="29"/>
      <c r="ME113" s="29"/>
      <c r="MF113" s="29"/>
      <c r="MG113" s="29"/>
      <c r="MH113" s="29"/>
      <c r="MI113" s="29"/>
      <c r="MJ113" s="29"/>
      <c r="MK113" s="29"/>
      <c r="ML113" s="29"/>
      <c r="MM113" s="29"/>
      <c r="MN113" s="29"/>
      <c r="MO113" s="29"/>
      <c r="MP113" s="29"/>
      <c r="MQ113" s="29"/>
      <c r="MR113" s="29"/>
      <c r="MS113" s="29"/>
      <c r="MT113" s="29"/>
      <c r="MU113" s="29"/>
      <c r="MV113" s="29"/>
      <c r="MW113" s="29"/>
      <c r="MX113" s="29"/>
      <c r="MY113" s="29"/>
      <c r="MZ113" s="29"/>
      <c r="NA113" s="29"/>
      <c r="NB113" s="29"/>
      <c r="NC113" s="29"/>
      <c r="ND113" s="29"/>
      <c r="NE113" s="29"/>
      <c r="NF113" s="29"/>
      <c r="NG113" s="29"/>
      <c r="NH113" s="29"/>
      <c r="NI113" s="29"/>
      <c r="NJ113" s="29"/>
      <c r="NK113" s="29"/>
      <c r="NL113" s="29"/>
      <c r="NM113" s="29"/>
      <c r="NN113" s="29"/>
      <c r="NO113" s="29"/>
      <c r="NP113" s="29"/>
      <c r="NQ113" s="29"/>
      <c r="NR113" s="29"/>
      <c r="NS113" s="29"/>
      <c r="NT113" s="29"/>
      <c r="NU113" s="29"/>
      <c r="NV113" s="29"/>
      <c r="NW113" s="29"/>
      <c r="NX113" s="29"/>
      <c r="NY113" s="29"/>
      <c r="NZ113" s="29"/>
      <c r="OA113" s="29"/>
      <c r="OB113" s="29"/>
      <c r="OC113" s="29"/>
      <c r="OD113" s="29"/>
      <c r="OE113" s="29"/>
      <c r="OF113" s="29"/>
      <c r="OG113" s="29"/>
      <c r="OH113" s="29"/>
      <c r="OI113" s="29"/>
      <c r="OJ113" s="29"/>
      <c r="OK113" s="29"/>
      <c r="OL113" s="29"/>
      <c r="OM113" s="29"/>
      <c r="ON113" s="29"/>
      <c r="OO113" s="29"/>
      <c r="OP113" s="29"/>
      <c r="OQ113" s="29"/>
      <c r="OR113" s="29"/>
      <c r="OS113" s="29"/>
      <c r="OT113" s="29"/>
      <c r="OU113" s="29"/>
      <c r="OV113" s="29"/>
      <c r="OW113" s="29"/>
      <c r="OX113" s="29"/>
      <c r="OY113" s="29"/>
      <c r="OZ113" s="29"/>
      <c r="PA113" s="29"/>
      <c r="PB113" s="29"/>
      <c r="PC113" s="29"/>
      <c r="PD113" s="29"/>
      <c r="PE113" s="29"/>
      <c r="PF113" s="29"/>
      <c r="PG113" s="29"/>
      <c r="PH113" s="29"/>
      <c r="PI113" s="29"/>
      <c r="PJ113" s="29"/>
      <c r="PK113" s="29"/>
      <c r="PL113" s="29"/>
      <c r="PM113" s="29"/>
      <c r="PN113" s="29"/>
      <c r="PO113" s="29"/>
      <c r="PP113" s="29"/>
      <c r="PQ113" s="29"/>
      <c r="PR113" s="29"/>
      <c r="PS113" s="29"/>
      <c r="PT113" s="29"/>
      <c r="PU113" s="29"/>
      <c r="PV113" s="29"/>
      <c r="PW113" s="29"/>
      <c r="PX113" s="29"/>
      <c r="PY113" s="29"/>
      <c r="PZ113" s="29"/>
      <c r="QA113" s="29"/>
      <c r="QB113" s="29"/>
      <c r="QC113" s="29"/>
      <c r="QD113" s="29"/>
      <c r="QE113" s="29"/>
      <c r="QF113" s="29"/>
      <c r="QG113" s="29"/>
      <c r="QH113" s="29"/>
      <c r="QI113" s="29"/>
      <c r="QJ113" s="29"/>
      <c r="QK113" s="29"/>
      <c r="QL113" s="29"/>
      <c r="QM113" s="29"/>
      <c r="QN113" s="29"/>
      <c r="QO113" s="29"/>
      <c r="QP113" s="29"/>
      <c r="QQ113" s="29"/>
      <c r="QR113" s="29"/>
      <c r="QS113" s="29"/>
      <c r="QT113" s="29"/>
      <c r="QU113" s="29"/>
      <c r="QV113" s="29"/>
      <c r="QW113" s="29"/>
      <c r="QX113" s="29"/>
      <c r="QY113" s="29"/>
      <c r="QZ113" s="29"/>
      <c r="RA113" s="29"/>
      <c r="RB113" s="29"/>
      <c r="RC113" s="29"/>
      <c r="RD113" s="29"/>
      <c r="RE113" s="29"/>
      <c r="RF113" s="29"/>
      <c r="RG113" s="29"/>
      <c r="RH113" s="29"/>
      <c r="RI113" s="29"/>
      <c r="RJ113" s="29"/>
      <c r="RK113" s="29"/>
      <c r="RL113" s="29"/>
      <c r="RM113" s="29"/>
      <c r="RN113" s="29"/>
      <c r="RO113" s="29"/>
      <c r="RP113" s="29"/>
      <c r="RQ113" s="29"/>
      <c r="RR113" s="29"/>
      <c r="RS113" s="29"/>
      <c r="RT113" s="29"/>
      <c r="RU113" s="29"/>
      <c r="RV113" s="29"/>
      <c r="RW113" s="29"/>
      <c r="RX113" s="29"/>
      <c r="RY113" s="29"/>
      <c r="RZ113" s="29"/>
      <c r="SA113" s="29"/>
      <c r="SB113" s="29"/>
      <c r="SC113" s="29"/>
      <c r="SD113" s="29"/>
      <c r="SE113" s="29"/>
      <c r="SF113" s="29"/>
      <c r="SG113" s="29"/>
      <c r="SH113" s="29"/>
      <c r="SI113" s="29"/>
      <c r="SJ113" s="29"/>
      <c r="SK113" s="29"/>
      <c r="SL113" s="29"/>
      <c r="SM113" s="29"/>
      <c r="SN113" s="29"/>
      <c r="SO113" s="29"/>
      <c r="SP113" s="29"/>
      <c r="SQ113" s="29"/>
      <c r="SR113" s="29"/>
      <c r="SS113" s="29"/>
      <c r="ST113" s="29"/>
      <c r="SU113" s="29"/>
      <c r="SV113" s="29"/>
      <c r="SW113" s="29"/>
      <c r="SX113" s="29"/>
      <c r="SY113" s="29"/>
      <c r="SZ113" s="29"/>
      <c r="TA113" s="29"/>
      <c r="TB113" s="29"/>
      <c r="TC113" s="29"/>
      <c r="TD113" s="29"/>
      <c r="TE113" s="29"/>
      <c r="TF113" s="29"/>
      <c r="TG113" s="29"/>
      <c r="TH113" s="29"/>
      <c r="TI113" s="29"/>
      <c r="TJ113" s="29"/>
      <c r="TK113" s="29"/>
      <c r="TL113" s="29"/>
      <c r="TM113" s="29"/>
      <c r="TN113" s="29"/>
      <c r="TO113" s="29"/>
    </row>
    <row r="114" spans="1:535" s="23" customFormat="1" ht="64.5" customHeight="1" x14ac:dyDescent="0.25">
      <c r="A114" s="53" t="s">
        <v>490</v>
      </c>
      <c r="B114" s="82">
        <v>3140</v>
      </c>
      <c r="C114" s="6" t="s">
        <v>20</v>
      </c>
      <c r="D114" s="157">
        <v>5500000</v>
      </c>
      <c r="E114" s="157"/>
      <c r="F114" s="157"/>
      <c r="G114" s="157">
        <v>5472145.54</v>
      </c>
      <c r="H114" s="157"/>
      <c r="I114" s="157"/>
      <c r="J114" s="158">
        <f t="shared" si="61"/>
        <v>99.493555272727278</v>
      </c>
      <c r="K114" s="157">
        <f t="shared" si="60"/>
        <v>0</v>
      </c>
      <c r="L114" s="159"/>
      <c r="M114" s="159"/>
      <c r="N114" s="159"/>
      <c r="O114" s="159"/>
      <c r="P114" s="159"/>
      <c r="Q114" s="157">
        <f t="shared" si="58"/>
        <v>591418.42000000004</v>
      </c>
      <c r="R114" s="159"/>
      <c r="S114" s="159">
        <v>591418.42000000004</v>
      </c>
      <c r="T114" s="159"/>
      <c r="U114" s="159"/>
      <c r="V114" s="159"/>
      <c r="W114" s="158"/>
      <c r="X114" s="157">
        <f t="shared" si="59"/>
        <v>6063563.96</v>
      </c>
      <c r="Y114" s="203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  <c r="GC114" s="29"/>
      <c r="GD114" s="29"/>
      <c r="GE114" s="29"/>
      <c r="GF114" s="29"/>
      <c r="GG114" s="29"/>
      <c r="GH114" s="29"/>
      <c r="GI114" s="29"/>
      <c r="GJ114" s="29"/>
      <c r="GK114" s="29"/>
      <c r="GL114" s="29"/>
      <c r="GM114" s="29"/>
      <c r="GN114" s="29"/>
      <c r="GO114" s="29"/>
      <c r="GP114" s="29"/>
      <c r="GQ114" s="29"/>
      <c r="GR114" s="29"/>
      <c r="GS114" s="29"/>
      <c r="GT114" s="29"/>
      <c r="GU114" s="29"/>
      <c r="GV114" s="29"/>
      <c r="GW114" s="29"/>
      <c r="GX114" s="29"/>
      <c r="GY114" s="29"/>
      <c r="GZ114" s="29"/>
      <c r="HA114" s="29"/>
      <c r="HB114" s="29"/>
      <c r="HC114" s="29"/>
      <c r="HD114" s="29"/>
      <c r="HE114" s="29"/>
      <c r="HF114" s="29"/>
      <c r="HG114" s="29"/>
      <c r="HH114" s="29"/>
      <c r="HI114" s="29"/>
      <c r="HJ114" s="29"/>
      <c r="HK114" s="29"/>
      <c r="HL114" s="29"/>
      <c r="HM114" s="29"/>
      <c r="HN114" s="29"/>
      <c r="HO114" s="29"/>
      <c r="HP114" s="29"/>
      <c r="HQ114" s="29"/>
      <c r="HR114" s="29"/>
      <c r="HS114" s="29"/>
      <c r="HT114" s="29"/>
      <c r="HU114" s="29"/>
      <c r="HV114" s="29"/>
      <c r="HW114" s="29"/>
      <c r="HX114" s="29"/>
      <c r="HY114" s="29"/>
      <c r="HZ114" s="29"/>
      <c r="IA114" s="29"/>
      <c r="IB114" s="29"/>
      <c r="IC114" s="29"/>
      <c r="ID114" s="29"/>
      <c r="IE114" s="29"/>
      <c r="IF114" s="29"/>
      <c r="IG114" s="29"/>
      <c r="IH114" s="29"/>
      <c r="II114" s="29"/>
      <c r="IJ114" s="29"/>
      <c r="IK114" s="29"/>
      <c r="IL114" s="29"/>
      <c r="IM114" s="29"/>
      <c r="IN114" s="29"/>
      <c r="IO114" s="29"/>
      <c r="IP114" s="29"/>
      <c r="IQ114" s="29"/>
      <c r="IR114" s="29"/>
      <c r="IS114" s="29"/>
      <c r="IT114" s="29"/>
      <c r="IU114" s="29"/>
      <c r="IV114" s="29"/>
      <c r="IW114" s="29"/>
      <c r="IX114" s="29"/>
      <c r="IY114" s="29"/>
      <c r="IZ114" s="29"/>
      <c r="JA114" s="29"/>
      <c r="JB114" s="29"/>
      <c r="JC114" s="29"/>
      <c r="JD114" s="29"/>
      <c r="JE114" s="29"/>
      <c r="JF114" s="29"/>
      <c r="JG114" s="29"/>
      <c r="JH114" s="29"/>
      <c r="JI114" s="29"/>
      <c r="JJ114" s="29"/>
      <c r="JK114" s="29"/>
      <c r="JL114" s="29"/>
      <c r="JM114" s="29"/>
      <c r="JN114" s="29"/>
      <c r="JO114" s="29"/>
      <c r="JP114" s="29"/>
      <c r="JQ114" s="29"/>
      <c r="JR114" s="29"/>
      <c r="JS114" s="29"/>
      <c r="JT114" s="29"/>
      <c r="JU114" s="29"/>
      <c r="JV114" s="29"/>
      <c r="JW114" s="29"/>
      <c r="JX114" s="29"/>
      <c r="JY114" s="29"/>
      <c r="JZ114" s="29"/>
      <c r="KA114" s="29"/>
      <c r="KB114" s="29"/>
      <c r="KC114" s="29"/>
      <c r="KD114" s="29"/>
      <c r="KE114" s="29"/>
      <c r="KF114" s="29"/>
      <c r="KG114" s="29"/>
      <c r="KH114" s="29"/>
      <c r="KI114" s="29"/>
      <c r="KJ114" s="29"/>
      <c r="KK114" s="29"/>
      <c r="KL114" s="29"/>
      <c r="KM114" s="29"/>
      <c r="KN114" s="29"/>
      <c r="KO114" s="29"/>
      <c r="KP114" s="29"/>
      <c r="KQ114" s="29"/>
      <c r="KR114" s="29"/>
      <c r="KS114" s="29"/>
      <c r="KT114" s="29"/>
      <c r="KU114" s="29"/>
      <c r="KV114" s="29"/>
      <c r="KW114" s="29"/>
      <c r="KX114" s="29"/>
      <c r="KY114" s="29"/>
      <c r="KZ114" s="29"/>
      <c r="LA114" s="29"/>
      <c r="LB114" s="29"/>
      <c r="LC114" s="29"/>
      <c r="LD114" s="29"/>
      <c r="LE114" s="29"/>
      <c r="LF114" s="29"/>
      <c r="LG114" s="29"/>
      <c r="LH114" s="29"/>
      <c r="LI114" s="29"/>
      <c r="LJ114" s="29"/>
      <c r="LK114" s="29"/>
      <c r="LL114" s="29"/>
      <c r="LM114" s="29"/>
      <c r="LN114" s="29"/>
      <c r="LO114" s="29"/>
      <c r="LP114" s="29"/>
      <c r="LQ114" s="29"/>
      <c r="LR114" s="29"/>
      <c r="LS114" s="29"/>
      <c r="LT114" s="29"/>
      <c r="LU114" s="29"/>
      <c r="LV114" s="29"/>
      <c r="LW114" s="29"/>
      <c r="LX114" s="29"/>
      <c r="LY114" s="29"/>
      <c r="LZ114" s="29"/>
      <c r="MA114" s="29"/>
      <c r="MB114" s="29"/>
      <c r="MC114" s="29"/>
      <c r="MD114" s="29"/>
      <c r="ME114" s="29"/>
      <c r="MF114" s="29"/>
      <c r="MG114" s="29"/>
      <c r="MH114" s="29"/>
      <c r="MI114" s="29"/>
      <c r="MJ114" s="29"/>
      <c r="MK114" s="29"/>
      <c r="ML114" s="29"/>
      <c r="MM114" s="29"/>
      <c r="MN114" s="29"/>
      <c r="MO114" s="29"/>
      <c r="MP114" s="29"/>
      <c r="MQ114" s="29"/>
      <c r="MR114" s="29"/>
      <c r="MS114" s="29"/>
      <c r="MT114" s="29"/>
      <c r="MU114" s="29"/>
      <c r="MV114" s="29"/>
      <c r="MW114" s="29"/>
      <c r="MX114" s="29"/>
      <c r="MY114" s="29"/>
      <c r="MZ114" s="29"/>
      <c r="NA114" s="29"/>
      <c r="NB114" s="29"/>
      <c r="NC114" s="29"/>
      <c r="ND114" s="29"/>
      <c r="NE114" s="29"/>
      <c r="NF114" s="29"/>
      <c r="NG114" s="29"/>
      <c r="NH114" s="29"/>
      <c r="NI114" s="29"/>
      <c r="NJ114" s="29"/>
      <c r="NK114" s="29"/>
      <c r="NL114" s="29"/>
      <c r="NM114" s="29"/>
      <c r="NN114" s="29"/>
      <c r="NO114" s="29"/>
      <c r="NP114" s="29"/>
      <c r="NQ114" s="29"/>
      <c r="NR114" s="29"/>
      <c r="NS114" s="29"/>
      <c r="NT114" s="29"/>
      <c r="NU114" s="29"/>
      <c r="NV114" s="29"/>
      <c r="NW114" s="29"/>
      <c r="NX114" s="29"/>
      <c r="NY114" s="29"/>
      <c r="NZ114" s="29"/>
      <c r="OA114" s="29"/>
      <c r="OB114" s="29"/>
      <c r="OC114" s="29"/>
      <c r="OD114" s="29"/>
      <c r="OE114" s="29"/>
      <c r="OF114" s="29"/>
      <c r="OG114" s="29"/>
      <c r="OH114" s="29"/>
      <c r="OI114" s="29"/>
      <c r="OJ114" s="29"/>
      <c r="OK114" s="29"/>
      <c r="OL114" s="29"/>
      <c r="OM114" s="29"/>
      <c r="ON114" s="29"/>
      <c r="OO114" s="29"/>
      <c r="OP114" s="29"/>
      <c r="OQ114" s="29"/>
      <c r="OR114" s="29"/>
      <c r="OS114" s="29"/>
      <c r="OT114" s="29"/>
      <c r="OU114" s="29"/>
      <c r="OV114" s="29"/>
      <c r="OW114" s="29"/>
      <c r="OX114" s="29"/>
      <c r="OY114" s="29"/>
      <c r="OZ114" s="29"/>
      <c r="PA114" s="29"/>
      <c r="PB114" s="29"/>
      <c r="PC114" s="29"/>
      <c r="PD114" s="29"/>
      <c r="PE114" s="29"/>
      <c r="PF114" s="29"/>
      <c r="PG114" s="29"/>
      <c r="PH114" s="29"/>
      <c r="PI114" s="29"/>
      <c r="PJ114" s="29"/>
      <c r="PK114" s="29"/>
      <c r="PL114" s="29"/>
      <c r="PM114" s="29"/>
      <c r="PN114" s="29"/>
      <c r="PO114" s="29"/>
      <c r="PP114" s="29"/>
      <c r="PQ114" s="29"/>
      <c r="PR114" s="29"/>
      <c r="PS114" s="29"/>
      <c r="PT114" s="29"/>
      <c r="PU114" s="29"/>
      <c r="PV114" s="29"/>
      <c r="PW114" s="29"/>
      <c r="PX114" s="29"/>
      <c r="PY114" s="29"/>
      <c r="PZ114" s="29"/>
      <c r="QA114" s="29"/>
      <c r="QB114" s="29"/>
      <c r="QC114" s="29"/>
      <c r="QD114" s="29"/>
      <c r="QE114" s="29"/>
      <c r="QF114" s="29"/>
      <c r="QG114" s="29"/>
      <c r="QH114" s="29"/>
      <c r="QI114" s="29"/>
      <c r="QJ114" s="29"/>
      <c r="QK114" s="29"/>
      <c r="QL114" s="29"/>
      <c r="QM114" s="29"/>
      <c r="QN114" s="29"/>
      <c r="QO114" s="29"/>
      <c r="QP114" s="29"/>
      <c r="QQ114" s="29"/>
      <c r="QR114" s="29"/>
      <c r="QS114" s="29"/>
      <c r="QT114" s="29"/>
      <c r="QU114" s="29"/>
      <c r="QV114" s="29"/>
      <c r="QW114" s="29"/>
      <c r="QX114" s="29"/>
      <c r="QY114" s="29"/>
      <c r="QZ114" s="29"/>
      <c r="RA114" s="29"/>
      <c r="RB114" s="29"/>
      <c r="RC114" s="29"/>
      <c r="RD114" s="29"/>
      <c r="RE114" s="29"/>
      <c r="RF114" s="29"/>
      <c r="RG114" s="29"/>
      <c r="RH114" s="29"/>
      <c r="RI114" s="29"/>
      <c r="RJ114" s="29"/>
      <c r="RK114" s="29"/>
      <c r="RL114" s="29"/>
      <c r="RM114" s="29"/>
      <c r="RN114" s="29"/>
      <c r="RO114" s="29"/>
      <c r="RP114" s="29"/>
      <c r="RQ114" s="29"/>
      <c r="RR114" s="29"/>
      <c r="RS114" s="29"/>
      <c r="RT114" s="29"/>
      <c r="RU114" s="29"/>
      <c r="RV114" s="29"/>
      <c r="RW114" s="29"/>
      <c r="RX114" s="29"/>
      <c r="RY114" s="29"/>
      <c r="RZ114" s="29"/>
      <c r="SA114" s="29"/>
      <c r="SB114" s="29"/>
      <c r="SC114" s="29"/>
      <c r="SD114" s="29"/>
      <c r="SE114" s="29"/>
      <c r="SF114" s="29"/>
      <c r="SG114" s="29"/>
      <c r="SH114" s="29"/>
      <c r="SI114" s="29"/>
      <c r="SJ114" s="29"/>
      <c r="SK114" s="29"/>
      <c r="SL114" s="29"/>
      <c r="SM114" s="29"/>
      <c r="SN114" s="29"/>
      <c r="SO114" s="29"/>
      <c r="SP114" s="29"/>
      <c r="SQ114" s="29"/>
      <c r="SR114" s="29"/>
      <c r="SS114" s="29"/>
      <c r="ST114" s="29"/>
      <c r="SU114" s="29"/>
      <c r="SV114" s="29"/>
      <c r="SW114" s="29"/>
      <c r="SX114" s="29"/>
      <c r="SY114" s="29"/>
      <c r="SZ114" s="29"/>
      <c r="TA114" s="29"/>
      <c r="TB114" s="29"/>
      <c r="TC114" s="29"/>
      <c r="TD114" s="29"/>
      <c r="TE114" s="29"/>
      <c r="TF114" s="29"/>
      <c r="TG114" s="29"/>
      <c r="TH114" s="29"/>
      <c r="TI114" s="29"/>
      <c r="TJ114" s="29"/>
      <c r="TK114" s="29"/>
      <c r="TL114" s="29"/>
      <c r="TM114" s="29"/>
      <c r="TN114" s="29"/>
      <c r="TO114" s="29"/>
    </row>
    <row r="115" spans="1:535" s="23" customFormat="1" ht="31.5" x14ac:dyDescent="0.25">
      <c r="A115" s="53" t="s">
        <v>491</v>
      </c>
      <c r="B115" s="82">
        <v>3242</v>
      </c>
      <c r="C115" s="35" t="s">
        <v>412</v>
      </c>
      <c r="D115" s="157">
        <v>54300</v>
      </c>
      <c r="E115" s="157"/>
      <c r="F115" s="157"/>
      <c r="G115" s="157">
        <v>25340</v>
      </c>
      <c r="H115" s="157"/>
      <c r="I115" s="157"/>
      <c r="J115" s="158">
        <f t="shared" si="61"/>
        <v>46.666666666666664</v>
      </c>
      <c r="K115" s="157">
        <f t="shared" si="60"/>
        <v>0</v>
      </c>
      <c r="L115" s="159"/>
      <c r="M115" s="159"/>
      <c r="N115" s="159"/>
      <c r="O115" s="159"/>
      <c r="P115" s="159"/>
      <c r="Q115" s="157">
        <f t="shared" si="58"/>
        <v>0</v>
      </c>
      <c r="R115" s="159"/>
      <c r="S115" s="159"/>
      <c r="T115" s="159"/>
      <c r="U115" s="159"/>
      <c r="V115" s="159"/>
      <c r="W115" s="158"/>
      <c r="X115" s="157">
        <f t="shared" si="59"/>
        <v>25340</v>
      </c>
      <c r="Y115" s="203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  <c r="FS115" s="29"/>
      <c r="FT115" s="29"/>
      <c r="FU115" s="29"/>
      <c r="FV115" s="29"/>
      <c r="FW115" s="29"/>
      <c r="FX115" s="29"/>
      <c r="FY115" s="29"/>
      <c r="FZ115" s="29"/>
      <c r="GA115" s="29"/>
      <c r="GB115" s="29"/>
      <c r="GC115" s="29"/>
      <c r="GD115" s="29"/>
      <c r="GE115" s="29"/>
      <c r="GF115" s="29"/>
      <c r="GG115" s="29"/>
      <c r="GH115" s="29"/>
      <c r="GI115" s="29"/>
      <c r="GJ115" s="29"/>
      <c r="GK115" s="29"/>
      <c r="GL115" s="29"/>
      <c r="GM115" s="29"/>
      <c r="GN115" s="29"/>
      <c r="GO115" s="29"/>
      <c r="GP115" s="29"/>
      <c r="GQ115" s="29"/>
      <c r="GR115" s="29"/>
      <c r="GS115" s="29"/>
      <c r="GT115" s="29"/>
      <c r="GU115" s="29"/>
      <c r="GV115" s="29"/>
      <c r="GW115" s="29"/>
      <c r="GX115" s="29"/>
      <c r="GY115" s="29"/>
      <c r="GZ115" s="29"/>
      <c r="HA115" s="29"/>
      <c r="HB115" s="29"/>
      <c r="HC115" s="29"/>
      <c r="HD115" s="29"/>
      <c r="HE115" s="29"/>
      <c r="HF115" s="29"/>
      <c r="HG115" s="29"/>
      <c r="HH115" s="29"/>
      <c r="HI115" s="29"/>
      <c r="HJ115" s="29"/>
      <c r="HK115" s="29"/>
      <c r="HL115" s="29"/>
      <c r="HM115" s="29"/>
      <c r="HN115" s="29"/>
      <c r="HO115" s="29"/>
      <c r="HP115" s="29"/>
      <c r="HQ115" s="29"/>
      <c r="HR115" s="29"/>
      <c r="HS115" s="29"/>
      <c r="HT115" s="29"/>
      <c r="HU115" s="29"/>
      <c r="HV115" s="29"/>
      <c r="HW115" s="29"/>
      <c r="HX115" s="29"/>
      <c r="HY115" s="29"/>
      <c r="HZ115" s="29"/>
      <c r="IA115" s="29"/>
      <c r="IB115" s="29"/>
      <c r="IC115" s="29"/>
      <c r="ID115" s="29"/>
      <c r="IE115" s="29"/>
      <c r="IF115" s="29"/>
      <c r="IG115" s="29"/>
      <c r="IH115" s="29"/>
      <c r="II115" s="29"/>
      <c r="IJ115" s="29"/>
      <c r="IK115" s="29"/>
      <c r="IL115" s="29"/>
      <c r="IM115" s="29"/>
      <c r="IN115" s="29"/>
      <c r="IO115" s="29"/>
      <c r="IP115" s="29"/>
      <c r="IQ115" s="29"/>
      <c r="IR115" s="29"/>
      <c r="IS115" s="29"/>
      <c r="IT115" s="29"/>
      <c r="IU115" s="29"/>
      <c r="IV115" s="29"/>
      <c r="IW115" s="29"/>
      <c r="IX115" s="29"/>
      <c r="IY115" s="29"/>
      <c r="IZ115" s="29"/>
      <c r="JA115" s="29"/>
      <c r="JB115" s="29"/>
      <c r="JC115" s="29"/>
      <c r="JD115" s="29"/>
      <c r="JE115" s="29"/>
      <c r="JF115" s="29"/>
      <c r="JG115" s="29"/>
      <c r="JH115" s="29"/>
      <c r="JI115" s="29"/>
      <c r="JJ115" s="29"/>
      <c r="JK115" s="29"/>
      <c r="JL115" s="29"/>
      <c r="JM115" s="29"/>
      <c r="JN115" s="29"/>
      <c r="JO115" s="29"/>
      <c r="JP115" s="29"/>
      <c r="JQ115" s="29"/>
      <c r="JR115" s="29"/>
      <c r="JS115" s="29"/>
      <c r="JT115" s="29"/>
      <c r="JU115" s="29"/>
      <c r="JV115" s="29"/>
      <c r="JW115" s="29"/>
      <c r="JX115" s="29"/>
      <c r="JY115" s="29"/>
      <c r="JZ115" s="29"/>
      <c r="KA115" s="29"/>
      <c r="KB115" s="29"/>
      <c r="KC115" s="29"/>
      <c r="KD115" s="29"/>
      <c r="KE115" s="29"/>
      <c r="KF115" s="29"/>
      <c r="KG115" s="29"/>
      <c r="KH115" s="29"/>
      <c r="KI115" s="29"/>
      <c r="KJ115" s="29"/>
      <c r="KK115" s="29"/>
      <c r="KL115" s="29"/>
      <c r="KM115" s="29"/>
      <c r="KN115" s="29"/>
      <c r="KO115" s="29"/>
      <c r="KP115" s="29"/>
      <c r="KQ115" s="29"/>
      <c r="KR115" s="29"/>
      <c r="KS115" s="29"/>
      <c r="KT115" s="29"/>
      <c r="KU115" s="29"/>
      <c r="KV115" s="29"/>
      <c r="KW115" s="29"/>
      <c r="KX115" s="29"/>
      <c r="KY115" s="29"/>
      <c r="KZ115" s="29"/>
      <c r="LA115" s="29"/>
      <c r="LB115" s="29"/>
      <c r="LC115" s="29"/>
      <c r="LD115" s="29"/>
      <c r="LE115" s="29"/>
      <c r="LF115" s="29"/>
      <c r="LG115" s="29"/>
      <c r="LH115" s="29"/>
      <c r="LI115" s="29"/>
      <c r="LJ115" s="29"/>
      <c r="LK115" s="29"/>
      <c r="LL115" s="29"/>
      <c r="LM115" s="29"/>
      <c r="LN115" s="29"/>
      <c r="LO115" s="29"/>
      <c r="LP115" s="29"/>
      <c r="LQ115" s="29"/>
      <c r="LR115" s="29"/>
      <c r="LS115" s="29"/>
      <c r="LT115" s="29"/>
      <c r="LU115" s="29"/>
      <c r="LV115" s="29"/>
      <c r="LW115" s="29"/>
      <c r="LX115" s="29"/>
      <c r="LY115" s="29"/>
      <c r="LZ115" s="29"/>
      <c r="MA115" s="29"/>
      <c r="MB115" s="29"/>
      <c r="MC115" s="29"/>
      <c r="MD115" s="29"/>
      <c r="ME115" s="29"/>
      <c r="MF115" s="29"/>
      <c r="MG115" s="29"/>
      <c r="MH115" s="29"/>
      <c r="MI115" s="29"/>
      <c r="MJ115" s="29"/>
      <c r="MK115" s="29"/>
      <c r="ML115" s="29"/>
      <c r="MM115" s="29"/>
      <c r="MN115" s="29"/>
      <c r="MO115" s="29"/>
      <c r="MP115" s="29"/>
      <c r="MQ115" s="29"/>
      <c r="MR115" s="29"/>
      <c r="MS115" s="29"/>
      <c r="MT115" s="29"/>
      <c r="MU115" s="29"/>
      <c r="MV115" s="29"/>
      <c r="MW115" s="29"/>
      <c r="MX115" s="29"/>
      <c r="MY115" s="29"/>
      <c r="MZ115" s="29"/>
      <c r="NA115" s="29"/>
      <c r="NB115" s="29"/>
      <c r="NC115" s="29"/>
      <c r="ND115" s="29"/>
      <c r="NE115" s="29"/>
      <c r="NF115" s="29"/>
      <c r="NG115" s="29"/>
      <c r="NH115" s="29"/>
      <c r="NI115" s="29"/>
      <c r="NJ115" s="29"/>
      <c r="NK115" s="29"/>
      <c r="NL115" s="29"/>
      <c r="NM115" s="29"/>
      <c r="NN115" s="29"/>
      <c r="NO115" s="29"/>
      <c r="NP115" s="29"/>
      <c r="NQ115" s="29"/>
      <c r="NR115" s="29"/>
      <c r="NS115" s="29"/>
      <c r="NT115" s="29"/>
      <c r="NU115" s="29"/>
      <c r="NV115" s="29"/>
      <c r="NW115" s="29"/>
      <c r="NX115" s="29"/>
      <c r="NY115" s="29"/>
      <c r="NZ115" s="29"/>
      <c r="OA115" s="29"/>
      <c r="OB115" s="29"/>
      <c r="OC115" s="29"/>
      <c r="OD115" s="29"/>
      <c r="OE115" s="29"/>
      <c r="OF115" s="29"/>
      <c r="OG115" s="29"/>
      <c r="OH115" s="29"/>
      <c r="OI115" s="29"/>
      <c r="OJ115" s="29"/>
      <c r="OK115" s="29"/>
      <c r="OL115" s="29"/>
      <c r="OM115" s="29"/>
      <c r="ON115" s="29"/>
      <c r="OO115" s="29"/>
      <c r="OP115" s="29"/>
      <c r="OQ115" s="29"/>
      <c r="OR115" s="29"/>
      <c r="OS115" s="29"/>
      <c r="OT115" s="29"/>
      <c r="OU115" s="29"/>
      <c r="OV115" s="29"/>
      <c r="OW115" s="29"/>
      <c r="OX115" s="29"/>
      <c r="OY115" s="29"/>
      <c r="OZ115" s="29"/>
      <c r="PA115" s="29"/>
      <c r="PB115" s="29"/>
      <c r="PC115" s="29"/>
      <c r="PD115" s="29"/>
      <c r="PE115" s="29"/>
      <c r="PF115" s="29"/>
      <c r="PG115" s="29"/>
      <c r="PH115" s="29"/>
      <c r="PI115" s="29"/>
      <c r="PJ115" s="29"/>
      <c r="PK115" s="29"/>
      <c r="PL115" s="29"/>
      <c r="PM115" s="29"/>
      <c r="PN115" s="29"/>
      <c r="PO115" s="29"/>
      <c r="PP115" s="29"/>
      <c r="PQ115" s="29"/>
      <c r="PR115" s="29"/>
      <c r="PS115" s="29"/>
      <c r="PT115" s="29"/>
      <c r="PU115" s="29"/>
      <c r="PV115" s="29"/>
      <c r="PW115" s="29"/>
      <c r="PX115" s="29"/>
      <c r="PY115" s="29"/>
      <c r="PZ115" s="29"/>
      <c r="QA115" s="29"/>
      <c r="QB115" s="29"/>
      <c r="QC115" s="29"/>
      <c r="QD115" s="29"/>
      <c r="QE115" s="29"/>
      <c r="QF115" s="29"/>
      <c r="QG115" s="29"/>
      <c r="QH115" s="29"/>
      <c r="QI115" s="29"/>
      <c r="QJ115" s="29"/>
      <c r="QK115" s="29"/>
      <c r="QL115" s="29"/>
      <c r="QM115" s="29"/>
      <c r="QN115" s="29"/>
      <c r="QO115" s="29"/>
      <c r="QP115" s="29"/>
      <c r="QQ115" s="29"/>
      <c r="QR115" s="29"/>
      <c r="QS115" s="29"/>
      <c r="QT115" s="29"/>
      <c r="QU115" s="29"/>
      <c r="QV115" s="29"/>
      <c r="QW115" s="29"/>
      <c r="QX115" s="29"/>
      <c r="QY115" s="29"/>
      <c r="QZ115" s="29"/>
      <c r="RA115" s="29"/>
      <c r="RB115" s="29"/>
      <c r="RC115" s="29"/>
      <c r="RD115" s="29"/>
      <c r="RE115" s="29"/>
      <c r="RF115" s="29"/>
      <c r="RG115" s="29"/>
      <c r="RH115" s="29"/>
      <c r="RI115" s="29"/>
      <c r="RJ115" s="29"/>
      <c r="RK115" s="29"/>
      <c r="RL115" s="29"/>
      <c r="RM115" s="29"/>
      <c r="RN115" s="29"/>
      <c r="RO115" s="29"/>
      <c r="RP115" s="29"/>
      <c r="RQ115" s="29"/>
      <c r="RR115" s="29"/>
      <c r="RS115" s="29"/>
      <c r="RT115" s="29"/>
      <c r="RU115" s="29"/>
      <c r="RV115" s="29"/>
      <c r="RW115" s="29"/>
      <c r="RX115" s="29"/>
      <c r="RY115" s="29"/>
      <c r="RZ115" s="29"/>
      <c r="SA115" s="29"/>
      <c r="SB115" s="29"/>
      <c r="SC115" s="29"/>
      <c r="SD115" s="29"/>
      <c r="SE115" s="29"/>
      <c r="SF115" s="29"/>
      <c r="SG115" s="29"/>
      <c r="SH115" s="29"/>
      <c r="SI115" s="29"/>
      <c r="SJ115" s="29"/>
      <c r="SK115" s="29"/>
      <c r="SL115" s="29"/>
      <c r="SM115" s="29"/>
      <c r="SN115" s="29"/>
      <c r="SO115" s="29"/>
      <c r="SP115" s="29"/>
      <c r="SQ115" s="29"/>
      <c r="SR115" s="29"/>
      <c r="SS115" s="29"/>
      <c r="ST115" s="29"/>
      <c r="SU115" s="29"/>
      <c r="SV115" s="29"/>
      <c r="SW115" s="29"/>
      <c r="SX115" s="29"/>
      <c r="SY115" s="29"/>
      <c r="SZ115" s="29"/>
      <c r="TA115" s="29"/>
      <c r="TB115" s="29"/>
      <c r="TC115" s="29"/>
      <c r="TD115" s="29"/>
      <c r="TE115" s="29"/>
      <c r="TF115" s="29"/>
      <c r="TG115" s="29"/>
      <c r="TH115" s="29"/>
      <c r="TI115" s="29"/>
      <c r="TJ115" s="29"/>
      <c r="TK115" s="29"/>
      <c r="TL115" s="29"/>
      <c r="TM115" s="29"/>
      <c r="TN115" s="29"/>
      <c r="TO115" s="29"/>
    </row>
    <row r="116" spans="1:535" s="23" customFormat="1" ht="47.25" x14ac:dyDescent="0.25">
      <c r="A116" s="53" t="s">
        <v>493</v>
      </c>
      <c r="B116" s="82">
        <v>5031</v>
      </c>
      <c r="C116" s="3" t="s">
        <v>562</v>
      </c>
      <c r="D116" s="157">
        <v>8734331</v>
      </c>
      <c r="E116" s="157">
        <v>6510800</v>
      </c>
      <c r="F116" s="157">
        <v>202167</v>
      </c>
      <c r="G116" s="157">
        <v>5997874.1200000001</v>
      </c>
      <c r="H116" s="157">
        <v>4685503.8099999996</v>
      </c>
      <c r="I116" s="157">
        <v>124482.51</v>
      </c>
      <c r="J116" s="158">
        <f t="shared" si="61"/>
        <v>68.670103296978326</v>
      </c>
      <c r="K116" s="157">
        <f t="shared" si="60"/>
        <v>0</v>
      </c>
      <c r="L116" s="159"/>
      <c r="M116" s="159"/>
      <c r="N116" s="159"/>
      <c r="O116" s="159"/>
      <c r="P116" s="159"/>
      <c r="Q116" s="157">
        <f t="shared" si="58"/>
        <v>25.38</v>
      </c>
      <c r="R116" s="159"/>
      <c r="S116" s="159">
        <v>25.38</v>
      </c>
      <c r="T116" s="159"/>
      <c r="U116" s="159"/>
      <c r="V116" s="159"/>
      <c r="W116" s="158"/>
      <c r="X116" s="157">
        <f t="shared" si="59"/>
        <v>5997899.5</v>
      </c>
      <c r="Y116" s="203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29"/>
      <c r="GF116" s="29"/>
      <c r="GG116" s="29"/>
      <c r="GH116" s="29"/>
      <c r="GI116" s="29"/>
      <c r="GJ116" s="29"/>
      <c r="GK116" s="29"/>
      <c r="GL116" s="29"/>
      <c r="GM116" s="29"/>
      <c r="GN116" s="29"/>
      <c r="GO116" s="29"/>
      <c r="GP116" s="29"/>
      <c r="GQ116" s="29"/>
      <c r="GR116" s="29"/>
      <c r="GS116" s="29"/>
      <c r="GT116" s="29"/>
      <c r="GU116" s="29"/>
      <c r="GV116" s="29"/>
      <c r="GW116" s="29"/>
      <c r="GX116" s="29"/>
      <c r="GY116" s="29"/>
      <c r="GZ116" s="29"/>
      <c r="HA116" s="29"/>
      <c r="HB116" s="29"/>
      <c r="HC116" s="29"/>
      <c r="HD116" s="29"/>
      <c r="HE116" s="29"/>
      <c r="HF116" s="29"/>
      <c r="HG116" s="29"/>
      <c r="HH116" s="29"/>
      <c r="HI116" s="29"/>
      <c r="HJ116" s="29"/>
      <c r="HK116" s="29"/>
      <c r="HL116" s="29"/>
      <c r="HM116" s="29"/>
      <c r="HN116" s="29"/>
      <c r="HO116" s="29"/>
      <c r="HP116" s="29"/>
      <c r="HQ116" s="29"/>
      <c r="HR116" s="29"/>
      <c r="HS116" s="29"/>
      <c r="HT116" s="29"/>
      <c r="HU116" s="29"/>
      <c r="HV116" s="29"/>
      <c r="HW116" s="29"/>
      <c r="HX116" s="29"/>
      <c r="HY116" s="29"/>
      <c r="HZ116" s="29"/>
      <c r="IA116" s="29"/>
      <c r="IB116" s="29"/>
      <c r="IC116" s="29"/>
      <c r="ID116" s="29"/>
      <c r="IE116" s="29"/>
      <c r="IF116" s="29"/>
      <c r="IG116" s="29"/>
      <c r="IH116" s="29"/>
      <c r="II116" s="29"/>
      <c r="IJ116" s="29"/>
      <c r="IK116" s="29"/>
      <c r="IL116" s="29"/>
      <c r="IM116" s="29"/>
      <c r="IN116" s="29"/>
      <c r="IO116" s="29"/>
      <c r="IP116" s="29"/>
      <c r="IQ116" s="29"/>
      <c r="IR116" s="29"/>
      <c r="IS116" s="29"/>
      <c r="IT116" s="29"/>
      <c r="IU116" s="29"/>
      <c r="IV116" s="29"/>
      <c r="IW116" s="29"/>
      <c r="IX116" s="29"/>
      <c r="IY116" s="29"/>
      <c r="IZ116" s="29"/>
      <c r="JA116" s="29"/>
      <c r="JB116" s="29"/>
      <c r="JC116" s="29"/>
      <c r="JD116" s="29"/>
      <c r="JE116" s="29"/>
      <c r="JF116" s="29"/>
      <c r="JG116" s="29"/>
      <c r="JH116" s="29"/>
      <c r="JI116" s="29"/>
      <c r="JJ116" s="29"/>
      <c r="JK116" s="29"/>
      <c r="JL116" s="29"/>
      <c r="JM116" s="29"/>
      <c r="JN116" s="29"/>
      <c r="JO116" s="29"/>
      <c r="JP116" s="29"/>
      <c r="JQ116" s="29"/>
      <c r="JR116" s="29"/>
      <c r="JS116" s="29"/>
      <c r="JT116" s="29"/>
      <c r="JU116" s="29"/>
      <c r="JV116" s="29"/>
      <c r="JW116" s="29"/>
      <c r="JX116" s="29"/>
      <c r="JY116" s="29"/>
      <c r="JZ116" s="29"/>
      <c r="KA116" s="29"/>
      <c r="KB116" s="29"/>
      <c r="KC116" s="29"/>
      <c r="KD116" s="29"/>
      <c r="KE116" s="29"/>
      <c r="KF116" s="29"/>
      <c r="KG116" s="29"/>
      <c r="KH116" s="29"/>
      <c r="KI116" s="29"/>
      <c r="KJ116" s="29"/>
      <c r="KK116" s="29"/>
      <c r="KL116" s="29"/>
      <c r="KM116" s="29"/>
      <c r="KN116" s="29"/>
      <c r="KO116" s="29"/>
      <c r="KP116" s="29"/>
      <c r="KQ116" s="29"/>
      <c r="KR116" s="29"/>
      <c r="KS116" s="29"/>
      <c r="KT116" s="29"/>
      <c r="KU116" s="29"/>
      <c r="KV116" s="29"/>
      <c r="KW116" s="29"/>
      <c r="KX116" s="29"/>
      <c r="KY116" s="29"/>
      <c r="KZ116" s="29"/>
      <c r="LA116" s="29"/>
      <c r="LB116" s="29"/>
      <c r="LC116" s="29"/>
      <c r="LD116" s="29"/>
      <c r="LE116" s="29"/>
      <c r="LF116" s="29"/>
      <c r="LG116" s="29"/>
      <c r="LH116" s="29"/>
      <c r="LI116" s="29"/>
      <c r="LJ116" s="29"/>
      <c r="LK116" s="29"/>
      <c r="LL116" s="29"/>
      <c r="LM116" s="29"/>
      <c r="LN116" s="29"/>
      <c r="LO116" s="29"/>
      <c r="LP116" s="29"/>
      <c r="LQ116" s="29"/>
      <c r="LR116" s="29"/>
      <c r="LS116" s="29"/>
      <c r="LT116" s="29"/>
      <c r="LU116" s="29"/>
      <c r="LV116" s="29"/>
      <c r="LW116" s="29"/>
      <c r="LX116" s="29"/>
      <c r="LY116" s="29"/>
      <c r="LZ116" s="29"/>
      <c r="MA116" s="29"/>
      <c r="MB116" s="29"/>
      <c r="MC116" s="29"/>
      <c r="MD116" s="29"/>
      <c r="ME116" s="29"/>
      <c r="MF116" s="29"/>
      <c r="MG116" s="29"/>
      <c r="MH116" s="29"/>
      <c r="MI116" s="29"/>
      <c r="MJ116" s="29"/>
      <c r="MK116" s="29"/>
      <c r="ML116" s="29"/>
      <c r="MM116" s="29"/>
      <c r="MN116" s="29"/>
      <c r="MO116" s="29"/>
      <c r="MP116" s="29"/>
      <c r="MQ116" s="29"/>
      <c r="MR116" s="29"/>
      <c r="MS116" s="29"/>
      <c r="MT116" s="29"/>
      <c r="MU116" s="29"/>
      <c r="MV116" s="29"/>
      <c r="MW116" s="29"/>
      <c r="MX116" s="29"/>
      <c r="MY116" s="29"/>
      <c r="MZ116" s="29"/>
      <c r="NA116" s="29"/>
      <c r="NB116" s="29"/>
      <c r="NC116" s="29"/>
      <c r="ND116" s="29"/>
      <c r="NE116" s="29"/>
      <c r="NF116" s="29"/>
      <c r="NG116" s="29"/>
      <c r="NH116" s="29"/>
      <c r="NI116" s="29"/>
      <c r="NJ116" s="29"/>
      <c r="NK116" s="29"/>
      <c r="NL116" s="29"/>
      <c r="NM116" s="29"/>
      <c r="NN116" s="29"/>
      <c r="NO116" s="29"/>
      <c r="NP116" s="29"/>
      <c r="NQ116" s="29"/>
      <c r="NR116" s="29"/>
      <c r="NS116" s="29"/>
      <c r="NT116" s="29"/>
      <c r="NU116" s="29"/>
      <c r="NV116" s="29"/>
      <c r="NW116" s="29"/>
      <c r="NX116" s="29"/>
      <c r="NY116" s="29"/>
      <c r="NZ116" s="29"/>
      <c r="OA116" s="29"/>
      <c r="OB116" s="29"/>
      <c r="OC116" s="29"/>
      <c r="OD116" s="29"/>
      <c r="OE116" s="29"/>
      <c r="OF116" s="29"/>
      <c r="OG116" s="29"/>
      <c r="OH116" s="29"/>
      <c r="OI116" s="29"/>
      <c r="OJ116" s="29"/>
      <c r="OK116" s="29"/>
      <c r="OL116" s="29"/>
      <c r="OM116" s="29"/>
      <c r="ON116" s="29"/>
      <c r="OO116" s="29"/>
      <c r="OP116" s="29"/>
      <c r="OQ116" s="29"/>
      <c r="OR116" s="29"/>
      <c r="OS116" s="29"/>
      <c r="OT116" s="29"/>
      <c r="OU116" s="29"/>
      <c r="OV116" s="29"/>
      <c r="OW116" s="29"/>
      <c r="OX116" s="29"/>
      <c r="OY116" s="29"/>
      <c r="OZ116" s="29"/>
      <c r="PA116" s="29"/>
      <c r="PB116" s="29"/>
      <c r="PC116" s="29"/>
      <c r="PD116" s="29"/>
      <c r="PE116" s="29"/>
      <c r="PF116" s="29"/>
      <c r="PG116" s="29"/>
      <c r="PH116" s="29"/>
      <c r="PI116" s="29"/>
      <c r="PJ116" s="29"/>
      <c r="PK116" s="29"/>
      <c r="PL116" s="29"/>
      <c r="PM116" s="29"/>
      <c r="PN116" s="29"/>
      <c r="PO116" s="29"/>
      <c r="PP116" s="29"/>
      <c r="PQ116" s="29"/>
      <c r="PR116" s="29"/>
      <c r="PS116" s="29"/>
      <c r="PT116" s="29"/>
      <c r="PU116" s="29"/>
      <c r="PV116" s="29"/>
      <c r="PW116" s="29"/>
      <c r="PX116" s="29"/>
      <c r="PY116" s="29"/>
      <c r="PZ116" s="29"/>
      <c r="QA116" s="29"/>
      <c r="QB116" s="29"/>
      <c r="QC116" s="29"/>
      <c r="QD116" s="29"/>
      <c r="QE116" s="29"/>
      <c r="QF116" s="29"/>
      <c r="QG116" s="29"/>
      <c r="QH116" s="29"/>
      <c r="QI116" s="29"/>
      <c r="QJ116" s="29"/>
      <c r="QK116" s="29"/>
      <c r="QL116" s="29"/>
      <c r="QM116" s="29"/>
      <c r="QN116" s="29"/>
      <c r="QO116" s="29"/>
      <c r="QP116" s="29"/>
      <c r="QQ116" s="29"/>
      <c r="QR116" s="29"/>
      <c r="QS116" s="29"/>
      <c r="QT116" s="29"/>
      <c r="QU116" s="29"/>
      <c r="QV116" s="29"/>
      <c r="QW116" s="29"/>
      <c r="QX116" s="29"/>
      <c r="QY116" s="29"/>
      <c r="QZ116" s="29"/>
      <c r="RA116" s="29"/>
      <c r="RB116" s="29"/>
      <c r="RC116" s="29"/>
      <c r="RD116" s="29"/>
      <c r="RE116" s="29"/>
      <c r="RF116" s="29"/>
      <c r="RG116" s="29"/>
      <c r="RH116" s="29"/>
      <c r="RI116" s="29"/>
      <c r="RJ116" s="29"/>
      <c r="RK116" s="29"/>
      <c r="RL116" s="29"/>
      <c r="RM116" s="29"/>
      <c r="RN116" s="29"/>
      <c r="RO116" s="29"/>
      <c r="RP116" s="29"/>
      <c r="RQ116" s="29"/>
      <c r="RR116" s="29"/>
      <c r="RS116" s="29"/>
      <c r="RT116" s="29"/>
      <c r="RU116" s="29"/>
      <c r="RV116" s="29"/>
      <c r="RW116" s="29"/>
      <c r="RX116" s="29"/>
      <c r="RY116" s="29"/>
      <c r="RZ116" s="29"/>
      <c r="SA116" s="29"/>
      <c r="SB116" s="29"/>
      <c r="SC116" s="29"/>
      <c r="SD116" s="29"/>
      <c r="SE116" s="29"/>
      <c r="SF116" s="29"/>
      <c r="SG116" s="29"/>
      <c r="SH116" s="29"/>
      <c r="SI116" s="29"/>
      <c r="SJ116" s="29"/>
      <c r="SK116" s="29"/>
      <c r="SL116" s="29"/>
      <c r="SM116" s="29"/>
      <c r="SN116" s="29"/>
      <c r="SO116" s="29"/>
      <c r="SP116" s="29"/>
      <c r="SQ116" s="29"/>
      <c r="SR116" s="29"/>
      <c r="SS116" s="29"/>
      <c r="ST116" s="29"/>
      <c r="SU116" s="29"/>
      <c r="SV116" s="29"/>
      <c r="SW116" s="29"/>
      <c r="SX116" s="29"/>
      <c r="SY116" s="29"/>
      <c r="SZ116" s="29"/>
      <c r="TA116" s="29"/>
      <c r="TB116" s="29"/>
      <c r="TC116" s="29"/>
      <c r="TD116" s="29"/>
      <c r="TE116" s="29"/>
      <c r="TF116" s="29"/>
      <c r="TG116" s="29"/>
      <c r="TH116" s="29"/>
      <c r="TI116" s="29"/>
      <c r="TJ116" s="29"/>
      <c r="TK116" s="29"/>
      <c r="TL116" s="29"/>
      <c r="TM116" s="29"/>
      <c r="TN116" s="29"/>
      <c r="TO116" s="29"/>
    </row>
    <row r="117" spans="1:535" s="23" customFormat="1" ht="23.25" customHeight="1" x14ac:dyDescent="0.25">
      <c r="A117" s="73"/>
      <c r="B117" s="95"/>
      <c r="C117" s="76" t="s">
        <v>395</v>
      </c>
      <c r="D117" s="159">
        <v>134064</v>
      </c>
      <c r="E117" s="159"/>
      <c r="F117" s="159"/>
      <c r="G117" s="159"/>
      <c r="H117" s="159"/>
      <c r="I117" s="159"/>
      <c r="J117" s="158">
        <f t="shared" si="61"/>
        <v>0</v>
      </c>
      <c r="K117" s="159">
        <f t="shared" si="60"/>
        <v>0</v>
      </c>
      <c r="L117" s="159"/>
      <c r="M117" s="159"/>
      <c r="N117" s="159"/>
      <c r="O117" s="159"/>
      <c r="P117" s="159"/>
      <c r="Q117" s="157">
        <f t="shared" si="58"/>
        <v>0</v>
      </c>
      <c r="R117" s="159"/>
      <c r="S117" s="159"/>
      <c r="T117" s="159"/>
      <c r="U117" s="159"/>
      <c r="V117" s="159"/>
      <c r="W117" s="158"/>
      <c r="X117" s="157">
        <f t="shared" si="59"/>
        <v>0</v>
      </c>
      <c r="Y117" s="203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  <c r="FW117" s="29"/>
      <c r="FX117" s="29"/>
      <c r="FY117" s="29"/>
      <c r="FZ117" s="29"/>
      <c r="GA117" s="29"/>
      <c r="GB117" s="29"/>
      <c r="GC117" s="29"/>
      <c r="GD117" s="29"/>
      <c r="GE117" s="29"/>
      <c r="GF117" s="29"/>
      <c r="GG117" s="29"/>
      <c r="GH117" s="29"/>
      <c r="GI117" s="29"/>
      <c r="GJ117" s="29"/>
      <c r="GK117" s="29"/>
      <c r="GL117" s="29"/>
      <c r="GM117" s="29"/>
      <c r="GN117" s="29"/>
      <c r="GO117" s="29"/>
      <c r="GP117" s="29"/>
      <c r="GQ117" s="29"/>
      <c r="GR117" s="29"/>
      <c r="GS117" s="29"/>
      <c r="GT117" s="29"/>
      <c r="GU117" s="29"/>
      <c r="GV117" s="29"/>
      <c r="GW117" s="29"/>
      <c r="GX117" s="29"/>
      <c r="GY117" s="29"/>
      <c r="GZ117" s="29"/>
      <c r="HA117" s="29"/>
      <c r="HB117" s="29"/>
      <c r="HC117" s="29"/>
      <c r="HD117" s="29"/>
      <c r="HE117" s="29"/>
      <c r="HF117" s="29"/>
      <c r="HG117" s="29"/>
      <c r="HH117" s="29"/>
      <c r="HI117" s="29"/>
      <c r="HJ117" s="29"/>
      <c r="HK117" s="29"/>
      <c r="HL117" s="29"/>
      <c r="HM117" s="29"/>
      <c r="HN117" s="29"/>
      <c r="HO117" s="29"/>
      <c r="HP117" s="29"/>
      <c r="HQ117" s="29"/>
      <c r="HR117" s="29"/>
      <c r="HS117" s="29"/>
      <c r="HT117" s="29"/>
      <c r="HU117" s="29"/>
      <c r="HV117" s="29"/>
      <c r="HW117" s="29"/>
      <c r="HX117" s="29"/>
      <c r="HY117" s="29"/>
      <c r="HZ117" s="29"/>
      <c r="IA117" s="29"/>
      <c r="IB117" s="29"/>
      <c r="IC117" s="29"/>
      <c r="ID117" s="29"/>
      <c r="IE117" s="29"/>
      <c r="IF117" s="29"/>
      <c r="IG117" s="29"/>
      <c r="IH117" s="29"/>
      <c r="II117" s="29"/>
      <c r="IJ117" s="29"/>
      <c r="IK117" s="29"/>
      <c r="IL117" s="29"/>
      <c r="IM117" s="29"/>
      <c r="IN117" s="29"/>
      <c r="IO117" s="29"/>
      <c r="IP117" s="29"/>
      <c r="IQ117" s="29"/>
      <c r="IR117" s="29"/>
      <c r="IS117" s="29"/>
      <c r="IT117" s="29"/>
      <c r="IU117" s="29"/>
      <c r="IV117" s="29"/>
      <c r="IW117" s="29"/>
      <c r="IX117" s="29"/>
      <c r="IY117" s="29"/>
      <c r="IZ117" s="29"/>
      <c r="JA117" s="29"/>
      <c r="JB117" s="29"/>
      <c r="JC117" s="29"/>
      <c r="JD117" s="29"/>
      <c r="JE117" s="29"/>
      <c r="JF117" s="29"/>
      <c r="JG117" s="29"/>
      <c r="JH117" s="29"/>
      <c r="JI117" s="29"/>
      <c r="JJ117" s="29"/>
      <c r="JK117" s="29"/>
      <c r="JL117" s="29"/>
      <c r="JM117" s="29"/>
      <c r="JN117" s="29"/>
      <c r="JO117" s="29"/>
      <c r="JP117" s="29"/>
      <c r="JQ117" s="29"/>
      <c r="JR117" s="29"/>
      <c r="JS117" s="29"/>
      <c r="JT117" s="29"/>
      <c r="JU117" s="29"/>
      <c r="JV117" s="29"/>
      <c r="JW117" s="29"/>
      <c r="JX117" s="29"/>
      <c r="JY117" s="29"/>
      <c r="JZ117" s="29"/>
      <c r="KA117" s="29"/>
      <c r="KB117" s="29"/>
      <c r="KC117" s="29"/>
      <c r="KD117" s="29"/>
      <c r="KE117" s="29"/>
      <c r="KF117" s="29"/>
      <c r="KG117" s="29"/>
      <c r="KH117" s="29"/>
      <c r="KI117" s="29"/>
      <c r="KJ117" s="29"/>
      <c r="KK117" s="29"/>
      <c r="KL117" s="29"/>
      <c r="KM117" s="29"/>
      <c r="KN117" s="29"/>
      <c r="KO117" s="29"/>
      <c r="KP117" s="29"/>
      <c r="KQ117" s="29"/>
      <c r="KR117" s="29"/>
      <c r="KS117" s="29"/>
      <c r="KT117" s="29"/>
      <c r="KU117" s="29"/>
      <c r="KV117" s="29"/>
      <c r="KW117" s="29"/>
      <c r="KX117" s="29"/>
      <c r="KY117" s="29"/>
      <c r="KZ117" s="29"/>
      <c r="LA117" s="29"/>
      <c r="LB117" s="29"/>
      <c r="LC117" s="29"/>
      <c r="LD117" s="29"/>
      <c r="LE117" s="29"/>
      <c r="LF117" s="29"/>
      <c r="LG117" s="29"/>
      <c r="LH117" s="29"/>
      <c r="LI117" s="29"/>
      <c r="LJ117" s="29"/>
      <c r="LK117" s="29"/>
      <c r="LL117" s="29"/>
      <c r="LM117" s="29"/>
      <c r="LN117" s="29"/>
      <c r="LO117" s="29"/>
      <c r="LP117" s="29"/>
      <c r="LQ117" s="29"/>
      <c r="LR117" s="29"/>
      <c r="LS117" s="29"/>
      <c r="LT117" s="29"/>
      <c r="LU117" s="29"/>
      <c r="LV117" s="29"/>
      <c r="LW117" s="29"/>
      <c r="LX117" s="29"/>
      <c r="LY117" s="29"/>
      <c r="LZ117" s="29"/>
      <c r="MA117" s="29"/>
      <c r="MB117" s="29"/>
      <c r="MC117" s="29"/>
      <c r="MD117" s="29"/>
      <c r="ME117" s="29"/>
      <c r="MF117" s="29"/>
      <c r="MG117" s="29"/>
      <c r="MH117" s="29"/>
      <c r="MI117" s="29"/>
      <c r="MJ117" s="29"/>
      <c r="MK117" s="29"/>
      <c r="ML117" s="29"/>
      <c r="MM117" s="29"/>
      <c r="MN117" s="29"/>
      <c r="MO117" s="29"/>
      <c r="MP117" s="29"/>
      <c r="MQ117" s="29"/>
      <c r="MR117" s="29"/>
      <c r="MS117" s="29"/>
      <c r="MT117" s="29"/>
      <c r="MU117" s="29"/>
      <c r="MV117" s="29"/>
      <c r="MW117" s="29"/>
      <c r="MX117" s="29"/>
      <c r="MY117" s="29"/>
      <c r="MZ117" s="29"/>
      <c r="NA117" s="29"/>
      <c r="NB117" s="29"/>
      <c r="NC117" s="29"/>
      <c r="ND117" s="29"/>
      <c r="NE117" s="29"/>
      <c r="NF117" s="29"/>
      <c r="NG117" s="29"/>
      <c r="NH117" s="29"/>
      <c r="NI117" s="29"/>
      <c r="NJ117" s="29"/>
      <c r="NK117" s="29"/>
      <c r="NL117" s="29"/>
      <c r="NM117" s="29"/>
      <c r="NN117" s="29"/>
      <c r="NO117" s="29"/>
      <c r="NP117" s="29"/>
      <c r="NQ117" s="29"/>
      <c r="NR117" s="29"/>
      <c r="NS117" s="29"/>
      <c r="NT117" s="29"/>
      <c r="NU117" s="29"/>
      <c r="NV117" s="29"/>
      <c r="NW117" s="29"/>
      <c r="NX117" s="29"/>
      <c r="NY117" s="29"/>
      <c r="NZ117" s="29"/>
      <c r="OA117" s="29"/>
      <c r="OB117" s="29"/>
      <c r="OC117" s="29"/>
      <c r="OD117" s="29"/>
      <c r="OE117" s="29"/>
      <c r="OF117" s="29"/>
      <c r="OG117" s="29"/>
      <c r="OH117" s="29"/>
      <c r="OI117" s="29"/>
      <c r="OJ117" s="29"/>
      <c r="OK117" s="29"/>
      <c r="OL117" s="29"/>
      <c r="OM117" s="29"/>
      <c r="ON117" s="29"/>
      <c r="OO117" s="29"/>
      <c r="OP117" s="29"/>
      <c r="OQ117" s="29"/>
      <c r="OR117" s="29"/>
      <c r="OS117" s="29"/>
      <c r="OT117" s="29"/>
      <c r="OU117" s="29"/>
      <c r="OV117" s="29"/>
      <c r="OW117" s="29"/>
      <c r="OX117" s="29"/>
      <c r="OY117" s="29"/>
      <c r="OZ117" s="29"/>
      <c r="PA117" s="29"/>
      <c r="PB117" s="29"/>
      <c r="PC117" s="29"/>
      <c r="PD117" s="29"/>
      <c r="PE117" s="29"/>
      <c r="PF117" s="29"/>
      <c r="PG117" s="29"/>
      <c r="PH117" s="29"/>
      <c r="PI117" s="29"/>
      <c r="PJ117" s="29"/>
      <c r="PK117" s="29"/>
      <c r="PL117" s="29"/>
      <c r="PM117" s="29"/>
      <c r="PN117" s="29"/>
      <c r="PO117" s="29"/>
      <c r="PP117" s="29"/>
      <c r="PQ117" s="29"/>
      <c r="PR117" s="29"/>
      <c r="PS117" s="29"/>
      <c r="PT117" s="29"/>
      <c r="PU117" s="29"/>
      <c r="PV117" s="29"/>
      <c r="PW117" s="29"/>
      <c r="PX117" s="29"/>
      <c r="PY117" s="29"/>
      <c r="PZ117" s="29"/>
      <c r="QA117" s="29"/>
      <c r="QB117" s="29"/>
      <c r="QC117" s="29"/>
      <c r="QD117" s="29"/>
      <c r="QE117" s="29"/>
      <c r="QF117" s="29"/>
      <c r="QG117" s="29"/>
      <c r="QH117" s="29"/>
      <c r="QI117" s="29"/>
      <c r="QJ117" s="29"/>
      <c r="QK117" s="29"/>
      <c r="QL117" s="29"/>
      <c r="QM117" s="29"/>
      <c r="QN117" s="29"/>
      <c r="QO117" s="29"/>
      <c r="QP117" s="29"/>
      <c r="QQ117" s="29"/>
      <c r="QR117" s="29"/>
      <c r="QS117" s="29"/>
      <c r="QT117" s="29"/>
      <c r="QU117" s="29"/>
      <c r="QV117" s="29"/>
      <c r="QW117" s="29"/>
      <c r="QX117" s="29"/>
      <c r="QY117" s="29"/>
      <c r="QZ117" s="29"/>
      <c r="RA117" s="29"/>
      <c r="RB117" s="29"/>
      <c r="RC117" s="29"/>
      <c r="RD117" s="29"/>
      <c r="RE117" s="29"/>
      <c r="RF117" s="29"/>
      <c r="RG117" s="29"/>
      <c r="RH117" s="29"/>
      <c r="RI117" s="29"/>
      <c r="RJ117" s="29"/>
      <c r="RK117" s="29"/>
      <c r="RL117" s="29"/>
      <c r="RM117" s="29"/>
      <c r="RN117" s="29"/>
      <c r="RO117" s="29"/>
      <c r="RP117" s="29"/>
      <c r="RQ117" s="29"/>
      <c r="RR117" s="29"/>
      <c r="RS117" s="29"/>
      <c r="RT117" s="29"/>
      <c r="RU117" s="29"/>
      <c r="RV117" s="29"/>
      <c r="RW117" s="29"/>
      <c r="RX117" s="29"/>
      <c r="RY117" s="29"/>
      <c r="RZ117" s="29"/>
      <c r="SA117" s="29"/>
      <c r="SB117" s="29"/>
      <c r="SC117" s="29"/>
      <c r="SD117" s="29"/>
      <c r="SE117" s="29"/>
      <c r="SF117" s="29"/>
      <c r="SG117" s="29"/>
      <c r="SH117" s="29"/>
      <c r="SI117" s="29"/>
      <c r="SJ117" s="29"/>
      <c r="SK117" s="29"/>
      <c r="SL117" s="29"/>
      <c r="SM117" s="29"/>
      <c r="SN117" s="29"/>
      <c r="SO117" s="29"/>
      <c r="SP117" s="29"/>
      <c r="SQ117" s="29"/>
      <c r="SR117" s="29"/>
      <c r="SS117" s="29"/>
      <c r="ST117" s="29"/>
      <c r="SU117" s="29"/>
      <c r="SV117" s="29"/>
      <c r="SW117" s="29"/>
      <c r="SX117" s="29"/>
      <c r="SY117" s="29"/>
      <c r="SZ117" s="29"/>
      <c r="TA117" s="29"/>
      <c r="TB117" s="29"/>
      <c r="TC117" s="29"/>
      <c r="TD117" s="29"/>
      <c r="TE117" s="29"/>
      <c r="TF117" s="29"/>
      <c r="TG117" s="29"/>
      <c r="TH117" s="29"/>
      <c r="TI117" s="29"/>
      <c r="TJ117" s="29"/>
      <c r="TK117" s="29"/>
      <c r="TL117" s="29"/>
      <c r="TM117" s="29"/>
      <c r="TN117" s="29"/>
      <c r="TO117" s="29"/>
    </row>
    <row r="118" spans="1:535" s="23" customFormat="1" ht="34.5" x14ac:dyDescent="0.25">
      <c r="A118" s="53" t="s">
        <v>494</v>
      </c>
      <c r="B118" s="82">
        <v>7321</v>
      </c>
      <c r="C118" s="6" t="s">
        <v>600</v>
      </c>
      <c r="D118" s="157">
        <v>0</v>
      </c>
      <c r="E118" s="157"/>
      <c r="F118" s="157"/>
      <c r="G118" s="157"/>
      <c r="H118" s="157"/>
      <c r="I118" s="157"/>
      <c r="J118" s="158"/>
      <c r="K118" s="157">
        <f t="shared" si="60"/>
        <v>29795419</v>
      </c>
      <c r="L118" s="157">
        <f>29545419+250000</f>
        <v>29795419</v>
      </c>
      <c r="M118" s="157"/>
      <c r="N118" s="157"/>
      <c r="O118" s="157"/>
      <c r="P118" s="157">
        <f>29545419+250000</f>
        <v>29795419</v>
      </c>
      <c r="Q118" s="157">
        <f t="shared" si="58"/>
        <v>11223935.68</v>
      </c>
      <c r="R118" s="157">
        <v>11223935.68</v>
      </c>
      <c r="S118" s="157"/>
      <c r="T118" s="157"/>
      <c r="U118" s="157"/>
      <c r="V118" s="157">
        <v>11223935.68</v>
      </c>
      <c r="W118" s="158">
        <f t="shared" si="63"/>
        <v>37.67000450639744</v>
      </c>
      <c r="X118" s="157">
        <f t="shared" si="59"/>
        <v>11223935.68</v>
      </c>
      <c r="Y118" s="203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  <c r="GC118" s="29"/>
      <c r="GD118" s="29"/>
      <c r="GE118" s="29"/>
      <c r="GF118" s="29"/>
      <c r="GG118" s="29"/>
      <c r="GH118" s="29"/>
      <c r="GI118" s="29"/>
      <c r="GJ118" s="29"/>
      <c r="GK118" s="29"/>
      <c r="GL118" s="29"/>
      <c r="GM118" s="29"/>
      <c r="GN118" s="29"/>
      <c r="GO118" s="29"/>
      <c r="GP118" s="29"/>
      <c r="GQ118" s="29"/>
      <c r="GR118" s="29"/>
      <c r="GS118" s="29"/>
      <c r="GT118" s="29"/>
      <c r="GU118" s="29"/>
      <c r="GV118" s="29"/>
      <c r="GW118" s="29"/>
      <c r="GX118" s="29"/>
      <c r="GY118" s="29"/>
      <c r="GZ118" s="29"/>
      <c r="HA118" s="29"/>
      <c r="HB118" s="29"/>
      <c r="HC118" s="29"/>
      <c r="HD118" s="29"/>
      <c r="HE118" s="29"/>
      <c r="HF118" s="29"/>
      <c r="HG118" s="29"/>
      <c r="HH118" s="29"/>
      <c r="HI118" s="29"/>
      <c r="HJ118" s="29"/>
      <c r="HK118" s="29"/>
      <c r="HL118" s="29"/>
      <c r="HM118" s="29"/>
      <c r="HN118" s="29"/>
      <c r="HO118" s="29"/>
      <c r="HP118" s="29"/>
      <c r="HQ118" s="29"/>
      <c r="HR118" s="29"/>
      <c r="HS118" s="29"/>
      <c r="HT118" s="29"/>
      <c r="HU118" s="29"/>
      <c r="HV118" s="29"/>
      <c r="HW118" s="29"/>
      <c r="HX118" s="29"/>
      <c r="HY118" s="29"/>
      <c r="HZ118" s="29"/>
      <c r="IA118" s="29"/>
      <c r="IB118" s="29"/>
      <c r="IC118" s="29"/>
      <c r="ID118" s="29"/>
      <c r="IE118" s="29"/>
      <c r="IF118" s="29"/>
      <c r="IG118" s="29"/>
      <c r="IH118" s="29"/>
      <c r="II118" s="29"/>
      <c r="IJ118" s="29"/>
      <c r="IK118" s="29"/>
      <c r="IL118" s="29"/>
      <c r="IM118" s="29"/>
      <c r="IN118" s="29"/>
      <c r="IO118" s="29"/>
      <c r="IP118" s="29"/>
      <c r="IQ118" s="29"/>
      <c r="IR118" s="29"/>
      <c r="IS118" s="29"/>
      <c r="IT118" s="29"/>
      <c r="IU118" s="29"/>
      <c r="IV118" s="29"/>
      <c r="IW118" s="29"/>
      <c r="IX118" s="29"/>
      <c r="IY118" s="29"/>
      <c r="IZ118" s="29"/>
      <c r="JA118" s="29"/>
      <c r="JB118" s="29"/>
      <c r="JC118" s="29"/>
      <c r="JD118" s="29"/>
      <c r="JE118" s="29"/>
      <c r="JF118" s="29"/>
      <c r="JG118" s="29"/>
      <c r="JH118" s="29"/>
      <c r="JI118" s="29"/>
      <c r="JJ118" s="29"/>
      <c r="JK118" s="29"/>
      <c r="JL118" s="29"/>
      <c r="JM118" s="29"/>
      <c r="JN118" s="29"/>
      <c r="JO118" s="29"/>
      <c r="JP118" s="29"/>
      <c r="JQ118" s="29"/>
      <c r="JR118" s="29"/>
      <c r="JS118" s="29"/>
      <c r="JT118" s="29"/>
      <c r="JU118" s="29"/>
      <c r="JV118" s="29"/>
      <c r="JW118" s="29"/>
      <c r="JX118" s="29"/>
      <c r="JY118" s="29"/>
      <c r="JZ118" s="29"/>
      <c r="KA118" s="29"/>
      <c r="KB118" s="29"/>
      <c r="KC118" s="29"/>
      <c r="KD118" s="29"/>
      <c r="KE118" s="29"/>
      <c r="KF118" s="29"/>
      <c r="KG118" s="29"/>
      <c r="KH118" s="29"/>
      <c r="KI118" s="29"/>
      <c r="KJ118" s="29"/>
      <c r="KK118" s="29"/>
      <c r="KL118" s="29"/>
      <c r="KM118" s="29"/>
      <c r="KN118" s="29"/>
      <c r="KO118" s="29"/>
      <c r="KP118" s="29"/>
      <c r="KQ118" s="29"/>
      <c r="KR118" s="29"/>
      <c r="KS118" s="29"/>
      <c r="KT118" s="29"/>
      <c r="KU118" s="29"/>
      <c r="KV118" s="29"/>
      <c r="KW118" s="29"/>
      <c r="KX118" s="29"/>
      <c r="KY118" s="29"/>
      <c r="KZ118" s="29"/>
      <c r="LA118" s="29"/>
      <c r="LB118" s="29"/>
      <c r="LC118" s="29"/>
      <c r="LD118" s="29"/>
      <c r="LE118" s="29"/>
      <c r="LF118" s="29"/>
      <c r="LG118" s="29"/>
      <c r="LH118" s="29"/>
      <c r="LI118" s="29"/>
      <c r="LJ118" s="29"/>
      <c r="LK118" s="29"/>
      <c r="LL118" s="29"/>
      <c r="LM118" s="29"/>
      <c r="LN118" s="29"/>
      <c r="LO118" s="29"/>
      <c r="LP118" s="29"/>
      <c r="LQ118" s="29"/>
      <c r="LR118" s="29"/>
      <c r="LS118" s="29"/>
      <c r="LT118" s="29"/>
      <c r="LU118" s="29"/>
      <c r="LV118" s="29"/>
      <c r="LW118" s="29"/>
      <c r="LX118" s="29"/>
      <c r="LY118" s="29"/>
      <c r="LZ118" s="29"/>
      <c r="MA118" s="29"/>
      <c r="MB118" s="29"/>
      <c r="MC118" s="29"/>
      <c r="MD118" s="29"/>
      <c r="ME118" s="29"/>
      <c r="MF118" s="29"/>
      <c r="MG118" s="29"/>
      <c r="MH118" s="29"/>
      <c r="MI118" s="29"/>
      <c r="MJ118" s="29"/>
      <c r="MK118" s="29"/>
      <c r="ML118" s="29"/>
      <c r="MM118" s="29"/>
      <c r="MN118" s="29"/>
      <c r="MO118" s="29"/>
      <c r="MP118" s="29"/>
      <c r="MQ118" s="29"/>
      <c r="MR118" s="29"/>
      <c r="MS118" s="29"/>
      <c r="MT118" s="29"/>
      <c r="MU118" s="29"/>
      <c r="MV118" s="29"/>
      <c r="MW118" s="29"/>
      <c r="MX118" s="29"/>
      <c r="MY118" s="29"/>
      <c r="MZ118" s="29"/>
      <c r="NA118" s="29"/>
      <c r="NB118" s="29"/>
      <c r="NC118" s="29"/>
      <c r="ND118" s="29"/>
      <c r="NE118" s="29"/>
      <c r="NF118" s="29"/>
      <c r="NG118" s="29"/>
      <c r="NH118" s="29"/>
      <c r="NI118" s="29"/>
      <c r="NJ118" s="29"/>
      <c r="NK118" s="29"/>
      <c r="NL118" s="29"/>
      <c r="NM118" s="29"/>
      <c r="NN118" s="29"/>
      <c r="NO118" s="29"/>
      <c r="NP118" s="29"/>
      <c r="NQ118" s="29"/>
      <c r="NR118" s="29"/>
      <c r="NS118" s="29"/>
      <c r="NT118" s="29"/>
      <c r="NU118" s="29"/>
      <c r="NV118" s="29"/>
      <c r="NW118" s="29"/>
      <c r="NX118" s="29"/>
      <c r="NY118" s="29"/>
      <c r="NZ118" s="29"/>
      <c r="OA118" s="29"/>
      <c r="OB118" s="29"/>
      <c r="OC118" s="29"/>
      <c r="OD118" s="29"/>
      <c r="OE118" s="29"/>
      <c r="OF118" s="29"/>
      <c r="OG118" s="29"/>
      <c r="OH118" s="29"/>
      <c r="OI118" s="29"/>
      <c r="OJ118" s="29"/>
      <c r="OK118" s="29"/>
      <c r="OL118" s="29"/>
      <c r="OM118" s="29"/>
      <c r="ON118" s="29"/>
      <c r="OO118" s="29"/>
      <c r="OP118" s="29"/>
      <c r="OQ118" s="29"/>
      <c r="OR118" s="29"/>
      <c r="OS118" s="29"/>
      <c r="OT118" s="29"/>
      <c r="OU118" s="29"/>
      <c r="OV118" s="29"/>
      <c r="OW118" s="29"/>
      <c r="OX118" s="29"/>
      <c r="OY118" s="29"/>
      <c r="OZ118" s="29"/>
      <c r="PA118" s="29"/>
      <c r="PB118" s="29"/>
      <c r="PC118" s="29"/>
      <c r="PD118" s="29"/>
      <c r="PE118" s="29"/>
      <c r="PF118" s="29"/>
      <c r="PG118" s="29"/>
      <c r="PH118" s="29"/>
      <c r="PI118" s="29"/>
      <c r="PJ118" s="29"/>
      <c r="PK118" s="29"/>
      <c r="PL118" s="29"/>
      <c r="PM118" s="29"/>
      <c r="PN118" s="29"/>
      <c r="PO118" s="29"/>
      <c r="PP118" s="29"/>
      <c r="PQ118" s="29"/>
      <c r="PR118" s="29"/>
      <c r="PS118" s="29"/>
      <c r="PT118" s="29"/>
      <c r="PU118" s="29"/>
      <c r="PV118" s="29"/>
      <c r="PW118" s="29"/>
      <c r="PX118" s="29"/>
      <c r="PY118" s="29"/>
      <c r="PZ118" s="29"/>
      <c r="QA118" s="29"/>
      <c r="QB118" s="29"/>
      <c r="QC118" s="29"/>
      <c r="QD118" s="29"/>
      <c r="QE118" s="29"/>
      <c r="QF118" s="29"/>
      <c r="QG118" s="29"/>
      <c r="QH118" s="29"/>
      <c r="QI118" s="29"/>
      <c r="QJ118" s="29"/>
      <c r="QK118" s="29"/>
      <c r="QL118" s="29"/>
      <c r="QM118" s="29"/>
      <c r="QN118" s="29"/>
      <c r="QO118" s="29"/>
      <c r="QP118" s="29"/>
      <c r="QQ118" s="29"/>
      <c r="QR118" s="29"/>
      <c r="QS118" s="29"/>
      <c r="QT118" s="29"/>
      <c r="QU118" s="29"/>
      <c r="QV118" s="29"/>
      <c r="QW118" s="29"/>
      <c r="QX118" s="29"/>
      <c r="QY118" s="29"/>
      <c r="QZ118" s="29"/>
      <c r="RA118" s="29"/>
      <c r="RB118" s="29"/>
      <c r="RC118" s="29"/>
      <c r="RD118" s="29"/>
      <c r="RE118" s="29"/>
      <c r="RF118" s="29"/>
      <c r="RG118" s="29"/>
      <c r="RH118" s="29"/>
      <c r="RI118" s="29"/>
      <c r="RJ118" s="29"/>
      <c r="RK118" s="29"/>
      <c r="RL118" s="29"/>
      <c r="RM118" s="29"/>
      <c r="RN118" s="29"/>
      <c r="RO118" s="29"/>
      <c r="RP118" s="29"/>
      <c r="RQ118" s="29"/>
      <c r="RR118" s="29"/>
      <c r="RS118" s="29"/>
      <c r="RT118" s="29"/>
      <c r="RU118" s="29"/>
      <c r="RV118" s="29"/>
      <c r="RW118" s="29"/>
      <c r="RX118" s="29"/>
      <c r="RY118" s="29"/>
      <c r="RZ118" s="29"/>
      <c r="SA118" s="29"/>
      <c r="SB118" s="29"/>
      <c r="SC118" s="29"/>
      <c r="SD118" s="29"/>
      <c r="SE118" s="29"/>
      <c r="SF118" s="29"/>
      <c r="SG118" s="29"/>
      <c r="SH118" s="29"/>
      <c r="SI118" s="29"/>
      <c r="SJ118" s="29"/>
      <c r="SK118" s="29"/>
      <c r="SL118" s="29"/>
      <c r="SM118" s="29"/>
      <c r="SN118" s="29"/>
      <c r="SO118" s="29"/>
      <c r="SP118" s="29"/>
      <c r="SQ118" s="29"/>
      <c r="SR118" s="29"/>
      <c r="SS118" s="29"/>
      <c r="ST118" s="29"/>
      <c r="SU118" s="29"/>
      <c r="SV118" s="29"/>
      <c r="SW118" s="29"/>
      <c r="SX118" s="29"/>
      <c r="SY118" s="29"/>
      <c r="SZ118" s="29"/>
      <c r="TA118" s="29"/>
      <c r="TB118" s="29"/>
      <c r="TC118" s="29"/>
      <c r="TD118" s="29"/>
      <c r="TE118" s="29"/>
      <c r="TF118" s="29"/>
      <c r="TG118" s="29"/>
      <c r="TH118" s="29"/>
      <c r="TI118" s="29"/>
      <c r="TJ118" s="29"/>
      <c r="TK118" s="29"/>
      <c r="TL118" s="29"/>
      <c r="TM118" s="29"/>
      <c r="TN118" s="29"/>
      <c r="TO118" s="29"/>
    </row>
    <row r="119" spans="1:535" s="23" customFormat="1" ht="15.75" x14ac:dyDescent="0.25">
      <c r="A119" s="53"/>
      <c r="B119" s="82"/>
      <c r="C119" s="76" t="s">
        <v>395</v>
      </c>
      <c r="D119" s="159">
        <v>0</v>
      </c>
      <c r="E119" s="157"/>
      <c r="F119" s="157"/>
      <c r="G119" s="157"/>
      <c r="H119" s="157"/>
      <c r="I119" s="157"/>
      <c r="J119" s="158"/>
      <c r="K119" s="159">
        <f t="shared" si="60"/>
        <v>250000</v>
      </c>
      <c r="L119" s="159">
        <v>250000</v>
      </c>
      <c r="M119" s="157"/>
      <c r="N119" s="157"/>
      <c r="O119" s="157"/>
      <c r="P119" s="159">
        <v>250000</v>
      </c>
      <c r="Q119" s="157">
        <f t="shared" si="58"/>
        <v>0</v>
      </c>
      <c r="R119" s="159"/>
      <c r="S119" s="159"/>
      <c r="T119" s="159"/>
      <c r="U119" s="159"/>
      <c r="V119" s="159"/>
      <c r="W119" s="158">
        <f t="shared" si="63"/>
        <v>0</v>
      </c>
      <c r="X119" s="157">
        <f t="shared" si="59"/>
        <v>0</v>
      </c>
      <c r="Y119" s="203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  <c r="FW119" s="29"/>
      <c r="FX119" s="29"/>
      <c r="FY119" s="29"/>
      <c r="FZ119" s="29"/>
      <c r="GA119" s="29"/>
      <c r="GB119" s="29"/>
      <c r="GC119" s="29"/>
      <c r="GD119" s="29"/>
      <c r="GE119" s="29"/>
      <c r="GF119" s="29"/>
      <c r="GG119" s="29"/>
      <c r="GH119" s="29"/>
      <c r="GI119" s="29"/>
      <c r="GJ119" s="29"/>
      <c r="GK119" s="29"/>
      <c r="GL119" s="29"/>
      <c r="GM119" s="29"/>
      <c r="GN119" s="29"/>
      <c r="GO119" s="29"/>
      <c r="GP119" s="29"/>
      <c r="GQ119" s="29"/>
      <c r="GR119" s="29"/>
      <c r="GS119" s="29"/>
      <c r="GT119" s="29"/>
      <c r="GU119" s="29"/>
      <c r="GV119" s="29"/>
      <c r="GW119" s="29"/>
      <c r="GX119" s="29"/>
      <c r="GY119" s="29"/>
      <c r="GZ119" s="29"/>
      <c r="HA119" s="29"/>
      <c r="HB119" s="29"/>
      <c r="HC119" s="29"/>
      <c r="HD119" s="29"/>
      <c r="HE119" s="29"/>
      <c r="HF119" s="29"/>
      <c r="HG119" s="29"/>
      <c r="HH119" s="29"/>
      <c r="HI119" s="29"/>
      <c r="HJ119" s="29"/>
      <c r="HK119" s="29"/>
      <c r="HL119" s="29"/>
      <c r="HM119" s="29"/>
      <c r="HN119" s="29"/>
      <c r="HO119" s="29"/>
      <c r="HP119" s="29"/>
      <c r="HQ119" s="29"/>
      <c r="HR119" s="29"/>
      <c r="HS119" s="29"/>
      <c r="HT119" s="29"/>
      <c r="HU119" s="29"/>
      <c r="HV119" s="29"/>
      <c r="HW119" s="29"/>
      <c r="HX119" s="29"/>
      <c r="HY119" s="29"/>
      <c r="HZ119" s="29"/>
      <c r="IA119" s="29"/>
      <c r="IB119" s="29"/>
      <c r="IC119" s="29"/>
      <c r="ID119" s="29"/>
      <c r="IE119" s="29"/>
      <c r="IF119" s="29"/>
      <c r="IG119" s="29"/>
      <c r="IH119" s="29"/>
      <c r="II119" s="29"/>
      <c r="IJ119" s="29"/>
      <c r="IK119" s="29"/>
      <c r="IL119" s="29"/>
      <c r="IM119" s="29"/>
      <c r="IN119" s="29"/>
      <c r="IO119" s="29"/>
      <c r="IP119" s="29"/>
      <c r="IQ119" s="29"/>
      <c r="IR119" s="29"/>
      <c r="IS119" s="29"/>
      <c r="IT119" s="29"/>
      <c r="IU119" s="29"/>
      <c r="IV119" s="29"/>
      <c r="IW119" s="29"/>
      <c r="IX119" s="29"/>
      <c r="IY119" s="29"/>
      <c r="IZ119" s="29"/>
      <c r="JA119" s="29"/>
      <c r="JB119" s="29"/>
      <c r="JC119" s="29"/>
      <c r="JD119" s="29"/>
      <c r="JE119" s="29"/>
      <c r="JF119" s="29"/>
      <c r="JG119" s="29"/>
      <c r="JH119" s="29"/>
      <c r="JI119" s="29"/>
      <c r="JJ119" s="29"/>
      <c r="JK119" s="29"/>
      <c r="JL119" s="29"/>
      <c r="JM119" s="29"/>
      <c r="JN119" s="29"/>
      <c r="JO119" s="29"/>
      <c r="JP119" s="29"/>
      <c r="JQ119" s="29"/>
      <c r="JR119" s="29"/>
      <c r="JS119" s="29"/>
      <c r="JT119" s="29"/>
      <c r="JU119" s="29"/>
      <c r="JV119" s="29"/>
      <c r="JW119" s="29"/>
      <c r="JX119" s="29"/>
      <c r="JY119" s="29"/>
      <c r="JZ119" s="29"/>
      <c r="KA119" s="29"/>
      <c r="KB119" s="29"/>
      <c r="KC119" s="29"/>
      <c r="KD119" s="29"/>
      <c r="KE119" s="29"/>
      <c r="KF119" s="29"/>
      <c r="KG119" s="29"/>
      <c r="KH119" s="29"/>
      <c r="KI119" s="29"/>
      <c r="KJ119" s="29"/>
      <c r="KK119" s="29"/>
      <c r="KL119" s="29"/>
      <c r="KM119" s="29"/>
      <c r="KN119" s="29"/>
      <c r="KO119" s="29"/>
      <c r="KP119" s="29"/>
      <c r="KQ119" s="29"/>
      <c r="KR119" s="29"/>
      <c r="KS119" s="29"/>
      <c r="KT119" s="29"/>
      <c r="KU119" s="29"/>
      <c r="KV119" s="29"/>
      <c r="KW119" s="29"/>
      <c r="KX119" s="29"/>
      <c r="KY119" s="29"/>
      <c r="KZ119" s="29"/>
      <c r="LA119" s="29"/>
      <c r="LB119" s="29"/>
      <c r="LC119" s="29"/>
      <c r="LD119" s="29"/>
      <c r="LE119" s="29"/>
      <c r="LF119" s="29"/>
      <c r="LG119" s="29"/>
      <c r="LH119" s="29"/>
      <c r="LI119" s="29"/>
      <c r="LJ119" s="29"/>
      <c r="LK119" s="29"/>
      <c r="LL119" s="29"/>
      <c r="LM119" s="29"/>
      <c r="LN119" s="29"/>
      <c r="LO119" s="29"/>
      <c r="LP119" s="29"/>
      <c r="LQ119" s="29"/>
      <c r="LR119" s="29"/>
      <c r="LS119" s="29"/>
      <c r="LT119" s="29"/>
      <c r="LU119" s="29"/>
      <c r="LV119" s="29"/>
      <c r="LW119" s="29"/>
      <c r="LX119" s="29"/>
      <c r="LY119" s="29"/>
      <c r="LZ119" s="29"/>
      <c r="MA119" s="29"/>
      <c r="MB119" s="29"/>
      <c r="MC119" s="29"/>
      <c r="MD119" s="29"/>
      <c r="ME119" s="29"/>
      <c r="MF119" s="29"/>
      <c r="MG119" s="29"/>
      <c r="MH119" s="29"/>
      <c r="MI119" s="29"/>
      <c r="MJ119" s="29"/>
      <c r="MK119" s="29"/>
      <c r="ML119" s="29"/>
      <c r="MM119" s="29"/>
      <c r="MN119" s="29"/>
      <c r="MO119" s="29"/>
      <c r="MP119" s="29"/>
      <c r="MQ119" s="29"/>
      <c r="MR119" s="29"/>
      <c r="MS119" s="29"/>
      <c r="MT119" s="29"/>
      <c r="MU119" s="29"/>
      <c r="MV119" s="29"/>
      <c r="MW119" s="29"/>
      <c r="MX119" s="29"/>
      <c r="MY119" s="29"/>
      <c r="MZ119" s="29"/>
      <c r="NA119" s="29"/>
      <c r="NB119" s="29"/>
      <c r="NC119" s="29"/>
      <c r="ND119" s="29"/>
      <c r="NE119" s="29"/>
      <c r="NF119" s="29"/>
      <c r="NG119" s="29"/>
      <c r="NH119" s="29"/>
      <c r="NI119" s="29"/>
      <c r="NJ119" s="29"/>
      <c r="NK119" s="29"/>
      <c r="NL119" s="29"/>
      <c r="NM119" s="29"/>
      <c r="NN119" s="29"/>
      <c r="NO119" s="29"/>
      <c r="NP119" s="29"/>
      <c r="NQ119" s="29"/>
      <c r="NR119" s="29"/>
      <c r="NS119" s="29"/>
      <c r="NT119" s="29"/>
      <c r="NU119" s="29"/>
      <c r="NV119" s="29"/>
      <c r="NW119" s="29"/>
      <c r="NX119" s="29"/>
      <c r="NY119" s="29"/>
      <c r="NZ119" s="29"/>
      <c r="OA119" s="29"/>
      <c r="OB119" s="29"/>
      <c r="OC119" s="29"/>
      <c r="OD119" s="29"/>
      <c r="OE119" s="29"/>
      <c r="OF119" s="29"/>
      <c r="OG119" s="29"/>
      <c r="OH119" s="29"/>
      <c r="OI119" s="29"/>
      <c r="OJ119" s="29"/>
      <c r="OK119" s="29"/>
      <c r="OL119" s="29"/>
      <c r="OM119" s="29"/>
      <c r="ON119" s="29"/>
      <c r="OO119" s="29"/>
      <c r="OP119" s="29"/>
      <c r="OQ119" s="29"/>
      <c r="OR119" s="29"/>
      <c r="OS119" s="29"/>
      <c r="OT119" s="29"/>
      <c r="OU119" s="29"/>
      <c r="OV119" s="29"/>
      <c r="OW119" s="29"/>
      <c r="OX119" s="29"/>
      <c r="OY119" s="29"/>
      <c r="OZ119" s="29"/>
      <c r="PA119" s="29"/>
      <c r="PB119" s="29"/>
      <c r="PC119" s="29"/>
      <c r="PD119" s="29"/>
      <c r="PE119" s="29"/>
      <c r="PF119" s="29"/>
      <c r="PG119" s="29"/>
      <c r="PH119" s="29"/>
      <c r="PI119" s="29"/>
      <c r="PJ119" s="29"/>
      <c r="PK119" s="29"/>
      <c r="PL119" s="29"/>
      <c r="PM119" s="29"/>
      <c r="PN119" s="29"/>
      <c r="PO119" s="29"/>
      <c r="PP119" s="29"/>
      <c r="PQ119" s="29"/>
      <c r="PR119" s="29"/>
      <c r="PS119" s="29"/>
      <c r="PT119" s="29"/>
      <c r="PU119" s="29"/>
      <c r="PV119" s="29"/>
      <c r="PW119" s="29"/>
      <c r="PX119" s="29"/>
      <c r="PY119" s="29"/>
      <c r="PZ119" s="29"/>
      <c r="QA119" s="29"/>
      <c r="QB119" s="29"/>
      <c r="QC119" s="29"/>
      <c r="QD119" s="29"/>
      <c r="QE119" s="29"/>
      <c r="QF119" s="29"/>
      <c r="QG119" s="29"/>
      <c r="QH119" s="29"/>
      <c r="QI119" s="29"/>
      <c r="QJ119" s="29"/>
      <c r="QK119" s="29"/>
      <c r="QL119" s="29"/>
      <c r="QM119" s="29"/>
      <c r="QN119" s="29"/>
      <c r="QO119" s="29"/>
      <c r="QP119" s="29"/>
      <c r="QQ119" s="29"/>
      <c r="QR119" s="29"/>
      <c r="QS119" s="29"/>
      <c r="QT119" s="29"/>
      <c r="QU119" s="29"/>
      <c r="QV119" s="29"/>
      <c r="QW119" s="29"/>
      <c r="QX119" s="29"/>
      <c r="QY119" s="29"/>
      <c r="QZ119" s="29"/>
      <c r="RA119" s="29"/>
      <c r="RB119" s="29"/>
      <c r="RC119" s="29"/>
      <c r="RD119" s="29"/>
      <c r="RE119" s="29"/>
      <c r="RF119" s="29"/>
      <c r="RG119" s="29"/>
      <c r="RH119" s="29"/>
      <c r="RI119" s="29"/>
      <c r="RJ119" s="29"/>
      <c r="RK119" s="29"/>
      <c r="RL119" s="29"/>
      <c r="RM119" s="29"/>
      <c r="RN119" s="29"/>
      <c r="RO119" s="29"/>
      <c r="RP119" s="29"/>
      <c r="RQ119" s="29"/>
      <c r="RR119" s="29"/>
      <c r="RS119" s="29"/>
      <c r="RT119" s="29"/>
      <c r="RU119" s="29"/>
      <c r="RV119" s="29"/>
      <c r="RW119" s="29"/>
      <c r="RX119" s="29"/>
      <c r="RY119" s="29"/>
      <c r="RZ119" s="29"/>
      <c r="SA119" s="29"/>
      <c r="SB119" s="29"/>
      <c r="SC119" s="29"/>
      <c r="SD119" s="29"/>
      <c r="SE119" s="29"/>
      <c r="SF119" s="29"/>
      <c r="SG119" s="29"/>
      <c r="SH119" s="29"/>
      <c r="SI119" s="29"/>
      <c r="SJ119" s="29"/>
      <c r="SK119" s="29"/>
      <c r="SL119" s="29"/>
      <c r="SM119" s="29"/>
      <c r="SN119" s="29"/>
      <c r="SO119" s="29"/>
      <c r="SP119" s="29"/>
      <c r="SQ119" s="29"/>
      <c r="SR119" s="29"/>
      <c r="SS119" s="29"/>
      <c r="ST119" s="29"/>
      <c r="SU119" s="29"/>
      <c r="SV119" s="29"/>
      <c r="SW119" s="29"/>
      <c r="SX119" s="29"/>
      <c r="SY119" s="29"/>
      <c r="SZ119" s="29"/>
      <c r="TA119" s="29"/>
      <c r="TB119" s="29"/>
      <c r="TC119" s="29"/>
      <c r="TD119" s="29"/>
      <c r="TE119" s="29"/>
      <c r="TF119" s="29"/>
      <c r="TG119" s="29"/>
      <c r="TH119" s="29"/>
      <c r="TI119" s="29"/>
      <c r="TJ119" s="29"/>
      <c r="TK119" s="29"/>
      <c r="TL119" s="29"/>
      <c r="TM119" s="29"/>
      <c r="TN119" s="29"/>
      <c r="TO119" s="29"/>
    </row>
    <row r="120" spans="1:535" s="23" customFormat="1" ht="51" customHeight="1" x14ac:dyDescent="0.25">
      <c r="A120" s="53" t="s">
        <v>551</v>
      </c>
      <c r="B120" s="82">
        <v>7363</v>
      </c>
      <c r="C120" s="6" t="s">
        <v>398</v>
      </c>
      <c r="D120" s="157">
        <v>0</v>
      </c>
      <c r="E120" s="157"/>
      <c r="F120" s="157"/>
      <c r="G120" s="157"/>
      <c r="H120" s="157"/>
      <c r="I120" s="157"/>
      <c r="J120" s="158"/>
      <c r="K120" s="157">
        <f t="shared" si="60"/>
        <v>10658187</v>
      </c>
      <c r="L120" s="157">
        <f>2383667+4781570</f>
        <v>7165237</v>
      </c>
      <c r="M120" s="157"/>
      <c r="N120" s="157"/>
      <c r="O120" s="157"/>
      <c r="P120" s="157">
        <f>2383667+3492950+4781570</f>
        <v>10658187</v>
      </c>
      <c r="Q120" s="157">
        <f t="shared" si="58"/>
        <v>2611970.33</v>
      </c>
      <c r="R120" s="157">
        <v>255326.43</v>
      </c>
      <c r="S120" s="157"/>
      <c r="T120" s="157"/>
      <c r="U120" s="157"/>
      <c r="V120" s="157">
        <v>2611970.33</v>
      </c>
      <c r="W120" s="158">
        <f t="shared" si="63"/>
        <v>24.506703907521985</v>
      </c>
      <c r="X120" s="157">
        <f t="shared" si="59"/>
        <v>2611970.33</v>
      </c>
      <c r="Y120" s="203">
        <v>15</v>
      </c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  <c r="IS120" s="29"/>
      <c r="IT120" s="29"/>
      <c r="IU120" s="29"/>
      <c r="IV120" s="29"/>
      <c r="IW120" s="29"/>
      <c r="IX120" s="29"/>
      <c r="IY120" s="29"/>
      <c r="IZ120" s="29"/>
      <c r="JA120" s="29"/>
      <c r="JB120" s="29"/>
      <c r="JC120" s="29"/>
      <c r="JD120" s="29"/>
      <c r="JE120" s="29"/>
      <c r="JF120" s="29"/>
      <c r="JG120" s="29"/>
      <c r="JH120" s="29"/>
      <c r="JI120" s="29"/>
      <c r="JJ120" s="29"/>
      <c r="JK120" s="29"/>
      <c r="JL120" s="29"/>
      <c r="JM120" s="29"/>
      <c r="JN120" s="29"/>
      <c r="JO120" s="29"/>
      <c r="JP120" s="29"/>
      <c r="JQ120" s="29"/>
      <c r="JR120" s="29"/>
      <c r="JS120" s="29"/>
      <c r="JT120" s="29"/>
      <c r="JU120" s="29"/>
      <c r="JV120" s="29"/>
      <c r="JW120" s="29"/>
      <c r="JX120" s="29"/>
      <c r="JY120" s="29"/>
      <c r="JZ120" s="29"/>
      <c r="KA120" s="29"/>
      <c r="KB120" s="29"/>
      <c r="KC120" s="29"/>
      <c r="KD120" s="29"/>
      <c r="KE120" s="29"/>
      <c r="KF120" s="29"/>
      <c r="KG120" s="29"/>
      <c r="KH120" s="29"/>
      <c r="KI120" s="29"/>
      <c r="KJ120" s="29"/>
      <c r="KK120" s="29"/>
      <c r="KL120" s="29"/>
      <c r="KM120" s="29"/>
      <c r="KN120" s="29"/>
      <c r="KO120" s="29"/>
      <c r="KP120" s="29"/>
      <c r="KQ120" s="29"/>
      <c r="KR120" s="29"/>
      <c r="KS120" s="29"/>
      <c r="KT120" s="29"/>
      <c r="KU120" s="29"/>
      <c r="KV120" s="29"/>
      <c r="KW120" s="29"/>
      <c r="KX120" s="29"/>
      <c r="KY120" s="29"/>
      <c r="KZ120" s="29"/>
      <c r="LA120" s="29"/>
      <c r="LB120" s="29"/>
      <c r="LC120" s="29"/>
      <c r="LD120" s="29"/>
      <c r="LE120" s="29"/>
      <c r="LF120" s="29"/>
      <c r="LG120" s="29"/>
      <c r="LH120" s="29"/>
      <c r="LI120" s="29"/>
      <c r="LJ120" s="29"/>
      <c r="LK120" s="29"/>
      <c r="LL120" s="29"/>
      <c r="LM120" s="29"/>
      <c r="LN120" s="29"/>
      <c r="LO120" s="29"/>
      <c r="LP120" s="29"/>
      <c r="LQ120" s="29"/>
      <c r="LR120" s="29"/>
      <c r="LS120" s="29"/>
      <c r="LT120" s="29"/>
      <c r="LU120" s="29"/>
      <c r="LV120" s="29"/>
      <c r="LW120" s="29"/>
      <c r="LX120" s="29"/>
      <c r="LY120" s="29"/>
      <c r="LZ120" s="29"/>
      <c r="MA120" s="29"/>
      <c r="MB120" s="29"/>
      <c r="MC120" s="29"/>
      <c r="MD120" s="29"/>
      <c r="ME120" s="29"/>
      <c r="MF120" s="29"/>
      <c r="MG120" s="29"/>
      <c r="MH120" s="29"/>
      <c r="MI120" s="29"/>
      <c r="MJ120" s="29"/>
      <c r="MK120" s="29"/>
      <c r="ML120" s="29"/>
      <c r="MM120" s="29"/>
      <c r="MN120" s="29"/>
      <c r="MO120" s="29"/>
      <c r="MP120" s="29"/>
      <c r="MQ120" s="29"/>
      <c r="MR120" s="29"/>
      <c r="MS120" s="29"/>
      <c r="MT120" s="29"/>
      <c r="MU120" s="29"/>
      <c r="MV120" s="29"/>
      <c r="MW120" s="29"/>
      <c r="MX120" s="29"/>
      <c r="MY120" s="29"/>
      <c r="MZ120" s="29"/>
      <c r="NA120" s="29"/>
      <c r="NB120" s="29"/>
      <c r="NC120" s="29"/>
      <c r="ND120" s="29"/>
      <c r="NE120" s="29"/>
      <c r="NF120" s="29"/>
      <c r="NG120" s="29"/>
      <c r="NH120" s="29"/>
      <c r="NI120" s="29"/>
      <c r="NJ120" s="29"/>
      <c r="NK120" s="29"/>
      <c r="NL120" s="29"/>
      <c r="NM120" s="29"/>
      <c r="NN120" s="29"/>
      <c r="NO120" s="29"/>
      <c r="NP120" s="29"/>
      <c r="NQ120" s="29"/>
      <c r="NR120" s="29"/>
      <c r="NS120" s="29"/>
      <c r="NT120" s="29"/>
      <c r="NU120" s="29"/>
      <c r="NV120" s="29"/>
      <c r="NW120" s="29"/>
      <c r="NX120" s="29"/>
      <c r="NY120" s="29"/>
      <c r="NZ120" s="29"/>
      <c r="OA120" s="29"/>
      <c r="OB120" s="29"/>
      <c r="OC120" s="29"/>
      <c r="OD120" s="29"/>
      <c r="OE120" s="29"/>
      <c r="OF120" s="29"/>
      <c r="OG120" s="29"/>
      <c r="OH120" s="29"/>
      <c r="OI120" s="29"/>
      <c r="OJ120" s="29"/>
      <c r="OK120" s="29"/>
      <c r="OL120" s="29"/>
      <c r="OM120" s="29"/>
      <c r="ON120" s="29"/>
      <c r="OO120" s="29"/>
      <c r="OP120" s="29"/>
      <c r="OQ120" s="29"/>
      <c r="OR120" s="29"/>
      <c r="OS120" s="29"/>
      <c r="OT120" s="29"/>
      <c r="OU120" s="29"/>
      <c r="OV120" s="29"/>
      <c r="OW120" s="29"/>
      <c r="OX120" s="29"/>
      <c r="OY120" s="29"/>
      <c r="OZ120" s="29"/>
      <c r="PA120" s="29"/>
      <c r="PB120" s="29"/>
      <c r="PC120" s="29"/>
      <c r="PD120" s="29"/>
      <c r="PE120" s="29"/>
      <c r="PF120" s="29"/>
      <c r="PG120" s="29"/>
      <c r="PH120" s="29"/>
      <c r="PI120" s="29"/>
      <c r="PJ120" s="29"/>
      <c r="PK120" s="29"/>
      <c r="PL120" s="29"/>
      <c r="PM120" s="29"/>
      <c r="PN120" s="29"/>
      <c r="PO120" s="29"/>
      <c r="PP120" s="29"/>
      <c r="PQ120" s="29"/>
      <c r="PR120" s="29"/>
      <c r="PS120" s="29"/>
      <c r="PT120" s="29"/>
      <c r="PU120" s="29"/>
      <c r="PV120" s="29"/>
      <c r="PW120" s="29"/>
      <c r="PX120" s="29"/>
      <c r="PY120" s="29"/>
      <c r="PZ120" s="29"/>
      <c r="QA120" s="29"/>
      <c r="QB120" s="29"/>
      <c r="QC120" s="29"/>
      <c r="QD120" s="29"/>
      <c r="QE120" s="29"/>
      <c r="QF120" s="29"/>
      <c r="QG120" s="29"/>
      <c r="QH120" s="29"/>
      <c r="QI120" s="29"/>
      <c r="QJ120" s="29"/>
      <c r="QK120" s="29"/>
      <c r="QL120" s="29"/>
      <c r="QM120" s="29"/>
      <c r="QN120" s="29"/>
      <c r="QO120" s="29"/>
      <c r="QP120" s="29"/>
      <c r="QQ120" s="29"/>
      <c r="QR120" s="29"/>
      <c r="QS120" s="29"/>
      <c r="QT120" s="29"/>
      <c r="QU120" s="29"/>
      <c r="QV120" s="29"/>
      <c r="QW120" s="29"/>
      <c r="QX120" s="29"/>
      <c r="QY120" s="29"/>
      <c r="QZ120" s="29"/>
      <c r="RA120" s="29"/>
      <c r="RB120" s="29"/>
      <c r="RC120" s="29"/>
      <c r="RD120" s="29"/>
      <c r="RE120" s="29"/>
      <c r="RF120" s="29"/>
      <c r="RG120" s="29"/>
      <c r="RH120" s="29"/>
      <c r="RI120" s="29"/>
      <c r="RJ120" s="29"/>
      <c r="RK120" s="29"/>
      <c r="RL120" s="29"/>
      <c r="RM120" s="29"/>
      <c r="RN120" s="29"/>
      <c r="RO120" s="29"/>
      <c r="RP120" s="29"/>
      <c r="RQ120" s="29"/>
      <c r="RR120" s="29"/>
      <c r="RS120" s="29"/>
      <c r="RT120" s="29"/>
      <c r="RU120" s="29"/>
      <c r="RV120" s="29"/>
      <c r="RW120" s="29"/>
      <c r="RX120" s="29"/>
      <c r="RY120" s="29"/>
      <c r="RZ120" s="29"/>
      <c r="SA120" s="29"/>
      <c r="SB120" s="29"/>
      <c r="SC120" s="29"/>
      <c r="SD120" s="29"/>
      <c r="SE120" s="29"/>
      <c r="SF120" s="29"/>
      <c r="SG120" s="29"/>
      <c r="SH120" s="29"/>
      <c r="SI120" s="29"/>
      <c r="SJ120" s="29"/>
      <c r="SK120" s="29"/>
      <c r="SL120" s="29"/>
      <c r="SM120" s="29"/>
      <c r="SN120" s="29"/>
      <c r="SO120" s="29"/>
      <c r="SP120" s="29"/>
      <c r="SQ120" s="29"/>
      <c r="SR120" s="29"/>
      <c r="SS120" s="29"/>
      <c r="ST120" s="29"/>
      <c r="SU120" s="29"/>
      <c r="SV120" s="29"/>
      <c r="SW120" s="29"/>
      <c r="SX120" s="29"/>
      <c r="SY120" s="29"/>
      <c r="SZ120" s="29"/>
      <c r="TA120" s="29"/>
      <c r="TB120" s="29"/>
      <c r="TC120" s="29"/>
      <c r="TD120" s="29"/>
      <c r="TE120" s="29"/>
      <c r="TF120" s="29"/>
      <c r="TG120" s="29"/>
      <c r="TH120" s="29"/>
      <c r="TI120" s="29"/>
      <c r="TJ120" s="29"/>
      <c r="TK120" s="29"/>
      <c r="TL120" s="29"/>
      <c r="TM120" s="29"/>
      <c r="TN120" s="29"/>
      <c r="TO120" s="29"/>
    </row>
    <row r="121" spans="1:535" s="23" customFormat="1" ht="63" x14ac:dyDescent="0.25">
      <c r="A121" s="73"/>
      <c r="B121" s="95"/>
      <c r="C121" s="70" t="s">
        <v>563</v>
      </c>
      <c r="D121" s="159">
        <v>0</v>
      </c>
      <c r="E121" s="159"/>
      <c r="F121" s="159"/>
      <c r="G121" s="159"/>
      <c r="H121" s="159"/>
      <c r="I121" s="159"/>
      <c r="J121" s="158"/>
      <c r="K121" s="159">
        <f t="shared" si="60"/>
        <v>9499436</v>
      </c>
      <c r="L121" s="159">
        <f>1224916+4781570</f>
        <v>6006486</v>
      </c>
      <c r="M121" s="159"/>
      <c r="N121" s="159"/>
      <c r="O121" s="159"/>
      <c r="P121" s="159">
        <f>1224916+3492950+4781570</f>
        <v>9499436</v>
      </c>
      <c r="Q121" s="157">
        <f t="shared" si="58"/>
        <v>2611970.33</v>
      </c>
      <c r="R121" s="159">
        <v>2611970.33</v>
      </c>
      <c r="S121" s="159"/>
      <c r="T121" s="159"/>
      <c r="U121" s="159"/>
      <c r="V121" s="159">
        <v>2611970.33</v>
      </c>
      <c r="W121" s="158">
        <f t="shared" si="63"/>
        <v>27.496056923800527</v>
      </c>
      <c r="X121" s="157">
        <f t="shared" si="59"/>
        <v>2611970.33</v>
      </c>
      <c r="Y121" s="203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  <c r="IL121" s="29"/>
      <c r="IM121" s="29"/>
      <c r="IN121" s="29"/>
      <c r="IO121" s="29"/>
      <c r="IP121" s="29"/>
      <c r="IQ121" s="29"/>
      <c r="IR121" s="29"/>
      <c r="IS121" s="29"/>
      <c r="IT121" s="29"/>
      <c r="IU121" s="29"/>
      <c r="IV121" s="29"/>
      <c r="IW121" s="29"/>
      <c r="IX121" s="29"/>
      <c r="IY121" s="29"/>
      <c r="IZ121" s="29"/>
      <c r="JA121" s="29"/>
      <c r="JB121" s="29"/>
      <c r="JC121" s="29"/>
      <c r="JD121" s="29"/>
      <c r="JE121" s="29"/>
      <c r="JF121" s="29"/>
      <c r="JG121" s="29"/>
      <c r="JH121" s="29"/>
      <c r="JI121" s="29"/>
      <c r="JJ121" s="29"/>
      <c r="JK121" s="29"/>
      <c r="JL121" s="29"/>
      <c r="JM121" s="29"/>
      <c r="JN121" s="29"/>
      <c r="JO121" s="29"/>
      <c r="JP121" s="29"/>
      <c r="JQ121" s="29"/>
      <c r="JR121" s="29"/>
      <c r="JS121" s="29"/>
      <c r="JT121" s="29"/>
      <c r="JU121" s="29"/>
      <c r="JV121" s="29"/>
      <c r="JW121" s="29"/>
      <c r="JX121" s="29"/>
      <c r="JY121" s="29"/>
      <c r="JZ121" s="29"/>
      <c r="KA121" s="29"/>
      <c r="KB121" s="29"/>
      <c r="KC121" s="29"/>
      <c r="KD121" s="29"/>
      <c r="KE121" s="29"/>
      <c r="KF121" s="29"/>
      <c r="KG121" s="29"/>
      <c r="KH121" s="29"/>
      <c r="KI121" s="29"/>
      <c r="KJ121" s="29"/>
      <c r="KK121" s="29"/>
      <c r="KL121" s="29"/>
      <c r="KM121" s="29"/>
      <c r="KN121" s="29"/>
      <c r="KO121" s="29"/>
      <c r="KP121" s="29"/>
      <c r="KQ121" s="29"/>
      <c r="KR121" s="29"/>
      <c r="KS121" s="29"/>
      <c r="KT121" s="29"/>
      <c r="KU121" s="29"/>
      <c r="KV121" s="29"/>
      <c r="KW121" s="29"/>
      <c r="KX121" s="29"/>
      <c r="KY121" s="29"/>
      <c r="KZ121" s="29"/>
      <c r="LA121" s="29"/>
      <c r="LB121" s="29"/>
      <c r="LC121" s="29"/>
      <c r="LD121" s="29"/>
      <c r="LE121" s="29"/>
      <c r="LF121" s="29"/>
      <c r="LG121" s="29"/>
      <c r="LH121" s="29"/>
      <c r="LI121" s="29"/>
      <c r="LJ121" s="29"/>
      <c r="LK121" s="29"/>
      <c r="LL121" s="29"/>
      <c r="LM121" s="29"/>
      <c r="LN121" s="29"/>
      <c r="LO121" s="29"/>
      <c r="LP121" s="29"/>
      <c r="LQ121" s="29"/>
      <c r="LR121" s="29"/>
      <c r="LS121" s="29"/>
      <c r="LT121" s="29"/>
      <c r="LU121" s="29"/>
      <c r="LV121" s="29"/>
      <c r="LW121" s="29"/>
      <c r="LX121" s="29"/>
      <c r="LY121" s="29"/>
      <c r="LZ121" s="29"/>
      <c r="MA121" s="29"/>
      <c r="MB121" s="29"/>
      <c r="MC121" s="29"/>
      <c r="MD121" s="29"/>
      <c r="ME121" s="29"/>
      <c r="MF121" s="29"/>
      <c r="MG121" s="29"/>
      <c r="MH121" s="29"/>
      <c r="MI121" s="29"/>
      <c r="MJ121" s="29"/>
      <c r="MK121" s="29"/>
      <c r="ML121" s="29"/>
      <c r="MM121" s="29"/>
      <c r="MN121" s="29"/>
      <c r="MO121" s="29"/>
      <c r="MP121" s="29"/>
      <c r="MQ121" s="29"/>
      <c r="MR121" s="29"/>
      <c r="MS121" s="29"/>
      <c r="MT121" s="29"/>
      <c r="MU121" s="29"/>
      <c r="MV121" s="29"/>
      <c r="MW121" s="29"/>
      <c r="MX121" s="29"/>
      <c r="MY121" s="29"/>
      <c r="MZ121" s="29"/>
      <c r="NA121" s="29"/>
      <c r="NB121" s="29"/>
      <c r="NC121" s="29"/>
      <c r="ND121" s="29"/>
      <c r="NE121" s="29"/>
      <c r="NF121" s="29"/>
      <c r="NG121" s="29"/>
      <c r="NH121" s="29"/>
      <c r="NI121" s="29"/>
      <c r="NJ121" s="29"/>
      <c r="NK121" s="29"/>
      <c r="NL121" s="29"/>
      <c r="NM121" s="29"/>
      <c r="NN121" s="29"/>
      <c r="NO121" s="29"/>
      <c r="NP121" s="29"/>
      <c r="NQ121" s="29"/>
      <c r="NR121" s="29"/>
      <c r="NS121" s="29"/>
      <c r="NT121" s="29"/>
      <c r="NU121" s="29"/>
      <c r="NV121" s="29"/>
      <c r="NW121" s="29"/>
      <c r="NX121" s="29"/>
      <c r="NY121" s="29"/>
      <c r="NZ121" s="29"/>
      <c r="OA121" s="29"/>
      <c r="OB121" s="29"/>
      <c r="OC121" s="29"/>
      <c r="OD121" s="29"/>
      <c r="OE121" s="29"/>
      <c r="OF121" s="29"/>
      <c r="OG121" s="29"/>
      <c r="OH121" s="29"/>
      <c r="OI121" s="29"/>
      <c r="OJ121" s="29"/>
      <c r="OK121" s="29"/>
      <c r="OL121" s="29"/>
      <c r="OM121" s="29"/>
      <c r="ON121" s="29"/>
      <c r="OO121" s="29"/>
      <c r="OP121" s="29"/>
      <c r="OQ121" s="29"/>
      <c r="OR121" s="29"/>
      <c r="OS121" s="29"/>
      <c r="OT121" s="29"/>
      <c r="OU121" s="29"/>
      <c r="OV121" s="29"/>
      <c r="OW121" s="29"/>
      <c r="OX121" s="29"/>
      <c r="OY121" s="29"/>
      <c r="OZ121" s="29"/>
      <c r="PA121" s="29"/>
      <c r="PB121" s="29"/>
      <c r="PC121" s="29"/>
      <c r="PD121" s="29"/>
      <c r="PE121" s="29"/>
      <c r="PF121" s="29"/>
      <c r="PG121" s="29"/>
      <c r="PH121" s="29"/>
      <c r="PI121" s="29"/>
      <c r="PJ121" s="29"/>
      <c r="PK121" s="29"/>
      <c r="PL121" s="29"/>
      <c r="PM121" s="29"/>
      <c r="PN121" s="29"/>
      <c r="PO121" s="29"/>
      <c r="PP121" s="29"/>
      <c r="PQ121" s="29"/>
      <c r="PR121" s="29"/>
      <c r="PS121" s="29"/>
      <c r="PT121" s="29"/>
      <c r="PU121" s="29"/>
      <c r="PV121" s="29"/>
      <c r="PW121" s="29"/>
      <c r="PX121" s="29"/>
      <c r="PY121" s="29"/>
      <c r="PZ121" s="29"/>
      <c r="QA121" s="29"/>
      <c r="QB121" s="29"/>
      <c r="QC121" s="29"/>
      <c r="QD121" s="29"/>
      <c r="QE121" s="29"/>
      <c r="QF121" s="29"/>
      <c r="QG121" s="29"/>
      <c r="QH121" s="29"/>
      <c r="QI121" s="29"/>
      <c r="QJ121" s="29"/>
      <c r="QK121" s="29"/>
      <c r="QL121" s="29"/>
      <c r="QM121" s="29"/>
      <c r="QN121" s="29"/>
      <c r="QO121" s="29"/>
      <c r="QP121" s="29"/>
      <c r="QQ121" s="29"/>
      <c r="QR121" s="29"/>
      <c r="QS121" s="29"/>
      <c r="QT121" s="29"/>
      <c r="QU121" s="29"/>
      <c r="QV121" s="29"/>
      <c r="QW121" s="29"/>
      <c r="QX121" s="29"/>
      <c r="QY121" s="29"/>
      <c r="QZ121" s="29"/>
      <c r="RA121" s="29"/>
      <c r="RB121" s="29"/>
      <c r="RC121" s="29"/>
      <c r="RD121" s="29"/>
      <c r="RE121" s="29"/>
      <c r="RF121" s="29"/>
      <c r="RG121" s="29"/>
      <c r="RH121" s="29"/>
      <c r="RI121" s="29"/>
      <c r="RJ121" s="29"/>
      <c r="RK121" s="29"/>
      <c r="RL121" s="29"/>
      <c r="RM121" s="29"/>
      <c r="RN121" s="29"/>
      <c r="RO121" s="29"/>
      <c r="RP121" s="29"/>
      <c r="RQ121" s="29"/>
      <c r="RR121" s="29"/>
      <c r="RS121" s="29"/>
      <c r="RT121" s="29"/>
      <c r="RU121" s="29"/>
      <c r="RV121" s="29"/>
      <c r="RW121" s="29"/>
      <c r="RX121" s="29"/>
      <c r="RY121" s="29"/>
      <c r="RZ121" s="29"/>
      <c r="SA121" s="29"/>
      <c r="SB121" s="29"/>
      <c r="SC121" s="29"/>
      <c r="SD121" s="29"/>
      <c r="SE121" s="29"/>
      <c r="SF121" s="29"/>
      <c r="SG121" s="29"/>
      <c r="SH121" s="29"/>
      <c r="SI121" s="29"/>
      <c r="SJ121" s="29"/>
      <c r="SK121" s="29"/>
      <c r="SL121" s="29"/>
      <c r="SM121" s="29"/>
      <c r="SN121" s="29"/>
      <c r="SO121" s="29"/>
      <c r="SP121" s="29"/>
      <c r="SQ121" s="29"/>
      <c r="SR121" s="29"/>
      <c r="SS121" s="29"/>
      <c r="ST121" s="29"/>
      <c r="SU121" s="29"/>
      <c r="SV121" s="29"/>
      <c r="SW121" s="29"/>
      <c r="SX121" s="29"/>
      <c r="SY121" s="29"/>
      <c r="SZ121" s="29"/>
      <c r="TA121" s="29"/>
      <c r="TB121" s="29"/>
      <c r="TC121" s="29"/>
      <c r="TD121" s="29"/>
      <c r="TE121" s="29"/>
      <c r="TF121" s="29"/>
      <c r="TG121" s="29"/>
      <c r="TH121" s="29"/>
      <c r="TI121" s="29"/>
      <c r="TJ121" s="29"/>
      <c r="TK121" s="29"/>
      <c r="TL121" s="29"/>
      <c r="TM121" s="29"/>
      <c r="TN121" s="29"/>
      <c r="TO121" s="29"/>
    </row>
    <row r="122" spans="1:535" s="23" customFormat="1" ht="15.75" x14ac:dyDescent="0.25">
      <c r="A122" s="53" t="s">
        <v>495</v>
      </c>
      <c r="B122" s="82">
        <v>7640</v>
      </c>
      <c r="C122" s="3" t="s">
        <v>422</v>
      </c>
      <c r="D122" s="157">
        <v>691000</v>
      </c>
      <c r="E122" s="157"/>
      <c r="F122" s="157"/>
      <c r="G122" s="157">
        <v>432174.9</v>
      </c>
      <c r="H122" s="157"/>
      <c r="I122" s="157"/>
      <c r="J122" s="158">
        <f t="shared" si="61"/>
        <v>62.543400868306811</v>
      </c>
      <c r="K122" s="157">
        <f t="shared" si="60"/>
        <v>11198880</v>
      </c>
      <c r="L122" s="157">
        <v>11198880</v>
      </c>
      <c r="M122" s="157"/>
      <c r="N122" s="157"/>
      <c r="O122" s="157"/>
      <c r="P122" s="157">
        <v>11198880</v>
      </c>
      <c r="Q122" s="157">
        <f t="shared" si="58"/>
        <v>4361979.9400000004</v>
      </c>
      <c r="R122" s="157">
        <v>4361979.9400000004</v>
      </c>
      <c r="S122" s="157"/>
      <c r="T122" s="157"/>
      <c r="U122" s="157"/>
      <c r="V122" s="157">
        <v>4361979.9400000004</v>
      </c>
      <c r="W122" s="158">
        <f t="shared" si="63"/>
        <v>38.950144478733591</v>
      </c>
      <c r="X122" s="157">
        <f t="shared" si="59"/>
        <v>4794154.8400000008</v>
      </c>
      <c r="Y122" s="203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  <c r="IT122" s="29"/>
      <c r="IU122" s="29"/>
      <c r="IV122" s="29"/>
      <c r="IW122" s="29"/>
      <c r="IX122" s="29"/>
      <c r="IY122" s="29"/>
      <c r="IZ122" s="29"/>
      <c r="JA122" s="29"/>
      <c r="JB122" s="29"/>
      <c r="JC122" s="29"/>
      <c r="JD122" s="29"/>
      <c r="JE122" s="29"/>
      <c r="JF122" s="29"/>
      <c r="JG122" s="29"/>
      <c r="JH122" s="29"/>
      <c r="JI122" s="29"/>
      <c r="JJ122" s="29"/>
      <c r="JK122" s="29"/>
      <c r="JL122" s="29"/>
      <c r="JM122" s="29"/>
      <c r="JN122" s="29"/>
      <c r="JO122" s="29"/>
      <c r="JP122" s="29"/>
      <c r="JQ122" s="29"/>
      <c r="JR122" s="29"/>
      <c r="JS122" s="29"/>
      <c r="JT122" s="29"/>
      <c r="JU122" s="29"/>
      <c r="JV122" s="29"/>
      <c r="JW122" s="29"/>
      <c r="JX122" s="29"/>
      <c r="JY122" s="29"/>
      <c r="JZ122" s="29"/>
      <c r="KA122" s="29"/>
      <c r="KB122" s="29"/>
      <c r="KC122" s="29"/>
      <c r="KD122" s="29"/>
      <c r="KE122" s="29"/>
      <c r="KF122" s="29"/>
      <c r="KG122" s="29"/>
      <c r="KH122" s="29"/>
      <c r="KI122" s="29"/>
      <c r="KJ122" s="29"/>
      <c r="KK122" s="29"/>
      <c r="KL122" s="29"/>
      <c r="KM122" s="29"/>
      <c r="KN122" s="29"/>
      <c r="KO122" s="29"/>
      <c r="KP122" s="29"/>
      <c r="KQ122" s="29"/>
      <c r="KR122" s="29"/>
      <c r="KS122" s="29"/>
      <c r="KT122" s="29"/>
      <c r="KU122" s="29"/>
      <c r="KV122" s="29"/>
      <c r="KW122" s="29"/>
      <c r="KX122" s="29"/>
      <c r="KY122" s="29"/>
      <c r="KZ122" s="29"/>
      <c r="LA122" s="29"/>
      <c r="LB122" s="29"/>
      <c r="LC122" s="29"/>
      <c r="LD122" s="29"/>
      <c r="LE122" s="29"/>
      <c r="LF122" s="29"/>
      <c r="LG122" s="29"/>
      <c r="LH122" s="29"/>
      <c r="LI122" s="29"/>
      <c r="LJ122" s="29"/>
      <c r="LK122" s="29"/>
      <c r="LL122" s="29"/>
      <c r="LM122" s="29"/>
      <c r="LN122" s="29"/>
      <c r="LO122" s="29"/>
      <c r="LP122" s="29"/>
      <c r="LQ122" s="29"/>
      <c r="LR122" s="29"/>
      <c r="LS122" s="29"/>
      <c r="LT122" s="29"/>
      <c r="LU122" s="29"/>
      <c r="LV122" s="29"/>
      <c r="LW122" s="29"/>
      <c r="LX122" s="29"/>
      <c r="LY122" s="29"/>
      <c r="LZ122" s="29"/>
      <c r="MA122" s="29"/>
      <c r="MB122" s="29"/>
      <c r="MC122" s="29"/>
      <c r="MD122" s="29"/>
      <c r="ME122" s="29"/>
      <c r="MF122" s="29"/>
      <c r="MG122" s="29"/>
      <c r="MH122" s="29"/>
      <c r="MI122" s="29"/>
      <c r="MJ122" s="29"/>
      <c r="MK122" s="29"/>
      <c r="ML122" s="29"/>
      <c r="MM122" s="29"/>
      <c r="MN122" s="29"/>
      <c r="MO122" s="29"/>
      <c r="MP122" s="29"/>
      <c r="MQ122" s="29"/>
      <c r="MR122" s="29"/>
      <c r="MS122" s="29"/>
      <c r="MT122" s="29"/>
      <c r="MU122" s="29"/>
      <c r="MV122" s="29"/>
      <c r="MW122" s="29"/>
      <c r="MX122" s="29"/>
      <c r="MY122" s="29"/>
      <c r="MZ122" s="29"/>
      <c r="NA122" s="29"/>
      <c r="NB122" s="29"/>
      <c r="NC122" s="29"/>
      <c r="ND122" s="29"/>
      <c r="NE122" s="29"/>
      <c r="NF122" s="29"/>
      <c r="NG122" s="29"/>
      <c r="NH122" s="29"/>
      <c r="NI122" s="29"/>
      <c r="NJ122" s="29"/>
      <c r="NK122" s="29"/>
      <c r="NL122" s="29"/>
      <c r="NM122" s="29"/>
      <c r="NN122" s="29"/>
      <c r="NO122" s="29"/>
      <c r="NP122" s="29"/>
      <c r="NQ122" s="29"/>
      <c r="NR122" s="29"/>
      <c r="NS122" s="29"/>
      <c r="NT122" s="29"/>
      <c r="NU122" s="29"/>
      <c r="NV122" s="29"/>
      <c r="NW122" s="29"/>
      <c r="NX122" s="29"/>
      <c r="NY122" s="29"/>
      <c r="NZ122" s="29"/>
      <c r="OA122" s="29"/>
      <c r="OB122" s="29"/>
      <c r="OC122" s="29"/>
      <c r="OD122" s="29"/>
      <c r="OE122" s="29"/>
      <c r="OF122" s="29"/>
      <c r="OG122" s="29"/>
      <c r="OH122" s="29"/>
      <c r="OI122" s="29"/>
      <c r="OJ122" s="29"/>
      <c r="OK122" s="29"/>
      <c r="OL122" s="29"/>
      <c r="OM122" s="29"/>
      <c r="ON122" s="29"/>
      <c r="OO122" s="29"/>
      <c r="OP122" s="29"/>
      <c r="OQ122" s="29"/>
      <c r="OR122" s="29"/>
      <c r="OS122" s="29"/>
      <c r="OT122" s="29"/>
      <c r="OU122" s="29"/>
      <c r="OV122" s="29"/>
      <c r="OW122" s="29"/>
      <c r="OX122" s="29"/>
      <c r="OY122" s="29"/>
      <c r="OZ122" s="29"/>
      <c r="PA122" s="29"/>
      <c r="PB122" s="29"/>
      <c r="PC122" s="29"/>
      <c r="PD122" s="29"/>
      <c r="PE122" s="29"/>
      <c r="PF122" s="29"/>
      <c r="PG122" s="29"/>
      <c r="PH122" s="29"/>
      <c r="PI122" s="29"/>
      <c r="PJ122" s="29"/>
      <c r="PK122" s="29"/>
      <c r="PL122" s="29"/>
      <c r="PM122" s="29"/>
      <c r="PN122" s="29"/>
      <c r="PO122" s="29"/>
      <c r="PP122" s="29"/>
      <c r="PQ122" s="29"/>
      <c r="PR122" s="29"/>
      <c r="PS122" s="29"/>
      <c r="PT122" s="29"/>
      <c r="PU122" s="29"/>
      <c r="PV122" s="29"/>
      <c r="PW122" s="29"/>
      <c r="PX122" s="29"/>
      <c r="PY122" s="29"/>
      <c r="PZ122" s="29"/>
      <c r="QA122" s="29"/>
      <c r="QB122" s="29"/>
      <c r="QC122" s="29"/>
      <c r="QD122" s="29"/>
      <c r="QE122" s="29"/>
      <c r="QF122" s="29"/>
      <c r="QG122" s="29"/>
      <c r="QH122" s="29"/>
      <c r="QI122" s="29"/>
      <c r="QJ122" s="29"/>
      <c r="QK122" s="29"/>
      <c r="QL122" s="29"/>
      <c r="QM122" s="29"/>
      <c r="QN122" s="29"/>
      <c r="QO122" s="29"/>
      <c r="QP122" s="29"/>
      <c r="QQ122" s="29"/>
      <c r="QR122" s="29"/>
      <c r="QS122" s="29"/>
      <c r="QT122" s="29"/>
      <c r="QU122" s="29"/>
      <c r="QV122" s="29"/>
      <c r="QW122" s="29"/>
      <c r="QX122" s="29"/>
      <c r="QY122" s="29"/>
      <c r="QZ122" s="29"/>
      <c r="RA122" s="29"/>
      <c r="RB122" s="29"/>
      <c r="RC122" s="29"/>
      <c r="RD122" s="29"/>
      <c r="RE122" s="29"/>
      <c r="RF122" s="29"/>
      <c r="RG122" s="29"/>
      <c r="RH122" s="29"/>
      <c r="RI122" s="29"/>
      <c r="RJ122" s="29"/>
      <c r="RK122" s="29"/>
      <c r="RL122" s="29"/>
      <c r="RM122" s="29"/>
      <c r="RN122" s="29"/>
      <c r="RO122" s="29"/>
      <c r="RP122" s="29"/>
      <c r="RQ122" s="29"/>
      <c r="RR122" s="29"/>
      <c r="RS122" s="29"/>
      <c r="RT122" s="29"/>
      <c r="RU122" s="29"/>
      <c r="RV122" s="29"/>
      <c r="RW122" s="29"/>
      <c r="RX122" s="29"/>
      <c r="RY122" s="29"/>
      <c r="RZ122" s="29"/>
      <c r="SA122" s="29"/>
      <c r="SB122" s="29"/>
      <c r="SC122" s="29"/>
      <c r="SD122" s="29"/>
      <c r="SE122" s="29"/>
      <c r="SF122" s="29"/>
      <c r="SG122" s="29"/>
      <c r="SH122" s="29"/>
      <c r="SI122" s="29"/>
      <c r="SJ122" s="29"/>
      <c r="SK122" s="29"/>
      <c r="SL122" s="29"/>
      <c r="SM122" s="29"/>
      <c r="SN122" s="29"/>
      <c r="SO122" s="29"/>
      <c r="SP122" s="29"/>
      <c r="SQ122" s="29"/>
      <c r="SR122" s="29"/>
      <c r="SS122" s="29"/>
      <c r="ST122" s="29"/>
      <c r="SU122" s="29"/>
      <c r="SV122" s="29"/>
      <c r="SW122" s="29"/>
      <c r="SX122" s="29"/>
      <c r="SY122" s="29"/>
      <c r="SZ122" s="29"/>
      <c r="TA122" s="29"/>
      <c r="TB122" s="29"/>
      <c r="TC122" s="29"/>
      <c r="TD122" s="29"/>
      <c r="TE122" s="29"/>
      <c r="TF122" s="29"/>
      <c r="TG122" s="29"/>
      <c r="TH122" s="29"/>
      <c r="TI122" s="29"/>
      <c r="TJ122" s="29"/>
      <c r="TK122" s="29"/>
      <c r="TL122" s="29"/>
      <c r="TM122" s="29"/>
      <c r="TN122" s="29"/>
      <c r="TO122" s="29"/>
    </row>
    <row r="123" spans="1:535" s="23" customFormat="1" ht="63" x14ac:dyDescent="0.25">
      <c r="A123" s="53" t="s">
        <v>498</v>
      </c>
      <c r="B123" s="82">
        <v>7700</v>
      </c>
      <c r="C123" s="3" t="s">
        <v>362</v>
      </c>
      <c r="D123" s="157">
        <v>0</v>
      </c>
      <c r="E123" s="157"/>
      <c r="F123" s="157"/>
      <c r="G123" s="157"/>
      <c r="H123" s="157"/>
      <c r="I123" s="157"/>
      <c r="J123" s="158"/>
      <c r="K123" s="157">
        <f t="shared" si="60"/>
        <v>630000</v>
      </c>
      <c r="L123" s="157"/>
      <c r="M123" s="157"/>
      <c r="N123" s="157"/>
      <c r="O123" s="157"/>
      <c r="P123" s="157">
        <v>630000</v>
      </c>
      <c r="Q123" s="157">
        <f t="shared" si="58"/>
        <v>0</v>
      </c>
      <c r="R123" s="157"/>
      <c r="S123" s="157"/>
      <c r="T123" s="157"/>
      <c r="U123" s="157"/>
      <c r="V123" s="157"/>
      <c r="W123" s="158">
        <f t="shared" si="63"/>
        <v>0</v>
      </c>
      <c r="X123" s="157">
        <f t="shared" si="59"/>
        <v>0</v>
      </c>
      <c r="Y123" s="203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  <c r="IS123" s="29"/>
      <c r="IT123" s="29"/>
      <c r="IU123" s="29"/>
      <c r="IV123" s="29"/>
      <c r="IW123" s="29"/>
      <c r="IX123" s="29"/>
      <c r="IY123" s="29"/>
      <c r="IZ123" s="29"/>
      <c r="JA123" s="29"/>
      <c r="JB123" s="29"/>
      <c r="JC123" s="29"/>
      <c r="JD123" s="29"/>
      <c r="JE123" s="29"/>
      <c r="JF123" s="29"/>
      <c r="JG123" s="29"/>
      <c r="JH123" s="29"/>
      <c r="JI123" s="29"/>
      <c r="JJ123" s="29"/>
      <c r="JK123" s="29"/>
      <c r="JL123" s="29"/>
      <c r="JM123" s="29"/>
      <c r="JN123" s="29"/>
      <c r="JO123" s="29"/>
      <c r="JP123" s="29"/>
      <c r="JQ123" s="29"/>
      <c r="JR123" s="29"/>
      <c r="JS123" s="29"/>
      <c r="JT123" s="29"/>
      <c r="JU123" s="29"/>
      <c r="JV123" s="29"/>
      <c r="JW123" s="29"/>
      <c r="JX123" s="29"/>
      <c r="JY123" s="29"/>
      <c r="JZ123" s="29"/>
      <c r="KA123" s="29"/>
      <c r="KB123" s="29"/>
      <c r="KC123" s="29"/>
      <c r="KD123" s="29"/>
      <c r="KE123" s="29"/>
      <c r="KF123" s="29"/>
      <c r="KG123" s="29"/>
      <c r="KH123" s="29"/>
      <c r="KI123" s="29"/>
      <c r="KJ123" s="29"/>
      <c r="KK123" s="29"/>
      <c r="KL123" s="29"/>
      <c r="KM123" s="29"/>
      <c r="KN123" s="29"/>
      <c r="KO123" s="29"/>
      <c r="KP123" s="29"/>
      <c r="KQ123" s="29"/>
      <c r="KR123" s="29"/>
      <c r="KS123" s="29"/>
      <c r="KT123" s="29"/>
      <c r="KU123" s="29"/>
      <c r="KV123" s="29"/>
      <c r="KW123" s="29"/>
      <c r="KX123" s="29"/>
      <c r="KY123" s="29"/>
      <c r="KZ123" s="29"/>
      <c r="LA123" s="29"/>
      <c r="LB123" s="29"/>
      <c r="LC123" s="29"/>
      <c r="LD123" s="29"/>
      <c r="LE123" s="29"/>
      <c r="LF123" s="29"/>
      <c r="LG123" s="29"/>
      <c r="LH123" s="29"/>
      <c r="LI123" s="29"/>
      <c r="LJ123" s="29"/>
      <c r="LK123" s="29"/>
      <c r="LL123" s="29"/>
      <c r="LM123" s="29"/>
      <c r="LN123" s="29"/>
      <c r="LO123" s="29"/>
      <c r="LP123" s="29"/>
      <c r="LQ123" s="29"/>
      <c r="LR123" s="29"/>
      <c r="LS123" s="29"/>
      <c r="LT123" s="29"/>
      <c r="LU123" s="29"/>
      <c r="LV123" s="29"/>
      <c r="LW123" s="29"/>
      <c r="LX123" s="29"/>
      <c r="LY123" s="29"/>
      <c r="LZ123" s="29"/>
      <c r="MA123" s="29"/>
      <c r="MB123" s="29"/>
      <c r="MC123" s="29"/>
      <c r="MD123" s="29"/>
      <c r="ME123" s="29"/>
      <c r="MF123" s="29"/>
      <c r="MG123" s="29"/>
      <c r="MH123" s="29"/>
      <c r="MI123" s="29"/>
      <c r="MJ123" s="29"/>
      <c r="MK123" s="29"/>
      <c r="ML123" s="29"/>
      <c r="MM123" s="29"/>
      <c r="MN123" s="29"/>
      <c r="MO123" s="29"/>
      <c r="MP123" s="29"/>
      <c r="MQ123" s="29"/>
      <c r="MR123" s="29"/>
      <c r="MS123" s="29"/>
      <c r="MT123" s="29"/>
      <c r="MU123" s="29"/>
      <c r="MV123" s="29"/>
      <c r="MW123" s="29"/>
      <c r="MX123" s="29"/>
      <c r="MY123" s="29"/>
      <c r="MZ123" s="29"/>
      <c r="NA123" s="29"/>
      <c r="NB123" s="29"/>
      <c r="NC123" s="29"/>
      <c r="ND123" s="29"/>
      <c r="NE123" s="29"/>
      <c r="NF123" s="29"/>
      <c r="NG123" s="29"/>
      <c r="NH123" s="29"/>
      <c r="NI123" s="29"/>
      <c r="NJ123" s="29"/>
      <c r="NK123" s="29"/>
      <c r="NL123" s="29"/>
      <c r="NM123" s="29"/>
      <c r="NN123" s="29"/>
      <c r="NO123" s="29"/>
      <c r="NP123" s="29"/>
      <c r="NQ123" s="29"/>
      <c r="NR123" s="29"/>
      <c r="NS123" s="29"/>
      <c r="NT123" s="29"/>
      <c r="NU123" s="29"/>
      <c r="NV123" s="29"/>
      <c r="NW123" s="29"/>
      <c r="NX123" s="29"/>
      <c r="NY123" s="29"/>
      <c r="NZ123" s="29"/>
      <c r="OA123" s="29"/>
      <c r="OB123" s="29"/>
      <c r="OC123" s="29"/>
      <c r="OD123" s="29"/>
      <c r="OE123" s="29"/>
      <c r="OF123" s="29"/>
      <c r="OG123" s="29"/>
      <c r="OH123" s="29"/>
      <c r="OI123" s="29"/>
      <c r="OJ123" s="29"/>
      <c r="OK123" s="29"/>
      <c r="OL123" s="29"/>
      <c r="OM123" s="29"/>
      <c r="ON123" s="29"/>
      <c r="OO123" s="29"/>
      <c r="OP123" s="29"/>
      <c r="OQ123" s="29"/>
      <c r="OR123" s="29"/>
      <c r="OS123" s="29"/>
      <c r="OT123" s="29"/>
      <c r="OU123" s="29"/>
      <c r="OV123" s="29"/>
      <c r="OW123" s="29"/>
      <c r="OX123" s="29"/>
      <c r="OY123" s="29"/>
      <c r="OZ123" s="29"/>
      <c r="PA123" s="29"/>
      <c r="PB123" s="29"/>
      <c r="PC123" s="29"/>
      <c r="PD123" s="29"/>
      <c r="PE123" s="29"/>
      <c r="PF123" s="29"/>
      <c r="PG123" s="29"/>
      <c r="PH123" s="29"/>
      <c r="PI123" s="29"/>
      <c r="PJ123" s="29"/>
      <c r="PK123" s="29"/>
      <c r="PL123" s="29"/>
      <c r="PM123" s="29"/>
      <c r="PN123" s="29"/>
      <c r="PO123" s="29"/>
      <c r="PP123" s="29"/>
      <c r="PQ123" s="29"/>
      <c r="PR123" s="29"/>
      <c r="PS123" s="29"/>
      <c r="PT123" s="29"/>
      <c r="PU123" s="29"/>
      <c r="PV123" s="29"/>
      <c r="PW123" s="29"/>
      <c r="PX123" s="29"/>
      <c r="PY123" s="29"/>
      <c r="PZ123" s="29"/>
      <c r="QA123" s="29"/>
      <c r="QB123" s="29"/>
      <c r="QC123" s="29"/>
      <c r="QD123" s="29"/>
      <c r="QE123" s="29"/>
      <c r="QF123" s="29"/>
      <c r="QG123" s="29"/>
      <c r="QH123" s="29"/>
      <c r="QI123" s="29"/>
      <c r="QJ123" s="29"/>
      <c r="QK123" s="29"/>
      <c r="QL123" s="29"/>
      <c r="QM123" s="29"/>
      <c r="QN123" s="29"/>
      <c r="QO123" s="29"/>
      <c r="QP123" s="29"/>
      <c r="QQ123" s="29"/>
      <c r="QR123" s="29"/>
      <c r="QS123" s="29"/>
      <c r="QT123" s="29"/>
      <c r="QU123" s="29"/>
      <c r="QV123" s="29"/>
      <c r="QW123" s="29"/>
      <c r="QX123" s="29"/>
      <c r="QY123" s="29"/>
      <c r="QZ123" s="29"/>
      <c r="RA123" s="29"/>
      <c r="RB123" s="29"/>
      <c r="RC123" s="29"/>
      <c r="RD123" s="29"/>
      <c r="RE123" s="29"/>
      <c r="RF123" s="29"/>
      <c r="RG123" s="29"/>
      <c r="RH123" s="29"/>
      <c r="RI123" s="29"/>
      <c r="RJ123" s="29"/>
      <c r="RK123" s="29"/>
      <c r="RL123" s="29"/>
      <c r="RM123" s="29"/>
      <c r="RN123" s="29"/>
      <c r="RO123" s="29"/>
      <c r="RP123" s="29"/>
      <c r="RQ123" s="29"/>
      <c r="RR123" s="29"/>
      <c r="RS123" s="29"/>
      <c r="RT123" s="29"/>
      <c r="RU123" s="29"/>
      <c r="RV123" s="29"/>
      <c r="RW123" s="29"/>
      <c r="RX123" s="29"/>
      <c r="RY123" s="29"/>
      <c r="RZ123" s="29"/>
      <c r="SA123" s="29"/>
      <c r="SB123" s="29"/>
      <c r="SC123" s="29"/>
      <c r="SD123" s="29"/>
      <c r="SE123" s="29"/>
      <c r="SF123" s="29"/>
      <c r="SG123" s="29"/>
      <c r="SH123" s="29"/>
      <c r="SI123" s="29"/>
      <c r="SJ123" s="29"/>
      <c r="SK123" s="29"/>
      <c r="SL123" s="29"/>
      <c r="SM123" s="29"/>
      <c r="SN123" s="29"/>
      <c r="SO123" s="29"/>
      <c r="SP123" s="29"/>
      <c r="SQ123" s="29"/>
      <c r="SR123" s="29"/>
      <c r="SS123" s="29"/>
      <c r="ST123" s="29"/>
      <c r="SU123" s="29"/>
      <c r="SV123" s="29"/>
      <c r="SW123" s="29"/>
      <c r="SX123" s="29"/>
      <c r="SY123" s="29"/>
      <c r="SZ123" s="29"/>
      <c r="TA123" s="29"/>
      <c r="TB123" s="29"/>
      <c r="TC123" s="29"/>
      <c r="TD123" s="29"/>
      <c r="TE123" s="29"/>
      <c r="TF123" s="29"/>
      <c r="TG123" s="29"/>
      <c r="TH123" s="29"/>
      <c r="TI123" s="29"/>
      <c r="TJ123" s="29"/>
      <c r="TK123" s="29"/>
      <c r="TL123" s="29"/>
      <c r="TM123" s="29"/>
      <c r="TN123" s="29"/>
      <c r="TO123" s="29"/>
    </row>
    <row r="124" spans="1:535" s="23" customFormat="1" ht="37.5" customHeight="1" x14ac:dyDescent="0.25">
      <c r="A124" s="53" t="s">
        <v>496</v>
      </c>
      <c r="B124" s="82">
        <v>8340</v>
      </c>
      <c r="C124" s="3" t="s">
        <v>10</v>
      </c>
      <c r="D124" s="157">
        <v>0</v>
      </c>
      <c r="E124" s="157"/>
      <c r="F124" s="157"/>
      <c r="G124" s="157"/>
      <c r="H124" s="157"/>
      <c r="I124" s="157"/>
      <c r="J124" s="158"/>
      <c r="K124" s="157">
        <f t="shared" si="60"/>
        <v>625000</v>
      </c>
      <c r="L124" s="157"/>
      <c r="M124" s="157">
        <v>575100</v>
      </c>
      <c r="N124" s="157"/>
      <c r="O124" s="157"/>
      <c r="P124" s="157">
        <v>49900</v>
      </c>
      <c r="Q124" s="157">
        <f t="shared" si="58"/>
        <v>275512.06</v>
      </c>
      <c r="R124" s="157"/>
      <c r="S124" s="157">
        <v>225612.06</v>
      </c>
      <c r="T124" s="157"/>
      <c r="U124" s="157"/>
      <c r="V124" s="157">
        <v>49900</v>
      </c>
      <c r="W124" s="158">
        <f t="shared" si="63"/>
        <v>44.081929599999995</v>
      </c>
      <c r="X124" s="157">
        <f t="shared" si="59"/>
        <v>275512.06</v>
      </c>
      <c r="Y124" s="203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  <c r="IK124" s="29"/>
      <c r="IL124" s="29"/>
      <c r="IM124" s="29"/>
      <c r="IN124" s="29"/>
      <c r="IO124" s="29"/>
      <c r="IP124" s="29"/>
      <c r="IQ124" s="29"/>
      <c r="IR124" s="29"/>
      <c r="IS124" s="29"/>
      <c r="IT124" s="29"/>
      <c r="IU124" s="29"/>
      <c r="IV124" s="29"/>
      <c r="IW124" s="29"/>
      <c r="IX124" s="29"/>
      <c r="IY124" s="29"/>
      <c r="IZ124" s="29"/>
      <c r="JA124" s="29"/>
      <c r="JB124" s="29"/>
      <c r="JC124" s="29"/>
      <c r="JD124" s="29"/>
      <c r="JE124" s="29"/>
      <c r="JF124" s="29"/>
      <c r="JG124" s="29"/>
      <c r="JH124" s="29"/>
      <c r="JI124" s="29"/>
      <c r="JJ124" s="29"/>
      <c r="JK124" s="29"/>
      <c r="JL124" s="29"/>
      <c r="JM124" s="29"/>
      <c r="JN124" s="29"/>
      <c r="JO124" s="29"/>
      <c r="JP124" s="29"/>
      <c r="JQ124" s="29"/>
      <c r="JR124" s="29"/>
      <c r="JS124" s="29"/>
      <c r="JT124" s="29"/>
      <c r="JU124" s="29"/>
      <c r="JV124" s="29"/>
      <c r="JW124" s="29"/>
      <c r="JX124" s="29"/>
      <c r="JY124" s="29"/>
      <c r="JZ124" s="29"/>
      <c r="KA124" s="29"/>
      <c r="KB124" s="29"/>
      <c r="KC124" s="29"/>
      <c r="KD124" s="29"/>
      <c r="KE124" s="29"/>
      <c r="KF124" s="29"/>
      <c r="KG124" s="29"/>
      <c r="KH124" s="29"/>
      <c r="KI124" s="29"/>
      <c r="KJ124" s="29"/>
      <c r="KK124" s="29"/>
      <c r="KL124" s="29"/>
      <c r="KM124" s="29"/>
      <c r="KN124" s="29"/>
      <c r="KO124" s="29"/>
      <c r="KP124" s="29"/>
      <c r="KQ124" s="29"/>
      <c r="KR124" s="29"/>
      <c r="KS124" s="29"/>
      <c r="KT124" s="29"/>
      <c r="KU124" s="29"/>
      <c r="KV124" s="29"/>
      <c r="KW124" s="29"/>
      <c r="KX124" s="29"/>
      <c r="KY124" s="29"/>
      <c r="KZ124" s="29"/>
      <c r="LA124" s="29"/>
      <c r="LB124" s="29"/>
      <c r="LC124" s="29"/>
      <c r="LD124" s="29"/>
      <c r="LE124" s="29"/>
      <c r="LF124" s="29"/>
      <c r="LG124" s="29"/>
      <c r="LH124" s="29"/>
      <c r="LI124" s="29"/>
      <c r="LJ124" s="29"/>
      <c r="LK124" s="29"/>
      <c r="LL124" s="29"/>
      <c r="LM124" s="29"/>
      <c r="LN124" s="29"/>
      <c r="LO124" s="29"/>
      <c r="LP124" s="29"/>
      <c r="LQ124" s="29"/>
      <c r="LR124" s="29"/>
      <c r="LS124" s="29"/>
      <c r="LT124" s="29"/>
      <c r="LU124" s="29"/>
      <c r="LV124" s="29"/>
      <c r="LW124" s="29"/>
      <c r="LX124" s="29"/>
      <c r="LY124" s="29"/>
      <c r="LZ124" s="29"/>
      <c r="MA124" s="29"/>
      <c r="MB124" s="29"/>
      <c r="MC124" s="29"/>
      <c r="MD124" s="29"/>
      <c r="ME124" s="29"/>
      <c r="MF124" s="29"/>
      <c r="MG124" s="29"/>
      <c r="MH124" s="29"/>
      <c r="MI124" s="29"/>
      <c r="MJ124" s="29"/>
      <c r="MK124" s="29"/>
      <c r="ML124" s="29"/>
      <c r="MM124" s="29"/>
      <c r="MN124" s="29"/>
      <c r="MO124" s="29"/>
      <c r="MP124" s="29"/>
      <c r="MQ124" s="29"/>
      <c r="MR124" s="29"/>
      <c r="MS124" s="29"/>
      <c r="MT124" s="29"/>
      <c r="MU124" s="29"/>
      <c r="MV124" s="29"/>
      <c r="MW124" s="29"/>
      <c r="MX124" s="29"/>
      <c r="MY124" s="29"/>
      <c r="MZ124" s="29"/>
      <c r="NA124" s="29"/>
      <c r="NB124" s="29"/>
      <c r="NC124" s="29"/>
      <c r="ND124" s="29"/>
      <c r="NE124" s="29"/>
      <c r="NF124" s="29"/>
      <c r="NG124" s="29"/>
      <c r="NH124" s="29"/>
      <c r="NI124" s="29"/>
      <c r="NJ124" s="29"/>
      <c r="NK124" s="29"/>
      <c r="NL124" s="29"/>
      <c r="NM124" s="29"/>
      <c r="NN124" s="29"/>
      <c r="NO124" s="29"/>
      <c r="NP124" s="29"/>
      <c r="NQ124" s="29"/>
      <c r="NR124" s="29"/>
      <c r="NS124" s="29"/>
      <c r="NT124" s="29"/>
      <c r="NU124" s="29"/>
      <c r="NV124" s="29"/>
      <c r="NW124" s="29"/>
      <c r="NX124" s="29"/>
      <c r="NY124" s="29"/>
      <c r="NZ124" s="29"/>
      <c r="OA124" s="29"/>
      <c r="OB124" s="29"/>
      <c r="OC124" s="29"/>
      <c r="OD124" s="29"/>
      <c r="OE124" s="29"/>
      <c r="OF124" s="29"/>
      <c r="OG124" s="29"/>
      <c r="OH124" s="29"/>
      <c r="OI124" s="29"/>
      <c r="OJ124" s="29"/>
      <c r="OK124" s="29"/>
      <c r="OL124" s="29"/>
      <c r="OM124" s="29"/>
      <c r="ON124" s="29"/>
      <c r="OO124" s="29"/>
      <c r="OP124" s="29"/>
      <c r="OQ124" s="29"/>
      <c r="OR124" s="29"/>
      <c r="OS124" s="29"/>
      <c r="OT124" s="29"/>
      <c r="OU124" s="29"/>
      <c r="OV124" s="29"/>
      <c r="OW124" s="29"/>
      <c r="OX124" s="29"/>
      <c r="OY124" s="29"/>
      <c r="OZ124" s="29"/>
      <c r="PA124" s="29"/>
      <c r="PB124" s="29"/>
      <c r="PC124" s="29"/>
      <c r="PD124" s="29"/>
      <c r="PE124" s="29"/>
      <c r="PF124" s="29"/>
      <c r="PG124" s="29"/>
      <c r="PH124" s="29"/>
      <c r="PI124" s="29"/>
      <c r="PJ124" s="29"/>
      <c r="PK124" s="29"/>
      <c r="PL124" s="29"/>
      <c r="PM124" s="29"/>
      <c r="PN124" s="29"/>
      <c r="PO124" s="29"/>
      <c r="PP124" s="29"/>
      <c r="PQ124" s="29"/>
      <c r="PR124" s="29"/>
      <c r="PS124" s="29"/>
      <c r="PT124" s="29"/>
      <c r="PU124" s="29"/>
      <c r="PV124" s="29"/>
      <c r="PW124" s="29"/>
      <c r="PX124" s="29"/>
      <c r="PY124" s="29"/>
      <c r="PZ124" s="29"/>
      <c r="QA124" s="29"/>
      <c r="QB124" s="29"/>
      <c r="QC124" s="29"/>
      <c r="QD124" s="29"/>
      <c r="QE124" s="29"/>
      <c r="QF124" s="29"/>
      <c r="QG124" s="29"/>
      <c r="QH124" s="29"/>
      <c r="QI124" s="29"/>
      <c r="QJ124" s="29"/>
      <c r="QK124" s="29"/>
      <c r="QL124" s="29"/>
      <c r="QM124" s="29"/>
      <c r="QN124" s="29"/>
      <c r="QO124" s="29"/>
      <c r="QP124" s="29"/>
      <c r="QQ124" s="29"/>
      <c r="QR124" s="29"/>
      <c r="QS124" s="29"/>
      <c r="QT124" s="29"/>
      <c r="QU124" s="29"/>
      <c r="QV124" s="29"/>
      <c r="QW124" s="29"/>
      <c r="QX124" s="29"/>
      <c r="QY124" s="29"/>
      <c r="QZ124" s="29"/>
      <c r="RA124" s="29"/>
      <c r="RB124" s="29"/>
      <c r="RC124" s="29"/>
      <c r="RD124" s="29"/>
      <c r="RE124" s="29"/>
      <c r="RF124" s="29"/>
      <c r="RG124" s="29"/>
      <c r="RH124" s="29"/>
      <c r="RI124" s="29"/>
      <c r="RJ124" s="29"/>
      <c r="RK124" s="29"/>
      <c r="RL124" s="29"/>
      <c r="RM124" s="29"/>
      <c r="RN124" s="29"/>
      <c r="RO124" s="29"/>
      <c r="RP124" s="29"/>
      <c r="RQ124" s="29"/>
      <c r="RR124" s="29"/>
      <c r="RS124" s="29"/>
      <c r="RT124" s="29"/>
      <c r="RU124" s="29"/>
      <c r="RV124" s="29"/>
      <c r="RW124" s="29"/>
      <c r="RX124" s="29"/>
      <c r="RY124" s="29"/>
      <c r="RZ124" s="29"/>
      <c r="SA124" s="29"/>
      <c r="SB124" s="29"/>
      <c r="SC124" s="29"/>
      <c r="SD124" s="29"/>
      <c r="SE124" s="29"/>
      <c r="SF124" s="29"/>
      <c r="SG124" s="29"/>
      <c r="SH124" s="29"/>
      <c r="SI124" s="29"/>
      <c r="SJ124" s="29"/>
      <c r="SK124" s="29"/>
      <c r="SL124" s="29"/>
      <c r="SM124" s="29"/>
      <c r="SN124" s="29"/>
      <c r="SO124" s="29"/>
      <c r="SP124" s="29"/>
      <c r="SQ124" s="29"/>
      <c r="SR124" s="29"/>
      <c r="SS124" s="29"/>
      <c r="ST124" s="29"/>
      <c r="SU124" s="29"/>
      <c r="SV124" s="29"/>
      <c r="SW124" s="29"/>
      <c r="SX124" s="29"/>
      <c r="SY124" s="29"/>
      <c r="SZ124" s="29"/>
      <c r="TA124" s="29"/>
      <c r="TB124" s="29"/>
      <c r="TC124" s="29"/>
      <c r="TD124" s="29"/>
      <c r="TE124" s="29"/>
      <c r="TF124" s="29"/>
      <c r="TG124" s="29"/>
      <c r="TH124" s="29"/>
      <c r="TI124" s="29"/>
      <c r="TJ124" s="29"/>
      <c r="TK124" s="29"/>
      <c r="TL124" s="29"/>
      <c r="TM124" s="29"/>
      <c r="TN124" s="29"/>
      <c r="TO124" s="29"/>
    </row>
    <row r="125" spans="1:535" s="23" customFormat="1" ht="63" x14ac:dyDescent="0.25">
      <c r="A125" s="53" t="s">
        <v>534</v>
      </c>
      <c r="B125" s="82">
        <v>9320</v>
      </c>
      <c r="C125" s="6" t="s">
        <v>601</v>
      </c>
      <c r="D125" s="157">
        <v>693000</v>
      </c>
      <c r="E125" s="157"/>
      <c r="F125" s="157"/>
      <c r="G125" s="157">
        <v>693000</v>
      </c>
      <c r="H125" s="157"/>
      <c r="I125" s="157"/>
      <c r="J125" s="158">
        <f t="shared" si="61"/>
        <v>100</v>
      </c>
      <c r="K125" s="157">
        <f t="shared" si="60"/>
        <v>3307000</v>
      </c>
      <c r="L125" s="157">
        <v>3307000</v>
      </c>
      <c r="M125" s="157"/>
      <c r="N125" s="157"/>
      <c r="O125" s="157"/>
      <c r="P125" s="157">
        <v>3307000</v>
      </c>
      <c r="Q125" s="157">
        <f t="shared" si="58"/>
        <v>3307000</v>
      </c>
      <c r="R125" s="157">
        <v>3307000</v>
      </c>
      <c r="S125" s="157"/>
      <c r="T125" s="157"/>
      <c r="U125" s="157"/>
      <c r="V125" s="157">
        <v>3307000</v>
      </c>
      <c r="W125" s="158">
        <f t="shared" si="63"/>
        <v>100</v>
      </c>
      <c r="X125" s="157">
        <f t="shared" si="59"/>
        <v>4000000</v>
      </c>
      <c r="Y125" s="203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  <c r="IL125" s="29"/>
      <c r="IM125" s="29"/>
      <c r="IN125" s="29"/>
      <c r="IO125" s="29"/>
      <c r="IP125" s="29"/>
      <c r="IQ125" s="29"/>
      <c r="IR125" s="29"/>
      <c r="IS125" s="29"/>
      <c r="IT125" s="29"/>
      <c r="IU125" s="29"/>
      <c r="IV125" s="29"/>
      <c r="IW125" s="29"/>
      <c r="IX125" s="29"/>
      <c r="IY125" s="29"/>
      <c r="IZ125" s="29"/>
      <c r="JA125" s="29"/>
      <c r="JB125" s="29"/>
      <c r="JC125" s="29"/>
      <c r="JD125" s="29"/>
      <c r="JE125" s="29"/>
      <c r="JF125" s="29"/>
      <c r="JG125" s="29"/>
      <c r="JH125" s="29"/>
      <c r="JI125" s="29"/>
      <c r="JJ125" s="29"/>
      <c r="JK125" s="29"/>
      <c r="JL125" s="29"/>
      <c r="JM125" s="29"/>
      <c r="JN125" s="29"/>
      <c r="JO125" s="29"/>
      <c r="JP125" s="29"/>
      <c r="JQ125" s="29"/>
      <c r="JR125" s="29"/>
      <c r="JS125" s="29"/>
      <c r="JT125" s="29"/>
      <c r="JU125" s="29"/>
      <c r="JV125" s="29"/>
      <c r="JW125" s="29"/>
      <c r="JX125" s="29"/>
      <c r="JY125" s="29"/>
      <c r="JZ125" s="29"/>
      <c r="KA125" s="29"/>
      <c r="KB125" s="29"/>
      <c r="KC125" s="29"/>
      <c r="KD125" s="29"/>
      <c r="KE125" s="29"/>
      <c r="KF125" s="29"/>
      <c r="KG125" s="29"/>
      <c r="KH125" s="29"/>
      <c r="KI125" s="29"/>
      <c r="KJ125" s="29"/>
      <c r="KK125" s="29"/>
      <c r="KL125" s="29"/>
      <c r="KM125" s="29"/>
      <c r="KN125" s="29"/>
      <c r="KO125" s="29"/>
      <c r="KP125" s="29"/>
      <c r="KQ125" s="29"/>
      <c r="KR125" s="29"/>
      <c r="KS125" s="29"/>
      <c r="KT125" s="29"/>
      <c r="KU125" s="29"/>
      <c r="KV125" s="29"/>
      <c r="KW125" s="29"/>
      <c r="KX125" s="29"/>
      <c r="KY125" s="29"/>
      <c r="KZ125" s="29"/>
      <c r="LA125" s="29"/>
      <c r="LB125" s="29"/>
      <c r="LC125" s="29"/>
      <c r="LD125" s="29"/>
      <c r="LE125" s="29"/>
      <c r="LF125" s="29"/>
      <c r="LG125" s="29"/>
      <c r="LH125" s="29"/>
      <c r="LI125" s="29"/>
      <c r="LJ125" s="29"/>
      <c r="LK125" s="29"/>
      <c r="LL125" s="29"/>
      <c r="LM125" s="29"/>
      <c r="LN125" s="29"/>
      <c r="LO125" s="29"/>
      <c r="LP125" s="29"/>
      <c r="LQ125" s="29"/>
      <c r="LR125" s="29"/>
      <c r="LS125" s="29"/>
      <c r="LT125" s="29"/>
      <c r="LU125" s="29"/>
      <c r="LV125" s="29"/>
      <c r="LW125" s="29"/>
      <c r="LX125" s="29"/>
      <c r="LY125" s="29"/>
      <c r="LZ125" s="29"/>
      <c r="MA125" s="29"/>
      <c r="MB125" s="29"/>
      <c r="MC125" s="29"/>
      <c r="MD125" s="29"/>
      <c r="ME125" s="29"/>
      <c r="MF125" s="29"/>
      <c r="MG125" s="29"/>
      <c r="MH125" s="29"/>
      <c r="MI125" s="29"/>
      <c r="MJ125" s="29"/>
      <c r="MK125" s="29"/>
      <c r="ML125" s="29"/>
      <c r="MM125" s="29"/>
      <c r="MN125" s="29"/>
      <c r="MO125" s="29"/>
      <c r="MP125" s="29"/>
      <c r="MQ125" s="29"/>
      <c r="MR125" s="29"/>
      <c r="MS125" s="29"/>
      <c r="MT125" s="29"/>
      <c r="MU125" s="29"/>
      <c r="MV125" s="29"/>
      <c r="MW125" s="29"/>
      <c r="MX125" s="29"/>
      <c r="MY125" s="29"/>
      <c r="MZ125" s="29"/>
      <c r="NA125" s="29"/>
      <c r="NB125" s="29"/>
      <c r="NC125" s="29"/>
      <c r="ND125" s="29"/>
      <c r="NE125" s="29"/>
      <c r="NF125" s="29"/>
      <c r="NG125" s="29"/>
      <c r="NH125" s="29"/>
      <c r="NI125" s="29"/>
      <c r="NJ125" s="29"/>
      <c r="NK125" s="29"/>
      <c r="NL125" s="29"/>
      <c r="NM125" s="29"/>
      <c r="NN125" s="29"/>
      <c r="NO125" s="29"/>
      <c r="NP125" s="29"/>
      <c r="NQ125" s="29"/>
      <c r="NR125" s="29"/>
      <c r="NS125" s="29"/>
      <c r="NT125" s="29"/>
      <c r="NU125" s="29"/>
      <c r="NV125" s="29"/>
      <c r="NW125" s="29"/>
      <c r="NX125" s="29"/>
      <c r="NY125" s="29"/>
      <c r="NZ125" s="29"/>
      <c r="OA125" s="29"/>
      <c r="OB125" s="29"/>
      <c r="OC125" s="29"/>
      <c r="OD125" s="29"/>
      <c r="OE125" s="29"/>
      <c r="OF125" s="29"/>
      <c r="OG125" s="29"/>
      <c r="OH125" s="29"/>
      <c r="OI125" s="29"/>
      <c r="OJ125" s="29"/>
      <c r="OK125" s="29"/>
      <c r="OL125" s="29"/>
      <c r="OM125" s="29"/>
      <c r="ON125" s="29"/>
      <c r="OO125" s="29"/>
      <c r="OP125" s="29"/>
      <c r="OQ125" s="29"/>
      <c r="OR125" s="29"/>
      <c r="OS125" s="29"/>
      <c r="OT125" s="29"/>
      <c r="OU125" s="29"/>
      <c r="OV125" s="29"/>
      <c r="OW125" s="29"/>
      <c r="OX125" s="29"/>
      <c r="OY125" s="29"/>
      <c r="OZ125" s="29"/>
      <c r="PA125" s="29"/>
      <c r="PB125" s="29"/>
      <c r="PC125" s="29"/>
      <c r="PD125" s="29"/>
      <c r="PE125" s="29"/>
      <c r="PF125" s="29"/>
      <c r="PG125" s="29"/>
      <c r="PH125" s="29"/>
      <c r="PI125" s="29"/>
      <c r="PJ125" s="29"/>
      <c r="PK125" s="29"/>
      <c r="PL125" s="29"/>
      <c r="PM125" s="29"/>
      <c r="PN125" s="29"/>
      <c r="PO125" s="29"/>
      <c r="PP125" s="29"/>
      <c r="PQ125" s="29"/>
      <c r="PR125" s="29"/>
      <c r="PS125" s="29"/>
      <c r="PT125" s="29"/>
      <c r="PU125" s="29"/>
      <c r="PV125" s="29"/>
      <c r="PW125" s="29"/>
      <c r="PX125" s="29"/>
      <c r="PY125" s="29"/>
      <c r="PZ125" s="29"/>
      <c r="QA125" s="29"/>
      <c r="QB125" s="29"/>
      <c r="QC125" s="29"/>
      <c r="QD125" s="29"/>
      <c r="QE125" s="29"/>
      <c r="QF125" s="29"/>
      <c r="QG125" s="29"/>
      <c r="QH125" s="29"/>
      <c r="QI125" s="29"/>
      <c r="QJ125" s="29"/>
      <c r="QK125" s="29"/>
      <c r="QL125" s="29"/>
      <c r="QM125" s="29"/>
      <c r="QN125" s="29"/>
      <c r="QO125" s="29"/>
      <c r="QP125" s="29"/>
      <c r="QQ125" s="29"/>
      <c r="QR125" s="29"/>
      <c r="QS125" s="29"/>
      <c r="QT125" s="29"/>
      <c r="QU125" s="29"/>
      <c r="QV125" s="29"/>
      <c r="QW125" s="29"/>
      <c r="QX125" s="29"/>
      <c r="QY125" s="29"/>
      <c r="QZ125" s="29"/>
      <c r="RA125" s="29"/>
      <c r="RB125" s="29"/>
      <c r="RC125" s="29"/>
      <c r="RD125" s="29"/>
      <c r="RE125" s="29"/>
      <c r="RF125" s="29"/>
      <c r="RG125" s="29"/>
      <c r="RH125" s="29"/>
      <c r="RI125" s="29"/>
      <c r="RJ125" s="29"/>
      <c r="RK125" s="29"/>
      <c r="RL125" s="29"/>
      <c r="RM125" s="29"/>
      <c r="RN125" s="29"/>
      <c r="RO125" s="29"/>
      <c r="RP125" s="29"/>
      <c r="RQ125" s="29"/>
      <c r="RR125" s="29"/>
      <c r="RS125" s="29"/>
      <c r="RT125" s="29"/>
      <c r="RU125" s="29"/>
      <c r="RV125" s="29"/>
      <c r="RW125" s="29"/>
      <c r="RX125" s="29"/>
      <c r="RY125" s="29"/>
      <c r="RZ125" s="29"/>
      <c r="SA125" s="29"/>
      <c r="SB125" s="29"/>
      <c r="SC125" s="29"/>
      <c r="SD125" s="29"/>
      <c r="SE125" s="29"/>
      <c r="SF125" s="29"/>
      <c r="SG125" s="29"/>
      <c r="SH125" s="29"/>
      <c r="SI125" s="29"/>
      <c r="SJ125" s="29"/>
      <c r="SK125" s="29"/>
      <c r="SL125" s="29"/>
      <c r="SM125" s="29"/>
      <c r="SN125" s="29"/>
      <c r="SO125" s="29"/>
      <c r="SP125" s="29"/>
      <c r="SQ125" s="29"/>
      <c r="SR125" s="29"/>
      <c r="SS125" s="29"/>
      <c r="ST125" s="29"/>
      <c r="SU125" s="29"/>
      <c r="SV125" s="29"/>
      <c r="SW125" s="29"/>
      <c r="SX125" s="29"/>
      <c r="SY125" s="29"/>
      <c r="SZ125" s="29"/>
      <c r="TA125" s="29"/>
      <c r="TB125" s="29"/>
      <c r="TC125" s="29"/>
      <c r="TD125" s="29"/>
      <c r="TE125" s="29"/>
      <c r="TF125" s="29"/>
      <c r="TG125" s="29"/>
      <c r="TH125" s="29"/>
      <c r="TI125" s="29"/>
      <c r="TJ125" s="29"/>
      <c r="TK125" s="29"/>
      <c r="TL125" s="29"/>
      <c r="TM125" s="29"/>
      <c r="TN125" s="29"/>
      <c r="TO125" s="29"/>
    </row>
    <row r="126" spans="1:535" s="23" customFormat="1" ht="31.5" x14ac:dyDescent="0.25">
      <c r="A126" s="73"/>
      <c r="B126" s="95"/>
      <c r="C126" s="76" t="s">
        <v>530</v>
      </c>
      <c r="D126" s="159">
        <v>693000</v>
      </c>
      <c r="E126" s="159"/>
      <c r="F126" s="159"/>
      <c r="G126" s="159">
        <v>693000</v>
      </c>
      <c r="H126" s="159"/>
      <c r="I126" s="159"/>
      <c r="J126" s="158">
        <f t="shared" si="61"/>
        <v>100</v>
      </c>
      <c r="K126" s="159">
        <f t="shared" si="60"/>
        <v>3307000</v>
      </c>
      <c r="L126" s="159">
        <v>3307000</v>
      </c>
      <c r="M126" s="159"/>
      <c r="N126" s="159"/>
      <c r="O126" s="159"/>
      <c r="P126" s="159">
        <v>3307000</v>
      </c>
      <c r="Q126" s="157">
        <f t="shared" si="58"/>
        <v>3307000</v>
      </c>
      <c r="R126" s="159">
        <v>3307000</v>
      </c>
      <c r="S126" s="159"/>
      <c r="T126" s="159"/>
      <c r="U126" s="159"/>
      <c r="V126" s="159">
        <v>3307000</v>
      </c>
      <c r="W126" s="158">
        <f t="shared" si="63"/>
        <v>100</v>
      </c>
      <c r="X126" s="157">
        <f t="shared" si="59"/>
        <v>4000000</v>
      </c>
      <c r="Y126" s="203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29"/>
      <c r="FK126" s="29"/>
      <c r="FL126" s="29"/>
      <c r="FM126" s="29"/>
      <c r="FN126" s="29"/>
      <c r="FO126" s="29"/>
      <c r="FP126" s="29"/>
      <c r="FQ126" s="29"/>
      <c r="FR126" s="29"/>
      <c r="FS126" s="29"/>
      <c r="FT126" s="29"/>
      <c r="FU126" s="29"/>
      <c r="FV126" s="29"/>
      <c r="FW126" s="29"/>
      <c r="FX126" s="29"/>
      <c r="FY126" s="29"/>
      <c r="FZ126" s="29"/>
      <c r="GA126" s="29"/>
      <c r="GB126" s="29"/>
      <c r="GC126" s="29"/>
      <c r="GD126" s="29"/>
      <c r="GE126" s="29"/>
      <c r="GF126" s="29"/>
      <c r="GG126" s="29"/>
      <c r="GH126" s="29"/>
      <c r="GI126" s="29"/>
      <c r="GJ126" s="29"/>
      <c r="GK126" s="29"/>
      <c r="GL126" s="29"/>
      <c r="GM126" s="29"/>
      <c r="GN126" s="29"/>
      <c r="GO126" s="29"/>
      <c r="GP126" s="29"/>
      <c r="GQ126" s="29"/>
      <c r="GR126" s="29"/>
      <c r="GS126" s="29"/>
      <c r="GT126" s="29"/>
      <c r="GU126" s="29"/>
      <c r="GV126" s="29"/>
      <c r="GW126" s="29"/>
      <c r="GX126" s="29"/>
      <c r="GY126" s="29"/>
      <c r="GZ126" s="29"/>
      <c r="HA126" s="29"/>
      <c r="HB126" s="29"/>
      <c r="HC126" s="29"/>
      <c r="HD126" s="29"/>
      <c r="HE126" s="29"/>
      <c r="HF126" s="29"/>
      <c r="HG126" s="29"/>
      <c r="HH126" s="29"/>
      <c r="HI126" s="29"/>
      <c r="HJ126" s="29"/>
      <c r="HK126" s="29"/>
      <c r="HL126" s="29"/>
      <c r="HM126" s="29"/>
      <c r="HN126" s="29"/>
      <c r="HO126" s="29"/>
      <c r="HP126" s="29"/>
      <c r="HQ126" s="29"/>
      <c r="HR126" s="29"/>
      <c r="HS126" s="29"/>
      <c r="HT126" s="29"/>
      <c r="HU126" s="29"/>
      <c r="HV126" s="29"/>
      <c r="HW126" s="29"/>
      <c r="HX126" s="29"/>
      <c r="HY126" s="29"/>
      <c r="HZ126" s="29"/>
      <c r="IA126" s="29"/>
      <c r="IB126" s="29"/>
      <c r="IC126" s="29"/>
      <c r="ID126" s="29"/>
      <c r="IE126" s="29"/>
      <c r="IF126" s="29"/>
      <c r="IG126" s="29"/>
      <c r="IH126" s="29"/>
      <c r="II126" s="29"/>
      <c r="IJ126" s="29"/>
      <c r="IK126" s="29"/>
      <c r="IL126" s="29"/>
      <c r="IM126" s="29"/>
      <c r="IN126" s="29"/>
      <c r="IO126" s="29"/>
      <c r="IP126" s="29"/>
      <c r="IQ126" s="29"/>
      <c r="IR126" s="29"/>
      <c r="IS126" s="29"/>
      <c r="IT126" s="29"/>
      <c r="IU126" s="29"/>
      <c r="IV126" s="29"/>
      <c r="IW126" s="29"/>
      <c r="IX126" s="29"/>
      <c r="IY126" s="29"/>
      <c r="IZ126" s="29"/>
      <c r="JA126" s="29"/>
      <c r="JB126" s="29"/>
      <c r="JC126" s="29"/>
      <c r="JD126" s="29"/>
      <c r="JE126" s="29"/>
      <c r="JF126" s="29"/>
      <c r="JG126" s="29"/>
      <c r="JH126" s="29"/>
      <c r="JI126" s="29"/>
      <c r="JJ126" s="29"/>
      <c r="JK126" s="29"/>
      <c r="JL126" s="29"/>
      <c r="JM126" s="29"/>
      <c r="JN126" s="29"/>
      <c r="JO126" s="29"/>
      <c r="JP126" s="29"/>
      <c r="JQ126" s="29"/>
      <c r="JR126" s="29"/>
      <c r="JS126" s="29"/>
      <c r="JT126" s="29"/>
      <c r="JU126" s="29"/>
      <c r="JV126" s="29"/>
      <c r="JW126" s="29"/>
      <c r="JX126" s="29"/>
      <c r="JY126" s="29"/>
      <c r="JZ126" s="29"/>
      <c r="KA126" s="29"/>
      <c r="KB126" s="29"/>
      <c r="KC126" s="29"/>
      <c r="KD126" s="29"/>
      <c r="KE126" s="29"/>
      <c r="KF126" s="29"/>
      <c r="KG126" s="29"/>
      <c r="KH126" s="29"/>
      <c r="KI126" s="29"/>
      <c r="KJ126" s="29"/>
      <c r="KK126" s="29"/>
      <c r="KL126" s="29"/>
      <c r="KM126" s="29"/>
      <c r="KN126" s="29"/>
      <c r="KO126" s="29"/>
      <c r="KP126" s="29"/>
      <c r="KQ126" s="29"/>
      <c r="KR126" s="29"/>
      <c r="KS126" s="29"/>
      <c r="KT126" s="29"/>
      <c r="KU126" s="29"/>
      <c r="KV126" s="29"/>
      <c r="KW126" s="29"/>
      <c r="KX126" s="29"/>
      <c r="KY126" s="29"/>
      <c r="KZ126" s="29"/>
      <c r="LA126" s="29"/>
      <c r="LB126" s="29"/>
      <c r="LC126" s="29"/>
      <c r="LD126" s="29"/>
      <c r="LE126" s="29"/>
      <c r="LF126" s="29"/>
      <c r="LG126" s="29"/>
      <c r="LH126" s="29"/>
      <c r="LI126" s="29"/>
      <c r="LJ126" s="29"/>
      <c r="LK126" s="29"/>
      <c r="LL126" s="29"/>
      <c r="LM126" s="29"/>
      <c r="LN126" s="29"/>
      <c r="LO126" s="29"/>
      <c r="LP126" s="29"/>
      <c r="LQ126" s="29"/>
      <c r="LR126" s="29"/>
      <c r="LS126" s="29"/>
      <c r="LT126" s="29"/>
      <c r="LU126" s="29"/>
      <c r="LV126" s="29"/>
      <c r="LW126" s="29"/>
      <c r="LX126" s="29"/>
      <c r="LY126" s="29"/>
      <c r="LZ126" s="29"/>
      <c r="MA126" s="29"/>
      <c r="MB126" s="29"/>
      <c r="MC126" s="29"/>
      <c r="MD126" s="29"/>
      <c r="ME126" s="29"/>
      <c r="MF126" s="29"/>
      <c r="MG126" s="29"/>
      <c r="MH126" s="29"/>
      <c r="MI126" s="29"/>
      <c r="MJ126" s="29"/>
      <c r="MK126" s="29"/>
      <c r="ML126" s="29"/>
      <c r="MM126" s="29"/>
      <c r="MN126" s="29"/>
      <c r="MO126" s="29"/>
      <c r="MP126" s="29"/>
      <c r="MQ126" s="29"/>
      <c r="MR126" s="29"/>
      <c r="MS126" s="29"/>
      <c r="MT126" s="29"/>
      <c r="MU126" s="29"/>
      <c r="MV126" s="29"/>
      <c r="MW126" s="29"/>
      <c r="MX126" s="29"/>
      <c r="MY126" s="29"/>
      <c r="MZ126" s="29"/>
      <c r="NA126" s="29"/>
      <c r="NB126" s="29"/>
      <c r="NC126" s="29"/>
      <c r="ND126" s="29"/>
      <c r="NE126" s="29"/>
      <c r="NF126" s="29"/>
      <c r="NG126" s="29"/>
      <c r="NH126" s="29"/>
      <c r="NI126" s="29"/>
      <c r="NJ126" s="29"/>
      <c r="NK126" s="29"/>
      <c r="NL126" s="29"/>
      <c r="NM126" s="29"/>
      <c r="NN126" s="29"/>
      <c r="NO126" s="29"/>
      <c r="NP126" s="29"/>
      <c r="NQ126" s="29"/>
      <c r="NR126" s="29"/>
      <c r="NS126" s="29"/>
      <c r="NT126" s="29"/>
      <c r="NU126" s="29"/>
      <c r="NV126" s="29"/>
      <c r="NW126" s="29"/>
      <c r="NX126" s="29"/>
      <c r="NY126" s="29"/>
      <c r="NZ126" s="29"/>
      <c r="OA126" s="29"/>
      <c r="OB126" s="29"/>
      <c r="OC126" s="29"/>
      <c r="OD126" s="29"/>
      <c r="OE126" s="29"/>
      <c r="OF126" s="29"/>
      <c r="OG126" s="29"/>
      <c r="OH126" s="29"/>
      <c r="OI126" s="29"/>
      <c r="OJ126" s="29"/>
      <c r="OK126" s="29"/>
      <c r="OL126" s="29"/>
      <c r="OM126" s="29"/>
      <c r="ON126" s="29"/>
      <c r="OO126" s="29"/>
      <c r="OP126" s="29"/>
      <c r="OQ126" s="29"/>
      <c r="OR126" s="29"/>
      <c r="OS126" s="29"/>
      <c r="OT126" s="29"/>
      <c r="OU126" s="29"/>
      <c r="OV126" s="29"/>
      <c r="OW126" s="29"/>
      <c r="OX126" s="29"/>
      <c r="OY126" s="29"/>
      <c r="OZ126" s="29"/>
      <c r="PA126" s="29"/>
      <c r="PB126" s="29"/>
      <c r="PC126" s="29"/>
      <c r="PD126" s="29"/>
      <c r="PE126" s="29"/>
      <c r="PF126" s="29"/>
      <c r="PG126" s="29"/>
      <c r="PH126" s="29"/>
      <c r="PI126" s="29"/>
      <c r="PJ126" s="29"/>
      <c r="PK126" s="29"/>
      <c r="PL126" s="29"/>
      <c r="PM126" s="29"/>
      <c r="PN126" s="29"/>
      <c r="PO126" s="29"/>
      <c r="PP126" s="29"/>
      <c r="PQ126" s="29"/>
      <c r="PR126" s="29"/>
      <c r="PS126" s="29"/>
      <c r="PT126" s="29"/>
      <c r="PU126" s="29"/>
      <c r="PV126" s="29"/>
      <c r="PW126" s="29"/>
      <c r="PX126" s="29"/>
      <c r="PY126" s="29"/>
      <c r="PZ126" s="29"/>
      <c r="QA126" s="29"/>
      <c r="QB126" s="29"/>
      <c r="QC126" s="29"/>
      <c r="QD126" s="29"/>
      <c r="QE126" s="29"/>
      <c r="QF126" s="29"/>
      <c r="QG126" s="29"/>
      <c r="QH126" s="29"/>
      <c r="QI126" s="29"/>
      <c r="QJ126" s="29"/>
      <c r="QK126" s="29"/>
      <c r="QL126" s="29"/>
      <c r="QM126" s="29"/>
      <c r="QN126" s="29"/>
      <c r="QO126" s="29"/>
      <c r="QP126" s="29"/>
      <c r="QQ126" s="29"/>
      <c r="QR126" s="29"/>
      <c r="QS126" s="29"/>
      <c r="QT126" s="29"/>
      <c r="QU126" s="29"/>
      <c r="QV126" s="29"/>
      <c r="QW126" s="29"/>
      <c r="QX126" s="29"/>
      <c r="QY126" s="29"/>
      <c r="QZ126" s="29"/>
      <c r="RA126" s="29"/>
      <c r="RB126" s="29"/>
      <c r="RC126" s="29"/>
      <c r="RD126" s="29"/>
      <c r="RE126" s="29"/>
      <c r="RF126" s="29"/>
      <c r="RG126" s="29"/>
      <c r="RH126" s="29"/>
      <c r="RI126" s="29"/>
      <c r="RJ126" s="29"/>
      <c r="RK126" s="29"/>
      <c r="RL126" s="29"/>
      <c r="RM126" s="29"/>
      <c r="RN126" s="29"/>
      <c r="RO126" s="29"/>
      <c r="RP126" s="29"/>
      <c r="RQ126" s="29"/>
      <c r="RR126" s="29"/>
      <c r="RS126" s="29"/>
      <c r="RT126" s="29"/>
      <c r="RU126" s="29"/>
      <c r="RV126" s="29"/>
      <c r="RW126" s="29"/>
      <c r="RX126" s="29"/>
      <c r="RY126" s="29"/>
      <c r="RZ126" s="29"/>
      <c r="SA126" s="29"/>
      <c r="SB126" s="29"/>
      <c r="SC126" s="29"/>
      <c r="SD126" s="29"/>
      <c r="SE126" s="29"/>
      <c r="SF126" s="29"/>
      <c r="SG126" s="29"/>
      <c r="SH126" s="29"/>
      <c r="SI126" s="29"/>
      <c r="SJ126" s="29"/>
      <c r="SK126" s="29"/>
      <c r="SL126" s="29"/>
      <c r="SM126" s="29"/>
      <c r="SN126" s="29"/>
      <c r="SO126" s="29"/>
      <c r="SP126" s="29"/>
      <c r="SQ126" s="29"/>
      <c r="SR126" s="29"/>
      <c r="SS126" s="29"/>
      <c r="ST126" s="29"/>
      <c r="SU126" s="29"/>
      <c r="SV126" s="29"/>
      <c r="SW126" s="29"/>
      <c r="SX126" s="29"/>
      <c r="SY126" s="29"/>
      <c r="SZ126" s="29"/>
      <c r="TA126" s="29"/>
      <c r="TB126" s="29"/>
      <c r="TC126" s="29"/>
      <c r="TD126" s="29"/>
      <c r="TE126" s="29"/>
      <c r="TF126" s="29"/>
      <c r="TG126" s="29"/>
      <c r="TH126" s="29"/>
      <c r="TI126" s="29"/>
      <c r="TJ126" s="29"/>
      <c r="TK126" s="29"/>
      <c r="TL126" s="29"/>
      <c r="TM126" s="29"/>
      <c r="TN126" s="29"/>
      <c r="TO126" s="29"/>
    </row>
    <row r="127" spans="1:535" s="23" customFormat="1" ht="22.5" customHeight="1" x14ac:dyDescent="0.25">
      <c r="A127" s="53" t="s">
        <v>497</v>
      </c>
      <c r="B127" s="82">
        <v>9770</v>
      </c>
      <c r="C127" s="6" t="s">
        <v>356</v>
      </c>
      <c r="D127" s="157">
        <v>59660000</v>
      </c>
      <c r="E127" s="157"/>
      <c r="F127" s="157"/>
      <c r="G127" s="157">
        <v>44825000</v>
      </c>
      <c r="H127" s="157"/>
      <c r="I127" s="157"/>
      <c r="J127" s="158">
        <f t="shared" si="61"/>
        <v>75.134093194770372</v>
      </c>
      <c r="K127" s="157">
        <f t="shared" ref="K127" si="66">M127+P127</f>
        <v>1256508</v>
      </c>
      <c r="L127" s="157">
        <v>1256508</v>
      </c>
      <c r="M127" s="157"/>
      <c r="N127" s="157"/>
      <c r="O127" s="157"/>
      <c r="P127" s="157">
        <v>1256508</v>
      </c>
      <c r="Q127" s="157">
        <f t="shared" si="58"/>
        <v>1256508</v>
      </c>
      <c r="R127" s="157">
        <v>1256508</v>
      </c>
      <c r="S127" s="157"/>
      <c r="T127" s="157"/>
      <c r="U127" s="157"/>
      <c r="V127" s="157">
        <v>1256508</v>
      </c>
      <c r="W127" s="158">
        <f t="shared" si="63"/>
        <v>100</v>
      </c>
      <c r="X127" s="157">
        <f t="shared" si="59"/>
        <v>46081508</v>
      </c>
      <c r="Y127" s="203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  <c r="FS127" s="29"/>
      <c r="FT127" s="29"/>
      <c r="FU127" s="29"/>
      <c r="FV127" s="29"/>
      <c r="FW127" s="29"/>
      <c r="FX127" s="29"/>
      <c r="FY127" s="29"/>
      <c r="FZ127" s="29"/>
      <c r="GA127" s="29"/>
      <c r="GB127" s="29"/>
      <c r="GC127" s="29"/>
      <c r="GD127" s="29"/>
      <c r="GE127" s="29"/>
      <c r="GF127" s="29"/>
      <c r="GG127" s="29"/>
      <c r="GH127" s="29"/>
      <c r="GI127" s="29"/>
      <c r="GJ127" s="29"/>
      <c r="GK127" s="29"/>
      <c r="GL127" s="29"/>
      <c r="GM127" s="29"/>
      <c r="GN127" s="29"/>
      <c r="GO127" s="29"/>
      <c r="GP127" s="29"/>
      <c r="GQ127" s="29"/>
      <c r="GR127" s="29"/>
      <c r="GS127" s="29"/>
      <c r="GT127" s="29"/>
      <c r="GU127" s="29"/>
      <c r="GV127" s="29"/>
      <c r="GW127" s="29"/>
      <c r="GX127" s="29"/>
      <c r="GY127" s="29"/>
      <c r="GZ127" s="29"/>
      <c r="HA127" s="29"/>
      <c r="HB127" s="29"/>
      <c r="HC127" s="29"/>
      <c r="HD127" s="29"/>
      <c r="HE127" s="29"/>
      <c r="HF127" s="29"/>
      <c r="HG127" s="29"/>
      <c r="HH127" s="29"/>
      <c r="HI127" s="29"/>
      <c r="HJ127" s="29"/>
      <c r="HK127" s="29"/>
      <c r="HL127" s="29"/>
      <c r="HM127" s="29"/>
      <c r="HN127" s="29"/>
      <c r="HO127" s="29"/>
      <c r="HP127" s="29"/>
      <c r="HQ127" s="29"/>
      <c r="HR127" s="29"/>
      <c r="HS127" s="29"/>
      <c r="HT127" s="29"/>
      <c r="HU127" s="29"/>
      <c r="HV127" s="29"/>
      <c r="HW127" s="29"/>
      <c r="HX127" s="29"/>
      <c r="HY127" s="29"/>
      <c r="HZ127" s="29"/>
      <c r="IA127" s="29"/>
      <c r="IB127" s="29"/>
      <c r="IC127" s="29"/>
      <c r="ID127" s="29"/>
      <c r="IE127" s="29"/>
      <c r="IF127" s="29"/>
      <c r="IG127" s="29"/>
      <c r="IH127" s="29"/>
      <c r="II127" s="29"/>
      <c r="IJ127" s="29"/>
      <c r="IK127" s="29"/>
      <c r="IL127" s="29"/>
      <c r="IM127" s="29"/>
      <c r="IN127" s="29"/>
      <c r="IO127" s="29"/>
      <c r="IP127" s="29"/>
      <c r="IQ127" s="29"/>
      <c r="IR127" s="29"/>
      <c r="IS127" s="29"/>
      <c r="IT127" s="29"/>
      <c r="IU127" s="29"/>
      <c r="IV127" s="29"/>
      <c r="IW127" s="29"/>
      <c r="IX127" s="29"/>
      <c r="IY127" s="29"/>
      <c r="IZ127" s="29"/>
      <c r="JA127" s="29"/>
      <c r="JB127" s="29"/>
      <c r="JC127" s="29"/>
      <c r="JD127" s="29"/>
      <c r="JE127" s="29"/>
      <c r="JF127" s="29"/>
      <c r="JG127" s="29"/>
      <c r="JH127" s="29"/>
      <c r="JI127" s="29"/>
      <c r="JJ127" s="29"/>
      <c r="JK127" s="29"/>
      <c r="JL127" s="29"/>
      <c r="JM127" s="29"/>
      <c r="JN127" s="29"/>
      <c r="JO127" s="29"/>
      <c r="JP127" s="29"/>
      <c r="JQ127" s="29"/>
      <c r="JR127" s="29"/>
      <c r="JS127" s="29"/>
      <c r="JT127" s="29"/>
      <c r="JU127" s="29"/>
      <c r="JV127" s="29"/>
      <c r="JW127" s="29"/>
      <c r="JX127" s="29"/>
      <c r="JY127" s="29"/>
      <c r="JZ127" s="29"/>
      <c r="KA127" s="29"/>
      <c r="KB127" s="29"/>
      <c r="KC127" s="29"/>
      <c r="KD127" s="29"/>
      <c r="KE127" s="29"/>
      <c r="KF127" s="29"/>
      <c r="KG127" s="29"/>
      <c r="KH127" s="29"/>
      <c r="KI127" s="29"/>
      <c r="KJ127" s="29"/>
      <c r="KK127" s="29"/>
      <c r="KL127" s="29"/>
      <c r="KM127" s="29"/>
      <c r="KN127" s="29"/>
      <c r="KO127" s="29"/>
      <c r="KP127" s="29"/>
      <c r="KQ127" s="29"/>
      <c r="KR127" s="29"/>
      <c r="KS127" s="29"/>
      <c r="KT127" s="29"/>
      <c r="KU127" s="29"/>
      <c r="KV127" s="29"/>
      <c r="KW127" s="29"/>
      <c r="KX127" s="29"/>
      <c r="KY127" s="29"/>
      <c r="KZ127" s="29"/>
      <c r="LA127" s="29"/>
      <c r="LB127" s="29"/>
      <c r="LC127" s="29"/>
      <c r="LD127" s="29"/>
      <c r="LE127" s="29"/>
      <c r="LF127" s="29"/>
      <c r="LG127" s="29"/>
      <c r="LH127" s="29"/>
      <c r="LI127" s="29"/>
      <c r="LJ127" s="29"/>
      <c r="LK127" s="29"/>
      <c r="LL127" s="29"/>
      <c r="LM127" s="29"/>
      <c r="LN127" s="29"/>
      <c r="LO127" s="29"/>
      <c r="LP127" s="29"/>
      <c r="LQ127" s="29"/>
      <c r="LR127" s="29"/>
      <c r="LS127" s="29"/>
      <c r="LT127" s="29"/>
      <c r="LU127" s="29"/>
      <c r="LV127" s="29"/>
      <c r="LW127" s="29"/>
      <c r="LX127" s="29"/>
      <c r="LY127" s="29"/>
      <c r="LZ127" s="29"/>
      <c r="MA127" s="29"/>
      <c r="MB127" s="29"/>
      <c r="MC127" s="29"/>
      <c r="MD127" s="29"/>
      <c r="ME127" s="29"/>
      <c r="MF127" s="29"/>
      <c r="MG127" s="29"/>
      <c r="MH127" s="29"/>
      <c r="MI127" s="29"/>
      <c r="MJ127" s="29"/>
      <c r="MK127" s="29"/>
      <c r="ML127" s="29"/>
      <c r="MM127" s="29"/>
      <c r="MN127" s="29"/>
      <c r="MO127" s="29"/>
      <c r="MP127" s="29"/>
      <c r="MQ127" s="29"/>
      <c r="MR127" s="29"/>
      <c r="MS127" s="29"/>
      <c r="MT127" s="29"/>
      <c r="MU127" s="29"/>
      <c r="MV127" s="29"/>
      <c r="MW127" s="29"/>
      <c r="MX127" s="29"/>
      <c r="MY127" s="29"/>
      <c r="MZ127" s="29"/>
      <c r="NA127" s="29"/>
      <c r="NB127" s="29"/>
      <c r="NC127" s="29"/>
      <c r="ND127" s="29"/>
      <c r="NE127" s="29"/>
      <c r="NF127" s="29"/>
      <c r="NG127" s="29"/>
      <c r="NH127" s="29"/>
      <c r="NI127" s="29"/>
      <c r="NJ127" s="29"/>
      <c r="NK127" s="29"/>
      <c r="NL127" s="29"/>
      <c r="NM127" s="29"/>
      <c r="NN127" s="29"/>
      <c r="NO127" s="29"/>
      <c r="NP127" s="29"/>
      <c r="NQ127" s="29"/>
      <c r="NR127" s="29"/>
      <c r="NS127" s="29"/>
      <c r="NT127" s="29"/>
      <c r="NU127" s="29"/>
      <c r="NV127" s="29"/>
      <c r="NW127" s="29"/>
      <c r="NX127" s="29"/>
      <c r="NY127" s="29"/>
      <c r="NZ127" s="29"/>
      <c r="OA127" s="29"/>
      <c r="OB127" s="29"/>
      <c r="OC127" s="29"/>
      <c r="OD127" s="29"/>
      <c r="OE127" s="29"/>
      <c r="OF127" s="29"/>
      <c r="OG127" s="29"/>
      <c r="OH127" s="29"/>
      <c r="OI127" s="29"/>
      <c r="OJ127" s="29"/>
      <c r="OK127" s="29"/>
      <c r="OL127" s="29"/>
      <c r="OM127" s="29"/>
      <c r="ON127" s="29"/>
      <c r="OO127" s="29"/>
      <c r="OP127" s="29"/>
      <c r="OQ127" s="29"/>
      <c r="OR127" s="29"/>
      <c r="OS127" s="29"/>
      <c r="OT127" s="29"/>
      <c r="OU127" s="29"/>
      <c r="OV127" s="29"/>
      <c r="OW127" s="29"/>
      <c r="OX127" s="29"/>
      <c r="OY127" s="29"/>
      <c r="OZ127" s="29"/>
      <c r="PA127" s="29"/>
      <c r="PB127" s="29"/>
      <c r="PC127" s="29"/>
      <c r="PD127" s="29"/>
      <c r="PE127" s="29"/>
      <c r="PF127" s="29"/>
      <c r="PG127" s="29"/>
      <c r="PH127" s="29"/>
      <c r="PI127" s="29"/>
      <c r="PJ127" s="29"/>
      <c r="PK127" s="29"/>
      <c r="PL127" s="29"/>
      <c r="PM127" s="29"/>
      <c r="PN127" s="29"/>
      <c r="PO127" s="29"/>
      <c r="PP127" s="29"/>
      <c r="PQ127" s="29"/>
      <c r="PR127" s="29"/>
      <c r="PS127" s="29"/>
      <c r="PT127" s="29"/>
      <c r="PU127" s="29"/>
      <c r="PV127" s="29"/>
      <c r="PW127" s="29"/>
      <c r="PX127" s="29"/>
      <c r="PY127" s="29"/>
      <c r="PZ127" s="29"/>
      <c r="QA127" s="29"/>
      <c r="QB127" s="29"/>
      <c r="QC127" s="29"/>
      <c r="QD127" s="29"/>
      <c r="QE127" s="29"/>
      <c r="QF127" s="29"/>
      <c r="QG127" s="29"/>
      <c r="QH127" s="29"/>
      <c r="QI127" s="29"/>
      <c r="QJ127" s="29"/>
      <c r="QK127" s="29"/>
      <c r="QL127" s="29"/>
      <c r="QM127" s="29"/>
      <c r="QN127" s="29"/>
      <c r="QO127" s="29"/>
      <c r="QP127" s="29"/>
      <c r="QQ127" s="29"/>
      <c r="QR127" s="29"/>
      <c r="QS127" s="29"/>
      <c r="QT127" s="29"/>
      <c r="QU127" s="29"/>
      <c r="QV127" s="29"/>
      <c r="QW127" s="29"/>
      <c r="QX127" s="29"/>
      <c r="QY127" s="29"/>
      <c r="QZ127" s="29"/>
      <c r="RA127" s="29"/>
      <c r="RB127" s="29"/>
      <c r="RC127" s="29"/>
      <c r="RD127" s="29"/>
      <c r="RE127" s="29"/>
      <c r="RF127" s="29"/>
      <c r="RG127" s="29"/>
      <c r="RH127" s="29"/>
      <c r="RI127" s="29"/>
      <c r="RJ127" s="29"/>
      <c r="RK127" s="29"/>
      <c r="RL127" s="29"/>
      <c r="RM127" s="29"/>
      <c r="RN127" s="29"/>
      <c r="RO127" s="29"/>
      <c r="RP127" s="29"/>
      <c r="RQ127" s="29"/>
      <c r="RR127" s="29"/>
      <c r="RS127" s="29"/>
      <c r="RT127" s="29"/>
      <c r="RU127" s="29"/>
      <c r="RV127" s="29"/>
      <c r="RW127" s="29"/>
      <c r="RX127" s="29"/>
      <c r="RY127" s="29"/>
      <c r="RZ127" s="29"/>
      <c r="SA127" s="29"/>
      <c r="SB127" s="29"/>
      <c r="SC127" s="29"/>
      <c r="SD127" s="29"/>
      <c r="SE127" s="29"/>
      <c r="SF127" s="29"/>
      <c r="SG127" s="29"/>
      <c r="SH127" s="29"/>
      <c r="SI127" s="29"/>
      <c r="SJ127" s="29"/>
      <c r="SK127" s="29"/>
      <c r="SL127" s="29"/>
      <c r="SM127" s="29"/>
      <c r="SN127" s="29"/>
      <c r="SO127" s="29"/>
      <c r="SP127" s="29"/>
      <c r="SQ127" s="29"/>
      <c r="SR127" s="29"/>
      <c r="SS127" s="29"/>
      <c r="ST127" s="29"/>
      <c r="SU127" s="29"/>
      <c r="SV127" s="29"/>
      <c r="SW127" s="29"/>
      <c r="SX127" s="29"/>
      <c r="SY127" s="29"/>
      <c r="SZ127" s="29"/>
      <c r="TA127" s="29"/>
      <c r="TB127" s="29"/>
      <c r="TC127" s="29"/>
      <c r="TD127" s="29"/>
      <c r="TE127" s="29"/>
      <c r="TF127" s="29"/>
      <c r="TG127" s="29"/>
      <c r="TH127" s="29"/>
      <c r="TI127" s="29"/>
      <c r="TJ127" s="29"/>
      <c r="TK127" s="29"/>
      <c r="TL127" s="29"/>
      <c r="TM127" s="29"/>
      <c r="TN127" s="29"/>
      <c r="TO127" s="29"/>
    </row>
    <row r="128" spans="1:535" s="23" customFormat="1" ht="48.75" customHeight="1" x14ac:dyDescent="0.25">
      <c r="A128" s="53" t="s">
        <v>525</v>
      </c>
      <c r="B128" s="82">
        <v>9800</v>
      </c>
      <c r="C128" s="6" t="s">
        <v>367</v>
      </c>
      <c r="D128" s="157">
        <v>49600</v>
      </c>
      <c r="E128" s="157"/>
      <c r="F128" s="157"/>
      <c r="G128" s="157">
        <v>37180</v>
      </c>
      <c r="H128" s="157"/>
      <c r="I128" s="157"/>
      <c r="J128" s="158">
        <f t="shared" si="61"/>
        <v>74.959677419354847</v>
      </c>
      <c r="K128" s="157">
        <f t="shared" si="60"/>
        <v>0</v>
      </c>
      <c r="L128" s="157"/>
      <c r="M128" s="157"/>
      <c r="N128" s="157"/>
      <c r="O128" s="157"/>
      <c r="P128" s="157"/>
      <c r="Q128" s="157">
        <f t="shared" si="58"/>
        <v>0</v>
      </c>
      <c r="R128" s="157"/>
      <c r="S128" s="157"/>
      <c r="T128" s="157"/>
      <c r="U128" s="157"/>
      <c r="V128" s="157"/>
      <c r="W128" s="158"/>
      <c r="X128" s="157">
        <f t="shared" si="59"/>
        <v>37180</v>
      </c>
      <c r="Y128" s="203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  <c r="FD128" s="29"/>
      <c r="FE128" s="29"/>
      <c r="FF128" s="29"/>
      <c r="FG128" s="29"/>
      <c r="FH128" s="29"/>
      <c r="FI128" s="29"/>
      <c r="FJ128" s="29"/>
      <c r="FK128" s="29"/>
      <c r="FL128" s="29"/>
      <c r="FM128" s="29"/>
      <c r="FN128" s="29"/>
      <c r="FO128" s="29"/>
      <c r="FP128" s="29"/>
      <c r="FQ128" s="29"/>
      <c r="FR128" s="29"/>
      <c r="FS128" s="29"/>
      <c r="FT128" s="29"/>
      <c r="FU128" s="29"/>
      <c r="FV128" s="29"/>
      <c r="FW128" s="29"/>
      <c r="FX128" s="29"/>
      <c r="FY128" s="29"/>
      <c r="FZ128" s="29"/>
      <c r="GA128" s="29"/>
      <c r="GB128" s="29"/>
      <c r="GC128" s="29"/>
      <c r="GD128" s="29"/>
      <c r="GE128" s="29"/>
      <c r="GF128" s="29"/>
      <c r="GG128" s="29"/>
      <c r="GH128" s="29"/>
      <c r="GI128" s="29"/>
      <c r="GJ128" s="29"/>
      <c r="GK128" s="29"/>
      <c r="GL128" s="29"/>
      <c r="GM128" s="29"/>
      <c r="GN128" s="29"/>
      <c r="GO128" s="29"/>
      <c r="GP128" s="29"/>
      <c r="GQ128" s="29"/>
      <c r="GR128" s="29"/>
      <c r="GS128" s="29"/>
      <c r="GT128" s="29"/>
      <c r="GU128" s="29"/>
      <c r="GV128" s="29"/>
      <c r="GW128" s="29"/>
      <c r="GX128" s="29"/>
      <c r="GY128" s="29"/>
      <c r="GZ128" s="29"/>
      <c r="HA128" s="29"/>
      <c r="HB128" s="29"/>
      <c r="HC128" s="29"/>
      <c r="HD128" s="29"/>
      <c r="HE128" s="29"/>
      <c r="HF128" s="29"/>
      <c r="HG128" s="29"/>
      <c r="HH128" s="29"/>
      <c r="HI128" s="29"/>
      <c r="HJ128" s="29"/>
      <c r="HK128" s="29"/>
      <c r="HL128" s="29"/>
      <c r="HM128" s="29"/>
      <c r="HN128" s="29"/>
      <c r="HO128" s="29"/>
      <c r="HP128" s="29"/>
      <c r="HQ128" s="29"/>
      <c r="HR128" s="29"/>
      <c r="HS128" s="29"/>
      <c r="HT128" s="29"/>
      <c r="HU128" s="29"/>
      <c r="HV128" s="29"/>
      <c r="HW128" s="29"/>
      <c r="HX128" s="29"/>
      <c r="HY128" s="29"/>
      <c r="HZ128" s="29"/>
      <c r="IA128" s="29"/>
      <c r="IB128" s="29"/>
      <c r="IC128" s="29"/>
      <c r="ID128" s="29"/>
      <c r="IE128" s="29"/>
      <c r="IF128" s="29"/>
      <c r="IG128" s="29"/>
      <c r="IH128" s="29"/>
      <c r="II128" s="29"/>
      <c r="IJ128" s="29"/>
      <c r="IK128" s="29"/>
      <c r="IL128" s="29"/>
      <c r="IM128" s="29"/>
      <c r="IN128" s="29"/>
      <c r="IO128" s="29"/>
      <c r="IP128" s="29"/>
      <c r="IQ128" s="29"/>
      <c r="IR128" s="29"/>
      <c r="IS128" s="29"/>
      <c r="IT128" s="29"/>
      <c r="IU128" s="29"/>
      <c r="IV128" s="29"/>
      <c r="IW128" s="29"/>
      <c r="IX128" s="29"/>
      <c r="IY128" s="29"/>
      <c r="IZ128" s="29"/>
      <c r="JA128" s="29"/>
      <c r="JB128" s="29"/>
      <c r="JC128" s="29"/>
      <c r="JD128" s="29"/>
      <c r="JE128" s="29"/>
      <c r="JF128" s="29"/>
      <c r="JG128" s="29"/>
      <c r="JH128" s="29"/>
      <c r="JI128" s="29"/>
      <c r="JJ128" s="29"/>
      <c r="JK128" s="29"/>
      <c r="JL128" s="29"/>
      <c r="JM128" s="29"/>
      <c r="JN128" s="29"/>
      <c r="JO128" s="29"/>
      <c r="JP128" s="29"/>
      <c r="JQ128" s="29"/>
      <c r="JR128" s="29"/>
      <c r="JS128" s="29"/>
      <c r="JT128" s="29"/>
      <c r="JU128" s="29"/>
      <c r="JV128" s="29"/>
      <c r="JW128" s="29"/>
      <c r="JX128" s="29"/>
      <c r="JY128" s="29"/>
      <c r="JZ128" s="29"/>
      <c r="KA128" s="29"/>
      <c r="KB128" s="29"/>
      <c r="KC128" s="29"/>
      <c r="KD128" s="29"/>
      <c r="KE128" s="29"/>
      <c r="KF128" s="29"/>
      <c r="KG128" s="29"/>
      <c r="KH128" s="29"/>
      <c r="KI128" s="29"/>
      <c r="KJ128" s="29"/>
      <c r="KK128" s="29"/>
      <c r="KL128" s="29"/>
      <c r="KM128" s="29"/>
      <c r="KN128" s="29"/>
      <c r="KO128" s="29"/>
      <c r="KP128" s="29"/>
      <c r="KQ128" s="29"/>
      <c r="KR128" s="29"/>
      <c r="KS128" s="29"/>
      <c r="KT128" s="29"/>
      <c r="KU128" s="29"/>
      <c r="KV128" s="29"/>
      <c r="KW128" s="29"/>
      <c r="KX128" s="29"/>
      <c r="KY128" s="29"/>
      <c r="KZ128" s="29"/>
      <c r="LA128" s="29"/>
      <c r="LB128" s="29"/>
      <c r="LC128" s="29"/>
      <c r="LD128" s="29"/>
      <c r="LE128" s="29"/>
      <c r="LF128" s="29"/>
      <c r="LG128" s="29"/>
      <c r="LH128" s="29"/>
      <c r="LI128" s="29"/>
      <c r="LJ128" s="29"/>
      <c r="LK128" s="29"/>
      <c r="LL128" s="29"/>
      <c r="LM128" s="29"/>
      <c r="LN128" s="29"/>
      <c r="LO128" s="29"/>
      <c r="LP128" s="29"/>
      <c r="LQ128" s="29"/>
      <c r="LR128" s="29"/>
      <c r="LS128" s="29"/>
      <c r="LT128" s="29"/>
      <c r="LU128" s="29"/>
      <c r="LV128" s="29"/>
      <c r="LW128" s="29"/>
      <c r="LX128" s="29"/>
      <c r="LY128" s="29"/>
      <c r="LZ128" s="29"/>
      <c r="MA128" s="29"/>
      <c r="MB128" s="29"/>
      <c r="MC128" s="29"/>
      <c r="MD128" s="29"/>
      <c r="ME128" s="29"/>
      <c r="MF128" s="29"/>
      <c r="MG128" s="29"/>
      <c r="MH128" s="29"/>
      <c r="MI128" s="29"/>
      <c r="MJ128" s="29"/>
      <c r="MK128" s="29"/>
      <c r="ML128" s="29"/>
      <c r="MM128" s="29"/>
      <c r="MN128" s="29"/>
      <c r="MO128" s="29"/>
      <c r="MP128" s="29"/>
      <c r="MQ128" s="29"/>
      <c r="MR128" s="29"/>
      <c r="MS128" s="29"/>
      <c r="MT128" s="29"/>
      <c r="MU128" s="29"/>
      <c r="MV128" s="29"/>
      <c r="MW128" s="29"/>
      <c r="MX128" s="29"/>
      <c r="MY128" s="29"/>
      <c r="MZ128" s="29"/>
      <c r="NA128" s="29"/>
      <c r="NB128" s="29"/>
      <c r="NC128" s="29"/>
      <c r="ND128" s="29"/>
      <c r="NE128" s="29"/>
      <c r="NF128" s="29"/>
      <c r="NG128" s="29"/>
      <c r="NH128" s="29"/>
      <c r="NI128" s="29"/>
      <c r="NJ128" s="29"/>
      <c r="NK128" s="29"/>
      <c r="NL128" s="29"/>
      <c r="NM128" s="29"/>
      <c r="NN128" s="29"/>
      <c r="NO128" s="29"/>
      <c r="NP128" s="29"/>
      <c r="NQ128" s="29"/>
      <c r="NR128" s="29"/>
      <c r="NS128" s="29"/>
      <c r="NT128" s="29"/>
      <c r="NU128" s="29"/>
      <c r="NV128" s="29"/>
      <c r="NW128" s="29"/>
      <c r="NX128" s="29"/>
      <c r="NY128" s="29"/>
      <c r="NZ128" s="29"/>
      <c r="OA128" s="29"/>
      <c r="OB128" s="29"/>
      <c r="OC128" s="29"/>
      <c r="OD128" s="29"/>
      <c r="OE128" s="29"/>
      <c r="OF128" s="29"/>
      <c r="OG128" s="29"/>
      <c r="OH128" s="29"/>
      <c r="OI128" s="29"/>
      <c r="OJ128" s="29"/>
      <c r="OK128" s="29"/>
      <c r="OL128" s="29"/>
      <c r="OM128" s="29"/>
      <c r="ON128" s="29"/>
      <c r="OO128" s="29"/>
      <c r="OP128" s="29"/>
      <c r="OQ128" s="29"/>
      <c r="OR128" s="29"/>
      <c r="OS128" s="29"/>
      <c r="OT128" s="29"/>
      <c r="OU128" s="29"/>
      <c r="OV128" s="29"/>
      <c r="OW128" s="29"/>
      <c r="OX128" s="29"/>
      <c r="OY128" s="29"/>
      <c r="OZ128" s="29"/>
      <c r="PA128" s="29"/>
      <c r="PB128" s="29"/>
      <c r="PC128" s="29"/>
      <c r="PD128" s="29"/>
      <c r="PE128" s="29"/>
      <c r="PF128" s="29"/>
      <c r="PG128" s="29"/>
      <c r="PH128" s="29"/>
      <c r="PI128" s="29"/>
      <c r="PJ128" s="29"/>
      <c r="PK128" s="29"/>
      <c r="PL128" s="29"/>
      <c r="PM128" s="29"/>
      <c r="PN128" s="29"/>
      <c r="PO128" s="29"/>
      <c r="PP128" s="29"/>
      <c r="PQ128" s="29"/>
      <c r="PR128" s="29"/>
      <c r="PS128" s="29"/>
      <c r="PT128" s="29"/>
      <c r="PU128" s="29"/>
      <c r="PV128" s="29"/>
      <c r="PW128" s="29"/>
      <c r="PX128" s="29"/>
      <c r="PY128" s="29"/>
      <c r="PZ128" s="29"/>
      <c r="QA128" s="29"/>
      <c r="QB128" s="29"/>
      <c r="QC128" s="29"/>
      <c r="QD128" s="29"/>
      <c r="QE128" s="29"/>
      <c r="QF128" s="29"/>
      <c r="QG128" s="29"/>
      <c r="QH128" s="29"/>
      <c r="QI128" s="29"/>
      <c r="QJ128" s="29"/>
      <c r="QK128" s="29"/>
      <c r="QL128" s="29"/>
      <c r="QM128" s="29"/>
      <c r="QN128" s="29"/>
      <c r="QO128" s="29"/>
      <c r="QP128" s="29"/>
      <c r="QQ128" s="29"/>
      <c r="QR128" s="29"/>
      <c r="QS128" s="29"/>
      <c r="QT128" s="29"/>
      <c r="QU128" s="29"/>
      <c r="QV128" s="29"/>
      <c r="QW128" s="29"/>
      <c r="QX128" s="29"/>
      <c r="QY128" s="29"/>
      <c r="QZ128" s="29"/>
      <c r="RA128" s="29"/>
      <c r="RB128" s="29"/>
      <c r="RC128" s="29"/>
      <c r="RD128" s="29"/>
      <c r="RE128" s="29"/>
      <c r="RF128" s="29"/>
      <c r="RG128" s="29"/>
      <c r="RH128" s="29"/>
      <c r="RI128" s="29"/>
      <c r="RJ128" s="29"/>
      <c r="RK128" s="29"/>
      <c r="RL128" s="29"/>
      <c r="RM128" s="29"/>
      <c r="RN128" s="29"/>
      <c r="RO128" s="29"/>
      <c r="RP128" s="29"/>
      <c r="RQ128" s="29"/>
      <c r="RR128" s="29"/>
      <c r="RS128" s="29"/>
      <c r="RT128" s="29"/>
      <c r="RU128" s="29"/>
      <c r="RV128" s="29"/>
      <c r="RW128" s="29"/>
      <c r="RX128" s="29"/>
      <c r="RY128" s="29"/>
      <c r="RZ128" s="29"/>
      <c r="SA128" s="29"/>
      <c r="SB128" s="29"/>
      <c r="SC128" s="29"/>
      <c r="SD128" s="29"/>
      <c r="SE128" s="29"/>
      <c r="SF128" s="29"/>
      <c r="SG128" s="29"/>
      <c r="SH128" s="29"/>
      <c r="SI128" s="29"/>
      <c r="SJ128" s="29"/>
      <c r="SK128" s="29"/>
      <c r="SL128" s="29"/>
      <c r="SM128" s="29"/>
      <c r="SN128" s="29"/>
      <c r="SO128" s="29"/>
      <c r="SP128" s="29"/>
      <c r="SQ128" s="29"/>
      <c r="SR128" s="29"/>
      <c r="SS128" s="29"/>
      <c r="ST128" s="29"/>
      <c r="SU128" s="29"/>
      <c r="SV128" s="29"/>
      <c r="SW128" s="29"/>
      <c r="SX128" s="29"/>
      <c r="SY128" s="29"/>
      <c r="SZ128" s="29"/>
      <c r="TA128" s="29"/>
      <c r="TB128" s="29"/>
      <c r="TC128" s="29"/>
      <c r="TD128" s="29"/>
      <c r="TE128" s="29"/>
      <c r="TF128" s="29"/>
      <c r="TG128" s="29"/>
      <c r="TH128" s="29"/>
      <c r="TI128" s="29"/>
      <c r="TJ128" s="29"/>
      <c r="TK128" s="29"/>
      <c r="TL128" s="29"/>
      <c r="TM128" s="29"/>
      <c r="TN128" s="29"/>
      <c r="TO128" s="29"/>
    </row>
    <row r="129" spans="1:535" s="26" customFormat="1" ht="33.75" customHeight="1" x14ac:dyDescent="0.25">
      <c r="A129" s="94" t="s">
        <v>169</v>
      </c>
      <c r="B129" s="96"/>
      <c r="C129" s="91" t="s">
        <v>461</v>
      </c>
      <c r="D129" s="153">
        <f>D130</f>
        <v>90758175.400000006</v>
      </c>
      <c r="E129" s="153">
        <f t="shared" ref="E129:X129" si="67">E130</f>
        <v>4343800</v>
      </c>
      <c r="F129" s="153">
        <f t="shared" si="67"/>
        <v>97368</v>
      </c>
      <c r="G129" s="153">
        <f>G130</f>
        <v>64539939.949999996</v>
      </c>
      <c r="H129" s="153">
        <f t="shared" si="67"/>
        <v>3038603.88</v>
      </c>
      <c r="I129" s="153">
        <f t="shared" si="67"/>
        <v>59240.43</v>
      </c>
      <c r="J129" s="154">
        <f t="shared" si="61"/>
        <v>71.111984860374349</v>
      </c>
      <c r="K129" s="153">
        <f t="shared" si="67"/>
        <v>137218090.53999999</v>
      </c>
      <c r="L129" s="153">
        <f t="shared" si="67"/>
        <v>137218090.53999999</v>
      </c>
      <c r="M129" s="153">
        <f t="shared" si="67"/>
        <v>0</v>
      </c>
      <c r="N129" s="153">
        <f t="shared" si="67"/>
        <v>0</v>
      </c>
      <c r="O129" s="153">
        <f t="shared" si="67"/>
        <v>0</v>
      </c>
      <c r="P129" s="153">
        <f t="shared" si="67"/>
        <v>137218090.53999999</v>
      </c>
      <c r="Q129" s="153">
        <f t="shared" si="67"/>
        <v>90832576.860000014</v>
      </c>
      <c r="R129" s="153">
        <f t="shared" si="67"/>
        <v>90786424.540000021</v>
      </c>
      <c r="S129" s="153">
        <f t="shared" si="67"/>
        <v>46152.32</v>
      </c>
      <c r="T129" s="153">
        <f t="shared" si="67"/>
        <v>0</v>
      </c>
      <c r="U129" s="153">
        <f t="shared" si="67"/>
        <v>0</v>
      </c>
      <c r="V129" s="153">
        <f t="shared" si="67"/>
        <v>90786424.540000021</v>
      </c>
      <c r="W129" s="154">
        <f t="shared" si="63"/>
        <v>66.195773824386308</v>
      </c>
      <c r="X129" s="153">
        <f t="shared" si="67"/>
        <v>155372516.81</v>
      </c>
      <c r="Y129" s="203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  <c r="IO129" s="31"/>
      <c r="IP129" s="31"/>
      <c r="IQ129" s="31"/>
      <c r="IR129" s="31"/>
      <c r="IS129" s="31"/>
      <c r="IT129" s="31"/>
      <c r="IU129" s="31"/>
      <c r="IV129" s="31"/>
      <c r="IW129" s="31"/>
      <c r="IX129" s="31"/>
      <c r="IY129" s="31"/>
      <c r="IZ129" s="31"/>
      <c r="JA129" s="31"/>
      <c r="JB129" s="31"/>
      <c r="JC129" s="31"/>
      <c r="JD129" s="31"/>
      <c r="JE129" s="31"/>
      <c r="JF129" s="31"/>
      <c r="JG129" s="31"/>
      <c r="JH129" s="31"/>
      <c r="JI129" s="31"/>
      <c r="JJ129" s="31"/>
      <c r="JK129" s="31"/>
      <c r="JL129" s="31"/>
      <c r="JM129" s="31"/>
      <c r="JN129" s="31"/>
      <c r="JO129" s="31"/>
      <c r="JP129" s="31"/>
      <c r="JQ129" s="31"/>
      <c r="JR129" s="31"/>
      <c r="JS129" s="31"/>
      <c r="JT129" s="31"/>
      <c r="JU129" s="31"/>
      <c r="JV129" s="31"/>
      <c r="JW129" s="31"/>
      <c r="JX129" s="31"/>
      <c r="JY129" s="31"/>
      <c r="JZ129" s="31"/>
      <c r="KA129" s="31"/>
      <c r="KB129" s="31"/>
      <c r="KC129" s="31"/>
      <c r="KD129" s="31"/>
      <c r="KE129" s="31"/>
      <c r="KF129" s="31"/>
      <c r="KG129" s="31"/>
      <c r="KH129" s="31"/>
      <c r="KI129" s="31"/>
      <c r="KJ129" s="31"/>
      <c r="KK129" s="31"/>
      <c r="KL129" s="31"/>
      <c r="KM129" s="31"/>
      <c r="KN129" s="31"/>
      <c r="KO129" s="31"/>
      <c r="KP129" s="31"/>
      <c r="KQ129" s="31"/>
      <c r="KR129" s="31"/>
      <c r="KS129" s="31"/>
      <c r="KT129" s="31"/>
      <c r="KU129" s="31"/>
      <c r="KV129" s="31"/>
      <c r="KW129" s="31"/>
      <c r="KX129" s="31"/>
      <c r="KY129" s="31"/>
      <c r="KZ129" s="31"/>
      <c r="LA129" s="31"/>
      <c r="LB129" s="31"/>
      <c r="LC129" s="31"/>
      <c r="LD129" s="31"/>
      <c r="LE129" s="31"/>
      <c r="LF129" s="31"/>
      <c r="LG129" s="31"/>
      <c r="LH129" s="31"/>
      <c r="LI129" s="31"/>
      <c r="LJ129" s="31"/>
      <c r="LK129" s="31"/>
      <c r="LL129" s="31"/>
      <c r="LM129" s="31"/>
      <c r="LN129" s="31"/>
      <c r="LO129" s="31"/>
      <c r="LP129" s="31"/>
      <c r="LQ129" s="31"/>
      <c r="LR129" s="31"/>
      <c r="LS129" s="31"/>
      <c r="LT129" s="31"/>
      <c r="LU129" s="31"/>
      <c r="LV129" s="31"/>
      <c r="LW129" s="31"/>
      <c r="LX129" s="31"/>
      <c r="LY129" s="31"/>
      <c r="LZ129" s="31"/>
      <c r="MA129" s="31"/>
      <c r="MB129" s="31"/>
      <c r="MC129" s="31"/>
      <c r="MD129" s="31"/>
      <c r="ME129" s="31"/>
      <c r="MF129" s="31"/>
      <c r="MG129" s="31"/>
      <c r="MH129" s="31"/>
      <c r="MI129" s="31"/>
      <c r="MJ129" s="31"/>
      <c r="MK129" s="31"/>
      <c r="ML129" s="31"/>
      <c r="MM129" s="31"/>
      <c r="MN129" s="31"/>
      <c r="MO129" s="31"/>
      <c r="MP129" s="31"/>
      <c r="MQ129" s="31"/>
      <c r="MR129" s="31"/>
      <c r="MS129" s="31"/>
      <c r="MT129" s="31"/>
      <c r="MU129" s="31"/>
      <c r="MV129" s="31"/>
      <c r="MW129" s="31"/>
      <c r="MX129" s="31"/>
      <c r="MY129" s="31"/>
      <c r="MZ129" s="31"/>
      <c r="NA129" s="31"/>
      <c r="NB129" s="31"/>
      <c r="NC129" s="31"/>
      <c r="ND129" s="31"/>
      <c r="NE129" s="31"/>
      <c r="NF129" s="31"/>
      <c r="NG129" s="31"/>
      <c r="NH129" s="31"/>
      <c r="NI129" s="31"/>
      <c r="NJ129" s="31"/>
      <c r="NK129" s="31"/>
      <c r="NL129" s="31"/>
      <c r="NM129" s="31"/>
      <c r="NN129" s="31"/>
      <c r="NO129" s="31"/>
      <c r="NP129" s="31"/>
      <c r="NQ129" s="31"/>
      <c r="NR129" s="31"/>
      <c r="NS129" s="31"/>
      <c r="NT129" s="31"/>
      <c r="NU129" s="31"/>
      <c r="NV129" s="31"/>
      <c r="NW129" s="31"/>
      <c r="NX129" s="31"/>
      <c r="NY129" s="31"/>
      <c r="NZ129" s="31"/>
      <c r="OA129" s="31"/>
      <c r="OB129" s="31"/>
      <c r="OC129" s="31"/>
      <c r="OD129" s="31"/>
      <c r="OE129" s="31"/>
      <c r="OF129" s="31"/>
      <c r="OG129" s="31"/>
      <c r="OH129" s="31"/>
      <c r="OI129" s="31"/>
      <c r="OJ129" s="31"/>
      <c r="OK129" s="31"/>
      <c r="OL129" s="31"/>
      <c r="OM129" s="31"/>
      <c r="ON129" s="31"/>
      <c r="OO129" s="31"/>
      <c r="OP129" s="31"/>
      <c r="OQ129" s="31"/>
      <c r="OR129" s="31"/>
      <c r="OS129" s="31"/>
      <c r="OT129" s="31"/>
      <c r="OU129" s="31"/>
      <c r="OV129" s="31"/>
      <c r="OW129" s="31"/>
      <c r="OX129" s="31"/>
      <c r="OY129" s="31"/>
      <c r="OZ129" s="31"/>
      <c r="PA129" s="31"/>
      <c r="PB129" s="31"/>
      <c r="PC129" s="31"/>
      <c r="PD129" s="31"/>
      <c r="PE129" s="31"/>
      <c r="PF129" s="31"/>
      <c r="PG129" s="31"/>
      <c r="PH129" s="31"/>
      <c r="PI129" s="31"/>
      <c r="PJ129" s="31"/>
      <c r="PK129" s="31"/>
      <c r="PL129" s="31"/>
      <c r="PM129" s="31"/>
      <c r="PN129" s="31"/>
      <c r="PO129" s="31"/>
      <c r="PP129" s="31"/>
      <c r="PQ129" s="31"/>
      <c r="PR129" s="31"/>
      <c r="PS129" s="31"/>
      <c r="PT129" s="31"/>
      <c r="PU129" s="31"/>
      <c r="PV129" s="31"/>
      <c r="PW129" s="31"/>
      <c r="PX129" s="31"/>
      <c r="PY129" s="31"/>
      <c r="PZ129" s="31"/>
      <c r="QA129" s="31"/>
      <c r="QB129" s="31"/>
      <c r="QC129" s="31"/>
      <c r="QD129" s="31"/>
      <c r="QE129" s="31"/>
      <c r="QF129" s="31"/>
      <c r="QG129" s="31"/>
      <c r="QH129" s="31"/>
      <c r="QI129" s="31"/>
      <c r="QJ129" s="31"/>
      <c r="QK129" s="31"/>
      <c r="QL129" s="31"/>
      <c r="QM129" s="31"/>
      <c r="QN129" s="31"/>
      <c r="QO129" s="31"/>
      <c r="QP129" s="31"/>
      <c r="QQ129" s="31"/>
      <c r="QR129" s="31"/>
      <c r="QS129" s="31"/>
      <c r="QT129" s="31"/>
      <c r="QU129" s="31"/>
      <c r="QV129" s="31"/>
      <c r="QW129" s="31"/>
      <c r="QX129" s="31"/>
      <c r="QY129" s="31"/>
      <c r="QZ129" s="31"/>
      <c r="RA129" s="31"/>
      <c r="RB129" s="31"/>
      <c r="RC129" s="31"/>
      <c r="RD129" s="31"/>
      <c r="RE129" s="31"/>
      <c r="RF129" s="31"/>
      <c r="RG129" s="31"/>
      <c r="RH129" s="31"/>
      <c r="RI129" s="31"/>
      <c r="RJ129" s="31"/>
      <c r="RK129" s="31"/>
      <c r="RL129" s="31"/>
      <c r="RM129" s="31"/>
      <c r="RN129" s="31"/>
      <c r="RO129" s="31"/>
      <c r="RP129" s="31"/>
      <c r="RQ129" s="31"/>
      <c r="RR129" s="31"/>
      <c r="RS129" s="31"/>
      <c r="RT129" s="31"/>
      <c r="RU129" s="31"/>
      <c r="RV129" s="31"/>
      <c r="RW129" s="31"/>
      <c r="RX129" s="31"/>
      <c r="RY129" s="31"/>
      <c r="RZ129" s="31"/>
      <c r="SA129" s="31"/>
      <c r="SB129" s="31"/>
      <c r="SC129" s="31"/>
      <c r="SD129" s="31"/>
      <c r="SE129" s="31"/>
      <c r="SF129" s="31"/>
      <c r="SG129" s="31"/>
      <c r="SH129" s="31"/>
      <c r="SI129" s="31"/>
      <c r="SJ129" s="31"/>
      <c r="SK129" s="31"/>
      <c r="SL129" s="31"/>
      <c r="SM129" s="31"/>
      <c r="SN129" s="31"/>
      <c r="SO129" s="31"/>
      <c r="SP129" s="31"/>
      <c r="SQ129" s="31"/>
      <c r="SR129" s="31"/>
      <c r="SS129" s="31"/>
      <c r="ST129" s="31"/>
      <c r="SU129" s="31"/>
      <c r="SV129" s="31"/>
      <c r="SW129" s="31"/>
      <c r="SX129" s="31"/>
      <c r="SY129" s="31"/>
      <c r="SZ129" s="31"/>
      <c r="TA129" s="31"/>
      <c r="TB129" s="31"/>
      <c r="TC129" s="31"/>
      <c r="TD129" s="31"/>
      <c r="TE129" s="31"/>
      <c r="TF129" s="31"/>
      <c r="TG129" s="31"/>
      <c r="TH129" s="31"/>
      <c r="TI129" s="31"/>
      <c r="TJ129" s="31"/>
      <c r="TK129" s="31"/>
      <c r="TL129" s="31"/>
      <c r="TM129" s="31"/>
      <c r="TN129" s="31"/>
      <c r="TO129" s="31"/>
    </row>
    <row r="130" spans="1:535" s="33" customFormat="1" ht="30.75" customHeight="1" x14ac:dyDescent="0.25">
      <c r="A130" s="84" t="s">
        <v>170</v>
      </c>
      <c r="B130" s="93"/>
      <c r="C130" s="67" t="s">
        <v>467</v>
      </c>
      <c r="D130" s="155">
        <f>D138+D139+D144+D146+D148+D150+D153+D154+D155+D156+D157+D159+D161+D162+D143</f>
        <v>90758175.400000006</v>
      </c>
      <c r="E130" s="155">
        <f t="shared" ref="E130:X130" si="68">E138+E139+E144+E146+E148+E150+E153+E154+E155+E156+E157+E159+E161+E162+E143</f>
        <v>4343800</v>
      </c>
      <c r="F130" s="155">
        <f t="shared" si="68"/>
        <v>97368</v>
      </c>
      <c r="G130" s="155">
        <f>G138+G139+G144+G146+G148+G150+G153+G154+G155+G156+G157+G159+G161+G162+G143</f>
        <v>64539939.949999996</v>
      </c>
      <c r="H130" s="155">
        <f t="shared" ref="H130:I130" si="69">H138+H139+H144+H146+H148+H150+H153+H154+H155+H156+H157+H159+H161+H162+H143</f>
        <v>3038603.88</v>
      </c>
      <c r="I130" s="155">
        <f t="shared" si="69"/>
        <v>59240.43</v>
      </c>
      <c r="J130" s="154">
        <f t="shared" si="61"/>
        <v>71.111984860374349</v>
      </c>
      <c r="K130" s="155">
        <f t="shared" si="68"/>
        <v>137218090.53999999</v>
      </c>
      <c r="L130" s="155">
        <f>L138+L139+L144+L146+L148+L150+L153+L154+L155+L156+L157+L159+L161+L162+L143</f>
        <v>137218090.53999999</v>
      </c>
      <c r="M130" s="155">
        <f t="shared" si="68"/>
        <v>0</v>
      </c>
      <c r="N130" s="155">
        <f t="shared" si="68"/>
        <v>0</v>
      </c>
      <c r="O130" s="155">
        <f t="shared" si="68"/>
        <v>0</v>
      </c>
      <c r="P130" s="155">
        <f t="shared" si="68"/>
        <v>137218090.53999999</v>
      </c>
      <c r="Q130" s="155">
        <f t="shared" ref="Q130" si="70">Q138+Q139+Q144+Q146+Q148+Q150+Q153+Q154+Q155+Q156+Q157+Q159+Q161+Q162+Q143</f>
        <v>90832576.860000014</v>
      </c>
      <c r="R130" s="155">
        <f>R138+R139+R144+R146+R148+R150+R153+R154+R155+R156+R157+R159+R161+R162+R143</f>
        <v>90786424.540000021</v>
      </c>
      <c r="S130" s="155">
        <f t="shared" ref="S130:V130" si="71">S138+S139+S144+S146+S148+S150+S153+S154+S155+S156+S157+S159+S161+S162+S143</f>
        <v>46152.32</v>
      </c>
      <c r="T130" s="155">
        <f t="shared" si="71"/>
        <v>0</v>
      </c>
      <c r="U130" s="155">
        <f t="shared" si="71"/>
        <v>0</v>
      </c>
      <c r="V130" s="155">
        <f t="shared" si="71"/>
        <v>90786424.540000021</v>
      </c>
      <c r="W130" s="154">
        <f t="shared" si="63"/>
        <v>66.195773824386308</v>
      </c>
      <c r="X130" s="155">
        <f t="shared" si="68"/>
        <v>155372516.81</v>
      </c>
      <c r="Y130" s="203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  <c r="FK130" s="32"/>
      <c r="FL130" s="32"/>
      <c r="FM130" s="32"/>
      <c r="FN130" s="32"/>
      <c r="FO130" s="32"/>
      <c r="FP130" s="32"/>
      <c r="FQ130" s="32"/>
      <c r="FR130" s="32"/>
      <c r="FS130" s="32"/>
      <c r="FT130" s="32"/>
      <c r="FU130" s="32"/>
      <c r="FV130" s="32"/>
      <c r="FW130" s="32"/>
      <c r="FX130" s="32"/>
      <c r="FY130" s="32"/>
      <c r="FZ130" s="32"/>
      <c r="GA130" s="32"/>
      <c r="GB130" s="32"/>
      <c r="GC130" s="32"/>
      <c r="GD130" s="32"/>
      <c r="GE130" s="32"/>
      <c r="GF130" s="32"/>
      <c r="GG130" s="32"/>
      <c r="GH130" s="32"/>
      <c r="GI130" s="32"/>
      <c r="GJ130" s="32"/>
      <c r="GK130" s="32"/>
      <c r="GL130" s="32"/>
      <c r="GM130" s="32"/>
      <c r="GN130" s="32"/>
      <c r="GO130" s="32"/>
      <c r="GP130" s="32"/>
      <c r="GQ130" s="32"/>
      <c r="GR130" s="32"/>
      <c r="GS130" s="32"/>
      <c r="GT130" s="32"/>
      <c r="GU130" s="32"/>
      <c r="GV130" s="32"/>
      <c r="GW130" s="32"/>
      <c r="GX130" s="32"/>
      <c r="GY130" s="32"/>
      <c r="GZ130" s="32"/>
      <c r="HA130" s="32"/>
      <c r="HB130" s="32"/>
      <c r="HC130" s="32"/>
      <c r="HD130" s="32"/>
      <c r="HE130" s="32"/>
      <c r="HF130" s="32"/>
      <c r="HG130" s="32"/>
      <c r="HH130" s="32"/>
      <c r="HI130" s="32"/>
      <c r="HJ130" s="32"/>
      <c r="HK130" s="32"/>
      <c r="HL130" s="32"/>
      <c r="HM130" s="32"/>
      <c r="HN130" s="32"/>
      <c r="HO130" s="32"/>
      <c r="HP130" s="32"/>
      <c r="HQ130" s="32"/>
      <c r="HR130" s="32"/>
      <c r="HS130" s="32"/>
      <c r="HT130" s="32"/>
      <c r="HU130" s="32"/>
      <c r="HV130" s="32"/>
      <c r="HW130" s="32"/>
      <c r="HX130" s="32"/>
      <c r="HY130" s="32"/>
      <c r="HZ130" s="32"/>
      <c r="IA130" s="32"/>
      <c r="IB130" s="32"/>
      <c r="IC130" s="32"/>
      <c r="ID130" s="32"/>
      <c r="IE130" s="32"/>
      <c r="IF130" s="32"/>
      <c r="IG130" s="32"/>
      <c r="IH130" s="32"/>
      <c r="II130" s="32"/>
      <c r="IJ130" s="32"/>
      <c r="IK130" s="32"/>
      <c r="IL130" s="32"/>
      <c r="IM130" s="32"/>
      <c r="IN130" s="32"/>
      <c r="IO130" s="32"/>
      <c r="IP130" s="32"/>
      <c r="IQ130" s="32"/>
      <c r="IR130" s="32"/>
      <c r="IS130" s="32"/>
      <c r="IT130" s="32"/>
      <c r="IU130" s="32"/>
      <c r="IV130" s="32"/>
      <c r="IW130" s="32"/>
      <c r="IX130" s="32"/>
      <c r="IY130" s="32"/>
      <c r="IZ130" s="32"/>
      <c r="JA130" s="32"/>
      <c r="JB130" s="32"/>
      <c r="JC130" s="32"/>
      <c r="JD130" s="32"/>
      <c r="JE130" s="32"/>
      <c r="JF130" s="32"/>
      <c r="JG130" s="32"/>
      <c r="JH130" s="32"/>
      <c r="JI130" s="32"/>
      <c r="JJ130" s="32"/>
      <c r="JK130" s="32"/>
      <c r="JL130" s="32"/>
      <c r="JM130" s="32"/>
      <c r="JN130" s="32"/>
      <c r="JO130" s="32"/>
      <c r="JP130" s="32"/>
      <c r="JQ130" s="32"/>
      <c r="JR130" s="32"/>
      <c r="JS130" s="32"/>
      <c r="JT130" s="32"/>
      <c r="JU130" s="32"/>
      <c r="JV130" s="32"/>
      <c r="JW130" s="32"/>
      <c r="JX130" s="32"/>
      <c r="JY130" s="32"/>
      <c r="JZ130" s="32"/>
      <c r="KA130" s="32"/>
      <c r="KB130" s="32"/>
      <c r="KC130" s="32"/>
      <c r="KD130" s="32"/>
      <c r="KE130" s="32"/>
      <c r="KF130" s="32"/>
      <c r="KG130" s="32"/>
      <c r="KH130" s="32"/>
      <c r="KI130" s="32"/>
      <c r="KJ130" s="32"/>
      <c r="KK130" s="32"/>
      <c r="KL130" s="32"/>
      <c r="KM130" s="32"/>
      <c r="KN130" s="32"/>
      <c r="KO130" s="32"/>
      <c r="KP130" s="32"/>
      <c r="KQ130" s="32"/>
      <c r="KR130" s="32"/>
      <c r="KS130" s="32"/>
      <c r="KT130" s="32"/>
      <c r="KU130" s="32"/>
      <c r="KV130" s="32"/>
      <c r="KW130" s="32"/>
      <c r="KX130" s="32"/>
      <c r="KY130" s="32"/>
      <c r="KZ130" s="32"/>
      <c r="LA130" s="32"/>
      <c r="LB130" s="32"/>
      <c r="LC130" s="32"/>
      <c r="LD130" s="32"/>
      <c r="LE130" s="32"/>
      <c r="LF130" s="32"/>
      <c r="LG130" s="32"/>
      <c r="LH130" s="32"/>
      <c r="LI130" s="32"/>
      <c r="LJ130" s="32"/>
      <c r="LK130" s="32"/>
      <c r="LL130" s="32"/>
      <c r="LM130" s="32"/>
      <c r="LN130" s="32"/>
      <c r="LO130" s="32"/>
      <c r="LP130" s="32"/>
      <c r="LQ130" s="32"/>
      <c r="LR130" s="32"/>
      <c r="LS130" s="32"/>
      <c r="LT130" s="32"/>
      <c r="LU130" s="32"/>
      <c r="LV130" s="32"/>
      <c r="LW130" s="32"/>
      <c r="LX130" s="32"/>
      <c r="LY130" s="32"/>
      <c r="LZ130" s="32"/>
      <c r="MA130" s="32"/>
      <c r="MB130" s="32"/>
      <c r="MC130" s="32"/>
      <c r="MD130" s="32"/>
      <c r="ME130" s="32"/>
      <c r="MF130" s="32"/>
      <c r="MG130" s="32"/>
      <c r="MH130" s="32"/>
      <c r="MI130" s="32"/>
      <c r="MJ130" s="32"/>
      <c r="MK130" s="32"/>
      <c r="ML130" s="32"/>
      <c r="MM130" s="32"/>
      <c r="MN130" s="32"/>
      <c r="MO130" s="32"/>
      <c r="MP130" s="32"/>
      <c r="MQ130" s="32"/>
      <c r="MR130" s="32"/>
      <c r="MS130" s="32"/>
      <c r="MT130" s="32"/>
      <c r="MU130" s="32"/>
      <c r="MV130" s="32"/>
      <c r="MW130" s="32"/>
      <c r="MX130" s="32"/>
      <c r="MY130" s="32"/>
      <c r="MZ130" s="32"/>
      <c r="NA130" s="32"/>
      <c r="NB130" s="32"/>
      <c r="NC130" s="32"/>
      <c r="ND130" s="32"/>
      <c r="NE130" s="32"/>
      <c r="NF130" s="32"/>
      <c r="NG130" s="32"/>
      <c r="NH130" s="32"/>
      <c r="NI130" s="32"/>
      <c r="NJ130" s="32"/>
      <c r="NK130" s="32"/>
      <c r="NL130" s="32"/>
      <c r="NM130" s="32"/>
      <c r="NN130" s="32"/>
      <c r="NO130" s="32"/>
      <c r="NP130" s="32"/>
      <c r="NQ130" s="32"/>
      <c r="NR130" s="32"/>
      <c r="NS130" s="32"/>
      <c r="NT130" s="32"/>
      <c r="NU130" s="32"/>
      <c r="NV130" s="32"/>
      <c r="NW130" s="32"/>
      <c r="NX130" s="32"/>
      <c r="NY130" s="32"/>
      <c r="NZ130" s="32"/>
      <c r="OA130" s="32"/>
      <c r="OB130" s="32"/>
      <c r="OC130" s="32"/>
      <c r="OD130" s="32"/>
      <c r="OE130" s="32"/>
      <c r="OF130" s="32"/>
      <c r="OG130" s="32"/>
      <c r="OH130" s="32"/>
      <c r="OI130" s="32"/>
      <c r="OJ130" s="32"/>
      <c r="OK130" s="32"/>
      <c r="OL130" s="32"/>
      <c r="OM130" s="32"/>
      <c r="ON130" s="32"/>
      <c r="OO130" s="32"/>
      <c r="OP130" s="32"/>
      <c r="OQ130" s="32"/>
      <c r="OR130" s="32"/>
      <c r="OS130" s="32"/>
      <c r="OT130" s="32"/>
      <c r="OU130" s="32"/>
      <c r="OV130" s="32"/>
      <c r="OW130" s="32"/>
      <c r="OX130" s="32"/>
      <c r="OY130" s="32"/>
      <c r="OZ130" s="32"/>
      <c r="PA130" s="32"/>
      <c r="PB130" s="32"/>
      <c r="PC130" s="32"/>
      <c r="PD130" s="32"/>
      <c r="PE130" s="32"/>
      <c r="PF130" s="32"/>
      <c r="PG130" s="32"/>
      <c r="PH130" s="32"/>
      <c r="PI130" s="32"/>
      <c r="PJ130" s="32"/>
      <c r="PK130" s="32"/>
      <c r="PL130" s="32"/>
      <c r="PM130" s="32"/>
      <c r="PN130" s="32"/>
      <c r="PO130" s="32"/>
      <c r="PP130" s="32"/>
      <c r="PQ130" s="32"/>
      <c r="PR130" s="32"/>
      <c r="PS130" s="32"/>
      <c r="PT130" s="32"/>
      <c r="PU130" s="32"/>
      <c r="PV130" s="32"/>
      <c r="PW130" s="32"/>
      <c r="PX130" s="32"/>
      <c r="PY130" s="32"/>
      <c r="PZ130" s="32"/>
      <c r="QA130" s="32"/>
      <c r="QB130" s="32"/>
      <c r="QC130" s="32"/>
      <c r="QD130" s="32"/>
      <c r="QE130" s="32"/>
      <c r="QF130" s="32"/>
      <c r="QG130" s="32"/>
      <c r="QH130" s="32"/>
      <c r="QI130" s="32"/>
      <c r="QJ130" s="32"/>
      <c r="QK130" s="32"/>
      <c r="QL130" s="32"/>
      <c r="QM130" s="32"/>
      <c r="QN130" s="32"/>
      <c r="QO130" s="32"/>
      <c r="QP130" s="32"/>
      <c r="QQ130" s="32"/>
      <c r="QR130" s="32"/>
      <c r="QS130" s="32"/>
      <c r="QT130" s="32"/>
      <c r="QU130" s="32"/>
      <c r="QV130" s="32"/>
      <c r="QW130" s="32"/>
      <c r="QX130" s="32"/>
      <c r="QY130" s="32"/>
      <c r="QZ130" s="32"/>
      <c r="RA130" s="32"/>
      <c r="RB130" s="32"/>
      <c r="RC130" s="32"/>
      <c r="RD130" s="32"/>
      <c r="RE130" s="32"/>
      <c r="RF130" s="32"/>
      <c r="RG130" s="32"/>
      <c r="RH130" s="32"/>
      <c r="RI130" s="32"/>
      <c r="RJ130" s="32"/>
      <c r="RK130" s="32"/>
      <c r="RL130" s="32"/>
      <c r="RM130" s="32"/>
      <c r="RN130" s="32"/>
      <c r="RO130" s="32"/>
      <c r="RP130" s="32"/>
      <c r="RQ130" s="32"/>
      <c r="RR130" s="32"/>
      <c r="RS130" s="32"/>
      <c r="RT130" s="32"/>
      <c r="RU130" s="32"/>
      <c r="RV130" s="32"/>
      <c r="RW130" s="32"/>
      <c r="RX130" s="32"/>
      <c r="RY130" s="32"/>
      <c r="RZ130" s="32"/>
      <c r="SA130" s="32"/>
      <c r="SB130" s="32"/>
      <c r="SC130" s="32"/>
      <c r="SD130" s="32"/>
      <c r="SE130" s="32"/>
      <c r="SF130" s="32"/>
      <c r="SG130" s="32"/>
      <c r="SH130" s="32"/>
      <c r="SI130" s="32"/>
      <c r="SJ130" s="32"/>
      <c r="SK130" s="32"/>
      <c r="SL130" s="32"/>
      <c r="SM130" s="32"/>
      <c r="SN130" s="32"/>
      <c r="SO130" s="32"/>
      <c r="SP130" s="32"/>
      <c r="SQ130" s="32"/>
      <c r="SR130" s="32"/>
      <c r="SS130" s="32"/>
      <c r="ST130" s="32"/>
      <c r="SU130" s="32"/>
      <c r="SV130" s="32"/>
      <c r="SW130" s="32"/>
      <c r="SX130" s="32"/>
      <c r="SY130" s="32"/>
      <c r="SZ130" s="32"/>
      <c r="TA130" s="32"/>
      <c r="TB130" s="32"/>
      <c r="TC130" s="32"/>
      <c r="TD130" s="32"/>
      <c r="TE130" s="32"/>
      <c r="TF130" s="32"/>
      <c r="TG130" s="32"/>
      <c r="TH130" s="32"/>
      <c r="TI130" s="32"/>
      <c r="TJ130" s="32"/>
      <c r="TK130" s="32"/>
      <c r="TL130" s="32"/>
      <c r="TM130" s="32"/>
      <c r="TN130" s="32"/>
      <c r="TO130" s="32"/>
    </row>
    <row r="131" spans="1:535" s="33" customFormat="1" ht="31.5" hidden="1" customHeight="1" x14ac:dyDescent="0.25">
      <c r="A131" s="84"/>
      <c r="B131" s="93"/>
      <c r="C131" s="67" t="s">
        <v>390</v>
      </c>
      <c r="D131" s="155">
        <f>D140+D145+D147</f>
        <v>0</v>
      </c>
      <c r="E131" s="155">
        <f t="shared" ref="E131:X131" si="72">E140+E145+E147</f>
        <v>0</v>
      </c>
      <c r="F131" s="155">
        <f t="shared" si="72"/>
        <v>0</v>
      </c>
      <c r="G131" s="155">
        <f>G140+G145+G147</f>
        <v>0</v>
      </c>
      <c r="H131" s="155">
        <f t="shared" ref="H131:I131" si="73">H140+H145+H147</f>
        <v>0</v>
      </c>
      <c r="I131" s="155">
        <f t="shared" si="73"/>
        <v>0</v>
      </c>
      <c r="J131" s="154" t="e">
        <f t="shared" si="61"/>
        <v>#DIV/0!</v>
      </c>
      <c r="K131" s="155">
        <f t="shared" si="72"/>
        <v>0</v>
      </c>
      <c r="L131" s="155">
        <f t="shared" si="72"/>
        <v>0</v>
      </c>
      <c r="M131" s="155">
        <f t="shared" si="72"/>
        <v>0</v>
      </c>
      <c r="N131" s="155">
        <f t="shared" si="72"/>
        <v>0</v>
      </c>
      <c r="O131" s="155">
        <f t="shared" si="72"/>
        <v>0</v>
      </c>
      <c r="P131" s="155">
        <f t="shared" si="72"/>
        <v>0</v>
      </c>
      <c r="Q131" s="155">
        <f t="shared" ref="Q131:V131" si="74">Q140+Q145+Q147</f>
        <v>0</v>
      </c>
      <c r="R131" s="155">
        <f t="shared" si="74"/>
        <v>0</v>
      </c>
      <c r="S131" s="155">
        <f t="shared" si="74"/>
        <v>0</v>
      </c>
      <c r="T131" s="155">
        <f t="shared" si="74"/>
        <v>0</v>
      </c>
      <c r="U131" s="155">
        <f t="shared" si="74"/>
        <v>0</v>
      </c>
      <c r="V131" s="155">
        <f t="shared" si="74"/>
        <v>0</v>
      </c>
      <c r="W131" s="154" t="e">
        <f t="shared" si="63"/>
        <v>#DIV/0!</v>
      </c>
      <c r="X131" s="155">
        <f t="shared" si="72"/>
        <v>0</v>
      </c>
      <c r="Y131" s="203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2"/>
      <c r="FK131" s="32"/>
      <c r="FL131" s="32"/>
      <c r="FM131" s="32"/>
      <c r="FN131" s="32"/>
      <c r="FO131" s="32"/>
      <c r="FP131" s="32"/>
      <c r="FQ131" s="32"/>
      <c r="FR131" s="32"/>
      <c r="FS131" s="32"/>
      <c r="FT131" s="32"/>
      <c r="FU131" s="32"/>
      <c r="FV131" s="32"/>
      <c r="FW131" s="32"/>
      <c r="FX131" s="32"/>
      <c r="FY131" s="32"/>
      <c r="FZ131" s="32"/>
      <c r="GA131" s="32"/>
      <c r="GB131" s="32"/>
      <c r="GC131" s="32"/>
      <c r="GD131" s="32"/>
      <c r="GE131" s="32"/>
      <c r="GF131" s="32"/>
      <c r="GG131" s="32"/>
      <c r="GH131" s="32"/>
      <c r="GI131" s="32"/>
      <c r="GJ131" s="32"/>
      <c r="GK131" s="32"/>
      <c r="GL131" s="32"/>
      <c r="GM131" s="32"/>
      <c r="GN131" s="32"/>
      <c r="GO131" s="32"/>
      <c r="GP131" s="32"/>
      <c r="GQ131" s="32"/>
      <c r="GR131" s="32"/>
      <c r="GS131" s="32"/>
      <c r="GT131" s="32"/>
      <c r="GU131" s="32"/>
      <c r="GV131" s="32"/>
      <c r="GW131" s="32"/>
      <c r="GX131" s="32"/>
      <c r="GY131" s="32"/>
      <c r="GZ131" s="32"/>
      <c r="HA131" s="32"/>
      <c r="HB131" s="32"/>
      <c r="HC131" s="32"/>
      <c r="HD131" s="32"/>
      <c r="HE131" s="32"/>
      <c r="HF131" s="32"/>
      <c r="HG131" s="32"/>
      <c r="HH131" s="32"/>
      <c r="HI131" s="32"/>
      <c r="HJ131" s="32"/>
      <c r="HK131" s="32"/>
      <c r="HL131" s="32"/>
      <c r="HM131" s="32"/>
      <c r="HN131" s="32"/>
      <c r="HO131" s="32"/>
      <c r="HP131" s="32"/>
      <c r="HQ131" s="32"/>
      <c r="HR131" s="32"/>
      <c r="HS131" s="32"/>
      <c r="HT131" s="32"/>
      <c r="HU131" s="32"/>
      <c r="HV131" s="32"/>
      <c r="HW131" s="32"/>
      <c r="HX131" s="32"/>
      <c r="HY131" s="32"/>
      <c r="HZ131" s="32"/>
      <c r="IA131" s="32"/>
      <c r="IB131" s="32"/>
      <c r="IC131" s="32"/>
      <c r="ID131" s="32"/>
      <c r="IE131" s="32"/>
      <c r="IF131" s="32"/>
      <c r="IG131" s="32"/>
      <c r="IH131" s="32"/>
      <c r="II131" s="32"/>
      <c r="IJ131" s="32"/>
      <c r="IK131" s="32"/>
      <c r="IL131" s="32"/>
      <c r="IM131" s="32"/>
      <c r="IN131" s="32"/>
      <c r="IO131" s="32"/>
      <c r="IP131" s="32"/>
      <c r="IQ131" s="32"/>
      <c r="IR131" s="32"/>
      <c r="IS131" s="32"/>
      <c r="IT131" s="32"/>
      <c r="IU131" s="32"/>
      <c r="IV131" s="32"/>
      <c r="IW131" s="32"/>
      <c r="IX131" s="32"/>
      <c r="IY131" s="32"/>
      <c r="IZ131" s="32"/>
      <c r="JA131" s="32"/>
      <c r="JB131" s="32"/>
      <c r="JC131" s="32"/>
      <c r="JD131" s="32"/>
      <c r="JE131" s="32"/>
      <c r="JF131" s="32"/>
      <c r="JG131" s="32"/>
      <c r="JH131" s="32"/>
      <c r="JI131" s="32"/>
      <c r="JJ131" s="32"/>
      <c r="JK131" s="32"/>
      <c r="JL131" s="32"/>
      <c r="JM131" s="32"/>
      <c r="JN131" s="32"/>
      <c r="JO131" s="32"/>
      <c r="JP131" s="32"/>
      <c r="JQ131" s="32"/>
      <c r="JR131" s="32"/>
      <c r="JS131" s="32"/>
      <c r="JT131" s="32"/>
      <c r="JU131" s="32"/>
      <c r="JV131" s="32"/>
      <c r="JW131" s="32"/>
      <c r="JX131" s="32"/>
      <c r="JY131" s="32"/>
      <c r="JZ131" s="32"/>
      <c r="KA131" s="32"/>
      <c r="KB131" s="32"/>
      <c r="KC131" s="32"/>
      <c r="KD131" s="32"/>
      <c r="KE131" s="32"/>
      <c r="KF131" s="32"/>
      <c r="KG131" s="32"/>
      <c r="KH131" s="32"/>
      <c r="KI131" s="32"/>
      <c r="KJ131" s="32"/>
      <c r="KK131" s="32"/>
      <c r="KL131" s="32"/>
      <c r="KM131" s="32"/>
      <c r="KN131" s="32"/>
      <c r="KO131" s="32"/>
      <c r="KP131" s="32"/>
      <c r="KQ131" s="32"/>
      <c r="KR131" s="32"/>
      <c r="KS131" s="32"/>
      <c r="KT131" s="32"/>
      <c r="KU131" s="32"/>
      <c r="KV131" s="32"/>
      <c r="KW131" s="32"/>
      <c r="KX131" s="32"/>
      <c r="KY131" s="32"/>
      <c r="KZ131" s="32"/>
      <c r="LA131" s="32"/>
      <c r="LB131" s="32"/>
      <c r="LC131" s="32"/>
      <c r="LD131" s="32"/>
      <c r="LE131" s="32"/>
      <c r="LF131" s="32"/>
      <c r="LG131" s="32"/>
      <c r="LH131" s="32"/>
      <c r="LI131" s="32"/>
      <c r="LJ131" s="32"/>
      <c r="LK131" s="32"/>
      <c r="LL131" s="32"/>
      <c r="LM131" s="32"/>
      <c r="LN131" s="32"/>
      <c r="LO131" s="32"/>
      <c r="LP131" s="32"/>
      <c r="LQ131" s="32"/>
      <c r="LR131" s="32"/>
      <c r="LS131" s="32"/>
      <c r="LT131" s="32"/>
      <c r="LU131" s="32"/>
      <c r="LV131" s="32"/>
      <c r="LW131" s="32"/>
      <c r="LX131" s="32"/>
      <c r="LY131" s="32"/>
      <c r="LZ131" s="32"/>
      <c r="MA131" s="32"/>
      <c r="MB131" s="32"/>
      <c r="MC131" s="32"/>
      <c r="MD131" s="32"/>
      <c r="ME131" s="32"/>
      <c r="MF131" s="32"/>
      <c r="MG131" s="32"/>
      <c r="MH131" s="32"/>
      <c r="MI131" s="32"/>
      <c r="MJ131" s="32"/>
      <c r="MK131" s="32"/>
      <c r="ML131" s="32"/>
      <c r="MM131" s="32"/>
      <c r="MN131" s="32"/>
      <c r="MO131" s="32"/>
      <c r="MP131" s="32"/>
      <c r="MQ131" s="32"/>
      <c r="MR131" s="32"/>
      <c r="MS131" s="32"/>
      <c r="MT131" s="32"/>
      <c r="MU131" s="32"/>
      <c r="MV131" s="32"/>
      <c r="MW131" s="32"/>
      <c r="MX131" s="32"/>
      <c r="MY131" s="32"/>
      <c r="MZ131" s="32"/>
      <c r="NA131" s="32"/>
      <c r="NB131" s="32"/>
      <c r="NC131" s="32"/>
      <c r="ND131" s="32"/>
      <c r="NE131" s="32"/>
      <c r="NF131" s="32"/>
      <c r="NG131" s="32"/>
      <c r="NH131" s="32"/>
      <c r="NI131" s="32"/>
      <c r="NJ131" s="32"/>
      <c r="NK131" s="32"/>
      <c r="NL131" s="32"/>
      <c r="NM131" s="32"/>
      <c r="NN131" s="32"/>
      <c r="NO131" s="32"/>
      <c r="NP131" s="32"/>
      <c r="NQ131" s="32"/>
      <c r="NR131" s="32"/>
      <c r="NS131" s="32"/>
      <c r="NT131" s="32"/>
      <c r="NU131" s="32"/>
      <c r="NV131" s="32"/>
      <c r="NW131" s="32"/>
      <c r="NX131" s="32"/>
      <c r="NY131" s="32"/>
      <c r="NZ131" s="32"/>
      <c r="OA131" s="32"/>
      <c r="OB131" s="32"/>
      <c r="OC131" s="32"/>
      <c r="OD131" s="32"/>
      <c r="OE131" s="32"/>
      <c r="OF131" s="32"/>
      <c r="OG131" s="32"/>
      <c r="OH131" s="32"/>
      <c r="OI131" s="32"/>
      <c r="OJ131" s="32"/>
      <c r="OK131" s="32"/>
      <c r="OL131" s="32"/>
      <c r="OM131" s="32"/>
      <c r="ON131" s="32"/>
      <c r="OO131" s="32"/>
      <c r="OP131" s="32"/>
      <c r="OQ131" s="32"/>
      <c r="OR131" s="32"/>
      <c r="OS131" s="32"/>
      <c r="OT131" s="32"/>
      <c r="OU131" s="32"/>
      <c r="OV131" s="32"/>
      <c r="OW131" s="32"/>
      <c r="OX131" s="32"/>
      <c r="OY131" s="32"/>
      <c r="OZ131" s="32"/>
      <c r="PA131" s="32"/>
      <c r="PB131" s="32"/>
      <c r="PC131" s="32"/>
      <c r="PD131" s="32"/>
      <c r="PE131" s="32"/>
      <c r="PF131" s="32"/>
      <c r="PG131" s="32"/>
      <c r="PH131" s="32"/>
      <c r="PI131" s="32"/>
      <c r="PJ131" s="32"/>
      <c r="PK131" s="32"/>
      <c r="PL131" s="32"/>
      <c r="PM131" s="32"/>
      <c r="PN131" s="32"/>
      <c r="PO131" s="32"/>
      <c r="PP131" s="32"/>
      <c r="PQ131" s="32"/>
      <c r="PR131" s="32"/>
      <c r="PS131" s="32"/>
      <c r="PT131" s="32"/>
      <c r="PU131" s="32"/>
      <c r="PV131" s="32"/>
      <c r="PW131" s="32"/>
      <c r="PX131" s="32"/>
      <c r="PY131" s="32"/>
      <c r="PZ131" s="32"/>
      <c r="QA131" s="32"/>
      <c r="QB131" s="32"/>
      <c r="QC131" s="32"/>
      <c r="QD131" s="32"/>
      <c r="QE131" s="32"/>
      <c r="QF131" s="32"/>
      <c r="QG131" s="32"/>
      <c r="QH131" s="32"/>
      <c r="QI131" s="32"/>
      <c r="QJ131" s="32"/>
      <c r="QK131" s="32"/>
      <c r="QL131" s="32"/>
      <c r="QM131" s="32"/>
      <c r="QN131" s="32"/>
      <c r="QO131" s="32"/>
      <c r="QP131" s="32"/>
      <c r="QQ131" s="32"/>
      <c r="QR131" s="32"/>
      <c r="QS131" s="32"/>
      <c r="QT131" s="32"/>
      <c r="QU131" s="32"/>
      <c r="QV131" s="32"/>
      <c r="QW131" s="32"/>
      <c r="QX131" s="32"/>
      <c r="QY131" s="32"/>
      <c r="QZ131" s="32"/>
      <c r="RA131" s="32"/>
      <c r="RB131" s="32"/>
      <c r="RC131" s="32"/>
      <c r="RD131" s="32"/>
      <c r="RE131" s="32"/>
      <c r="RF131" s="32"/>
      <c r="RG131" s="32"/>
      <c r="RH131" s="32"/>
      <c r="RI131" s="32"/>
      <c r="RJ131" s="32"/>
      <c r="RK131" s="32"/>
      <c r="RL131" s="32"/>
      <c r="RM131" s="32"/>
      <c r="RN131" s="32"/>
      <c r="RO131" s="32"/>
      <c r="RP131" s="32"/>
      <c r="RQ131" s="32"/>
      <c r="RR131" s="32"/>
      <c r="RS131" s="32"/>
      <c r="RT131" s="32"/>
      <c r="RU131" s="32"/>
      <c r="RV131" s="32"/>
      <c r="RW131" s="32"/>
      <c r="RX131" s="32"/>
      <c r="RY131" s="32"/>
      <c r="RZ131" s="32"/>
      <c r="SA131" s="32"/>
      <c r="SB131" s="32"/>
      <c r="SC131" s="32"/>
      <c r="SD131" s="32"/>
      <c r="SE131" s="32"/>
      <c r="SF131" s="32"/>
      <c r="SG131" s="32"/>
      <c r="SH131" s="32"/>
      <c r="SI131" s="32"/>
      <c r="SJ131" s="32"/>
      <c r="SK131" s="32"/>
      <c r="SL131" s="32"/>
      <c r="SM131" s="32"/>
      <c r="SN131" s="32"/>
      <c r="SO131" s="32"/>
      <c r="SP131" s="32"/>
      <c r="SQ131" s="32"/>
      <c r="SR131" s="32"/>
      <c r="SS131" s="32"/>
      <c r="ST131" s="32"/>
      <c r="SU131" s="32"/>
      <c r="SV131" s="32"/>
      <c r="SW131" s="32"/>
      <c r="SX131" s="32"/>
      <c r="SY131" s="32"/>
      <c r="SZ131" s="32"/>
      <c r="TA131" s="32"/>
      <c r="TB131" s="32"/>
      <c r="TC131" s="32"/>
      <c r="TD131" s="32"/>
      <c r="TE131" s="32"/>
      <c r="TF131" s="32"/>
      <c r="TG131" s="32"/>
      <c r="TH131" s="32"/>
      <c r="TI131" s="32"/>
      <c r="TJ131" s="32"/>
      <c r="TK131" s="32"/>
      <c r="TL131" s="32"/>
      <c r="TM131" s="32"/>
      <c r="TN131" s="32"/>
      <c r="TO131" s="32"/>
    </row>
    <row r="132" spans="1:535" s="33" customFormat="1" ht="63" hidden="1" customHeight="1" x14ac:dyDescent="0.25">
      <c r="A132" s="84"/>
      <c r="B132" s="93"/>
      <c r="C132" s="67" t="s">
        <v>388</v>
      </c>
      <c r="D132" s="155">
        <f>D158</f>
        <v>0</v>
      </c>
      <c r="E132" s="155">
        <f t="shared" ref="E132:F132" si="75">E158</f>
        <v>0</v>
      </c>
      <c r="F132" s="155">
        <f t="shared" si="75"/>
        <v>0</v>
      </c>
      <c r="G132" s="155">
        <f>G158</f>
        <v>0</v>
      </c>
      <c r="H132" s="155">
        <f t="shared" ref="H132:I132" si="76">H158</f>
        <v>0</v>
      </c>
      <c r="I132" s="155">
        <f t="shared" si="76"/>
        <v>0</v>
      </c>
      <c r="J132" s="154" t="e">
        <f t="shared" si="61"/>
        <v>#DIV/0!</v>
      </c>
      <c r="K132" s="155">
        <f>K158</f>
        <v>156000</v>
      </c>
      <c r="L132" s="155">
        <f t="shared" ref="L132:X132" si="77">L158</f>
        <v>156000</v>
      </c>
      <c r="M132" s="155">
        <f t="shared" si="77"/>
        <v>0</v>
      </c>
      <c r="N132" s="155">
        <f t="shared" si="77"/>
        <v>0</v>
      </c>
      <c r="O132" s="155">
        <f t="shared" si="77"/>
        <v>0</v>
      </c>
      <c r="P132" s="155">
        <f t="shared" si="77"/>
        <v>156000</v>
      </c>
      <c r="Q132" s="155">
        <f>Q158</f>
        <v>0</v>
      </c>
      <c r="R132" s="155">
        <f t="shared" ref="R132:V132" si="78">R158</f>
        <v>0</v>
      </c>
      <c r="S132" s="155">
        <f t="shared" si="78"/>
        <v>0</v>
      </c>
      <c r="T132" s="155">
        <f t="shared" si="78"/>
        <v>0</v>
      </c>
      <c r="U132" s="155">
        <f t="shared" si="78"/>
        <v>0</v>
      </c>
      <c r="V132" s="155">
        <f t="shared" si="78"/>
        <v>0</v>
      </c>
      <c r="W132" s="154">
        <f t="shared" si="63"/>
        <v>0</v>
      </c>
      <c r="X132" s="155">
        <f t="shared" si="77"/>
        <v>0</v>
      </c>
      <c r="Y132" s="203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/>
      <c r="FM132" s="32"/>
      <c r="FN132" s="32"/>
      <c r="FO132" s="32"/>
      <c r="FP132" s="32"/>
      <c r="FQ132" s="32"/>
      <c r="FR132" s="32"/>
      <c r="FS132" s="32"/>
      <c r="FT132" s="32"/>
      <c r="FU132" s="32"/>
      <c r="FV132" s="32"/>
      <c r="FW132" s="32"/>
      <c r="FX132" s="32"/>
      <c r="FY132" s="32"/>
      <c r="FZ132" s="32"/>
      <c r="GA132" s="32"/>
      <c r="GB132" s="32"/>
      <c r="GC132" s="32"/>
      <c r="GD132" s="32"/>
      <c r="GE132" s="32"/>
      <c r="GF132" s="32"/>
      <c r="GG132" s="32"/>
      <c r="GH132" s="32"/>
      <c r="GI132" s="32"/>
      <c r="GJ132" s="32"/>
      <c r="GK132" s="32"/>
      <c r="GL132" s="32"/>
      <c r="GM132" s="32"/>
      <c r="GN132" s="32"/>
      <c r="GO132" s="32"/>
      <c r="GP132" s="32"/>
      <c r="GQ132" s="32"/>
      <c r="GR132" s="32"/>
      <c r="GS132" s="32"/>
      <c r="GT132" s="32"/>
      <c r="GU132" s="32"/>
      <c r="GV132" s="32"/>
      <c r="GW132" s="32"/>
      <c r="GX132" s="32"/>
      <c r="GY132" s="32"/>
      <c r="GZ132" s="32"/>
      <c r="HA132" s="32"/>
      <c r="HB132" s="32"/>
      <c r="HC132" s="32"/>
      <c r="HD132" s="32"/>
      <c r="HE132" s="32"/>
      <c r="HF132" s="32"/>
      <c r="HG132" s="32"/>
      <c r="HH132" s="32"/>
      <c r="HI132" s="32"/>
      <c r="HJ132" s="32"/>
      <c r="HK132" s="32"/>
      <c r="HL132" s="32"/>
      <c r="HM132" s="32"/>
      <c r="HN132" s="32"/>
      <c r="HO132" s="32"/>
      <c r="HP132" s="32"/>
      <c r="HQ132" s="32"/>
      <c r="HR132" s="32"/>
      <c r="HS132" s="32"/>
      <c r="HT132" s="32"/>
      <c r="HU132" s="32"/>
      <c r="HV132" s="32"/>
      <c r="HW132" s="32"/>
      <c r="HX132" s="32"/>
      <c r="HY132" s="32"/>
      <c r="HZ132" s="32"/>
      <c r="IA132" s="32"/>
      <c r="IB132" s="32"/>
      <c r="IC132" s="32"/>
      <c r="ID132" s="32"/>
      <c r="IE132" s="32"/>
      <c r="IF132" s="32"/>
      <c r="IG132" s="32"/>
      <c r="IH132" s="32"/>
      <c r="II132" s="32"/>
      <c r="IJ132" s="32"/>
      <c r="IK132" s="32"/>
      <c r="IL132" s="32"/>
      <c r="IM132" s="32"/>
      <c r="IN132" s="32"/>
      <c r="IO132" s="32"/>
      <c r="IP132" s="32"/>
      <c r="IQ132" s="32"/>
      <c r="IR132" s="32"/>
      <c r="IS132" s="32"/>
      <c r="IT132" s="32"/>
      <c r="IU132" s="32"/>
      <c r="IV132" s="32"/>
      <c r="IW132" s="32"/>
      <c r="IX132" s="32"/>
      <c r="IY132" s="32"/>
      <c r="IZ132" s="32"/>
      <c r="JA132" s="32"/>
      <c r="JB132" s="32"/>
      <c r="JC132" s="32"/>
      <c r="JD132" s="32"/>
      <c r="JE132" s="32"/>
      <c r="JF132" s="32"/>
      <c r="JG132" s="32"/>
      <c r="JH132" s="32"/>
      <c r="JI132" s="32"/>
      <c r="JJ132" s="32"/>
      <c r="JK132" s="32"/>
      <c r="JL132" s="32"/>
      <c r="JM132" s="32"/>
      <c r="JN132" s="32"/>
      <c r="JO132" s="32"/>
      <c r="JP132" s="32"/>
      <c r="JQ132" s="32"/>
      <c r="JR132" s="32"/>
      <c r="JS132" s="32"/>
      <c r="JT132" s="32"/>
      <c r="JU132" s="32"/>
      <c r="JV132" s="32"/>
      <c r="JW132" s="32"/>
      <c r="JX132" s="32"/>
      <c r="JY132" s="32"/>
      <c r="JZ132" s="32"/>
      <c r="KA132" s="32"/>
      <c r="KB132" s="32"/>
      <c r="KC132" s="32"/>
      <c r="KD132" s="32"/>
      <c r="KE132" s="32"/>
      <c r="KF132" s="32"/>
      <c r="KG132" s="32"/>
      <c r="KH132" s="32"/>
      <c r="KI132" s="32"/>
      <c r="KJ132" s="32"/>
      <c r="KK132" s="32"/>
      <c r="KL132" s="32"/>
      <c r="KM132" s="32"/>
      <c r="KN132" s="32"/>
      <c r="KO132" s="32"/>
      <c r="KP132" s="32"/>
      <c r="KQ132" s="32"/>
      <c r="KR132" s="32"/>
      <c r="KS132" s="32"/>
      <c r="KT132" s="32"/>
      <c r="KU132" s="32"/>
      <c r="KV132" s="32"/>
      <c r="KW132" s="32"/>
      <c r="KX132" s="32"/>
      <c r="KY132" s="32"/>
      <c r="KZ132" s="32"/>
      <c r="LA132" s="32"/>
      <c r="LB132" s="32"/>
      <c r="LC132" s="32"/>
      <c r="LD132" s="32"/>
      <c r="LE132" s="32"/>
      <c r="LF132" s="32"/>
      <c r="LG132" s="32"/>
      <c r="LH132" s="32"/>
      <c r="LI132" s="32"/>
      <c r="LJ132" s="32"/>
      <c r="LK132" s="32"/>
      <c r="LL132" s="32"/>
      <c r="LM132" s="32"/>
      <c r="LN132" s="32"/>
      <c r="LO132" s="32"/>
      <c r="LP132" s="32"/>
      <c r="LQ132" s="32"/>
      <c r="LR132" s="32"/>
      <c r="LS132" s="32"/>
      <c r="LT132" s="32"/>
      <c r="LU132" s="32"/>
      <c r="LV132" s="32"/>
      <c r="LW132" s="32"/>
      <c r="LX132" s="32"/>
      <c r="LY132" s="32"/>
      <c r="LZ132" s="32"/>
      <c r="MA132" s="32"/>
      <c r="MB132" s="32"/>
      <c r="MC132" s="32"/>
      <c r="MD132" s="32"/>
      <c r="ME132" s="32"/>
      <c r="MF132" s="32"/>
      <c r="MG132" s="32"/>
      <c r="MH132" s="32"/>
      <c r="MI132" s="32"/>
      <c r="MJ132" s="32"/>
      <c r="MK132" s="32"/>
      <c r="ML132" s="32"/>
      <c r="MM132" s="32"/>
      <c r="MN132" s="32"/>
      <c r="MO132" s="32"/>
      <c r="MP132" s="32"/>
      <c r="MQ132" s="32"/>
      <c r="MR132" s="32"/>
      <c r="MS132" s="32"/>
      <c r="MT132" s="32"/>
      <c r="MU132" s="32"/>
      <c r="MV132" s="32"/>
      <c r="MW132" s="32"/>
      <c r="MX132" s="32"/>
      <c r="MY132" s="32"/>
      <c r="MZ132" s="32"/>
      <c r="NA132" s="32"/>
      <c r="NB132" s="32"/>
      <c r="NC132" s="32"/>
      <c r="ND132" s="32"/>
      <c r="NE132" s="32"/>
      <c r="NF132" s="32"/>
      <c r="NG132" s="32"/>
      <c r="NH132" s="32"/>
      <c r="NI132" s="32"/>
      <c r="NJ132" s="32"/>
      <c r="NK132" s="32"/>
      <c r="NL132" s="32"/>
      <c r="NM132" s="32"/>
      <c r="NN132" s="32"/>
      <c r="NO132" s="32"/>
      <c r="NP132" s="32"/>
      <c r="NQ132" s="32"/>
      <c r="NR132" s="32"/>
      <c r="NS132" s="32"/>
      <c r="NT132" s="32"/>
      <c r="NU132" s="32"/>
      <c r="NV132" s="32"/>
      <c r="NW132" s="32"/>
      <c r="NX132" s="32"/>
      <c r="NY132" s="32"/>
      <c r="NZ132" s="32"/>
      <c r="OA132" s="32"/>
      <c r="OB132" s="32"/>
      <c r="OC132" s="32"/>
      <c r="OD132" s="32"/>
      <c r="OE132" s="32"/>
      <c r="OF132" s="32"/>
      <c r="OG132" s="32"/>
      <c r="OH132" s="32"/>
      <c r="OI132" s="32"/>
      <c r="OJ132" s="32"/>
      <c r="OK132" s="32"/>
      <c r="OL132" s="32"/>
      <c r="OM132" s="32"/>
      <c r="ON132" s="32"/>
      <c r="OO132" s="32"/>
      <c r="OP132" s="32"/>
      <c r="OQ132" s="32"/>
      <c r="OR132" s="32"/>
      <c r="OS132" s="32"/>
      <c r="OT132" s="32"/>
      <c r="OU132" s="32"/>
      <c r="OV132" s="32"/>
      <c r="OW132" s="32"/>
      <c r="OX132" s="32"/>
      <c r="OY132" s="32"/>
      <c r="OZ132" s="32"/>
      <c r="PA132" s="32"/>
      <c r="PB132" s="32"/>
      <c r="PC132" s="32"/>
      <c r="PD132" s="32"/>
      <c r="PE132" s="32"/>
      <c r="PF132" s="32"/>
      <c r="PG132" s="32"/>
      <c r="PH132" s="32"/>
      <c r="PI132" s="32"/>
      <c r="PJ132" s="32"/>
      <c r="PK132" s="32"/>
      <c r="PL132" s="32"/>
      <c r="PM132" s="32"/>
      <c r="PN132" s="32"/>
      <c r="PO132" s="32"/>
      <c r="PP132" s="32"/>
      <c r="PQ132" s="32"/>
      <c r="PR132" s="32"/>
      <c r="PS132" s="32"/>
      <c r="PT132" s="32"/>
      <c r="PU132" s="32"/>
      <c r="PV132" s="32"/>
      <c r="PW132" s="32"/>
      <c r="PX132" s="32"/>
      <c r="PY132" s="32"/>
      <c r="PZ132" s="32"/>
      <c r="QA132" s="32"/>
      <c r="QB132" s="32"/>
      <c r="QC132" s="32"/>
      <c r="QD132" s="32"/>
      <c r="QE132" s="32"/>
      <c r="QF132" s="32"/>
      <c r="QG132" s="32"/>
      <c r="QH132" s="32"/>
      <c r="QI132" s="32"/>
      <c r="QJ132" s="32"/>
      <c r="QK132" s="32"/>
      <c r="QL132" s="32"/>
      <c r="QM132" s="32"/>
      <c r="QN132" s="32"/>
      <c r="QO132" s="32"/>
      <c r="QP132" s="32"/>
      <c r="QQ132" s="32"/>
      <c r="QR132" s="32"/>
      <c r="QS132" s="32"/>
      <c r="QT132" s="32"/>
      <c r="QU132" s="32"/>
      <c r="QV132" s="32"/>
      <c r="QW132" s="32"/>
      <c r="QX132" s="32"/>
      <c r="QY132" s="32"/>
      <c r="QZ132" s="32"/>
      <c r="RA132" s="32"/>
      <c r="RB132" s="32"/>
      <c r="RC132" s="32"/>
      <c r="RD132" s="32"/>
      <c r="RE132" s="32"/>
      <c r="RF132" s="32"/>
      <c r="RG132" s="32"/>
      <c r="RH132" s="32"/>
      <c r="RI132" s="32"/>
      <c r="RJ132" s="32"/>
      <c r="RK132" s="32"/>
      <c r="RL132" s="32"/>
      <c r="RM132" s="32"/>
      <c r="RN132" s="32"/>
      <c r="RO132" s="32"/>
      <c r="RP132" s="32"/>
      <c r="RQ132" s="32"/>
      <c r="RR132" s="32"/>
      <c r="RS132" s="32"/>
      <c r="RT132" s="32"/>
      <c r="RU132" s="32"/>
      <c r="RV132" s="32"/>
      <c r="RW132" s="32"/>
      <c r="RX132" s="32"/>
      <c r="RY132" s="32"/>
      <c r="RZ132" s="32"/>
      <c r="SA132" s="32"/>
      <c r="SB132" s="32"/>
      <c r="SC132" s="32"/>
      <c r="SD132" s="32"/>
      <c r="SE132" s="32"/>
      <c r="SF132" s="32"/>
      <c r="SG132" s="32"/>
      <c r="SH132" s="32"/>
      <c r="SI132" s="32"/>
      <c r="SJ132" s="32"/>
      <c r="SK132" s="32"/>
      <c r="SL132" s="32"/>
      <c r="SM132" s="32"/>
      <c r="SN132" s="32"/>
      <c r="SO132" s="32"/>
      <c r="SP132" s="32"/>
      <c r="SQ132" s="32"/>
      <c r="SR132" s="32"/>
      <c r="SS132" s="32"/>
      <c r="ST132" s="32"/>
      <c r="SU132" s="32"/>
      <c r="SV132" s="32"/>
      <c r="SW132" s="32"/>
      <c r="SX132" s="32"/>
      <c r="SY132" s="32"/>
      <c r="SZ132" s="32"/>
      <c r="TA132" s="32"/>
      <c r="TB132" s="32"/>
      <c r="TC132" s="32"/>
      <c r="TD132" s="32"/>
      <c r="TE132" s="32"/>
      <c r="TF132" s="32"/>
      <c r="TG132" s="32"/>
      <c r="TH132" s="32"/>
      <c r="TI132" s="32"/>
      <c r="TJ132" s="32"/>
      <c r="TK132" s="32"/>
      <c r="TL132" s="32"/>
      <c r="TM132" s="32"/>
      <c r="TN132" s="32"/>
      <c r="TO132" s="32"/>
    </row>
    <row r="133" spans="1:535" s="33" customFormat="1" ht="47.25" hidden="1" customHeight="1" x14ac:dyDescent="0.25">
      <c r="A133" s="84"/>
      <c r="B133" s="93"/>
      <c r="C133" s="67" t="s">
        <v>391</v>
      </c>
      <c r="D133" s="155">
        <f>D141+D151</f>
        <v>0</v>
      </c>
      <c r="E133" s="155">
        <f t="shared" ref="E133:X133" si="79">E141+E151</f>
        <v>0</v>
      </c>
      <c r="F133" s="155">
        <f t="shared" si="79"/>
        <v>0</v>
      </c>
      <c r="G133" s="155">
        <f>G141+G151</f>
        <v>0</v>
      </c>
      <c r="H133" s="155">
        <f t="shared" ref="H133:I133" si="80">H141+H151</f>
        <v>0</v>
      </c>
      <c r="I133" s="155">
        <f t="shared" si="80"/>
        <v>0</v>
      </c>
      <c r="J133" s="154" t="e">
        <f t="shared" si="61"/>
        <v>#DIV/0!</v>
      </c>
      <c r="K133" s="155">
        <f t="shared" si="79"/>
        <v>0</v>
      </c>
      <c r="L133" s="155">
        <f t="shared" si="79"/>
        <v>0</v>
      </c>
      <c r="M133" s="155">
        <f t="shared" si="79"/>
        <v>0</v>
      </c>
      <c r="N133" s="155">
        <f t="shared" si="79"/>
        <v>0</v>
      </c>
      <c r="O133" s="155">
        <f t="shared" si="79"/>
        <v>0</v>
      </c>
      <c r="P133" s="155">
        <f t="shared" si="79"/>
        <v>0</v>
      </c>
      <c r="Q133" s="155">
        <f t="shared" ref="Q133:V133" si="81">Q141+Q151</f>
        <v>0</v>
      </c>
      <c r="R133" s="155">
        <f t="shared" si="81"/>
        <v>0</v>
      </c>
      <c r="S133" s="155">
        <f t="shared" si="81"/>
        <v>0</v>
      </c>
      <c r="T133" s="155">
        <f t="shared" si="81"/>
        <v>0</v>
      </c>
      <c r="U133" s="155">
        <f t="shared" si="81"/>
        <v>0</v>
      </c>
      <c r="V133" s="155">
        <f t="shared" si="81"/>
        <v>0</v>
      </c>
      <c r="W133" s="154" t="e">
        <f t="shared" si="63"/>
        <v>#DIV/0!</v>
      </c>
      <c r="X133" s="155">
        <f t="shared" si="79"/>
        <v>0</v>
      </c>
      <c r="Y133" s="203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2"/>
      <c r="FK133" s="32"/>
      <c r="FL133" s="32"/>
      <c r="FM133" s="32"/>
      <c r="FN133" s="32"/>
      <c r="FO133" s="32"/>
      <c r="FP133" s="32"/>
      <c r="FQ133" s="32"/>
      <c r="FR133" s="32"/>
      <c r="FS133" s="32"/>
      <c r="FT133" s="32"/>
      <c r="FU133" s="32"/>
      <c r="FV133" s="32"/>
      <c r="FW133" s="32"/>
      <c r="FX133" s="32"/>
      <c r="FY133" s="32"/>
      <c r="FZ133" s="32"/>
      <c r="GA133" s="32"/>
      <c r="GB133" s="32"/>
      <c r="GC133" s="32"/>
      <c r="GD133" s="32"/>
      <c r="GE133" s="32"/>
      <c r="GF133" s="32"/>
      <c r="GG133" s="32"/>
      <c r="GH133" s="32"/>
      <c r="GI133" s="32"/>
      <c r="GJ133" s="32"/>
      <c r="GK133" s="32"/>
      <c r="GL133" s="32"/>
      <c r="GM133" s="32"/>
      <c r="GN133" s="32"/>
      <c r="GO133" s="32"/>
      <c r="GP133" s="32"/>
      <c r="GQ133" s="32"/>
      <c r="GR133" s="32"/>
      <c r="GS133" s="32"/>
      <c r="GT133" s="32"/>
      <c r="GU133" s="32"/>
      <c r="GV133" s="32"/>
      <c r="GW133" s="32"/>
      <c r="GX133" s="32"/>
      <c r="GY133" s="32"/>
      <c r="GZ133" s="32"/>
      <c r="HA133" s="32"/>
      <c r="HB133" s="32"/>
      <c r="HC133" s="32"/>
      <c r="HD133" s="32"/>
      <c r="HE133" s="32"/>
      <c r="HF133" s="32"/>
      <c r="HG133" s="32"/>
      <c r="HH133" s="32"/>
      <c r="HI133" s="32"/>
      <c r="HJ133" s="32"/>
      <c r="HK133" s="32"/>
      <c r="HL133" s="32"/>
      <c r="HM133" s="32"/>
      <c r="HN133" s="32"/>
      <c r="HO133" s="32"/>
      <c r="HP133" s="32"/>
      <c r="HQ133" s="32"/>
      <c r="HR133" s="32"/>
      <c r="HS133" s="32"/>
      <c r="HT133" s="32"/>
      <c r="HU133" s="32"/>
      <c r="HV133" s="32"/>
      <c r="HW133" s="32"/>
      <c r="HX133" s="32"/>
      <c r="HY133" s="32"/>
      <c r="HZ133" s="32"/>
      <c r="IA133" s="32"/>
      <c r="IB133" s="32"/>
      <c r="IC133" s="32"/>
      <c r="ID133" s="32"/>
      <c r="IE133" s="32"/>
      <c r="IF133" s="32"/>
      <c r="IG133" s="32"/>
      <c r="IH133" s="32"/>
      <c r="II133" s="32"/>
      <c r="IJ133" s="32"/>
      <c r="IK133" s="32"/>
      <c r="IL133" s="32"/>
      <c r="IM133" s="32"/>
      <c r="IN133" s="32"/>
      <c r="IO133" s="32"/>
      <c r="IP133" s="32"/>
      <c r="IQ133" s="32"/>
      <c r="IR133" s="32"/>
      <c r="IS133" s="32"/>
      <c r="IT133" s="32"/>
      <c r="IU133" s="32"/>
      <c r="IV133" s="32"/>
      <c r="IW133" s="32"/>
      <c r="IX133" s="32"/>
      <c r="IY133" s="32"/>
      <c r="IZ133" s="32"/>
      <c r="JA133" s="32"/>
      <c r="JB133" s="32"/>
      <c r="JC133" s="32"/>
      <c r="JD133" s="32"/>
      <c r="JE133" s="32"/>
      <c r="JF133" s="32"/>
      <c r="JG133" s="32"/>
      <c r="JH133" s="32"/>
      <c r="JI133" s="32"/>
      <c r="JJ133" s="32"/>
      <c r="JK133" s="32"/>
      <c r="JL133" s="32"/>
      <c r="JM133" s="32"/>
      <c r="JN133" s="32"/>
      <c r="JO133" s="32"/>
      <c r="JP133" s="32"/>
      <c r="JQ133" s="32"/>
      <c r="JR133" s="32"/>
      <c r="JS133" s="32"/>
      <c r="JT133" s="32"/>
      <c r="JU133" s="32"/>
      <c r="JV133" s="32"/>
      <c r="JW133" s="32"/>
      <c r="JX133" s="32"/>
      <c r="JY133" s="32"/>
      <c r="JZ133" s="32"/>
      <c r="KA133" s="32"/>
      <c r="KB133" s="32"/>
      <c r="KC133" s="32"/>
      <c r="KD133" s="32"/>
      <c r="KE133" s="32"/>
      <c r="KF133" s="32"/>
      <c r="KG133" s="32"/>
      <c r="KH133" s="32"/>
      <c r="KI133" s="32"/>
      <c r="KJ133" s="32"/>
      <c r="KK133" s="32"/>
      <c r="KL133" s="32"/>
      <c r="KM133" s="32"/>
      <c r="KN133" s="32"/>
      <c r="KO133" s="32"/>
      <c r="KP133" s="32"/>
      <c r="KQ133" s="32"/>
      <c r="KR133" s="32"/>
      <c r="KS133" s="32"/>
      <c r="KT133" s="32"/>
      <c r="KU133" s="32"/>
      <c r="KV133" s="32"/>
      <c r="KW133" s="32"/>
      <c r="KX133" s="32"/>
      <c r="KY133" s="32"/>
      <c r="KZ133" s="32"/>
      <c r="LA133" s="32"/>
      <c r="LB133" s="32"/>
      <c r="LC133" s="32"/>
      <c r="LD133" s="32"/>
      <c r="LE133" s="32"/>
      <c r="LF133" s="32"/>
      <c r="LG133" s="32"/>
      <c r="LH133" s="32"/>
      <c r="LI133" s="32"/>
      <c r="LJ133" s="32"/>
      <c r="LK133" s="32"/>
      <c r="LL133" s="32"/>
      <c r="LM133" s="32"/>
      <c r="LN133" s="32"/>
      <c r="LO133" s="32"/>
      <c r="LP133" s="32"/>
      <c r="LQ133" s="32"/>
      <c r="LR133" s="32"/>
      <c r="LS133" s="32"/>
      <c r="LT133" s="32"/>
      <c r="LU133" s="32"/>
      <c r="LV133" s="32"/>
      <c r="LW133" s="32"/>
      <c r="LX133" s="32"/>
      <c r="LY133" s="32"/>
      <c r="LZ133" s="32"/>
      <c r="MA133" s="32"/>
      <c r="MB133" s="32"/>
      <c r="MC133" s="32"/>
      <c r="MD133" s="32"/>
      <c r="ME133" s="32"/>
      <c r="MF133" s="32"/>
      <c r="MG133" s="32"/>
      <c r="MH133" s="32"/>
      <c r="MI133" s="32"/>
      <c r="MJ133" s="32"/>
      <c r="MK133" s="32"/>
      <c r="ML133" s="32"/>
      <c r="MM133" s="32"/>
      <c r="MN133" s="32"/>
      <c r="MO133" s="32"/>
      <c r="MP133" s="32"/>
      <c r="MQ133" s="32"/>
      <c r="MR133" s="32"/>
      <c r="MS133" s="32"/>
      <c r="MT133" s="32"/>
      <c r="MU133" s="32"/>
      <c r="MV133" s="32"/>
      <c r="MW133" s="32"/>
      <c r="MX133" s="32"/>
      <c r="MY133" s="32"/>
      <c r="MZ133" s="32"/>
      <c r="NA133" s="32"/>
      <c r="NB133" s="32"/>
      <c r="NC133" s="32"/>
      <c r="ND133" s="32"/>
      <c r="NE133" s="32"/>
      <c r="NF133" s="32"/>
      <c r="NG133" s="32"/>
      <c r="NH133" s="32"/>
      <c r="NI133" s="32"/>
      <c r="NJ133" s="32"/>
      <c r="NK133" s="32"/>
      <c r="NL133" s="32"/>
      <c r="NM133" s="32"/>
      <c r="NN133" s="32"/>
      <c r="NO133" s="32"/>
      <c r="NP133" s="32"/>
      <c r="NQ133" s="32"/>
      <c r="NR133" s="32"/>
      <c r="NS133" s="32"/>
      <c r="NT133" s="32"/>
      <c r="NU133" s="32"/>
      <c r="NV133" s="32"/>
      <c r="NW133" s="32"/>
      <c r="NX133" s="32"/>
      <c r="NY133" s="32"/>
      <c r="NZ133" s="32"/>
      <c r="OA133" s="32"/>
      <c r="OB133" s="32"/>
      <c r="OC133" s="32"/>
      <c r="OD133" s="32"/>
      <c r="OE133" s="32"/>
      <c r="OF133" s="32"/>
      <c r="OG133" s="32"/>
      <c r="OH133" s="32"/>
      <c r="OI133" s="32"/>
      <c r="OJ133" s="32"/>
      <c r="OK133" s="32"/>
      <c r="OL133" s="32"/>
      <c r="OM133" s="32"/>
      <c r="ON133" s="32"/>
      <c r="OO133" s="32"/>
      <c r="OP133" s="32"/>
      <c r="OQ133" s="32"/>
      <c r="OR133" s="32"/>
      <c r="OS133" s="32"/>
      <c r="OT133" s="32"/>
      <c r="OU133" s="32"/>
      <c r="OV133" s="32"/>
      <c r="OW133" s="32"/>
      <c r="OX133" s="32"/>
      <c r="OY133" s="32"/>
      <c r="OZ133" s="32"/>
      <c r="PA133" s="32"/>
      <c r="PB133" s="32"/>
      <c r="PC133" s="32"/>
      <c r="PD133" s="32"/>
      <c r="PE133" s="32"/>
      <c r="PF133" s="32"/>
      <c r="PG133" s="32"/>
      <c r="PH133" s="32"/>
      <c r="PI133" s="32"/>
      <c r="PJ133" s="32"/>
      <c r="PK133" s="32"/>
      <c r="PL133" s="32"/>
      <c r="PM133" s="32"/>
      <c r="PN133" s="32"/>
      <c r="PO133" s="32"/>
      <c r="PP133" s="32"/>
      <c r="PQ133" s="32"/>
      <c r="PR133" s="32"/>
      <c r="PS133" s="32"/>
      <c r="PT133" s="32"/>
      <c r="PU133" s="32"/>
      <c r="PV133" s="32"/>
      <c r="PW133" s="32"/>
      <c r="PX133" s="32"/>
      <c r="PY133" s="32"/>
      <c r="PZ133" s="32"/>
      <c r="QA133" s="32"/>
      <c r="QB133" s="32"/>
      <c r="QC133" s="32"/>
      <c r="QD133" s="32"/>
      <c r="QE133" s="32"/>
      <c r="QF133" s="32"/>
      <c r="QG133" s="32"/>
      <c r="QH133" s="32"/>
      <c r="QI133" s="32"/>
      <c r="QJ133" s="32"/>
      <c r="QK133" s="32"/>
      <c r="QL133" s="32"/>
      <c r="QM133" s="32"/>
      <c r="QN133" s="32"/>
      <c r="QO133" s="32"/>
      <c r="QP133" s="32"/>
      <c r="QQ133" s="32"/>
      <c r="QR133" s="32"/>
      <c r="QS133" s="32"/>
      <c r="QT133" s="32"/>
      <c r="QU133" s="32"/>
      <c r="QV133" s="32"/>
      <c r="QW133" s="32"/>
      <c r="QX133" s="32"/>
      <c r="QY133" s="32"/>
      <c r="QZ133" s="32"/>
      <c r="RA133" s="32"/>
      <c r="RB133" s="32"/>
      <c r="RC133" s="32"/>
      <c r="RD133" s="32"/>
      <c r="RE133" s="32"/>
      <c r="RF133" s="32"/>
      <c r="RG133" s="32"/>
      <c r="RH133" s="32"/>
      <c r="RI133" s="32"/>
      <c r="RJ133" s="32"/>
      <c r="RK133" s="32"/>
      <c r="RL133" s="32"/>
      <c r="RM133" s="32"/>
      <c r="RN133" s="32"/>
      <c r="RO133" s="32"/>
      <c r="RP133" s="32"/>
      <c r="RQ133" s="32"/>
      <c r="RR133" s="32"/>
      <c r="RS133" s="32"/>
      <c r="RT133" s="32"/>
      <c r="RU133" s="32"/>
      <c r="RV133" s="32"/>
      <c r="RW133" s="32"/>
      <c r="RX133" s="32"/>
      <c r="RY133" s="32"/>
      <c r="RZ133" s="32"/>
      <c r="SA133" s="32"/>
      <c r="SB133" s="32"/>
      <c r="SC133" s="32"/>
      <c r="SD133" s="32"/>
      <c r="SE133" s="32"/>
      <c r="SF133" s="32"/>
      <c r="SG133" s="32"/>
      <c r="SH133" s="32"/>
      <c r="SI133" s="32"/>
      <c r="SJ133" s="32"/>
      <c r="SK133" s="32"/>
      <c r="SL133" s="32"/>
      <c r="SM133" s="32"/>
      <c r="SN133" s="32"/>
      <c r="SO133" s="32"/>
      <c r="SP133" s="32"/>
      <c r="SQ133" s="32"/>
      <c r="SR133" s="32"/>
      <c r="SS133" s="32"/>
      <c r="ST133" s="32"/>
      <c r="SU133" s="32"/>
      <c r="SV133" s="32"/>
      <c r="SW133" s="32"/>
      <c r="SX133" s="32"/>
      <c r="SY133" s="32"/>
      <c r="SZ133" s="32"/>
      <c r="TA133" s="32"/>
      <c r="TB133" s="32"/>
      <c r="TC133" s="32"/>
      <c r="TD133" s="32"/>
      <c r="TE133" s="32"/>
      <c r="TF133" s="32"/>
      <c r="TG133" s="32"/>
      <c r="TH133" s="32"/>
      <c r="TI133" s="32"/>
      <c r="TJ133" s="32"/>
      <c r="TK133" s="32"/>
      <c r="TL133" s="32"/>
      <c r="TM133" s="32"/>
      <c r="TN133" s="32"/>
      <c r="TO133" s="32"/>
    </row>
    <row r="134" spans="1:535" s="33" customFormat="1" ht="63" x14ac:dyDescent="0.25">
      <c r="A134" s="84"/>
      <c r="B134" s="93"/>
      <c r="C134" s="67" t="s">
        <v>392</v>
      </c>
      <c r="D134" s="155">
        <f>D149+D152</f>
        <v>11403700</v>
      </c>
      <c r="E134" s="155">
        <f t="shared" ref="E134:X134" si="82">E149+E152</f>
        <v>0</v>
      </c>
      <c r="F134" s="155">
        <f t="shared" si="82"/>
        <v>0</v>
      </c>
      <c r="G134" s="155">
        <f>G149+G152</f>
        <v>11403653.83</v>
      </c>
      <c r="H134" s="155">
        <f t="shared" ref="H134:I134" si="83">H149+H152</f>
        <v>0</v>
      </c>
      <c r="I134" s="155">
        <f t="shared" si="83"/>
        <v>0</v>
      </c>
      <c r="J134" s="156">
        <f t="shared" si="61"/>
        <v>99.999595131404718</v>
      </c>
      <c r="K134" s="155">
        <f t="shared" si="82"/>
        <v>0</v>
      </c>
      <c r="L134" s="155">
        <f>L149+L152</f>
        <v>0</v>
      </c>
      <c r="M134" s="155">
        <f t="shared" si="82"/>
        <v>0</v>
      </c>
      <c r="N134" s="155">
        <f t="shared" si="82"/>
        <v>0</v>
      </c>
      <c r="O134" s="155">
        <f t="shared" si="82"/>
        <v>0</v>
      </c>
      <c r="P134" s="155">
        <f t="shared" si="82"/>
        <v>0</v>
      </c>
      <c r="Q134" s="155">
        <f t="shared" ref="Q134" si="84">Q149+Q152</f>
        <v>0</v>
      </c>
      <c r="R134" s="155">
        <f>R149+R152</f>
        <v>0</v>
      </c>
      <c r="S134" s="155">
        <f t="shared" ref="S134:V134" si="85">S149+S152</f>
        <v>0</v>
      </c>
      <c r="T134" s="155">
        <f t="shared" si="85"/>
        <v>0</v>
      </c>
      <c r="U134" s="155">
        <f t="shared" si="85"/>
        <v>0</v>
      </c>
      <c r="V134" s="155">
        <f t="shared" si="85"/>
        <v>0</v>
      </c>
      <c r="W134" s="156"/>
      <c r="X134" s="155">
        <f t="shared" si="82"/>
        <v>11403653.83</v>
      </c>
      <c r="Y134" s="203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2"/>
      <c r="FK134" s="32"/>
      <c r="FL134" s="32"/>
      <c r="FM134" s="32"/>
      <c r="FN134" s="32"/>
      <c r="FO134" s="32"/>
      <c r="FP134" s="32"/>
      <c r="FQ134" s="32"/>
      <c r="FR134" s="32"/>
      <c r="FS134" s="32"/>
      <c r="FT134" s="32"/>
      <c r="FU134" s="32"/>
      <c r="FV134" s="32"/>
      <c r="FW134" s="32"/>
      <c r="FX134" s="32"/>
      <c r="FY134" s="32"/>
      <c r="FZ134" s="32"/>
      <c r="GA134" s="32"/>
      <c r="GB134" s="32"/>
      <c r="GC134" s="32"/>
      <c r="GD134" s="32"/>
      <c r="GE134" s="32"/>
      <c r="GF134" s="32"/>
      <c r="GG134" s="32"/>
      <c r="GH134" s="32"/>
      <c r="GI134" s="32"/>
      <c r="GJ134" s="32"/>
      <c r="GK134" s="32"/>
      <c r="GL134" s="32"/>
      <c r="GM134" s="32"/>
      <c r="GN134" s="32"/>
      <c r="GO134" s="32"/>
      <c r="GP134" s="32"/>
      <c r="GQ134" s="32"/>
      <c r="GR134" s="32"/>
      <c r="GS134" s="32"/>
      <c r="GT134" s="32"/>
      <c r="GU134" s="32"/>
      <c r="GV134" s="32"/>
      <c r="GW134" s="32"/>
      <c r="GX134" s="32"/>
      <c r="GY134" s="32"/>
      <c r="GZ134" s="32"/>
      <c r="HA134" s="32"/>
      <c r="HB134" s="32"/>
      <c r="HC134" s="32"/>
      <c r="HD134" s="32"/>
      <c r="HE134" s="32"/>
      <c r="HF134" s="32"/>
      <c r="HG134" s="32"/>
      <c r="HH134" s="32"/>
      <c r="HI134" s="32"/>
      <c r="HJ134" s="32"/>
      <c r="HK134" s="32"/>
      <c r="HL134" s="32"/>
      <c r="HM134" s="32"/>
      <c r="HN134" s="32"/>
      <c r="HO134" s="32"/>
      <c r="HP134" s="32"/>
      <c r="HQ134" s="32"/>
      <c r="HR134" s="32"/>
      <c r="HS134" s="32"/>
      <c r="HT134" s="32"/>
      <c r="HU134" s="32"/>
      <c r="HV134" s="32"/>
      <c r="HW134" s="32"/>
      <c r="HX134" s="32"/>
      <c r="HY134" s="32"/>
      <c r="HZ134" s="32"/>
      <c r="IA134" s="32"/>
      <c r="IB134" s="32"/>
      <c r="IC134" s="32"/>
      <c r="ID134" s="32"/>
      <c r="IE134" s="32"/>
      <c r="IF134" s="32"/>
      <c r="IG134" s="32"/>
      <c r="IH134" s="32"/>
      <c r="II134" s="32"/>
      <c r="IJ134" s="32"/>
      <c r="IK134" s="32"/>
      <c r="IL134" s="32"/>
      <c r="IM134" s="32"/>
      <c r="IN134" s="32"/>
      <c r="IO134" s="32"/>
      <c r="IP134" s="32"/>
      <c r="IQ134" s="32"/>
      <c r="IR134" s="32"/>
      <c r="IS134" s="32"/>
      <c r="IT134" s="32"/>
      <c r="IU134" s="32"/>
      <c r="IV134" s="32"/>
      <c r="IW134" s="32"/>
      <c r="IX134" s="32"/>
      <c r="IY134" s="32"/>
      <c r="IZ134" s="32"/>
      <c r="JA134" s="32"/>
      <c r="JB134" s="32"/>
      <c r="JC134" s="32"/>
      <c r="JD134" s="32"/>
      <c r="JE134" s="32"/>
      <c r="JF134" s="32"/>
      <c r="JG134" s="32"/>
      <c r="JH134" s="32"/>
      <c r="JI134" s="32"/>
      <c r="JJ134" s="32"/>
      <c r="JK134" s="32"/>
      <c r="JL134" s="32"/>
      <c r="JM134" s="32"/>
      <c r="JN134" s="32"/>
      <c r="JO134" s="32"/>
      <c r="JP134" s="32"/>
      <c r="JQ134" s="32"/>
      <c r="JR134" s="32"/>
      <c r="JS134" s="32"/>
      <c r="JT134" s="32"/>
      <c r="JU134" s="32"/>
      <c r="JV134" s="32"/>
      <c r="JW134" s="32"/>
      <c r="JX134" s="32"/>
      <c r="JY134" s="32"/>
      <c r="JZ134" s="32"/>
      <c r="KA134" s="32"/>
      <c r="KB134" s="32"/>
      <c r="KC134" s="32"/>
      <c r="KD134" s="32"/>
      <c r="KE134" s="32"/>
      <c r="KF134" s="32"/>
      <c r="KG134" s="32"/>
      <c r="KH134" s="32"/>
      <c r="KI134" s="32"/>
      <c r="KJ134" s="32"/>
      <c r="KK134" s="32"/>
      <c r="KL134" s="32"/>
      <c r="KM134" s="32"/>
      <c r="KN134" s="32"/>
      <c r="KO134" s="32"/>
      <c r="KP134" s="32"/>
      <c r="KQ134" s="32"/>
      <c r="KR134" s="32"/>
      <c r="KS134" s="32"/>
      <c r="KT134" s="32"/>
      <c r="KU134" s="32"/>
      <c r="KV134" s="32"/>
      <c r="KW134" s="32"/>
      <c r="KX134" s="32"/>
      <c r="KY134" s="32"/>
      <c r="KZ134" s="32"/>
      <c r="LA134" s="32"/>
      <c r="LB134" s="32"/>
      <c r="LC134" s="32"/>
      <c r="LD134" s="32"/>
      <c r="LE134" s="32"/>
      <c r="LF134" s="32"/>
      <c r="LG134" s="32"/>
      <c r="LH134" s="32"/>
      <c r="LI134" s="32"/>
      <c r="LJ134" s="32"/>
      <c r="LK134" s="32"/>
      <c r="LL134" s="32"/>
      <c r="LM134" s="32"/>
      <c r="LN134" s="32"/>
      <c r="LO134" s="32"/>
      <c r="LP134" s="32"/>
      <c r="LQ134" s="32"/>
      <c r="LR134" s="32"/>
      <c r="LS134" s="32"/>
      <c r="LT134" s="32"/>
      <c r="LU134" s="32"/>
      <c r="LV134" s="32"/>
      <c r="LW134" s="32"/>
      <c r="LX134" s="32"/>
      <c r="LY134" s="32"/>
      <c r="LZ134" s="32"/>
      <c r="MA134" s="32"/>
      <c r="MB134" s="32"/>
      <c r="MC134" s="32"/>
      <c r="MD134" s="32"/>
      <c r="ME134" s="32"/>
      <c r="MF134" s="32"/>
      <c r="MG134" s="32"/>
      <c r="MH134" s="32"/>
      <c r="MI134" s="32"/>
      <c r="MJ134" s="32"/>
      <c r="MK134" s="32"/>
      <c r="ML134" s="32"/>
      <c r="MM134" s="32"/>
      <c r="MN134" s="32"/>
      <c r="MO134" s="32"/>
      <c r="MP134" s="32"/>
      <c r="MQ134" s="32"/>
      <c r="MR134" s="32"/>
      <c r="MS134" s="32"/>
      <c r="MT134" s="32"/>
      <c r="MU134" s="32"/>
      <c r="MV134" s="32"/>
      <c r="MW134" s="32"/>
      <c r="MX134" s="32"/>
      <c r="MY134" s="32"/>
      <c r="MZ134" s="32"/>
      <c r="NA134" s="32"/>
      <c r="NB134" s="32"/>
      <c r="NC134" s="32"/>
      <c r="ND134" s="32"/>
      <c r="NE134" s="32"/>
      <c r="NF134" s="32"/>
      <c r="NG134" s="32"/>
      <c r="NH134" s="32"/>
      <c r="NI134" s="32"/>
      <c r="NJ134" s="32"/>
      <c r="NK134" s="32"/>
      <c r="NL134" s="32"/>
      <c r="NM134" s="32"/>
      <c r="NN134" s="32"/>
      <c r="NO134" s="32"/>
      <c r="NP134" s="32"/>
      <c r="NQ134" s="32"/>
      <c r="NR134" s="32"/>
      <c r="NS134" s="32"/>
      <c r="NT134" s="32"/>
      <c r="NU134" s="32"/>
      <c r="NV134" s="32"/>
      <c r="NW134" s="32"/>
      <c r="NX134" s="32"/>
      <c r="NY134" s="32"/>
      <c r="NZ134" s="32"/>
      <c r="OA134" s="32"/>
      <c r="OB134" s="32"/>
      <c r="OC134" s="32"/>
      <c r="OD134" s="32"/>
      <c r="OE134" s="32"/>
      <c r="OF134" s="32"/>
      <c r="OG134" s="32"/>
      <c r="OH134" s="32"/>
      <c r="OI134" s="32"/>
      <c r="OJ134" s="32"/>
      <c r="OK134" s="32"/>
      <c r="OL134" s="32"/>
      <c r="OM134" s="32"/>
      <c r="ON134" s="32"/>
      <c r="OO134" s="32"/>
      <c r="OP134" s="32"/>
      <c r="OQ134" s="32"/>
      <c r="OR134" s="32"/>
      <c r="OS134" s="32"/>
      <c r="OT134" s="32"/>
      <c r="OU134" s="32"/>
      <c r="OV134" s="32"/>
      <c r="OW134" s="32"/>
      <c r="OX134" s="32"/>
      <c r="OY134" s="32"/>
      <c r="OZ134" s="32"/>
      <c r="PA134" s="32"/>
      <c r="PB134" s="32"/>
      <c r="PC134" s="32"/>
      <c r="PD134" s="32"/>
      <c r="PE134" s="32"/>
      <c r="PF134" s="32"/>
      <c r="PG134" s="32"/>
      <c r="PH134" s="32"/>
      <c r="PI134" s="32"/>
      <c r="PJ134" s="32"/>
      <c r="PK134" s="32"/>
      <c r="PL134" s="32"/>
      <c r="PM134" s="32"/>
      <c r="PN134" s="32"/>
      <c r="PO134" s="32"/>
      <c r="PP134" s="32"/>
      <c r="PQ134" s="32"/>
      <c r="PR134" s="32"/>
      <c r="PS134" s="32"/>
      <c r="PT134" s="32"/>
      <c r="PU134" s="32"/>
      <c r="PV134" s="32"/>
      <c r="PW134" s="32"/>
      <c r="PX134" s="32"/>
      <c r="PY134" s="32"/>
      <c r="PZ134" s="32"/>
      <c r="QA134" s="32"/>
      <c r="QB134" s="32"/>
      <c r="QC134" s="32"/>
      <c r="QD134" s="32"/>
      <c r="QE134" s="32"/>
      <c r="QF134" s="32"/>
      <c r="QG134" s="32"/>
      <c r="QH134" s="32"/>
      <c r="QI134" s="32"/>
      <c r="QJ134" s="32"/>
      <c r="QK134" s="32"/>
      <c r="QL134" s="32"/>
      <c r="QM134" s="32"/>
      <c r="QN134" s="32"/>
      <c r="QO134" s="32"/>
      <c r="QP134" s="32"/>
      <c r="QQ134" s="32"/>
      <c r="QR134" s="32"/>
      <c r="QS134" s="32"/>
      <c r="QT134" s="32"/>
      <c r="QU134" s="32"/>
      <c r="QV134" s="32"/>
      <c r="QW134" s="32"/>
      <c r="QX134" s="32"/>
      <c r="QY134" s="32"/>
      <c r="QZ134" s="32"/>
      <c r="RA134" s="32"/>
      <c r="RB134" s="32"/>
      <c r="RC134" s="32"/>
      <c r="RD134" s="32"/>
      <c r="RE134" s="32"/>
      <c r="RF134" s="32"/>
      <c r="RG134" s="32"/>
      <c r="RH134" s="32"/>
      <c r="RI134" s="32"/>
      <c r="RJ134" s="32"/>
      <c r="RK134" s="32"/>
      <c r="RL134" s="32"/>
      <c r="RM134" s="32"/>
      <c r="RN134" s="32"/>
      <c r="RO134" s="32"/>
      <c r="RP134" s="32"/>
      <c r="RQ134" s="32"/>
      <c r="RR134" s="32"/>
      <c r="RS134" s="32"/>
      <c r="RT134" s="32"/>
      <c r="RU134" s="32"/>
      <c r="RV134" s="32"/>
      <c r="RW134" s="32"/>
      <c r="RX134" s="32"/>
      <c r="RY134" s="32"/>
      <c r="RZ134" s="32"/>
      <c r="SA134" s="32"/>
      <c r="SB134" s="32"/>
      <c r="SC134" s="32"/>
      <c r="SD134" s="32"/>
      <c r="SE134" s="32"/>
      <c r="SF134" s="32"/>
      <c r="SG134" s="32"/>
      <c r="SH134" s="32"/>
      <c r="SI134" s="32"/>
      <c r="SJ134" s="32"/>
      <c r="SK134" s="32"/>
      <c r="SL134" s="32"/>
      <c r="SM134" s="32"/>
      <c r="SN134" s="32"/>
      <c r="SO134" s="32"/>
      <c r="SP134" s="32"/>
      <c r="SQ134" s="32"/>
      <c r="SR134" s="32"/>
      <c r="SS134" s="32"/>
      <c r="ST134" s="32"/>
      <c r="SU134" s="32"/>
      <c r="SV134" s="32"/>
      <c r="SW134" s="32"/>
      <c r="SX134" s="32"/>
      <c r="SY134" s="32"/>
      <c r="SZ134" s="32"/>
      <c r="TA134" s="32"/>
      <c r="TB134" s="32"/>
      <c r="TC134" s="32"/>
      <c r="TD134" s="32"/>
      <c r="TE134" s="32"/>
      <c r="TF134" s="32"/>
      <c r="TG134" s="32"/>
      <c r="TH134" s="32"/>
      <c r="TI134" s="32"/>
      <c r="TJ134" s="32"/>
      <c r="TK134" s="32"/>
      <c r="TL134" s="32"/>
      <c r="TM134" s="32"/>
      <c r="TN134" s="32"/>
      <c r="TO134" s="32"/>
    </row>
    <row r="135" spans="1:535" s="33" customFormat="1" ht="49.5" customHeight="1" x14ac:dyDescent="0.25">
      <c r="A135" s="84"/>
      <c r="B135" s="93"/>
      <c r="C135" s="67" t="s">
        <v>388</v>
      </c>
      <c r="D135" s="155">
        <f>D158</f>
        <v>0</v>
      </c>
      <c r="E135" s="155">
        <f t="shared" ref="E135:X135" si="86">E158</f>
        <v>0</v>
      </c>
      <c r="F135" s="155">
        <f t="shared" si="86"/>
        <v>0</v>
      </c>
      <c r="G135" s="155">
        <f>G158</f>
        <v>0</v>
      </c>
      <c r="H135" s="155">
        <f t="shared" ref="H135:I135" si="87">H158</f>
        <v>0</v>
      </c>
      <c r="I135" s="155">
        <f t="shared" si="87"/>
        <v>0</v>
      </c>
      <c r="J135" s="156"/>
      <c r="K135" s="155">
        <f t="shared" si="86"/>
        <v>156000</v>
      </c>
      <c r="L135" s="155">
        <f t="shared" si="86"/>
        <v>156000</v>
      </c>
      <c r="M135" s="155">
        <f t="shared" si="86"/>
        <v>0</v>
      </c>
      <c r="N135" s="155">
        <f t="shared" si="86"/>
        <v>0</v>
      </c>
      <c r="O135" s="155">
        <f t="shared" si="86"/>
        <v>0</v>
      </c>
      <c r="P135" s="155">
        <f t="shared" si="86"/>
        <v>156000</v>
      </c>
      <c r="Q135" s="155">
        <f t="shared" ref="Q135:V135" si="88">Q158</f>
        <v>0</v>
      </c>
      <c r="R135" s="155">
        <f t="shared" si="88"/>
        <v>0</v>
      </c>
      <c r="S135" s="155">
        <f t="shared" si="88"/>
        <v>0</v>
      </c>
      <c r="T135" s="155">
        <f t="shared" si="88"/>
        <v>0</v>
      </c>
      <c r="U135" s="155">
        <f t="shared" si="88"/>
        <v>0</v>
      </c>
      <c r="V135" s="155">
        <f t="shared" si="88"/>
        <v>0</v>
      </c>
      <c r="W135" s="156">
        <f t="shared" si="63"/>
        <v>0</v>
      </c>
      <c r="X135" s="155">
        <f t="shared" si="86"/>
        <v>0</v>
      </c>
      <c r="Y135" s="203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  <c r="FK135" s="32"/>
      <c r="FL135" s="32"/>
      <c r="FM135" s="32"/>
      <c r="FN135" s="32"/>
      <c r="FO135" s="32"/>
      <c r="FP135" s="32"/>
      <c r="FQ135" s="32"/>
      <c r="FR135" s="32"/>
      <c r="FS135" s="32"/>
      <c r="FT135" s="32"/>
      <c r="FU135" s="32"/>
      <c r="FV135" s="32"/>
      <c r="FW135" s="32"/>
      <c r="FX135" s="32"/>
      <c r="FY135" s="32"/>
      <c r="FZ135" s="32"/>
      <c r="GA135" s="32"/>
      <c r="GB135" s="32"/>
      <c r="GC135" s="32"/>
      <c r="GD135" s="32"/>
      <c r="GE135" s="32"/>
      <c r="GF135" s="32"/>
      <c r="GG135" s="32"/>
      <c r="GH135" s="32"/>
      <c r="GI135" s="32"/>
      <c r="GJ135" s="32"/>
      <c r="GK135" s="32"/>
      <c r="GL135" s="32"/>
      <c r="GM135" s="32"/>
      <c r="GN135" s="32"/>
      <c r="GO135" s="32"/>
      <c r="GP135" s="32"/>
      <c r="GQ135" s="32"/>
      <c r="GR135" s="32"/>
      <c r="GS135" s="32"/>
      <c r="GT135" s="32"/>
      <c r="GU135" s="32"/>
      <c r="GV135" s="32"/>
      <c r="GW135" s="32"/>
      <c r="GX135" s="32"/>
      <c r="GY135" s="32"/>
      <c r="GZ135" s="32"/>
      <c r="HA135" s="32"/>
      <c r="HB135" s="32"/>
      <c r="HC135" s="32"/>
      <c r="HD135" s="32"/>
      <c r="HE135" s="32"/>
      <c r="HF135" s="32"/>
      <c r="HG135" s="32"/>
      <c r="HH135" s="32"/>
      <c r="HI135" s="32"/>
      <c r="HJ135" s="32"/>
      <c r="HK135" s="32"/>
      <c r="HL135" s="32"/>
      <c r="HM135" s="32"/>
      <c r="HN135" s="32"/>
      <c r="HO135" s="32"/>
      <c r="HP135" s="32"/>
      <c r="HQ135" s="32"/>
      <c r="HR135" s="32"/>
      <c r="HS135" s="32"/>
      <c r="HT135" s="32"/>
      <c r="HU135" s="32"/>
      <c r="HV135" s="32"/>
      <c r="HW135" s="32"/>
      <c r="HX135" s="32"/>
      <c r="HY135" s="32"/>
      <c r="HZ135" s="32"/>
      <c r="IA135" s="32"/>
      <c r="IB135" s="32"/>
      <c r="IC135" s="32"/>
      <c r="ID135" s="32"/>
      <c r="IE135" s="32"/>
      <c r="IF135" s="32"/>
      <c r="IG135" s="32"/>
      <c r="IH135" s="32"/>
      <c r="II135" s="32"/>
      <c r="IJ135" s="32"/>
      <c r="IK135" s="32"/>
      <c r="IL135" s="32"/>
      <c r="IM135" s="32"/>
      <c r="IN135" s="32"/>
      <c r="IO135" s="32"/>
      <c r="IP135" s="32"/>
      <c r="IQ135" s="32"/>
      <c r="IR135" s="32"/>
      <c r="IS135" s="32"/>
      <c r="IT135" s="32"/>
      <c r="IU135" s="32"/>
      <c r="IV135" s="32"/>
      <c r="IW135" s="32"/>
      <c r="IX135" s="32"/>
      <c r="IY135" s="32"/>
      <c r="IZ135" s="32"/>
      <c r="JA135" s="32"/>
      <c r="JB135" s="32"/>
      <c r="JC135" s="32"/>
      <c r="JD135" s="32"/>
      <c r="JE135" s="32"/>
      <c r="JF135" s="32"/>
      <c r="JG135" s="32"/>
      <c r="JH135" s="32"/>
      <c r="JI135" s="32"/>
      <c r="JJ135" s="32"/>
      <c r="JK135" s="32"/>
      <c r="JL135" s="32"/>
      <c r="JM135" s="32"/>
      <c r="JN135" s="32"/>
      <c r="JO135" s="32"/>
      <c r="JP135" s="32"/>
      <c r="JQ135" s="32"/>
      <c r="JR135" s="32"/>
      <c r="JS135" s="32"/>
      <c r="JT135" s="32"/>
      <c r="JU135" s="32"/>
      <c r="JV135" s="32"/>
      <c r="JW135" s="32"/>
      <c r="JX135" s="32"/>
      <c r="JY135" s="32"/>
      <c r="JZ135" s="32"/>
      <c r="KA135" s="32"/>
      <c r="KB135" s="32"/>
      <c r="KC135" s="32"/>
      <c r="KD135" s="32"/>
      <c r="KE135" s="32"/>
      <c r="KF135" s="32"/>
      <c r="KG135" s="32"/>
      <c r="KH135" s="32"/>
      <c r="KI135" s="32"/>
      <c r="KJ135" s="32"/>
      <c r="KK135" s="32"/>
      <c r="KL135" s="32"/>
      <c r="KM135" s="32"/>
      <c r="KN135" s="32"/>
      <c r="KO135" s="32"/>
      <c r="KP135" s="32"/>
      <c r="KQ135" s="32"/>
      <c r="KR135" s="32"/>
      <c r="KS135" s="32"/>
      <c r="KT135" s="32"/>
      <c r="KU135" s="32"/>
      <c r="KV135" s="32"/>
      <c r="KW135" s="32"/>
      <c r="KX135" s="32"/>
      <c r="KY135" s="32"/>
      <c r="KZ135" s="32"/>
      <c r="LA135" s="32"/>
      <c r="LB135" s="32"/>
      <c r="LC135" s="32"/>
      <c r="LD135" s="32"/>
      <c r="LE135" s="32"/>
      <c r="LF135" s="32"/>
      <c r="LG135" s="32"/>
      <c r="LH135" s="32"/>
      <c r="LI135" s="32"/>
      <c r="LJ135" s="32"/>
      <c r="LK135" s="32"/>
      <c r="LL135" s="32"/>
      <c r="LM135" s="32"/>
      <c r="LN135" s="32"/>
      <c r="LO135" s="32"/>
      <c r="LP135" s="32"/>
      <c r="LQ135" s="32"/>
      <c r="LR135" s="32"/>
      <c r="LS135" s="32"/>
      <c r="LT135" s="32"/>
      <c r="LU135" s="32"/>
      <c r="LV135" s="32"/>
      <c r="LW135" s="32"/>
      <c r="LX135" s="32"/>
      <c r="LY135" s="32"/>
      <c r="LZ135" s="32"/>
      <c r="MA135" s="32"/>
      <c r="MB135" s="32"/>
      <c r="MC135" s="32"/>
      <c r="MD135" s="32"/>
      <c r="ME135" s="32"/>
      <c r="MF135" s="32"/>
      <c r="MG135" s="32"/>
      <c r="MH135" s="32"/>
      <c r="MI135" s="32"/>
      <c r="MJ135" s="32"/>
      <c r="MK135" s="32"/>
      <c r="ML135" s="32"/>
      <c r="MM135" s="32"/>
      <c r="MN135" s="32"/>
      <c r="MO135" s="32"/>
      <c r="MP135" s="32"/>
      <c r="MQ135" s="32"/>
      <c r="MR135" s="32"/>
      <c r="MS135" s="32"/>
      <c r="MT135" s="32"/>
      <c r="MU135" s="32"/>
      <c r="MV135" s="32"/>
      <c r="MW135" s="32"/>
      <c r="MX135" s="32"/>
      <c r="MY135" s="32"/>
      <c r="MZ135" s="32"/>
      <c r="NA135" s="32"/>
      <c r="NB135" s="32"/>
      <c r="NC135" s="32"/>
      <c r="ND135" s="32"/>
      <c r="NE135" s="32"/>
      <c r="NF135" s="32"/>
      <c r="NG135" s="32"/>
      <c r="NH135" s="32"/>
      <c r="NI135" s="32"/>
      <c r="NJ135" s="32"/>
      <c r="NK135" s="32"/>
      <c r="NL135" s="32"/>
      <c r="NM135" s="32"/>
      <c r="NN135" s="32"/>
      <c r="NO135" s="32"/>
      <c r="NP135" s="32"/>
      <c r="NQ135" s="32"/>
      <c r="NR135" s="32"/>
      <c r="NS135" s="32"/>
      <c r="NT135" s="32"/>
      <c r="NU135" s="32"/>
      <c r="NV135" s="32"/>
      <c r="NW135" s="32"/>
      <c r="NX135" s="32"/>
      <c r="NY135" s="32"/>
      <c r="NZ135" s="32"/>
      <c r="OA135" s="32"/>
      <c r="OB135" s="32"/>
      <c r="OC135" s="32"/>
      <c r="OD135" s="32"/>
      <c r="OE135" s="32"/>
      <c r="OF135" s="32"/>
      <c r="OG135" s="32"/>
      <c r="OH135" s="32"/>
      <c r="OI135" s="32"/>
      <c r="OJ135" s="32"/>
      <c r="OK135" s="32"/>
      <c r="OL135" s="32"/>
      <c r="OM135" s="32"/>
      <c r="ON135" s="32"/>
      <c r="OO135" s="32"/>
      <c r="OP135" s="32"/>
      <c r="OQ135" s="32"/>
      <c r="OR135" s="32"/>
      <c r="OS135" s="32"/>
      <c r="OT135" s="32"/>
      <c r="OU135" s="32"/>
      <c r="OV135" s="32"/>
      <c r="OW135" s="32"/>
      <c r="OX135" s="32"/>
      <c r="OY135" s="32"/>
      <c r="OZ135" s="32"/>
      <c r="PA135" s="32"/>
      <c r="PB135" s="32"/>
      <c r="PC135" s="32"/>
      <c r="PD135" s="32"/>
      <c r="PE135" s="32"/>
      <c r="PF135" s="32"/>
      <c r="PG135" s="32"/>
      <c r="PH135" s="32"/>
      <c r="PI135" s="32"/>
      <c r="PJ135" s="32"/>
      <c r="PK135" s="32"/>
      <c r="PL135" s="32"/>
      <c r="PM135" s="32"/>
      <c r="PN135" s="32"/>
      <c r="PO135" s="32"/>
      <c r="PP135" s="32"/>
      <c r="PQ135" s="32"/>
      <c r="PR135" s="32"/>
      <c r="PS135" s="32"/>
      <c r="PT135" s="32"/>
      <c r="PU135" s="32"/>
      <c r="PV135" s="32"/>
      <c r="PW135" s="32"/>
      <c r="PX135" s="32"/>
      <c r="PY135" s="32"/>
      <c r="PZ135" s="32"/>
      <c r="QA135" s="32"/>
      <c r="QB135" s="32"/>
      <c r="QC135" s="32"/>
      <c r="QD135" s="32"/>
      <c r="QE135" s="32"/>
      <c r="QF135" s="32"/>
      <c r="QG135" s="32"/>
      <c r="QH135" s="32"/>
      <c r="QI135" s="32"/>
      <c r="QJ135" s="32"/>
      <c r="QK135" s="32"/>
      <c r="QL135" s="32"/>
      <c r="QM135" s="32"/>
      <c r="QN135" s="32"/>
      <c r="QO135" s="32"/>
      <c r="QP135" s="32"/>
      <c r="QQ135" s="32"/>
      <c r="QR135" s="32"/>
      <c r="QS135" s="32"/>
      <c r="QT135" s="32"/>
      <c r="QU135" s="32"/>
      <c r="QV135" s="32"/>
      <c r="QW135" s="32"/>
      <c r="QX135" s="32"/>
      <c r="QY135" s="32"/>
      <c r="QZ135" s="32"/>
      <c r="RA135" s="32"/>
      <c r="RB135" s="32"/>
      <c r="RC135" s="32"/>
      <c r="RD135" s="32"/>
      <c r="RE135" s="32"/>
      <c r="RF135" s="32"/>
      <c r="RG135" s="32"/>
      <c r="RH135" s="32"/>
      <c r="RI135" s="32"/>
      <c r="RJ135" s="32"/>
      <c r="RK135" s="32"/>
      <c r="RL135" s="32"/>
      <c r="RM135" s="32"/>
      <c r="RN135" s="32"/>
      <c r="RO135" s="32"/>
      <c r="RP135" s="32"/>
      <c r="RQ135" s="32"/>
      <c r="RR135" s="32"/>
      <c r="RS135" s="32"/>
      <c r="RT135" s="32"/>
      <c r="RU135" s="32"/>
      <c r="RV135" s="32"/>
      <c r="RW135" s="32"/>
      <c r="RX135" s="32"/>
      <c r="RY135" s="32"/>
      <c r="RZ135" s="32"/>
      <c r="SA135" s="32"/>
      <c r="SB135" s="32"/>
      <c r="SC135" s="32"/>
      <c r="SD135" s="32"/>
      <c r="SE135" s="32"/>
      <c r="SF135" s="32"/>
      <c r="SG135" s="32"/>
      <c r="SH135" s="32"/>
      <c r="SI135" s="32"/>
      <c r="SJ135" s="32"/>
      <c r="SK135" s="32"/>
      <c r="SL135" s="32"/>
      <c r="SM135" s="32"/>
      <c r="SN135" s="32"/>
      <c r="SO135" s="32"/>
      <c r="SP135" s="32"/>
      <c r="SQ135" s="32"/>
      <c r="SR135" s="32"/>
      <c r="SS135" s="32"/>
      <c r="ST135" s="32"/>
      <c r="SU135" s="32"/>
      <c r="SV135" s="32"/>
      <c r="SW135" s="32"/>
      <c r="SX135" s="32"/>
      <c r="SY135" s="32"/>
      <c r="SZ135" s="32"/>
      <c r="TA135" s="32"/>
      <c r="TB135" s="32"/>
      <c r="TC135" s="32"/>
      <c r="TD135" s="32"/>
      <c r="TE135" s="32"/>
      <c r="TF135" s="32"/>
      <c r="TG135" s="32"/>
      <c r="TH135" s="32"/>
      <c r="TI135" s="32"/>
      <c r="TJ135" s="32"/>
      <c r="TK135" s="32"/>
      <c r="TL135" s="32"/>
      <c r="TM135" s="32"/>
      <c r="TN135" s="32"/>
      <c r="TO135" s="32"/>
    </row>
    <row r="136" spans="1:535" s="33" customFormat="1" ht="15.75" x14ac:dyDescent="0.25">
      <c r="A136" s="84"/>
      <c r="B136" s="93"/>
      <c r="C136" s="67" t="s">
        <v>393</v>
      </c>
      <c r="D136" s="155">
        <f>D142</f>
        <v>0</v>
      </c>
      <c r="E136" s="155">
        <f t="shared" ref="E136:P136" si="89">E142</f>
        <v>0</v>
      </c>
      <c r="F136" s="155">
        <f t="shared" si="89"/>
        <v>0</v>
      </c>
      <c r="G136" s="155">
        <f>G142</f>
        <v>0</v>
      </c>
      <c r="H136" s="155">
        <f t="shared" ref="H136:I136" si="90">H142</f>
        <v>0</v>
      </c>
      <c r="I136" s="155">
        <f t="shared" si="90"/>
        <v>0</v>
      </c>
      <c r="J136" s="156"/>
      <c r="K136" s="155">
        <f t="shared" si="89"/>
        <v>0</v>
      </c>
      <c r="L136" s="155">
        <f t="shared" si="89"/>
        <v>0</v>
      </c>
      <c r="M136" s="155">
        <f t="shared" si="89"/>
        <v>0</v>
      </c>
      <c r="N136" s="155">
        <f t="shared" si="89"/>
        <v>0</v>
      </c>
      <c r="O136" s="155">
        <f t="shared" si="89"/>
        <v>0</v>
      </c>
      <c r="P136" s="155">
        <f t="shared" si="89"/>
        <v>0</v>
      </c>
      <c r="Q136" s="155">
        <f t="shared" ref="Q136:V136" si="91">Q142</f>
        <v>0</v>
      </c>
      <c r="R136" s="155">
        <f t="shared" si="91"/>
        <v>0</v>
      </c>
      <c r="S136" s="155">
        <f t="shared" si="91"/>
        <v>0</v>
      </c>
      <c r="T136" s="155">
        <f t="shared" si="91"/>
        <v>0</v>
      </c>
      <c r="U136" s="155">
        <f t="shared" si="91"/>
        <v>0</v>
      </c>
      <c r="V136" s="155">
        <f t="shared" si="91"/>
        <v>0</v>
      </c>
      <c r="W136" s="156"/>
      <c r="X136" s="155">
        <f>X142</f>
        <v>0</v>
      </c>
      <c r="Y136" s="203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2"/>
      <c r="FK136" s="32"/>
      <c r="FL136" s="32"/>
      <c r="FM136" s="32"/>
      <c r="FN136" s="32"/>
      <c r="FO136" s="32"/>
      <c r="FP136" s="32"/>
      <c r="FQ136" s="32"/>
      <c r="FR136" s="32"/>
      <c r="FS136" s="32"/>
      <c r="FT136" s="32"/>
      <c r="FU136" s="32"/>
      <c r="FV136" s="32"/>
      <c r="FW136" s="32"/>
      <c r="FX136" s="32"/>
      <c r="FY136" s="32"/>
      <c r="FZ136" s="32"/>
      <c r="GA136" s="32"/>
      <c r="GB136" s="32"/>
      <c r="GC136" s="32"/>
      <c r="GD136" s="32"/>
      <c r="GE136" s="32"/>
      <c r="GF136" s="32"/>
      <c r="GG136" s="32"/>
      <c r="GH136" s="32"/>
      <c r="GI136" s="32"/>
      <c r="GJ136" s="32"/>
      <c r="GK136" s="32"/>
      <c r="GL136" s="32"/>
      <c r="GM136" s="32"/>
      <c r="GN136" s="32"/>
      <c r="GO136" s="32"/>
      <c r="GP136" s="32"/>
      <c r="GQ136" s="32"/>
      <c r="GR136" s="32"/>
      <c r="GS136" s="32"/>
      <c r="GT136" s="32"/>
      <c r="GU136" s="32"/>
      <c r="GV136" s="32"/>
      <c r="GW136" s="32"/>
      <c r="GX136" s="32"/>
      <c r="GY136" s="32"/>
      <c r="GZ136" s="32"/>
      <c r="HA136" s="32"/>
      <c r="HB136" s="32"/>
      <c r="HC136" s="32"/>
      <c r="HD136" s="32"/>
      <c r="HE136" s="32"/>
      <c r="HF136" s="32"/>
      <c r="HG136" s="32"/>
      <c r="HH136" s="32"/>
      <c r="HI136" s="32"/>
      <c r="HJ136" s="32"/>
      <c r="HK136" s="32"/>
      <c r="HL136" s="32"/>
      <c r="HM136" s="32"/>
      <c r="HN136" s="32"/>
      <c r="HO136" s="32"/>
      <c r="HP136" s="32"/>
      <c r="HQ136" s="32"/>
      <c r="HR136" s="32"/>
      <c r="HS136" s="32"/>
      <c r="HT136" s="32"/>
      <c r="HU136" s="32"/>
      <c r="HV136" s="32"/>
      <c r="HW136" s="32"/>
      <c r="HX136" s="32"/>
      <c r="HY136" s="32"/>
      <c r="HZ136" s="32"/>
      <c r="IA136" s="32"/>
      <c r="IB136" s="32"/>
      <c r="IC136" s="32"/>
      <c r="ID136" s="32"/>
      <c r="IE136" s="32"/>
      <c r="IF136" s="32"/>
      <c r="IG136" s="32"/>
      <c r="IH136" s="32"/>
      <c r="II136" s="32"/>
      <c r="IJ136" s="32"/>
      <c r="IK136" s="32"/>
      <c r="IL136" s="32"/>
      <c r="IM136" s="32"/>
      <c r="IN136" s="32"/>
      <c r="IO136" s="32"/>
      <c r="IP136" s="32"/>
      <c r="IQ136" s="32"/>
      <c r="IR136" s="32"/>
      <c r="IS136" s="32"/>
      <c r="IT136" s="32"/>
      <c r="IU136" s="32"/>
      <c r="IV136" s="32"/>
      <c r="IW136" s="32"/>
      <c r="IX136" s="32"/>
      <c r="IY136" s="32"/>
      <c r="IZ136" s="32"/>
      <c r="JA136" s="32"/>
      <c r="JB136" s="32"/>
      <c r="JC136" s="32"/>
      <c r="JD136" s="32"/>
      <c r="JE136" s="32"/>
      <c r="JF136" s="32"/>
      <c r="JG136" s="32"/>
      <c r="JH136" s="32"/>
      <c r="JI136" s="32"/>
      <c r="JJ136" s="32"/>
      <c r="JK136" s="32"/>
      <c r="JL136" s="32"/>
      <c r="JM136" s="32"/>
      <c r="JN136" s="32"/>
      <c r="JO136" s="32"/>
      <c r="JP136" s="32"/>
      <c r="JQ136" s="32"/>
      <c r="JR136" s="32"/>
      <c r="JS136" s="32"/>
      <c r="JT136" s="32"/>
      <c r="JU136" s="32"/>
      <c r="JV136" s="32"/>
      <c r="JW136" s="32"/>
      <c r="JX136" s="32"/>
      <c r="JY136" s="32"/>
      <c r="JZ136" s="32"/>
      <c r="KA136" s="32"/>
      <c r="KB136" s="32"/>
      <c r="KC136" s="32"/>
      <c r="KD136" s="32"/>
      <c r="KE136" s="32"/>
      <c r="KF136" s="32"/>
      <c r="KG136" s="32"/>
      <c r="KH136" s="32"/>
      <c r="KI136" s="32"/>
      <c r="KJ136" s="32"/>
      <c r="KK136" s="32"/>
      <c r="KL136" s="32"/>
      <c r="KM136" s="32"/>
      <c r="KN136" s="32"/>
      <c r="KO136" s="32"/>
      <c r="KP136" s="32"/>
      <c r="KQ136" s="32"/>
      <c r="KR136" s="32"/>
      <c r="KS136" s="32"/>
      <c r="KT136" s="32"/>
      <c r="KU136" s="32"/>
      <c r="KV136" s="32"/>
      <c r="KW136" s="32"/>
      <c r="KX136" s="32"/>
      <c r="KY136" s="32"/>
      <c r="KZ136" s="32"/>
      <c r="LA136" s="32"/>
      <c r="LB136" s="32"/>
      <c r="LC136" s="32"/>
      <c r="LD136" s="32"/>
      <c r="LE136" s="32"/>
      <c r="LF136" s="32"/>
      <c r="LG136" s="32"/>
      <c r="LH136" s="32"/>
      <c r="LI136" s="32"/>
      <c r="LJ136" s="32"/>
      <c r="LK136" s="32"/>
      <c r="LL136" s="32"/>
      <c r="LM136" s="32"/>
      <c r="LN136" s="32"/>
      <c r="LO136" s="32"/>
      <c r="LP136" s="32"/>
      <c r="LQ136" s="32"/>
      <c r="LR136" s="32"/>
      <c r="LS136" s="32"/>
      <c r="LT136" s="32"/>
      <c r="LU136" s="32"/>
      <c r="LV136" s="32"/>
      <c r="LW136" s="32"/>
      <c r="LX136" s="32"/>
      <c r="LY136" s="32"/>
      <c r="LZ136" s="32"/>
      <c r="MA136" s="32"/>
      <c r="MB136" s="32"/>
      <c r="MC136" s="32"/>
      <c r="MD136" s="32"/>
      <c r="ME136" s="32"/>
      <c r="MF136" s="32"/>
      <c r="MG136" s="32"/>
      <c r="MH136" s="32"/>
      <c r="MI136" s="32"/>
      <c r="MJ136" s="32"/>
      <c r="MK136" s="32"/>
      <c r="ML136" s="32"/>
      <c r="MM136" s="32"/>
      <c r="MN136" s="32"/>
      <c r="MO136" s="32"/>
      <c r="MP136" s="32"/>
      <c r="MQ136" s="32"/>
      <c r="MR136" s="32"/>
      <c r="MS136" s="32"/>
      <c r="MT136" s="32"/>
      <c r="MU136" s="32"/>
      <c r="MV136" s="32"/>
      <c r="MW136" s="32"/>
      <c r="MX136" s="32"/>
      <c r="MY136" s="32"/>
      <c r="MZ136" s="32"/>
      <c r="NA136" s="32"/>
      <c r="NB136" s="32"/>
      <c r="NC136" s="32"/>
      <c r="ND136" s="32"/>
      <c r="NE136" s="32"/>
      <c r="NF136" s="32"/>
      <c r="NG136" s="32"/>
      <c r="NH136" s="32"/>
      <c r="NI136" s="32"/>
      <c r="NJ136" s="32"/>
      <c r="NK136" s="32"/>
      <c r="NL136" s="32"/>
      <c r="NM136" s="32"/>
      <c r="NN136" s="32"/>
      <c r="NO136" s="32"/>
      <c r="NP136" s="32"/>
      <c r="NQ136" s="32"/>
      <c r="NR136" s="32"/>
      <c r="NS136" s="32"/>
      <c r="NT136" s="32"/>
      <c r="NU136" s="32"/>
      <c r="NV136" s="32"/>
      <c r="NW136" s="32"/>
      <c r="NX136" s="32"/>
      <c r="NY136" s="32"/>
      <c r="NZ136" s="32"/>
      <c r="OA136" s="32"/>
      <c r="OB136" s="32"/>
      <c r="OC136" s="32"/>
      <c r="OD136" s="32"/>
      <c r="OE136" s="32"/>
      <c r="OF136" s="32"/>
      <c r="OG136" s="32"/>
      <c r="OH136" s="32"/>
      <c r="OI136" s="32"/>
      <c r="OJ136" s="32"/>
      <c r="OK136" s="32"/>
      <c r="OL136" s="32"/>
      <c r="OM136" s="32"/>
      <c r="ON136" s="32"/>
      <c r="OO136" s="32"/>
      <c r="OP136" s="32"/>
      <c r="OQ136" s="32"/>
      <c r="OR136" s="32"/>
      <c r="OS136" s="32"/>
      <c r="OT136" s="32"/>
      <c r="OU136" s="32"/>
      <c r="OV136" s="32"/>
      <c r="OW136" s="32"/>
      <c r="OX136" s="32"/>
      <c r="OY136" s="32"/>
      <c r="OZ136" s="32"/>
      <c r="PA136" s="32"/>
      <c r="PB136" s="32"/>
      <c r="PC136" s="32"/>
      <c r="PD136" s="32"/>
      <c r="PE136" s="32"/>
      <c r="PF136" s="32"/>
      <c r="PG136" s="32"/>
      <c r="PH136" s="32"/>
      <c r="PI136" s="32"/>
      <c r="PJ136" s="32"/>
      <c r="PK136" s="32"/>
      <c r="PL136" s="32"/>
      <c r="PM136" s="32"/>
      <c r="PN136" s="32"/>
      <c r="PO136" s="32"/>
      <c r="PP136" s="32"/>
      <c r="PQ136" s="32"/>
      <c r="PR136" s="32"/>
      <c r="PS136" s="32"/>
      <c r="PT136" s="32"/>
      <c r="PU136" s="32"/>
      <c r="PV136" s="32"/>
      <c r="PW136" s="32"/>
      <c r="PX136" s="32"/>
      <c r="PY136" s="32"/>
      <c r="PZ136" s="32"/>
      <c r="QA136" s="32"/>
      <c r="QB136" s="32"/>
      <c r="QC136" s="32"/>
      <c r="QD136" s="32"/>
      <c r="QE136" s="32"/>
      <c r="QF136" s="32"/>
      <c r="QG136" s="32"/>
      <c r="QH136" s="32"/>
      <c r="QI136" s="32"/>
      <c r="QJ136" s="32"/>
      <c r="QK136" s="32"/>
      <c r="QL136" s="32"/>
      <c r="QM136" s="32"/>
      <c r="QN136" s="32"/>
      <c r="QO136" s="32"/>
      <c r="QP136" s="32"/>
      <c r="QQ136" s="32"/>
      <c r="QR136" s="32"/>
      <c r="QS136" s="32"/>
      <c r="QT136" s="32"/>
      <c r="QU136" s="32"/>
      <c r="QV136" s="32"/>
      <c r="QW136" s="32"/>
      <c r="QX136" s="32"/>
      <c r="QY136" s="32"/>
      <c r="QZ136" s="32"/>
      <c r="RA136" s="32"/>
      <c r="RB136" s="32"/>
      <c r="RC136" s="32"/>
      <c r="RD136" s="32"/>
      <c r="RE136" s="32"/>
      <c r="RF136" s="32"/>
      <c r="RG136" s="32"/>
      <c r="RH136" s="32"/>
      <c r="RI136" s="32"/>
      <c r="RJ136" s="32"/>
      <c r="RK136" s="32"/>
      <c r="RL136" s="32"/>
      <c r="RM136" s="32"/>
      <c r="RN136" s="32"/>
      <c r="RO136" s="32"/>
      <c r="RP136" s="32"/>
      <c r="RQ136" s="32"/>
      <c r="RR136" s="32"/>
      <c r="RS136" s="32"/>
      <c r="RT136" s="32"/>
      <c r="RU136" s="32"/>
      <c r="RV136" s="32"/>
      <c r="RW136" s="32"/>
      <c r="RX136" s="32"/>
      <c r="RY136" s="32"/>
      <c r="RZ136" s="32"/>
      <c r="SA136" s="32"/>
      <c r="SB136" s="32"/>
      <c r="SC136" s="32"/>
      <c r="SD136" s="32"/>
      <c r="SE136" s="32"/>
      <c r="SF136" s="32"/>
      <c r="SG136" s="32"/>
      <c r="SH136" s="32"/>
      <c r="SI136" s="32"/>
      <c r="SJ136" s="32"/>
      <c r="SK136" s="32"/>
      <c r="SL136" s="32"/>
      <c r="SM136" s="32"/>
      <c r="SN136" s="32"/>
      <c r="SO136" s="32"/>
      <c r="SP136" s="32"/>
      <c r="SQ136" s="32"/>
      <c r="SR136" s="32"/>
      <c r="SS136" s="32"/>
      <c r="ST136" s="32"/>
      <c r="SU136" s="32"/>
      <c r="SV136" s="32"/>
      <c r="SW136" s="32"/>
      <c r="SX136" s="32"/>
      <c r="SY136" s="32"/>
      <c r="SZ136" s="32"/>
      <c r="TA136" s="32"/>
      <c r="TB136" s="32"/>
      <c r="TC136" s="32"/>
      <c r="TD136" s="32"/>
      <c r="TE136" s="32"/>
      <c r="TF136" s="32"/>
      <c r="TG136" s="32"/>
      <c r="TH136" s="32"/>
      <c r="TI136" s="32"/>
      <c r="TJ136" s="32"/>
      <c r="TK136" s="32"/>
      <c r="TL136" s="32"/>
      <c r="TM136" s="32"/>
      <c r="TN136" s="32"/>
      <c r="TO136" s="32"/>
    </row>
    <row r="137" spans="1:535" s="33" customFormat="1" ht="15.75" x14ac:dyDescent="0.25">
      <c r="A137" s="84"/>
      <c r="B137" s="93"/>
      <c r="C137" s="72" t="s">
        <v>419</v>
      </c>
      <c r="D137" s="155">
        <f>D160</f>
        <v>0</v>
      </c>
      <c r="E137" s="155">
        <f t="shared" ref="E137:X137" si="92">E160</f>
        <v>0</v>
      </c>
      <c r="F137" s="155">
        <f t="shared" si="92"/>
        <v>0</v>
      </c>
      <c r="G137" s="155">
        <f>G160</f>
        <v>0</v>
      </c>
      <c r="H137" s="155">
        <f t="shared" ref="H137:I137" si="93">H160</f>
        <v>0</v>
      </c>
      <c r="I137" s="155">
        <f t="shared" si="93"/>
        <v>0</v>
      </c>
      <c r="J137" s="156"/>
      <c r="K137" s="155">
        <f t="shared" si="92"/>
        <v>4662070.12</v>
      </c>
      <c r="L137" s="155">
        <f t="shared" si="92"/>
        <v>4662070.12</v>
      </c>
      <c r="M137" s="155">
        <f t="shared" si="92"/>
        <v>0</v>
      </c>
      <c r="N137" s="155">
        <f t="shared" si="92"/>
        <v>0</v>
      </c>
      <c r="O137" s="155">
        <f t="shared" si="92"/>
        <v>0</v>
      </c>
      <c r="P137" s="155">
        <f t="shared" si="92"/>
        <v>4662070.12</v>
      </c>
      <c r="Q137" s="155">
        <f t="shared" ref="Q137:V137" si="94">Q160</f>
        <v>0</v>
      </c>
      <c r="R137" s="155">
        <f t="shared" si="94"/>
        <v>0</v>
      </c>
      <c r="S137" s="155">
        <f t="shared" si="94"/>
        <v>0</v>
      </c>
      <c r="T137" s="155">
        <f t="shared" si="94"/>
        <v>0</v>
      </c>
      <c r="U137" s="155">
        <f t="shared" si="94"/>
        <v>0</v>
      </c>
      <c r="V137" s="155">
        <f t="shared" si="94"/>
        <v>0</v>
      </c>
      <c r="W137" s="156">
        <f t="shared" si="63"/>
        <v>0</v>
      </c>
      <c r="X137" s="155">
        <f t="shared" si="92"/>
        <v>0</v>
      </c>
      <c r="Y137" s="203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2"/>
      <c r="FK137" s="32"/>
      <c r="FL137" s="32"/>
      <c r="FM137" s="32"/>
      <c r="FN137" s="32"/>
      <c r="FO137" s="32"/>
      <c r="FP137" s="32"/>
      <c r="FQ137" s="32"/>
      <c r="FR137" s="32"/>
      <c r="FS137" s="32"/>
      <c r="FT137" s="32"/>
      <c r="FU137" s="32"/>
      <c r="FV137" s="32"/>
      <c r="FW137" s="32"/>
      <c r="FX137" s="32"/>
      <c r="FY137" s="32"/>
      <c r="FZ137" s="32"/>
      <c r="GA137" s="32"/>
      <c r="GB137" s="32"/>
      <c r="GC137" s="32"/>
      <c r="GD137" s="32"/>
      <c r="GE137" s="32"/>
      <c r="GF137" s="32"/>
      <c r="GG137" s="32"/>
      <c r="GH137" s="32"/>
      <c r="GI137" s="32"/>
      <c r="GJ137" s="32"/>
      <c r="GK137" s="32"/>
      <c r="GL137" s="32"/>
      <c r="GM137" s="32"/>
      <c r="GN137" s="32"/>
      <c r="GO137" s="32"/>
      <c r="GP137" s="32"/>
      <c r="GQ137" s="32"/>
      <c r="GR137" s="32"/>
      <c r="GS137" s="32"/>
      <c r="GT137" s="32"/>
      <c r="GU137" s="32"/>
      <c r="GV137" s="32"/>
      <c r="GW137" s="32"/>
      <c r="GX137" s="32"/>
      <c r="GY137" s="32"/>
      <c r="GZ137" s="32"/>
      <c r="HA137" s="32"/>
      <c r="HB137" s="32"/>
      <c r="HC137" s="32"/>
      <c r="HD137" s="32"/>
      <c r="HE137" s="32"/>
      <c r="HF137" s="32"/>
      <c r="HG137" s="32"/>
      <c r="HH137" s="32"/>
      <c r="HI137" s="32"/>
      <c r="HJ137" s="32"/>
      <c r="HK137" s="32"/>
      <c r="HL137" s="32"/>
      <c r="HM137" s="32"/>
      <c r="HN137" s="32"/>
      <c r="HO137" s="32"/>
      <c r="HP137" s="32"/>
      <c r="HQ137" s="32"/>
      <c r="HR137" s="32"/>
      <c r="HS137" s="32"/>
      <c r="HT137" s="32"/>
      <c r="HU137" s="32"/>
      <c r="HV137" s="32"/>
      <c r="HW137" s="32"/>
      <c r="HX137" s="32"/>
      <c r="HY137" s="32"/>
      <c r="HZ137" s="32"/>
      <c r="IA137" s="32"/>
      <c r="IB137" s="32"/>
      <c r="IC137" s="32"/>
      <c r="ID137" s="32"/>
      <c r="IE137" s="32"/>
      <c r="IF137" s="32"/>
      <c r="IG137" s="32"/>
      <c r="IH137" s="32"/>
      <c r="II137" s="32"/>
      <c r="IJ137" s="32"/>
      <c r="IK137" s="32"/>
      <c r="IL137" s="32"/>
      <c r="IM137" s="32"/>
      <c r="IN137" s="32"/>
      <c r="IO137" s="32"/>
      <c r="IP137" s="32"/>
      <c r="IQ137" s="32"/>
      <c r="IR137" s="32"/>
      <c r="IS137" s="32"/>
      <c r="IT137" s="32"/>
      <c r="IU137" s="32"/>
      <c r="IV137" s="32"/>
      <c r="IW137" s="32"/>
      <c r="IX137" s="32"/>
      <c r="IY137" s="32"/>
      <c r="IZ137" s="32"/>
      <c r="JA137" s="32"/>
      <c r="JB137" s="32"/>
      <c r="JC137" s="32"/>
      <c r="JD137" s="32"/>
      <c r="JE137" s="32"/>
      <c r="JF137" s="32"/>
      <c r="JG137" s="32"/>
      <c r="JH137" s="32"/>
      <c r="JI137" s="32"/>
      <c r="JJ137" s="32"/>
      <c r="JK137" s="32"/>
      <c r="JL137" s="32"/>
      <c r="JM137" s="32"/>
      <c r="JN137" s="32"/>
      <c r="JO137" s="32"/>
      <c r="JP137" s="32"/>
      <c r="JQ137" s="32"/>
      <c r="JR137" s="32"/>
      <c r="JS137" s="32"/>
      <c r="JT137" s="32"/>
      <c r="JU137" s="32"/>
      <c r="JV137" s="32"/>
      <c r="JW137" s="32"/>
      <c r="JX137" s="32"/>
      <c r="JY137" s="32"/>
      <c r="JZ137" s="32"/>
      <c r="KA137" s="32"/>
      <c r="KB137" s="32"/>
      <c r="KC137" s="32"/>
      <c r="KD137" s="32"/>
      <c r="KE137" s="32"/>
      <c r="KF137" s="32"/>
      <c r="KG137" s="32"/>
      <c r="KH137" s="32"/>
      <c r="KI137" s="32"/>
      <c r="KJ137" s="32"/>
      <c r="KK137" s="32"/>
      <c r="KL137" s="32"/>
      <c r="KM137" s="32"/>
      <c r="KN137" s="32"/>
      <c r="KO137" s="32"/>
      <c r="KP137" s="32"/>
      <c r="KQ137" s="32"/>
      <c r="KR137" s="32"/>
      <c r="KS137" s="32"/>
      <c r="KT137" s="32"/>
      <c r="KU137" s="32"/>
      <c r="KV137" s="32"/>
      <c r="KW137" s="32"/>
      <c r="KX137" s="32"/>
      <c r="KY137" s="32"/>
      <c r="KZ137" s="32"/>
      <c r="LA137" s="32"/>
      <c r="LB137" s="32"/>
      <c r="LC137" s="32"/>
      <c r="LD137" s="32"/>
      <c r="LE137" s="32"/>
      <c r="LF137" s="32"/>
      <c r="LG137" s="32"/>
      <c r="LH137" s="32"/>
      <c r="LI137" s="32"/>
      <c r="LJ137" s="32"/>
      <c r="LK137" s="32"/>
      <c r="LL137" s="32"/>
      <c r="LM137" s="32"/>
      <c r="LN137" s="32"/>
      <c r="LO137" s="32"/>
      <c r="LP137" s="32"/>
      <c r="LQ137" s="32"/>
      <c r="LR137" s="32"/>
      <c r="LS137" s="32"/>
      <c r="LT137" s="32"/>
      <c r="LU137" s="32"/>
      <c r="LV137" s="32"/>
      <c r="LW137" s="32"/>
      <c r="LX137" s="32"/>
      <c r="LY137" s="32"/>
      <c r="LZ137" s="32"/>
      <c r="MA137" s="32"/>
      <c r="MB137" s="32"/>
      <c r="MC137" s="32"/>
      <c r="MD137" s="32"/>
      <c r="ME137" s="32"/>
      <c r="MF137" s="32"/>
      <c r="MG137" s="32"/>
      <c r="MH137" s="32"/>
      <c r="MI137" s="32"/>
      <c r="MJ137" s="32"/>
      <c r="MK137" s="32"/>
      <c r="ML137" s="32"/>
      <c r="MM137" s="32"/>
      <c r="MN137" s="32"/>
      <c r="MO137" s="32"/>
      <c r="MP137" s="32"/>
      <c r="MQ137" s="32"/>
      <c r="MR137" s="32"/>
      <c r="MS137" s="32"/>
      <c r="MT137" s="32"/>
      <c r="MU137" s="32"/>
      <c r="MV137" s="32"/>
      <c r="MW137" s="32"/>
      <c r="MX137" s="32"/>
      <c r="MY137" s="32"/>
      <c r="MZ137" s="32"/>
      <c r="NA137" s="32"/>
      <c r="NB137" s="32"/>
      <c r="NC137" s="32"/>
      <c r="ND137" s="32"/>
      <c r="NE137" s="32"/>
      <c r="NF137" s="32"/>
      <c r="NG137" s="32"/>
      <c r="NH137" s="32"/>
      <c r="NI137" s="32"/>
      <c r="NJ137" s="32"/>
      <c r="NK137" s="32"/>
      <c r="NL137" s="32"/>
      <c r="NM137" s="32"/>
      <c r="NN137" s="32"/>
      <c r="NO137" s="32"/>
      <c r="NP137" s="32"/>
      <c r="NQ137" s="32"/>
      <c r="NR137" s="32"/>
      <c r="NS137" s="32"/>
      <c r="NT137" s="32"/>
      <c r="NU137" s="32"/>
      <c r="NV137" s="32"/>
      <c r="NW137" s="32"/>
      <c r="NX137" s="32"/>
      <c r="NY137" s="32"/>
      <c r="NZ137" s="32"/>
      <c r="OA137" s="32"/>
      <c r="OB137" s="32"/>
      <c r="OC137" s="32"/>
      <c r="OD137" s="32"/>
      <c r="OE137" s="32"/>
      <c r="OF137" s="32"/>
      <c r="OG137" s="32"/>
      <c r="OH137" s="32"/>
      <c r="OI137" s="32"/>
      <c r="OJ137" s="32"/>
      <c r="OK137" s="32"/>
      <c r="OL137" s="32"/>
      <c r="OM137" s="32"/>
      <c r="ON137" s="32"/>
      <c r="OO137" s="32"/>
      <c r="OP137" s="32"/>
      <c r="OQ137" s="32"/>
      <c r="OR137" s="32"/>
      <c r="OS137" s="32"/>
      <c r="OT137" s="32"/>
      <c r="OU137" s="32"/>
      <c r="OV137" s="32"/>
      <c r="OW137" s="32"/>
      <c r="OX137" s="32"/>
      <c r="OY137" s="32"/>
      <c r="OZ137" s="32"/>
      <c r="PA137" s="32"/>
      <c r="PB137" s="32"/>
      <c r="PC137" s="32"/>
      <c r="PD137" s="32"/>
      <c r="PE137" s="32"/>
      <c r="PF137" s="32"/>
      <c r="PG137" s="32"/>
      <c r="PH137" s="32"/>
      <c r="PI137" s="32"/>
      <c r="PJ137" s="32"/>
      <c r="PK137" s="32"/>
      <c r="PL137" s="32"/>
      <c r="PM137" s="32"/>
      <c r="PN137" s="32"/>
      <c r="PO137" s="32"/>
      <c r="PP137" s="32"/>
      <c r="PQ137" s="32"/>
      <c r="PR137" s="32"/>
      <c r="PS137" s="32"/>
      <c r="PT137" s="32"/>
      <c r="PU137" s="32"/>
      <c r="PV137" s="32"/>
      <c r="PW137" s="32"/>
      <c r="PX137" s="32"/>
      <c r="PY137" s="32"/>
      <c r="PZ137" s="32"/>
      <c r="QA137" s="32"/>
      <c r="QB137" s="32"/>
      <c r="QC137" s="32"/>
      <c r="QD137" s="32"/>
      <c r="QE137" s="32"/>
      <c r="QF137" s="32"/>
      <c r="QG137" s="32"/>
      <c r="QH137" s="32"/>
      <c r="QI137" s="32"/>
      <c r="QJ137" s="32"/>
      <c r="QK137" s="32"/>
      <c r="QL137" s="32"/>
      <c r="QM137" s="32"/>
      <c r="QN137" s="32"/>
      <c r="QO137" s="32"/>
      <c r="QP137" s="32"/>
      <c r="QQ137" s="32"/>
      <c r="QR137" s="32"/>
      <c r="QS137" s="32"/>
      <c r="QT137" s="32"/>
      <c r="QU137" s="32"/>
      <c r="QV137" s="32"/>
      <c r="QW137" s="32"/>
      <c r="QX137" s="32"/>
      <c r="QY137" s="32"/>
      <c r="QZ137" s="32"/>
      <c r="RA137" s="32"/>
      <c r="RB137" s="32"/>
      <c r="RC137" s="32"/>
      <c r="RD137" s="32"/>
      <c r="RE137" s="32"/>
      <c r="RF137" s="32"/>
      <c r="RG137" s="32"/>
      <c r="RH137" s="32"/>
      <c r="RI137" s="32"/>
      <c r="RJ137" s="32"/>
      <c r="RK137" s="32"/>
      <c r="RL137" s="32"/>
      <c r="RM137" s="32"/>
      <c r="RN137" s="32"/>
      <c r="RO137" s="32"/>
      <c r="RP137" s="32"/>
      <c r="RQ137" s="32"/>
      <c r="RR137" s="32"/>
      <c r="RS137" s="32"/>
      <c r="RT137" s="32"/>
      <c r="RU137" s="32"/>
      <c r="RV137" s="32"/>
      <c r="RW137" s="32"/>
      <c r="RX137" s="32"/>
      <c r="RY137" s="32"/>
      <c r="RZ137" s="32"/>
      <c r="SA137" s="32"/>
      <c r="SB137" s="32"/>
      <c r="SC137" s="32"/>
      <c r="SD137" s="32"/>
      <c r="SE137" s="32"/>
      <c r="SF137" s="32"/>
      <c r="SG137" s="32"/>
      <c r="SH137" s="32"/>
      <c r="SI137" s="32"/>
      <c r="SJ137" s="32"/>
      <c r="SK137" s="32"/>
      <c r="SL137" s="32"/>
      <c r="SM137" s="32"/>
      <c r="SN137" s="32"/>
      <c r="SO137" s="32"/>
      <c r="SP137" s="32"/>
      <c r="SQ137" s="32"/>
      <c r="SR137" s="32"/>
      <c r="SS137" s="32"/>
      <c r="ST137" s="32"/>
      <c r="SU137" s="32"/>
      <c r="SV137" s="32"/>
      <c r="SW137" s="32"/>
      <c r="SX137" s="32"/>
      <c r="SY137" s="32"/>
      <c r="SZ137" s="32"/>
      <c r="TA137" s="32"/>
      <c r="TB137" s="32"/>
      <c r="TC137" s="32"/>
      <c r="TD137" s="32"/>
      <c r="TE137" s="32"/>
      <c r="TF137" s="32"/>
      <c r="TG137" s="32"/>
      <c r="TH137" s="32"/>
      <c r="TI137" s="32"/>
      <c r="TJ137" s="32"/>
      <c r="TK137" s="32"/>
      <c r="TL137" s="32"/>
      <c r="TM137" s="32"/>
      <c r="TN137" s="32"/>
      <c r="TO137" s="32"/>
    </row>
    <row r="138" spans="1:535" s="21" customFormat="1" ht="48" customHeight="1" x14ac:dyDescent="0.25">
      <c r="A138" s="53" t="s">
        <v>171</v>
      </c>
      <c r="B138" s="82" t="str">
        <f>'дод 5'!A20</f>
        <v>0160</v>
      </c>
      <c r="C138" s="35" t="s">
        <v>492</v>
      </c>
      <c r="D138" s="157">
        <v>2555884</v>
      </c>
      <c r="E138" s="157">
        <v>1956200</v>
      </c>
      <c r="F138" s="157">
        <v>35584</v>
      </c>
      <c r="G138" s="157">
        <v>1612666.94</v>
      </c>
      <c r="H138" s="157">
        <v>1256236.3500000001</v>
      </c>
      <c r="I138" s="157">
        <v>23963.14</v>
      </c>
      <c r="J138" s="158">
        <f t="shared" si="61"/>
        <v>63.096249282048788</v>
      </c>
      <c r="K138" s="157">
        <f>M138+P138</f>
        <v>600000</v>
      </c>
      <c r="L138" s="157">
        <v>600000</v>
      </c>
      <c r="M138" s="157"/>
      <c r="N138" s="157"/>
      <c r="O138" s="157"/>
      <c r="P138" s="157">
        <v>600000</v>
      </c>
      <c r="Q138" s="157">
        <f t="shared" ref="Q138:Q148" si="95">S138+V138</f>
        <v>622990</v>
      </c>
      <c r="R138" s="157">
        <v>598000</v>
      </c>
      <c r="S138" s="157">
        <v>24990</v>
      </c>
      <c r="T138" s="157"/>
      <c r="U138" s="157"/>
      <c r="V138" s="157">
        <v>598000</v>
      </c>
      <c r="W138" s="158">
        <f t="shared" si="63"/>
        <v>103.83166666666668</v>
      </c>
      <c r="X138" s="157">
        <f t="shared" ref="X138:X162" si="96">G138+Q138</f>
        <v>2235656.94</v>
      </c>
      <c r="Y138" s="203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  <c r="IU138" s="22"/>
      <c r="IV138" s="22"/>
      <c r="IW138" s="22"/>
      <c r="IX138" s="22"/>
      <c r="IY138" s="22"/>
      <c r="IZ138" s="22"/>
      <c r="JA138" s="22"/>
      <c r="JB138" s="22"/>
      <c r="JC138" s="22"/>
      <c r="JD138" s="22"/>
      <c r="JE138" s="22"/>
      <c r="JF138" s="22"/>
      <c r="JG138" s="22"/>
      <c r="JH138" s="22"/>
      <c r="JI138" s="22"/>
      <c r="JJ138" s="22"/>
      <c r="JK138" s="22"/>
      <c r="JL138" s="22"/>
      <c r="JM138" s="22"/>
      <c r="JN138" s="22"/>
      <c r="JO138" s="22"/>
      <c r="JP138" s="22"/>
      <c r="JQ138" s="22"/>
      <c r="JR138" s="22"/>
      <c r="JS138" s="22"/>
      <c r="JT138" s="22"/>
      <c r="JU138" s="22"/>
      <c r="JV138" s="22"/>
      <c r="JW138" s="22"/>
      <c r="JX138" s="22"/>
      <c r="JY138" s="22"/>
      <c r="JZ138" s="22"/>
      <c r="KA138" s="22"/>
      <c r="KB138" s="22"/>
      <c r="KC138" s="22"/>
      <c r="KD138" s="22"/>
      <c r="KE138" s="22"/>
      <c r="KF138" s="22"/>
      <c r="KG138" s="22"/>
      <c r="KH138" s="22"/>
      <c r="KI138" s="22"/>
      <c r="KJ138" s="22"/>
      <c r="KK138" s="22"/>
      <c r="KL138" s="22"/>
      <c r="KM138" s="22"/>
      <c r="KN138" s="22"/>
      <c r="KO138" s="22"/>
      <c r="KP138" s="22"/>
      <c r="KQ138" s="22"/>
      <c r="KR138" s="22"/>
      <c r="KS138" s="22"/>
      <c r="KT138" s="22"/>
      <c r="KU138" s="22"/>
      <c r="KV138" s="22"/>
      <c r="KW138" s="22"/>
      <c r="KX138" s="22"/>
      <c r="KY138" s="22"/>
      <c r="KZ138" s="22"/>
      <c r="LA138" s="22"/>
      <c r="LB138" s="22"/>
      <c r="LC138" s="22"/>
      <c r="LD138" s="22"/>
      <c r="LE138" s="22"/>
      <c r="LF138" s="22"/>
      <c r="LG138" s="22"/>
      <c r="LH138" s="22"/>
      <c r="LI138" s="22"/>
      <c r="LJ138" s="22"/>
      <c r="LK138" s="22"/>
      <c r="LL138" s="22"/>
      <c r="LM138" s="22"/>
      <c r="LN138" s="22"/>
      <c r="LO138" s="22"/>
      <c r="LP138" s="22"/>
      <c r="LQ138" s="22"/>
      <c r="LR138" s="22"/>
      <c r="LS138" s="22"/>
      <c r="LT138" s="22"/>
      <c r="LU138" s="22"/>
      <c r="LV138" s="22"/>
      <c r="LW138" s="22"/>
      <c r="LX138" s="22"/>
      <c r="LY138" s="22"/>
      <c r="LZ138" s="22"/>
      <c r="MA138" s="22"/>
      <c r="MB138" s="22"/>
      <c r="MC138" s="22"/>
      <c r="MD138" s="22"/>
      <c r="ME138" s="22"/>
      <c r="MF138" s="22"/>
      <c r="MG138" s="22"/>
      <c r="MH138" s="22"/>
      <c r="MI138" s="22"/>
      <c r="MJ138" s="22"/>
      <c r="MK138" s="22"/>
      <c r="ML138" s="22"/>
      <c r="MM138" s="22"/>
      <c r="MN138" s="22"/>
      <c r="MO138" s="22"/>
      <c r="MP138" s="22"/>
      <c r="MQ138" s="22"/>
      <c r="MR138" s="22"/>
      <c r="MS138" s="22"/>
      <c r="MT138" s="22"/>
      <c r="MU138" s="22"/>
      <c r="MV138" s="22"/>
      <c r="MW138" s="22"/>
      <c r="MX138" s="22"/>
      <c r="MY138" s="22"/>
      <c r="MZ138" s="22"/>
      <c r="NA138" s="22"/>
      <c r="NB138" s="22"/>
      <c r="NC138" s="22"/>
      <c r="ND138" s="22"/>
      <c r="NE138" s="22"/>
      <c r="NF138" s="22"/>
      <c r="NG138" s="22"/>
      <c r="NH138" s="22"/>
      <c r="NI138" s="22"/>
      <c r="NJ138" s="22"/>
      <c r="NK138" s="22"/>
      <c r="NL138" s="22"/>
      <c r="NM138" s="22"/>
      <c r="NN138" s="22"/>
      <c r="NO138" s="22"/>
      <c r="NP138" s="22"/>
      <c r="NQ138" s="22"/>
      <c r="NR138" s="22"/>
      <c r="NS138" s="22"/>
      <c r="NT138" s="22"/>
      <c r="NU138" s="22"/>
      <c r="NV138" s="22"/>
      <c r="NW138" s="22"/>
      <c r="NX138" s="22"/>
      <c r="NY138" s="22"/>
      <c r="NZ138" s="22"/>
      <c r="OA138" s="22"/>
      <c r="OB138" s="22"/>
      <c r="OC138" s="22"/>
      <c r="OD138" s="22"/>
      <c r="OE138" s="22"/>
      <c r="OF138" s="22"/>
      <c r="OG138" s="22"/>
      <c r="OH138" s="22"/>
      <c r="OI138" s="22"/>
      <c r="OJ138" s="22"/>
      <c r="OK138" s="22"/>
      <c r="OL138" s="22"/>
      <c r="OM138" s="22"/>
      <c r="ON138" s="22"/>
      <c r="OO138" s="22"/>
      <c r="OP138" s="22"/>
      <c r="OQ138" s="22"/>
      <c r="OR138" s="22"/>
      <c r="OS138" s="22"/>
      <c r="OT138" s="22"/>
      <c r="OU138" s="22"/>
      <c r="OV138" s="22"/>
      <c r="OW138" s="22"/>
      <c r="OX138" s="22"/>
      <c r="OY138" s="22"/>
      <c r="OZ138" s="22"/>
      <c r="PA138" s="22"/>
      <c r="PB138" s="22"/>
      <c r="PC138" s="22"/>
      <c r="PD138" s="22"/>
      <c r="PE138" s="22"/>
      <c r="PF138" s="22"/>
      <c r="PG138" s="22"/>
      <c r="PH138" s="22"/>
      <c r="PI138" s="22"/>
      <c r="PJ138" s="22"/>
      <c r="PK138" s="22"/>
      <c r="PL138" s="22"/>
      <c r="PM138" s="22"/>
      <c r="PN138" s="22"/>
      <c r="PO138" s="22"/>
      <c r="PP138" s="22"/>
      <c r="PQ138" s="22"/>
      <c r="PR138" s="22"/>
      <c r="PS138" s="22"/>
      <c r="PT138" s="22"/>
      <c r="PU138" s="22"/>
      <c r="PV138" s="22"/>
      <c r="PW138" s="22"/>
      <c r="PX138" s="22"/>
      <c r="PY138" s="22"/>
      <c r="PZ138" s="22"/>
      <c r="QA138" s="22"/>
      <c r="QB138" s="22"/>
      <c r="QC138" s="22"/>
      <c r="QD138" s="22"/>
      <c r="QE138" s="22"/>
      <c r="QF138" s="22"/>
      <c r="QG138" s="22"/>
      <c r="QH138" s="22"/>
      <c r="QI138" s="22"/>
      <c r="QJ138" s="22"/>
      <c r="QK138" s="22"/>
      <c r="QL138" s="22"/>
      <c r="QM138" s="22"/>
      <c r="QN138" s="22"/>
      <c r="QO138" s="22"/>
      <c r="QP138" s="22"/>
      <c r="QQ138" s="22"/>
      <c r="QR138" s="22"/>
      <c r="QS138" s="22"/>
      <c r="QT138" s="22"/>
      <c r="QU138" s="22"/>
      <c r="QV138" s="22"/>
      <c r="QW138" s="22"/>
      <c r="QX138" s="22"/>
      <c r="QY138" s="22"/>
      <c r="QZ138" s="22"/>
      <c r="RA138" s="22"/>
      <c r="RB138" s="22"/>
      <c r="RC138" s="22"/>
      <c r="RD138" s="22"/>
      <c r="RE138" s="22"/>
      <c r="RF138" s="22"/>
      <c r="RG138" s="22"/>
      <c r="RH138" s="22"/>
      <c r="RI138" s="22"/>
      <c r="RJ138" s="22"/>
      <c r="RK138" s="22"/>
      <c r="RL138" s="22"/>
      <c r="RM138" s="22"/>
      <c r="RN138" s="22"/>
      <c r="RO138" s="22"/>
      <c r="RP138" s="22"/>
      <c r="RQ138" s="22"/>
      <c r="RR138" s="22"/>
      <c r="RS138" s="22"/>
      <c r="RT138" s="22"/>
      <c r="RU138" s="22"/>
      <c r="RV138" s="22"/>
      <c r="RW138" s="22"/>
      <c r="RX138" s="22"/>
      <c r="RY138" s="22"/>
      <c r="RZ138" s="22"/>
      <c r="SA138" s="22"/>
      <c r="SB138" s="22"/>
      <c r="SC138" s="22"/>
      <c r="SD138" s="22"/>
      <c r="SE138" s="22"/>
      <c r="SF138" s="22"/>
      <c r="SG138" s="22"/>
      <c r="SH138" s="22"/>
      <c r="SI138" s="22"/>
      <c r="SJ138" s="22"/>
      <c r="SK138" s="22"/>
      <c r="SL138" s="22"/>
      <c r="SM138" s="22"/>
      <c r="SN138" s="22"/>
      <c r="SO138" s="22"/>
      <c r="SP138" s="22"/>
      <c r="SQ138" s="22"/>
      <c r="SR138" s="22"/>
      <c r="SS138" s="22"/>
      <c r="ST138" s="22"/>
      <c r="SU138" s="22"/>
      <c r="SV138" s="22"/>
      <c r="SW138" s="22"/>
      <c r="SX138" s="22"/>
      <c r="SY138" s="22"/>
      <c r="SZ138" s="22"/>
      <c r="TA138" s="22"/>
      <c r="TB138" s="22"/>
      <c r="TC138" s="22"/>
      <c r="TD138" s="22"/>
      <c r="TE138" s="22"/>
      <c r="TF138" s="22"/>
      <c r="TG138" s="22"/>
      <c r="TH138" s="22"/>
      <c r="TI138" s="22"/>
      <c r="TJ138" s="22"/>
      <c r="TK138" s="22"/>
      <c r="TL138" s="22"/>
      <c r="TM138" s="22"/>
      <c r="TN138" s="22"/>
      <c r="TO138" s="22"/>
    </row>
    <row r="139" spans="1:535" s="21" customFormat="1" ht="33" customHeight="1" x14ac:dyDescent="0.25">
      <c r="A139" s="53" t="s">
        <v>172</v>
      </c>
      <c r="B139" s="82" t="str">
        <f>'дод 5'!A85</f>
        <v>2010</v>
      </c>
      <c r="C139" s="6" t="s">
        <v>602</v>
      </c>
      <c r="D139" s="157">
        <v>39300311.399999999</v>
      </c>
      <c r="E139" s="157"/>
      <c r="F139" s="157"/>
      <c r="G139" s="157">
        <v>24609726.449999999</v>
      </c>
      <c r="H139" s="157"/>
      <c r="I139" s="157"/>
      <c r="J139" s="158">
        <f t="shared" si="61"/>
        <v>62.619672906713916</v>
      </c>
      <c r="K139" s="157">
        <f t="shared" ref="K139:K162" si="97">M139+P139</f>
        <v>44580682.82</v>
      </c>
      <c r="L139" s="157">
        <f>38830682.82+5750000</f>
        <v>44580682.82</v>
      </c>
      <c r="M139" s="157"/>
      <c r="N139" s="157"/>
      <c r="O139" s="157"/>
      <c r="P139" s="157">
        <f>38830682.82+5750000</f>
        <v>44580682.82</v>
      </c>
      <c r="Q139" s="157">
        <f t="shared" si="95"/>
        <v>37654004</v>
      </c>
      <c r="R139" s="157">
        <v>37654004</v>
      </c>
      <c r="S139" s="157"/>
      <c r="T139" s="157"/>
      <c r="U139" s="157"/>
      <c r="V139" s="157">
        <v>37654004</v>
      </c>
      <c r="W139" s="158">
        <f t="shared" si="63"/>
        <v>84.462600431744576</v>
      </c>
      <c r="X139" s="157">
        <f t="shared" si="96"/>
        <v>62263730.450000003</v>
      </c>
      <c r="Y139" s="203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  <c r="IU139" s="22"/>
      <c r="IV139" s="22"/>
      <c r="IW139" s="22"/>
      <c r="IX139" s="22"/>
      <c r="IY139" s="22"/>
      <c r="IZ139" s="22"/>
      <c r="JA139" s="22"/>
      <c r="JB139" s="22"/>
      <c r="JC139" s="22"/>
      <c r="JD139" s="22"/>
      <c r="JE139" s="22"/>
      <c r="JF139" s="22"/>
      <c r="JG139" s="22"/>
      <c r="JH139" s="22"/>
      <c r="JI139" s="22"/>
      <c r="JJ139" s="22"/>
      <c r="JK139" s="22"/>
      <c r="JL139" s="22"/>
      <c r="JM139" s="22"/>
      <c r="JN139" s="22"/>
      <c r="JO139" s="22"/>
      <c r="JP139" s="22"/>
      <c r="JQ139" s="22"/>
      <c r="JR139" s="22"/>
      <c r="JS139" s="22"/>
      <c r="JT139" s="22"/>
      <c r="JU139" s="22"/>
      <c r="JV139" s="22"/>
      <c r="JW139" s="22"/>
      <c r="JX139" s="22"/>
      <c r="JY139" s="22"/>
      <c r="JZ139" s="22"/>
      <c r="KA139" s="22"/>
      <c r="KB139" s="22"/>
      <c r="KC139" s="22"/>
      <c r="KD139" s="22"/>
      <c r="KE139" s="22"/>
      <c r="KF139" s="22"/>
      <c r="KG139" s="22"/>
      <c r="KH139" s="22"/>
      <c r="KI139" s="22"/>
      <c r="KJ139" s="22"/>
      <c r="KK139" s="22"/>
      <c r="KL139" s="22"/>
      <c r="KM139" s="22"/>
      <c r="KN139" s="22"/>
      <c r="KO139" s="22"/>
      <c r="KP139" s="22"/>
      <c r="KQ139" s="22"/>
      <c r="KR139" s="22"/>
      <c r="KS139" s="22"/>
      <c r="KT139" s="22"/>
      <c r="KU139" s="22"/>
      <c r="KV139" s="22"/>
      <c r="KW139" s="22"/>
      <c r="KX139" s="22"/>
      <c r="KY139" s="22"/>
      <c r="KZ139" s="22"/>
      <c r="LA139" s="22"/>
      <c r="LB139" s="22"/>
      <c r="LC139" s="22"/>
      <c r="LD139" s="22"/>
      <c r="LE139" s="22"/>
      <c r="LF139" s="22"/>
      <c r="LG139" s="22"/>
      <c r="LH139" s="22"/>
      <c r="LI139" s="22"/>
      <c r="LJ139" s="22"/>
      <c r="LK139" s="22"/>
      <c r="LL139" s="22"/>
      <c r="LM139" s="22"/>
      <c r="LN139" s="22"/>
      <c r="LO139" s="22"/>
      <c r="LP139" s="22"/>
      <c r="LQ139" s="22"/>
      <c r="LR139" s="22"/>
      <c r="LS139" s="22"/>
      <c r="LT139" s="22"/>
      <c r="LU139" s="22"/>
      <c r="LV139" s="22"/>
      <c r="LW139" s="22"/>
      <c r="LX139" s="22"/>
      <c r="LY139" s="22"/>
      <c r="LZ139" s="22"/>
      <c r="MA139" s="22"/>
      <c r="MB139" s="22"/>
      <c r="MC139" s="22"/>
      <c r="MD139" s="22"/>
      <c r="ME139" s="22"/>
      <c r="MF139" s="22"/>
      <c r="MG139" s="22"/>
      <c r="MH139" s="22"/>
      <c r="MI139" s="22"/>
      <c r="MJ139" s="22"/>
      <c r="MK139" s="22"/>
      <c r="ML139" s="22"/>
      <c r="MM139" s="22"/>
      <c r="MN139" s="22"/>
      <c r="MO139" s="22"/>
      <c r="MP139" s="22"/>
      <c r="MQ139" s="22"/>
      <c r="MR139" s="22"/>
      <c r="MS139" s="22"/>
      <c r="MT139" s="22"/>
      <c r="MU139" s="22"/>
      <c r="MV139" s="22"/>
      <c r="MW139" s="22"/>
      <c r="MX139" s="22"/>
      <c r="MY139" s="22"/>
      <c r="MZ139" s="22"/>
      <c r="NA139" s="22"/>
      <c r="NB139" s="22"/>
      <c r="NC139" s="22"/>
      <c r="ND139" s="22"/>
      <c r="NE139" s="22"/>
      <c r="NF139" s="22"/>
      <c r="NG139" s="22"/>
      <c r="NH139" s="22"/>
      <c r="NI139" s="22"/>
      <c r="NJ139" s="22"/>
      <c r="NK139" s="22"/>
      <c r="NL139" s="22"/>
      <c r="NM139" s="22"/>
      <c r="NN139" s="22"/>
      <c r="NO139" s="22"/>
      <c r="NP139" s="22"/>
      <c r="NQ139" s="22"/>
      <c r="NR139" s="22"/>
      <c r="NS139" s="22"/>
      <c r="NT139" s="22"/>
      <c r="NU139" s="22"/>
      <c r="NV139" s="22"/>
      <c r="NW139" s="22"/>
      <c r="NX139" s="22"/>
      <c r="NY139" s="22"/>
      <c r="NZ139" s="22"/>
      <c r="OA139" s="22"/>
      <c r="OB139" s="22"/>
      <c r="OC139" s="22"/>
      <c r="OD139" s="22"/>
      <c r="OE139" s="22"/>
      <c r="OF139" s="22"/>
      <c r="OG139" s="22"/>
      <c r="OH139" s="22"/>
      <c r="OI139" s="22"/>
      <c r="OJ139" s="22"/>
      <c r="OK139" s="22"/>
      <c r="OL139" s="22"/>
      <c r="OM139" s="22"/>
      <c r="ON139" s="22"/>
      <c r="OO139" s="22"/>
      <c r="OP139" s="22"/>
      <c r="OQ139" s="22"/>
      <c r="OR139" s="22"/>
      <c r="OS139" s="22"/>
      <c r="OT139" s="22"/>
      <c r="OU139" s="22"/>
      <c r="OV139" s="22"/>
      <c r="OW139" s="22"/>
      <c r="OX139" s="22"/>
      <c r="OY139" s="22"/>
      <c r="OZ139" s="22"/>
      <c r="PA139" s="22"/>
      <c r="PB139" s="22"/>
      <c r="PC139" s="22"/>
      <c r="PD139" s="22"/>
      <c r="PE139" s="22"/>
      <c r="PF139" s="22"/>
      <c r="PG139" s="22"/>
      <c r="PH139" s="22"/>
      <c r="PI139" s="22"/>
      <c r="PJ139" s="22"/>
      <c r="PK139" s="22"/>
      <c r="PL139" s="22"/>
      <c r="PM139" s="22"/>
      <c r="PN139" s="22"/>
      <c r="PO139" s="22"/>
      <c r="PP139" s="22"/>
      <c r="PQ139" s="22"/>
      <c r="PR139" s="22"/>
      <c r="PS139" s="22"/>
      <c r="PT139" s="22"/>
      <c r="PU139" s="22"/>
      <c r="PV139" s="22"/>
      <c r="PW139" s="22"/>
      <c r="PX139" s="22"/>
      <c r="PY139" s="22"/>
      <c r="PZ139" s="22"/>
      <c r="QA139" s="22"/>
      <c r="QB139" s="22"/>
      <c r="QC139" s="22"/>
      <c r="QD139" s="22"/>
      <c r="QE139" s="22"/>
      <c r="QF139" s="22"/>
      <c r="QG139" s="22"/>
      <c r="QH139" s="22"/>
      <c r="QI139" s="22"/>
      <c r="QJ139" s="22"/>
      <c r="QK139" s="22"/>
      <c r="QL139" s="22"/>
      <c r="QM139" s="22"/>
      <c r="QN139" s="22"/>
      <c r="QO139" s="22"/>
      <c r="QP139" s="22"/>
      <c r="QQ139" s="22"/>
      <c r="QR139" s="22"/>
      <c r="QS139" s="22"/>
      <c r="QT139" s="22"/>
      <c r="QU139" s="22"/>
      <c r="QV139" s="22"/>
      <c r="QW139" s="22"/>
      <c r="QX139" s="22"/>
      <c r="QY139" s="22"/>
      <c r="QZ139" s="22"/>
      <c r="RA139" s="22"/>
      <c r="RB139" s="22"/>
      <c r="RC139" s="22"/>
      <c r="RD139" s="22"/>
      <c r="RE139" s="22"/>
      <c r="RF139" s="22"/>
      <c r="RG139" s="22"/>
      <c r="RH139" s="22"/>
      <c r="RI139" s="22"/>
      <c r="RJ139" s="22"/>
      <c r="RK139" s="22"/>
      <c r="RL139" s="22"/>
      <c r="RM139" s="22"/>
      <c r="RN139" s="22"/>
      <c r="RO139" s="22"/>
      <c r="RP139" s="22"/>
      <c r="RQ139" s="22"/>
      <c r="RR139" s="22"/>
      <c r="RS139" s="22"/>
      <c r="RT139" s="22"/>
      <c r="RU139" s="22"/>
      <c r="RV139" s="22"/>
      <c r="RW139" s="22"/>
      <c r="RX139" s="22"/>
      <c r="RY139" s="22"/>
      <c r="RZ139" s="22"/>
      <c r="SA139" s="22"/>
      <c r="SB139" s="22"/>
      <c r="SC139" s="22"/>
      <c r="SD139" s="22"/>
      <c r="SE139" s="22"/>
      <c r="SF139" s="22"/>
      <c r="SG139" s="22"/>
      <c r="SH139" s="22"/>
      <c r="SI139" s="22"/>
      <c r="SJ139" s="22"/>
      <c r="SK139" s="22"/>
      <c r="SL139" s="22"/>
      <c r="SM139" s="22"/>
      <c r="SN139" s="22"/>
      <c r="SO139" s="22"/>
      <c r="SP139" s="22"/>
      <c r="SQ139" s="22"/>
      <c r="SR139" s="22"/>
      <c r="SS139" s="22"/>
      <c r="ST139" s="22"/>
      <c r="SU139" s="22"/>
      <c r="SV139" s="22"/>
      <c r="SW139" s="22"/>
      <c r="SX139" s="22"/>
      <c r="SY139" s="22"/>
      <c r="SZ139" s="22"/>
      <c r="TA139" s="22"/>
      <c r="TB139" s="22"/>
      <c r="TC139" s="22"/>
      <c r="TD139" s="22"/>
      <c r="TE139" s="22"/>
      <c r="TF139" s="22"/>
      <c r="TG139" s="22"/>
      <c r="TH139" s="22"/>
      <c r="TI139" s="22"/>
      <c r="TJ139" s="22"/>
      <c r="TK139" s="22"/>
      <c r="TL139" s="22"/>
      <c r="TM139" s="22"/>
      <c r="TN139" s="22"/>
      <c r="TO139" s="22"/>
    </row>
    <row r="140" spans="1:535" s="23" customFormat="1" ht="30" hidden="1" customHeight="1" x14ac:dyDescent="0.25">
      <c r="A140" s="73"/>
      <c r="B140" s="95"/>
      <c r="C140" s="76" t="s">
        <v>390</v>
      </c>
      <c r="D140" s="159">
        <v>0</v>
      </c>
      <c r="E140" s="159"/>
      <c r="F140" s="159"/>
      <c r="G140" s="159"/>
      <c r="H140" s="159"/>
      <c r="I140" s="159"/>
      <c r="J140" s="158" t="e">
        <f t="shared" si="61"/>
        <v>#DIV/0!</v>
      </c>
      <c r="K140" s="159">
        <f t="shared" si="97"/>
        <v>0</v>
      </c>
      <c r="L140" s="159"/>
      <c r="M140" s="159"/>
      <c r="N140" s="159"/>
      <c r="O140" s="159"/>
      <c r="P140" s="159"/>
      <c r="Q140" s="157">
        <f t="shared" si="95"/>
        <v>0</v>
      </c>
      <c r="R140" s="159"/>
      <c r="S140" s="159"/>
      <c r="T140" s="159"/>
      <c r="U140" s="159"/>
      <c r="V140" s="159"/>
      <c r="W140" s="158" t="e">
        <f t="shared" si="63"/>
        <v>#DIV/0!</v>
      </c>
      <c r="X140" s="157">
        <f t="shared" si="96"/>
        <v>0</v>
      </c>
      <c r="Y140" s="203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  <c r="FS140" s="29"/>
      <c r="FT140" s="29"/>
      <c r="FU140" s="29"/>
      <c r="FV140" s="29"/>
      <c r="FW140" s="29"/>
      <c r="FX140" s="29"/>
      <c r="FY140" s="29"/>
      <c r="FZ140" s="29"/>
      <c r="GA140" s="29"/>
      <c r="GB140" s="29"/>
      <c r="GC140" s="29"/>
      <c r="GD140" s="29"/>
      <c r="GE140" s="29"/>
      <c r="GF140" s="29"/>
      <c r="GG140" s="29"/>
      <c r="GH140" s="29"/>
      <c r="GI140" s="29"/>
      <c r="GJ140" s="29"/>
      <c r="GK140" s="29"/>
      <c r="GL140" s="29"/>
      <c r="GM140" s="29"/>
      <c r="GN140" s="29"/>
      <c r="GO140" s="29"/>
      <c r="GP140" s="29"/>
      <c r="GQ140" s="29"/>
      <c r="GR140" s="29"/>
      <c r="GS140" s="29"/>
      <c r="GT140" s="29"/>
      <c r="GU140" s="29"/>
      <c r="GV140" s="29"/>
      <c r="GW140" s="29"/>
      <c r="GX140" s="29"/>
      <c r="GY140" s="29"/>
      <c r="GZ140" s="29"/>
      <c r="HA140" s="29"/>
      <c r="HB140" s="29"/>
      <c r="HC140" s="29"/>
      <c r="HD140" s="29"/>
      <c r="HE140" s="29"/>
      <c r="HF140" s="29"/>
      <c r="HG140" s="29"/>
      <c r="HH140" s="29"/>
      <c r="HI140" s="29"/>
      <c r="HJ140" s="29"/>
      <c r="HK140" s="29"/>
      <c r="HL140" s="29"/>
      <c r="HM140" s="29"/>
      <c r="HN140" s="29"/>
      <c r="HO140" s="29"/>
      <c r="HP140" s="29"/>
      <c r="HQ140" s="29"/>
      <c r="HR140" s="29"/>
      <c r="HS140" s="29"/>
      <c r="HT140" s="29"/>
      <c r="HU140" s="29"/>
      <c r="HV140" s="29"/>
      <c r="HW140" s="29"/>
      <c r="HX140" s="29"/>
      <c r="HY140" s="29"/>
      <c r="HZ140" s="29"/>
      <c r="IA140" s="29"/>
      <c r="IB140" s="29"/>
      <c r="IC140" s="29"/>
      <c r="ID140" s="29"/>
      <c r="IE140" s="29"/>
      <c r="IF140" s="29"/>
      <c r="IG140" s="29"/>
      <c r="IH140" s="29"/>
      <c r="II140" s="29"/>
      <c r="IJ140" s="29"/>
      <c r="IK140" s="29"/>
      <c r="IL140" s="29"/>
      <c r="IM140" s="29"/>
      <c r="IN140" s="29"/>
      <c r="IO140" s="29"/>
      <c r="IP140" s="29"/>
      <c r="IQ140" s="29"/>
      <c r="IR140" s="29"/>
      <c r="IS140" s="29"/>
      <c r="IT140" s="29"/>
      <c r="IU140" s="29"/>
      <c r="IV140" s="29"/>
      <c r="IW140" s="29"/>
      <c r="IX140" s="29"/>
      <c r="IY140" s="29"/>
      <c r="IZ140" s="29"/>
      <c r="JA140" s="29"/>
      <c r="JB140" s="29"/>
      <c r="JC140" s="29"/>
      <c r="JD140" s="29"/>
      <c r="JE140" s="29"/>
      <c r="JF140" s="29"/>
      <c r="JG140" s="29"/>
      <c r="JH140" s="29"/>
      <c r="JI140" s="29"/>
      <c r="JJ140" s="29"/>
      <c r="JK140" s="29"/>
      <c r="JL140" s="29"/>
      <c r="JM140" s="29"/>
      <c r="JN140" s="29"/>
      <c r="JO140" s="29"/>
      <c r="JP140" s="29"/>
      <c r="JQ140" s="29"/>
      <c r="JR140" s="29"/>
      <c r="JS140" s="29"/>
      <c r="JT140" s="29"/>
      <c r="JU140" s="29"/>
      <c r="JV140" s="29"/>
      <c r="JW140" s="29"/>
      <c r="JX140" s="29"/>
      <c r="JY140" s="29"/>
      <c r="JZ140" s="29"/>
      <c r="KA140" s="29"/>
      <c r="KB140" s="29"/>
      <c r="KC140" s="29"/>
      <c r="KD140" s="29"/>
      <c r="KE140" s="29"/>
      <c r="KF140" s="29"/>
      <c r="KG140" s="29"/>
      <c r="KH140" s="29"/>
      <c r="KI140" s="29"/>
      <c r="KJ140" s="29"/>
      <c r="KK140" s="29"/>
      <c r="KL140" s="29"/>
      <c r="KM140" s="29"/>
      <c r="KN140" s="29"/>
      <c r="KO140" s="29"/>
      <c r="KP140" s="29"/>
      <c r="KQ140" s="29"/>
      <c r="KR140" s="29"/>
      <c r="KS140" s="29"/>
      <c r="KT140" s="29"/>
      <c r="KU140" s="29"/>
      <c r="KV140" s="29"/>
      <c r="KW140" s="29"/>
      <c r="KX140" s="29"/>
      <c r="KY140" s="29"/>
      <c r="KZ140" s="29"/>
      <c r="LA140" s="29"/>
      <c r="LB140" s="29"/>
      <c r="LC140" s="29"/>
      <c r="LD140" s="29"/>
      <c r="LE140" s="29"/>
      <c r="LF140" s="29"/>
      <c r="LG140" s="29"/>
      <c r="LH140" s="29"/>
      <c r="LI140" s="29"/>
      <c r="LJ140" s="29"/>
      <c r="LK140" s="29"/>
      <c r="LL140" s="29"/>
      <c r="LM140" s="29"/>
      <c r="LN140" s="29"/>
      <c r="LO140" s="29"/>
      <c r="LP140" s="29"/>
      <c r="LQ140" s="29"/>
      <c r="LR140" s="29"/>
      <c r="LS140" s="29"/>
      <c r="LT140" s="29"/>
      <c r="LU140" s="29"/>
      <c r="LV140" s="29"/>
      <c r="LW140" s="29"/>
      <c r="LX140" s="29"/>
      <c r="LY140" s="29"/>
      <c r="LZ140" s="29"/>
      <c r="MA140" s="29"/>
      <c r="MB140" s="29"/>
      <c r="MC140" s="29"/>
      <c r="MD140" s="29"/>
      <c r="ME140" s="29"/>
      <c r="MF140" s="29"/>
      <c r="MG140" s="29"/>
      <c r="MH140" s="29"/>
      <c r="MI140" s="29"/>
      <c r="MJ140" s="29"/>
      <c r="MK140" s="29"/>
      <c r="ML140" s="29"/>
      <c r="MM140" s="29"/>
      <c r="MN140" s="29"/>
      <c r="MO140" s="29"/>
      <c r="MP140" s="29"/>
      <c r="MQ140" s="29"/>
      <c r="MR140" s="29"/>
      <c r="MS140" s="29"/>
      <c r="MT140" s="29"/>
      <c r="MU140" s="29"/>
      <c r="MV140" s="29"/>
      <c r="MW140" s="29"/>
      <c r="MX140" s="29"/>
      <c r="MY140" s="29"/>
      <c r="MZ140" s="29"/>
      <c r="NA140" s="29"/>
      <c r="NB140" s="29"/>
      <c r="NC140" s="29"/>
      <c r="ND140" s="29"/>
      <c r="NE140" s="29"/>
      <c r="NF140" s="29"/>
      <c r="NG140" s="29"/>
      <c r="NH140" s="29"/>
      <c r="NI140" s="29"/>
      <c r="NJ140" s="29"/>
      <c r="NK140" s="29"/>
      <c r="NL140" s="29"/>
      <c r="NM140" s="29"/>
      <c r="NN140" s="29"/>
      <c r="NO140" s="29"/>
      <c r="NP140" s="29"/>
      <c r="NQ140" s="29"/>
      <c r="NR140" s="29"/>
      <c r="NS140" s="29"/>
      <c r="NT140" s="29"/>
      <c r="NU140" s="29"/>
      <c r="NV140" s="29"/>
      <c r="NW140" s="29"/>
      <c r="NX140" s="29"/>
      <c r="NY140" s="29"/>
      <c r="NZ140" s="29"/>
      <c r="OA140" s="29"/>
      <c r="OB140" s="29"/>
      <c r="OC140" s="29"/>
      <c r="OD140" s="29"/>
      <c r="OE140" s="29"/>
      <c r="OF140" s="29"/>
      <c r="OG140" s="29"/>
      <c r="OH140" s="29"/>
      <c r="OI140" s="29"/>
      <c r="OJ140" s="29"/>
      <c r="OK140" s="29"/>
      <c r="OL140" s="29"/>
      <c r="OM140" s="29"/>
      <c r="ON140" s="29"/>
      <c r="OO140" s="29"/>
      <c r="OP140" s="29"/>
      <c r="OQ140" s="29"/>
      <c r="OR140" s="29"/>
      <c r="OS140" s="29"/>
      <c r="OT140" s="29"/>
      <c r="OU140" s="29"/>
      <c r="OV140" s="29"/>
      <c r="OW140" s="29"/>
      <c r="OX140" s="29"/>
      <c r="OY140" s="29"/>
      <c r="OZ140" s="29"/>
      <c r="PA140" s="29"/>
      <c r="PB140" s="29"/>
      <c r="PC140" s="29"/>
      <c r="PD140" s="29"/>
      <c r="PE140" s="29"/>
      <c r="PF140" s="29"/>
      <c r="PG140" s="29"/>
      <c r="PH140" s="29"/>
      <c r="PI140" s="29"/>
      <c r="PJ140" s="29"/>
      <c r="PK140" s="29"/>
      <c r="PL140" s="29"/>
      <c r="PM140" s="29"/>
      <c r="PN140" s="29"/>
      <c r="PO140" s="29"/>
      <c r="PP140" s="29"/>
      <c r="PQ140" s="29"/>
      <c r="PR140" s="29"/>
      <c r="PS140" s="29"/>
      <c r="PT140" s="29"/>
      <c r="PU140" s="29"/>
      <c r="PV140" s="29"/>
      <c r="PW140" s="29"/>
      <c r="PX140" s="29"/>
      <c r="PY140" s="29"/>
      <c r="PZ140" s="29"/>
      <c r="QA140" s="29"/>
      <c r="QB140" s="29"/>
      <c r="QC140" s="29"/>
      <c r="QD140" s="29"/>
      <c r="QE140" s="29"/>
      <c r="QF140" s="29"/>
      <c r="QG140" s="29"/>
      <c r="QH140" s="29"/>
      <c r="QI140" s="29"/>
      <c r="QJ140" s="29"/>
      <c r="QK140" s="29"/>
      <c r="QL140" s="29"/>
      <c r="QM140" s="29"/>
      <c r="QN140" s="29"/>
      <c r="QO140" s="29"/>
      <c r="QP140" s="29"/>
      <c r="QQ140" s="29"/>
      <c r="QR140" s="29"/>
      <c r="QS140" s="29"/>
      <c r="QT140" s="29"/>
      <c r="QU140" s="29"/>
      <c r="QV140" s="29"/>
      <c r="QW140" s="29"/>
      <c r="QX140" s="29"/>
      <c r="QY140" s="29"/>
      <c r="QZ140" s="29"/>
      <c r="RA140" s="29"/>
      <c r="RB140" s="29"/>
      <c r="RC140" s="29"/>
      <c r="RD140" s="29"/>
      <c r="RE140" s="29"/>
      <c r="RF140" s="29"/>
      <c r="RG140" s="29"/>
      <c r="RH140" s="29"/>
      <c r="RI140" s="29"/>
      <c r="RJ140" s="29"/>
      <c r="RK140" s="29"/>
      <c r="RL140" s="29"/>
      <c r="RM140" s="29"/>
      <c r="RN140" s="29"/>
      <c r="RO140" s="29"/>
      <c r="RP140" s="29"/>
      <c r="RQ140" s="29"/>
      <c r="RR140" s="29"/>
      <c r="RS140" s="29"/>
      <c r="RT140" s="29"/>
      <c r="RU140" s="29"/>
      <c r="RV140" s="29"/>
      <c r="RW140" s="29"/>
      <c r="RX140" s="29"/>
      <c r="RY140" s="29"/>
      <c r="RZ140" s="29"/>
      <c r="SA140" s="29"/>
      <c r="SB140" s="29"/>
      <c r="SC140" s="29"/>
      <c r="SD140" s="29"/>
      <c r="SE140" s="29"/>
      <c r="SF140" s="29"/>
      <c r="SG140" s="29"/>
      <c r="SH140" s="29"/>
      <c r="SI140" s="29"/>
      <c r="SJ140" s="29"/>
      <c r="SK140" s="29"/>
      <c r="SL140" s="29"/>
      <c r="SM140" s="29"/>
      <c r="SN140" s="29"/>
      <c r="SO140" s="29"/>
      <c r="SP140" s="29"/>
      <c r="SQ140" s="29"/>
      <c r="SR140" s="29"/>
      <c r="SS140" s="29"/>
      <c r="ST140" s="29"/>
      <c r="SU140" s="29"/>
      <c r="SV140" s="29"/>
      <c r="SW140" s="29"/>
      <c r="SX140" s="29"/>
      <c r="SY140" s="29"/>
      <c r="SZ140" s="29"/>
      <c r="TA140" s="29"/>
      <c r="TB140" s="29"/>
      <c r="TC140" s="29"/>
      <c r="TD140" s="29"/>
      <c r="TE140" s="29"/>
      <c r="TF140" s="29"/>
      <c r="TG140" s="29"/>
      <c r="TH140" s="29"/>
      <c r="TI140" s="29"/>
      <c r="TJ140" s="29"/>
      <c r="TK140" s="29"/>
      <c r="TL140" s="29"/>
      <c r="TM140" s="29"/>
      <c r="TN140" s="29"/>
      <c r="TO140" s="29"/>
    </row>
    <row r="141" spans="1:535" s="23" customFormat="1" ht="47.25" hidden="1" customHeight="1" x14ac:dyDescent="0.25">
      <c r="A141" s="73"/>
      <c r="B141" s="95"/>
      <c r="C141" s="76" t="s">
        <v>391</v>
      </c>
      <c r="D141" s="159">
        <v>0</v>
      </c>
      <c r="E141" s="159"/>
      <c r="F141" s="159"/>
      <c r="G141" s="159"/>
      <c r="H141" s="159"/>
      <c r="I141" s="159"/>
      <c r="J141" s="158" t="e">
        <f t="shared" si="61"/>
        <v>#DIV/0!</v>
      </c>
      <c r="K141" s="159">
        <f t="shared" si="97"/>
        <v>0</v>
      </c>
      <c r="L141" s="159"/>
      <c r="M141" s="159"/>
      <c r="N141" s="159"/>
      <c r="O141" s="159"/>
      <c r="P141" s="159"/>
      <c r="Q141" s="157">
        <f t="shared" si="95"/>
        <v>0</v>
      </c>
      <c r="R141" s="159"/>
      <c r="S141" s="159"/>
      <c r="T141" s="159"/>
      <c r="U141" s="159"/>
      <c r="V141" s="159"/>
      <c r="W141" s="158" t="e">
        <f t="shared" si="63"/>
        <v>#DIV/0!</v>
      </c>
      <c r="X141" s="157">
        <f t="shared" si="96"/>
        <v>0</v>
      </c>
      <c r="Y141" s="203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29"/>
      <c r="EW141" s="29"/>
      <c r="EX141" s="29"/>
      <c r="EY141" s="29"/>
      <c r="EZ141" s="29"/>
      <c r="FA141" s="29"/>
      <c r="FB141" s="29"/>
      <c r="FC141" s="29"/>
      <c r="FD141" s="29"/>
      <c r="FE141" s="29"/>
      <c r="FF141" s="29"/>
      <c r="FG141" s="29"/>
      <c r="FH141" s="29"/>
      <c r="FI141" s="29"/>
      <c r="FJ141" s="29"/>
      <c r="FK141" s="29"/>
      <c r="FL141" s="29"/>
      <c r="FM141" s="29"/>
      <c r="FN141" s="29"/>
      <c r="FO141" s="29"/>
      <c r="FP141" s="29"/>
      <c r="FQ141" s="29"/>
      <c r="FR141" s="29"/>
      <c r="FS141" s="29"/>
      <c r="FT141" s="29"/>
      <c r="FU141" s="29"/>
      <c r="FV141" s="29"/>
      <c r="FW141" s="29"/>
      <c r="FX141" s="29"/>
      <c r="FY141" s="29"/>
      <c r="FZ141" s="29"/>
      <c r="GA141" s="29"/>
      <c r="GB141" s="29"/>
      <c r="GC141" s="29"/>
      <c r="GD141" s="29"/>
      <c r="GE141" s="29"/>
      <c r="GF141" s="29"/>
      <c r="GG141" s="29"/>
      <c r="GH141" s="29"/>
      <c r="GI141" s="29"/>
      <c r="GJ141" s="29"/>
      <c r="GK141" s="29"/>
      <c r="GL141" s="29"/>
      <c r="GM141" s="29"/>
      <c r="GN141" s="29"/>
      <c r="GO141" s="29"/>
      <c r="GP141" s="29"/>
      <c r="GQ141" s="29"/>
      <c r="GR141" s="29"/>
      <c r="GS141" s="29"/>
      <c r="GT141" s="29"/>
      <c r="GU141" s="29"/>
      <c r="GV141" s="29"/>
      <c r="GW141" s="29"/>
      <c r="GX141" s="29"/>
      <c r="GY141" s="29"/>
      <c r="GZ141" s="29"/>
      <c r="HA141" s="29"/>
      <c r="HB141" s="29"/>
      <c r="HC141" s="29"/>
      <c r="HD141" s="29"/>
      <c r="HE141" s="29"/>
      <c r="HF141" s="29"/>
      <c r="HG141" s="29"/>
      <c r="HH141" s="29"/>
      <c r="HI141" s="29"/>
      <c r="HJ141" s="29"/>
      <c r="HK141" s="29"/>
      <c r="HL141" s="29"/>
      <c r="HM141" s="29"/>
      <c r="HN141" s="29"/>
      <c r="HO141" s="29"/>
      <c r="HP141" s="29"/>
      <c r="HQ141" s="29"/>
      <c r="HR141" s="29"/>
      <c r="HS141" s="29"/>
      <c r="HT141" s="29"/>
      <c r="HU141" s="29"/>
      <c r="HV141" s="29"/>
      <c r="HW141" s="29"/>
      <c r="HX141" s="29"/>
      <c r="HY141" s="29"/>
      <c r="HZ141" s="29"/>
      <c r="IA141" s="29"/>
      <c r="IB141" s="29"/>
      <c r="IC141" s="29"/>
      <c r="ID141" s="29"/>
      <c r="IE141" s="29"/>
      <c r="IF141" s="29"/>
      <c r="IG141" s="29"/>
      <c r="IH141" s="29"/>
      <c r="II141" s="29"/>
      <c r="IJ141" s="29"/>
      <c r="IK141" s="29"/>
      <c r="IL141" s="29"/>
      <c r="IM141" s="29"/>
      <c r="IN141" s="29"/>
      <c r="IO141" s="29"/>
      <c r="IP141" s="29"/>
      <c r="IQ141" s="29"/>
      <c r="IR141" s="29"/>
      <c r="IS141" s="29"/>
      <c r="IT141" s="29"/>
      <c r="IU141" s="29"/>
      <c r="IV141" s="29"/>
      <c r="IW141" s="29"/>
      <c r="IX141" s="29"/>
      <c r="IY141" s="29"/>
      <c r="IZ141" s="29"/>
      <c r="JA141" s="29"/>
      <c r="JB141" s="29"/>
      <c r="JC141" s="29"/>
      <c r="JD141" s="29"/>
      <c r="JE141" s="29"/>
      <c r="JF141" s="29"/>
      <c r="JG141" s="29"/>
      <c r="JH141" s="29"/>
      <c r="JI141" s="29"/>
      <c r="JJ141" s="29"/>
      <c r="JK141" s="29"/>
      <c r="JL141" s="29"/>
      <c r="JM141" s="29"/>
      <c r="JN141" s="29"/>
      <c r="JO141" s="29"/>
      <c r="JP141" s="29"/>
      <c r="JQ141" s="29"/>
      <c r="JR141" s="29"/>
      <c r="JS141" s="29"/>
      <c r="JT141" s="29"/>
      <c r="JU141" s="29"/>
      <c r="JV141" s="29"/>
      <c r="JW141" s="29"/>
      <c r="JX141" s="29"/>
      <c r="JY141" s="29"/>
      <c r="JZ141" s="29"/>
      <c r="KA141" s="29"/>
      <c r="KB141" s="29"/>
      <c r="KC141" s="29"/>
      <c r="KD141" s="29"/>
      <c r="KE141" s="29"/>
      <c r="KF141" s="29"/>
      <c r="KG141" s="29"/>
      <c r="KH141" s="29"/>
      <c r="KI141" s="29"/>
      <c r="KJ141" s="29"/>
      <c r="KK141" s="29"/>
      <c r="KL141" s="29"/>
      <c r="KM141" s="29"/>
      <c r="KN141" s="29"/>
      <c r="KO141" s="29"/>
      <c r="KP141" s="29"/>
      <c r="KQ141" s="29"/>
      <c r="KR141" s="29"/>
      <c r="KS141" s="29"/>
      <c r="KT141" s="29"/>
      <c r="KU141" s="29"/>
      <c r="KV141" s="29"/>
      <c r="KW141" s="29"/>
      <c r="KX141" s="29"/>
      <c r="KY141" s="29"/>
      <c r="KZ141" s="29"/>
      <c r="LA141" s="29"/>
      <c r="LB141" s="29"/>
      <c r="LC141" s="29"/>
      <c r="LD141" s="29"/>
      <c r="LE141" s="29"/>
      <c r="LF141" s="29"/>
      <c r="LG141" s="29"/>
      <c r="LH141" s="29"/>
      <c r="LI141" s="29"/>
      <c r="LJ141" s="29"/>
      <c r="LK141" s="29"/>
      <c r="LL141" s="29"/>
      <c r="LM141" s="29"/>
      <c r="LN141" s="29"/>
      <c r="LO141" s="29"/>
      <c r="LP141" s="29"/>
      <c r="LQ141" s="29"/>
      <c r="LR141" s="29"/>
      <c r="LS141" s="29"/>
      <c r="LT141" s="29"/>
      <c r="LU141" s="29"/>
      <c r="LV141" s="29"/>
      <c r="LW141" s="29"/>
      <c r="LX141" s="29"/>
      <c r="LY141" s="29"/>
      <c r="LZ141" s="29"/>
      <c r="MA141" s="29"/>
      <c r="MB141" s="29"/>
      <c r="MC141" s="29"/>
      <c r="MD141" s="29"/>
      <c r="ME141" s="29"/>
      <c r="MF141" s="29"/>
      <c r="MG141" s="29"/>
      <c r="MH141" s="29"/>
      <c r="MI141" s="29"/>
      <c r="MJ141" s="29"/>
      <c r="MK141" s="29"/>
      <c r="ML141" s="29"/>
      <c r="MM141" s="29"/>
      <c r="MN141" s="29"/>
      <c r="MO141" s="29"/>
      <c r="MP141" s="29"/>
      <c r="MQ141" s="29"/>
      <c r="MR141" s="29"/>
      <c r="MS141" s="29"/>
      <c r="MT141" s="29"/>
      <c r="MU141" s="29"/>
      <c r="MV141" s="29"/>
      <c r="MW141" s="29"/>
      <c r="MX141" s="29"/>
      <c r="MY141" s="29"/>
      <c r="MZ141" s="29"/>
      <c r="NA141" s="29"/>
      <c r="NB141" s="29"/>
      <c r="NC141" s="29"/>
      <c r="ND141" s="29"/>
      <c r="NE141" s="29"/>
      <c r="NF141" s="29"/>
      <c r="NG141" s="29"/>
      <c r="NH141" s="29"/>
      <c r="NI141" s="29"/>
      <c r="NJ141" s="29"/>
      <c r="NK141" s="29"/>
      <c r="NL141" s="29"/>
      <c r="NM141" s="29"/>
      <c r="NN141" s="29"/>
      <c r="NO141" s="29"/>
      <c r="NP141" s="29"/>
      <c r="NQ141" s="29"/>
      <c r="NR141" s="29"/>
      <c r="NS141" s="29"/>
      <c r="NT141" s="29"/>
      <c r="NU141" s="29"/>
      <c r="NV141" s="29"/>
      <c r="NW141" s="29"/>
      <c r="NX141" s="29"/>
      <c r="NY141" s="29"/>
      <c r="NZ141" s="29"/>
      <c r="OA141" s="29"/>
      <c r="OB141" s="29"/>
      <c r="OC141" s="29"/>
      <c r="OD141" s="29"/>
      <c r="OE141" s="29"/>
      <c r="OF141" s="29"/>
      <c r="OG141" s="29"/>
      <c r="OH141" s="29"/>
      <c r="OI141" s="29"/>
      <c r="OJ141" s="29"/>
      <c r="OK141" s="29"/>
      <c r="OL141" s="29"/>
      <c r="OM141" s="29"/>
      <c r="ON141" s="29"/>
      <c r="OO141" s="29"/>
      <c r="OP141" s="29"/>
      <c r="OQ141" s="29"/>
      <c r="OR141" s="29"/>
      <c r="OS141" s="29"/>
      <c r="OT141" s="29"/>
      <c r="OU141" s="29"/>
      <c r="OV141" s="29"/>
      <c r="OW141" s="29"/>
      <c r="OX141" s="29"/>
      <c r="OY141" s="29"/>
      <c r="OZ141" s="29"/>
      <c r="PA141" s="29"/>
      <c r="PB141" s="29"/>
      <c r="PC141" s="29"/>
      <c r="PD141" s="29"/>
      <c r="PE141" s="29"/>
      <c r="PF141" s="29"/>
      <c r="PG141" s="29"/>
      <c r="PH141" s="29"/>
      <c r="PI141" s="29"/>
      <c r="PJ141" s="29"/>
      <c r="PK141" s="29"/>
      <c r="PL141" s="29"/>
      <c r="PM141" s="29"/>
      <c r="PN141" s="29"/>
      <c r="PO141" s="29"/>
      <c r="PP141" s="29"/>
      <c r="PQ141" s="29"/>
      <c r="PR141" s="29"/>
      <c r="PS141" s="29"/>
      <c r="PT141" s="29"/>
      <c r="PU141" s="29"/>
      <c r="PV141" s="29"/>
      <c r="PW141" s="29"/>
      <c r="PX141" s="29"/>
      <c r="PY141" s="29"/>
      <c r="PZ141" s="29"/>
      <c r="QA141" s="29"/>
      <c r="QB141" s="29"/>
      <c r="QC141" s="29"/>
      <c r="QD141" s="29"/>
      <c r="QE141" s="29"/>
      <c r="QF141" s="29"/>
      <c r="QG141" s="29"/>
      <c r="QH141" s="29"/>
      <c r="QI141" s="29"/>
      <c r="QJ141" s="29"/>
      <c r="QK141" s="29"/>
      <c r="QL141" s="29"/>
      <c r="QM141" s="29"/>
      <c r="QN141" s="29"/>
      <c r="QO141" s="29"/>
      <c r="QP141" s="29"/>
      <c r="QQ141" s="29"/>
      <c r="QR141" s="29"/>
      <c r="QS141" s="29"/>
      <c r="QT141" s="29"/>
      <c r="QU141" s="29"/>
      <c r="QV141" s="29"/>
      <c r="QW141" s="29"/>
      <c r="QX141" s="29"/>
      <c r="QY141" s="29"/>
      <c r="QZ141" s="29"/>
      <c r="RA141" s="29"/>
      <c r="RB141" s="29"/>
      <c r="RC141" s="29"/>
      <c r="RD141" s="29"/>
      <c r="RE141" s="29"/>
      <c r="RF141" s="29"/>
      <c r="RG141" s="29"/>
      <c r="RH141" s="29"/>
      <c r="RI141" s="29"/>
      <c r="RJ141" s="29"/>
      <c r="RK141" s="29"/>
      <c r="RL141" s="29"/>
      <c r="RM141" s="29"/>
      <c r="RN141" s="29"/>
      <c r="RO141" s="29"/>
      <c r="RP141" s="29"/>
      <c r="RQ141" s="29"/>
      <c r="RR141" s="29"/>
      <c r="RS141" s="29"/>
      <c r="RT141" s="29"/>
      <c r="RU141" s="29"/>
      <c r="RV141" s="29"/>
      <c r="RW141" s="29"/>
      <c r="RX141" s="29"/>
      <c r="RY141" s="29"/>
      <c r="RZ141" s="29"/>
      <c r="SA141" s="29"/>
      <c r="SB141" s="29"/>
      <c r="SC141" s="29"/>
      <c r="SD141" s="29"/>
      <c r="SE141" s="29"/>
      <c r="SF141" s="29"/>
      <c r="SG141" s="29"/>
      <c r="SH141" s="29"/>
      <c r="SI141" s="29"/>
      <c r="SJ141" s="29"/>
      <c r="SK141" s="29"/>
      <c r="SL141" s="29"/>
      <c r="SM141" s="29"/>
      <c r="SN141" s="29"/>
      <c r="SO141" s="29"/>
      <c r="SP141" s="29"/>
      <c r="SQ141" s="29"/>
      <c r="SR141" s="29"/>
      <c r="SS141" s="29"/>
      <c r="ST141" s="29"/>
      <c r="SU141" s="29"/>
      <c r="SV141" s="29"/>
      <c r="SW141" s="29"/>
      <c r="SX141" s="29"/>
      <c r="SY141" s="29"/>
      <c r="SZ141" s="29"/>
      <c r="TA141" s="29"/>
      <c r="TB141" s="29"/>
      <c r="TC141" s="29"/>
      <c r="TD141" s="29"/>
      <c r="TE141" s="29"/>
      <c r="TF141" s="29"/>
      <c r="TG141" s="29"/>
      <c r="TH141" s="29"/>
      <c r="TI141" s="29"/>
      <c r="TJ141" s="29"/>
      <c r="TK141" s="29"/>
      <c r="TL141" s="29"/>
      <c r="TM141" s="29"/>
      <c r="TN141" s="29"/>
      <c r="TO141" s="29"/>
    </row>
    <row r="142" spans="1:535" s="23" customFormat="1" ht="15.75" x14ac:dyDescent="0.25">
      <c r="A142" s="73"/>
      <c r="B142" s="95"/>
      <c r="C142" s="76" t="s">
        <v>393</v>
      </c>
      <c r="D142" s="159">
        <v>0</v>
      </c>
      <c r="E142" s="159"/>
      <c r="F142" s="159"/>
      <c r="G142" s="159"/>
      <c r="H142" s="159"/>
      <c r="I142" s="159"/>
      <c r="J142" s="158"/>
      <c r="K142" s="159">
        <f t="shared" si="97"/>
        <v>0</v>
      </c>
      <c r="L142" s="159"/>
      <c r="M142" s="159"/>
      <c r="N142" s="159"/>
      <c r="O142" s="159"/>
      <c r="P142" s="159"/>
      <c r="Q142" s="157">
        <f t="shared" si="95"/>
        <v>0</v>
      </c>
      <c r="R142" s="159"/>
      <c r="S142" s="159"/>
      <c r="T142" s="159"/>
      <c r="U142" s="159"/>
      <c r="V142" s="159"/>
      <c r="W142" s="158"/>
      <c r="X142" s="157">
        <f t="shared" si="96"/>
        <v>0</v>
      </c>
      <c r="Y142" s="203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29"/>
      <c r="FK142" s="29"/>
      <c r="FL142" s="29"/>
      <c r="FM142" s="29"/>
      <c r="FN142" s="29"/>
      <c r="FO142" s="29"/>
      <c r="FP142" s="29"/>
      <c r="FQ142" s="29"/>
      <c r="FR142" s="29"/>
      <c r="FS142" s="29"/>
      <c r="FT142" s="29"/>
      <c r="FU142" s="29"/>
      <c r="FV142" s="29"/>
      <c r="FW142" s="29"/>
      <c r="FX142" s="29"/>
      <c r="FY142" s="29"/>
      <c r="FZ142" s="29"/>
      <c r="GA142" s="29"/>
      <c r="GB142" s="29"/>
      <c r="GC142" s="29"/>
      <c r="GD142" s="29"/>
      <c r="GE142" s="29"/>
      <c r="GF142" s="29"/>
      <c r="GG142" s="29"/>
      <c r="GH142" s="29"/>
      <c r="GI142" s="29"/>
      <c r="GJ142" s="29"/>
      <c r="GK142" s="29"/>
      <c r="GL142" s="29"/>
      <c r="GM142" s="29"/>
      <c r="GN142" s="29"/>
      <c r="GO142" s="29"/>
      <c r="GP142" s="29"/>
      <c r="GQ142" s="29"/>
      <c r="GR142" s="29"/>
      <c r="GS142" s="29"/>
      <c r="GT142" s="29"/>
      <c r="GU142" s="29"/>
      <c r="GV142" s="29"/>
      <c r="GW142" s="29"/>
      <c r="GX142" s="29"/>
      <c r="GY142" s="29"/>
      <c r="GZ142" s="29"/>
      <c r="HA142" s="29"/>
      <c r="HB142" s="29"/>
      <c r="HC142" s="29"/>
      <c r="HD142" s="29"/>
      <c r="HE142" s="29"/>
      <c r="HF142" s="29"/>
      <c r="HG142" s="29"/>
      <c r="HH142" s="29"/>
      <c r="HI142" s="29"/>
      <c r="HJ142" s="29"/>
      <c r="HK142" s="29"/>
      <c r="HL142" s="29"/>
      <c r="HM142" s="29"/>
      <c r="HN142" s="29"/>
      <c r="HO142" s="29"/>
      <c r="HP142" s="29"/>
      <c r="HQ142" s="29"/>
      <c r="HR142" s="29"/>
      <c r="HS142" s="29"/>
      <c r="HT142" s="29"/>
      <c r="HU142" s="29"/>
      <c r="HV142" s="29"/>
      <c r="HW142" s="29"/>
      <c r="HX142" s="29"/>
      <c r="HY142" s="29"/>
      <c r="HZ142" s="29"/>
      <c r="IA142" s="29"/>
      <c r="IB142" s="29"/>
      <c r="IC142" s="29"/>
      <c r="ID142" s="29"/>
      <c r="IE142" s="29"/>
      <c r="IF142" s="29"/>
      <c r="IG142" s="29"/>
      <c r="IH142" s="29"/>
      <c r="II142" s="29"/>
      <c r="IJ142" s="29"/>
      <c r="IK142" s="29"/>
      <c r="IL142" s="29"/>
      <c r="IM142" s="29"/>
      <c r="IN142" s="29"/>
      <c r="IO142" s="29"/>
      <c r="IP142" s="29"/>
      <c r="IQ142" s="29"/>
      <c r="IR142" s="29"/>
      <c r="IS142" s="29"/>
      <c r="IT142" s="29"/>
      <c r="IU142" s="29"/>
      <c r="IV142" s="29"/>
      <c r="IW142" s="29"/>
      <c r="IX142" s="29"/>
      <c r="IY142" s="29"/>
      <c r="IZ142" s="29"/>
      <c r="JA142" s="29"/>
      <c r="JB142" s="29"/>
      <c r="JC142" s="29"/>
      <c r="JD142" s="29"/>
      <c r="JE142" s="29"/>
      <c r="JF142" s="29"/>
      <c r="JG142" s="29"/>
      <c r="JH142" s="29"/>
      <c r="JI142" s="29"/>
      <c r="JJ142" s="29"/>
      <c r="JK142" s="29"/>
      <c r="JL142" s="29"/>
      <c r="JM142" s="29"/>
      <c r="JN142" s="29"/>
      <c r="JO142" s="29"/>
      <c r="JP142" s="29"/>
      <c r="JQ142" s="29"/>
      <c r="JR142" s="29"/>
      <c r="JS142" s="29"/>
      <c r="JT142" s="29"/>
      <c r="JU142" s="29"/>
      <c r="JV142" s="29"/>
      <c r="JW142" s="29"/>
      <c r="JX142" s="29"/>
      <c r="JY142" s="29"/>
      <c r="JZ142" s="29"/>
      <c r="KA142" s="29"/>
      <c r="KB142" s="29"/>
      <c r="KC142" s="29"/>
      <c r="KD142" s="29"/>
      <c r="KE142" s="29"/>
      <c r="KF142" s="29"/>
      <c r="KG142" s="29"/>
      <c r="KH142" s="29"/>
      <c r="KI142" s="29"/>
      <c r="KJ142" s="29"/>
      <c r="KK142" s="29"/>
      <c r="KL142" s="29"/>
      <c r="KM142" s="29"/>
      <c r="KN142" s="29"/>
      <c r="KO142" s="29"/>
      <c r="KP142" s="29"/>
      <c r="KQ142" s="29"/>
      <c r="KR142" s="29"/>
      <c r="KS142" s="29"/>
      <c r="KT142" s="29"/>
      <c r="KU142" s="29"/>
      <c r="KV142" s="29"/>
      <c r="KW142" s="29"/>
      <c r="KX142" s="29"/>
      <c r="KY142" s="29"/>
      <c r="KZ142" s="29"/>
      <c r="LA142" s="29"/>
      <c r="LB142" s="29"/>
      <c r="LC142" s="29"/>
      <c r="LD142" s="29"/>
      <c r="LE142" s="29"/>
      <c r="LF142" s="29"/>
      <c r="LG142" s="29"/>
      <c r="LH142" s="29"/>
      <c r="LI142" s="29"/>
      <c r="LJ142" s="29"/>
      <c r="LK142" s="29"/>
      <c r="LL142" s="29"/>
      <c r="LM142" s="29"/>
      <c r="LN142" s="29"/>
      <c r="LO142" s="29"/>
      <c r="LP142" s="29"/>
      <c r="LQ142" s="29"/>
      <c r="LR142" s="29"/>
      <c r="LS142" s="29"/>
      <c r="LT142" s="29"/>
      <c r="LU142" s="29"/>
      <c r="LV142" s="29"/>
      <c r="LW142" s="29"/>
      <c r="LX142" s="29"/>
      <c r="LY142" s="29"/>
      <c r="LZ142" s="29"/>
      <c r="MA142" s="29"/>
      <c r="MB142" s="29"/>
      <c r="MC142" s="29"/>
      <c r="MD142" s="29"/>
      <c r="ME142" s="29"/>
      <c r="MF142" s="29"/>
      <c r="MG142" s="29"/>
      <c r="MH142" s="29"/>
      <c r="MI142" s="29"/>
      <c r="MJ142" s="29"/>
      <c r="MK142" s="29"/>
      <c r="ML142" s="29"/>
      <c r="MM142" s="29"/>
      <c r="MN142" s="29"/>
      <c r="MO142" s="29"/>
      <c r="MP142" s="29"/>
      <c r="MQ142" s="29"/>
      <c r="MR142" s="29"/>
      <c r="MS142" s="29"/>
      <c r="MT142" s="29"/>
      <c r="MU142" s="29"/>
      <c r="MV142" s="29"/>
      <c r="MW142" s="29"/>
      <c r="MX142" s="29"/>
      <c r="MY142" s="29"/>
      <c r="MZ142" s="29"/>
      <c r="NA142" s="29"/>
      <c r="NB142" s="29"/>
      <c r="NC142" s="29"/>
      <c r="ND142" s="29"/>
      <c r="NE142" s="29"/>
      <c r="NF142" s="29"/>
      <c r="NG142" s="29"/>
      <c r="NH142" s="29"/>
      <c r="NI142" s="29"/>
      <c r="NJ142" s="29"/>
      <c r="NK142" s="29"/>
      <c r="NL142" s="29"/>
      <c r="NM142" s="29"/>
      <c r="NN142" s="29"/>
      <c r="NO142" s="29"/>
      <c r="NP142" s="29"/>
      <c r="NQ142" s="29"/>
      <c r="NR142" s="29"/>
      <c r="NS142" s="29"/>
      <c r="NT142" s="29"/>
      <c r="NU142" s="29"/>
      <c r="NV142" s="29"/>
      <c r="NW142" s="29"/>
      <c r="NX142" s="29"/>
      <c r="NY142" s="29"/>
      <c r="NZ142" s="29"/>
      <c r="OA142" s="29"/>
      <c r="OB142" s="29"/>
      <c r="OC142" s="29"/>
      <c r="OD142" s="29"/>
      <c r="OE142" s="29"/>
      <c r="OF142" s="29"/>
      <c r="OG142" s="29"/>
      <c r="OH142" s="29"/>
      <c r="OI142" s="29"/>
      <c r="OJ142" s="29"/>
      <c r="OK142" s="29"/>
      <c r="OL142" s="29"/>
      <c r="OM142" s="29"/>
      <c r="ON142" s="29"/>
      <c r="OO142" s="29"/>
      <c r="OP142" s="29"/>
      <c r="OQ142" s="29"/>
      <c r="OR142" s="29"/>
      <c r="OS142" s="29"/>
      <c r="OT142" s="29"/>
      <c r="OU142" s="29"/>
      <c r="OV142" s="29"/>
      <c r="OW142" s="29"/>
      <c r="OX142" s="29"/>
      <c r="OY142" s="29"/>
      <c r="OZ142" s="29"/>
      <c r="PA142" s="29"/>
      <c r="PB142" s="29"/>
      <c r="PC142" s="29"/>
      <c r="PD142" s="29"/>
      <c r="PE142" s="29"/>
      <c r="PF142" s="29"/>
      <c r="PG142" s="29"/>
      <c r="PH142" s="29"/>
      <c r="PI142" s="29"/>
      <c r="PJ142" s="29"/>
      <c r="PK142" s="29"/>
      <c r="PL142" s="29"/>
      <c r="PM142" s="29"/>
      <c r="PN142" s="29"/>
      <c r="PO142" s="29"/>
      <c r="PP142" s="29"/>
      <c r="PQ142" s="29"/>
      <c r="PR142" s="29"/>
      <c r="PS142" s="29"/>
      <c r="PT142" s="29"/>
      <c r="PU142" s="29"/>
      <c r="PV142" s="29"/>
      <c r="PW142" s="29"/>
      <c r="PX142" s="29"/>
      <c r="PY142" s="29"/>
      <c r="PZ142" s="29"/>
      <c r="QA142" s="29"/>
      <c r="QB142" s="29"/>
      <c r="QC142" s="29"/>
      <c r="QD142" s="29"/>
      <c r="QE142" s="29"/>
      <c r="QF142" s="29"/>
      <c r="QG142" s="29"/>
      <c r="QH142" s="29"/>
      <c r="QI142" s="29"/>
      <c r="QJ142" s="29"/>
      <c r="QK142" s="29"/>
      <c r="QL142" s="29"/>
      <c r="QM142" s="29"/>
      <c r="QN142" s="29"/>
      <c r="QO142" s="29"/>
      <c r="QP142" s="29"/>
      <c r="QQ142" s="29"/>
      <c r="QR142" s="29"/>
      <c r="QS142" s="29"/>
      <c r="QT142" s="29"/>
      <c r="QU142" s="29"/>
      <c r="QV142" s="29"/>
      <c r="QW142" s="29"/>
      <c r="QX142" s="29"/>
      <c r="QY142" s="29"/>
      <c r="QZ142" s="29"/>
      <c r="RA142" s="29"/>
      <c r="RB142" s="29"/>
      <c r="RC142" s="29"/>
      <c r="RD142" s="29"/>
      <c r="RE142" s="29"/>
      <c r="RF142" s="29"/>
      <c r="RG142" s="29"/>
      <c r="RH142" s="29"/>
      <c r="RI142" s="29"/>
      <c r="RJ142" s="29"/>
      <c r="RK142" s="29"/>
      <c r="RL142" s="29"/>
      <c r="RM142" s="29"/>
      <c r="RN142" s="29"/>
      <c r="RO142" s="29"/>
      <c r="RP142" s="29"/>
      <c r="RQ142" s="29"/>
      <c r="RR142" s="29"/>
      <c r="RS142" s="29"/>
      <c r="RT142" s="29"/>
      <c r="RU142" s="29"/>
      <c r="RV142" s="29"/>
      <c r="RW142" s="29"/>
      <c r="RX142" s="29"/>
      <c r="RY142" s="29"/>
      <c r="RZ142" s="29"/>
      <c r="SA142" s="29"/>
      <c r="SB142" s="29"/>
      <c r="SC142" s="29"/>
      <c r="SD142" s="29"/>
      <c r="SE142" s="29"/>
      <c r="SF142" s="29"/>
      <c r="SG142" s="29"/>
      <c r="SH142" s="29"/>
      <c r="SI142" s="29"/>
      <c r="SJ142" s="29"/>
      <c r="SK142" s="29"/>
      <c r="SL142" s="29"/>
      <c r="SM142" s="29"/>
      <c r="SN142" s="29"/>
      <c r="SO142" s="29"/>
      <c r="SP142" s="29"/>
      <c r="SQ142" s="29"/>
      <c r="SR142" s="29"/>
      <c r="SS142" s="29"/>
      <c r="ST142" s="29"/>
      <c r="SU142" s="29"/>
      <c r="SV142" s="29"/>
      <c r="SW142" s="29"/>
      <c r="SX142" s="29"/>
      <c r="SY142" s="29"/>
      <c r="SZ142" s="29"/>
      <c r="TA142" s="29"/>
      <c r="TB142" s="29"/>
      <c r="TC142" s="29"/>
      <c r="TD142" s="29"/>
      <c r="TE142" s="29"/>
      <c r="TF142" s="29"/>
      <c r="TG142" s="29"/>
      <c r="TH142" s="29"/>
      <c r="TI142" s="29"/>
      <c r="TJ142" s="29"/>
      <c r="TK142" s="29"/>
      <c r="TL142" s="29"/>
      <c r="TM142" s="29"/>
      <c r="TN142" s="29"/>
      <c r="TO142" s="29"/>
    </row>
    <row r="143" spans="1:535" s="21" customFormat="1" ht="31.5" x14ac:dyDescent="0.25">
      <c r="A143" s="53" t="s">
        <v>447</v>
      </c>
      <c r="B143" s="82">
        <v>2020</v>
      </c>
      <c r="C143" s="54" t="str">
        <f>'дод 5'!C89</f>
        <v xml:space="preserve"> Спеціалізована стаціонарна медична допомога населенню</v>
      </c>
      <c r="D143" s="157">
        <v>90000</v>
      </c>
      <c r="E143" s="160"/>
      <c r="F143" s="160"/>
      <c r="G143" s="157">
        <v>66784</v>
      </c>
      <c r="H143" s="157"/>
      <c r="I143" s="157"/>
      <c r="J143" s="158">
        <f t="shared" si="61"/>
        <v>74.204444444444434</v>
      </c>
      <c r="K143" s="157">
        <f t="shared" si="97"/>
        <v>0</v>
      </c>
      <c r="L143" s="157"/>
      <c r="M143" s="157"/>
      <c r="N143" s="157"/>
      <c r="O143" s="157"/>
      <c r="P143" s="157"/>
      <c r="Q143" s="157">
        <f t="shared" si="95"/>
        <v>0</v>
      </c>
      <c r="R143" s="157"/>
      <c r="S143" s="157"/>
      <c r="T143" s="157"/>
      <c r="U143" s="157"/>
      <c r="V143" s="157"/>
      <c r="W143" s="158"/>
      <c r="X143" s="157">
        <f t="shared" si="96"/>
        <v>66784</v>
      </c>
      <c r="Y143" s="203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  <c r="IU143" s="22"/>
      <c r="IV143" s="22"/>
      <c r="IW143" s="22"/>
      <c r="IX143" s="22"/>
      <c r="IY143" s="22"/>
      <c r="IZ143" s="22"/>
      <c r="JA143" s="22"/>
      <c r="JB143" s="22"/>
      <c r="JC143" s="22"/>
      <c r="JD143" s="22"/>
      <c r="JE143" s="22"/>
      <c r="JF143" s="22"/>
      <c r="JG143" s="22"/>
      <c r="JH143" s="22"/>
      <c r="JI143" s="22"/>
      <c r="JJ143" s="22"/>
      <c r="JK143" s="22"/>
      <c r="JL143" s="22"/>
      <c r="JM143" s="22"/>
      <c r="JN143" s="22"/>
      <c r="JO143" s="22"/>
      <c r="JP143" s="22"/>
      <c r="JQ143" s="22"/>
      <c r="JR143" s="22"/>
      <c r="JS143" s="22"/>
      <c r="JT143" s="22"/>
      <c r="JU143" s="22"/>
      <c r="JV143" s="22"/>
      <c r="JW143" s="22"/>
      <c r="JX143" s="22"/>
      <c r="JY143" s="22"/>
      <c r="JZ143" s="22"/>
      <c r="KA143" s="22"/>
      <c r="KB143" s="22"/>
      <c r="KC143" s="22"/>
      <c r="KD143" s="22"/>
      <c r="KE143" s="22"/>
      <c r="KF143" s="22"/>
      <c r="KG143" s="22"/>
      <c r="KH143" s="22"/>
      <c r="KI143" s="22"/>
      <c r="KJ143" s="22"/>
      <c r="KK143" s="22"/>
      <c r="KL143" s="22"/>
      <c r="KM143" s="22"/>
      <c r="KN143" s="22"/>
      <c r="KO143" s="22"/>
      <c r="KP143" s="22"/>
      <c r="KQ143" s="22"/>
      <c r="KR143" s="22"/>
      <c r="KS143" s="22"/>
      <c r="KT143" s="22"/>
      <c r="KU143" s="22"/>
      <c r="KV143" s="22"/>
      <c r="KW143" s="22"/>
      <c r="KX143" s="22"/>
      <c r="KY143" s="22"/>
      <c r="KZ143" s="22"/>
      <c r="LA143" s="22"/>
      <c r="LB143" s="22"/>
      <c r="LC143" s="22"/>
      <c r="LD143" s="22"/>
      <c r="LE143" s="22"/>
      <c r="LF143" s="22"/>
      <c r="LG143" s="22"/>
      <c r="LH143" s="22"/>
      <c r="LI143" s="22"/>
      <c r="LJ143" s="22"/>
      <c r="LK143" s="22"/>
      <c r="LL143" s="22"/>
      <c r="LM143" s="22"/>
      <c r="LN143" s="22"/>
      <c r="LO143" s="22"/>
      <c r="LP143" s="22"/>
      <c r="LQ143" s="22"/>
      <c r="LR143" s="22"/>
      <c r="LS143" s="22"/>
      <c r="LT143" s="22"/>
      <c r="LU143" s="22"/>
      <c r="LV143" s="22"/>
      <c r="LW143" s="22"/>
      <c r="LX143" s="22"/>
      <c r="LY143" s="22"/>
      <c r="LZ143" s="22"/>
      <c r="MA143" s="22"/>
      <c r="MB143" s="22"/>
      <c r="MC143" s="22"/>
      <c r="MD143" s="22"/>
      <c r="ME143" s="22"/>
      <c r="MF143" s="22"/>
      <c r="MG143" s="22"/>
      <c r="MH143" s="22"/>
      <c r="MI143" s="22"/>
      <c r="MJ143" s="22"/>
      <c r="MK143" s="22"/>
      <c r="ML143" s="22"/>
      <c r="MM143" s="22"/>
      <c r="MN143" s="22"/>
      <c r="MO143" s="22"/>
      <c r="MP143" s="22"/>
      <c r="MQ143" s="22"/>
      <c r="MR143" s="22"/>
      <c r="MS143" s="22"/>
      <c r="MT143" s="22"/>
      <c r="MU143" s="22"/>
      <c r="MV143" s="22"/>
      <c r="MW143" s="22"/>
      <c r="MX143" s="22"/>
      <c r="MY143" s="22"/>
      <c r="MZ143" s="22"/>
      <c r="NA143" s="22"/>
      <c r="NB143" s="22"/>
      <c r="NC143" s="22"/>
      <c r="ND143" s="22"/>
      <c r="NE143" s="22"/>
      <c r="NF143" s="22"/>
      <c r="NG143" s="22"/>
      <c r="NH143" s="22"/>
      <c r="NI143" s="22"/>
      <c r="NJ143" s="22"/>
      <c r="NK143" s="22"/>
      <c r="NL143" s="22"/>
      <c r="NM143" s="22"/>
      <c r="NN143" s="22"/>
      <c r="NO143" s="22"/>
      <c r="NP143" s="22"/>
      <c r="NQ143" s="22"/>
      <c r="NR143" s="22"/>
      <c r="NS143" s="22"/>
      <c r="NT143" s="22"/>
      <c r="NU143" s="22"/>
      <c r="NV143" s="22"/>
      <c r="NW143" s="22"/>
      <c r="NX143" s="22"/>
      <c r="NY143" s="22"/>
      <c r="NZ143" s="22"/>
      <c r="OA143" s="22"/>
      <c r="OB143" s="22"/>
      <c r="OC143" s="22"/>
      <c r="OD143" s="22"/>
      <c r="OE143" s="22"/>
      <c r="OF143" s="22"/>
      <c r="OG143" s="22"/>
      <c r="OH143" s="22"/>
      <c r="OI143" s="22"/>
      <c r="OJ143" s="22"/>
      <c r="OK143" s="22"/>
      <c r="OL143" s="22"/>
      <c r="OM143" s="22"/>
      <c r="ON143" s="22"/>
      <c r="OO143" s="22"/>
      <c r="OP143" s="22"/>
      <c r="OQ143" s="22"/>
      <c r="OR143" s="22"/>
      <c r="OS143" s="22"/>
      <c r="OT143" s="22"/>
      <c r="OU143" s="22"/>
      <c r="OV143" s="22"/>
      <c r="OW143" s="22"/>
      <c r="OX143" s="22"/>
      <c r="OY143" s="22"/>
      <c r="OZ143" s="22"/>
      <c r="PA143" s="22"/>
      <c r="PB143" s="22"/>
      <c r="PC143" s="22"/>
      <c r="PD143" s="22"/>
      <c r="PE143" s="22"/>
      <c r="PF143" s="22"/>
      <c r="PG143" s="22"/>
      <c r="PH143" s="22"/>
      <c r="PI143" s="22"/>
      <c r="PJ143" s="22"/>
      <c r="PK143" s="22"/>
      <c r="PL143" s="22"/>
      <c r="PM143" s="22"/>
      <c r="PN143" s="22"/>
      <c r="PO143" s="22"/>
      <c r="PP143" s="22"/>
      <c r="PQ143" s="22"/>
      <c r="PR143" s="22"/>
      <c r="PS143" s="22"/>
      <c r="PT143" s="22"/>
      <c r="PU143" s="22"/>
      <c r="PV143" s="22"/>
      <c r="PW143" s="22"/>
      <c r="PX143" s="22"/>
      <c r="PY143" s="22"/>
      <c r="PZ143" s="22"/>
      <c r="QA143" s="22"/>
      <c r="QB143" s="22"/>
      <c r="QC143" s="22"/>
      <c r="QD143" s="22"/>
      <c r="QE143" s="22"/>
      <c r="QF143" s="22"/>
      <c r="QG143" s="22"/>
      <c r="QH143" s="22"/>
      <c r="QI143" s="22"/>
      <c r="QJ143" s="22"/>
      <c r="QK143" s="22"/>
      <c r="QL143" s="22"/>
      <c r="QM143" s="22"/>
      <c r="QN143" s="22"/>
      <c r="QO143" s="22"/>
      <c r="QP143" s="22"/>
      <c r="QQ143" s="22"/>
      <c r="QR143" s="22"/>
      <c r="QS143" s="22"/>
      <c r="QT143" s="22"/>
      <c r="QU143" s="22"/>
      <c r="QV143" s="22"/>
      <c r="QW143" s="22"/>
      <c r="QX143" s="22"/>
      <c r="QY143" s="22"/>
      <c r="QZ143" s="22"/>
      <c r="RA143" s="22"/>
      <c r="RB143" s="22"/>
      <c r="RC143" s="22"/>
      <c r="RD143" s="22"/>
      <c r="RE143" s="22"/>
      <c r="RF143" s="22"/>
      <c r="RG143" s="22"/>
      <c r="RH143" s="22"/>
      <c r="RI143" s="22"/>
      <c r="RJ143" s="22"/>
      <c r="RK143" s="22"/>
      <c r="RL143" s="22"/>
      <c r="RM143" s="22"/>
      <c r="RN143" s="22"/>
      <c r="RO143" s="22"/>
      <c r="RP143" s="22"/>
      <c r="RQ143" s="22"/>
      <c r="RR143" s="22"/>
      <c r="RS143" s="22"/>
      <c r="RT143" s="22"/>
      <c r="RU143" s="22"/>
      <c r="RV143" s="22"/>
      <c r="RW143" s="22"/>
      <c r="RX143" s="22"/>
      <c r="RY143" s="22"/>
      <c r="RZ143" s="22"/>
      <c r="SA143" s="22"/>
      <c r="SB143" s="22"/>
      <c r="SC143" s="22"/>
      <c r="SD143" s="22"/>
      <c r="SE143" s="22"/>
      <c r="SF143" s="22"/>
      <c r="SG143" s="22"/>
      <c r="SH143" s="22"/>
      <c r="SI143" s="22"/>
      <c r="SJ143" s="22"/>
      <c r="SK143" s="22"/>
      <c r="SL143" s="22"/>
      <c r="SM143" s="22"/>
      <c r="SN143" s="22"/>
      <c r="SO143" s="22"/>
      <c r="SP143" s="22"/>
      <c r="SQ143" s="22"/>
      <c r="SR143" s="22"/>
      <c r="SS143" s="22"/>
      <c r="ST143" s="22"/>
      <c r="SU143" s="22"/>
      <c r="SV143" s="22"/>
      <c r="SW143" s="22"/>
      <c r="SX143" s="22"/>
      <c r="SY143" s="22"/>
      <c r="SZ143" s="22"/>
      <c r="TA143" s="22"/>
      <c r="TB143" s="22"/>
      <c r="TC143" s="22"/>
      <c r="TD143" s="22"/>
      <c r="TE143" s="22"/>
      <c r="TF143" s="22"/>
      <c r="TG143" s="22"/>
      <c r="TH143" s="22"/>
      <c r="TI143" s="22"/>
      <c r="TJ143" s="22"/>
      <c r="TK143" s="22"/>
      <c r="TL143" s="22"/>
      <c r="TM143" s="22"/>
      <c r="TN143" s="22"/>
      <c r="TO143" s="22"/>
    </row>
    <row r="144" spans="1:535" s="21" customFormat="1" ht="36.75" customHeight="1" x14ac:dyDescent="0.25">
      <c r="A144" s="53" t="s">
        <v>177</v>
      </c>
      <c r="B144" s="82" t="str">
        <f>'дод 5'!A90</f>
        <v>2030</v>
      </c>
      <c r="C144" s="54" t="s">
        <v>462</v>
      </c>
      <c r="D144" s="157">
        <v>3742159</v>
      </c>
      <c r="E144" s="161"/>
      <c r="F144" s="161"/>
      <c r="G144" s="157">
        <v>2701820.95</v>
      </c>
      <c r="H144" s="157"/>
      <c r="I144" s="157"/>
      <c r="J144" s="158">
        <f t="shared" si="61"/>
        <v>72.199523056075392</v>
      </c>
      <c r="K144" s="157">
        <f t="shared" si="97"/>
        <v>5100000</v>
      </c>
      <c r="L144" s="157">
        <v>5100000</v>
      </c>
      <c r="M144" s="157"/>
      <c r="N144" s="157"/>
      <c r="O144" s="157"/>
      <c r="P144" s="157">
        <v>5100000</v>
      </c>
      <c r="Q144" s="157">
        <f t="shared" si="95"/>
        <v>5092999.3</v>
      </c>
      <c r="R144" s="157">
        <v>5092999.3</v>
      </c>
      <c r="S144" s="157"/>
      <c r="T144" s="157"/>
      <c r="U144" s="157"/>
      <c r="V144" s="157">
        <v>5092999.3</v>
      </c>
      <c r="W144" s="158">
        <f t="shared" si="63"/>
        <v>99.862731372549021</v>
      </c>
      <c r="X144" s="157">
        <f t="shared" si="96"/>
        <v>7794820.25</v>
      </c>
      <c r="Y144" s="203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  <c r="IU144" s="22"/>
      <c r="IV144" s="22"/>
      <c r="IW144" s="22"/>
      <c r="IX144" s="22"/>
      <c r="IY144" s="22"/>
      <c r="IZ144" s="22"/>
      <c r="JA144" s="22"/>
      <c r="JB144" s="22"/>
      <c r="JC144" s="22"/>
      <c r="JD144" s="22"/>
      <c r="JE144" s="22"/>
      <c r="JF144" s="22"/>
      <c r="JG144" s="22"/>
      <c r="JH144" s="22"/>
      <c r="JI144" s="22"/>
      <c r="JJ144" s="22"/>
      <c r="JK144" s="22"/>
      <c r="JL144" s="22"/>
      <c r="JM144" s="22"/>
      <c r="JN144" s="22"/>
      <c r="JO144" s="22"/>
      <c r="JP144" s="22"/>
      <c r="JQ144" s="22"/>
      <c r="JR144" s="22"/>
      <c r="JS144" s="22"/>
      <c r="JT144" s="22"/>
      <c r="JU144" s="22"/>
      <c r="JV144" s="22"/>
      <c r="JW144" s="22"/>
      <c r="JX144" s="22"/>
      <c r="JY144" s="22"/>
      <c r="JZ144" s="22"/>
      <c r="KA144" s="22"/>
      <c r="KB144" s="22"/>
      <c r="KC144" s="22"/>
      <c r="KD144" s="22"/>
      <c r="KE144" s="22"/>
      <c r="KF144" s="22"/>
      <c r="KG144" s="22"/>
      <c r="KH144" s="22"/>
      <c r="KI144" s="22"/>
      <c r="KJ144" s="22"/>
      <c r="KK144" s="22"/>
      <c r="KL144" s="22"/>
      <c r="KM144" s="22"/>
      <c r="KN144" s="22"/>
      <c r="KO144" s="22"/>
      <c r="KP144" s="22"/>
      <c r="KQ144" s="22"/>
      <c r="KR144" s="22"/>
      <c r="KS144" s="22"/>
      <c r="KT144" s="22"/>
      <c r="KU144" s="22"/>
      <c r="KV144" s="22"/>
      <c r="KW144" s="22"/>
      <c r="KX144" s="22"/>
      <c r="KY144" s="22"/>
      <c r="KZ144" s="22"/>
      <c r="LA144" s="22"/>
      <c r="LB144" s="22"/>
      <c r="LC144" s="22"/>
      <c r="LD144" s="22"/>
      <c r="LE144" s="22"/>
      <c r="LF144" s="22"/>
      <c r="LG144" s="22"/>
      <c r="LH144" s="22"/>
      <c r="LI144" s="22"/>
      <c r="LJ144" s="22"/>
      <c r="LK144" s="22"/>
      <c r="LL144" s="22"/>
      <c r="LM144" s="22"/>
      <c r="LN144" s="22"/>
      <c r="LO144" s="22"/>
      <c r="LP144" s="22"/>
      <c r="LQ144" s="22"/>
      <c r="LR144" s="22"/>
      <c r="LS144" s="22"/>
      <c r="LT144" s="22"/>
      <c r="LU144" s="22"/>
      <c r="LV144" s="22"/>
      <c r="LW144" s="22"/>
      <c r="LX144" s="22"/>
      <c r="LY144" s="22"/>
      <c r="LZ144" s="22"/>
      <c r="MA144" s="22"/>
      <c r="MB144" s="22"/>
      <c r="MC144" s="22"/>
      <c r="MD144" s="22"/>
      <c r="ME144" s="22"/>
      <c r="MF144" s="22"/>
      <c r="MG144" s="22"/>
      <c r="MH144" s="22"/>
      <c r="MI144" s="22"/>
      <c r="MJ144" s="22"/>
      <c r="MK144" s="22"/>
      <c r="ML144" s="22"/>
      <c r="MM144" s="22"/>
      <c r="MN144" s="22"/>
      <c r="MO144" s="22"/>
      <c r="MP144" s="22"/>
      <c r="MQ144" s="22"/>
      <c r="MR144" s="22"/>
      <c r="MS144" s="22"/>
      <c r="MT144" s="22"/>
      <c r="MU144" s="22"/>
      <c r="MV144" s="22"/>
      <c r="MW144" s="22"/>
      <c r="MX144" s="22"/>
      <c r="MY144" s="22"/>
      <c r="MZ144" s="22"/>
      <c r="NA144" s="22"/>
      <c r="NB144" s="22"/>
      <c r="NC144" s="22"/>
      <c r="ND144" s="22"/>
      <c r="NE144" s="22"/>
      <c r="NF144" s="22"/>
      <c r="NG144" s="22"/>
      <c r="NH144" s="22"/>
      <c r="NI144" s="22"/>
      <c r="NJ144" s="22"/>
      <c r="NK144" s="22"/>
      <c r="NL144" s="22"/>
      <c r="NM144" s="22"/>
      <c r="NN144" s="22"/>
      <c r="NO144" s="22"/>
      <c r="NP144" s="22"/>
      <c r="NQ144" s="22"/>
      <c r="NR144" s="22"/>
      <c r="NS144" s="22"/>
      <c r="NT144" s="22"/>
      <c r="NU144" s="22"/>
      <c r="NV144" s="22"/>
      <c r="NW144" s="22"/>
      <c r="NX144" s="22"/>
      <c r="NY144" s="22"/>
      <c r="NZ144" s="22"/>
      <c r="OA144" s="22"/>
      <c r="OB144" s="22"/>
      <c r="OC144" s="22"/>
      <c r="OD144" s="22"/>
      <c r="OE144" s="22"/>
      <c r="OF144" s="22"/>
      <c r="OG144" s="22"/>
      <c r="OH144" s="22"/>
      <c r="OI144" s="22"/>
      <c r="OJ144" s="22"/>
      <c r="OK144" s="22"/>
      <c r="OL144" s="22"/>
      <c r="OM144" s="22"/>
      <c r="ON144" s="22"/>
      <c r="OO144" s="22"/>
      <c r="OP144" s="22"/>
      <c r="OQ144" s="22"/>
      <c r="OR144" s="22"/>
      <c r="OS144" s="22"/>
      <c r="OT144" s="22"/>
      <c r="OU144" s="22"/>
      <c r="OV144" s="22"/>
      <c r="OW144" s="22"/>
      <c r="OX144" s="22"/>
      <c r="OY144" s="22"/>
      <c r="OZ144" s="22"/>
      <c r="PA144" s="22"/>
      <c r="PB144" s="22"/>
      <c r="PC144" s="22"/>
      <c r="PD144" s="22"/>
      <c r="PE144" s="22"/>
      <c r="PF144" s="22"/>
      <c r="PG144" s="22"/>
      <c r="PH144" s="22"/>
      <c r="PI144" s="22"/>
      <c r="PJ144" s="22"/>
      <c r="PK144" s="22"/>
      <c r="PL144" s="22"/>
      <c r="PM144" s="22"/>
      <c r="PN144" s="22"/>
      <c r="PO144" s="22"/>
      <c r="PP144" s="22"/>
      <c r="PQ144" s="22"/>
      <c r="PR144" s="22"/>
      <c r="PS144" s="22"/>
      <c r="PT144" s="22"/>
      <c r="PU144" s="22"/>
      <c r="PV144" s="22"/>
      <c r="PW144" s="22"/>
      <c r="PX144" s="22"/>
      <c r="PY144" s="22"/>
      <c r="PZ144" s="22"/>
      <c r="QA144" s="22"/>
      <c r="QB144" s="22"/>
      <c r="QC144" s="22"/>
      <c r="QD144" s="22"/>
      <c r="QE144" s="22"/>
      <c r="QF144" s="22"/>
      <c r="QG144" s="22"/>
      <c r="QH144" s="22"/>
      <c r="QI144" s="22"/>
      <c r="QJ144" s="22"/>
      <c r="QK144" s="22"/>
      <c r="QL144" s="22"/>
      <c r="QM144" s="22"/>
      <c r="QN144" s="22"/>
      <c r="QO144" s="22"/>
      <c r="QP144" s="22"/>
      <c r="QQ144" s="22"/>
      <c r="QR144" s="22"/>
      <c r="QS144" s="22"/>
      <c r="QT144" s="22"/>
      <c r="QU144" s="22"/>
      <c r="QV144" s="22"/>
      <c r="QW144" s="22"/>
      <c r="QX144" s="22"/>
      <c r="QY144" s="22"/>
      <c r="QZ144" s="22"/>
      <c r="RA144" s="22"/>
      <c r="RB144" s="22"/>
      <c r="RC144" s="22"/>
      <c r="RD144" s="22"/>
      <c r="RE144" s="22"/>
      <c r="RF144" s="22"/>
      <c r="RG144" s="22"/>
      <c r="RH144" s="22"/>
      <c r="RI144" s="22"/>
      <c r="RJ144" s="22"/>
      <c r="RK144" s="22"/>
      <c r="RL144" s="22"/>
      <c r="RM144" s="22"/>
      <c r="RN144" s="22"/>
      <c r="RO144" s="22"/>
      <c r="RP144" s="22"/>
      <c r="RQ144" s="22"/>
      <c r="RR144" s="22"/>
      <c r="RS144" s="22"/>
      <c r="RT144" s="22"/>
      <c r="RU144" s="22"/>
      <c r="RV144" s="22"/>
      <c r="RW144" s="22"/>
      <c r="RX144" s="22"/>
      <c r="RY144" s="22"/>
      <c r="RZ144" s="22"/>
      <c r="SA144" s="22"/>
      <c r="SB144" s="22"/>
      <c r="SC144" s="22"/>
      <c r="SD144" s="22"/>
      <c r="SE144" s="22"/>
      <c r="SF144" s="22"/>
      <c r="SG144" s="22"/>
      <c r="SH144" s="22"/>
      <c r="SI144" s="22"/>
      <c r="SJ144" s="22"/>
      <c r="SK144" s="22"/>
      <c r="SL144" s="22"/>
      <c r="SM144" s="22"/>
      <c r="SN144" s="22"/>
      <c r="SO144" s="22"/>
      <c r="SP144" s="22"/>
      <c r="SQ144" s="22"/>
      <c r="SR144" s="22"/>
      <c r="SS144" s="22"/>
      <c r="ST144" s="22"/>
      <c r="SU144" s="22"/>
      <c r="SV144" s="22"/>
      <c r="SW144" s="22"/>
      <c r="SX144" s="22"/>
      <c r="SY144" s="22"/>
      <c r="SZ144" s="22"/>
      <c r="TA144" s="22"/>
      <c r="TB144" s="22"/>
      <c r="TC144" s="22"/>
      <c r="TD144" s="22"/>
      <c r="TE144" s="22"/>
      <c r="TF144" s="22"/>
      <c r="TG144" s="22"/>
      <c r="TH144" s="22"/>
      <c r="TI144" s="22"/>
      <c r="TJ144" s="22"/>
      <c r="TK144" s="22"/>
      <c r="TL144" s="22"/>
      <c r="TM144" s="22"/>
      <c r="TN144" s="22"/>
      <c r="TO144" s="22"/>
    </row>
    <row r="145" spans="1:535" s="23" customFormat="1" ht="30" hidden="1" customHeight="1" x14ac:dyDescent="0.25">
      <c r="A145" s="73"/>
      <c r="B145" s="95"/>
      <c r="C145" s="76" t="s">
        <v>390</v>
      </c>
      <c r="D145" s="159">
        <v>0</v>
      </c>
      <c r="E145" s="162"/>
      <c r="F145" s="162"/>
      <c r="G145" s="159"/>
      <c r="H145" s="159"/>
      <c r="I145" s="159"/>
      <c r="J145" s="158" t="e">
        <f t="shared" si="61"/>
        <v>#DIV/0!</v>
      </c>
      <c r="K145" s="159"/>
      <c r="L145" s="159"/>
      <c r="M145" s="159"/>
      <c r="N145" s="159"/>
      <c r="O145" s="159"/>
      <c r="P145" s="159"/>
      <c r="Q145" s="157">
        <f t="shared" si="95"/>
        <v>0</v>
      </c>
      <c r="R145" s="159"/>
      <c r="S145" s="159"/>
      <c r="T145" s="159"/>
      <c r="U145" s="159"/>
      <c r="V145" s="159"/>
      <c r="W145" s="158" t="e">
        <f t="shared" si="63"/>
        <v>#DIV/0!</v>
      </c>
      <c r="X145" s="157">
        <f t="shared" si="96"/>
        <v>0</v>
      </c>
      <c r="Y145" s="203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29"/>
      <c r="EW145" s="29"/>
      <c r="EX145" s="29"/>
      <c r="EY145" s="29"/>
      <c r="EZ145" s="29"/>
      <c r="FA145" s="29"/>
      <c r="FB145" s="29"/>
      <c r="FC145" s="29"/>
      <c r="FD145" s="29"/>
      <c r="FE145" s="29"/>
      <c r="FF145" s="29"/>
      <c r="FG145" s="29"/>
      <c r="FH145" s="29"/>
      <c r="FI145" s="29"/>
      <c r="FJ145" s="29"/>
      <c r="FK145" s="29"/>
      <c r="FL145" s="29"/>
      <c r="FM145" s="29"/>
      <c r="FN145" s="29"/>
      <c r="FO145" s="29"/>
      <c r="FP145" s="29"/>
      <c r="FQ145" s="29"/>
      <c r="FR145" s="29"/>
      <c r="FS145" s="29"/>
      <c r="FT145" s="29"/>
      <c r="FU145" s="29"/>
      <c r="FV145" s="29"/>
      <c r="FW145" s="29"/>
      <c r="FX145" s="29"/>
      <c r="FY145" s="29"/>
      <c r="FZ145" s="29"/>
      <c r="GA145" s="29"/>
      <c r="GB145" s="29"/>
      <c r="GC145" s="29"/>
      <c r="GD145" s="29"/>
      <c r="GE145" s="29"/>
      <c r="GF145" s="29"/>
      <c r="GG145" s="29"/>
      <c r="GH145" s="29"/>
      <c r="GI145" s="29"/>
      <c r="GJ145" s="29"/>
      <c r="GK145" s="29"/>
      <c r="GL145" s="29"/>
      <c r="GM145" s="29"/>
      <c r="GN145" s="29"/>
      <c r="GO145" s="29"/>
      <c r="GP145" s="29"/>
      <c r="GQ145" s="29"/>
      <c r="GR145" s="29"/>
      <c r="GS145" s="29"/>
      <c r="GT145" s="29"/>
      <c r="GU145" s="29"/>
      <c r="GV145" s="29"/>
      <c r="GW145" s="29"/>
      <c r="GX145" s="29"/>
      <c r="GY145" s="29"/>
      <c r="GZ145" s="29"/>
      <c r="HA145" s="29"/>
      <c r="HB145" s="29"/>
      <c r="HC145" s="29"/>
      <c r="HD145" s="29"/>
      <c r="HE145" s="29"/>
      <c r="HF145" s="29"/>
      <c r="HG145" s="29"/>
      <c r="HH145" s="29"/>
      <c r="HI145" s="29"/>
      <c r="HJ145" s="29"/>
      <c r="HK145" s="29"/>
      <c r="HL145" s="29"/>
      <c r="HM145" s="29"/>
      <c r="HN145" s="29"/>
      <c r="HO145" s="29"/>
      <c r="HP145" s="29"/>
      <c r="HQ145" s="29"/>
      <c r="HR145" s="29"/>
      <c r="HS145" s="29"/>
      <c r="HT145" s="29"/>
      <c r="HU145" s="29"/>
      <c r="HV145" s="29"/>
      <c r="HW145" s="29"/>
      <c r="HX145" s="29"/>
      <c r="HY145" s="29"/>
      <c r="HZ145" s="29"/>
      <c r="IA145" s="29"/>
      <c r="IB145" s="29"/>
      <c r="IC145" s="29"/>
      <c r="ID145" s="29"/>
      <c r="IE145" s="29"/>
      <c r="IF145" s="29"/>
      <c r="IG145" s="29"/>
      <c r="IH145" s="29"/>
      <c r="II145" s="29"/>
      <c r="IJ145" s="29"/>
      <c r="IK145" s="29"/>
      <c r="IL145" s="29"/>
      <c r="IM145" s="29"/>
      <c r="IN145" s="29"/>
      <c r="IO145" s="29"/>
      <c r="IP145" s="29"/>
      <c r="IQ145" s="29"/>
      <c r="IR145" s="29"/>
      <c r="IS145" s="29"/>
      <c r="IT145" s="29"/>
      <c r="IU145" s="29"/>
      <c r="IV145" s="29"/>
      <c r="IW145" s="29"/>
      <c r="IX145" s="29"/>
      <c r="IY145" s="29"/>
      <c r="IZ145" s="29"/>
      <c r="JA145" s="29"/>
      <c r="JB145" s="29"/>
      <c r="JC145" s="29"/>
      <c r="JD145" s="29"/>
      <c r="JE145" s="29"/>
      <c r="JF145" s="29"/>
      <c r="JG145" s="29"/>
      <c r="JH145" s="29"/>
      <c r="JI145" s="29"/>
      <c r="JJ145" s="29"/>
      <c r="JK145" s="29"/>
      <c r="JL145" s="29"/>
      <c r="JM145" s="29"/>
      <c r="JN145" s="29"/>
      <c r="JO145" s="29"/>
      <c r="JP145" s="29"/>
      <c r="JQ145" s="29"/>
      <c r="JR145" s="29"/>
      <c r="JS145" s="29"/>
      <c r="JT145" s="29"/>
      <c r="JU145" s="29"/>
      <c r="JV145" s="29"/>
      <c r="JW145" s="29"/>
      <c r="JX145" s="29"/>
      <c r="JY145" s="29"/>
      <c r="JZ145" s="29"/>
      <c r="KA145" s="29"/>
      <c r="KB145" s="29"/>
      <c r="KC145" s="29"/>
      <c r="KD145" s="29"/>
      <c r="KE145" s="29"/>
      <c r="KF145" s="29"/>
      <c r="KG145" s="29"/>
      <c r="KH145" s="29"/>
      <c r="KI145" s="29"/>
      <c r="KJ145" s="29"/>
      <c r="KK145" s="29"/>
      <c r="KL145" s="29"/>
      <c r="KM145" s="29"/>
      <c r="KN145" s="29"/>
      <c r="KO145" s="29"/>
      <c r="KP145" s="29"/>
      <c r="KQ145" s="29"/>
      <c r="KR145" s="29"/>
      <c r="KS145" s="29"/>
      <c r="KT145" s="29"/>
      <c r="KU145" s="29"/>
      <c r="KV145" s="29"/>
      <c r="KW145" s="29"/>
      <c r="KX145" s="29"/>
      <c r="KY145" s="29"/>
      <c r="KZ145" s="29"/>
      <c r="LA145" s="29"/>
      <c r="LB145" s="29"/>
      <c r="LC145" s="29"/>
      <c r="LD145" s="29"/>
      <c r="LE145" s="29"/>
      <c r="LF145" s="29"/>
      <c r="LG145" s="29"/>
      <c r="LH145" s="29"/>
      <c r="LI145" s="29"/>
      <c r="LJ145" s="29"/>
      <c r="LK145" s="29"/>
      <c r="LL145" s="29"/>
      <c r="LM145" s="29"/>
      <c r="LN145" s="29"/>
      <c r="LO145" s="29"/>
      <c r="LP145" s="29"/>
      <c r="LQ145" s="29"/>
      <c r="LR145" s="29"/>
      <c r="LS145" s="29"/>
      <c r="LT145" s="29"/>
      <c r="LU145" s="29"/>
      <c r="LV145" s="29"/>
      <c r="LW145" s="29"/>
      <c r="LX145" s="29"/>
      <c r="LY145" s="29"/>
      <c r="LZ145" s="29"/>
      <c r="MA145" s="29"/>
      <c r="MB145" s="29"/>
      <c r="MC145" s="29"/>
      <c r="MD145" s="29"/>
      <c r="ME145" s="29"/>
      <c r="MF145" s="29"/>
      <c r="MG145" s="29"/>
      <c r="MH145" s="29"/>
      <c r="MI145" s="29"/>
      <c r="MJ145" s="29"/>
      <c r="MK145" s="29"/>
      <c r="ML145" s="29"/>
      <c r="MM145" s="29"/>
      <c r="MN145" s="29"/>
      <c r="MO145" s="29"/>
      <c r="MP145" s="29"/>
      <c r="MQ145" s="29"/>
      <c r="MR145" s="29"/>
      <c r="MS145" s="29"/>
      <c r="MT145" s="29"/>
      <c r="MU145" s="29"/>
      <c r="MV145" s="29"/>
      <c r="MW145" s="29"/>
      <c r="MX145" s="29"/>
      <c r="MY145" s="29"/>
      <c r="MZ145" s="29"/>
      <c r="NA145" s="29"/>
      <c r="NB145" s="29"/>
      <c r="NC145" s="29"/>
      <c r="ND145" s="29"/>
      <c r="NE145" s="29"/>
      <c r="NF145" s="29"/>
      <c r="NG145" s="29"/>
      <c r="NH145" s="29"/>
      <c r="NI145" s="29"/>
      <c r="NJ145" s="29"/>
      <c r="NK145" s="29"/>
      <c r="NL145" s="29"/>
      <c r="NM145" s="29"/>
      <c r="NN145" s="29"/>
      <c r="NO145" s="29"/>
      <c r="NP145" s="29"/>
      <c r="NQ145" s="29"/>
      <c r="NR145" s="29"/>
      <c r="NS145" s="29"/>
      <c r="NT145" s="29"/>
      <c r="NU145" s="29"/>
      <c r="NV145" s="29"/>
      <c r="NW145" s="29"/>
      <c r="NX145" s="29"/>
      <c r="NY145" s="29"/>
      <c r="NZ145" s="29"/>
      <c r="OA145" s="29"/>
      <c r="OB145" s="29"/>
      <c r="OC145" s="29"/>
      <c r="OD145" s="29"/>
      <c r="OE145" s="29"/>
      <c r="OF145" s="29"/>
      <c r="OG145" s="29"/>
      <c r="OH145" s="29"/>
      <c r="OI145" s="29"/>
      <c r="OJ145" s="29"/>
      <c r="OK145" s="29"/>
      <c r="OL145" s="29"/>
      <c r="OM145" s="29"/>
      <c r="ON145" s="29"/>
      <c r="OO145" s="29"/>
      <c r="OP145" s="29"/>
      <c r="OQ145" s="29"/>
      <c r="OR145" s="29"/>
      <c r="OS145" s="29"/>
      <c r="OT145" s="29"/>
      <c r="OU145" s="29"/>
      <c r="OV145" s="29"/>
      <c r="OW145" s="29"/>
      <c r="OX145" s="29"/>
      <c r="OY145" s="29"/>
      <c r="OZ145" s="29"/>
      <c r="PA145" s="29"/>
      <c r="PB145" s="29"/>
      <c r="PC145" s="29"/>
      <c r="PD145" s="29"/>
      <c r="PE145" s="29"/>
      <c r="PF145" s="29"/>
      <c r="PG145" s="29"/>
      <c r="PH145" s="29"/>
      <c r="PI145" s="29"/>
      <c r="PJ145" s="29"/>
      <c r="PK145" s="29"/>
      <c r="PL145" s="29"/>
      <c r="PM145" s="29"/>
      <c r="PN145" s="29"/>
      <c r="PO145" s="29"/>
      <c r="PP145" s="29"/>
      <c r="PQ145" s="29"/>
      <c r="PR145" s="29"/>
      <c r="PS145" s="29"/>
      <c r="PT145" s="29"/>
      <c r="PU145" s="29"/>
      <c r="PV145" s="29"/>
      <c r="PW145" s="29"/>
      <c r="PX145" s="29"/>
      <c r="PY145" s="29"/>
      <c r="PZ145" s="29"/>
      <c r="QA145" s="29"/>
      <c r="QB145" s="29"/>
      <c r="QC145" s="29"/>
      <c r="QD145" s="29"/>
      <c r="QE145" s="29"/>
      <c r="QF145" s="29"/>
      <c r="QG145" s="29"/>
      <c r="QH145" s="29"/>
      <c r="QI145" s="29"/>
      <c r="QJ145" s="29"/>
      <c r="QK145" s="29"/>
      <c r="QL145" s="29"/>
      <c r="QM145" s="29"/>
      <c r="QN145" s="29"/>
      <c r="QO145" s="29"/>
      <c r="QP145" s="29"/>
      <c r="QQ145" s="29"/>
      <c r="QR145" s="29"/>
      <c r="QS145" s="29"/>
      <c r="QT145" s="29"/>
      <c r="QU145" s="29"/>
      <c r="QV145" s="29"/>
      <c r="QW145" s="29"/>
      <c r="QX145" s="29"/>
      <c r="QY145" s="29"/>
      <c r="QZ145" s="29"/>
      <c r="RA145" s="29"/>
      <c r="RB145" s="29"/>
      <c r="RC145" s="29"/>
      <c r="RD145" s="29"/>
      <c r="RE145" s="29"/>
      <c r="RF145" s="29"/>
      <c r="RG145" s="29"/>
      <c r="RH145" s="29"/>
      <c r="RI145" s="29"/>
      <c r="RJ145" s="29"/>
      <c r="RK145" s="29"/>
      <c r="RL145" s="29"/>
      <c r="RM145" s="29"/>
      <c r="RN145" s="29"/>
      <c r="RO145" s="29"/>
      <c r="RP145" s="29"/>
      <c r="RQ145" s="29"/>
      <c r="RR145" s="29"/>
      <c r="RS145" s="29"/>
      <c r="RT145" s="29"/>
      <c r="RU145" s="29"/>
      <c r="RV145" s="29"/>
      <c r="RW145" s="29"/>
      <c r="RX145" s="29"/>
      <c r="RY145" s="29"/>
      <c r="RZ145" s="29"/>
      <c r="SA145" s="29"/>
      <c r="SB145" s="29"/>
      <c r="SC145" s="29"/>
      <c r="SD145" s="29"/>
      <c r="SE145" s="29"/>
      <c r="SF145" s="29"/>
      <c r="SG145" s="29"/>
      <c r="SH145" s="29"/>
      <c r="SI145" s="29"/>
      <c r="SJ145" s="29"/>
      <c r="SK145" s="29"/>
      <c r="SL145" s="29"/>
      <c r="SM145" s="29"/>
      <c r="SN145" s="29"/>
      <c r="SO145" s="29"/>
      <c r="SP145" s="29"/>
      <c r="SQ145" s="29"/>
      <c r="SR145" s="29"/>
      <c r="SS145" s="29"/>
      <c r="ST145" s="29"/>
      <c r="SU145" s="29"/>
      <c r="SV145" s="29"/>
      <c r="SW145" s="29"/>
      <c r="SX145" s="29"/>
      <c r="SY145" s="29"/>
      <c r="SZ145" s="29"/>
      <c r="TA145" s="29"/>
      <c r="TB145" s="29"/>
      <c r="TC145" s="29"/>
      <c r="TD145" s="29"/>
      <c r="TE145" s="29"/>
      <c r="TF145" s="29"/>
      <c r="TG145" s="29"/>
      <c r="TH145" s="29"/>
      <c r="TI145" s="29"/>
      <c r="TJ145" s="29"/>
      <c r="TK145" s="29"/>
      <c r="TL145" s="29"/>
      <c r="TM145" s="29"/>
      <c r="TN145" s="29"/>
      <c r="TO145" s="29"/>
    </row>
    <row r="146" spans="1:535" s="21" customFormat="1" ht="24" customHeight="1" x14ac:dyDescent="0.25">
      <c r="A146" s="53" t="s">
        <v>176</v>
      </c>
      <c r="B146" s="82" t="str">
        <f>'дод 5'!A92</f>
        <v>2100</v>
      </c>
      <c r="C146" s="54" t="str">
        <f>'дод 5'!C92</f>
        <v>Стоматологічна допомога населенню</v>
      </c>
      <c r="D146" s="157">
        <v>7683806</v>
      </c>
      <c r="E146" s="161"/>
      <c r="F146" s="161"/>
      <c r="G146" s="157">
        <v>5668925.7400000002</v>
      </c>
      <c r="H146" s="157"/>
      <c r="I146" s="157"/>
      <c r="J146" s="158">
        <f t="shared" si="61"/>
        <v>73.777575071520545</v>
      </c>
      <c r="K146" s="157">
        <f t="shared" si="97"/>
        <v>0</v>
      </c>
      <c r="L146" s="157"/>
      <c r="M146" s="157"/>
      <c r="N146" s="157"/>
      <c r="O146" s="157"/>
      <c r="P146" s="157"/>
      <c r="Q146" s="157">
        <f t="shared" si="95"/>
        <v>0</v>
      </c>
      <c r="R146" s="157"/>
      <c r="S146" s="157"/>
      <c r="T146" s="157"/>
      <c r="U146" s="157"/>
      <c r="V146" s="157"/>
      <c r="W146" s="158"/>
      <c r="X146" s="157">
        <f t="shared" si="96"/>
        <v>5668925.7400000002</v>
      </c>
      <c r="Y146" s="203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  <c r="IT146" s="22"/>
      <c r="IU146" s="22"/>
      <c r="IV146" s="22"/>
      <c r="IW146" s="22"/>
      <c r="IX146" s="22"/>
      <c r="IY146" s="22"/>
      <c r="IZ146" s="22"/>
      <c r="JA146" s="22"/>
      <c r="JB146" s="22"/>
      <c r="JC146" s="22"/>
      <c r="JD146" s="22"/>
      <c r="JE146" s="22"/>
      <c r="JF146" s="22"/>
      <c r="JG146" s="22"/>
      <c r="JH146" s="22"/>
      <c r="JI146" s="22"/>
      <c r="JJ146" s="22"/>
      <c r="JK146" s="22"/>
      <c r="JL146" s="22"/>
      <c r="JM146" s="22"/>
      <c r="JN146" s="22"/>
      <c r="JO146" s="22"/>
      <c r="JP146" s="22"/>
      <c r="JQ146" s="22"/>
      <c r="JR146" s="22"/>
      <c r="JS146" s="22"/>
      <c r="JT146" s="22"/>
      <c r="JU146" s="22"/>
      <c r="JV146" s="22"/>
      <c r="JW146" s="22"/>
      <c r="JX146" s="22"/>
      <c r="JY146" s="22"/>
      <c r="JZ146" s="22"/>
      <c r="KA146" s="22"/>
      <c r="KB146" s="22"/>
      <c r="KC146" s="22"/>
      <c r="KD146" s="22"/>
      <c r="KE146" s="22"/>
      <c r="KF146" s="22"/>
      <c r="KG146" s="22"/>
      <c r="KH146" s="22"/>
      <c r="KI146" s="22"/>
      <c r="KJ146" s="22"/>
      <c r="KK146" s="22"/>
      <c r="KL146" s="22"/>
      <c r="KM146" s="22"/>
      <c r="KN146" s="22"/>
      <c r="KO146" s="22"/>
      <c r="KP146" s="22"/>
      <c r="KQ146" s="22"/>
      <c r="KR146" s="22"/>
      <c r="KS146" s="22"/>
      <c r="KT146" s="22"/>
      <c r="KU146" s="22"/>
      <c r="KV146" s="22"/>
      <c r="KW146" s="22"/>
      <c r="KX146" s="22"/>
      <c r="KY146" s="22"/>
      <c r="KZ146" s="22"/>
      <c r="LA146" s="22"/>
      <c r="LB146" s="22"/>
      <c r="LC146" s="22"/>
      <c r="LD146" s="22"/>
      <c r="LE146" s="22"/>
      <c r="LF146" s="22"/>
      <c r="LG146" s="22"/>
      <c r="LH146" s="22"/>
      <c r="LI146" s="22"/>
      <c r="LJ146" s="22"/>
      <c r="LK146" s="22"/>
      <c r="LL146" s="22"/>
      <c r="LM146" s="22"/>
      <c r="LN146" s="22"/>
      <c r="LO146" s="22"/>
      <c r="LP146" s="22"/>
      <c r="LQ146" s="22"/>
      <c r="LR146" s="22"/>
      <c r="LS146" s="22"/>
      <c r="LT146" s="22"/>
      <c r="LU146" s="22"/>
      <c r="LV146" s="22"/>
      <c r="LW146" s="22"/>
      <c r="LX146" s="22"/>
      <c r="LY146" s="22"/>
      <c r="LZ146" s="22"/>
      <c r="MA146" s="22"/>
      <c r="MB146" s="22"/>
      <c r="MC146" s="22"/>
      <c r="MD146" s="22"/>
      <c r="ME146" s="22"/>
      <c r="MF146" s="22"/>
      <c r="MG146" s="22"/>
      <c r="MH146" s="22"/>
      <c r="MI146" s="22"/>
      <c r="MJ146" s="22"/>
      <c r="MK146" s="22"/>
      <c r="ML146" s="22"/>
      <c r="MM146" s="22"/>
      <c r="MN146" s="22"/>
      <c r="MO146" s="22"/>
      <c r="MP146" s="22"/>
      <c r="MQ146" s="22"/>
      <c r="MR146" s="22"/>
      <c r="MS146" s="22"/>
      <c r="MT146" s="22"/>
      <c r="MU146" s="22"/>
      <c r="MV146" s="22"/>
      <c r="MW146" s="22"/>
      <c r="MX146" s="22"/>
      <c r="MY146" s="22"/>
      <c r="MZ146" s="22"/>
      <c r="NA146" s="22"/>
      <c r="NB146" s="22"/>
      <c r="NC146" s="22"/>
      <c r="ND146" s="22"/>
      <c r="NE146" s="22"/>
      <c r="NF146" s="22"/>
      <c r="NG146" s="22"/>
      <c r="NH146" s="22"/>
      <c r="NI146" s="22"/>
      <c r="NJ146" s="22"/>
      <c r="NK146" s="22"/>
      <c r="NL146" s="22"/>
      <c r="NM146" s="22"/>
      <c r="NN146" s="22"/>
      <c r="NO146" s="22"/>
      <c r="NP146" s="22"/>
      <c r="NQ146" s="22"/>
      <c r="NR146" s="22"/>
      <c r="NS146" s="22"/>
      <c r="NT146" s="22"/>
      <c r="NU146" s="22"/>
      <c r="NV146" s="22"/>
      <c r="NW146" s="22"/>
      <c r="NX146" s="22"/>
      <c r="NY146" s="22"/>
      <c r="NZ146" s="22"/>
      <c r="OA146" s="22"/>
      <c r="OB146" s="22"/>
      <c r="OC146" s="22"/>
      <c r="OD146" s="22"/>
      <c r="OE146" s="22"/>
      <c r="OF146" s="22"/>
      <c r="OG146" s="22"/>
      <c r="OH146" s="22"/>
      <c r="OI146" s="22"/>
      <c r="OJ146" s="22"/>
      <c r="OK146" s="22"/>
      <c r="OL146" s="22"/>
      <c r="OM146" s="22"/>
      <c r="ON146" s="22"/>
      <c r="OO146" s="22"/>
      <c r="OP146" s="22"/>
      <c r="OQ146" s="22"/>
      <c r="OR146" s="22"/>
      <c r="OS146" s="22"/>
      <c r="OT146" s="22"/>
      <c r="OU146" s="22"/>
      <c r="OV146" s="22"/>
      <c r="OW146" s="22"/>
      <c r="OX146" s="22"/>
      <c r="OY146" s="22"/>
      <c r="OZ146" s="22"/>
      <c r="PA146" s="22"/>
      <c r="PB146" s="22"/>
      <c r="PC146" s="22"/>
      <c r="PD146" s="22"/>
      <c r="PE146" s="22"/>
      <c r="PF146" s="22"/>
      <c r="PG146" s="22"/>
      <c r="PH146" s="22"/>
      <c r="PI146" s="22"/>
      <c r="PJ146" s="22"/>
      <c r="PK146" s="22"/>
      <c r="PL146" s="22"/>
      <c r="PM146" s="22"/>
      <c r="PN146" s="22"/>
      <c r="PO146" s="22"/>
      <c r="PP146" s="22"/>
      <c r="PQ146" s="22"/>
      <c r="PR146" s="22"/>
      <c r="PS146" s="22"/>
      <c r="PT146" s="22"/>
      <c r="PU146" s="22"/>
      <c r="PV146" s="22"/>
      <c r="PW146" s="22"/>
      <c r="PX146" s="22"/>
      <c r="PY146" s="22"/>
      <c r="PZ146" s="22"/>
      <c r="QA146" s="22"/>
      <c r="QB146" s="22"/>
      <c r="QC146" s="22"/>
      <c r="QD146" s="22"/>
      <c r="QE146" s="22"/>
      <c r="QF146" s="22"/>
      <c r="QG146" s="22"/>
      <c r="QH146" s="22"/>
      <c r="QI146" s="22"/>
      <c r="QJ146" s="22"/>
      <c r="QK146" s="22"/>
      <c r="QL146" s="22"/>
      <c r="QM146" s="22"/>
      <c r="QN146" s="22"/>
      <c r="QO146" s="22"/>
      <c r="QP146" s="22"/>
      <c r="QQ146" s="22"/>
      <c r="QR146" s="22"/>
      <c r="QS146" s="22"/>
      <c r="QT146" s="22"/>
      <c r="QU146" s="22"/>
      <c r="QV146" s="22"/>
      <c r="QW146" s="22"/>
      <c r="QX146" s="22"/>
      <c r="QY146" s="22"/>
      <c r="QZ146" s="22"/>
      <c r="RA146" s="22"/>
      <c r="RB146" s="22"/>
      <c r="RC146" s="22"/>
      <c r="RD146" s="22"/>
      <c r="RE146" s="22"/>
      <c r="RF146" s="22"/>
      <c r="RG146" s="22"/>
      <c r="RH146" s="22"/>
      <c r="RI146" s="22"/>
      <c r="RJ146" s="22"/>
      <c r="RK146" s="22"/>
      <c r="RL146" s="22"/>
      <c r="RM146" s="22"/>
      <c r="RN146" s="22"/>
      <c r="RO146" s="22"/>
      <c r="RP146" s="22"/>
      <c r="RQ146" s="22"/>
      <c r="RR146" s="22"/>
      <c r="RS146" s="22"/>
      <c r="RT146" s="22"/>
      <c r="RU146" s="22"/>
      <c r="RV146" s="22"/>
      <c r="RW146" s="22"/>
      <c r="RX146" s="22"/>
      <c r="RY146" s="22"/>
      <c r="RZ146" s="22"/>
      <c r="SA146" s="22"/>
      <c r="SB146" s="22"/>
      <c r="SC146" s="22"/>
      <c r="SD146" s="22"/>
      <c r="SE146" s="22"/>
      <c r="SF146" s="22"/>
      <c r="SG146" s="22"/>
      <c r="SH146" s="22"/>
      <c r="SI146" s="22"/>
      <c r="SJ146" s="22"/>
      <c r="SK146" s="22"/>
      <c r="SL146" s="22"/>
      <c r="SM146" s="22"/>
      <c r="SN146" s="22"/>
      <c r="SO146" s="22"/>
      <c r="SP146" s="22"/>
      <c r="SQ146" s="22"/>
      <c r="SR146" s="22"/>
      <c r="SS146" s="22"/>
      <c r="ST146" s="22"/>
      <c r="SU146" s="22"/>
      <c r="SV146" s="22"/>
      <c r="SW146" s="22"/>
      <c r="SX146" s="22"/>
      <c r="SY146" s="22"/>
      <c r="SZ146" s="22"/>
      <c r="TA146" s="22"/>
      <c r="TB146" s="22"/>
      <c r="TC146" s="22"/>
      <c r="TD146" s="22"/>
      <c r="TE146" s="22"/>
      <c r="TF146" s="22"/>
      <c r="TG146" s="22"/>
      <c r="TH146" s="22"/>
      <c r="TI146" s="22"/>
      <c r="TJ146" s="22"/>
      <c r="TK146" s="22"/>
      <c r="TL146" s="22"/>
      <c r="TM146" s="22"/>
      <c r="TN146" s="22"/>
      <c r="TO146" s="22"/>
    </row>
    <row r="147" spans="1:535" s="23" customFormat="1" ht="30" hidden="1" customHeight="1" x14ac:dyDescent="0.25">
      <c r="A147" s="73"/>
      <c r="B147" s="95"/>
      <c r="C147" s="76" t="s">
        <v>390</v>
      </c>
      <c r="D147" s="159">
        <v>0</v>
      </c>
      <c r="E147" s="162"/>
      <c r="F147" s="162"/>
      <c r="G147" s="159"/>
      <c r="H147" s="159"/>
      <c r="I147" s="159"/>
      <c r="J147" s="158" t="e">
        <f t="shared" si="61"/>
        <v>#DIV/0!</v>
      </c>
      <c r="K147" s="159">
        <f t="shared" si="97"/>
        <v>0</v>
      </c>
      <c r="L147" s="159"/>
      <c r="M147" s="159"/>
      <c r="N147" s="159"/>
      <c r="O147" s="159"/>
      <c r="P147" s="159"/>
      <c r="Q147" s="157">
        <f t="shared" si="95"/>
        <v>0</v>
      </c>
      <c r="R147" s="159"/>
      <c r="S147" s="159"/>
      <c r="T147" s="159"/>
      <c r="U147" s="159"/>
      <c r="V147" s="159"/>
      <c r="W147" s="158"/>
      <c r="X147" s="157">
        <f t="shared" si="96"/>
        <v>0</v>
      </c>
      <c r="Y147" s="203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  <c r="FV147" s="29"/>
      <c r="FW147" s="29"/>
      <c r="FX147" s="29"/>
      <c r="FY147" s="29"/>
      <c r="FZ147" s="29"/>
      <c r="GA147" s="29"/>
      <c r="GB147" s="29"/>
      <c r="GC147" s="29"/>
      <c r="GD147" s="29"/>
      <c r="GE147" s="29"/>
      <c r="GF147" s="29"/>
      <c r="GG147" s="29"/>
      <c r="GH147" s="29"/>
      <c r="GI147" s="29"/>
      <c r="GJ147" s="29"/>
      <c r="GK147" s="29"/>
      <c r="GL147" s="29"/>
      <c r="GM147" s="29"/>
      <c r="GN147" s="29"/>
      <c r="GO147" s="29"/>
      <c r="GP147" s="29"/>
      <c r="GQ147" s="29"/>
      <c r="GR147" s="29"/>
      <c r="GS147" s="29"/>
      <c r="GT147" s="29"/>
      <c r="GU147" s="29"/>
      <c r="GV147" s="29"/>
      <c r="GW147" s="29"/>
      <c r="GX147" s="29"/>
      <c r="GY147" s="29"/>
      <c r="GZ147" s="29"/>
      <c r="HA147" s="29"/>
      <c r="HB147" s="29"/>
      <c r="HC147" s="29"/>
      <c r="HD147" s="29"/>
      <c r="HE147" s="29"/>
      <c r="HF147" s="29"/>
      <c r="HG147" s="29"/>
      <c r="HH147" s="29"/>
      <c r="HI147" s="29"/>
      <c r="HJ147" s="29"/>
      <c r="HK147" s="29"/>
      <c r="HL147" s="29"/>
      <c r="HM147" s="29"/>
      <c r="HN147" s="29"/>
      <c r="HO147" s="29"/>
      <c r="HP147" s="29"/>
      <c r="HQ147" s="29"/>
      <c r="HR147" s="29"/>
      <c r="HS147" s="29"/>
      <c r="HT147" s="29"/>
      <c r="HU147" s="29"/>
      <c r="HV147" s="29"/>
      <c r="HW147" s="29"/>
      <c r="HX147" s="29"/>
      <c r="HY147" s="29"/>
      <c r="HZ147" s="29"/>
      <c r="IA147" s="29"/>
      <c r="IB147" s="29"/>
      <c r="IC147" s="29"/>
      <c r="ID147" s="29"/>
      <c r="IE147" s="29"/>
      <c r="IF147" s="29"/>
      <c r="IG147" s="29"/>
      <c r="IH147" s="29"/>
      <c r="II147" s="29"/>
      <c r="IJ147" s="29"/>
      <c r="IK147" s="29"/>
      <c r="IL147" s="29"/>
      <c r="IM147" s="29"/>
      <c r="IN147" s="29"/>
      <c r="IO147" s="29"/>
      <c r="IP147" s="29"/>
      <c r="IQ147" s="29"/>
      <c r="IR147" s="29"/>
      <c r="IS147" s="29"/>
      <c r="IT147" s="29"/>
      <c r="IU147" s="29"/>
      <c r="IV147" s="29"/>
      <c r="IW147" s="29"/>
      <c r="IX147" s="29"/>
      <c r="IY147" s="29"/>
      <c r="IZ147" s="29"/>
      <c r="JA147" s="29"/>
      <c r="JB147" s="29"/>
      <c r="JC147" s="29"/>
      <c r="JD147" s="29"/>
      <c r="JE147" s="29"/>
      <c r="JF147" s="29"/>
      <c r="JG147" s="29"/>
      <c r="JH147" s="29"/>
      <c r="JI147" s="29"/>
      <c r="JJ147" s="29"/>
      <c r="JK147" s="29"/>
      <c r="JL147" s="29"/>
      <c r="JM147" s="29"/>
      <c r="JN147" s="29"/>
      <c r="JO147" s="29"/>
      <c r="JP147" s="29"/>
      <c r="JQ147" s="29"/>
      <c r="JR147" s="29"/>
      <c r="JS147" s="29"/>
      <c r="JT147" s="29"/>
      <c r="JU147" s="29"/>
      <c r="JV147" s="29"/>
      <c r="JW147" s="29"/>
      <c r="JX147" s="29"/>
      <c r="JY147" s="29"/>
      <c r="JZ147" s="29"/>
      <c r="KA147" s="29"/>
      <c r="KB147" s="29"/>
      <c r="KC147" s="29"/>
      <c r="KD147" s="29"/>
      <c r="KE147" s="29"/>
      <c r="KF147" s="29"/>
      <c r="KG147" s="29"/>
      <c r="KH147" s="29"/>
      <c r="KI147" s="29"/>
      <c r="KJ147" s="29"/>
      <c r="KK147" s="29"/>
      <c r="KL147" s="29"/>
      <c r="KM147" s="29"/>
      <c r="KN147" s="29"/>
      <c r="KO147" s="29"/>
      <c r="KP147" s="29"/>
      <c r="KQ147" s="29"/>
      <c r="KR147" s="29"/>
      <c r="KS147" s="29"/>
      <c r="KT147" s="29"/>
      <c r="KU147" s="29"/>
      <c r="KV147" s="29"/>
      <c r="KW147" s="29"/>
      <c r="KX147" s="29"/>
      <c r="KY147" s="29"/>
      <c r="KZ147" s="29"/>
      <c r="LA147" s="29"/>
      <c r="LB147" s="29"/>
      <c r="LC147" s="29"/>
      <c r="LD147" s="29"/>
      <c r="LE147" s="29"/>
      <c r="LF147" s="29"/>
      <c r="LG147" s="29"/>
      <c r="LH147" s="29"/>
      <c r="LI147" s="29"/>
      <c r="LJ147" s="29"/>
      <c r="LK147" s="29"/>
      <c r="LL147" s="29"/>
      <c r="LM147" s="29"/>
      <c r="LN147" s="29"/>
      <c r="LO147" s="29"/>
      <c r="LP147" s="29"/>
      <c r="LQ147" s="29"/>
      <c r="LR147" s="29"/>
      <c r="LS147" s="29"/>
      <c r="LT147" s="29"/>
      <c r="LU147" s="29"/>
      <c r="LV147" s="29"/>
      <c r="LW147" s="29"/>
      <c r="LX147" s="29"/>
      <c r="LY147" s="29"/>
      <c r="LZ147" s="29"/>
      <c r="MA147" s="29"/>
      <c r="MB147" s="29"/>
      <c r="MC147" s="29"/>
      <c r="MD147" s="29"/>
      <c r="ME147" s="29"/>
      <c r="MF147" s="29"/>
      <c r="MG147" s="29"/>
      <c r="MH147" s="29"/>
      <c r="MI147" s="29"/>
      <c r="MJ147" s="29"/>
      <c r="MK147" s="29"/>
      <c r="ML147" s="29"/>
      <c r="MM147" s="29"/>
      <c r="MN147" s="29"/>
      <c r="MO147" s="29"/>
      <c r="MP147" s="29"/>
      <c r="MQ147" s="29"/>
      <c r="MR147" s="29"/>
      <c r="MS147" s="29"/>
      <c r="MT147" s="29"/>
      <c r="MU147" s="29"/>
      <c r="MV147" s="29"/>
      <c r="MW147" s="29"/>
      <c r="MX147" s="29"/>
      <c r="MY147" s="29"/>
      <c r="MZ147" s="29"/>
      <c r="NA147" s="29"/>
      <c r="NB147" s="29"/>
      <c r="NC147" s="29"/>
      <c r="ND147" s="29"/>
      <c r="NE147" s="29"/>
      <c r="NF147" s="29"/>
      <c r="NG147" s="29"/>
      <c r="NH147" s="29"/>
      <c r="NI147" s="29"/>
      <c r="NJ147" s="29"/>
      <c r="NK147" s="29"/>
      <c r="NL147" s="29"/>
      <c r="NM147" s="29"/>
      <c r="NN147" s="29"/>
      <c r="NO147" s="29"/>
      <c r="NP147" s="29"/>
      <c r="NQ147" s="29"/>
      <c r="NR147" s="29"/>
      <c r="NS147" s="29"/>
      <c r="NT147" s="29"/>
      <c r="NU147" s="29"/>
      <c r="NV147" s="29"/>
      <c r="NW147" s="29"/>
      <c r="NX147" s="29"/>
      <c r="NY147" s="29"/>
      <c r="NZ147" s="29"/>
      <c r="OA147" s="29"/>
      <c r="OB147" s="29"/>
      <c r="OC147" s="29"/>
      <c r="OD147" s="29"/>
      <c r="OE147" s="29"/>
      <c r="OF147" s="29"/>
      <c r="OG147" s="29"/>
      <c r="OH147" s="29"/>
      <c r="OI147" s="29"/>
      <c r="OJ147" s="29"/>
      <c r="OK147" s="29"/>
      <c r="OL147" s="29"/>
      <c r="OM147" s="29"/>
      <c r="ON147" s="29"/>
      <c r="OO147" s="29"/>
      <c r="OP147" s="29"/>
      <c r="OQ147" s="29"/>
      <c r="OR147" s="29"/>
      <c r="OS147" s="29"/>
      <c r="OT147" s="29"/>
      <c r="OU147" s="29"/>
      <c r="OV147" s="29"/>
      <c r="OW147" s="29"/>
      <c r="OX147" s="29"/>
      <c r="OY147" s="29"/>
      <c r="OZ147" s="29"/>
      <c r="PA147" s="29"/>
      <c r="PB147" s="29"/>
      <c r="PC147" s="29"/>
      <c r="PD147" s="29"/>
      <c r="PE147" s="29"/>
      <c r="PF147" s="29"/>
      <c r="PG147" s="29"/>
      <c r="PH147" s="29"/>
      <c r="PI147" s="29"/>
      <c r="PJ147" s="29"/>
      <c r="PK147" s="29"/>
      <c r="PL147" s="29"/>
      <c r="PM147" s="29"/>
      <c r="PN147" s="29"/>
      <c r="PO147" s="29"/>
      <c r="PP147" s="29"/>
      <c r="PQ147" s="29"/>
      <c r="PR147" s="29"/>
      <c r="PS147" s="29"/>
      <c r="PT147" s="29"/>
      <c r="PU147" s="29"/>
      <c r="PV147" s="29"/>
      <c r="PW147" s="29"/>
      <c r="PX147" s="29"/>
      <c r="PY147" s="29"/>
      <c r="PZ147" s="29"/>
      <c r="QA147" s="29"/>
      <c r="QB147" s="29"/>
      <c r="QC147" s="29"/>
      <c r="QD147" s="29"/>
      <c r="QE147" s="29"/>
      <c r="QF147" s="29"/>
      <c r="QG147" s="29"/>
      <c r="QH147" s="29"/>
      <c r="QI147" s="29"/>
      <c r="QJ147" s="29"/>
      <c r="QK147" s="29"/>
      <c r="QL147" s="29"/>
      <c r="QM147" s="29"/>
      <c r="QN147" s="29"/>
      <c r="QO147" s="29"/>
      <c r="QP147" s="29"/>
      <c r="QQ147" s="29"/>
      <c r="QR147" s="29"/>
      <c r="QS147" s="29"/>
      <c r="QT147" s="29"/>
      <c r="QU147" s="29"/>
      <c r="QV147" s="29"/>
      <c r="QW147" s="29"/>
      <c r="QX147" s="29"/>
      <c r="QY147" s="29"/>
      <c r="QZ147" s="29"/>
      <c r="RA147" s="29"/>
      <c r="RB147" s="29"/>
      <c r="RC147" s="29"/>
      <c r="RD147" s="29"/>
      <c r="RE147" s="29"/>
      <c r="RF147" s="29"/>
      <c r="RG147" s="29"/>
      <c r="RH147" s="29"/>
      <c r="RI147" s="29"/>
      <c r="RJ147" s="29"/>
      <c r="RK147" s="29"/>
      <c r="RL147" s="29"/>
      <c r="RM147" s="29"/>
      <c r="RN147" s="29"/>
      <c r="RO147" s="29"/>
      <c r="RP147" s="29"/>
      <c r="RQ147" s="29"/>
      <c r="RR147" s="29"/>
      <c r="RS147" s="29"/>
      <c r="RT147" s="29"/>
      <c r="RU147" s="29"/>
      <c r="RV147" s="29"/>
      <c r="RW147" s="29"/>
      <c r="RX147" s="29"/>
      <c r="RY147" s="29"/>
      <c r="RZ147" s="29"/>
      <c r="SA147" s="29"/>
      <c r="SB147" s="29"/>
      <c r="SC147" s="29"/>
      <c r="SD147" s="29"/>
      <c r="SE147" s="29"/>
      <c r="SF147" s="29"/>
      <c r="SG147" s="29"/>
      <c r="SH147" s="29"/>
      <c r="SI147" s="29"/>
      <c r="SJ147" s="29"/>
      <c r="SK147" s="29"/>
      <c r="SL147" s="29"/>
      <c r="SM147" s="29"/>
      <c r="SN147" s="29"/>
      <c r="SO147" s="29"/>
      <c r="SP147" s="29"/>
      <c r="SQ147" s="29"/>
      <c r="SR147" s="29"/>
      <c r="SS147" s="29"/>
      <c r="ST147" s="29"/>
      <c r="SU147" s="29"/>
      <c r="SV147" s="29"/>
      <c r="SW147" s="29"/>
      <c r="SX147" s="29"/>
      <c r="SY147" s="29"/>
      <c r="SZ147" s="29"/>
      <c r="TA147" s="29"/>
      <c r="TB147" s="29"/>
      <c r="TC147" s="29"/>
      <c r="TD147" s="29"/>
      <c r="TE147" s="29"/>
      <c r="TF147" s="29"/>
      <c r="TG147" s="29"/>
      <c r="TH147" s="29"/>
      <c r="TI147" s="29"/>
      <c r="TJ147" s="29"/>
      <c r="TK147" s="29"/>
      <c r="TL147" s="29"/>
      <c r="TM147" s="29"/>
      <c r="TN147" s="29"/>
      <c r="TO147" s="29"/>
    </row>
    <row r="148" spans="1:535" s="21" customFormat="1" ht="48" customHeight="1" x14ac:dyDescent="0.25">
      <c r="A148" s="53" t="s">
        <v>175</v>
      </c>
      <c r="B148" s="82" t="str">
        <f>'дод 5'!A94</f>
        <v>2111</v>
      </c>
      <c r="C148" s="54" t="str">
        <f>'дод 5'!C94</f>
        <v>Первинна медична допомога населенню, що надається центрами первинної медичної (медико-санітарної) допомоги</v>
      </c>
      <c r="D148" s="157">
        <v>2944631</v>
      </c>
      <c r="E148" s="160"/>
      <c r="F148" s="161"/>
      <c r="G148" s="157">
        <v>1782429.21</v>
      </c>
      <c r="H148" s="157"/>
      <c r="I148" s="157"/>
      <c r="J148" s="158">
        <f t="shared" si="61"/>
        <v>60.531496476128922</v>
      </c>
      <c r="K148" s="157">
        <f t="shared" si="97"/>
        <v>0</v>
      </c>
      <c r="L148" s="157"/>
      <c r="M148" s="157"/>
      <c r="N148" s="157"/>
      <c r="O148" s="157"/>
      <c r="P148" s="157"/>
      <c r="Q148" s="157">
        <f t="shared" si="95"/>
        <v>0</v>
      </c>
      <c r="R148" s="157"/>
      <c r="S148" s="157"/>
      <c r="T148" s="157"/>
      <c r="U148" s="157"/>
      <c r="V148" s="157"/>
      <c r="W148" s="158"/>
      <c r="X148" s="157">
        <f t="shared" si="96"/>
        <v>1782429.21</v>
      </c>
      <c r="Y148" s="203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  <c r="IT148" s="22"/>
      <c r="IU148" s="22"/>
      <c r="IV148" s="22"/>
      <c r="IW148" s="22"/>
      <c r="IX148" s="22"/>
      <c r="IY148" s="22"/>
      <c r="IZ148" s="22"/>
      <c r="JA148" s="22"/>
      <c r="JB148" s="22"/>
      <c r="JC148" s="22"/>
      <c r="JD148" s="22"/>
      <c r="JE148" s="22"/>
      <c r="JF148" s="22"/>
      <c r="JG148" s="22"/>
      <c r="JH148" s="22"/>
      <c r="JI148" s="22"/>
      <c r="JJ148" s="22"/>
      <c r="JK148" s="22"/>
      <c r="JL148" s="22"/>
      <c r="JM148" s="22"/>
      <c r="JN148" s="22"/>
      <c r="JO148" s="22"/>
      <c r="JP148" s="22"/>
      <c r="JQ148" s="22"/>
      <c r="JR148" s="22"/>
      <c r="JS148" s="22"/>
      <c r="JT148" s="22"/>
      <c r="JU148" s="22"/>
      <c r="JV148" s="22"/>
      <c r="JW148" s="22"/>
      <c r="JX148" s="22"/>
      <c r="JY148" s="22"/>
      <c r="JZ148" s="22"/>
      <c r="KA148" s="22"/>
      <c r="KB148" s="22"/>
      <c r="KC148" s="22"/>
      <c r="KD148" s="22"/>
      <c r="KE148" s="22"/>
      <c r="KF148" s="22"/>
      <c r="KG148" s="22"/>
      <c r="KH148" s="22"/>
      <c r="KI148" s="22"/>
      <c r="KJ148" s="22"/>
      <c r="KK148" s="22"/>
      <c r="KL148" s="22"/>
      <c r="KM148" s="22"/>
      <c r="KN148" s="22"/>
      <c r="KO148" s="22"/>
      <c r="KP148" s="22"/>
      <c r="KQ148" s="22"/>
      <c r="KR148" s="22"/>
      <c r="KS148" s="22"/>
      <c r="KT148" s="22"/>
      <c r="KU148" s="22"/>
      <c r="KV148" s="22"/>
      <c r="KW148" s="22"/>
      <c r="KX148" s="22"/>
      <c r="KY148" s="22"/>
      <c r="KZ148" s="22"/>
      <c r="LA148" s="22"/>
      <c r="LB148" s="22"/>
      <c r="LC148" s="22"/>
      <c r="LD148" s="22"/>
      <c r="LE148" s="22"/>
      <c r="LF148" s="22"/>
      <c r="LG148" s="22"/>
      <c r="LH148" s="22"/>
      <c r="LI148" s="22"/>
      <c r="LJ148" s="22"/>
      <c r="LK148" s="22"/>
      <c r="LL148" s="22"/>
      <c r="LM148" s="22"/>
      <c r="LN148" s="22"/>
      <c r="LO148" s="22"/>
      <c r="LP148" s="22"/>
      <c r="LQ148" s="22"/>
      <c r="LR148" s="22"/>
      <c r="LS148" s="22"/>
      <c r="LT148" s="22"/>
      <c r="LU148" s="22"/>
      <c r="LV148" s="22"/>
      <c r="LW148" s="22"/>
      <c r="LX148" s="22"/>
      <c r="LY148" s="22"/>
      <c r="LZ148" s="22"/>
      <c r="MA148" s="22"/>
      <c r="MB148" s="22"/>
      <c r="MC148" s="22"/>
      <c r="MD148" s="22"/>
      <c r="ME148" s="22"/>
      <c r="MF148" s="22"/>
      <c r="MG148" s="22"/>
      <c r="MH148" s="22"/>
      <c r="MI148" s="22"/>
      <c r="MJ148" s="22"/>
      <c r="MK148" s="22"/>
      <c r="ML148" s="22"/>
      <c r="MM148" s="22"/>
      <c r="MN148" s="22"/>
      <c r="MO148" s="22"/>
      <c r="MP148" s="22"/>
      <c r="MQ148" s="22"/>
      <c r="MR148" s="22"/>
      <c r="MS148" s="22"/>
      <c r="MT148" s="22"/>
      <c r="MU148" s="22"/>
      <c r="MV148" s="22"/>
      <c r="MW148" s="22"/>
      <c r="MX148" s="22"/>
      <c r="MY148" s="22"/>
      <c r="MZ148" s="22"/>
      <c r="NA148" s="22"/>
      <c r="NB148" s="22"/>
      <c r="NC148" s="22"/>
      <c r="ND148" s="22"/>
      <c r="NE148" s="22"/>
      <c r="NF148" s="22"/>
      <c r="NG148" s="22"/>
      <c r="NH148" s="22"/>
      <c r="NI148" s="22"/>
      <c r="NJ148" s="22"/>
      <c r="NK148" s="22"/>
      <c r="NL148" s="22"/>
      <c r="NM148" s="22"/>
      <c r="NN148" s="22"/>
      <c r="NO148" s="22"/>
      <c r="NP148" s="22"/>
      <c r="NQ148" s="22"/>
      <c r="NR148" s="22"/>
      <c r="NS148" s="22"/>
      <c r="NT148" s="22"/>
      <c r="NU148" s="22"/>
      <c r="NV148" s="22"/>
      <c r="NW148" s="22"/>
      <c r="NX148" s="22"/>
      <c r="NY148" s="22"/>
      <c r="NZ148" s="22"/>
      <c r="OA148" s="22"/>
      <c r="OB148" s="22"/>
      <c r="OC148" s="22"/>
      <c r="OD148" s="22"/>
      <c r="OE148" s="22"/>
      <c r="OF148" s="22"/>
      <c r="OG148" s="22"/>
      <c r="OH148" s="22"/>
      <c r="OI148" s="22"/>
      <c r="OJ148" s="22"/>
      <c r="OK148" s="22"/>
      <c r="OL148" s="22"/>
      <c r="OM148" s="22"/>
      <c r="ON148" s="22"/>
      <c r="OO148" s="22"/>
      <c r="OP148" s="22"/>
      <c r="OQ148" s="22"/>
      <c r="OR148" s="22"/>
      <c r="OS148" s="22"/>
      <c r="OT148" s="22"/>
      <c r="OU148" s="22"/>
      <c r="OV148" s="22"/>
      <c r="OW148" s="22"/>
      <c r="OX148" s="22"/>
      <c r="OY148" s="22"/>
      <c r="OZ148" s="22"/>
      <c r="PA148" s="22"/>
      <c r="PB148" s="22"/>
      <c r="PC148" s="22"/>
      <c r="PD148" s="22"/>
      <c r="PE148" s="22"/>
      <c r="PF148" s="22"/>
      <c r="PG148" s="22"/>
      <c r="PH148" s="22"/>
      <c r="PI148" s="22"/>
      <c r="PJ148" s="22"/>
      <c r="PK148" s="22"/>
      <c r="PL148" s="22"/>
      <c r="PM148" s="22"/>
      <c r="PN148" s="22"/>
      <c r="PO148" s="22"/>
      <c r="PP148" s="22"/>
      <c r="PQ148" s="22"/>
      <c r="PR148" s="22"/>
      <c r="PS148" s="22"/>
      <c r="PT148" s="22"/>
      <c r="PU148" s="22"/>
      <c r="PV148" s="22"/>
      <c r="PW148" s="22"/>
      <c r="PX148" s="22"/>
      <c r="PY148" s="22"/>
      <c r="PZ148" s="22"/>
      <c r="QA148" s="22"/>
      <c r="QB148" s="22"/>
      <c r="QC148" s="22"/>
      <c r="QD148" s="22"/>
      <c r="QE148" s="22"/>
      <c r="QF148" s="22"/>
      <c r="QG148" s="22"/>
      <c r="QH148" s="22"/>
      <c r="QI148" s="22"/>
      <c r="QJ148" s="22"/>
      <c r="QK148" s="22"/>
      <c r="QL148" s="22"/>
      <c r="QM148" s="22"/>
      <c r="QN148" s="22"/>
      <c r="QO148" s="22"/>
      <c r="QP148" s="22"/>
      <c r="QQ148" s="22"/>
      <c r="QR148" s="22"/>
      <c r="QS148" s="22"/>
      <c r="QT148" s="22"/>
      <c r="QU148" s="22"/>
      <c r="QV148" s="22"/>
      <c r="QW148" s="22"/>
      <c r="QX148" s="22"/>
      <c r="QY148" s="22"/>
      <c r="QZ148" s="22"/>
      <c r="RA148" s="22"/>
      <c r="RB148" s="22"/>
      <c r="RC148" s="22"/>
      <c r="RD148" s="22"/>
      <c r="RE148" s="22"/>
      <c r="RF148" s="22"/>
      <c r="RG148" s="22"/>
      <c r="RH148" s="22"/>
      <c r="RI148" s="22"/>
      <c r="RJ148" s="22"/>
      <c r="RK148" s="22"/>
      <c r="RL148" s="22"/>
      <c r="RM148" s="22"/>
      <c r="RN148" s="22"/>
      <c r="RO148" s="22"/>
      <c r="RP148" s="22"/>
      <c r="RQ148" s="22"/>
      <c r="RR148" s="22"/>
      <c r="RS148" s="22"/>
      <c r="RT148" s="22"/>
      <c r="RU148" s="22"/>
      <c r="RV148" s="22"/>
      <c r="RW148" s="22"/>
      <c r="RX148" s="22"/>
      <c r="RY148" s="22"/>
      <c r="RZ148" s="22"/>
      <c r="SA148" s="22"/>
      <c r="SB148" s="22"/>
      <c r="SC148" s="22"/>
      <c r="SD148" s="22"/>
      <c r="SE148" s="22"/>
      <c r="SF148" s="22"/>
      <c r="SG148" s="22"/>
      <c r="SH148" s="22"/>
      <c r="SI148" s="22"/>
      <c r="SJ148" s="22"/>
      <c r="SK148" s="22"/>
      <c r="SL148" s="22"/>
      <c r="SM148" s="22"/>
      <c r="SN148" s="22"/>
      <c r="SO148" s="22"/>
      <c r="SP148" s="22"/>
      <c r="SQ148" s="22"/>
      <c r="SR148" s="22"/>
      <c r="SS148" s="22"/>
      <c r="ST148" s="22"/>
      <c r="SU148" s="22"/>
      <c r="SV148" s="22"/>
      <c r="SW148" s="22"/>
      <c r="SX148" s="22"/>
      <c r="SY148" s="22"/>
      <c r="SZ148" s="22"/>
      <c r="TA148" s="22"/>
      <c r="TB148" s="22"/>
      <c r="TC148" s="22"/>
      <c r="TD148" s="22"/>
      <c r="TE148" s="22"/>
      <c r="TF148" s="22"/>
      <c r="TG148" s="22"/>
      <c r="TH148" s="22"/>
      <c r="TI148" s="22"/>
      <c r="TJ148" s="22"/>
      <c r="TK148" s="22"/>
      <c r="TL148" s="22"/>
      <c r="TM148" s="22"/>
      <c r="TN148" s="22"/>
      <c r="TO148" s="22"/>
    </row>
    <row r="149" spans="1:535" s="23" customFormat="1" ht="63" hidden="1" customHeight="1" x14ac:dyDescent="0.25">
      <c r="A149" s="73"/>
      <c r="B149" s="95"/>
      <c r="C149" s="74" t="s">
        <v>392</v>
      </c>
      <c r="D149" s="159">
        <v>0</v>
      </c>
      <c r="E149" s="162"/>
      <c r="F149" s="162"/>
      <c r="G149" s="159"/>
      <c r="H149" s="159"/>
      <c r="I149" s="159"/>
      <c r="J149" s="158" t="e">
        <f t="shared" ref="J149:J212" si="98">G149/D149*100</f>
        <v>#DIV/0!</v>
      </c>
      <c r="K149" s="159">
        <f t="shared" si="97"/>
        <v>0</v>
      </c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8"/>
      <c r="X149" s="157">
        <f t="shared" si="96"/>
        <v>0</v>
      </c>
      <c r="Y149" s="203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  <c r="EW149" s="29"/>
      <c r="EX149" s="29"/>
      <c r="EY149" s="29"/>
      <c r="EZ149" s="29"/>
      <c r="FA149" s="29"/>
      <c r="FB149" s="29"/>
      <c r="FC149" s="29"/>
      <c r="FD149" s="29"/>
      <c r="FE149" s="29"/>
      <c r="FF149" s="29"/>
      <c r="FG149" s="29"/>
      <c r="FH149" s="29"/>
      <c r="FI149" s="29"/>
      <c r="FJ149" s="29"/>
      <c r="FK149" s="29"/>
      <c r="FL149" s="29"/>
      <c r="FM149" s="29"/>
      <c r="FN149" s="29"/>
      <c r="FO149" s="29"/>
      <c r="FP149" s="29"/>
      <c r="FQ149" s="29"/>
      <c r="FR149" s="29"/>
      <c r="FS149" s="29"/>
      <c r="FT149" s="29"/>
      <c r="FU149" s="29"/>
      <c r="FV149" s="29"/>
      <c r="FW149" s="29"/>
      <c r="FX149" s="29"/>
      <c r="FY149" s="29"/>
      <c r="FZ149" s="29"/>
      <c r="GA149" s="29"/>
      <c r="GB149" s="29"/>
      <c r="GC149" s="29"/>
      <c r="GD149" s="29"/>
      <c r="GE149" s="29"/>
      <c r="GF149" s="29"/>
      <c r="GG149" s="29"/>
      <c r="GH149" s="29"/>
      <c r="GI149" s="29"/>
      <c r="GJ149" s="29"/>
      <c r="GK149" s="29"/>
      <c r="GL149" s="29"/>
      <c r="GM149" s="29"/>
      <c r="GN149" s="29"/>
      <c r="GO149" s="29"/>
      <c r="GP149" s="29"/>
      <c r="GQ149" s="29"/>
      <c r="GR149" s="29"/>
      <c r="GS149" s="29"/>
      <c r="GT149" s="29"/>
      <c r="GU149" s="29"/>
      <c r="GV149" s="29"/>
      <c r="GW149" s="29"/>
      <c r="GX149" s="29"/>
      <c r="GY149" s="29"/>
      <c r="GZ149" s="29"/>
      <c r="HA149" s="29"/>
      <c r="HB149" s="29"/>
      <c r="HC149" s="29"/>
      <c r="HD149" s="29"/>
      <c r="HE149" s="29"/>
      <c r="HF149" s="29"/>
      <c r="HG149" s="29"/>
      <c r="HH149" s="29"/>
      <c r="HI149" s="29"/>
      <c r="HJ149" s="29"/>
      <c r="HK149" s="29"/>
      <c r="HL149" s="29"/>
      <c r="HM149" s="29"/>
      <c r="HN149" s="29"/>
      <c r="HO149" s="29"/>
      <c r="HP149" s="29"/>
      <c r="HQ149" s="29"/>
      <c r="HR149" s="29"/>
      <c r="HS149" s="29"/>
      <c r="HT149" s="29"/>
      <c r="HU149" s="29"/>
      <c r="HV149" s="29"/>
      <c r="HW149" s="29"/>
      <c r="HX149" s="29"/>
      <c r="HY149" s="29"/>
      <c r="HZ149" s="29"/>
      <c r="IA149" s="29"/>
      <c r="IB149" s="29"/>
      <c r="IC149" s="29"/>
      <c r="ID149" s="29"/>
      <c r="IE149" s="29"/>
      <c r="IF149" s="29"/>
      <c r="IG149" s="29"/>
      <c r="IH149" s="29"/>
      <c r="II149" s="29"/>
      <c r="IJ149" s="29"/>
      <c r="IK149" s="29"/>
      <c r="IL149" s="29"/>
      <c r="IM149" s="29"/>
      <c r="IN149" s="29"/>
      <c r="IO149" s="29"/>
      <c r="IP149" s="29"/>
      <c r="IQ149" s="29"/>
      <c r="IR149" s="29"/>
      <c r="IS149" s="29"/>
      <c r="IT149" s="29"/>
      <c r="IU149" s="29"/>
      <c r="IV149" s="29"/>
      <c r="IW149" s="29"/>
      <c r="IX149" s="29"/>
      <c r="IY149" s="29"/>
      <c r="IZ149" s="29"/>
      <c r="JA149" s="29"/>
      <c r="JB149" s="29"/>
      <c r="JC149" s="29"/>
      <c r="JD149" s="29"/>
      <c r="JE149" s="29"/>
      <c r="JF149" s="29"/>
      <c r="JG149" s="29"/>
      <c r="JH149" s="29"/>
      <c r="JI149" s="29"/>
      <c r="JJ149" s="29"/>
      <c r="JK149" s="29"/>
      <c r="JL149" s="29"/>
      <c r="JM149" s="29"/>
      <c r="JN149" s="29"/>
      <c r="JO149" s="29"/>
      <c r="JP149" s="29"/>
      <c r="JQ149" s="29"/>
      <c r="JR149" s="29"/>
      <c r="JS149" s="29"/>
      <c r="JT149" s="29"/>
      <c r="JU149" s="29"/>
      <c r="JV149" s="29"/>
      <c r="JW149" s="29"/>
      <c r="JX149" s="29"/>
      <c r="JY149" s="29"/>
      <c r="JZ149" s="29"/>
      <c r="KA149" s="29"/>
      <c r="KB149" s="29"/>
      <c r="KC149" s="29"/>
      <c r="KD149" s="29"/>
      <c r="KE149" s="29"/>
      <c r="KF149" s="29"/>
      <c r="KG149" s="29"/>
      <c r="KH149" s="29"/>
      <c r="KI149" s="29"/>
      <c r="KJ149" s="29"/>
      <c r="KK149" s="29"/>
      <c r="KL149" s="29"/>
      <c r="KM149" s="29"/>
      <c r="KN149" s="29"/>
      <c r="KO149" s="29"/>
      <c r="KP149" s="29"/>
      <c r="KQ149" s="29"/>
      <c r="KR149" s="29"/>
      <c r="KS149" s="29"/>
      <c r="KT149" s="29"/>
      <c r="KU149" s="29"/>
      <c r="KV149" s="29"/>
      <c r="KW149" s="29"/>
      <c r="KX149" s="29"/>
      <c r="KY149" s="29"/>
      <c r="KZ149" s="29"/>
      <c r="LA149" s="29"/>
      <c r="LB149" s="29"/>
      <c r="LC149" s="29"/>
      <c r="LD149" s="29"/>
      <c r="LE149" s="29"/>
      <c r="LF149" s="29"/>
      <c r="LG149" s="29"/>
      <c r="LH149" s="29"/>
      <c r="LI149" s="29"/>
      <c r="LJ149" s="29"/>
      <c r="LK149" s="29"/>
      <c r="LL149" s="29"/>
      <c r="LM149" s="29"/>
      <c r="LN149" s="29"/>
      <c r="LO149" s="29"/>
      <c r="LP149" s="29"/>
      <c r="LQ149" s="29"/>
      <c r="LR149" s="29"/>
      <c r="LS149" s="29"/>
      <c r="LT149" s="29"/>
      <c r="LU149" s="29"/>
      <c r="LV149" s="29"/>
      <c r="LW149" s="29"/>
      <c r="LX149" s="29"/>
      <c r="LY149" s="29"/>
      <c r="LZ149" s="29"/>
      <c r="MA149" s="29"/>
      <c r="MB149" s="29"/>
      <c r="MC149" s="29"/>
      <c r="MD149" s="29"/>
      <c r="ME149" s="29"/>
      <c r="MF149" s="29"/>
      <c r="MG149" s="29"/>
      <c r="MH149" s="29"/>
      <c r="MI149" s="29"/>
      <c r="MJ149" s="29"/>
      <c r="MK149" s="29"/>
      <c r="ML149" s="29"/>
      <c r="MM149" s="29"/>
      <c r="MN149" s="29"/>
      <c r="MO149" s="29"/>
      <c r="MP149" s="29"/>
      <c r="MQ149" s="29"/>
      <c r="MR149" s="29"/>
      <c r="MS149" s="29"/>
      <c r="MT149" s="29"/>
      <c r="MU149" s="29"/>
      <c r="MV149" s="29"/>
      <c r="MW149" s="29"/>
      <c r="MX149" s="29"/>
      <c r="MY149" s="29"/>
      <c r="MZ149" s="29"/>
      <c r="NA149" s="29"/>
      <c r="NB149" s="29"/>
      <c r="NC149" s="29"/>
      <c r="ND149" s="29"/>
      <c r="NE149" s="29"/>
      <c r="NF149" s="29"/>
      <c r="NG149" s="29"/>
      <c r="NH149" s="29"/>
      <c r="NI149" s="29"/>
      <c r="NJ149" s="29"/>
      <c r="NK149" s="29"/>
      <c r="NL149" s="29"/>
      <c r="NM149" s="29"/>
      <c r="NN149" s="29"/>
      <c r="NO149" s="29"/>
      <c r="NP149" s="29"/>
      <c r="NQ149" s="29"/>
      <c r="NR149" s="29"/>
      <c r="NS149" s="29"/>
      <c r="NT149" s="29"/>
      <c r="NU149" s="29"/>
      <c r="NV149" s="29"/>
      <c r="NW149" s="29"/>
      <c r="NX149" s="29"/>
      <c r="NY149" s="29"/>
      <c r="NZ149" s="29"/>
      <c r="OA149" s="29"/>
      <c r="OB149" s="29"/>
      <c r="OC149" s="29"/>
      <c r="OD149" s="29"/>
      <c r="OE149" s="29"/>
      <c r="OF149" s="29"/>
      <c r="OG149" s="29"/>
      <c r="OH149" s="29"/>
      <c r="OI149" s="29"/>
      <c r="OJ149" s="29"/>
      <c r="OK149" s="29"/>
      <c r="OL149" s="29"/>
      <c r="OM149" s="29"/>
      <c r="ON149" s="29"/>
      <c r="OO149" s="29"/>
      <c r="OP149" s="29"/>
      <c r="OQ149" s="29"/>
      <c r="OR149" s="29"/>
      <c r="OS149" s="29"/>
      <c r="OT149" s="29"/>
      <c r="OU149" s="29"/>
      <c r="OV149" s="29"/>
      <c r="OW149" s="29"/>
      <c r="OX149" s="29"/>
      <c r="OY149" s="29"/>
      <c r="OZ149" s="29"/>
      <c r="PA149" s="29"/>
      <c r="PB149" s="29"/>
      <c r="PC149" s="29"/>
      <c r="PD149" s="29"/>
      <c r="PE149" s="29"/>
      <c r="PF149" s="29"/>
      <c r="PG149" s="29"/>
      <c r="PH149" s="29"/>
      <c r="PI149" s="29"/>
      <c r="PJ149" s="29"/>
      <c r="PK149" s="29"/>
      <c r="PL149" s="29"/>
      <c r="PM149" s="29"/>
      <c r="PN149" s="29"/>
      <c r="PO149" s="29"/>
      <c r="PP149" s="29"/>
      <c r="PQ149" s="29"/>
      <c r="PR149" s="29"/>
      <c r="PS149" s="29"/>
      <c r="PT149" s="29"/>
      <c r="PU149" s="29"/>
      <c r="PV149" s="29"/>
      <c r="PW149" s="29"/>
      <c r="PX149" s="29"/>
      <c r="PY149" s="29"/>
      <c r="PZ149" s="29"/>
      <c r="QA149" s="29"/>
      <c r="QB149" s="29"/>
      <c r="QC149" s="29"/>
      <c r="QD149" s="29"/>
      <c r="QE149" s="29"/>
      <c r="QF149" s="29"/>
      <c r="QG149" s="29"/>
      <c r="QH149" s="29"/>
      <c r="QI149" s="29"/>
      <c r="QJ149" s="29"/>
      <c r="QK149" s="29"/>
      <c r="QL149" s="29"/>
      <c r="QM149" s="29"/>
      <c r="QN149" s="29"/>
      <c r="QO149" s="29"/>
      <c r="QP149" s="29"/>
      <c r="QQ149" s="29"/>
      <c r="QR149" s="29"/>
      <c r="QS149" s="29"/>
      <c r="QT149" s="29"/>
      <c r="QU149" s="29"/>
      <c r="QV149" s="29"/>
      <c r="QW149" s="29"/>
      <c r="QX149" s="29"/>
      <c r="QY149" s="29"/>
      <c r="QZ149" s="29"/>
      <c r="RA149" s="29"/>
      <c r="RB149" s="29"/>
      <c r="RC149" s="29"/>
      <c r="RD149" s="29"/>
      <c r="RE149" s="29"/>
      <c r="RF149" s="29"/>
      <c r="RG149" s="29"/>
      <c r="RH149" s="29"/>
      <c r="RI149" s="29"/>
      <c r="RJ149" s="29"/>
      <c r="RK149" s="29"/>
      <c r="RL149" s="29"/>
      <c r="RM149" s="29"/>
      <c r="RN149" s="29"/>
      <c r="RO149" s="29"/>
      <c r="RP149" s="29"/>
      <c r="RQ149" s="29"/>
      <c r="RR149" s="29"/>
      <c r="RS149" s="29"/>
      <c r="RT149" s="29"/>
      <c r="RU149" s="29"/>
      <c r="RV149" s="29"/>
      <c r="RW149" s="29"/>
      <c r="RX149" s="29"/>
      <c r="RY149" s="29"/>
      <c r="RZ149" s="29"/>
      <c r="SA149" s="29"/>
      <c r="SB149" s="29"/>
      <c r="SC149" s="29"/>
      <c r="SD149" s="29"/>
      <c r="SE149" s="29"/>
      <c r="SF149" s="29"/>
      <c r="SG149" s="29"/>
      <c r="SH149" s="29"/>
      <c r="SI149" s="29"/>
      <c r="SJ149" s="29"/>
      <c r="SK149" s="29"/>
      <c r="SL149" s="29"/>
      <c r="SM149" s="29"/>
      <c r="SN149" s="29"/>
      <c r="SO149" s="29"/>
      <c r="SP149" s="29"/>
      <c r="SQ149" s="29"/>
      <c r="SR149" s="29"/>
      <c r="SS149" s="29"/>
      <c r="ST149" s="29"/>
      <c r="SU149" s="29"/>
      <c r="SV149" s="29"/>
      <c r="SW149" s="29"/>
      <c r="SX149" s="29"/>
      <c r="SY149" s="29"/>
      <c r="SZ149" s="29"/>
      <c r="TA149" s="29"/>
      <c r="TB149" s="29"/>
      <c r="TC149" s="29"/>
      <c r="TD149" s="29"/>
      <c r="TE149" s="29"/>
      <c r="TF149" s="29"/>
      <c r="TG149" s="29"/>
      <c r="TH149" s="29"/>
      <c r="TI149" s="29"/>
      <c r="TJ149" s="29"/>
      <c r="TK149" s="29"/>
      <c r="TL149" s="29"/>
      <c r="TM149" s="29"/>
      <c r="TN149" s="29"/>
      <c r="TO149" s="29"/>
    </row>
    <row r="150" spans="1:535" s="21" customFormat="1" ht="47.25" x14ac:dyDescent="0.25">
      <c r="A150" s="53" t="s">
        <v>174</v>
      </c>
      <c r="B150" s="82">
        <f>'дод 5'!A96</f>
        <v>2144</v>
      </c>
      <c r="C150" s="103" t="str">
        <f>'дод 5'!C96</f>
        <v>Централізовані заходи з лікування хворих на цукровий та нецукровий діабет, у т.ч. за рахунок:</v>
      </c>
      <c r="D150" s="157">
        <v>11403700</v>
      </c>
      <c r="E150" s="160"/>
      <c r="F150" s="160"/>
      <c r="G150" s="157">
        <v>11403653.83</v>
      </c>
      <c r="H150" s="157"/>
      <c r="I150" s="157"/>
      <c r="J150" s="158">
        <f t="shared" si="98"/>
        <v>99.999595131404718</v>
      </c>
      <c r="K150" s="157">
        <f t="shared" si="97"/>
        <v>0</v>
      </c>
      <c r="L150" s="157"/>
      <c r="M150" s="157"/>
      <c r="N150" s="157"/>
      <c r="O150" s="157"/>
      <c r="P150" s="157"/>
      <c r="Q150" s="157">
        <f t="shared" ref="Q150:Q162" si="99">S150+V150</f>
        <v>0</v>
      </c>
      <c r="R150" s="157"/>
      <c r="S150" s="157"/>
      <c r="T150" s="157"/>
      <c r="U150" s="157"/>
      <c r="V150" s="157"/>
      <c r="W150" s="158"/>
      <c r="X150" s="157">
        <f t="shared" si="96"/>
        <v>11403653.83</v>
      </c>
      <c r="Y150" s="203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  <c r="IT150" s="22"/>
      <c r="IU150" s="22"/>
      <c r="IV150" s="22"/>
      <c r="IW150" s="22"/>
      <c r="IX150" s="22"/>
      <c r="IY150" s="22"/>
      <c r="IZ150" s="22"/>
      <c r="JA150" s="22"/>
      <c r="JB150" s="22"/>
      <c r="JC150" s="22"/>
      <c r="JD150" s="22"/>
      <c r="JE150" s="22"/>
      <c r="JF150" s="22"/>
      <c r="JG150" s="22"/>
      <c r="JH150" s="22"/>
      <c r="JI150" s="22"/>
      <c r="JJ150" s="22"/>
      <c r="JK150" s="22"/>
      <c r="JL150" s="22"/>
      <c r="JM150" s="22"/>
      <c r="JN150" s="22"/>
      <c r="JO150" s="22"/>
      <c r="JP150" s="22"/>
      <c r="JQ150" s="22"/>
      <c r="JR150" s="22"/>
      <c r="JS150" s="22"/>
      <c r="JT150" s="22"/>
      <c r="JU150" s="22"/>
      <c r="JV150" s="22"/>
      <c r="JW150" s="22"/>
      <c r="JX150" s="22"/>
      <c r="JY150" s="22"/>
      <c r="JZ150" s="22"/>
      <c r="KA150" s="22"/>
      <c r="KB150" s="22"/>
      <c r="KC150" s="22"/>
      <c r="KD150" s="22"/>
      <c r="KE150" s="22"/>
      <c r="KF150" s="22"/>
      <c r="KG150" s="22"/>
      <c r="KH150" s="22"/>
      <c r="KI150" s="22"/>
      <c r="KJ150" s="22"/>
      <c r="KK150" s="22"/>
      <c r="KL150" s="22"/>
      <c r="KM150" s="22"/>
      <c r="KN150" s="22"/>
      <c r="KO150" s="22"/>
      <c r="KP150" s="22"/>
      <c r="KQ150" s="22"/>
      <c r="KR150" s="22"/>
      <c r="KS150" s="22"/>
      <c r="KT150" s="22"/>
      <c r="KU150" s="22"/>
      <c r="KV150" s="22"/>
      <c r="KW150" s="22"/>
      <c r="KX150" s="22"/>
      <c r="KY150" s="22"/>
      <c r="KZ150" s="22"/>
      <c r="LA150" s="22"/>
      <c r="LB150" s="22"/>
      <c r="LC150" s="22"/>
      <c r="LD150" s="22"/>
      <c r="LE150" s="22"/>
      <c r="LF150" s="22"/>
      <c r="LG150" s="22"/>
      <c r="LH150" s="22"/>
      <c r="LI150" s="22"/>
      <c r="LJ150" s="22"/>
      <c r="LK150" s="22"/>
      <c r="LL150" s="22"/>
      <c r="LM150" s="22"/>
      <c r="LN150" s="22"/>
      <c r="LO150" s="22"/>
      <c r="LP150" s="22"/>
      <c r="LQ150" s="22"/>
      <c r="LR150" s="22"/>
      <c r="LS150" s="22"/>
      <c r="LT150" s="22"/>
      <c r="LU150" s="22"/>
      <c r="LV150" s="22"/>
      <c r="LW150" s="22"/>
      <c r="LX150" s="22"/>
      <c r="LY150" s="22"/>
      <c r="LZ150" s="22"/>
      <c r="MA150" s="22"/>
      <c r="MB150" s="22"/>
      <c r="MC150" s="22"/>
      <c r="MD150" s="22"/>
      <c r="ME150" s="22"/>
      <c r="MF150" s="22"/>
      <c r="MG150" s="22"/>
      <c r="MH150" s="22"/>
      <c r="MI150" s="22"/>
      <c r="MJ150" s="22"/>
      <c r="MK150" s="22"/>
      <c r="ML150" s="22"/>
      <c r="MM150" s="22"/>
      <c r="MN150" s="22"/>
      <c r="MO150" s="22"/>
      <c r="MP150" s="22"/>
      <c r="MQ150" s="22"/>
      <c r="MR150" s="22"/>
      <c r="MS150" s="22"/>
      <c r="MT150" s="22"/>
      <c r="MU150" s="22"/>
      <c r="MV150" s="22"/>
      <c r="MW150" s="22"/>
      <c r="MX150" s="22"/>
      <c r="MY150" s="22"/>
      <c r="MZ150" s="22"/>
      <c r="NA150" s="22"/>
      <c r="NB150" s="22"/>
      <c r="NC150" s="22"/>
      <c r="ND150" s="22"/>
      <c r="NE150" s="22"/>
      <c r="NF150" s="22"/>
      <c r="NG150" s="22"/>
      <c r="NH150" s="22"/>
      <c r="NI150" s="22"/>
      <c r="NJ150" s="22"/>
      <c r="NK150" s="22"/>
      <c r="NL150" s="22"/>
      <c r="NM150" s="22"/>
      <c r="NN150" s="22"/>
      <c r="NO150" s="22"/>
      <c r="NP150" s="22"/>
      <c r="NQ150" s="22"/>
      <c r="NR150" s="22"/>
      <c r="NS150" s="22"/>
      <c r="NT150" s="22"/>
      <c r="NU150" s="22"/>
      <c r="NV150" s="22"/>
      <c r="NW150" s="22"/>
      <c r="NX150" s="22"/>
      <c r="NY150" s="22"/>
      <c r="NZ150" s="22"/>
      <c r="OA150" s="22"/>
      <c r="OB150" s="22"/>
      <c r="OC150" s="22"/>
      <c r="OD150" s="22"/>
      <c r="OE150" s="22"/>
      <c r="OF150" s="22"/>
      <c r="OG150" s="22"/>
      <c r="OH150" s="22"/>
      <c r="OI150" s="22"/>
      <c r="OJ150" s="22"/>
      <c r="OK150" s="22"/>
      <c r="OL150" s="22"/>
      <c r="OM150" s="22"/>
      <c r="ON150" s="22"/>
      <c r="OO150" s="22"/>
      <c r="OP150" s="22"/>
      <c r="OQ150" s="22"/>
      <c r="OR150" s="22"/>
      <c r="OS150" s="22"/>
      <c r="OT150" s="22"/>
      <c r="OU150" s="22"/>
      <c r="OV150" s="22"/>
      <c r="OW150" s="22"/>
      <c r="OX150" s="22"/>
      <c r="OY150" s="22"/>
      <c r="OZ150" s="22"/>
      <c r="PA150" s="22"/>
      <c r="PB150" s="22"/>
      <c r="PC150" s="22"/>
      <c r="PD150" s="22"/>
      <c r="PE150" s="22"/>
      <c r="PF150" s="22"/>
      <c r="PG150" s="22"/>
      <c r="PH150" s="22"/>
      <c r="PI150" s="22"/>
      <c r="PJ150" s="22"/>
      <c r="PK150" s="22"/>
      <c r="PL150" s="22"/>
      <c r="PM150" s="22"/>
      <c r="PN150" s="22"/>
      <c r="PO150" s="22"/>
      <c r="PP150" s="22"/>
      <c r="PQ150" s="22"/>
      <c r="PR150" s="22"/>
      <c r="PS150" s="22"/>
      <c r="PT150" s="22"/>
      <c r="PU150" s="22"/>
      <c r="PV150" s="22"/>
      <c r="PW150" s="22"/>
      <c r="PX150" s="22"/>
      <c r="PY150" s="22"/>
      <c r="PZ150" s="22"/>
      <c r="QA150" s="22"/>
      <c r="QB150" s="22"/>
      <c r="QC150" s="22"/>
      <c r="QD150" s="22"/>
      <c r="QE150" s="22"/>
      <c r="QF150" s="22"/>
      <c r="QG150" s="22"/>
      <c r="QH150" s="22"/>
      <c r="QI150" s="22"/>
      <c r="QJ150" s="22"/>
      <c r="QK150" s="22"/>
      <c r="QL150" s="22"/>
      <c r="QM150" s="22"/>
      <c r="QN150" s="22"/>
      <c r="QO150" s="22"/>
      <c r="QP150" s="22"/>
      <c r="QQ150" s="22"/>
      <c r="QR150" s="22"/>
      <c r="QS150" s="22"/>
      <c r="QT150" s="22"/>
      <c r="QU150" s="22"/>
      <c r="QV150" s="22"/>
      <c r="QW150" s="22"/>
      <c r="QX150" s="22"/>
      <c r="QY150" s="22"/>
      <c r="QZ150" s="22"/>
      <c r="RA150" s="22"/>
      <c r="RB150" s="22"/>
      <c r="RC150" s="22"/>
      <c r="RD150" s="22"/>
      <c r="RE150" s="22"/>
      <c r="RF150" s="22"/>
      <c r="RG150" s="22"/>
      <c r="RH150" s="22"/>
      <c r="RI150" s="22"/>
      <c r="RJ150" s="22"/>
      <c r="RK150" s="22"/>
      <c r="RL150" s="22"/>
      <c r="RM150" s="22"/>
      <c r="RN150" s="22"/>
      <c r="RO150" s="22"/>
      <c r="RP150" s="22"/>
      <c r="RQ150" s="22"/>
      <c r="RR150" s="22"/>
      <c r="RS150" s="22"/>
      <c r="RT150" s="22"/>
      <c r="RU150" s="22"/>
      <c r="RV150" s="22"/>
      <c r="RW150" s="22"/>
      <c r="RX150" s="22"/>
      <c r="RY150" s="22"/>
      <c r="RZ150" s="22"/>
      <c r="SA150" s="22"/>
      <c r="SB150" s="22"/>
      <c r="SC150" s="22"/>
      <c r="SD150" s="22"/>
      <c r="SE150" s="22"/>
      <c r="SF150" s="22"/>
      <c r="SG150" s="22"/>
      <c r="SH150" s="22"/>
      <c r="SI150" s="22"/>
      <c r="SJ150" s="22"/>
      <c r="SK150" s="22"/>
      <c r="SL150" s="22"/>
      <c r="SM150" s="22"/>
      <c r="SN150" s="22"/>
      <c r="SO150" s="22"/>
      <c r="SP150" s="22"/>
      <c r="SQ150" s="22"/>
      <c r="SR150" s="22"/>
      <c r="SS150" s="22"/>
      <c r="ST150" s="22"/>
      <c r="SU150" s="22"/>
      <c r="SV150" s="22"/>
      <c r="SW150" s="22"/>
      <c r="SX150" s="22"/>
      <c r="SY150" s="22"/>
      <c r="SZ150" s="22"/>
      <c r="TA150" s="22"/>
      <c r="TB150" s="22"/>
      <c r="TC150" s="22"/>
      <c r="TD150" s="22"/>
      <c r="TE150" s="22"/>
      <c r="TF150" s="22"/>
      <c r="TG150" s="22"/>
      <c r="TH150" s="22"/>
      <c r="TI150" s="22"/>
      <c r="TJ150" s="22"/>
      <c r="TK150" s="22"/>
      <c r="TL150" s="22"/>
      <c r="TM150" s="22"/>
      <c r="TN150" s="22"/>
      <c r="TO150" s="22"/>
    </row>
    <row r="151" spans="1:535" s="23" customFormat="1" ht="47.25" hidden="1" customHeight="1" x14ac:dyDescent="0.25">
      <c r="A151" s="73"/>
      <c r="B151" s="95"/>
      <c r="C151" s="104" t="s">
        <v>391</v>
      </c>
      <c r="D151" s="159">
        <v>0</v>
      </c>
      <c r="E151" s="159"/>
      <c r="F151" s="159"/>
      <c r="G151" s="159"/>
      <c r="H151" s="159"/>
      <c r="I151" s="159"/>
      <c r="J151" s="158" t="e">
        <f t="shared" si="98"/>
        <v>#DIV/0!</v>
      </c>
      <c r="K151" s="159">
        <f t="shared" si="97"/>
        <v>0</v>
      </c>
      <c r="L151" s="159"/>
      <c r="M151" s="159"/>
      <c r="N151" s="159"/>
      <c r="O151" s="159"/>
      <c r="P151" s="159"/>
      <c r="Q151" s="157">
        <f t="shared" si="99"/>
        <v>0</v>
      </c>
      <c r="R151" s="159"/>
      <c r="S151" s="159"/>
      <c r="T151" s="159"/>
      <c r="U151" s="159"/>
      <c r="V151" s="159"/>
      <c r="W151" s="158" t="e">
        <f t="shared" ref="W151:W212" si="100">Q151/K151*100</f>
        <v>#DIV/0!</v>
      </c>
      <c r="X151" s="157">
        <f t="shared" si="96"/>
        <v>0</v>
      </c>
      <c r="Y151" s="203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  <c r="FC151" s="29"/>
      <c r="FD151" s="29"/>
      <c r="FE151" s="29"/>
      <c r="FF151" s="29"/>
      <c r="FG151" s="29"/>
      <c r="FH151" s="29"/>
      <c r="FI151" s="29"/>
      <c r="FJ151" s="29"/>
      <c r="FK151" s="29"/>
      <c r="FL151" s="29"/>
      <c r="FM151" s="29"/>
      <c r="FN151" s="29"/>
      <c r="FO151" s="29"/>
      <c r="FP151" s="29"/>
      <c r="FQ151" s="29"/>
      <c r="FR151" s="29"/>
      <c r="FS151" s="29"/>
      <c r="FT151" s="29"/>
      <c r="FU151" s="29"/>
      <c r="FV151" s="29"/>
      <c r="FW151" s="29"/>
      <c r="FX151" s="29"/>
      <c r="FY151" s="29"/>
      <c r="FZ151" s="29"/>
      <c r="GA151" s="29"/>
      <c r="GB151" s="29"/>
      <c r="GC151" s="29"/>
      <c r="GD151" s="29"/>
      <c r="GE151" s="29"/>
      <c r="GF151" s="29"/>
      <c r="GG151" s="29"/>
      <c r="GH151" s="29"/>
      <c r="GI151" s="29"/>
      <c r="GJ151" s="29"/>
      <c r="GK151" s="29"/>
      <c r="GL151" s="29"/>
      <c r="GM151" s="29"/>
      <c r="GN151" s="29"/>
      <c r="GO151" s="29"/>
      <c r="GP151" s="29"/>
      <c r="GQ151" s="29"/>
      <c r="GR151" s="29"/>
      <c r="GS151" s="29"/>
      <c r="GT151" s="29"/>
      <c r="GU151" s="29"/>
      <c r="GV151" s="29"/>
      <c r="GW151" s="29"/>
      <c r="GX151" s="29"/>
      <c r="GY151" s="29"/>
      <c r="GZ151" s="29"/>
      <c r="HA151" s="29"/>
      <c r="HB151" s="29"/>
      <c r="HC151" s="29"/>
      <c r="HD151" s="29"/>
      <c r="HE151" s="29"/>
      <c r="HF151" s="29"/>
      <c r="HG151" s="29"/>
      <c r="HH151" s="29"/>
      <c r="HI151" s="29"/>
      <c r="HJ151" s="29"/>
      <c r="HK151" s="29"/>
      <c r="HL151" s="29"/>
      <c r="HM151" s="29"/>
      <c r="HN151" s="29"/>
      <c r="HO151" s="29"/>
      <c r="HP151" s="29"/>
      <c r="HQ151" s="29"/>
      <c r="HR151" s="29"/>
      <c r="HS151" s="29"/>
      <c r="HT151" s="29"/>
      <c r="HU151" s="29"/>
      <c r="HV151" s="29"/>
      <c r="HW151" s="29"/>
      <c r="HX151" s="29"/>
      <c r="HY151" s="29"/>
      <c r="HZ151" s="29"/>
      <c r="IA151" s="29"/>
      <c r="IB151" s="29"/>
      <c r="IC151" s="29"/>
      <c r="ID151" s="29"/>
      <c r="IE151" s="29"/>
      <c r="IF151" s="29"/>
      <c r="IG151" s="29"/>
      <c r="IH151" s="29"/>
      <c r="II151" s="29"/>
      <c r="IJ151" s="29"/>
      <c r="IK151" s="29"/>
      <c r="IL151" s="29"/>
      <c r="IM151" s="29"/>
      <c r="IN151" s="29"/>
      <c r="IO151" s="29"/>
      <c r="IP151" s="29"/>
      <c r="IQ151" s="29"/>
      <c r="IR151" s="29"/>
      <c r="IS151" s="29"/>
      <c r="IT151" s="29"/>
      <c r="IU151" s="29"/>
      <c r="IV151" s="29"/>
      <c r="IW151" s="29"/>
      <c r="IX151" s="29"/>
      <c r="IY151" s="29"/>
      <c r="IZ151" s="29"/>
      <c r="JA151" s="29"/>
      <c r="JB151" s="29"/>
      <c r="JC151" s="29"/>
      <c r="JD151" s="29"/>
      <c r="JE151" s="29"/>
      <c r="JF151" s="29"/>
      <c r="JG151" s="29"/>
      <c r="JH151" s="29"/>
      <c r="JI151" s="29"/>
      <c r="JJ151" s="29"/>
      <c r="JK151" s="29"/>
      <c r="JL151" s="29"/>
      <c r="JM151" s="29"/>
      <c r="JN151" s="29"/>
      <c r="JO151" s="29"/>
      <c r="JP151" s="29"/>
      <c r="JQ151" s="29"/>
      <c r="JR151" s="29"/>
      <c r="JS151" s="29"/>
      <c r="JT151" s="29"/>
      <c r="JU151" s="29"/>
      <c r="JV151" s="29"/>
      <c r="JW151" s="29"/>
      <c r="JX151" s="29"/>
      <c r="JY151" s="29"/>
      <c r="JZ151" s="29"/>
      <c r="KA151" s="29"/>
      <c r="KB151" s="29"/>
      <c r="KC151" s="29"/>
      <c r="KD151" s="29"/>
      <c r="KE151" s="29"/>
      <c r="KF151" s="29"/>
      <c r="KG151" s="29"/>
      <c r="KH151" s="29"/>
      <c r="KI151" s="29"/>
      <c r="KJ151" s="29"/>
      <c r="KK151" s="29"/>
      <c r="KL151" s="29"/>
      <c r="KM151" s="29"/>
      <c r="KN151" s="29"/>
      <c r="KO151" s="29"/>
      <c r="KP151" s="29"/>
      <c r="KQ151" s="29"/>
      <c r="KR151" s="29"/>
      <c r="KS151" s="29"/>
      <c r="KT151" s="29"/>
      <c r="KU151" s="29"/>
      <c r="KV151" s="29"/>
      <c r="KW151" s="29"/>
      <c r="KX151" s="29"/>
      <c r="KY151" s="29"/>
      <c r="KZ151" s="29"/>
      <c r="LA151" s="29"/>
      <c r="LB151" s="29"/>
      <c r="LC151" s="29"/>
      <c r="LD151" s="29"/>
      <c r="LE151" s="29"/>
      <c r="LF151" s="29"/>
      <c r="LG151" s="29"/>
      <c r="LH151" s="29"/>
      <c r="LI151" s="29"/>
      <c r="LJ151" s="29"/>
      <c r="LK151" s="29"/>
      <c r="LL151" s="29"/>
      <c r="LM151" s="29"/>
      <c r="LN151" s="29"/>
      <c r="LO151" s="29"/>
      <c r="LP151" s="29"/>
      <c r="LQ151" s="29"/>
      <c r="LR151" s="29"/>
      <c r="LS151" s="29"/>
      <c r="LT151" s="29"/>
      <c r="LU151" s="29"/>
      <c r="LV151" s="29"/>
      <c r="LW151" s="29"/>
      <c r="LX151" s="29"/>
      <c r="LY151" s="29"/>
      <c r="LZ151" s="29"/>
      <c r="MA151" s="29"/>
      <c r="MB151" s="29"/>
      <c r="MC151" s="29"/>
      <c r="MD151" s="29"/>
      <c r="ME151" s="29"/>
      <c r="MF151" s="29"/>
      <c r="MG151" s="29"/>
      <c r="MH151" s="29"/>
      <c r="MI151" s="29"/>
      <c r="MJ151" s="29"/>
      <c r="MK151" s="29"/>
      <c r="ML151" s="29"/>
      <c r="MM151" s="29"/>
      <c r="MN151" s="29"/>
      <c r="MO151" s="29"/>
      <c r="MP151" s="29"/>
      <c r="MQ151" s="29"/>
      <c r="MR151" s="29"/>
      <c r="MS151" s="29"/>
      <c r="MT151" s="29"/>
      <c r="MU151" s="29"/>
      <c r="MV151" s="29"/>
      <c r="MW151" s="29"/>
      <c r="MX151" s="29"/>
      <c r="MY151" s="29"/>
      <c r="MZ151" s="29"/>
      <c r="NA151" s="29"/>
      <c r="NB151" s="29"/>
      <c r="NC151" s="29"/>
      <c r="ND151" s="29"/>
      <c r="NE151" s="29"/>
      <c r="NF151" s="29"/>
      <c r="NG151" s="29"/>
      <c r="NH151" s="29"/>
      <c r="NI151" s="29"/>
      <c r="NJ151" s="29"/>
      <c r="NK151" s="29"/>
      <c r="NL151" s="29"/>
      <c r="NM151" s="29"/>
      <c r="NN151" s="29"/>
      <c r="NO151" s="29"/>
      <c r="NP151" s="29"/>
      <c r="NQ151" s="29"/>
      <c r="NR151" s="29"/>
      <c r="NS151" s="29"/>
      <c r="NT151" s="29"/>
      <c r="NU151" s="29"/>
      <c r="NV151" s="29"/>
      <c r="NW151" s="29"/>
      <c r="NX151" s="29"/>
      <c r="NY151" s="29"/>
      <c r="NZ151" s="29"/>
      <c r="OA151" s="29"/>
      <c r="OB151" s="29"/>
      <c r="OC151" s="29"/>
      <c r="OD151" s="29"/>
      <c r="OE151" s="29"/>
      <c r="OF151" s="29"/>
      <c r="OG151" s="29"/>
      <c r="OH151" s="29"/>
      <c r="OI151" s="29"/>
      <c r="OJ151" s="29"/>
      <c r="OK151" s="29"/>
      <c r="OL151" s="29"/>
      <c r="OM151" s="29"/>
      <c r="ON151" s="29"/>
      <c r="OO151" s="29"/>
      <c r="OP151" s="29"/>
      <c r="OQ151" s="29"/>
      <c r="OR151" s="29"/>
      <c r="OS151" s="29"/>
      <c r="OT151" s="29"/>
      <c r="OU151" s="29"/>
      <c r="OV151" s="29"/>
      <c r="OW151" s="29"/>
      <c r="OX151" s="29"/>
      <c r="OY151" s="29"/>
      <c r="OZ151" s="29"/>
      <c r="PA151" s="29"/>
      <c r="PB151" s="29"/>
      <c r="PC151" s="29"/>
      <c r="PD151" s="29"/>
      <c r="PE151" s="29"/>
      <c r="PF151" s="29"/>
      <c r="PG151" s="29"/>
      <c r="PH151" s="29"/>
      <c r="PI151" s="29"/>
      <c r="PJ151" s="29"/>
      <c r="PK151" s="29"/>
      <c r="PL151" s="29"/>
      <c r="PM151" s="29"/>
      <c r="PN151" s="29"/>
      <c r="PO151" s="29"/>
      <c r="PP151" s="29"/>
      <c r="PQ151" s="29"/>
      <c r="PR151" s="29"/>
      <c r="PS151" s="29"/>
      <c r="PT151" s="29"/>
      <c r="PU151" s="29"/>
      <c r="PV151" s="29"/>
      <c r="PW151" s="29"/>
      <c r="PX151" s="29"/>
      <c r="PY151" s="29"/>
      <c r="PZ151" s="29"/>
      <c r="QA151" s="29"/>
      <c r="QB151" s="29"/>
      <c r="QC151" s="29"/>
      <c r="QD151" s="29"/>
      <c r="QE151" s="29"/>
      <c r="QF151" s="29"/>
      <c r="QG151" s="29"/>
      <c r="QH151" s="29"/>
      <c r="QI151" s="29"/>
      <c r="QJ151" s="29"/>
      <c r="QK151" s="29"/>
      <c r="QL151" s="29"/>
      <c r="QM151" s="29"/>
      <c r="QN151" s="29"/>
      <c r="QO151" s="29"/>
      <c r="QP151" s="29"/>
      <c r="QQ151" s="29"/>
      <c r="QR151" s="29"/>
      <c r="QS151" s="29"/>
      <c r="QT151" s="29"/>
      <c r="QU151" s="29"/>
      <c r="QV151" s="29"/>
      <c r="QW151" s="29"/>
      <c r="QX151" s="29"/>
      <c r="QY151" s="29"/>
      <c r="QZ151" s="29"/>
      <c r="RA151" s="29"/>
      <c r="RB151" s="29"/>
      <c r="RC151" s="29"/>
      <c r="RD151" s="29"/>
      <c r="RE151" s="29"/>
      <c r="RF151" s="29"/>
      <c r="RG151" s="29"/>
      <c r="RH151" s="29"/>
      <c r="RI151" s="29"/>
      <c r="RJ151" s="29"/>
      <c r="RK151" s="29"/>
      <c r="RL151" s="29"/>
      <c r="RM151" s="29"/>
      <c r="RN151" s="29"/>
      <c r="RO151" s="29"/>
      <c r="RP151" s="29"/>
      <c r="RQ151" s="29"/>
      <c r="RR151" s="29"/>
      <c r="RS151" s="29"/>
      <c r="RT151" s="29"/>
      <c r="RU151" s="29"/>
      <c r="RV151" s="29"/>
      <c r="RW151" s="29"/>
      <c r="RX151" s="29"/>
      <c r="RY151" s="29"/>
      <c r="RZ151" s="29"/>
      <c r="SA151" s="29"/>
      <c r="SB151" s="29"/>
      <c r="SC151" s="29"/>
      <c r="SD151" s="29"/>
      <c r="SE151" s="29"/>
      <c r="SF151" s="29"/>
      <c r="SG151" s="29"/>
      <c r="SH151" s="29"/>
      <c r="SI151" s="29"/>
      <c r="SJ151" s="29"/>
      <c r="SK151" s="29"/>
      <c r="SL151" s="29"/>
      <c r="SM151" s="29"/>
      <c r="SN151" s="29"/>
      <c r="SO151" s="29"/>
      <c r="SP151" s="29"/>
      <c r="SQ151" s="29"/>
      <c r="SR151" s="29"/>
      <c r="SS151" s="29"/>
      <c r="ST151" s="29"/>
      <c r="SU151" s="29"/>
      <c r="SV151" s="29"/>
      <c r="SW151" s="29"/>
      <c r="SX151" s="29"/>
      <c r="SY151" s="29"/>
      <c r="SZ151" s="29"/>
      <c r="TA151" s="29"/>
      <c r="TB151" s="29"/>
      <c r="TC151" s="29"/>
      <c r="TD151" s="29"/>
      <c r="TE151" s="29"/>
      <c r="TF151" s="29"/>
      <c r="TG151" s="29"/>
      <c r="TH151" s="29"/>
      <c r="TI151" s="29"/>
      <c r="TJ151" s="29"/>
      <c r="TK151" s="29"/>
      <c r="TL151" s="29"/>
      <c r="TM151" s="29"/>
      <c r="TN151" s="29"/>
      <c r="TO151" s="29"/>
    </row>
    <row r="152" spans="1:535" s="23" customFormat="1" ht="63" x14ac:dyDescent="0.25">
      <c r="A152" s="73"/>
      <c r="B152" s="95"/>
      <c r="C152" s="104" t="s">
        <v>392</v>
      </c>
      <c r="D152" s="159">
        <v>11403700</v>
      </c>
      <c r="E152" s="162"/>
      <c r="F152" s="162"/>
      <c r="G152" s="159">
        <v>11403653.83</v>
      </c>
      <c r="H152" s="159"/>
      <c r="I152" s="159"/>
      <c r="J152" s="158">
        <f t="shared" si="98"/>
        <v>99.999595131404718</v>
      </c>
      <c r="K152" s="159">
        <f t="shared" si="97"/>
        <v>0</v>
      </c>
      <c r="L152" s="159"/>
      <c r="M152" s="159"/>
      <c r="N152" s="159"/>
      <c r="O152" s="159"/>
      <c r="P152" s="159"/>
      <c r="Q152" s="157">
        <f t="shared" si="99"/>
        <v>0</v>
      </c>
      <c r="R152" s="159"/>
      <c r="S152" s="159"/>
      <c r="T152" s="159"/>
      <c r="U152" s="159"/>
      <c r="V152" s="159"/>
      <c r="W152" s="158"/>
      <c r="X152" s="157">
        <f t="shared" si="96"/>
        <v>11403653.83</v>
      </c>
      <c r="Y152" s="203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  <c r="FI152" s="29"/>
      <c r="FJ152" s="29"/>
      <c r="FK152" s="29"/>
      <c r="FL152" s="29"/>
      <c r="FM152" s="29"/>
      <c r="FN152" s="29"/>
      <c r="FO152" s="29"/>
      <c r="FP152" s="29"/>
      <c r="FQ152" s="29"/>
      <c r="FR152" s="29"/>
      <c r="FS152" s="29"/>
      <c r="FT152" s="29"/>
      <c r="FU152" s="29"/>
      <c r="FV152" s="29"/>
      <c r="FW152" s="29"/>
      <c r="FX152" s="29"/>
      <c r="FY152" s="29"/>
      <c r="FZ152" s="29"/>
      <c r="GA152" s="29"/>
      <c r="GB152" s="29"/>
      <c r="GC152" s="29"/>
      <c r="GD152" s="29"/>
      <c r="GE152" s="29"/>
      <c r="GF152" s="29"/>
      <c r="GG152" s="29"/>
      <c r="GH152" s="29"/>
      <c r="GI152" s="29"/>
      <c r="GJ152" s="29"/>
      <c r="GK152" s="29"/>
      <c r="GL152" s="29"/>
      <c r="GM152" s="29"/>
      <c r="GN152" s="29"/>
      <c r="GO152" s="29"/>
      <c r="GP152" s="29"/>
      <c r="GQ152" s="29"/>
      <c r="GR152" s="29"/>
      <c r="GS152" s="29"/>
      <c r="GT152" s="29"/>
      <c r="GU152" s="29"/>
      <c r="GV152" s="29"/>
      <c r="GW152" s="29"/>
      <c r="GX152" s="29"/>
      <c r="GY152" s="29"/>
      <c r="GZ152" s="29"/>
      <c r="HA152" s="29"/>
      <c r="HB152" s="29"/>
      <c r="HC152" s="29"/>
      <c r="HD152" s="29"/>
      <c r="HE152" s="29"/>
      <c r="HF152" s="29"/>
      <c r="HG152" s="29"/>
      <c r="HH152" s="29"/>
      <c r="HI152" s="29"/>
      <c r="HJ152" s="29"/>
      <c r="HK152" s="29"/>
      <c r="HL152" s="29"/>
      <c r="HM152" s="29"/>
      <c r="HN152" s="29"/>
      <c r="HO152" s="29"/>
      <c r="HP152" s="29"/>
      <c r="HQ152" s="29"/>
      <c r="HR152" s="29"/>
      <c r="HS152" s="29"/>
      <c r="HT152" s="29"/>
      <c r="HU152" s="29"/>
      <c r="HV152" s="29"/>
      <c r="HW152" s="29"/>
      <c r="HX152" s="29"/>
      <c r="HY152" s="29"/>
      <c r="HZ152" s="29"/>
      <c r="IA152" s="29"/>
      <c r="IB152" s="29"/>
      <c r="IC152" s="29"/>
      <c r="ID152" s="29"/>
      <c r="IE152" s="29"/>
      <c r="IF152" s="29"/>
      <c r="IG152" s="29"/>
      <c r="IH152" s="29"/>
      <c r="II152" s="29"/>
      <c r="IJ152" s="29"/>
      <c r="IK152" s="29"/>
      <c r="IL152" s="29"/>
      <c r="IM152" s="29"/>
      <c r="IN152" s="29"/>
      <c r="IO152" s="29"/>
      <c r="IP152" s="29"/>
      <c r="IQ152" s="29"/>
      <c r="IR152" s="29"/>
      <c r="IS152" s="29"/>
      <c r="IT152" s="29"/>
      <c r="IU152" s="29"/>
      <c r="IV152" s="29"/>
      <c r="IW152" s="29"/>
      <c r="IX152" s="29"/>
      <c r="IY152" s="29"/>
      <c r="IZ152" s="29"/>
      <c r="JA152" s="29"/>
      <c r="JB152" s="29"/>
      <c r="JC152" s="29"/>
      <c r="JD152" s="29"/>
      <c r="JE152" s="29"/>
      <c r="JF152" s="29"/>
      <c r="JG152" s="29"/>
      <c r="JH152" s="29"/>
      <c r="JI152" s="29"/>
      <c r="JJ152" s="29"/>
      <c r="JK152" s="29"/>
      <c r="JL152" s="29"/>
      <c r="JM152" s="29"/>
      <c r="JN152" s="29"/>
      <c r="JO152" s="29"/>
      <c r="JP152" s="29"/>
      <c r="JQ152" s="29"/>
      <c r="JR152" s="29"/>
      <c r="JS152" s="29"/>
      <c r="JT152" s="29"/>
      <c r="JU152" s="29"/>
      <c r="JV152" s="29"/>
      <c r="JW152" s="29"/>
      <c r="JX152" s="29"/>
      <c r="JY152" s="29"/>
      <c r="JZ152" s="29"/>
      <c r="KA152" s="29"/>
      <c r="KB152" s="29"/>
      <c r="KC152" s="29"/>
      <c r="KD152" s="29"/>
      <c r="KE152" s="29"/>
      <c r="KF152" s="29"/>
      <c r="KG152" s="29"/>
      <c r="KH152" s="29"/>
      <c r="KI152" s="29"/>
      <c r="KJ152" s="29"/>
      <c r="KK152" s="29"/>
      <c r="KL152" s="29"/>
      <c r="KM152" s="29"/>
      <c r="KN152" s="29"/>
      <c r="KO152" s="29"/>
      <c r="KP152" s="29"/>
      <c r="KQ152" s="29"/>
      <c r="KR152" s="29"/>
      <c r="KS152" s="29"/>
      <c r="KT152" s="29"/>
      <c r="KU152" s="29"/>
      <c r="KV152" s="29"/>
      <c r="KW152" s="29"/>
      <c r="KX152" s="29"/>
      <c r="KY152" s="29"/>
      <c r="KZ152" s="29"/>
      <c r="LA152" s="29"/>
      <c r="LB152" s="29"/>
      <c r="LC152" s="29"/>
      <c r="LD152" s="29"/>
      <c r="LE152" s="29"/>
      <c r="LF152" s="29"/>
      <c r="LG152" s="29"/>
      <c r="LH152" s="29"/>
      <c r="LI152" s="29"/>
      <c r="LJ152" s="29"/>
      <c r="LK152" s="29"/>
      <c r="LL152" s="29"/>
      <c r="LM152" s="29"/>
      <c r="LN152" s="29"/>
      <c r="LO152" s="29"/>
      <c r="LP152" s="29"/>
      <c r="LQ152" s="29"/>
      <c r="LR152" s="29"/>
      <c r="LS152" s="29"/>
      <c r="LT152" s="29"/>
      <c r="LU152" s="29"/>
      <c r="LV152" s="29"/>
      <c r="LW152" s="29"/>
      <c r="LX152" s="29"/>
      <c r="LY152" s="29"/>
      <c r="LZ152" s="29"/>
      <c r="MA152" s="29"/>
      <c r="MB152" s="29"/>
      <c r="MC152" s="29"/>
      <c r="MD152" s="29"/>
      <c r="ME152" s="29"/>
      <c r="MF152" s="29"/>
      <c r="MG152" s="29"/>
      <c r="MH152" s="29"/>
      <c r="MI152" s="29"/>
      <c r="MJ152" s="29"/>
      <c r="MK152" s="29"/>
      <c r="ML152" s="29"/>
      <c r="MM152" s="29"/>
      <c r="MN152" s="29"/>
      <c r="MO152" s="29"/>
      <c r="MP152" s="29"/>
      <c r="MQ152" s="29"/>
      <c r="MR152" s="29"/>
      <c r="MS152" s="29"/>
      <c r="MT152" s="29"/>
      <c r="MU152" s="29"/>
      <c r="MV152" s="29"/>
      <c r="MW152" s="29"/>
      <c r="MX152" s="29"/>
      <c r="MY152" s="29"/>
      <c r="MZ152" s="29"/>
      <c r="NA152" s="29"/>
      <c r="NB152" s="29"/>
      <c r="NC152" s="29"/>
      <c r="ND152" s="29"/>
      <c r="NE152" s="29"/>
      <c r="NF152" s="29"/>
      <c r="NG152" s="29"/>
      <c r="NH152" s="29"/>
      <c r="NI152" s="29"/>
      <c r="NJ152" s="29"/>
      <c r="NK152" s="29"/>
      <c r="NL152" s="29"/>
      <c r="NM152" s="29"/>
      <c r="NN152" s="29"/>
      <c r="NO152" s="29"/>
      <c r="NP152" s="29"/>
      <c r="NQ152" s="29"/>
      <c r="NR152" s="29"/>
      <c r="NS152" s="29"/>
      <c r="NT152" s="29"/>
      <c r="NU152" s="29"/>
      <c r="NV152" s="29"/>
      <c r="NW152" s="29"/>
      <c r="NX152" s="29"/>
      <c r="NY152" s="29"/>
      <c r="NZ152" s="29"/>
      <c r="OA152" s="29"/>
      <c r="OB152" s="29"/>
      <c r="OC152" s="29"/>
      <c r="OD152" s="29"/>
      <c r="OE152" s="29"/>
      <c r="OF152" s="29"/>
      <c r="OG152" s="29"/>
      <c r="OH152" s="29"/>
      <c r="OI152" s="29"/>
      <c r="OJ152" s="29"/>
      <c r="OK152" s="29"/>
      <c r="OL152" s="29"/>
      <c r="OM152" s="29"/>
      <c r="ON152" s="29"/>
      <c r="OO152" s="29"/>
      <c r="OP152" s="29"/>
      <c r="OQ152" s="29"/>
      <c r="OR152" s="29"/>
      <c r="OS152" s="29"/>
      <c r="OT152" s="29"/>
      <c r="OU152" s="29"/>
      <c r="OV152" s="29"/>
      <c r="OW152" s="29"/>
      <c r="OX152" s="29"/>
      <c r="OY152" s="29"/>
      <c r="OZ152" s="29"/>
      <c r="PA152" s="29"/>
      <c r="PB152" s="29"/>
      <c r="PC152" s="29"/>
      <c r="PD152" s="29"/>
      <c r="PE152" s="29"/>
      <c r="PF152" s="29"/>
      <c r="PG152" s="29"/>
      <c r="PH152" s="29"/>
      <c r="PI152" s="29"/>
      <c r="PJ152" s="29"/>
      <c r="PK152" s="29"/>
      <c r="PL152" s="29"/>
      <c r="PM152" s="29"/>
      <c r="PN152" s="29"/>
      <c r="PO152" s="29"/>
      <c r="PP152" s="29"/>
      <c r="PQ152" s="29"/>
      <c r="PR152" s="29"/>
      <c r="PS152" s="29"/>
      <c r="PT152" s="29"/>
      <c r="PU152" s="29"/>
      <c r="PV152" s="29"/>
      <c r="PW152" s="29"/>
      <c r="PX152" s="29"/>
      <c r="PY152" s="29"/>
      <c r="PZ152" s="29"/>
      <c r="QA152" s="29"/>
      <c r="QB152" s="29"/>
      <c r="QC152" s="29"/>
      <c r="QD152" s="29"/>
      <c r="QE152" s="29"/>
      <c r="QF152" s="29"/>
      <c r="QG152" s="29"/>
      <c r="QH152" s="29"/>
      <c r="QI152" s="29"/>
      <c r="QJ152" s="29"/>
      <c r="QK152" s="29"/>
      <c r="QL152" s="29"/>
      <c r="QM152" s="29"/>
      <c r="QN152" s="29"/>
      <c r="QO152" s="29"/>
      <c r="QP152" s="29"/>
      <c r="QQ152" s="29"/>
      <c r="QR152" s="29"/>
      <c r="QS152" s="29"/>
      <c r="QT152" s="29"/>
      <c r="QU152" s="29"/>
      <c r="QV152" s="29"/>
      <c r="QW152" s="29"/>
      <c r="QX152" s="29"/>
      <c r="QY152" s="29"/>
      <c r="QZ152" s="29"/>
      <c r="RA152" s="29"/>
      <c r="RB152" s="29"/>
      <c r="RC152" s="29"/>
      <c r="RD152" s="29"/>
      <c r="RE152" s="29"/>
      <c r="RF152" s="29"/>
      <c r="RG152" s="29"/>
      <c r="RH152" s="29"/>
      <c r="RI152" s="29"/>
      <c r="RJ152" s="29"/>
      <c r="RK152" s="29"/>
      <c r="RL152" s="29"/>
      <c r="RM152" s="29"/>
      <c r="RN152" s="29"/>
      <c r="RO152" s="29"/>
      <c r="RP152" s="29"/>
      <c r="RQ152" s="29"/>
      <c r="RR152" s="29"/>
      <c r="RS152" s="29"/>
      <c r="RT152" s="29"/>
      <c r="RU152" s="29"/>
      <c r="RV152" s="29"/>
      <c r="RW152" s="29"/>
      <c r="RX152" s="29"/>
      <c r="RY152" s="29"/>
      <c r="RZ152" s="29"/>
      <c r="SA152" s="29"/>
      <c r="SB152" s="29"/>
      <c r="SC152" s="29"/>
      <c r="SD152" s="29"/>
      <c r="SE152" s="29"/>
      <c r="SF152" s="29"/>
      <c r="SG152" s="29"/>
      <c r="SH152" s="29"/>
      <c r="SI152" s="29"/>
      <c r="SJ152" s="29"/>
      <c r="SK152" s="29"/>
      <c r="SL152" s="29"/>
      <c r="SM152" s="29"/>
      <c r="SN152" s="29"/>
      <c r="SO152" s="29"/>
      <c r="SP152" s="29"/>
      <c r="SQ152" s="29"/>
      <c r="SR152" s="29"/>
      <c r="SS152" s="29"/>
      <c r="ST152" s="29"/>
      <c r="SU152" s="29"/>
      <c r="SV152" s="29"/>
      <c r="SW152" s="29"/>
      <c r="SX152" s="29"/>
      <c r="SY152" s="29"/>
      <c r="SZ152" s="29"/>
      <c r="TA152" s="29"/>
      <c r="TB152" s="29"/>
      <c r="TC152" s="29"/>
      <c r="TD152" s="29"/>
      <c r="TE152" s="29"/>
      <c r="TF152" s="29"/>
      <c r="TG152" s="29"/>
      <c r="TH152" s="29"/>
      <c r="TI152" s="29"/>
      <c r="TJ152" s="29"/>
      <c r="TK152" s="29"/>
      <c r="TL152" s="29"/>
      <c r="TM152" s="29"/>
      <c r="TN152" s="29"/>
      <c r="TO152" s="29"/>
    </row>
    <row r="153" spans="1:535" s="21" customFormat="1" ht="30" customHeight="1" x14ac:dyDescent="0.25">
      <c r="A153" s="53" t="s">
        <v>325</v>
      </c>
      <c r="B153" s="41" t="str">
        <f>'дод 5'!A99</f>
        <v>2151</v>
      </c>
      <c r="C153" s="54" t="str">
        <f>'дод 5'!C99</f>
        <v>Забезпечення діяльності інших закладів у сфері охорони здоров’я</v>
      </c>
      <c r="D153" s="157">
        <v>3062384</v>
      </c>
      <c r="E153" s="161">
        <v>2387600</v>
      </c>
      <c r="F153" s="161">
        <v>61784</v>
      </c>
      <c r="G153" s="157">
        <v>2238049.9</v>
      </c>
      <c r="H153" s="157">
        <v>1782367.53</v>
      </c>
      <c r="I153" s="157">
        <v>35277.29</v>
      </c>
      <c r="J153" s="158">
        <f t="shared" si="98"/>
        <v>73.081948573399018</v>
      </c>
      <c r="K153" s="157">
        <f t="shared" si="97"/>
        <v>0</v>
      </c>
      <c r="L153" s="157"/>
      <c r="M153" s="157"/>
      <c r="N153" s="157"/>
      <c r="O153" s="157"/>
      <c r="P153" s="157"/>
      <c r="Q153" s="157">
        <f t="shared" si="99"/>
        <v>125</v>
      </c>
      <c r="R153" s="157"/>
      <c r="S153" s="157">
        <v>125</v>
      </c>
      <c r="T153" s="157"/>
      <c r="U153" s="157"/>
      <c r="V153" s="157"/>
      <c r="W153" s="158"/>
      <c r="X153" s="157">
        <f t="shared" si="96"/>
        <v>2238174.9</v>
      </c>
      <c r="Y153" s="203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  <c r="IT153" s="22"/>
      <c r="IU153" s="22"/>
      <c r="IV153" s="22"/>
      <c r="IW153" s="22"/>
      <c r="IX153" s="22"/>
      <c r="IY153" s="22"/>
      <c r="IZ153" s="22"/>
      <c r="JA153" s="22"/>
      <c r="JB153" s="22"/>
      <c r="JC153" s="22"/>
      <c r="JD153" s="22"/>
      <c r="JE153" s="22"/>
      <c r="JF153" s="22"/>
      <c r="JG153" s="22"/>
      <c r="JH153" s="22"/>
      <c r="JI153" s="22"/>
      <c r="JJ153" s="22"/>
      <c r="JK153" s="22"/>
      <c r="JL153" s="22"/>
      <c r="JM153" s="22"/>
      <c r="JN153" s="22"/>
      <c r="JO153" s="22"/>
      <c r="JP153" s="22"/>
      <c r="JQ153" s="22"/>
      <c r="JR153" s="22"/>
      <c r="JS153" s="22"/>
      <c r="JT153" s="22"/>
      <c r="JU153" s="22"/>
      <c r="JV153" s="22"/>
      <c r="JW153" s="22"/>
      <c r="JX153" s="22"/>
      <c r="JY153" s="22"/>
      <c r="JZ153" s="22"/>
      <c r="KA153" s="22"/>
      <c r="KB153" s="22"/>
      <c r="KC153" s="22"/>
      <c r="KD153" s="22"/>
      <c r="KE153" s="22"/>
      <c r="KF153" s="22"/>
      <c r="KG153" s="22"/>
      <c r="KH153" s="22"/>
      <c r="KI153" s="22"/>
      <c r="KJ153" s="22"/>
      <c r="KK153" s="22"/>
      <c r="KL153" s="22"/>
      <c r="KM153" s="22"/>
      <c r="KN153" s="22"/>
      <c r="KO153" s="22"/>
      <c r="KP153" s="22"/>
      <c r="KQ153" s="22"/>
      <c r="KR153" s="22"/>
      <c r="KS153" s="22"/>
      <c r="KT153" s="22"/>
      <c r="KU153" s="22"/>
      <c r="KV153" s="22"/>
      <c r="KW153" s="22"/>
      <c r="KX153" s="22"/>
      <c r="KY153" s="22"/>
      <c r="KZ153" s="22"/>
      <c r="LA153" s="22"/>
      <c r="LB153" s="22"/>
      <c r="LC153" s="22"/>
      <c r="LD153" s="22"/>
      <c r="LE153" s="22"/>
      <c r="LF153" s="22"/>
      <c r="LG153" s="22"/>
      <c r="LH153" s="22"/>
      <c r="LI153" s="22"/>
      <c r="LJ153" s="22"/>
      <c r="LK153" s="22"/>
      <c r="LL153" s="22"/>
      <c r="LM153" s="22"/>
      <c r="LN153" s="22"/>
      <c r="LO153" s="22"/>
      <c r="LP153" s="22"/>
      <c r="LQ153" s="22"/>
      <c r="LR153" s="22"/>
      <c r="LS153" s="22"/>
      <c r="LT153" s="22"/>
      <c r="LU153" s="22"/>
      <c r="LV153" s="22"/>
      <c r="LW153" s="22"/>
      <c r="LX153" s="22"/>
      <c r="LY153" s="22"/>
      <c r="LZ153" s="22"/>
      <c r="MA153" s="22"/>
      <c r="MB153" s="22"/>
      <c r="MC153" s="22"/>
      <c r="MD153" s="22"/>
      <c r="ME153" s="22"/>
      <c r="MF153" s="22"/>
      <c r="MG153" s="22"/>
      <c r="MH153" s="22"/>
      <c r="MI153" s="22"/>
      <c r="MJ153" s="22"/>
      <c r="MK153" s="22"/>
      <c r="ML153" s="22"/>
      <c r="MM153" s="22"/>
      <c r="MN153" s="22"/>
      <c r="MO153" s="22"/>
      <c r="MP153" s="22"/>
      <c r="MQ153" s="22"/>
      <c r="MR153" s="22"/>
      <c r="MS153" s="22"/>
      <c r="MT153" s="22"/>
      <c r="MU153" s="22"/>
      <c r="MV153" s="22"/>
      <c r="MW153" s="22"/>
      <c r="MX153" s="22"/>
      <c r="MY153" s="22"/>
      <c r="MZ153" s="22"/>
      <c r="NA153" s="22"/>
      <c r="NB153" s="22"/>
      <c r="NC153" s="22"/>
      <c r="ND153" s="22"/>
      <c r="NE153" s="22"/>
      <c r="NF153" s="22"/>
      <c r="NG153" s="22"/>
      <c r="NH153" s="22"/>
      <c r="NI153" s="22"/>
      <c r="NJ153" s="22"/>
      <c r="NK153" s="22"/>
      <c r="NL153" s="22"/>
      <c r="NM153" s="22"/>
      <c r="NN153" s="22"/>
      <c r="NO153" s="22"/>
      <c r="NP153" s="22"/>
      <c r="NQ153" s="22"/>
      <c r="NR153" s="22"/>
      <c r="NS153" s="22"/>
      <c r="NT153" s="22"/>
      <c r="NU153" s="22"/>
      <c r="NV153" s="22"/>
      <c r="NW153" s="22"/>
      <c r="NX153" s="22"/>
      <c r="NY153" s="22"/>
      <c r="NZ153" s="22"/>
      <c r="OA153" s="22"/>
      <c r="OB153" s="22"/>
      <c r="OC153" s="22"/>
      <c r="OD153" s="22"/>
      <c r="OE153" s="22"/>
      <c r="OF153" s="22"/>
      <c r="OG153" s="22"/>
      <c r="OH153" s="22"/>
      <c r="OI153" s="22"/>
      <c r="OJ153" s="22"/>
      <c r="OK153" s="22"/>
      <c r="OL153" s="22"/>
      <c r="OM153" s="22"/>
      <c r="ON153" s="22"/>
      <c r="OO153" s="22"/>
      <c r="OP153" s="22"/>
      <c r="OQ153" s="22"/>
      <c r="OR153" s="22"/>
      <c r="OS153" s="22"/>
      <c r="OT153" s="22"/>
      <c r="OU153" s="22"/>
      <c r="OV153" s="22"/>
      <c r="OW153" s="22"/>
      <c r="OX153" s="22"/>
      <c r="OY153" s="22"/>
      <c r="OZ153" s="22"/>
      <c r="PA153" s="22"/>
      <c r="PB153" s="22"/>
      <c r="PC153" s="22"/>
      <c r="PD153" s="22"/>
      <c r="PE153" s="22"/>
      <c r="PF153" s="22"/>
      <c r="PG153" s="22"/>
      <c r="PH153" s="22"/>
      <c r="PI153" s="22"/>
      <c r="PJ153" s="22"/>
      <c r="PK153" s="22"/>
      <c r="PL153" s="22"/>
      <c r="PM153" s="22"/>
      <c r="PN153" s="22"/>
      <c r="PO153" s="22"/>
      <c r="PP153" s="22"/>
      <c r="PQ153" s="22"/>
      <c r="PR153" s="22"/>
      <c r="PS153" s="22"/>
      <c r="PT153" s="22"/>
      <c r="PU153" s="22"/>
      <c r="PV153" s="22"/>
      <c r="PW153" s="22"/>
      <c r="PX153" s="22"/>
      <c r="PY153" s="22"/>
      <c r="PZ153" s="22"/>
      <c r="QA153" s="22"/>
      <c r="QB153" s="22"/>
      <c r="QC153" s="22"/>
      <c r="QD153" s="22"/>
      <c r="QE153" s="22"/>
      <c r="QF153" s="22"/>
      <c r="QG153" s="22"/>
      <c r="QH153" s="22"/>
      <c r="QI153" s="22"/>
      <c r="QJ153" s="22"/>
      <c r="QK153" s="22"/>
      <c r="QL153" s="22"/>
      <c r="QM153" s="22"/>
      <c r="QN153" s="22"/>
      <c r="QO153" s="22"/>
      <c r="QP153" s="22"/>
      <c r="QQ153" s="22"/>
      <c r="QR153" s="22"/>
      <c r="QS153" s="22"/>
      <c r="QT153" s="22"/>
      <c r="QU153" s="22"/>
      <c r="QV153" s="22"/>
      <c r="QW153" s="22"/>
      <c r="QX153" s="22"/>
      <c r="QY153" s="22"/>
      <c r="QZ153" s="22"/>
      <c r="RA153" s="22"/>
      <c r="RB153" s="22"/>
      <c r="RC153" s="22"/>
      <c r="RD153" s="22"/>
      <c r="RE153" s="22"/>
      <c r="RF153" s="22"/>
      <c r="RG153" s="22"/>
      <c r="RH153" s="22"/>
      <c r="RI153" s="22"/>
      <c r="RJ153" s="22"/>
      <c r="RK153" s="22"/>
      <c r="RL153" s="22"/>
      <c r="RM153" s="22"/>
      <c r="RN153" s="22"/>
      <c r="RO153" s="22"/>
      <c r="RP153" s="22"/>
      <c r="RQ153" s="22"/>
      <c r="RR153" s="22"/>
      <c r="RS153" s="22"/>
      <c r="RT153" s="22"/>
      <c r="RU153" s="22"/>
      <c r="RV153" s="22"/>
      <c r="RW153" s="22"/>
      <c r="RX153" s="22"/>
      <c r="RY153" s="22"/>
      <c r="RZ153" s="22"/>
      <c r="SA153" s="22"/>
      <c r="SB153" s="22"/>
      <c r="SC153" s="22"/>
      <c r="SD153" s="22"/>
      <c r="SE153" s="22"/>
      <c r="SF153" s="22"/>
      <c r="SG153" s="22"/>
      <c r="SH153" s="22"/>
      <c r="SI153" s="22"/>
      <c r="SJ153" s="22"/>
      <c r="SK153" s="22"/>
      <c r="SL153" s="22"/>
      <c r="SM153" s="22"/>
      <c r="SN153" s="22"/>
      <c r="SO153" s="22"/>
      <c r="SP153" s="22"/>
      <c r="SQ153" s="22"/>
      <c r="SR153" s="22"/>
      <c r="SS153" s="22"/>
      <c r="ST153" s="22"/>
      <c r="SU153" s="22"/>
      <c r="SV153" s="22"/>
      <c r="SW153" s="22"/>
      <c r="SX153" s="22"/>
      <c r="SY153" s="22"/>
      <c r="SZ153" s="22"/>
      <c r="TA153" s="22"/>
      <c r="TB153" s="22"/>
      <c r="TC153" s="22"/>
      <c r="TD153" s="22"/>
      <c r="TE153" s="22"/>
      <c r="TF153" s="22"/>
      <c r="TG153" s="22"/>
      <c r="TH153" s="22"/>
      <c r="TI153" s="22"/>
      <c r="TJ153" s="22"/>
      <c r="TK153" s="22"/>
      <c r="TL153" s="22"/>
      <c r="TM153" s="22"/>
      <c r="TN153" s="22"/>
      <c r="TO153" s="22"/>
    </row>
    <row r="154" spans="1:535" s="21" customFormat="1" ht="36" customHeight="1" x14ac:dyDescent="0.25">
      <c r="A154" s="53" t="s">
        <v>326</v>
      </c>
      <c r="B154" s="41" t="str">
        <f>'дод 5'!A100</f>
        <v>2152</v>
      </c>
      <c r="C154" s="35" t="str">
        <f>'дод 5'!C100</f>
        <v>Інші програми та заходи у сфері охорони здоров’я</v>
      </c>
      <c r="D154" s="157">
        <v>19853800</v>
      </c>
      <c r="E154" s="157"/>
      <c r="F154" s="157"/>
      <c r="G154" s="157">
        <v>14441082.93</v>
      </c>
      <c r="H154" s="157"/>
      <c r="I154" s="157"/>
      <c r="J154" s="158">
        <f t="shared" si="98"/>
        <v>72.737123019270868</v>
      </c>
      <c r="K154" s="157">
        <f t="shared" si="97"/>
        <v>23031354</v>
      </c>
      <c r="L154" s="157">
        <v>23031354</v>
      </c>
      <c r="M154" s="157"/>
      <c r="N154" s="157"/>
      <c r="O154" s="157"/>
      <c r="P154" s="157">
        <v>23031354</v>
      </c>
      <c r="Q154" s="157">
        <f t="shared" si="99"/>
        <v>22098891.32</v>
      </c>
      <c r="R154" s="157">
        <v>22077854</v>
      </c>
      <c r="S154" s="157">
        <v>21037.32</v>
      </c>
      <c r="T154" s="157"/>
      <c r="U154" s="157"/>
      <c r="V154" s="157">
        <v>22077854</v>
      </c>
      <c r="W154" s="158">
        <f t="shared" si="100"/>
        <v>95.951333647166379</v>
      </c>
      <c r="X154" s="157">
        <f t="shared" si="96"/>
        <v>36539974.25</v>
      </c>
      <c r="Y154" s="203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  <c r="IT154" s="22"/>
      <c r="IU154" s="22"/>
      <c r="IV154" s="22"/>
      <c r="IW154" s="22"/>
      <c r="IX154" s="22"/>
      <c r="IY154" s="22"/>
      <c r="IZ154" s="22"/>
      <c r="JA154" s="22"/>
      <c r="JB154" s="22"/>
      <c r="JC154" s="22"/>
      <c r="JD154" s="22"/>
      <c r="JE154" s="22"/>
      <c r="JF154" s="22"/>
      <c r="JG154" s="22"/>
      <c r="JH154" s="22"/>
      <c r="JI154" s="22"/>
      <c r="JJ154" s="22"/>
      <c r="JK154" s="22"/>
      <c r="JL154" s="22"/>
      <c r="JM154" s="22"/>
      <c r="JN154" s="22"/>
      <c r="JO154" s="22"/>
      <c r="JP154" s="22"/>
      <c r="JQ154" s="22"/>
      <c r="JR154" s="22"/>
      <c r="JS154" s="22"/>
      <c r="JT154" s="22"/>
      <c r="JU154" s="22"/>
      <c r="JV154" s="22"/>
      <c r="JW154" s="22"/>
      <c r="JX154" s="22"/>
      <c r="JY154" s="22"/>
      <c r="JZ154" s="22"/>
      <c r="KA154" s="22"/>
      <c r="KB154" s="22"/>
      <c r="KC154" s="22"/>
      <c r="KD154" s="22"/>
      <c r="KE154" s="22"/>
      <c r="KF154" s="22"/>
      <c r="KG154" s="22"/>
      <c r="KH154" s="22"/>
      <c r="KI154" s="22"/>
      <c r="KJ154" s="22"/>
      <c r="KK154" s="22"/>
      <c r="KL154" s="22"/>
      <c r="KM154" s="22"/>
      <c r="KN154" s="22"/>
      <c r="KO154" s="22"/>
      <c r="KP154" s="22"/>
      <c r="KQ154" s="22"/>
      <c r="KR154" s="22"/>
      <c r="KS154" s="22"/>
      <c r="KT154" s="22"/>
      <c r="KU154" s="22"/>
      <c r="KV154" s="22"/>
      <c r="KW154" s="22"/>
      <c r="KX154" s="22"/>
      <c r="KY154" s="22"/>
      <c r="KZ154" s="22"/>
      <c r="LA154" s="22"/>
      <c r="LB154" s="22"/>
      <c r="LC154" s="22"/>
      <c r="LD154" s="22"/>
      <c r="LE154" s="22"/>
      <c r="LF154" s="22"/>
      <c r="LG154" s="22"/>
      <c r="LH154" s="22"/>
      <c r="LI154" s="22"/>
      <c r="LJ154" s="22"/>
      <c r="LK154" s="22"/>
      <c r="LL154" s="22"/>
      <c r="LM154" s="22"/>
      <c r="LN154" s="22"/>
      <c r="LO154" s="22"/>
      <c r="LP154" s="22"/>
      <c r="LQ154" s="22"/>
      <c r="LR154" s="22"/>
      <c r="LS154" s="22"/>
      <c r="LT154" s="22"/>
      <c r="LU154" s="22"/>
      <c r="LV154" s="22"/>
      <c r="LW154" s="22"/>
      <c r="LX154" s="22"/>
      <c r="LY154" s="22"/>
      <c r="LZ154" s="22"/>
      <c r="MA154" s="22"/>
      <c r="MB154" s="22"/>
      <c r="MC154" s="22"/>
      <c r="MD154" s="22"/>
      <c r="ME154" s="22"/>
      <c r="MF154" s="22"/>
      <c r="MG154" s="22"/>
      <c r="MH154" s="22"/>
      <c r="MI154" s="22"/>
      <c r="MJ154" s="22"/>
      <c r="MK154" s="22"/>
      <c r="ML154" s="22"/>
      <c r="MM154" s="22"/>
      <c r="MN154" s="22"/>
      <c r="MO154" s="22"/>
      <c r="MP154" s="22"/>
      <c r="MQ154" s="22"/>
      <c r="MR154" s="22"/>
      <c r="MS154" s="22"/>
      <c r="MT154" s="22"/>
      <c r="MU154" s="22"/>
      <c r="MV154" s="22"/>
      <c r="MW154" s="22"/>
      <c r="MX154" s="22"/>
      <c r="MY154" s="22"/>
      <c r="MZ154" s="22"/>
      <c r="NA154" s="22"/>
      <c r="NB154" s="22"/>
      <c r="NC154" s="22"/>
      <c r="ND154" s="22"/>
      <c r="NE154" s="22"/>
      <c r="NF154" s="22"/>
      <c r="NG154" s="22"/>
      <c r="NH154" s="22"/>
      <c r="NI154" s="22"/>
      <c r="NJ154" s="22"/>
      <c r="NK154" s="22"/>
      <c r="NL154" s="22"/>
      <c r="NM154" s="22"/>
      <c r="NN154" s="22"/>
      <c r="NO154" s="22"/>
      <c r="NP154" s="22"/>
      <c r="NQ154" s="22"/>
      <c r="NR154" s="22"/>
      <c r="NS154" s="22"/>
      <c r="NT154" s="22"/>
      <c r="NU154" s="22"/>
      <c r="NV154" s="22"/>
      <c r="NW154" s="22"/>
      <c r="NX154" s="22"/>
      <c r="NY154" s="22"/>
      <c r="NZ154" s="22"/>
      <c r="OA154" s="22"/>
      <c r="OB154" s="22"/>
      <c r="OC154" s="22"/>
      <c r="OD154" s="22"/>
      <c r="OE154" s="22"/>
      <c r="OF154" s="22"/>
      <c r="OG154" s="22"/>
      <c r="OH154" s="22"/>
      <c r="OI154" s="22"/>
      <c r="OJ154" s="22"/>
      <c r="OK154" s="22"/>
      <c r="OL154" s="22"/>
      <c r="OM154" s="22"/>
      <c r="ON154" s="22"/>
      <c r="OO154" s="22"/>
      <c r="OP154" s="22"/>
      <c r="OQ154" s="22"/>
      <c r="OR154" s="22"/>
      <c r="OS154" s="22"/>
      <c r="OT154" s="22"/>
      <c r="OU154" s="22"/>
      <c r="OV154" s="22"/>
      <c r="OW154" s="22"/>
      <c r="OX154" s="22"/>
      <c r="OY154" s="22"/>
      <c r="OZ154" s="22"/>
      <c r="PA154" s="22"/>
      <c r="PB154" s="22"/>
      <c r="PC154" s="22"/>
      <c r="PD154" s="22"/>
      <c r="PE154" s="22"/>
      <c r="PF154" s="22"/>
      <c r="PG154" s="22"/>
      <c r="PH154" s="22"/>
      <c r="PI154" s="22"/>
      <c r="PJ154" s="22"/>
      <c r="PK154" s="22"/>
      <c r="PL154" s="22"/>
      <c r="PM154" s="22"/>
      <c r="PN154" s="22"/>
      <c r="PO154" s="22"/>
      <c r="PP154" s="22"/>
      <c r="PQ154" s="22"/>
      <c r="PR154" s="22"/>
      <c r="PS154" s="22"/>
      <c r="PT154" s="22"/>
      <c r="PU154" s="22"/>
      <c r="PV154" s="22"/>
      <c r="PW154" s="22"/>
      <c r="PX154" s="22"/>
      <c r="PY154" s="22"/>
      <c r="PZ154" s="22"/>
      <c r="QA154" s="22"/>
      <c r="QB154" s="22"/>
      <c r="QC154" s="22"/>
      <c r="QD154" s="22"/>
      <c r="QE154" s="22"/>
      <c r="QF154" s="22"/>
      <c r="QG154" s="22"/>
      <c r="QH154" s="22"/>
      <c r="QI154" s="22"/>
      <c r="QJ154" s="22"/>
      <c r="QK154" s="22"/>
      <c r="QL154" s="22"/>
      <c r="QM154" s="22"/>
      <c r="QN154" s="22"/>
      <c r="QO154" s="22"/>
      <c r="QP154" s="22"/>
      <c r="QQ154" s="22"/>
      <c r="QR154" s="22"/>
      <c r="QS154" s="22"/>
      <c r="QT154" s="22"/>
      <c r="QU154" s="22"/>
      <c r="QV154" s="22"/>
      <c r="QW154" s="22"/>
      <c r="QX154" s="22"/>
      <c r="QY154" s="22"/>
      <c r="QZ154" s="22"/>
      <c r="RA154" s="22"/>
      <c r="RB154" s="22"/>
      <c r="RC154" s="22"/>
      <c r="RD154" s="22"/>
      <c r="RE154" s="22"/>
      <c r="RF154" s="22"/>
      <c r="RG154" s="22"/>
      <c r="RH154" s="22"/>
      <c r="RI154" s="22"/>
      <c r="RJ154" s="22"/>
      <c r="RK154" s="22"/>
      <c r="RL154" s="22"/>
      <c r="RM154" s="22"/>
      <c r="RN154" s="22"/>
      <c r="RO154" s="22"/>
      <c r="RP154" s="22"/>
      <c r="RQ154" s="22"/>
      <c r="RR154" s="22"/>
      <c r="RS154" s="22"/>
      <c r="RT154" s="22"/>
      <c r="RU154" s="22"/>
      <c r="RV154" s="22"/>
      <c r="RW154" s="22"/>
      <c r="RX154" s="22"/>
      <c r="RY154" s="22"/>
      <c r="RZ154" s="22"/>
      <c r="SA154" s="22"/>
      <c r="SB154" s="22"/>
      <c r="SC154" s="22"/>
      <c r="SD154" s="22"/>
      <c r="SE154" s="22"/>
      <c r="SF154" s="22"/>
      <c r="SG154" s="22"/>
      <c r="SH154" s="22"/>
      <c r="SI154" s="22"/>
      <c r="SJ154" s="22"/>
      <c r="SK154" s="22"/>
      <c r="SL154" s="22"/>
      <c r="SM154" s="22"/>
      <c r="SN154" s="22"/>
      <c r="SO154" s="22"/>
      <c r="SP154" s="22"/>
      <c r="SQ154" s="22"/>
      <c r="SR154" s="22"/>
      <c r="SS154" s="22"/>
      <c r="ST154" s="22"/>
      <c r="SU154" s="22"/>
      <c r="SV154" s="22"/>
      <c r="SW154" s="22"/>
      <c r="SX154" s="22"/>
      <c r="SY154" s="22"/>
      <c r="SZ154" s="22"/>
      <c r="TA154" s="22"/>
      <c r="TB154" s="22"/>
      <c r="TC154" s="22"/>
      <c r="TD154" s="22"/>
      <c r="TE154" s="22"/>
      <c r="TF154" s="22"/>
      <c r="TG154" s="22"/>
      <c r="TH154" s="22"/>
      <c r="TI154" s="22"/>
      <c r="TJ154" s="22"/>
      <c r="TK154" s="22"/>
      <c r="TL154" s="22"/>
      <c r="TM154" s="22"/>
      <c r="TN154" s="22"/>
      <c r="TO154" s="22"/>
    </row>
    <row r="155" spans="1:535" s="21" customFormat="1" ht="24.75" customHeight="1" x14ac:dyDescent="0.25">
      <c r="A155" s="53" t="s">
        <v>416</v>
      </c>
      <c r="B155" s="41">
        <v>7322</v>
      </c>
      <c r="C155" s="6" t="s">
        <v>546</v>
      </c>
      <c r="D155" s="157">
        <v>0</v>
      </c>
      <c r="E155" s="157"/>
      <c r="F155" s="157"/>
      <c r="G155" s="157"/>
      <c r="H155" s="157"/>
      <c r="I155" s="157"/>
      <c r="J155" s="158"/>
      <c r="K155" s="157">
        <f t="shared" si="97"/>
        <v>30933372</v>
      </c>
      <c r="L155" s="157">
        <v>30933372</v>
      </c>
      <c r="M155" s="157"/>
      <c r="N155" s="157"/>
      <c r="O155" s="157"/>
      <c r="P155" s="157">
        <v>30933372</v>
      </c>
      <c r="Q155" s="157">
        <f t="shared" si="99"/>
        <v>14799473.82</v>
      </c>
      <c r="R155" s="157">
        <v>14799473.82</v>
      </c>
      <c r="S155" s="157"/>
      <c r="T155" s="157"/>
      <c r="U155" s="157"/>
      <c r="V155" s="157">
        <v>14799473.82</v>
      </c>
      <c r="W155" s="158">
        <f t="shared" si="100"/>
        <v>47.843066769442402</v>
      </c>
      <c r="X155" s="157">
        <f t="shared" si="96"/>
        <v>14799473.82</v>
      </c>
      <c r="Y155" s="203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  <c r="IU155" s="22"/>
      <c r="IV155" s="22"/>
      <c r="IW155" s="22"/>
      <c r="IX155" s="22"/>
      <c r="IY155" s="22"/>
      <c r="IZ155" s="22"/>
      <c r="JA155" s="22"/>
      <c r="JB155" s="22"/>
      <c r="JC155" s="22"/>
      <c r="JD155" s="22"/>
      <c r="JE155" s="22"/>
      <c r="JF155" s="22"/>
      <c r="JG155" s="22"/>
      <c r="JH155" s="22"/>
      <c r="JI155" s="22"/>
      <c r="JJ155" s="22"/>
      <c r="JK155" s="22"/>
      <c r="JL155" s="22"/>
      <c r="JM155" s="22"/>
      <c r="JN155" s="22"/>
      <c r="JO155" s="22"/>
      <c r="JP155" s="22"/>
      <c r="JQ155" s="22"/>
      <c r="JR155" s="22"/>
      <c r="JS155" s="22"/>
      <c r="JT155" s="22"/>
      <c r="JU155" s="22"/>
      <c r="JV155" s="22"/>
      <c r="JW155" s="22"/>
      <c r="JX155" s="22"/>
      <c r="JY155" s="22"/>
      <c r="JZ155" s="22"/>
      <c r="KA155" s="22"/>
      <c r="KB155" s="22"/>
      <c r="KC155" s="22"/>
      <c r="KD155" s="22"/>
      <c r="KE155" s="22"/>
      <c r="KF155" s="22"/>
      <c r="KG155" s="22"/>
      <c r="KH155" s="22"/>
      <c r="KI155" s="22"/>
      <c r="KJ155" s="22"/>
      <c r="KK155" s="22"/>
      <c r="KL155" s="22"/>
      <c r="KM155" s="22"/>
      <c r="KN155" s="22"/>
      <c r="KO155" s="22"/>
      <c r="KP155" s="22"/>
      <c r="KQ155" s="22"/>
      <c r="KR155" s="22"/>
      <c r="KS155" s="22"/>
      <c r="KT155" s="22"/>
      <c r="KU155" s="22"/>
      <c r="KV155" s="22"/>
      <c r="KW155" s="22"/>
      <c r="KX155" s="22"/>
      <c r="KY155" s="22"/>
      <c r="KZ155" s="22"/>
      <c r="LA155" s="22"/>
      <c r="LB155" s="22"/>
      <c r="LC155" s="22"/>
      <c r="LD155" s="22"/>
      <c r="LE155" s="22"/>
      <c r="LF155" s="22"/>
      <c r="LG155" s="22"/>
      <c r="LH155" s="22"/>
      <c r="LI155" s="22"/>
      <c r="LJ155" s="22"/>
      <c r="LK155" s="22"/>
      <c r="LL155" s="22"/>
      <c r="LM155" s="22"/>
      <c r="LN155" s="22"/>
      <c r="LO155" s="22"/>
      <c r="LP155" s="22"/>
      <c r="LQ155" s="22"/>
      <c r="LR155" s="22"/>
      <c r="LS155" s="22"/>
      <c r="LT155" s="22"/>
      <c r="LU155" s="22"/>
      <c r="LV155" s="22"/>
      <c r="LW155" s="22"/>
      <c r="LX155" s="22"/>
      <c r="LY155" s="22"/>
      <c r="LZ155" s="22"/>
      <c r="MA155" s="22"/>
      <c r="MB155" s="22"/>
      <c r="MC155" s="22"/>
      <c r="MD155" s="22"/>
      <c r="ME155" s="22"/>
      <c r="MF155" s="22"/>
      <c r="MG155" s="22"/>
      <c r="MH155" s="22"/>
      <c r="MI155" s="22"/>
      <c r="MJ155" s="22"/>
      <c r="MK155" s="22"/>
      <c r="ML155" s="22"/>
      <c r="MM155" s="22"/>
      <c r="MN155" s="22"/>
      <c r="MO155" s="22"/>
      <c r="MP155" s="22"/>
      <c r="MQ155" s="22"/>
      <c r="MR155" s="22"/>
      <c r="MS155" s="22"/>
      <c r="MT155" s="22"/>
      <c r="MU155" s="22"/>
      <c r="MV155" s="22"/>
      <c r="MW155" s="22"/>
      <c r="MX155" s="22"/>
      <c r="MY155" s="22"/>
      <c r="MZ155" s="22"/>
      <c r="NA155" s="22"/>
      <c r="NB155" s="22"/>
      <c r="NC155" s="22"/>
      <c r="ND155" s="22"/>
      <c r="NE155" s="22"/>
      <c r="NF155" s="22"/>
      <c r="NG155" s="22"/>
      <c r="NH155" s="22"/>
      <c r="NI155" s="22"/>
      <c r="NJ155" s="22"/>
      <c r="NK155" s="22"/>
      <c r="NL155" s="22"/>
      <c r="NM155" s="22"/>
      <c r="NN155" s="22"/>
      <c r="NO155" s="22"/>
      <c r="NP155" s="22"/>
      <c r="NQ155" s="22"/>
      <c r="NR155" s="22"/>
      <c r="NS155" s="22"/>
      <c r="NT155" s="22"/>
      <c r="NU155" s="22"/>
      <c r="NV155" s="22"/>
      <c r="NW155" s="22"/>
      <c r="NX155" s="22"/>
      <c r="NY155" s="22"/>
      <c r="NZ155" s="22"/>
      <c r="OA155" s="22"/>
      <c r="OB155" s="22"/>
      <c r="OC155" s="22"/>
      <c r="OD155" s="22"/>
      <c r="OE155" s="22"/>
      <c r="OF155" s="22"/>
      <c r="OG155" s="22"/>
      <c r="OH155" s="22"/>
      <c r="OI155" s="22"/>
      <c r="OJ155" s="22"/>
      <c r="OK155" s="22"/>
      <c r="OL155" s="22"/>
      <c r="OM155" s="22"/>
      <c r="ON155" s="22"/>
      <c r="OO155" s="22"/>
      <c r="OP155" s="22"/>
      <c r="OQ155" s="22"/>
      <c r="OR155" s="22"/>
      <c r="OS155" s="22"/>
      <c r="OT155" s="22"/>
      <c r="OU155" s="22"/>
      <c r="OV155" s="22"/>
      <c r="OW155" s="22"/>
      <c r="OX155" s="22"/>
      <c r="OY155" s="22"/>
      <c r="OZ155" s="22"/>
      <c r="PA155" s="22"/>
      <c r="PB155" s="22"/>
      <c r="PC155" s="22"/>
      <c r="PD155" s="22"/>
      <c r="PE155" s="22"/>
      <c r="PF155" s="22"/>
      <c r="PG155" s="22"/>
      <c r="PH155" s="22"/>
      <c r="PI155" s="22"/>
      <c r="PJ155" s="22"/>
      <c r="PK155" s="22"/>
      <c r="PL155" s="22"/>
      <c r="PM155" s="22"/>
      <c r="PN155" s="22"/>
      <c r="PO155" s="22"/>
      <c r="PP155" s="22"/>
      <c r="PQ155" s="22"/>
      <c r="PR155" s="22"/>
      <c r="PS155" s="22"/>
      <c r="PT155" s="22"/>
      <c r="PU155" s="22"/>
      <c r="PV155" s="22"/>
      <c r="PW155" s="22"/>
      <c r="PX155" s="22"/>
      <c r="PY155" s="22"/>
      <c r="PZ155" s="22"/>
      <c r="QA155" s="22"/>
      <c r="QB155" s="22"/>
      <c r="QC155" s="22"/>
      <c r="QD155" s="22"/>
      <c r="QE155" s="22"/>
      <c r="QF155" s="22"/>
      <c r="QG155" s="22"/>
      <c r="QH155" s="22"/>
      <c r="QI155" s="22"/>
      <c r="QJ155" s="22"/>
      <c r="QK155" s="22"/>
      <c r="QL155" s="22"/>
      <c r="QM155" s="22"/>
      <c r="QN155" s="22"/>
      <c r="QO155" s="22"/>
      <c r="QP155" s="22"/>
      <c r="QQ155" s="22"/>
      <c r="QR155" s="22"/>
      <c r="QS155" s="22"/>
      <c r="QT155" s="22"/>
      <c r="QU155" s="22"/>
      <c r="QV155" s="22"/>
      <c r="QW155" s="22"/>
      <c r="QX155" s="22"/>
      <c r="QY155" s="22"/>
      <c r="QZ155" s="22"/>
      <c r="RA155" s="22"/>
      <c r="RB155" s="22"/>
      <c r="RC155" s="22"/>
      <c r="RD155" s="22"/>
      <c r="RE155" s="22"/>
      <c r="RF155" s="22"/>
      <c r="RG155" s="22"/>
      <c r="RH155" s="22"/>
      <c r="RI155" s="22"/>
      <c r="RJ155" s="22"/>
      <c r="RK155" s="22"/>
      <c r="RL155" s="22"/>
      <c r="RM155" s="22"/>
      <c r="RN155" s="22"/>
      <c r="RO155" s="22"/>
      <c r="RP155" s="22"/>
      <c r="RQ155" s="22"/>
      <c r="RR155" s="22"/>
      <c r="RS155" s="22"/>
      <c r="RT155" s="22"/>
      <c r="RU155" s="22"/>
      <c r="RV155" s="22"/>
      <c r="RW155" s="22"/>
      <c r="RX155" s="22"/>
      <c r="RY155" s="22"/>
      <c r="RZ155" s="22"/>
      <c r="SA155" s="22"/>
      <c r="SB155" s="22"/>
      <c r="SC155" s="22"/>
      <c r="SD155" s="22"/>
      <c r="SE155" s="22"/>
      <c r="SF155" s="22"/>
      <c r="SG155" s="22"/>
      <c r="SH155" s="22"/>
      <c r="SI155" s="22"/>
      <c r="SJ155" s="22"/>
      <c r="SK155" s="22"/>
      <c r="SL155" s="22"/>
      <c r="SM155" s="22"/>
      <c r="SN155" s="22"/>
      <c r="SO155" s="22"/>
      <c r="SP155" s="22"/>
      <c r="SQ155" s="22"/>
      <c r="SR155" s="22"/>
      <c r="SS155" s="22"/>
      <c r="ST155" s="22"/>
      <c r="SU155" s="22"/>
      <c r="SV155" s="22"/>
      <c r="SW155" s="22"/>
      <c r="SX155" s="22"/>
      <c r="SY155" s="22"/>
      <c r="SZ155" s="22"/>
      <c r="TA155" s="22"/>
      <c r="TB155" s="22"/>
      <c r="TC155" s="22"/>
      <c r="TD155" s="22"/>
      <c r="TE155" s="22"/>
      <c r="TF155" s="22"/>
      <c r="TG155" s="22"/>
      <c r="TH155" s="22"/>
      <c r="TI155" s="22"/>
      <c r="TJ155" s="22"/>
      <c r="TK155" s="22"/>
      <c r="TL155" s="22"/>
      <c r="TM155" s="22"/>
      <c r="TN155" s="22"/>
      <c r="TO155" s="22"/>
    </row>
    <row r="156" spans="1:535" s="21" customFormat="1" ht="47.25" x14ac:dyDescent="0.25">
      <c r="A156" s="53" t="s">
        <v>373</v>
      </c>
      <c r="B156" s="41">
        <f>'дод 5'!A188</f>
        <v>7361</v>
      </c>
      <c r="C156" s="35" t="str">
        <f>'дод 5'!C188</f>
        <v>Співфінансування інвестиційних проектів, що реалізуються за рахунок коштів державного фонду регіонального розвитку</v>
      </c>
      <c r="D156" s="157">
        <v>0</v>
      </c>
      <c r="E156" s="157"/>
      <c r="F156" s="157"/>
      <c r="G156" s="157"/>
      <c r="H156" s="157"/>
      <c r="I156" s="157"/>
      <c r="J156" s="158"/>
      <c r="K156" s="157">
        <f t="shared" si="97"/>
        <v>4289000</v>
      </c>
      <c r="L156" s="157">
        <v>4289000</v>
      </c>
      <c r="M156" s="157"/>
      <c r="N156" s="157"/>
      <c r="O156" s="157"/>
      <c r="P156" s="157">
        <v>4289000</v>
      </c>
      <c r="Q156" s="157">
        <f t="shared" si="99"/>
        <v>2569334.31</v>
      </c>
      <c r="R156" s="157">
        <v>2569334.31</v>
      </c>
      <c r="S156" s="157"/>
      <c r="T156" s="157"/>
      <c r="U156" s="157"/>
      <c r="V156" s="157">
        <v>2569334.31</v>
      </c>
      <c r="W156" s="158">
        <f t="shared" si="100"/>
        <v>59.905206574959202</v>
      </c>
      <c r="X156" s="157">
        <f t="shared" si="96"/>
        <v>2569334.31</v>
      </c>
      <c r="Y156" s="203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  <c r="IU156" s="22"/>
      <c r="IV156" s="22"/>
      <c r="IW156" s="22"/>
      <c r="IX156" s="22"/>
      <c r="IY156" s="22"/>
      <c r="IZ156" s="22"/>
      <c r="JA156" s="22"/>
      <c r="JB156" s="22"/>
      <c r="JC156" s="22"/>
      <c r="JD156" s="22"/>
      <c r="JE156" s="22"/>
      <c r="JF156" s="22"/>
      <c r="JG156" s="22"/>
      <c r="JH156" s="22"/>
      <c r="JI156" s="22"/>
      <c r="JJ156" s="22"/>
      <c r="JK156" s="22"/>
      <c r="JL156" s="22"/>
      <c r="JM156" s="22"/>
      <c r="JN156" s="22"/>
      <c r="JO156" s="22"/>
      <c r="JP156" s="22"/>
      <c r="JQ156" s="22"/>
      <c r="JR156" s="22"/>
      <c r="JS156" s="22"/>
      <c r="JT156" s="22"/>
      <c r="JU156" s="22"/>
      <c r="JV156" s="22"/>
      <c r="JW156" s="22"/>
      <c r="JX156" s="22"/>
      <c r="JY156" s="22"/>
      <c r="JZ156" s="22"/>
      <c r="KA156" s="22"/>
      <c r="KB156" s="22"/>
      <c r="KC156" s="22"/>
      <c r="KD156" s="22"/>
      <c r="KE156" s="22"/>
      <c r="KF156" s="22"/>
      <c r="KG156" s="22"/>
      <c r="KH156" s="22"/>
      <c r="KI156" s="22"/>
      <c r="KJ156" s="22"/>
      <c r="KK156" s="22"/>
      <c r="KL156" s="22"/>
      <c r="KM156" s="22"/>
      <c r="KN156" s="22"/>
      <c r="KO156" s="22"/>
      <c r="KP156" s="22"/>
      <c r="KQ156" s="22"/>
      <c r="KR156" s="22"/>
      <c r="KS156" s="22"/>
      <c r="KT156" s="22"/>
      <c r="KU156" s="22"/>
      <c r="KV156" s="22"/>
      <c r="KW156" s="22"/>
      <c r="KX156" s="22"/>
      <c r="KY156" s="22"/>
      <c r="KZ156" s="22"/>
      <c r="LA156" s="22"/>
      <c r="LB156" s="22"/>
      <c r="LC156" s="22"/>
      <c r="LD156" s="22"/>
      <c r="LE156" s="22"/>
      <c r="LF156" s="22"/>
      <c r="LG156" s="22"/>
      <c r="LH156" s="22"/>
      <c r="LI156" s="22"/>
      <c r="LJ156" s="22"/>
      <c r="LK156" s="22"/>
      <c r="LL156" s="22"/>
      <c r="LM156" s="22"/>
      <c r="LN156" s="22"/>
      <c r="LO156" s="22"/>
      <c r="LP156" s="22"/>
      <c r="LQ156" s="22"/>
      <c r="LR156" s="22"/>
      <c r="LS156" s="22"/>
      <c r="LT156" s="22"/>
      <c r="LU156" s="22"/>
      <c r="LV156" s="22"/>
      <c r="LW156" s="22"/>
      <c r="LX156" s="22"/>
      <c r="LY156" s="22"/>
      <c r="LZ156" s="22"/>
      <c r="MA156" s="22"/>
      <c r="MB156" s="22"/>
      <c r="MC156" s="22"/>
      <c r="MD156" s="22"/>
      <c r="ME156" s="22"/>
      <c r="MF156" s="22"/>
      <c r="MG156" s="22"/>
      <c r="MH156" s="22"/>
      <c r="MI156" s="22"/>
      <c r="MJ156" s="22"/>
      <c r="MK156" s="22"/>
      <c r="ML156" s="22"/>
      <c r="MM156" s="22"/>
      <c r="MN156" s="22"/>
      <c r="MO156" s="22"/>
      <c r="MP156" s="22"/>
      <c r="MQ156" s="22"/>
      <c r="MR156" s="22"/>
      <c r="MS156" s="22"/>
      <c r="MT156" s="22"/>
      <c r="MU156" s="22"/>
      <c r="MV156" s="22"/>
      <c r="MW156" s="22"/>
      <c r="MX156" s="22"/>
      <c r="MY156" s="22"/>
      <c r="MZ156" s="22"/>
      <c r="NA156" s="22"/>
      <c r="NB156" s="22"/>
      <c r="NC156" s="22"/>
      <c r="ND156" s="22"/>
      <c r="NE156" s="22"/>
      <c r="NF156" s="22"/>
      <c r="NG156" s="22"/>
      <c r="NH156" s="22"/>
      <c r="NI156" s="22"/>
      <c r="NJ156" s="22"/>
      <c r="NK156" s="22"/>
      <c r="NL156" s="22"/>
      <c r="NM156" s="22"/>
      <c r="NN156" s="22"/>
      <c r="NO156" s="22"/>
      <c r="NP156" s="22"/>
      <c r="NQ156" s="22"/>
      <c r="NR156" s="22"/>
      <c r="NS156" s="22"/>
      <c r="NT156" s="22"/>
      <c r="NU156" s="22"/>
      <c r="NV156" s="22"/>
      <c r="NW156" s="22"/>
      <c r="NX156" s="22"/>
      <c r="NY156" s="22"/>
      <c r="NZ156" s="22"/>
      <c r="OA156" s="22"/>
      <c r="OB156" s="22"/>
      <c r="OC156" s="22"/>
      <c r="OD156" s="22"/>
      <c r="OE156" s="22"/>
      <c r="OF156" s="22"/>
      <c r="OG156" s="22"/>
      <c r="OH156" s="22"/>
      <c r="OI156" s="22"/>
      <c r="OJ156" s="22"/>
      <c r="OK156" s="22"/>
      <c r="OL156" s="22"/>
      <c r="OM156" s="22"/>
      <c r="ON156" s="22"/>
      <c r="OO156" s="22"/>
      <c r="OP156" s="22"/>
      <c r="OQ156" s="22"/>
      <c r="OR156" s="22"/>
      <c r="OS156" s="22"/>
      <c r="OT156" s="22"/>
      <c r="OU156" s="22"/>
      <c r="OV156" s="22"/>
      <c r="OW156" s="22"/>
      <c r="OX156" s="22"/>
      <c r="OY156" s="22"/>
      <c r="OZ156" s="22"/>
      <c r="PA156" s="22"/>
      <c r="PB156" s="22"/>
      <c r="PC156" s="22"/>
      <c r="PD156" s="22"/>
      <c r="PE156" s="22"/>
      <c r="PF156" s="22"/>
      <c r="PG156" s="22"/>
      <c r="PH156" s="22"/>
      <c r="PI156" s="22"/>
      <c r="PJ156" s="22"/>
      <c r="PK156" s="22"/>
      <c r="PL156" s="22"/>
      <c r="PM156" s="22"/>
      <c r="PN156" s="22"/>
      <c r="PO156" s="22"/>
      <c r="PP156" s="22"/>
      <c r="PQ156" s="22"/>
      <c r="PR156" s="22"/>
      <c r="PS156" s="22"/>
      <c r="PT156" s="22"/>
      <c r="PU156" s="22"/>
      <c r="PV156" s="22"/>
      <c r="PW156" s="22"/>
      <c r="PX156" s="22"/>
      <c r="PY156" s="22"/>
      <c r="PZ156" s="22"/>
      <c r="QA156" s="22"/>
      <c r="QB156" s="22"/>
      <c r="QC156" s="22"/>
      <c r="QD156" s="22"/>
      <c r="QE156" s="22"/>
      <c r="QF156" s="22"/>
      <c r="QG156" s="22"/>
      <c r="QH156" s="22"/>
      <c r="QI156" s="22"/>
      <c r="QJ156" s="22"/>
      <c r="QK156" s="22"/>
      <c r="QL156" s="22"/>
      <c r="QM156" s="22"/>
      <c r="QN156" s="22"/>
      <c r="QO156" s="22"/>
      <c r="QP156" s="22"/>
      <c r="QQ156" s="22"/>
      <c r="QR156" s="22"/>
      <c r="QS156" s="22"/>
      <c r="QT156" s="22"/>
      <c r="QU156" s="22"/>
      <c r="QV156" s="22"/>
      <c r="QW156" s="22"/>
      <c r="QX156" s="22"/>
      <c r="QY156" s="22"/>
      <c r="QZ156" s="22"/>
      <c r="RA156" s="22"/>
      <c r="RB156" s="22"/>
      <c r="RC156" s="22"/>
      <c r="RD156" s="22"/>
      <c r="RE156" s="22"/>
      <c r="RF156" s="22"/>
      <c r="RG156" s="22"/>
      <c r="RH156" s="22"/>
      <c r="RI156" s="22"/>
      <c r="RJ156" s="22"/>
      <c r="RK156" s="22"/>
      <c r="RL156" s="22"/>
      <c r="RM156" s="22"/>
      <c r="RN156" s="22"/>
      <c r="RO156" s="22"/>
      <c r="RP156" s="22"/>
      <c r="RQ156" s="22"/>
      <c r="RR156" s="22"/>
      <c r="RS156" s="22"/>
      <c r="RT156" s="22"/>
      <c r="RU156" s="22"/>
      <c r="RV156" s="22"/>
      <c r="RW156" s="22"/>
      <c r="RX156" s="22"/>
      <c r="RY156" s="22"/>
      <c r="RZ156" s="22"/>
      <c r="SA156" s="22"/>
      <c r="SB156" s="22"/>
      <c r="SC156" s="22"/>
      <c r="SD156" s="22"/>
      <c r="SE156" s="22"/>
      <c r="SF156" s="22"/>
      <c r="SG156" s="22"/>
      <c r="SH156" s="22"/>
      <c r="SI156" s="22"/>
      <c r="SJ156" s="22"/>
      <c r="SK156" s="22"/>
      <c r="SL156" s="22"/>
      <c r="SM156" s="22"/>
      <c r="SN156" s="22"/>
      <c r="SO156" s="22"/>
      <c r="SP156" s="22"/>
      <c r="SQ156" s="22"/>
      <c r="SR156" s="22"/>
      <c r="SS156" s="22"/>
      <c r="ST156" s="22"/>
      <c r="SU156" s="22"/>
      <c r="SV156" s="22"/>
      <c r="SW156" s="22"/>
      <c r="SX156" s="22"/>
      <c r="SY156" s="22"/>
      <c r="SZ156" s="22"/>
      <c r="TA156" s="22"/>
      <c r="TB156" s="22"/>
      <c r="TC156" s="22"/>
      <c r="TD156" s="22"/>
      <c r="TE156" s="22"/>
      <c r="TF156" s="22"/>
      <c r="TG156" s="22"/>
      <c r="TH156" s="22"/>
      <c r="TI156" s="22"/>
      <c r="TJ156" s="22"/>
      <c r="TK156" s="22"/>
      <c r="TL156" s="22"/>
      <c r="TM156" s="22"/>
      <c r="TN156" s="22"/>
      <c r="TO156" s="22"/>
    </row>
    <row r="157" spans="1:535" s="21" customFormat="1" ht="63" x14ac:dyDescent="0.25">
      <c r="A157" s="53" t="s">
        <v>423</v>
      </c>
      <c r="B157" s="41">
        <v>7363</v>
      </c>
      <c r="C157" s="54" t="s">
        <v>398</v>
      </c>
      <c r="D157" s="157">
        <v>0</v>
      </c>
      <c r="E157" s="157"/>
      <c r="F157" s="157"/>
      <c r="G157" s="157"/>
      <c r="H157" s="157"/>
      <c r="I157" s="157"/>
      <c r="J157" s="158"/>
      <c r="K157" s="157">
        <f t="shared" si="97"/>
        <v>156000</v>
      </c>
      <c r="L157" s="157">
        <v>156000</v>
      </c>
      <c r="M157" s="157"/>
      <c r="N157" s="157"/>
      <c r="O157" s="157"/>
      <c r="P157" s="157">
        <v>156000</v>
      </c>
      <c r="Q157" s="157">
        <f t="shared" si="99"/>
        <v>0</v>
      </c>
      <c r="R157" s="157"/>
      <c r="S157" s="157"/>
      <c r="T157" s="157"/>
      <c r="U157" s="157"/>
      <c r="V157" s="157"/>
      <c r="W157" s="158">
        <f t="shared" si="100"/>
        <v>0</v>
      </c>
      <c r="X157" s="157">
        <f t="shared" si="96"/>
        <v>0</v>
      </c>
      <c r="Y157" s="203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  <c r="IU157" s="22"/>
      <c r="IV157" s="22"/>
      <c r="IW157" s="22"/>
      <c r="IX157" s="22"/>
      <c r="IY157" s="22"/>
      <c r="IZ157" s="22"/>
      <c r="JA157" s="22"/>
      <c r="JB157" s="22"/>
      <c r="JC157" s="22"/>
      <c r="JD157" s="22"/>
      <c r="JE157" s="22"/>
      <c r="JF157" s="22"/>
      <c r="JG157" s="22"/>
      <c r="JH157" s="22"/>
      <c r="JI157" s="22"/>
      <c r="JJ157" s="22"/>
      <c r="JK157" s="22"/>
      <c r="JL157" s="22"/>
      <c r="JM157" s="22"/>
      <c r="JN157" s="22"/>
      <c r="JO157" s="22"/>
      <c r="JP157" s="22"/>
      <c r="JQ157" s="22"/>
      <c r="JR157" s="22"/>
      <c r="JS157" s="22"/>
      <c r="JT157" s="22"/>
      <c r="JU157" s="22"/>
      <c r="JV157" s="22"/>
      <c r="JW157" s="22"/>
      <c r="JX157" s="22"/>
      <c r="JY157" s="22"/>
      <c r="JZ157" s="22"/>
      <c r="KA157" s="22"/>
      <c r="KB157" s="22"/>
      <c r="KC157" s="22"/>
      <c r="KD157" s="22"/>
      <c r="KE157" s="22"/>
      <c r="KF157" s="22"/>
      <c r="KG157" s="22"/>
      <c r="KH157" s="22"/>
      <c r="KI157" s="22"/>
      <c r="KJ157" s="22"/>
      <c r="KK157" s="22"/>
      <c r="KL157" s="22"/>
      <c r="KM157" s="22"/>
      <c r="KN157" s="22"/>
      <c r="KO157" s="22"/>
      <c r="KP157" s="22"/>
      <c r="KQ157" s="22"/>
      <c r="KR157" s="22"/>
      <c r="KS157" s="22"/>
      <c r="KT157" s="22"/>
      <c r="KU157" s="22"/>
      <c r="KV157" s="22"/>
      <c r="KW157" s="22"/>
      <c r="KX157" s="22"/>
      <c r="KY157" s="22"/>
      <c r="KZ157" s="22"/>
      <c r="LA157" s="22"/>
      <c r="LB157" s="22"/>
      <c r="LC157" s="22"/>
      <c r="LD157" s="22"/>
      <c r="LE157" s="22"/>
      <c r="LF157" s="22"/>
      <c r="LG157" s="22"/>
      <c r="LH157" s="22"/>
      <c r="LI157" s="22"/>
      <c r="LJ157" s="22"/>
      <c r="LK157" s="22"/>
      <c r="LL157" s="22"/>
      <c r="LM157" s="22"/>
      <c r="LN157" s="22"/>
      <c r="LO157" s="22"/>
      <c r="LP157" s="22"/>
      <c r="LQ157" s="22"/>
      <c r="LR157" s="22"/>
      <c r="LS157" s="22"/>
      <c r="LT157" s="22"/>
      <c r="LU157" s="22"/>
      <c r="LV157" s="22"/>
      <c r="LW157" s="22"/>
      <c r="LX157" s="22"/>
      <c r="LY157" s="22"/>
      <c r="LZ157" s="22"/>
      <c r="MA157" s="22"/>
      <c r="MB157" s="22"/>
      <c r="MC157" s="22"/>
      <c r="MD157" s="22"/>
      <c r="ME157" s="22"/>
      <c r="MF157" s="22"/>
      <c r="MG157" s="22"/>
      <c r="MH157" s="22"/>
      <c r="MI157" s="22"/>
      <c r="MJ157" s="22"/>
      <c r="MK157" s="22"/>
      <c r="ML157" s="22"/>
      <c r="MM157" s="22"/>
      <c r="MN157" s="22"/>
      <c r="MO157" s="22"/>
      <c r="MP157" s="22"/>
      <c r="MQ157" s="22"/>
      <c r="MR157" s="22"/>
      <c r="MS157" s="22"/>
      <c r="MT157" s="22"/>
      <c r="MU157" s="22"/>
      <c r="MV157" s="22"/>
      <c r="MW157" s="22"/>
      <c r="MX157" s="22"/>
      <c r="MY157" s="22"/>
      <c r="MZ157" s="22"/>
      <c r="NA157" s="22"/>
      <c r="NB157" s="22"/>
      <c r="NC157" s="22"/>
      <c r="ND157" s="22"/>
      <c r="NE157" s="22"/>
      <c r="NF157" s="22"/>
      <c r="NG157" s="22"/>
      <c r="NH157" s="22"/>
      <c r="NI157" s="22"/>
      <c r="NJ157" s="22"/>
      <c r="NK157" s="22"/>
      <c r="NL157" s="22"/>
      <c r="NM157" s="22"/>
      <c r="NN157" s="22"/>
      <c r="NO157" s="22"/>
      <c r="NP157" s="22"/>
      <c r="NQ157" s="22"/>
      <c r="NR157" s="22"/>
      <c r="NS157" s="22"/>
      <c r="NT157" s="22"/>
      <c r="NU157" s="22"/>
      <c r="NV157" s="22"/>
      <c r="NW157" s="22"/>
      <c r="NX157" s="22"/>
      <c r="NY157" s="22"/>
      <c r="NZ157" s="22"/>
      <c r="OA157" s="22"/>
      <c r="OB157" s="22"/>
      <c r="OC157" s="22"/>
      <c r="OD157" s="22"/>
      <c r="OE157" s="22"/>
      <c r="OF157" s="22"/>
      <c r="OG157" s="22"/>
      <c r="OH157" s="22"/>
      <c r="OI157" s="22"/>
      <c r="OJ157" s="22"/>
      <c r="OK157" s="22"/>
      <c r="OL157" s="22"/>
      <c r="OM157" s="22"/>
      <c r="ON157" s="22"/>
      <c r="OO157" s="22"/>
      <c r="OP157" s="22"/>
      <c r="OQ157" s="22"/>
      <c r="OR157" s="22"/>
      <c r="OS157" s="22"/>
      <c r="OT157" s="22"/>
      <c r="OU157" s="22"/>
      <c r="OV157" s="22"/>
      <c r="OW157" s="22"/>
      <c r="OX157" s="22"/>
      <c r="OY157" s="22"/>
      <c r="OZ157" s="22"/>
      <c r="PA157" s="22"/>
      <c r="PB157" s="22"/>
      <c r="PC157" s="22"/>
      <c r="PD157" s="22"/>
      <c r="PE157" s="22"/>
      <c r="PF157" s="22"/>
      <c r="PG157" s="22"/>
      <c r="PH157" s="22"/>
      <c r="PI157" s="22"/>
      <c r="PJ157" s="22"/>
      <c r="PK157" s="22"/>
      <c r="PL157" s="22"/>
      <c r="PM157" s="22"/>
      <c r="PN157" s="22"/>
      <c r="PO157" s="22"/>
      <c r="PP157" s="22"/>
      <c r="PQ157" s="22"/>
      <c r="PR157" s="22"/>
      <c r="PS157" s="22"/>
      <c r="PT157" s="22"/>
      <c r="PU157" s="22"/>
      <c r="PV157" s="22"/>
      <c r="PW157" s="22"/>
      <c r="PX157" s="22"/>
      <c r="PY157" s="22"/>
      <c r="PZ157" s="22"/>
      <c r="QA157" s="22"/>
      <c r="QB157" s="22"/>
      <c r="QC157" s="22"/>
      <c r="QD157" s="22"/>
      <c r="QE157" s="22"/>
      <c r="QF157" s="22"/>
      <c r="QG157" s="22"/>
      <c r="QH157" s="22"/>
      <c r="QI157" s="22"/>
      <c r="QJ157" s="22"/>
      <c r="QK157" s="22"/>
      <c r="QL157" s="22"/>
      <c r="QM157" s="22"/>
      <c r="QN157" s="22"/>
      <c r="QO157" s="22"/>
      <c r="QP157" s="22"/>
      <c r="QQ157" s="22"/>
      <c r="QR157" s="22"/>
      <c r="QS157" s="22"/>
      <c r="QT157" s="22"/>
      <c r="QU157" s="22"/>
      <c r="QV157" s="22"/>
      <c r="QW157" s="22"/>
      <c r="QX157" s="22"/>
      <c r="QY157" s="22"/>
      <c r="QZ157" s="22"/>
      <c r="RA157" s="22"/>
      <c r="RB157" s="22"/>
      <c r="RC157" s="22"/>
      <c r="RD157" s="22"/>
      <c r="RE157" s="22"/>
      <c r="RF157" s="22"/>
      <c r="RG157" s="22"/>
      <c r="RH157" s="22"/>
      <c r="RI157" s="22"/>
      <c r="RJ157" s="22"/>
      <c r="RK157" s="22"/>
      <c r="RL157" s="22"/>
      <c r="RM157" s="22"/>
      <c r="RN157" s="22"/>
      <c r="RO157" s="22"/>
      <c r="RP157" s="22"/>
      <c r="RQ157" s="22"/>
      <c r="RR157" s="22"/>
      <c r="RS157" s="22"/>
      <c r="RT157" s="22"/>
      <c r="RU157" s="22"/>
      <c r="RV157" s="22"/>
      <c r="RW157" s="22"/>
      <c r="RX157" s="22"/>
      <c r="RY157" s="22"/>
      <c r="RZ157" s="22"/>
      <c r="SA157" s="22"/>
      <c r="SB157" s="22"/>
      <c r="SC157" s="22"/>
      <c r="SD157" s="22"/>
      <c r="SE157" s="22"/>
      <c r="SF157" s="22"/>
      <c r="SG157" s="22"/>
      <c r="SH157" s="22"/>
      <c r="SI157" s="22"/>
      <c r="SJ157" s="22"/>
      <c r="SK157" s="22"/>
      <c r="SL157" s="22"/>
      <c r="SM157" s="22"/>
      <c r="SN157" s="22"/>
      <c r="SO157" s="22"/>
      <c r="SP157" s="22"/>
      <c r="SQ157" s="22"/>
      <c r="SR157" s="22"/>
      <c r="SS157" s="22"/>
      <c r="ST157" s="22"/>
      <c r="SU157" s="22"/>
      <c r="SV157" s="22"/>
      <c r="SW157" s="22"/>
      <c r="SX157" s="22"/>
      <c r="SY157" s="22"/>
      <c r="SZ157" s="22"/>
      <c r="TA157" s="22"/>
      <c r="TB157" s="22"/>
      <c r="TC157" s="22"/>
      <c r="TD157" s="22"/>
      <c r="TE157" s="22"/>
      <c r="TF157" s="22"/>
      <c r="TG157" s="22"/>
      <c r="TH157" s="22"/>
      <c r="TI157" s="22"/>
      <c r="TJ157" s="22"/>
      <c r="TK157" s="22"/>
      <c r="TL157" s="22"/>
      <c r="TM157" s="22"/>
      <c r="TN157" s="22"/>
      <c r="TO157" s="22"/>
    </row>
    <row r="158" spans="1:535" s="21" customFormat="1" ht="63" x14ac:dyDescent="0.25">
      <c r="A158" s="53"/>
      <c r="B158" s="41"/>
      <c r="C158" s="76" t="s">
        <v>388</v>
      </c>
      <c r="D158" s="159">
        <v>0</v>
      </c>
      <c r="E158" s="159"/>
      <c r="F158" s="159"/>
      <c r="G158" s="159"/>
      <c r="H158" s="159"/>
      <c r="I158" s="159"/>
      <c r="J158" s="158"/>
      <c r="K158" s="159">
        <f t="shared" si="97"/>
        <v>156000</v>
      </c>
      <c r="L158" s="159">
        <v>156000</v>
      </c>
      <c r="M158" s="159"/>
      <c r="N158" s="159"/>
      <c r="O158" s="159"/>
      <c r="P158" s="159">
        <v>156000</v>
      </c>
      <c r="Q158" s="157">
        <f t="shared" si="99"/>
        <v>0</v>
      </c>
      <c r="R158" s="159"/>
      <c r="S158" s="159"/>
      <c r="T158" s="159"/>
      <c r="U158" s="159"/>
      <c r="V158" s="159"/>
      <c r="W158" s="158">
        <f t="shared" si="100"/>
        <v>0</v>
      </c>
      <c r="X158" s="157">
        <f t="shared" si="96"/>
        <v>0</v>
      </c>
      <c r="Y158" s="203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  <c r="IU158" s="22"/>
      <c r="IV158" s="22"/>
      <c r="IW158" s="22"/>
      <c r="IX158" s="22"/>
      <c r="IY158" s="22"/>
      <c r="IZ158" s="22"/>
      <c r="JA158" s="22"/>
      <c r="JB158" s="22"/>
      <c r="JC158" s="22"/>
      <c r="JD158" s="22"/>
      <c r="JE158" s="22"/>
      <c r="JF158" s="22"/>
      <c r="JG158" s="22"/>
      <c r="JH158" s="22"/>
      <c r="JI158" s="22"/>
      <c r="JJ158" s="22"/>
      <c r="JK158" s="22"/>
      <c r="JL158" s="22"/>
      <c r="JM158" s="22"/>
      <c r="JN158" s="22"/>
      <c r="JO158" s="22"/>
      <c r="JP158" s="22"/>
      <c r="JQ158" s="22"/>
      <c r="JR158" s="22"/>
      <c r="JS158" s="22"/>
      <c r="JT158" s="22"/>
      <c r="JU158" s="22"/>
      <c r="JV158" s="22"/>
      <c r="JW158" s="22"/>
      <c r="JX158" s="22"/>
      <c r="JY158" s="22"/>
      <c r="JZ158" s="22"/>
      <c r="KA158" s="22"/>
      <c r="KB158" s="22"/>
      <c r="KC158" s="22"/>
      <c r="KD158" s="22"/>
      <c r="KE158" s="22"/>
      <c r="KF158" s="22"/>
      <c r="KG158" s="22"/>
      <c r="KH158" s="22"/>
      <c r="KI158" s="22"/>
      <c r="KJ158" s="22"/>
      <c r="KK158" s="22"/>
      <c r="KL158" s="22"/>
      <c r="KM158" s="22"/>
      <c r="KN158" s="22"/>
      <c r="KO158" s="22"/>
      <c r="KP158" s="22"/>
      <c r="KQ158" s="22"/>
      <c r="KR158" s="22"/>
      <c r="KS158" s="22"/>
      <c r="KT158" s="22"/>
      <c r="KU158" s="22"/>
      <c r="KV158" s="22"/>
      <c r="KW158" s="22"/>
      <c r="KX158" s="22"/>
      <c r="KY158" s="22"/>
      <c r="KZ158" s="22"/>
      <c r="LA158" s="22"/>
      <c r="LB158" s="22"/>
      <c r="LC158" s="22"/>
      <c r="LD158" s="22"/>
      <c r="LE158" s="22"/>
      <c r="LF158" s="22"/>
      <c r="LG158" s="22"/>
      <c r="LH158" s="22"/>
      <c r="LI158" s="22"/>
      <c r="LJ158" s="22"/>
      <c r="LK158" s="22"/>
      <c r="LL158" s="22"/>
      <c r="LM158" s="22"/>
      <c r="LN158" s="22"/>
      <c r="LO158" s="22"/>
      <c r="LP158" s="22"/>
      <c r="LQ158" s="22"/>
      <c r="LR158" s="22"/>
      <c r="LS158" s="22"/>
      <c r="LT158" s="22"/>
      <c r="LU158" s="22"/>
      <c r="LV158" s="22"/>
      <c r="LW158" s="22"/>
      <c r="LX158" s="22"/>
      <c r="LY158" s="22"/>
      <c r="LZ158" s="22"/>
      <c r="MA158" s="22"/>
      <c r="MB158" s="22"/>
      <c r="MC158" s="22"/>
      <c r="MD158" s="22"/>
      <c r="ME158" s="22"/>
      <c r="MF158" s="22"/>
      <c r="MG158" s="22"/>
      <c r="MH158" s="22"/>
      <c r="MI158" s="22"/>
      <c r="MJ158" s="22"/>
      <c r="MK158" s="22"/>
      <c r="ML158" s="22"/>
      <c r="MM158" s="22"/>
      <c r="MN158" s="22"/>
      <c r="MO158" s="22"/>
      <c r="MP158" s="22"/>
      <c r="MQ158" s="22"/>
      <c r="MR158" s="22"/>
      <c r="MS158" s="22"/>
      <c r="MT158" s="22"/>
      <c r="MU158" s="22"/>
      <c r="MV158" s="22"/>
      <c r="MW158" s="22"/>
      <c r="MX158" s="22"/>
      <c r="MY158" s="22"/>
      <c r="MZ158" s="22"/>
      <c r="NA158" s="22"/>
      <c r="NB158" s="22"/>
      <c r="NC158" s="22"/>
      <c r="ND158" s="22"/>
      <c r="NE158" s="22"/>
      <c r="NF158" s="22"/>
      <c r="NG158" s="22"/>
      <c r="NH158" s="22"/>
      <c r="NI158" s="22"/>
      <c r="NJ158" s="22"/>
      <c r="NK158" s="22"/>
      <c r="NL158" s="22"/>
      <c r="NM158" s="22"/>
      <c r="NN158" s="22"/>
      <c r="NO158" s="22"/>
      <c r="NP158" s="22"/>
      <c r="NQ158" s="22"/>
      <c r="NR158" s="22"/>
      <c r="NS158" s="22"/>
      <c r="NT158" s="22"/>
      <c r="NU158" s="22"/>
      <c r="NV158" s="22"/>
      <c r="NW158" s="22"/>
      <c r="NX158" s="22"/>
      <c r="NY158" s="22"/>
      <c r="NZ158" s="22"/>
      <c r="OA158" s="22"/>
      <c r="OB158" s="22"/>
      <c r="OC158" s="22"/>
      <c r="OD158" s="22"/>
      <c r="OE158" s="22"/>
      <c r="OF158" s="22"/>
      <c r="OG158" s="22"/>
      <c r="OH158" s="22"/>
      <c r="OI158" s="22"/>
      <c r="OJ158" s="22"/>
      <c r="OK158" s="22"/>
      <c r="OL158" s="22"/>
      <c r="OM158" s="22"/>
      <c r="ON158" s="22"/>
      <c r="OO158" s="22"/>
      <c r="OP158" s="22"/>
      <c r="OQ158" s="22"/>
      <c r="OR158" s="22"/>
      <c r="OS158" s="22"/>
      <c r="OT158" s="22"/>
      <c r="OU158" s="22"/>
      <c r="OV158" s="22"/>
      <c r="OW158" s="22"/>
      <c r="OX158" s="22"/>
      <c r="OY158" s="22"/>
      <c r="OZ158" s="22"/>
      <c r="PA158" s="22"/>
      <c r="PB158" s="22"/>
      <c r="PC158" s="22"/>
      <c r="PD158" s="22"/>
      <c r="PE158" s="22"/>
      <c r="PF158" s="22"/>
      <c r="PG158" s="22"/>
      <c r="PH158" s="22"/>
      <c r="PI158" s="22"/>
      <c r="PJ158" s="22"/>
      <c r="PK158" s="22"/>
      <c r="PL158" s="22"/>
      <c r="PM158" s="22"/>
      <c r="PN158" s="22"/>
      <c r="PO158" s="22"/>
      <c r="PP158" s="22"/>
      <c r="PQ158" s="22"/>
      <c r="PR158" s="22"/>
      <c r="PS158" s="22"/>
      <c r="PT158" s="22"/>
      <c r="PU158" s="22"/>
      <c r="PV158" s="22"/>
      <c r="PW158" s="22"/>
      <c r="PX158" s="22"/>
      <c r="PY158" s="22"/>
      <c r="PZ158" s="22"/>
      <c r="QA158" s="22"/>
      <c r="QB158" s="22"/>
      <c r="QC158" s="22"/>
      <c r="QD158" s="22"/>
      <c r="QE158" s="22"/>
      <c r="QF158" s="22"/>
      <c r="QG158" s="22"/>
      <c r="QH158" s="22"/>
      <c r="QI158" s="22"/>
      <c r="QJ158" s="22"/>
      <c r="QK158" s="22"/>
      <c r="QL158" s="22"/>
      <c r="QM158" s="22"/>
      <c r="QN158" s="22"/>
      <c r="QO158" s="22"/>
      <c r="QP158" s="22"/>
      <c r="QQ158" s="22"/>
      <c r="QR158" s="22"/>
      <c r="QS158" s="22"/>
      <c r="QT158" s="22"/>
      <c r="QU158" s="22"/>
      <c r="QV158" s="22"/>
      <c r="QW158" s="22"/>
      <c r="QX158" s="22"/>
      <c r="QY158" s="22"/>
      <c r="QZ158" s="22"/>
      <c r="RA158" s="22"/>
      <c r="RB158" s="22"/>
      <c r="RC158" s="22"/>
      <c r="RD158" s="22"/>
      <c r="RE158" s="22"/>
      <c r="RF158" s="22"/>
      <c r="RG158" s="22"/>
      <c r="RH158" s="22"/>
      <c r="RI158" s="22"/>
      <c r="RJ158" s="22"/>
      <c r="RK158" s="22"/>
      <c r="RL158" s="22"/>
      <c r="RM158" s="22"/>
      <c r="RN158" s="22"/>
      <c r="RO158" s="22"/>
      <c r="RP158" s="22"/>
      <c r="RQ158" s="22"/>
      <c r="RR158" s="22"/>
      <c r="RS158" s="22"/>
      <c r="RT158" s="22"/>
      <c r="RU158" s="22"/>
      <c r="RV158" s="22"/>
      <c r="RW158" s="22"/>
      <c r="RX158" s="22"/>
      <c r="RY158" s="22"/>
      <c r="RZ158" s="22"/>
      <c r="SA158" s="22"/>
      <c r="SB158" s="22"/>
      <c r="SC158" s="22"/>
      <c r="SD158" s="22"/>
      <c r="SE158" s="22"/>
      <c r="SF158" s="22"/>
      <c r="SG158" s="22"/>
      <c r="SH158" s="22"/>
      <c r="SI158" s="22"/>
      <c r="SJ158" s="22"/>
      <c r="SK158" s="22"/>
      <c r="SL158" s="22"/>
      <c r="SM158" s="22"/>
      <c r="SN158" s="22"/>
      <c r="SO158" s="22"/>
      <c r="SP158" s="22"/>
      <c r="SQ158" s="22"/>
      <c r="SR158" s="22"/>
      <c r="SS158" s="22"/>
      <c r="ST158" s="22"/>
      <c r="SU158" s="22"/>
      <c r="SV158" s="22"/>
      <c r="SW158" s="22"/>
      <c r="SX158" s="22"/>
      <c r="SY158" s="22"/>
      <c r="SZ158" s="22"/>
      <c r="TA158" s="22"/>
      <c r="TB158" s="22"/>
      <c r="TC158" s="22"/>
      <c r="TD158" s="22"/>
      <c r="TE158" s="22"/>
      <c r="TF158" s="22"/>
      <c r="TG158" s="22"/>
      <c r="TH158" s="22"/>
      <c r="TI158" s="22"/>
      <c r="TJ158" s="22"/>
      <c r="TK158" s="22"/>
      <c r="TL158" s="22"/>
      <c r="TM158" s="22"/>
      <c r="TN158" s="22"/>
      <c r="TO158" s="22"/>
    </row>
    <row r="159" spans="1:535" s="21" customFormat="1" ht="18.75" customHeight="1" x14ac:dyDescent="0.25">
      <c r="A159" s="53" t="s">
        <v>173</v>
      </c>
      <c r="B159" s="82" t="str">
        <f>'дод 5'!A216</f>
        <v>7640</v>
      </c>
      <c r="C159" s="54" t="s">
        <v>418</v>
      </c>
      <c r="D159" s="157">
        <v>121500</v>
      </c>
      <c r="E159" s="157"/>
      <c r="F159" s="157"/>
      <c r="G159" s="157">
        <v>14800</v>
      </c>
      <c r="H159" s="157"/>
      <c r="I159" s="157"/>
      <c r="J159" s="158">
        <f t="shared" si="98"/>
        <v>12.181069958847738</v>
      </c>
      <c r="K159" s="157">
        <f t="shared" si="97"/>
        <v>10527570.120000001</v>
      </c>
      <c r="L159" s="157">
        <v>10527570.120000001</v>
      </c>
      <c r="M159" s="157"/>
      <c r="N159" s="157"/>
      <c r="O159" s="157"/>
      <c r="P159" s="157">
        <v>10527570.120000001</v>
      </c>
      <c r="Q159" s="157">
        <f t="shared" si="99"/>
        <v>5174527.68</v>
      </c>
      <c r="R159" s="157">
        <v>5174527.68</v>
      </c>
      <c r="S159" s="157"/>
      <c r="T159" s="157"/>
      <c r="U159" s="157"/>
      <c r="V159" s="157">
        <v>5174527.68</v>
      </c>
      <c r="W159" s="158">
        <f t="shared" si="100"/>
        <v>49.152155920287512</v>
      </c>
      <c r="X159" s="157">
        <f t="shared" si="96"/>
        <v>5189327.68</v>
      </c>
      <c r="Y159" s="203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  <c r="IU159" s="22"/>
      <c r="IV159" s="22"/>
      <c r="IW159" s="22"/>
      <c r="IX159" s="22"/>
      <c r="IY159" s="22"/>
      <c r="IZ159" s="22"/>
      <c r="JA159" s="22"/>
      <c r="JB159" s="22"/>
      <c r="JC159" s="22"/>
      <c r="JD159" s="22"/>
      <c r="JE159" s="22"/>
      <c r="JF159" s="22"/>
      <c r="JG159" s="22"/>
      <c r="JH159" s="22"/>
      <c r="JI159" s="22"/>
      <c r="JJ159" s="22"/>
      <c r="JK159" s="22"/>
      <c r="JL159" s="22"/>
      <c r="JM159" s="22"/>
      <c r="JN159" s="22"/>
      <c r="JO159" s="22"/>
      <c r="JP159" s="22"/>
      <c r="JQ159" s="22"/>
      <c r="JR159" s="22"/>
      <c r="JS159" s="22"/>
      <c r="JT159" s="22"/>
      <c r="JU159" s="22"/>
      <c r="JV159" s="22"/>
      <c r="JW159" s="22"/>
      <c r="JX159" s="22"/>
      <c r="JY159" s="22"/>
      <c r="JZ159" s="22"/>
      <c r="KA159" s="22"/>
      <c r="KB159" s="22"/>
      <c r="KC159" s="22"/>
      <c r="KD159" s="22"/>
      <c r="KE159" s="22"/>
      <c r="KF159" s="22"/>
      <c r="KG159" s="22"/>
      <c r="KH159" s="22"/>
      <c r="KI159" s="22"/>
      <c r="KJ159" s="22"/>
      <c r="KK159" s="22"/>
      <c r="KL159" s="22"/>
      <c r="KM159" s="22"/>
      <c r="KN159" s="22"/>
      <c r="KO159" s="22"/>
      <c r="KP159" s="22"/>
      <c r="KQ159" s="22"/>
      <c r="KR159" s="22"/>
      <c r="KS159" s="22"/>
      <c r="KT159" s="22"/>
      <c r="KU159" s="22"/>
      <c r="KV159" s="22"/>
      <c r="KW159" s="22"/>
      <c r="KX159" s="22"/>
      <c r="KY159" s="22"/>
      <c r="KZ159" s="22"/>
      <c r="LA159" s="22"/>
      <c r="LB159" s="22"/>
      <c r="LC159" s="22"/>
      <c r="LD159" s="22"/>
      <c r="LE159" s="22"/>
      <c r="LF159" s="22"/>
      <c r="LG159" s="22"/>
      <c r="LH159" s="22"/>
      <c r="LI159" s="22"/>
      <c r="LJ159" s="22"/>
      <c r="LK159" s="22"/>
      <c r="LL159" s="22"/>
      <c r="LM159" s="22"/>
      <c r="LN159" s="22"/>
      <c r="LO159" s="22"/>
      <c r="LP159" s="22"/>
      <c r="LQ159" s="22"/>
      <c r="LR159" s="22"/>
      <c r="LS159" s="22"/>
      <c r="LT159" s="22"/>
      <c r="LU159" s="22"/>
      <c r="LV159" s="22"/>
      <c r="LW159" s="22"/>
      <c r="LX159" s="22"/>
      <c r="LY159" s="22"/>
      <c r="LZ159" s="22"/>
      <c r="MA159" s="22"/>
      <c r="MB159" s="22"/>
      <c r="MC159" s="22"/>
      <c r="MD159" s="22"/>
      <c r="ME159" s="22"/>
      <c r="MF159" s="22"/>
      <c r="MG159" s="22"/>
      <c r="MH159" s="22"/>
      <c r="MI159" s="22"/>
      <c r="MJ159" s="22"/>
      <c r="MK159" s="22"/>
      <c r="ML159" s="22"/>
      <c r="MM159" s="22"/>
      <c r="MN159" s="22"/>
      <c r="MO159" s="22"/>
      <c r="MP159" s="22"/>
      <c r="MQ159" s="22"/>
      <c r="MR159" s="22"/>
      <c r="MS159" s="22"/>
      <c r="MT159" s="22"/>
      <c r="MU159" s="22"/>
      <c r="MV159" s="22"/>
      <c r="MW159" s="22"/>
      <c r="MX159" s="22"/>
      <c r="MY159" s="22"/>
      <c r="MZ159" s="22"/>
      <c r="NA159" s="22"/>
      <c r="NB159" s="22"/>
      <c r="NC159" s="22"/>
      <c r="ND159" s="22"/>
      <c r="NE159" s="22"/>
      <c r="NF159" s="22"/>
      <c r="NG159" s="22"/>
      <c r="NH159" s="22"/>
      <c r="NI159" s="22"/>
      <c r="NJ159" s="22"/>
      <c r="NK159" s="22"/>
      <c r="NL159" s="22"/>
      <c r="NM159" s="22"/>
      <c r="NN159" s="22"/>
      <c r="NO159" s="22"/>
      <c r="NP159" s="22"/>
      <c r="NQ159" s="22"/>
      <c r="NR159" s="22"/>
      <c r="NS159" s="22"/>
      <c r="NT159" s="22"/>
      <c r="NU159" s="22"/>
      <c r="NV159" s="22"/>
      <c r="NW159" s="22"/>
      <c r="NX159" s="22"/>
      <c r="NY159" s="22"/>
      <c r="NZ159" s="22"/>
      <c r="OA159" s="22"/>
      <c r="OB159" s="22"/>
      <c r="OC159" s="22"/>
      <c r="OD159" s="22"/>
      <c r="OE159" s="22"/>
      <c r="OF159" s="22"/>
      <c r="OG159" s="22"/>
      <c r="OH159" s="22"/>
      <c r="OI159" s="22"/>
      <c r="OJ159" s="22"/>
      <c r="OK159" s="22"/>
      <c r="OL159" s="22"/>
      <c r="OM159" s="22"/>
      <c r="ON159" s="22"/>
      <c r="OO159" s="22"/>
      <c r="OP159" s="22"/>
      <c r="OQ159" s="22"/>
      <c r="OR159" s="22"/>
      <c r="OS159" s="22"/>
      <c r="OT159" s="22"/>
      <c r="OU159" s="22"/>
      <c r="OV159" s="22"/>
      <c r="OW159" s="22"/>
      <c r="OX159" s="22"/>
      <c r="OY159" s="22"/>
      <c r="OZ159" s="22"/>
      <c r="PA159" s="22"/>
      <c r="PB159" s="22"/>
      <c r="PC159" s="22"/>
      <c r="PD159" s="22"/>
      <c r="PE159" s="22"/>
      <c r="PF159" s="22"/>
      <c r="PG159" s="22"/>
      <c r="PH159" s="22"/>
      <c r="PI159" s="22"/>
      <c r="PJ159" s="22"/>
      <c r="PK159" s="22"/>
      <c r="PL159" s="22"/>
      <c r="PM159" s="22"/>
      <c r="PN159" s="22"/>
      <c r="PO159" s="22"/>
      <c r="PP159" s="22"/>
      <c r="PQ159" s="22"/>
      <c r="PR159" s="22"/>
      <c r="PS159" s="22"/>
      <c r="PT159" s="22"/>
      <c r="PU159" s="22"/>
      <c r="PV159" s="22"/>
      <c r="PW159" s="22"/>
      <c r="PX159" s="22"/>
      <c r="PY159" s="22"/>
      <c r="PZ159" s="22"/>
      <c r="QA159" s="22"/>
      <c r="QB159" s="22"/>
      <c r="QC159" s="22"/>
      <c r="QD159" s="22"/>
      <c r="QE159" s="22"/>
      <c r="QF159" s="22"/>
      <c r="QG159" s="22"/>
      <c r="QH159" s="22"/>
      <c r="QI159" s="22"/>
      <c r="QJ159" s="22"/>
      <c r="QK159" s="22"/>
      <c r="QL159" s="22"/>
      <c r="QM159" s="22"/>
      <c r="QN159" s="22"/>
      <c r="QO159" s="22"/>
      <c r="QP159" s="22"/>
      <c r="QQ159" s="22"/>
      <c r="QR159" s="22"/>
      <c r="QS159" s="22"/>
      <c r="QT159" s="22"/>
      <c r="QU159" s="22"/>
      <c r="QV159" s="22"/>
      <c r="QW159" s="22"/>
      <c r="QX159" s="22"/>
      <c r="QY159" s="22"/>
      <c r="QZ159" s="22"/>
      <c r="RA159" s="22"/>
      <c r="RB159" s="22"/>
      <c r="RC159" s="22"/>
      <c r="RD159" s="22"/>
      <c r="RE159" s="22"/>
      <c r="RF159" s="22"/>
      <c r="RG159" s="22"/>
      <c r="RH159" s="22"/>
      <c r="RI159" s="22"/>
      <c r="RJ159" s="22"/>
      <c r="RK159" s="22"/>
      <c r="RL159" s="22"/>
      <c r="RM159" s="22"/>
      <c r="RN159" s="22"/>
      <c r="RO159" s="22"/>
      <c r="RP159" s="22"/>
      <c r="RQ159" s="22"/>
      <c r="RR159" s="22"/>
      <c r="RS159" s="22"/>
      <c r="RT159" s="22"/>
      <c r="RU159" s="22"/>
      <c r="RV159" s="22"/>
      <c r="RW159" s="22"/>
      <c r="RX159" s="22"/>
      <c r="RY159" s="22"/>
      <c r="RZ159" s="22"/>
      <c r="SA159" s="22"/>
      <c r="SB159" s="22"/>
      <c r="SC159" s="22"/>
      <c r="SD159" s="22"/>
      <c r="SE159" s="22"/>
      <c r="SF159" s="22"/>
      <c r="SG159" s="22"/>
      <c r="SH159" s="22"/>
      <c r="SI159" s="22"/>
      <c r="SJ159" s="22"/>
      <c r="SK159" s="22"/>
      <c r="SL159" s="22"/>
      <c r="SM159" s="22"/>
      <c r="SN159" s="22"/>
      <c r="SO159" s="22"/>
      <c r="SP159" s="22"/>
      <c r="SQ159" s="22"/>
      <c r="SR159" s="22"/>
      <c r="SS159" s="22"/>
      <c r="ST159" s="22"/>
      <c r="SU159" s="22"/>
      <c r="SV159" s="22"/>
      <c r="SW159" s="22"/>
      <c r="SX159" s="22"/>
      <c r="SY159" s="22"/>
      <c r="SZ159" s="22"/>
      <c r="TA159" s="22"/>
      <c r="TB159" s="22"/>
      <c r="TC159" s="22"/>
      <c r="TD159" s="22"/>
      <c r="TE159" s="22"/>
      <c r="TF159" s="22"/>
      <c r="TG159" s="22"/>
      <c r="TH159" s="22"/>
      <c r="TI159" s="22"/>
      <c r="TJ159" s="22"/>
      <c r="TK159" s="22"/>
      <c r="TL159" s="22"/>
      <c r="TM159" s="22"/>
      <c r="TN159" s="22"/>
      <c r="TO159" s="22"/>
    </row>
    <row r="160" spans="1:535" s="23" customFormat="1" ht="15" customHeight="1" x14ac:dyDescent="0.25">
      <c r="A160" s="73"/>
      <c r="B160" s="95"/>
      <c r="C160" s="74" t="s">
        <v>419</v>
      </c>
      <c r="D160" s="159">
        <v>0</v>
      </c>
      <c r="E160" s="159"/>
      <c r="F160" s="159"/>
      <c r="G160" s="159"/>
      <c r="H160" s="159"/>
      <c r="I160" s="159"/>
      <c r="J160" s="158"/>
      <c r="K160" s="159">
        <f t="shared" si="97"/>
        <v>4662070.12</v>
      </c>
      <c r="L160" s="159">
        <v>4662070.12</v>
      </c>
      <c r="M160" s="159"/>
      <c r="N160" s="159"/>
      <c r="O160" s="159"/>
      <c r="P160" s="159">
        <v>4662070.12</v>
      </c>
      <c r="Q160" s="157">
        <f t="shared" si="99"/>
        <v>0</v>
      </c>
      <c r="R160" s="159"/>
      <c r="S160" s="159"/>
      <c r="T160" s="159"/>
      <c r="U160" s="159"/>
      <c r="V160" s="159"/>
      <c r="W160" s="158">
        <f t="shared" si="100"/>
        <v>0</v>
      </c>
      <c r="X160" s="157">
        <f t="shared" si="96"/>
        <v>0</v>
      </c>
      <c r="Y160" s="203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  <c r="EK160" s="29"/>
      <c r="EL160" s="29"/>
      <c r="EM160" s="29"/>
      <c r="EN160" s="29"/>
      <c r="EO160" s="29"/>
      <c r="EP160" s="29"/>
      <c r="EQ160" s="29"/>
      <c r="ER160" s="29"/>
      <c r="ES160" s="29"/>
      <c r="ET160" s="29"/>
      <c r="EU160" s="29"/>
      <c r="EV160" s="29"/>
      <c r="EW160" s="29"/>
      <c r="EX160" s="29"/>
      <c r="EY160" s="29"/>
      <c r="EZ160" s="29"/>
      <c r="FA160" s="29"/>
      <c r="FB160" s="29"/>
      <c r="FC160" s="29"/>
      <c r="FD160" s="29"/>
      <c r="FE160" s="29"/>
      <c r="FF160" s="29"/>
      <c r="FG160" s="29"/>
      <c r="FH160" s="29"/>
      <c r="FI160" s="29"/>
      <c r="FJ160" s="29"/>
      <c r="FK160" s="29"/>
      <c r="FL160" s="29"/>
      <c r="FM160" s="29"/>
      <c r="FN160" s="29"/>
      <c r="FO160" s="29"/>
      <c r="FP160" s="29"/>
      <c r="FQ160" s="29"/>
      <c r="FR160" s="29"/>
      <c r="FS160" s="29"/>
      <c r="FT160" s="29"/>
      <c r="FU160" s="29"/>
      <c r="FV160" s="29"/>
      <c r="FW160" s="29"/>
      <c r="FX160" s="29"/>
      <c r="FY160" s="29"/>
      <c r="FZ160" s="29"/>
      <c r="GA160" s="29"/>
      <c r="GB160" s="29"/>
      <c r="GC160" s="29"/>
      <c r="GD160" s="29"/>
      <c r="GE160" s="29"/>
      <c r="GF160" s="29"/>
      <c r="GG160" s="29"/>
      <c r="GH160" s="29"/>
      <c r="GI160" s="29"/>
      <c r="GJ160" s="29"/>
      <c r="GK160" s="29"/>
      <c r="GL160" s="29"/>
      <c r="GM160" s="29"/>
      <c r="GN160" s="29"/>
      <c r="GO160" s="29"/>
      <c r="GP160" s="29"/>
      <c r="GQ160" s="29"/>
      <c r="GR160" s="29"/>
      <c r="GS160" s="29"/>
      <c r="GT160" s="29"/>
      <c r="GU160" s="29"/>
      <c r="GV160" s="29"/>
      <c r="GW160" s="29"/>
      <c r="GX160" s="29"/>
      <c r="GY160" s="29"/>
      <c r="GZ160" s="29"/>
      <c r="HA160" s="29"/>
      <c r="HB160" s="29"/>
      <c r="HC160" s="29"/>
      <c r="HD160" s="29"/>
      <c r="HE160" s="29"/>
      <c r="HF160" s="29"/>
      <c r="HG160" s="29"/>
      <c r="HH160" s="29"/>
      <c r="HI160" s="29"/>
      <c r="HJ160" s="29"/>
      <c r="HK160" s="29"/>
      <c r="HL160" s="29"/>
      <c r="HM160" s="29"/>
      <c r="HN160" s="29"/>
      <c r="HO160" s="29"/>
      <c r="HP160" s="29"/>
      <c r="HQ160" s="29"/>
      <c r="HR160" s="29"/>
      <c r="HS160" s="29"/>
      <c r="HT160" s="29"/>
      <c r="HU160" s="29"/>
      <c r="HV160" s="29"/>
      <c r="HW160" s="29"/>
      <c r="HX160" s="29"/>
      <c r="HY160" s="29"/>
      <c r="HZ160" s="29"/>
      <c r="IA160" s="29"/>
      <c r="IB160" s="29"/>
      <c r="IC160" s="29"/>
      <c r="ID160" s="29"/>
      <c r="IE160" s="29"/>
      <c r="IF160" s="29"/>
      <c r="IG160" s="29"/>
      <c r="IH160" s="29"/>
      <c r="II160" s="29"/>
      <c r="IJ160" s="29"/>
      <c r="IK160" s="29"/>
      <c r="IL160" s="29"/>
      <c r="IM160" s="29"/>
      <c r="IN160" s="29"/>
      <c r="IO160" s="29"/>
      <c r="IP160" s="29"/>
      <c r="IQ160" s="29"/>
      <c r="IR160" s="29"/>
      <c r="IS160" s="29"/>
      <c r="IT160" s="29"/>
      <c r="IU160" s="29"/>
      <c r="IV160" s="29"/>
      <c r="IW160" s="29"/>
      <c r="IX160" s="29"/>
      <c r="IY160" s="29"/>
      <c r="IZ160" s="29"/>
      <c r="JA160" s="29"/>
      <c r="JB160" s="29"/>
      <c r="JC160" s="29"/>
      <c r="JD160" s="29"/>
      <c r="JE160" s="29"/>
      <c r="JF160" s="29"/>
      <c r="JG160" s="29"/>
      <c r="JH160" s="29"/>
      <c r="JI160" s="29"/>
      <c r="JJ160" s="29"/>
      <c r="JK160" s="29"/>
      <c r="JL160" s="29"/>
      <c r="JM160" s="29"/>
      <c r="JN160" s="29"/>
      <c r="JO160" s="29"/>
      <c r="JP160" s="29"/>
      <c r="JQ160" s="29"/>
      <c r="JR160" s="29"/>
      <c r="JS160" s="29"/>
      <c r="JT160" s="29"/>
      <c r="JU160" s="29"/>
      <c r="JV160" s="29"/>
      <c r="JW160" s="29"/>
      <c r="JX160" s="29"/>
      <c r="JY160" s="29"/>
      <c r="JZ160" s="29"/>
      <c r="KA160" s="29"/>
      <c r="KB160" s="29"/>
      <c r="KC160" s="29"/>
      <c r="KD160" s="29"/>
      <c r="KE160" s="29"/>
      <c r="KF160" s="29"/>
      <c r="KG160" s="29"/>
      <c r="KH160" s="29"/>
      <c r="KI160" s="29"/>
      <c r="KJ160" s="29"/>
      <c r="KK160" s="29"/>
      <c r="KL160" s="29"/>
      <c r="KM160" s="29"/>
      <c r="KN160" s="29"/>
      <c r="KO160" s="29"/>
      <c r="KP160" s="29"/>
      <c r="KQ160" s="29"/>
      <c r="KR160" s="29"/>
      <c r="KS160" s="29"/>
      <c r="KT160" s="29"/>
      <c r="KU160" s="29"/>
      <c r="KV160" s="29"/>
      <c r="KW160" s="29"/>
      <c r="KX160" s="29"/>
      <c r="KY160" s="29"/>
      <c r="KZ160" s="29"/>
      <c r="LA160" s="29"/>
      <c r="LB160" s="29"/>
      <c r="LC160" s="29"/>
      <c r="LD160" s="29"/>
      <c r="LE160" s="29"/>
      <c r="LF160" s="29"/>
      <c r="LG160" s="29"/>
      <c r="LH160" s="29"/>
      <c r="LI160" s="29"/>
      <c r="LJ160" s="29"/>
      <c r="LK160" s="29"/>
      <c r="LL160" s="29"/>
      <c r="LM160" s="29"/>
      <c r="LN160" s="29"/>
      <c r="LO160" s="29"/>
      <c r="LP160" s="29"/>
      <c r="LQ160" s="29"/>
      <c r="LR160" s="29"/>
      <c r="LS160" s="29"/>
      <c r="LT160" s="29"/>
      <c r="LU160" s="29"/>
      <c r="LV160" s="29"/>
      <c r="LW160" s="29"/>
      <c r="LX160" s="29"/>
      <c r="LY160" s="29"/>
      <c r="LZ160" s="29"/>
      <c r="MA160" s="29"/>
      <c r="MB160" s="29"/>
      <c r="MC160" s="29"/>
      <c r="MD160" s="29"/>
      <c r="ME160" s="29"/>
      <c r="MF160" s="29"/>
      <c r="MG160" s="29"/>
      <c r="MH160" s="29"/>
      <c r="MI160" s="29"/>
      <c r="MJ160" s="29"/>
      <c r="MK160" s="29"/>
      <c r="ML160" s="29"/>
      <c r="MM160" s="29"/>
      <c r="MN160" s="29"/>
      <c r="MO160" s="29"/>
      <c r="MP160" s="29"/>
      <c r="MQ160" s="29"/>
      <c r="MR160" s="29"/>
      <c r="MS160" s="29"/>
      <c r="MT160" s="29"/>
      <c r="MU160" s="29"/>
      <c r="MV160" s="29"/>
      <c r="MW160" s="29"/>
      <c r="MX160" s="29"/>
      <c r="MY160" s="29"/>
      <c r="MZ160" s="29"/>
      <c r="NA160" s="29"/>
      <c r="NB160" s="29"/>
      <c r="NC160" s="29"/>
      <c r="ND160" s="29"/>
      <c r="NE160" s="29"/>
      <c r="NF160" s="29"/>
      <c r="NG160" s="29"/>
      <c r="NH160" s="29"/>
      <c r="NI160" s="29"/>
      <c r="NJ160" s="29"/>
      <c r="NK160" s="29"/>
      <c r="NL160" s="29"/>
      <c r="NM160" s="29"/>
      <c r="NN160" s="29"/>
      <c r="NO160" s="29"/>
      <c r="NP160" s="29"/>
      <c r="NQ160" s="29"/>
      <c r="NR160" s="29"/>
      <c r="NS160" s="29"/>
      <c r="NT160" s="29"/>
      <c r="NU160" s="29"/>
      <c r="NV160" s="29"/>
      <c r="NW160" s="29"/>
      <c r="NX160" s="29"/>
      <c r="NY160" s="29"/>
      <c r="NZ160" s="29"/>
      <c r="OA160" s="29"/>
      <c r="OB160" s="29"/>
      <c r="OC160" s="29"/>
      <c r="OD160" s="29"/>
      <c r="OE160" s="29"/>
      <c r="OF160" s="29"/>
      <c r="OG160" s="29"/>
      <c r="OH160" s="29"/>
      <c r="OI160" s="29"/>
      <c r="OJ160" s="29"/>
      <c r="OK160" s="29"/>
      <c r="OL160" s="29"/>
      <c r="OM160" s="29"/>
      <c r="ON160" s="29"/>
      <c r="OO160" s="29"/>
      <c r="OP160" s="29"/>
      <c r="OQ160" s="29"/>
      <c r="OR160" s="29"/>
      <c r="OS160" s="29"/>
      <c r="OT160" s="29"/>
      <c r="OU160" s="29"/>
      <c r="OV160" s="29"/>
      <c r="OW160" s="29"/>
      <c r="OX160" s="29"/>
      <c r="OY160" s="29"/>
      <c r="OZ160" s="29"/>
      <c r="PA160" s="29"/>
      <c r="PB160" s="29"/>
      <c r="PC160" s="29"/>
      <c r="PD160" s="29"/>
      <c r="PE160" s="29"/>
      <c r="PF160" s="29"/>
      <c r="PG160" s="29"/>
      <c r="PH160" s="29"/>
      <c r="PI160" s="29"/>
      <c r="PJ160" s="29"/>
      <c r="PK160" s="29"/>
      <c r="PL160" s="29"/>
      <c r="PM160" s="29"/>
      <c r="PN160" s="29"/>
      <c r="PO160" s="29"/>
      <c r="PP160" s="29"/>
      <c r="PQ160" s="29"/>
      <c r="PR160" s="29"/>
      <c r="PS160" s="29"/>
      <c r="PT160" s="29"/>
      <c r="PU160" s="29"/>
      <c r="PV160" s="29"/>
      <c r="PW160" s="29"/>
      <c r="PX160" s="29"/>
      <c r="PY160" s="29"/>
      <c r="PZ160" s="29"/>
      <c r="QA160" s="29"/>
      <c r="QB160" s="29"/>
      <c r="QC160" s="29"/>
      <c r="QD160" s="29"/>
      <c r="QE160" s="29"/>
      <c r="QF160" s="29"/>
      <c r="QG160" s="29"/>
      <c r="QH160" s="29"/>
      <c r="QI160" s="29"/>
      <c r="QJ160" s="29"/>
      <c r="QK160" s="29"/>
      <c r="QL160" s="29"/>
      <c r="QM160" s="29"/>
      <c r="QN160" s="29"/>
      <c r="QO160" s="29"/>
      <c r="QP160" s="29"/>
      <c r="QQ160" s="29"/>
      <c r="QR160" s="29"/>
      <c r="QS160" s="29"/>
      <c r="QT160" s="29"/>
      <c r="QU160" s="29"/>
      <c r="QV160" s="29"/>
      <c r="QW160" s="29"/>
      <c r="QX160" s="29"/>
      <c r="QY160" s="29"/>
      <c r="QZ160" s="29"/>
      <c r="RA160" s="29"/>
      <c r="RB160" s="29"/>
      <c r="RC160" s="29"/>
      <c r="RD160" s="29"/>
      <c r="RE160" s="29"/>
      <c r="RF160" s="29"/>
      <c r="RG160" s="29"/>
      <c r="RH160" s="29"/>
      <c r="RI160" s="29"/>
      <c r="RJ160" s="29"/>
      <c r="RK160" s="29"/>
      <c r="RL160" s="29"/>
      <c r="RM160" s="29"/>
      <c r="RN160" s="29"/>
      <c r="RO160" s="29"/>
      <c r="RP160" s="29"/>
      <c r="RQ160" s="29"/>
      <c r="RR160" s="29"/>
      <c r="RS160" s="29"/>
      <c r="RT160" s="29"/>
      <c r="RU160" s="29"/>
      <c r="RV160" s="29"/>
      <c r="RW160" s="29"/>
      <c r="RX160" s="29"/>
      <c r="RY160" s="29"/>
      <c r="RZ160" s="29"/>
      <c r="SA160" s="29"/>
      <c r="SB160" s="29"/>
      <c r="SC160" s="29"/>
      <c r="SD160" s="29"/>
      <c r="SE160" s="29"/>
      <c r="SF160" s="29"/>
      <c r="SG160" s="29"/>
      <c r="SH160" s="29"/>
      <c r="SI160" s="29"/>
      <c r="SJ160" s="29"/>
      <c r="SK160" s="29"/>
      <c r="SL160" s="29"/>
      <c r="SM160" s="29"/>
      <c r="SN160" s="29"/>
      <c r="SO160" s="29"/>
      <c r="SP160" s="29"/>
      <c r="SQ160" s="29"/>
      <c r="SR160" s="29"/>
      <c r="SS160" s="29"/>
      <c r="ST160" s="29"/>
      <c r="SU160" s="29"/>
      <c r="SV160" s="29"/>
      <c r="SW160" s="29"/>
      <c r="SX160" s="29"/>
      <c r="SY160" s="29"/>
      <c r="SZ160" s="29"/>
      <c r="TA160" s="29"/>
      <c r="TB160" s="29"/>
      <c r="TC160" s="29"/>
      <c r="TD160" s="29"/>
      <c r="TE160" s="29"/>
      <c r="TF160" s="29"/>
      <c r="TG160" s="29"/>
      <c r="TH160" s="29"/>
      <c r="TI160" s="29"/>
      <c r="TJ160" s="29"/>
      <c r="TK160" s="29"/>
      <c r="TL160" s="29"/>
      <c r="TM160" s="29"/>
      <c r="TN160" s="29"/>
      <c r="TO160" s="29"/>
    </row>
    <row r="161" spans="1:535" s="21" customFormat="1" ht="45" hidden="1" customHeight="1" x14ac:dyDescent="0.25">
      <c r="A161" s="53" t="s">
        <v>361</v>
      </c>
      <c r="B161" s="82">
        <v>7700</v>
      </c>
      <c r="C161" s="54" t="s">
        <v>362</v>
      </c>
      <c r="D161" s="157">
        <v>0</v>
      </c>
      <c r="E161" s="157"/>
      <c r="F161" s="157"/>
      <c r="G161" s="157"/>
      <c r="H161" s="157"/>
      <c r="I161" s="157"/>
      <c r="J161" s="158"/>
      <c r="K161" s="157">
        <f t="shared" si="97"/>
        <v>0</v>
      </c>
      <c r="L161" s="157"/>
      <c r="M161" s="157"/>
      <c r="N161" s="157"/>
      <c r="O161" s="157"/>
      <c r="P161" s="157">
        <v>0</v>
      </c>
      <c r="Q161" s="157">
        <f t="shared" si="99"/>
        <v>0</v>
      </c>
      <c r="R161" s="157"/>
      <c r="S161" s="157"/>
      <c r="T161" s="157"/>
      <c r="U161" s="157"/>
      <c r="V161" s="157"/>
      <c r="W161" s="158" t="e">
        <f t="shared" si="100"/>
        <v>#DIV/0!</v>
      </c>
      <c r="X161" s="157">
        <f t="shared" si="96"/>
        <v>0</v>
      </c>
      <c r="Y161" s="203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  <c r="IU161" s="22"/>
      <c r="IV161" s="22"/>
      <c r="IW161" s="22"/>
      <c r="IX161" s="22"/>
      <c r="IY161" s="22"/>
      <c r="IZ161" s="22"/>
      <c r="JA161" s="22"/>
      <c r="JB161" s="22"/>
      <c r="JC161" s="22"/>
      <c r="JD161" s="22"/>
      <c r="JE161" s="22"/>
      <c r="JF161" s="22"/>
      <c r="JG161" s="22"/>
      <c r="JH161" s="22"/>
      <c r="JI161" s="22"/>
      <c r="JJ161" s="22"/>
      <c r="JK161" s="22"/>
      <c r="JL161" s="22"/>
      <c r="JM161" s="22"/>
      <c r="JN161" s="22"/>
      <c r="JO161" s="22"/>
      <c r="JP161" s="22"/>
      <c r="JQ161" s="22"/>
      <c r="JR161" s="22"/>
      <c r="JS161" s="22"/>
      <c r="JT161" s="22"/>
      <c r="JU161" s="22"/>
      <c r="JV161" s="22"/>
      <c r="JW161" s="22"/>
      <c r="JX161" s="22"/>
      <c r="JY161" s="22"/>
      <c r="JZ161" s="22"/>
      <c r="KA161" s="22"/>
      <c r="KB161" s="22"/>
      <c r="KC161" s="22"/>
      <c r="KD161" s="22"/>
      <c r="KE161" s="22"/>
      <c r="KF161" s="22"/>
      <c r="KG161" s="22"/>
      <c r="KH161" s="22"/>
      <c r="KI161" s="22"/>
      <c r="KJ161" s="22"/>
      <c r="KK161" s="22"/>
      <c r="KL161" s="22"/>
      <c r="KM161" s="22"/>
      <c r="KN161" s="22"/>
      <c r="KO161" s="22"/>
      <c r="KP161" s="22"/>
      <c r="KQ161" s="22"/>
      <c r="KR161" s="22"/>
      <c r="KS161" s="22"/>
      <c r="KT161" s="22"/>
      <c r="KU161" s="22"/>
      <c r="KV161" s="22"/>
      <c r="KW161" s="22"/>
      <c r="KX161" s="22"/>
      <c r="KY161" s="22"/>
      <c r="KZ161" s="22"/>
      <c r="LA161" s="22"/>
      <c r="LB161" s="22"/>
      <c r="LC161" s="22"/>
      <c r="LD161" s="22"/>
      <c r="LE161" s="22"/>
      <c r="LF161" s="22"/>
      <c r="LG161" s="22"/>
      <c r="LH161" s="22"/>
      <c r="LI161" s="22"/>
      <c r="LJ161" s="22"/>
      <c r="LK161" s="22"/>
      <c r="LL161" s="22"/>
      <c r="LM161" s="22"/>
      <c r="LN161" s="22"/>
      <c r="LO161" s="22"/>
      <c r="LP161" s="22"/>
      <c r="LQ161" s="22"/>
      <c r="LR161" s="22"/>
      <c r="LS161" s="22"/>
      <c r="LT161" s="22"/>
      <c r="LU161" s="22"/>
      <c r="LV161" s="22"/>
      <c r="LW161" s="22"/>
      <c r="LX161" s="22"/>
      <c r="LY161" s="22"/>
      <c r="LZ161" s="22"/>
      <c r="MA161" s="22"/>
      <c r="MB161" s="22"/>
      <c r="MC161" s="22"/>
      <c r="MD161" s="22"/>
      <c r="ME161" s="22"/>
      <c r="MF161" s="22"/>
      <c r="MG161" s="22"/>
      <c r="MH161" s="22"/>
      <c r="MI161" s="22"/>
      <c r="MJ161" s="22"/>
      <c r="MK161" s="22"/>
      <c r="ML161" s="22"/>
      <c r="MM161" s="22"/>
      <c r="MN161" s="22"/>
      <c r="MO161" s="22"/>
      <c r="MP161" s="22"/>
      <c r="MQ161" s="22"/>
      <c r="MR161" s="22"/>
      <c r="MS161" s="22"/>
      <c r="MT161" s="22"/>
      <c r="MU161" s="22"/>
      <c r="MV161" s="22"/>
      <c r="MW161" s="22"/>
      <c r="MX161" s="22"/>
      <c r="MY161" s="22"/>
      <c r="MZ161" s="22"/>
      <c r="NA161" s="22"/>
      <c r="NB161" s="22"/>
      <c r="NC161" s="22"/>
      <c r="ND161" s="22"/>
      <c r="NE161" s="22"/>
      <c r="NF161" s="22"/>
      <c r="NG161" s="22"/>
      <c r="NH161" s="22"/>
      <c r="NI161" s="22"/>
      <c r="NJ161" s="22"/>
      <c r="NK161" s="22"/>
      <c r="NL161" s="22"/>
      <c r="NM161" s="22"/>
      <c r="NN161" s="22"/>
      <c r="NO161" s="22"/>
      <c r="NP161" s="22"/>
      <c r="NQ161" s="22"/>
      <c r="NR161" s="22"/>
      <c r="NS161" s="22"/>
      <c r="NT161" s="22"/>
      <c r="NU161" s="22"/>
      <c r="NV161" s="22"/>
      <c r="NW161" s="22"/>
      <c r="NX161" s="22"/>
      <c r="NY161" s="22"/>
      <c r="NZ161" s="22"/>
      <c r="OA161" s="22"/>
      <c r="OB161" s="22"/>
      <c r="OC161" s="22"/>
      <c r="OD161" s="22"/>
      <c r="OE161" s="22"/>
      <c r="OF161" s="22"/>
      <c r="OG161" s="22"/>
      <c r="OH161" s="22"/>
      <c r="OI161" s="22"/>
      <c r="OJ161" s="22"/>
      <c r="OK161" s="22"/>
      <c r="OL161" s="22"/>
      <c r="OM161" s="22"/>
      <c r="ON161" s="22"/>
      <c r="OO161" s="22"/>
      <c r="OP161" s="22"/>
      <c r="OQ161" s="22"/>
      <c r="OR161" s="22"/>
      <c r="OS161" s="22"/>
      <c r="OT161" s="22"/>
      <c r="OU161" s="22"/>
      <c r="OV161" s="22"/>
      <c r="OW161" s="22"/>
      <c r="OX161" s="22"/>
      <c r="OY161" s="22"/>
      <c r="OZ161" s="22"/>
      <c r="PA161" s="22"/>
      <c r="PB161" s="22"/>
      <c r="PC161" s="22"/>
      <c r="PD161" s="22"/>
      <c r="PE161" s="22"/>
      <c r="PF161" s="22"/>
      <c r="PG161" s="22"/>
      <c r="PH161" s="22"/>
      <c r="PI161" s="22"/>
      <c r="PJ161" s="22"/>
      <c r="PK161" s="22"/>
      <c r="PL161" s="22"/>
      <c r="PM161" s="22"/>
      <c r="PN161" s="22"/>
      <c r="PO161" s="22"/>
      <c r="PP161" s="22"/>
      <c r="PQ161" s="22"/>
      <c r="PR161" s="22"/>
      <c r="PS161" s="22"/>
      <c r="PT161" s="22"/>
      <c r="PU161" s="22"/>
      <c r="PV161" s="22"/>
      <c r="PW161" s="22"/>
      <c r="PX161" s="22"/>
      <c r="PY161" s="22"/>
      <c r="PZ161" s="22"/>
      <c r="QA161" s="22"/>
      <c r="QB161" s="22"/>
      <c r="QC161" s="22"/>
      <c r="QD161" s="22"/>
      <c r="QE161" s="22"/>
      <c r="QF161" s="22"/>
      <c r="QG161" s="22"/>
      <c r="QH161" s="22"/>
      <c r="QI161" s="22"/>
      <c r="QJ161" s="22"/>
      <c r="QK161" s="22"/>
      <c r="QL161" s="22"/>
      <c r="QM161" s="22"/>
      <c r="QN161" s="22"/>
      <c r="QO161" s="22"/>
      <c r="QP161" s="22"/>
      <c r="QQ161" s="22"/>
      <c r="QR161" s="22"/>
      <c r="QS161" s="22"/>
      <c r="QT161" s="22"/>
      <c r="QU161" s="22"/>
      <c r="QV161" s="22"/>
      <c r="QW161" s="22"/>
      <c r="QX161" s="22"/>
      <c r="QY161" s="22"/>
      <c r="QZ161" s="22"/>
      <c r="RA161" s="22"/>
      <c r="RB161" s="22"/>
      <c r="RC161" s="22"/>
      <c r="RD161" s="22"/>
      <c r="RE161" s="22"/>
      <c r="RF161" s="22"/>
      <c r="RG161" s="22"/>
      <c r="RH161" s="22"/>
      <c r="RI161" s="22"/>
      <c r="RJ161" s="22"/>
      <c r="RK161" s="22"/>
      <c r="RL161" s="22"/>
      <c r="RM161" s="22"/>
      <c r="RN161" s="22"/>
      <c r="RO161" s="22"/>
      <c r="RP161" s="22"/>
      <c r="RQ161" s="22"/>
      <c r="RR161" s="22"/>
      <c r="RS161" s="22"/>
      <c r="RT161" s="22"/>
      <c r="RU161" s="22"/>
      <c r="RV161" s="22"/>
      <c r="RW161" s="22"/>
      <c r="RX161" s="22"/>
      <c r="RY161" s="22"/>
      <c r="RZ161" s="22"/>
      <c r="SA161" s="22"/>
      <c r="SB161" s="22"/>
      <c r="SC161" s="22"/>
      <c r="SD161" s="22"/>
      <c r="SE161" s="22"/>
      <c r="SF161" s="22"/>
      <c r="SG161" s="22"/>
      <c r="SH161" s="22"/>
      <c r="SI161" s="22"/>
      <c r="SJ161" s="22"/>
      <c r="SK161" s="22"/>
      <c r="SL161" s="22"/>
      <c r="SM161" s="22"/>
      <c r="SN161" s="22"/>
      <c r="SO161" s="22"/>
      <c r="SP161" s="22"/>
      <c r="SQ161" s="22"/>
      <c r="SR161" s="22"/>
      <c r="SS161" s="22"/>
      <c r="ST161" s="22"/>
      <c r="SU161" s="22"/>
      <c r="SV161" s="22"/>
      <c r="SW161" s="22"/>
      <c r="SX161" s="22"/>
      <c r="SY161" s="22"/>
      <c r="SZ161" s="22"/>
      <c r="TA161" s="22"/>
      <c r="TB161" s="22"/>
      <c r="TC161" s="22"/>
      <c r="TD161" s="22"/>
      <c r="TE161" s="22"/>
      <c r="TF161" s="22"/>
      <c r="TG161" s="22"/>
      <c r="TH161" s="22"/>
      <c r="TI161" s="22"/>
      <c r="TJ161" s="22"/>
      <c r="TK161" s="22"/>
      <c r="TL161" s="22"/>
      <c r="TM161" s="22"/>
      <c r="TN161" s="22"/>
      <c r="TO161" s="22"/>
    </row>
    <row r="162" spans="1:535" s="21" customFormat="1" ht="15.75" x14ac:dyDescent="0.25">
      <c r="A162" s="53" t="s">
        <v>432</v>
      </c>
      <c r="B162" s="82">
        <v>9770</v>
      </c>
      <c r="C162" s="54" t="s">
        <v>433</v>
      </c>
      <c r="D162" s="157">
        <v>0</v>
      </c>
      <c r="E162" s="157"/>
      <c r="F162" s="157"/>
      <c r="G162" s="157"/>
      <c r="H162" s="157"/>
      <c r="I162" s="157"/>
      <c r="J162" s="158"/>
      <c r="K162" s="157">
        <f t="shared" si="97"/>
        <v>18000111.600000001</v>
      </c>
      <c r="L162" s="157">
        <v>18000111.600000001</v>
      </c>
      <c r="M162" s="157"/>
      <c r="N162" s="157"/>
      <c r="O162" s="157"/>
      <c r="P162" s="157">
        <v>18000111.600000001</v>
      </c>
      <c r="Q162" s="157">
        <f t="shared" si="99"/>
        <v>2820231.43</v>
      </c>
      <c r="R162" s="157">
        <v>2820231.43</v>
      </c>
      <c r="S162" s="157"/>
      <c r="T162" s="157"/>
      <c r="U162" s="157"/>
      <c r="V162" s="157">
        <v>2820231.43</v>
      </c>
      <c r="W162" s="158">
        <f t="shared" si="100"/>
        <v>15.667855248186349</v>
      </c>
      <c r="X162" s="157">
        <f t="shared" si="96"/>
        <v>2820231.43</v>
      </c>
      <c r="Y162" s="203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  <c r="IU162" s="22"/>
      <c r="IV162" s="22"/>
      <c r="IW162" s="22"/>
      <c r="IX162" s="22"/>
      <c r="IY162" s="22"/>
      <c r="IZ162" s="22"/>
      <c r="JA162" s="22"/>
      <c r="JB162" s="22"/>
      <c r="JC162" s="22"/>
      <c r="JD162" s="22"/>
      <c r="JE162" s="22"/>
      <c r="JF162" s="22"/>
      <c r="JG162" s="22"/>
      <c r="JH162" s="22"/>
      <c r="JI162" s="22"/>
      <c r="JJ162" s="22"/>
      <c r="JK162" s="22"/>
      <c r="JL162" s="22"/>
      <c r="JM162" s="22"/>
      <c r="JN162" s="22"/>
      <c r="JO162" s="22"/>
      <c r="JP162" s="22"/>
      <c r="JQ162" s="22"/>
      <c r="JR162" s="22"/>
      <c r="JS162" s="22"/>
      <c r="JT162" s="22"/>
      <c r="JU162" s="22"/>
      <c r="JV162" s="22"/>
      <c r="JW162" s="22"/>
      <c r="JX162" s="22"/>
      <c r="JY162" s="22"/>
      <c r="JZ162" s="22"/>
      <c r="KA162" s="22"/>
      <c r="KB162" s="22"/>
      <c r="KC162" s="22"/>
      <c r="KD162" s="22"/>
      <c r="KE162" s="22"/>
      <c r="KF162" s="22"/>
      <c r="KG162" s="22"/>
      <c r="KH162" s="22"/>
      <c r="KI162" s="22"/>
      <c r="KJ162" s="22"/>
      <c r="KK162" s="22"/>
      <c r="KL162" s="22"/>
      <c r="KM162" s="22"/>
      <c r="KN162" s="22"/>
      <c r="KO162" s="22"/>
      <c r="KP162" s="22"/>
      <c r="KQ162" s="22"/>
      <c r="KR162" s="22"/>
      <c r="KS162" s="22"/>
      <c r="KT162" s="22"/>
      <c r="KU162" s="22"/>
      <c r="KV162" s="22"/>
      <c r="KW162" s="22"/>
      <c r="KX162" s="22"/>
      <c r="KY162" s="22"/>
      <c r="KZ162" s="22"/>
      <c r="LA162" s="22"/>
      <c r="LB162" s="22"/>
      <c r="LC162" s="22"/>
      <c r="LD162" s="22"/>
      <c r="LE162" s="22"/>
      <c r="LF162" s="22"/>
      <c r="LG162" s="22"/>
      <c r="LH162" s="22"/>
      <c r="LI162" s="22"/>
      <c r="LJ162" s="22"/>
      <c r="LK162" s="22"/>
      <c r="LL162" s="22"/>
      <c r="LM162" s="22"/>
      <c r="LN162" s="22"/>
      <c r="LO162" s="22"/>
      <c r="LP162" s="22"/>
      <c r="LQ162" s="22"/>
      <c r="LR162" s="22"/>
      <c r="LS162" s="22"/>
      <c r="LT162" s="22"/>
      <c r="LU162" s="22"/>
      <c r="LV162" s="22"/>
      <c r="LW162" s="22"/>
      <c r="LX162" s="22"/>
      <c r="LY162" s="22"/>
      <c r="LZ162" s="22"/>
      <c r="MA162" s="22"/>
      <c r="MB162" s="22"/>
      <c r="MC162" s="22"/>
      <c r="MD162" s="22"/>
      <c r="ME162" s="22"/>
      <c r="MF162" s="22"/>
      <c r="MG162" s="22"/>
      <c r="MH162" s="22"/>
      <c r="MI162" s="22"/>
      <c r="MJ162" s="22"/>
      <c r="MK162" s="22"/>
      <c r="ML162" s="22"/>
      <c r="MM162" s="22"/>
      <c r="MN162" s="22"/>
      <c r="MO162" s="22"/>
      <c r="MP162" s="22"/>
      <c r="MQ162" s="22"/>
      <c r="MR162" s="22"/>
      <c r="MS162" s="22"/>
      <c r="MT162" s="22"/>
      <c r="MU162" s="22"/>
      <c r="MV162" s="22"/>
      <c r="MW162" s="22"/>
      <c r="MX162" s="22"/>
      <c r="MY162" s="22"/>
      <c r="MZ162" s="22"/>
      <c r="NA162" s="22"/>
      <c r="NB162" s="22"/>
      <c r="NC162" s="22"/>
      <c r="ND162" s="22"/>
      <c r="NE162" s="22"/>
      <c r="NF162" s="22"/>
      <c r="NG162" s="22"/>
      <c r="NH162" s="22"/>
      <c r="NI162" s="22"/>
      <c r="NJ162" s="22"/>
      <c r="NK162" s="22"/>
      <c r="NL162" s="22"/>
      <c r="NM162" s="22"/>
      <c r="NN162" s="22"/>
      <c r="NO162" s="22"/>
      <c r="NP162" s="22"/>
      <c r="NQ162" s="22"/>
      <c r="NR162" s="22"/>
      <c r="NS162" s="22"/>
      <c r="NT162" s="22"/>
      <c r="NU162" s="22"/>
      <c r="NV162" s="22"/>
      <c r="NW162" s="22"/>
      <c r="NX162" s="22"/>
      <c r="NY162" s="22"/>
      <c r="NZ162" s="22"/>
      <c r="OA162" s="22"/>
      <c r="OB162" s="22"/>
      <c r="OC162" s="22"/>
      <c r="OD162" s="22"/>
      <c r="OE162" s="22"/>
      <c r="OF162" s="22"/>
      <c r="OG162" s="22"/>
      <c r="OH162" s="22"/>
      <c r="OI162" s="22"/>
      <c r="OJ162" s="22"/>
      <c r="OK162" s="22"/>
      <c r="OL162" s="22"/>
      <c r="OM162" s="22"/>
      <c r="ON162" s="22"/>
      <c r="OO162" s="22"/>
      <c r="OP162" s="22"/>
      <c r="OQ162" s="22"/>
      <c r="OR162" s="22"/>
      <c r="OS162" s="22"/>
      <c r="OT162" s="22"/>
      <c r="OU162" s="22"/>
      <c r="OV162" s="22"/>
      <c r="OW162" s="22"/>
      <c r="OX162" s="22"/>
      <c r="OY162" s="22"/>
      <c r="OZ162" s="22"/>
      <c r="PA162" s="22"/>
      <c r="PB162" s="22"/>
      <c r="PC162" s="22"/>
      <c r="PD162" s="22"/>
      <c r="PE162" s="22"/>
      <c r="PF162" s="22"/>
      <c r="PG162" s="22"/>
      <c r="PH162" s="22"/>
      <c r="PI162" s="22"/>
      <c r="PJ162" s="22"/>
      <c r="PK162" s="22"/>
      <c r="PL162" s="22"/>
      <c r="PM162" s="22"/>
      <c r="PN162" s="22"/>
      <c r="PO162" s="22"/>
      <c r="PP162" s="22"/>
      <c r="PQ162" s="22"/>
      <c r="PR162" s="22"/>
      <c r="PS162" s="22"/>
      <c r="PT162" s="22"/>
      <c r="PU162" s="22"/>
      <c r="PV162" s="22"/>
      <c r="PW162" s="22"/>
      <c r="PX162" s="22"/>
      <c r="PY162" s="22"/>
      <c r="PZ162" s="22"/>
      <c r="QA162" s="22"/>
      <c r="QB162" s="22"/>
      <c r="QC162" s="22"/>
      <c r="QD162" s="22"/>
      <c r="QE162" s="22"/>
      <c r="QF162" s="22"/>
      <c r="QG162" s="22"/>
      <c r="QH162" s="22"/>
      <c r="QI162" s="22"/>
      <c r="QJ162" s="22"/>
      <c r="QK162" s="22"/>
      <c r="QL162" s="22"/>
      <c r="QM162" s="22"/>
      <c r="QN162" s="22"/>
      <c r="QO162" s="22"/>
      <c r="QP162" s="22"/>
      <c r="QQ162" s="22"/>
      <c r="QR162" s="22"/>
      <c r="QS162" s="22"/>
      <c r="QT162" s="22"/>
      <c r="QU162" s="22"/>
      <c r="QV162" s="22"/>
      <c r="QW162" s="22"/>
      <c r="QX162" s="22"/>
      <c r="QY162" s="22"/>
      <c r="QZ162" s="22"/>
      <c r="RA162" s="22"/>
      <c r="RB162" s="22"/>
      <c r="RC162" s="22"/>
      <c r="RD162" s="22"/>
      <c r="RE162" s="22"/>
      <c r="RF162" s="22"/>
      <c r="RG162" s="22"/>
      <c r="RH162" s="22"/>
      <c r="RI162" s="22"/>
      <c r="RJ162" s="22"/>
      <c r="RK162" s="22"/>
      <c r="RL162" s="22"/>
      <c r="RM162" s="22"/>
      <c r="RN162" s="22"/>
      <c r="RO162" s="22"/>
      <c r="RP162" s="22"/>
      <c r="RQ162" s="22"/>
      <c r="RR162" s="22"/>
      <c r="RS162" s="22"/>
      <c r="RT162" s="22"/>
      <c r="RU162" s="22"/>
      <c r="RV162" s="22"/>
      <c r="RW162" s="22"/>
      <c r="RX162" s="22"/>
      <c r="RY162" s="22"/>
      <c r="RZ162" s="22"/>
      <c r="SA162" s="22"/>
      <c r="SB162" s="22"/>
      <c r="SC162" s="22"/>
      <c r="SD162" s="22"/>
      <c r="SE162" s="22"/>
      <c r="SF162" s="22"/>
      <c r="SG162" s="22"/>
      <c r="SH162" s="22"/>
      <c r="SI162" s="22"/>
      <c r="SJ162" s="22"/>
      <c r="SK162" s="22"/>
      <c r="SL162" s="22"/>
      <c r="SM162" s="22"/>
      <c r="SN162" s="22"/>
      <c r="SO162" s="22"/>
      <c r="SP162" s="22"/>
      <c r="SQ162" s="22"/>
      <c r="SR162" s="22"/>
      <c r="SS162" s="22"/>
      <c r="ST162" s="22"/>
      <c r="SU162" s="22"/>
      <c r="SV162" s="22"/>
      <c r="SW162" s="22"/>
      <c r="SX162" s="22"/>
      <c r="SY162" s="22"/>
      <c r="SZ162" s="22"/>
      <c r="TA162" s="22"/>
      <c r="TB162" s="22"/>
      <c r="TC162" s="22"/>
      <c r="TD162" s="22"/>
      <c r="TE162" s="22"/>
      <c r="TF162" s="22"/>
      <c r="TG162" s="22"/>
      <c r="TH162" s="22"/>
      <c r="TI162" s="22"/>
      <c r="TJ162" s="22"/>
      <c r="TK162" s="22"/>
      <c r="TL162" s="22"/>
      <c r="TM162" s="22"/>
      <c r="TN162" s="22"/>
      <c r="TO162" s="22"/>
    </row>
    <row r="163" spans="1:535" s="26" customFormat="1" ht="36" customHeight="1" x14ac:dyDescent="0.25">
      <c r="A163" s="94" t="s">
        <v>178</v>
      </c>
      <c r="B163" s="96"/>
      <c r="C163" s="91" t="s">
        <v>38</v>
      </c>
      <c r="D163" s="153">
        <f>D164</f>
        <v>201754752.35000002</v>
      </c>
      <c r="E163" s="153">
        <f t="shared" ref="E163:K163" si="101">E164</f>
        <v>60937100</v>
      </c>
      <c r="F163" s="153">
        <f t="shared" si="101"/>
        <v>1606689</v>
      </c>
      <c r="G163" s="153">
        <f>G164</f>
        <v>127696802.30000001</v>
      </c>
      <c r="H163" s="153">
        <f t="shared" si="101"/>
        <v>45469061.309999995</v>
      </c>
      <c r="I163" s="153">
        <f t="shared" si="101"/>
        <v>938722.45</v>
      </c>
      <c r="J163" s="154">
        <f t="shared" si="98"/>
        <v>63.293082721776095</v>
      </c>
      <c r="K163" s="153">
        <f t="shared" si="101"/>
        <v>2995024.05</v>
      </c>
      <c r="L163" s="153">
        <f t="shared" ref="L163" si="102">L164</f>
        <v>2898824.05</v>
      </c>
      <c r="M163" s="153">
        <f t="shared" ref="M163" si="103">M164</f>
        <v>96200</v>
      </c>
      <c r="N163" s="153">
        <f t="shared" ref="N163" si="104">N164</f>
        <v>75000</v>
      </c>
      <c r="O163" s="153">
        <f t="shared" ref="O163" si="105">O164</f>
        <v>0</v>
      </c>
      <c r="P163" s="153">
        <f t="shared" ref="P163:X163" si="106">P164</f>
        <v>2898824.05</v>
      </c>
      <c r="Q163" s="153">
        <f t="shared" si="106"/>
        <v>3631832.61</v>
      </c>
      <c r="R163" s="153">
        <f t="shared" si="106"/>
        <v>2312411.0499999998</v>
      </c>
      <c r="S163" s="153">
        <f t="shared" si="106"/>
        <v>770879.40000000014</v>
      </c>
      <c r="T163" s="153">
        <f t="shared" si="106"/>
        <v>27304.03</v>
      </c>
      <c r="U163" s="153">
        <f t="shared" si="106"/>
        <v>0</v>
      </c>
      <c r="V163" s="153">
        <f t="shared" si="106"/>
        <v>2860953.21</v>
      </c>
      <c r="W163" s="154">
        <f t="shared" si="100"/>
        <v>121.2622185788458</v>
      </c>
      <c r="X163" s="153">
        <f t="shared" si="106"/>
        <v>131328634.90999997</v>
      </c>
      <c r="Y163" s="203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  <c r="HG163" s="31"/>
      <c r="HH163" s="31"/>
      <c r="HI163" s="31"/>
      <c r="HJ163" s="31"/>
      <c r="HK163" s="31"/>
      <c r="HL163" s="31"/>
      <c r="HM163" s="31"/>
      <c r="HN163" s="31"/>
      <c r="HO163" s="31"/>
      <c r="HP163" s="31"/>
      <c r="HQ163" s="31"/>
      <c r="HR163" s="31"/>
      <c r="HS163" s="31"/>
      <c r="HT163" s="31"/>
      <c r="HU163" s="31"/>
      <c r="HV163" s="31"/>
      <c r="HW163" s="31"/>
      <c r="HX163" s="31"/>
      <c r="HY163" s="31"/>
      <c r="HZ163" s="31"/>
      <c r="IA163" s="31"/>
      <c r="IB163" s="31"/>
      <c r="IC163" s="31"/>
      <c r="ID163" s="31"/>
      <c r="IE163" s="31"/>
      <c r="IF163" s="31"/>
      <c r="IG163" s="31"/>
      <c r="IH163" s="31"/>
      <c r="II163" s="31"/>
      <c r="IJ163" s="31"/>
      <c r="IK163" s="31"/>
      <c r="IL163" s="31"/>
      <c r="IM163" s="31"/>
      <c r="IN163" s="31"/>
      <c r="IO163" s="31"/>
      <c r="IP163" s="31"/>
      <c r="IQ163" s="31"/>
      <c r="IR163" s="31"/>
      <c r="IS163" s="31"/>
      <c r="IT163" s="31"/>
      <c r="IU163" s="31"/>
      <c r="IV163" s="31"/>
      <c r="IW163" s="31"/>
      <c r="IX163" s="31"/>
      <c r="IY163" s="31"/>
      <c r="IZ163" s="31"/>
      <c r="JA163" s="31"/>
      <c r="JB163" s="31"/>
      <c r="JC163" s="31"/>
      <c r="JD163" s="31"/>
      <c r="JE163" s="31"/>
      <c r="JF163" s="31"/>
      <c r="JG163" s="31"/>
      <c r="JH163" s="31"/>
      <c r="JI163" s="31"/>
      <c r="JJ163" s="31"/>
      <c r="JK163" s="31"/>
      <c r="JL163" s="31"/>
      <c r="JM163" s="31"/>
      <c r="JN163" s="31"/>
      <c r="JO163" s="31"/>
      <c r="JP163" s="31"/>
      <c r="JQ163" s="31"/>
      <c r="JR163" s="31"/>
      <c r="JS163" s="31"/>
      <c r="JT163" s="31"/>
      <c r="JU163" s="31"/>
      <c r="JV163" s="31"/>
      <c r="JW163" s="31"/>
      <c r="JX163" s="31"/>
      <c r="JY163" s="31"/>
      <c r="JZ163" s="31"/>
      <c r="KA163" s="31"/>
      <c r="KB163" s="31"/>
      <c r="KC163" s="31"/>
      <c r="KD163" s="31"/>
      <c r="KE163" s="31"/>
      <c r="KF163" s="31"/>
      <c r="KG163" s="31"/>
      <c r="KH163" s="31"/>
      <c r="KI163" s="31"/>
      <c r="KJ163" s="31"/>
      <c r="KK163" s="31"/>
      <c r="KL163" s="31"/>
      <c r="KM163" s="31"/>
      <c r="KN163" s="31"/>
      <c r="KO163" s="31"/>
      <c r="KP163" s="31"/>
      <c r="KQ163" s="31"/>
      <c r="KR163" s="31"/>
      <c r="KS163" s="31"/>
      <c r="KT163" s="31"/>
      <c r="KU163" s="31"/>
      <c r="KV163" s="31"/>
      <c r="KW163" s="31"/>
      <c r="KX163" s="31"/>
      <c r="KY163" s="31"/>
      <c r="KZ163" s="31"/>
      <c r="LA163" s="31"/>
      <c r="LB163" s="31"/>
      <c r="LC163" s="31"/>
      <c r="LD163" s="31"/>
      <c r="LE163" s="31"/>
      <c r="LF163" s="31"/>
      <c r="LG163" s="31"/>
      <c r="LH163" s="31"/>
      <c r="LI163" s="31"/>
      <c r="LJ163" s="31"/>
      <c r="LK163" s="31"/>
      <c r="LL163" s="31"/>
      <c r="LM163" s="31"/>
      <c r="LN163" s="31"/>
      <c r="LO163" s="31"/>
      <c r="LP163" s="31"/>
      <c r="LQ163" s="31"/>
      <c r="LR163" s="31"/>
      <c r="LS163" s="31"/>
      <c r="LT163" s="31"/>
      <c r="LU163" s="31"/>
      <c r="LV163" s="31"/>
      <c r="LW163" s="31"/>
      <c r="LX163" s="31"/>
      <c r="LY163" s="31"/>
      <c r="LZ163" s="31"/>
      <c r="MA163" s="31"/>
      <c r="MB163" s="31"/>
      <c r="MC163" s="31"/>
      <c r="MD163" s="31"/>
      <c r="ME163" s="31"/>
      <c r="MF163" s="31"/>
      <c r="MG163" s="31"/>
      <c r="MH163" s="31"/>
      <c r="MI163" s="31"/>
      <c r="MJ163" s="31"/>
      <c r="MK163" s="31"/>
      <c r="ML163" s="31"/>
      <c r="MM163" s="31"/>
      <c r="MN163" s="31"/>
      <c r="MO163" s="31"/>
      <c r="MP163" s="31"/>
      <c r="MQ163" s="31"/>
      <c r="MR163" s="31"/>
      <c r="MS163" s="31"/>
      <c r="MT163" s="31"/>
      <c r="MU163" s="31"/>
      <c r="MV163" s="31"/>
      <c r="MW163" s="31"/>
      <c r="MX163" s="31"/>
      <c r="MY163" s="31"/>
      <c r="MZ163" s="31"/>
      <c r="NA163" s="31"/>
      <c r="NB163" s="31"/>
      <c r="NC163" s="31"/>
      <c r="ND163" s="31"/>
      <c r="NE163" s="31"/>
      <c r="NF163" s="31"/>
      <c r="NG163" s="31"/>
      <c r="NH163" s="31"/>
      <c r="NI163" s="31"/>
      <c r="NJ163" s="31"/>
      <c r="NK163" s="31"/>
      <c r="NL163" s="31"/>
      <c r="NM163" s="31"/>
      <c r="NN163" s="31"/>
      <c r="NO163" s="31"/>
      <c r="NP163" s="31"/>
      <c r="NQ163" s="31"/>
      <c r="NR163" s="31"/>
      <c r="NS163" s="31"/>
      <c r="NT163" s="31"/>
      <c r="NU163" s="31"/>
      <c r="NV163" s="31"/>
      <c r="NW163" s="31"/>
      <c r="NX163" s="31"/>
      <c r="NY163" s="31"/>
      <c r="NZ163" s="31"/>
      <c r="OA163" s="31"/>
      <c r="OB163" s="31"/>
      <c r="OC163" s="31"/>
      <c r="OD163" s="31"/>
      <c r="OE163" s="31"/>
      <c r="OF163" s="31"/>
      <c r="OG163" s="31"/>
      <c r="OH163" s="31"/>
      <c r="OI163" s="31"/>
      <c r="OJ163" s="31"/>
      <c r="OK163" s="31"/>
      <c r="OL163" s="31"/>
      <c r="OM163" s="31"/>
      <c r="ON163" s="31"/>
      <c r="OO163" s="31"/>
      <c r="OP163" s="31"/>
      <c r="OQ163" s="31"/>
      <c r="OR163" s="31"/>
      <c r="OS163" s="31"/>
      <c r="OT163" s="31"/>
      <c r="OU163" s="31"/>
      <c r="OV163" s="31"/>
      <c r="OW163" s="31"/>
      <c r="OX163" s="31"/>
      <c r="OY163" s="31"/>
      <c r="OZ163" s="31"/>
      <c r="PA163" s="31"/>
      <c r="PB163" s="31"/>
      <c r="PC163" s="31"/>
      <c r="PD163" s="31"/>
      <c r="PE163" s="31"/>
      <c r="PF163" s="31"/>
      <c r="PG163" s="31"/>
      <c r="PH163" s="31"/>
      <c r="PI163" s="31"/>
      <c r="PJ163" s="31"/>
      <c r="PK163" s="31"/>
      <c r="PL163" s="31"/>
      <c r="PM163" s="31"/>
      <c r="PN163" s="31"/>
      <c r="PO163" s="31"/>
      <c r="PP163" s="31"/>
      <c r="PQ163" s="31"/>
      <c r="PR163" s="31"/>
      <c r="PS163" s="31"/>
      <c r="PT163" s="31"/>
      <c r="PU163" s="31"/>
      <c r="PV163" s="31"/>
      <c r="PW163" s="31"/>
      <c r="PX163" s="31"/>
      <c r="PY163" s="31"/>
      <c r="PZ163" s="31"/>
      <c r="QA163" s="31"/>
      <c r="QB163" s="31"/>
      <c r="QC163" s="31"/>
      <c r="QD163" s="31"/>
      <c r="QE163" s="31"/>
      <c r="QF163" s="31"/>
      <c r="QG163" s="31"/>
      <c r="QH163" s="31"/>
      <c r="QI163" s="31"/>
      <c r="QJ163" s="31"/>
      <c r="QK163" s="31"/>
      <c r="QL163" s="31"/>
      <c r="QM163" s="31"/>
      <c r="QN163" s="31"/>
      <c r="QO163" s="31"/>
      <c r="QP163" s="31"/>
      <c r="QQ163" s="31"/>
      <c r="QR163" s="31"/>
      <c r="QS163" s="31"/>
      <c r="QT163" s="31"/>
      <c r="QU163" s="31"/>
      <c r="QV163" s="31"/>
      <c r="QW163" s="31"/>
      <c r="QX163" s="31"/>
      <c r="QY163" s="31"/>
      <c r="QZ163" s="31"/>
      <c r="RA163" s="31"/>
      <c r="RB163" s="31"/>
      <c r="RC163" s="31"/>
      <c r="RD163" s="31"/>
      <c r="RE163" s="31"/>
      <c r="RF163" s="31"/>
      <c r="RG163" s="31"/>
      <c r="RH163" s="31"/>
      <c r="RI163" s="31"/>
      <c r="RJ163" s="31"/>
      <c r="RK163" s="31"/>
      <c r="RL163" s="31"/>
      <c r="RM163" s="31"/>
      <c r="RN163" s="31"/>
      <c r="RO163" s="31"/>
      <c r="RP163" s="31"/>
      <c r="RQ163" s="31"/>
      <c r="RR163" s="31"/>
      <c r="RS163" s="31"/>
      <c r="RT163" s="31"/>
      <c r="RU163" s="31"/>
      <c r="RV163" s="31"/>
      <c r="RW163" s="31"/>
      <c r="RX163" s="31"/>
      <c r="RY163" s="31"/>
      <c r="RZ163" s="31"/>
      <c r="SA163" s="31"/>
      <c r="SB163" s="31"/>
      <c r="SC163" s="31"/>
      <c r="SD163" s="31"/>
      <c r="SE163" s="31"/>
      <c r="SF163" s="31"/>
      <c r="SG163" s="31"/>
      <c r="SH163" s="31"/>
      <c r="SI163" s="31"/>
      <c r="SJ163" s="31"/>
      <c r="SK163" s="31"/>
      <c r="SL163" s="31"/>
      <c r="SM163" s="31"/>
      <c r="SN163" s="31"/>
      <c r="SO163" s="31"/>
      <c r="SP163" s="31"/>
      <c r="SQ163" s="31"/>
      <c r="SR163" s="31"/>
      <c r="SS163" s="31"/>
      <c r="ST163" s="31"/>
      <c r="SU163" s="31"/>
      <c r="SV163" s="31"/>
      <c r="SW163" s="31"/>
      <c r="SX163" s="31"/>
      <c r="SY163" s="31"/>
      <c r="SZ163" s="31"/>
      <c r="TA163" s="31"/>
      <c r="TB163" s="31"/>
      <c r="TC163" s="31"/>
      <c r="TD163" s="31"/>
      <c r="TE163" s="31"/>
      <c r="TF163" s="31"/>
      <c r="TG163" s="31"/>
      <c r="TH163" s="31"/>
      <c r="TI163" s="31"/>
      <c r="TJ163" s="31"/>
      <c r="TK163" s="31"/>
      <c r="TL163" s="31"/>
      <c r="TM163" s="31"/>
      <c r="TN163" s="31"/>
      <c r="TO163" s="31"/>
    </row>
    <row r="164" spans="1:535" s="33" customFormat="1" ht="32.25" customHeight="1" x14ac:dyDescent="0.25">
      <c r="A164" s="84" t="s">
        <v>179</v>
      </c>
      <c r="B164" s="93"/>
      <c r="C164" s="67" t="s">
        <v>394</v>
      </c>
      <c r="D164" s="155">
        <f>D170+D171+D172+D173+D174+D176+D177+D178+D180+D182+D183+D184+D186+D188+D189+D190+D191+D192+D193+D195+D197+D199+D200+D202+D203</f>
        <v>201754752.35000002</v>
      </c>
      <c r="E164" s="155">
        <f t="shared" ref="E164:X164" si="107">E170+E171+E172+E173+E174+E176+E177+E178+E180+E182+E183+E184+E186+E188+E189+E190+E191+E192+E193+E195+E197+E199+E200+E202+E203</f>
        <v>60937100</v>
      </c>
      <c r="F164" s="155">
        <f t="shared" si="107"/>
        <v>1606689</v>
      </c>
      <c r="G164" s="155">
        <f>G170+G171+G172+G173+G174+G176+G177+G178+G180+G182+G183+G184+G186+G188+G189+G190+G191+G192+G193+G195+G197+G199+G200+G202+G203</f>
        <v>127696802.30000001</v>
      </c>
      <c r="H164" s="155">
        <f t="shared" ref="H164:I164" si="108">H170+H171+H172+H173+H174+H176+H177+H178+H180+H182+H183+H184+H186+H188+H189+H190+H191+H192+H193+H195+H197+H199+H200+H202+H203</f>
        <v>45469061.309999995</v>
      </c>
      <c r="I164" s="155">
        <f t="shared" si="108"/>
        <v>938722.45</v>
      </c>
      <c r="J164" s="156">
        <f t="shared" si="98"/>
        <v>63.293082721776095</v>
      </c>
      <c r="K164" s="155">
        <f t="shared" si="107"/>
        <v>2995024.05</v>
      </c>
      <c r="L164" s="155">
        <f t="shared" si="107"/>
        <v>2898824.05</v>
      </c>
      <c r="M164" s="155">
        <f t="shared" si="107"/>
        <v>96200</v>
      </c>
      <c r="N164" s="155">
        <f t="shared" si="107"/>
        <v>75000</v>
      </c>
      <c r="O164" s="155">
        <f t="shared" si="107"/>
        <v>0</v>
      </c>
      <c r="P164" s="155">
        <f t="shared" si="107"/>
        <v>2898824.05</v>
      </c>
      <c r="Q164" s="155">
        <f t="shared" ref="Q164:V164" si="109">Q170+Q171+Q172+Q173+Q174+Q176+Q177+Q178+Q180+Q182+Q183+Q184+Q186+Q188+Q189+Q190+Q191+Q192+Q193+Q195+Q197+Q199+Q200+Q202+Q203</f>
        <v>3631832.61</v>
      </c>
      <c r="R164" s="155">
        <f t="shared" si="109"/>
        <v>2312411.0499999998</v>
      </c>
      <c r="S164" s="155">
        <f t="shared" si="109"/>
        <v>770879.40000000014</v>
      </c>
      <c r="T164" s="155">
        <f t="shared" si="109"/>
        <v>27304.03</v>
      </c>
      <c r="U164" s="155">
        <f t="shared" si="109"/>
        <v>0</v>
      </c>
      <c r="V164" s="155">
        <f t="shared" si="109"/>
        <v>2860953.21</v>
      </c>
      <c r="W164" s="156">
        <f t="shared" si="100"/>
        <v>121.2622185788458</v>
      </c>
      <c r="X164" s="155">
        <f t="shared" si="107"/>
        <v>131328634.90999997</v>
      </c>
      <c r="Y164" s="203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32"/>
      <c r="ER164" s="32"/>
      <c r="ES164" s="32"/>
      <c r="ET164" s="32"/>
      <c r="EU164" s="32"/>
      <c r="EV164" s="32"/>
      <c r="EW164" s="32"/>
      <c r="EX164" s="32"/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2"/>
      <c r="FK164" s="32"/>
      <c r="FL164" s="32"/>
      <c r="FM164" s="32"/>
      <c r="FN164" s="32"/>
      <c r="FO164" s="32"/>
      <c r="FP164" s="32"/>
      <c r="FQ164" s="32"/>
      <c r="FR164" s="32"/>
      <c r="FS164" s="32"/>
      <c r="FT164" s="32"/>
      <c r="FU164" s="32"/>
      <c r="FV164" s="32"/>
      <c r="FW164" s="32"/>
      <c r="FX164" s="32"/>
      <c r="FY164" s="32"/>
      <c r="FZ164" s="32"/>
      <c r="GA164" s="32"/>
      <c r="GB164" s="32"/>
      <c r="GC164" s="32"/>
      <c r="GD164" s="32"/>
      <c r="GE164" s="32"/>
      <c r="GF164" s="32"/>
      <c r="GG164" s="32"/>
      <c r="GH164" s="32"/>
      <c r="GI164" s="32"/>
      <c r="GJ164" s="32"/>
      <c r="GK164" s="32"/>
      <c r="GL164" s="32"/>
      <c r="GM164" s="32"/>
      <c r="GN164" s="32"/>
      <c r="GO164" s="32"/>
      <c r="GP164" s="32"/>
      <c r="GQ164" s="32"/>
      <c r="GR164" s="32"/>
      <c r="GS164" s="32"/>
      <c r="GT164" s="32"/>
      <c r="GU164" s="32"/>
      <c r="GV164" s="32"/>
      <c r="GW164" s="32"/>
      <c r="GX164" s="32"/>
      <c r="GY164" s="32"/>
      <c r="GZ164" s="32"/>
      <c r="HA164" s="32"/>
      <c r="HB164" s="32"/>
      <c r="HC164" s="32"/>
      <c r="HD164" s="32"/>
      <c r="HE164" s="32"/>
      <c r="HF164" s="32"/>
      <c r="HG164" s="32"/>
      <c r="HH164" s="32"/>
      <c r="HI164" s="32"/>
      <c r="HJ164" s="32"/>
      <c r="HK164" s="32"/>
      <c r="HL164" s="32"/>
      <c r="HM164" s="32"/>
      <c r="HN164" s="32"/>
      <c r="HO164" s="32"/>
      <c r="HP164" s="32"/>
      <c r="HQ164" s="32"/>
      <c r="HR164" s="32"/>
      <c r="HS164" s="32"/>
      <c r="HT164" s="32"/>
      <c r="HU164" s="32"/>
      <c r="HV164" s="32"/>
      <c r="HW164" s="32"/>
      <c r="HX164" s="32"/>
      <c r="HY164" s="32"/>
      <c r="HZ164" s="32"/>
      <c r="IA164" s="32"/>
      <c r="IB164" s="32"/>
      <c r="IC164" s="32"/>
      <c r="ID164" s="32"/>
      <c r="IE164" s="32"/>
      <c r="IF164" s="32"/>
      <c r="IG164" s="32"/>
      <c r="IH164" s="32"/>
      <c r="II164" s="32"/>
      <c r="IJ164" s="32"/>
      <c r="IK164" s="32"/>
      <c r="IL164" s="32"/>
      <c r="IM164" s="32"/>
      <c r="IN164" s="32"/>
      <c r="IO164" s="32"/>
      <c r="IP164" s="32"/>
      <c r="IQ164" s="32"/>
      <c r="IR164" s="32"/>
      <c r="IS164" s="32"/>
      <c r="IT164" s="32"/>
      <c r="IU164" s="32"/>
      <c r="IV164" s="32"/>
      <c r="IW164" s="32"/>
      <c r="IX164" s="32"/>
      <c r="IY164" s="32"/>
      <c r="IZ164" s="32"/>
      <c r="JA164" s="32"/>
      <c r="JB164" s="32"/>
      <c r="JC164" s="32"/>
      <c r="JD164" s="32"/>
      <c r="JE164" s="32"/>
      <c r="JF164" s="32"/>
      <c r="JG164" s="32"/>
      <c r="JH164" s="32"/>
      <c r="JI164" s="32"/>
      <c r="JJ164" s="32"/>
      <c r="JK164" s="32"/>
      <c r="JL164" s="32"/>
      <c r="JM164" s="32"/>
      <c r="JN164" s="32"/>
      <c r="JO164" s="32"/>
      <c r="JP164" s="32"/>
      <c r="JQ164" s="32"/>
      <c r="JR164" s="32"/>
      <c r="JS164" s="32"/>
      <c r="JT164" s="32"/>
      <c r="JU164" s="32"/>
      <c r="JV164" s="32"/>
      <c r="JW164" s="32"/>
      <c r="JX164" s="32"/>
      <c r="JY164" s="32"/>
      <c r="JZ164" s="32"/>
      <c r="KA164" s="32"/>
      <c r="KB164" s="32"/>
      <c r="KC164" s="32"/>
      <c r="KD164" s="32"/>
      <c r="KE164" s="32"/>
      <c r="KF164" s="32"/>
      <c r="KG164" s="32"/>
      <c r="KH164" s="32"/>
      <c r="KI164" s="32"/>
      <c r="KJ164" s="32"/>
      <c r="KK164" s="32"/>
      <c r="KL164" s="32"/>
      <c r="KM164" s="32"/>
      <c r="KN164" s="32"/>
      <c r="KO164" s="32"/>
      <c r="KP164" s="32"/>
      <c r="KQ164" s="32"/>
      <c r="KR164" s="32"/>
      <c r="KS164" s="32"/>
      <c r="KT164" s="32"/>
      <c r="KU164" s="32"/>
      <c r="KV164" s="32"/>
      <c r="KW164" s="32"/>
      <c r="KX164" s="32"/>
      <c r="KY164" s="32"/>
      <c r="KZ164" s="32"/>
      <c r="LA164" s="32"/>
      <c r="LB164" s="32"/>
      <c r="LC164" s="32"/>
      <c r="LD164" s="32"/>
      <c r="LE164" s="32"/>
      <c r="LF164" s="32"/>
      <c r="LG164" s="32"/>
      <c r="LH164" s="32"/>
      <c r="LI164" s="32"/>
      <c r="LJ164" s="32"/>
      <c r="LK164" s="32"/>
      <c r="LL164" s="32"/>
      <c r="LM164" s="32"/>
      <c r="LN164" s="32"/>
      <c r="LO164" s="32"/>
      <c r="LP164" s="32"/>
      <c r="LQ164" s="32"/>
      <c r="LR164" s="32"/>
      <c r="LS164" s="32"/>
      <c r="LT164" s="32"/>
      <c r="LU164" s="32"/>
      <c r="LV164" s="32"/>
      <c r="LW164" s="32"/>
      <c r="LX164" s="32"/>
      <c r="LY164" s="32"/>
      <c r="LZ164" s="32"/>
      <c r="MA164" s="32"/>
      <c r="MB164" s="32"/>
      <c r="MC164" s="32"/>
      <c r="MD164" s="32"/>
      <c r="ME164" s="32"/>
      <c r="MF164" s="32"/>
      <c r="MG164" s="32"/>
      <c r="MH164" s="32"/>
      <c r="MI164" s="32"/>
      <c r="MJ164" s="32"/>
      <c r="MK164" s="32"/>
      <c r="ML164" s="32"/>
      <c r="MM164" s="32"/>
      <c r="MN164" s="32"/>
      <c r="MO164" s="32"/>
      <c r="MP164" s="32"/>
      <c r="MQ164" s="32"/>
      <c r="MR164" s="32"/>
      <c r="MS164" s="32"/>
      <c r="MT164" s="32"/>
      <c r="MU164" s="32"/>
      <c r="MV164" s="32"/>
      <c r="MW164" s="32"/>
      <c r="MX164" s="32"/>
      <c r="MY164" s="32"/>
      <c r="MZ164" s="32"/>
      <c r="NA164" s="32"/>
      <c r="NB164" s="32"/>
      <c r="NC164" s="32"/>
      <c r="ND164" s="32"/>
      <c r="NE164" s="32"/>
      <c r="NF164" s="32"/>
      <c r="NG164" s="32"/>
      <c r="NH164" s="32"/>
      <c r="NI164" s="32"/>
      <c r="NJ164" s="32"/>
      <c r="NK164" s="32"/>
      <c r="NL164" s="32"/>
      <c r="NM164" s="32"/>
      <c r="NN164" s="32"/>
      <c r="NO164" s="32"/>
      <c r="NP164" s="32"/>
      <c r="NQ164" s="32"/>
      <c r="NR164" s="32"/>
      <c r="NS164" s="32"/>
      <c r="NT164" s="32"/>
      <c r="NU164" s="32"/>
      <c r="NV164" s="32"/>
      <c r="NW164" s="32"/>
      <c r="NX164" s="32"/>
      <c r="NY164" s="32"/>
      <c r="NZ164" s="32"/>
      <c r="OA164" s="32"/>
      <c r="OB164" s="32"/>
      <c r="OC164" s="32"/>
      <c r="OD164" s="32"/>
      <c r="OE164" s="32"/>
      <c r="OF164" s="32"/>
      <c r="OG164" s="32"/>
      <c r="OH164" s="32"/>
      <c r="OI164" s="32"/>
      <c r="OJ164" s="32"/>
      <c r="OK164" s="32"/>
      <c r="OL164" s="32"/>
      <c r="OM164" s="32"/>
      <c r="ON164" s="32"/>
      <c r="OO164" s="32"/>
      <c r="OP164" s="32"/>
      <c r="OQ164" s="32"/>
      <c r="OR164" s="32"/>
      <c r="OS164" s="32"/>
      <c r="OT164" s="32"/>
      <c r="OU164" s="32"/>
      <c r="OV164" s="32"/>
      <c r="OW164" s="32"/>
      <c r="OX164" s="32"/>
      <c r="OY164" s="32"/>
      <c r="OZ164" s="32"/>
      <c r="PA164" s="32"/>
      <c r="PB164" s="32"/>
      <c r="PC164" s="32"/>
      <c r="PD164" s="32"/>
      <c r="PE164" s="32"/>
      <c r="PF164" s="32"/>
      <c r="PG164" s="32"/>
      <c r="PH164" s="32"/>
      <c r="PI164" s="32"/>
      <c r="PJ164" s="32"/>
      <c r="PK164" s="32"/>
      <c r="PL164" s="32"/>
      <c r="PM164" s="32"/>
      <c r="PN164" s="32"/>
      <c r="PO164" s="32"/>
      <c r="PP164" s="32"/>
      <c r="PQ164" s="32"/>
      <c r="PR164" s="32"/>
      <c r="PS164" s="32"/>
      <c r="PT164" s="32"/>
      <c r="PU164" s="32"/>
      <c r="PV164" s="32"/>
      <c r="PW164" s="32"/>
      <c r="PX164" s="32"/>
      <c r="PY164" s="32"/>
      <c r="PZ164" s="32"/>
      <c r="QA164" s="32"/>
      <c r="QB164" s="32"/>
      <c r="QC164" s="32"/>
      <c r="QD164" s="32"/>
      <c r="QE164" s="32"/>
      <c r="QF164" s="32"/>
      <c r="QG164" s="32"/>
      <c r="QH164" s="32"/>
      <c r="QI164" s="32"/>
      <c r="QJ164" s="32"/>
      <c r="QK164" s="32"/>
      <c r="QL164" s="32"/>
      <c r="QM164" s="32"/>
      <c r="QN164" s="32"/>
      <c r="QO164" s="32"/>
      <c r="QP164" s="32"/>
      <c r="QQ164" s="32"/>
      <c r="QR164" s="32"/>
      <c r="QS164" s="32"/>
      <c r="QT164" s="32"/>
      <c r="QU164" s="32"/>
      <c r="QV164" s="32"/>
      <c r="QW164" s="32"/>
      <c r="QX164" s="32"/>
      <c r="QY164" s="32"/>
      <c r="QZ164" s="32"/>
      <c r="RA164" s="32"/>
      <c r="RB164" s="32"/>
      <c r="RC164" s="32"/>
      <c r="RD164" s="32"/>
      <c r="RE164" s="32"/>
      <c r="RF164" s="32"/>
      <c r="RG164" s="32"/>
      <c r="RH164" s="32"/>
      <c r="RI164" s="32"/>
      <c r="RJ164" s="32"/>
      <c r="RK164" s="32"/>
      <c r="RL164" s="32"/>
      <c r="RM164" s="32"/>
      <c r="RN164" s="32"/>
      <c r="RO164" s="32"/>
      <c r="RP164" s="32"/>
      <c r="RQ164" s="32"/>
      <c r="RR164" s="32"/>
      <c r="RS164" s="32"/>
      <c r="RT164" s="32"/>
      <c r="RU164" s="32"/>
      <c r="RV164" s="32"/>
      <c r="RW164" s="32"/>
      <c r="RX164" s="32"/>
      <c r="RY164" s="32"/>
      <c r="RZ164" s="32"/>
      <c r="SA164" s="32"/>
      <c r="SB164" s="32"/>
      <c r="SC164" s="32"/>
      <c r="SD164" s="32"/>
      <c r="SE164" s="32"/>
      <c r="SF164" s="32"/>
      <c r="SG164" s="32"/>
      <c r="SH164" s="32"/>
      <c r="SI164" s="32"/>
      <c r="SJ164" s="32"/>
      <c r="SK164" s="32"/>
      <c r="SL164" s="32"/>
      <c r="SM164" s="32"/>
      <c r="SN164" s="32"/>
      <c r="SO164" s="32"/>
      <c r="SP164" s="32"/>
      <c r="SQ164" s="32"/>
      <c r="SR164" s="32"/>
      <c r="SS164" s="32"/>
      <c r="ST164" s="32"/>
      <c r="SU164" s="32"/>
      <c r="SV164" s="32"/>
      <c r="SW164" s="32"/>
      <c r="SX164" s="32"/>
      <c r="SY164" s="32"/>
      <c r="SZ164" s="32"/>
      <c r="TA164" s="32"/>
      <c r="TB164" s="32"/>
      <c r="TC164" s="32"/>
      <c r="TD164" s="32"/>
      <c r="TE164" s="32"/>
      <c r="TF164" s="32"/>
      <c r="TG164" s="32"/>
      <c r="TH164" s="32"/>
      <c r="TI164" s="32"/>
      <c r="TJ164" s="32"/>
      <c r="TK164" s="32"/>
      <c r="TL164" s="32"/>
      <c r="TM164" s="32"/>
      <c r="TN164" s="32"/>
      <c r="TO164" s="32"/>
    </row>
    <row r="165" spans="1:535" s="33" customFormat="1" ht="275.25" hidden="1" customHeight="1" x14ac:dyDescent="0.25">
      <c r="A165" s="84"/>
      <c r="B165" s="93"/>
      <c r="C165" s="67" t="str">
        <f>'дод 5'!C102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D165" s="155">
        <f>D194</f>
        <v>0</v>
      </c>
      <c r="E165" s="155">
        <f t="shared" ref="E165:X165" si="110">E194</f>
        <v>0</v>
      </c>
      <c r="F165" s="155">
        <f t="shared" si="110"/>
        <v>0</v>
      </c>
      <c r="G165" s="155">
        <f>G194</f>
        <v>0</v>
      </c>
      <c r="H165" s="155">
        <f t="shared" ref="H165:I165" si="111">H194</f>
        <v>0</v>
      </c>
      <c r="I165" s="155">
        <f t="shared" si="111"/>
        <v>0</v>
      </c>
      <c r="J165" s="156" t="e">
        <f t="shared" si="98"/>
        <v>#DIV/0!</v>
      </c>
      <c r="K165" s="155">
        <f t="shared" si="110"/>
        <v>975480.06</v>
      </c>
      <c r="L165" s="155">
        <f t="shared" si="110"/>
        <v>975480.06</v>
      </c>
      <c r="M165" s="155">
        <f t="shared" si="110"/>
        <v>0</v>
      </c>
      <c r="N165" s="155">
        <f t="shared" si="110"/>
        <v>0</v>
      </c>
      <c r="O165" s="155">
        <f t="shared" si="110"/>
        <v>0</v>
      </c>
      <c r="P165" s="155">
        <f t="shared" si="110"/>
        <v>975480.06</v>
      </c>
      <c r="Q165" s="155">
        <f t="shared" ref="Q165:V165" si="112">Q194</f>
        <v>975480.06</v>
      </c>
      <c r="R165" s="155">
        <f t="shared" si="112"/>
        <v>975480.06</v>
      </c>
      <c r="S165" s="155">
        <f t="shared" si="112"/>
        <v>0</v>
      </c>
      <c r="T165" s="155">
        <f t="shared" si="112"/>
        <v>0</v>
      </c>
      <c r="U165" s="155">
        <f t="shared" si="112"/>
        <v>0</v>
      </c>
      <c r="V165" s="155">
        <f t="shared" si="112"/>
        <v>975480.06</v>
      </c>
      <c r="W165" s="156">
        <f t="shared" si="100"/>
        <v>100</v>
      </c>
      <c r="X165" s="155">
        <f t="shared" si="110"/>
        <v>975480.06</v>
      </c>
      <c r="Y165" s="203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2"/>
      <c r="FK165" s="32"/>
      <c r="FL165" s="32"/>
      <c r="FM165" s="32"/>
      <c r="FN165" s="32"/>
      <c r="FO165" s="32"/>
      <c r="FP165" s="32"/>
      <c r="FQ165" s="32"/>
      <c r="FR165" s="32"/>
      <c r="FS165" s="32"/>
      <c r="FT165" s="32"/>
      <c r="FU165" s="32"/>
      <c r="FV165" s="32"/>
      <c r="FW165" s="32"/>
      <c r="FX165" s="32"/>
      <c r="FY165" s="32"/>
      <c r="FZ165" s="32"/>
      <c r="GA165" s="32"/>
      <c r="GB165" s="32"/>
      <c r="GC165" s="32"/>
      <c r="GD165" s="32"/>
      <c r="GE165" s="32"/>
      <c r="GF165" s="32"/>
      <c r="GG165" s="32"/>
      <c r="GH165" s="32"/>
      <c r="GI165" s="32"/>
      <c r="GJ165" s="32"/>
      <c r="GK165" s="32"/>
      <c r="GL165" s="32"/>
      <c r="GM165" s="32"/>
      <c r="GN165" s="32"/>
      <c r="GO165" s="32"/>
      <c r="GP165" s="32"/>
      <c r="GQ165" s="32"/>
      <c r="GR165" s="32"/>
      <c r="GS165" s="32"/>
      <c r="GT165" s="32"/>
      <c r="GU165" s="32"/>
      <c r="GV165" s="32"/>
      <c r="GW165" s="32"/>
      <c r="GX165" s="32"/>
      <c r="GY165" s="32"/>
      <c r="GZ165" s="32"/>
      <c r="HA165" s="32"/>
      <c r="HB165" s="32"/>
      <c r="HC165" s="32"/>
      <c r="HD165" s="32"/>
      <c r="HE165" s="32"/>
      <c r="HF165" s="32"/>
      <c r="HG165" s="32"/>
      <c r="HH165" s="32"/>
      <c r="HI165" s="32"/>
      <c r="HJ165" s="32"/>
      <c r="HK165" s="32"/>
      <c r="HL165" s="32"/>
      <c r="HM165" s="32"/>
      <c r="HN165" s="32"/>
      <c r="HO165" s="32"/>
      <c r="HP165" s="32"/>
      <c r="HQ165" s="32"/>
      <c r="HR165" s="32"/>
      <c r="HS165" s="32"/>
      <c r="HT165" s="32"/>
      <c r="HU165" s="32"/>
      <c r="HV165" s="32"/>
      <c r="HW165" s="32"/>
      <c r="HX165" s="32"/>
      <c r="HY165" s="32"/>
      <c r="HZ165" s="32"/>
      <c r="IA165" s="32"/>
      <c r="IB165" s="32"/>
      <c r="IC165" s="32"/>
      <c r="ID165" s="32"/>
      <c r="IE165" s="32"/>
      <c r="IF165" s="32"/>
      <c r="IG165" s="32"/>
      <c r="IH165" s="32"/>
      <c r="II165" s="32"/>
      <c r="IJ165" s="32"/>
      <c r="IK165" s="32"/>
      <c r="IL165" s="32"/>
      <c r="IM165" s="32"/>
      <c r="IN165" s="32"/>
      <c r="IO165" s="32"/>
      <c r="IP165" s="32"/>
      <c r="IQ165" s="32"/>
      <c r="IR165" s="32"/>
      <c r="IS165" s="32"/>
      <c r="IT165" s="32"/>
      <c r="IU165" s="32"/>
      <c r="IV165" s="32"/>
      <c r="IW165" s="32"/>
      <c r="IX165" s="32"/>
      <c r="IY165" s="32"/>
      <c r="IZ165" s="32"/>
      <c r="JA165" s="32"/>
      <c r="JB165" s="32"/>
      <c r="JC165" s="32"/>
      <c r="JD165" s="32"/>
      <c r="JE165" s="32"/>
      <c r="JF165" s="32"/>
      <c r="JG165" s="32"/>
      <c r="JH165" s="32"/>
      <c r="JI165" s="32"/>
      <c r="JJ165" s="32"/>
      <c r="JK165" s="32"/>
      <c r="JL165" s="32"/>
      <c r="JM165" s="32"/>
      <c r="JN165" s="32"/>
      <c r="JO165" s="32"/>
      <c r="JP165" s="32"/>
      <c r="JQ165" s="32"/>
      <c r="JR165" s="32"/>
      <c r="JS165" s="32"/>
      <c r="JT165" s="32"/>
      <c r="JU165" s="32"/>
      <c r="JV165" s="32"/>
      <c r="JW165" s="32"/>
      <c r="JX165" s="32"/>
      <c r="JY165" s="32"/>
      <c r="JZ165" s="32"/>
      <c r="KA165" s="32"/>
      <c r="KB165" s="32"/>
      <c r="KC165" s="32"/>
      <c r="KD165" s="32"/>
      <c r="KE165" s="32"/>
      <c r="KF165" s="32"/>
      <c r="KG165" s="32"/>
      <c r="KH165" s="32"/>
      <c r="KI165" s="32"/>
      <c r="KJ165" s="32"/>
      <c r="KK165" s="32"/>
      <c r="KL165" s="32"/>
      <c r="KM165" s="32"/>
      <c r="KN165" s="32"/>
      <c r="KO165" s="32"/>
      <c r="KP165" s="32"/>
      <c r="KQ165" s="32"/>
      <c r="KR165" s="32"/>
      <c r="KS165" s="32"/>
      <c r="KT165" s="32"/>
      <c r="KU165" s="32"/>
      <c r="KV165" s="32"/>
      <c r="KW165" s="32"/>
      <c r="KX165" s="32"/>
      <c r="KY165" s="32"/>
      <c r="KZ165" s="32"/>
      <c r="LA165" s="32"/>
      <c r="LB165" s="32"/>
      <c r="LC165" s="32"/>
      <c r="LD165" s="32"/>
      <c r="LE165" s="32"/>
      <c r="LF165" s="32"/>
      <c r="LG165" s="32"/>
      <c r="LH165" s="32"/>
      <c r="LI165" s="32"/>
      <c r="LJ165" s="32"/>
      <c r="LK165" s="32"/>
      <c r="LL165" s="32"/>
      <c r="LM165" s="32"/>
      <c r="LN165" s="32"/>
      <c r="LO165" s="32"/>
      <c r="LP165" s="32"/>
      <c r="LQ165" s="32"/>
      <c r="LR165" s="32"/>
      <c r="LS165" s="32"/>
      <c r="LT165" s="32"/>
      <c r="LU165" s="32"/>
      <c r="LV165" s="32"/>
      <c r="LW165" s="32"/>
      <c r="LX165" s="32"/>
      <c r="LY165" s="32"/>
      <c r="LZ165" s="32"/>
      <c r="MA165" s="32"/>
      <c r="MB165" s="32"/>
      <c r="MC165" s="32"/>
      <c r="MD165" s="32"/>
      <c r="ME165" s="32"/>
      <c r="MF165" s="32"/>
      <c r="MG165" s="32"/>
      <c r="MH165" s="32"/>
      <c r="MI165" s="32"/>
      <c r="MJ165" s="32"/>
      <c r="MK165" s="32"/>
      <c r="ML165" s="32"/>
      <c r="MM165" s="32"/>
      <c r="MN165" s="32"/>
      <c r="MO165" s="32"/>
      <c r="MP165" s="32"/>
      <c r="MQ165" s="32"/>
      <c r="MR165" s="32"/>
      <c r="MS165" s="32"/>
      <c r="MT165" s="32"/>
      <c r="MU165" s="32"/>
      <c r="MV165" s="32"/>
      <c r="MW165" s="32"/>
      <c r="MX165" s="32"/>
      <c r="MY165" s="32"/>
      <c r="MZ165" s="32"/>
      <c r="NA165" s="32"/>
      <c r="NB165" s="32"/>
      <c r="NC165" s="32"/>
      <c r="ND165" s="32"/>
      <c r="NE165" s="32"/>
      <c r="NF165" s="32"/>
      <c r="NG165" s="32"/>
      <c r="NH165" s="32"/>
      <c r="NI165" s="32"/>
      <c r="NJ165" s="32"/>
      <c r="NK165" s="32"/>
      <c r="NL165" s="32"/>
      <c r="NM165" s="32"/>
      <c r="NN165" s="32"/>
      <c r="NO165" s="32"/>
      <c r="NP165" s="32"/>
      <c r="NQ165" s="32"/>
      <c r="NR165" s="32"/>
      <c r="NS165" s="32"/>
      <c r="NT165" s="32"/>
      <c r="NU165" s="32"/>
      <c r="NV165" s="32"/>
      <c r="NW165" s="32"/>
      <c r="NX165" s="32"/>
      <c r="NY165" s="32"/>
      <c r="NZ165" s="32"/>
      <c r="OA165" s="32"/>
      <c r="OB165" s="32"/>
      <c r="OC165" s="32"/>
      <c r="OD165" s="32"/>
      <c r="OE165" s="32"/>
      <c r="OF165" s="32"/>
      <c r="OG165" s="32"/>
      <c r="OH165" s="32"/>
      <c r="OI165" s="32"/>
      <c r="OJ165" s="32"/>
      <c r="OK165" s="32"/>
      <c r="OL165" s="32"/>
      <c r="OM165" s="32"/>
      <c r="ON165" s="32"/>
      <c r="OO165" s="32"/>
      <c r="OP165" s="32"/>
      <c r="OQ165" s="32"/>
      <c r="OR165" s="32"/>
      <c r="OS165" s="32"/>
      <c r="OT165" s="32"/>
      <c r="OU165" s="32"/>
      <c r="OV165" s="32"/>
      <c r="OW165" s="32"/>
      <c r="OX165" s="32"/>
      <c r="OY165" s="32"/>
      <c r="OZ165" s="32"/>
      <c r="PA165" s="32"/>
      <c r="PB165" s="32"/>
      <c r="PC165" s="32"/>
      <c r="PD165" s="32"/>
      <c r="PE165" s="32"/>
      <c r="PF165" s="32"/>
      <c r="PG165" s="32"/>
      <c r="PH165" s="32"/>
      <c r="PI165" s="32"/>
      <c r="PJ165" s="32"/>
      <c r="PK165" s="32"/>
      <c r="PL165" s="32"/>
      <c r="PM165" s="32"/>
      <c r="PN165" s="32"/>
      <c r="PO165" s="32"/>
      <c r="PP165" s="32"/>
      <c r="PQ165" s="32"/>
      <c r="PR165" s="32"/>
      <c r="PS165" s="32"/>
      <c r="PT165" s="32"/>
      <c r="PU165" s="32"/>
      <c r="PV165" s="32"/>
      <c r="PW165" s="32"/>
      <c r="PX165" s="32"/>
      <c r="PY165" s="32"/>
      <c r="PZ165" s="32"/>
      <c r="QA165" s="32"/>
      <c r="QB165" s="32"/>
      <c r="QC165" s="32"/>
      <c r="QD165" s="32"/>
      <c r="QE165" s="32"/>
      <c r="QF165" s="32"/>
      <c r="QG165" s="32"/>
      <c r="QH165" s="32"/>
      <c r="QI165" s="32"/>
      <c r="QJ165" s="32"/>
      <c r="QK165" s="32"/>
      <c r="QL165" s="32"/>
      <c r="QM165" s="32"/>
      <c r="QN165" s="32"/>
      <c r="QO165" s="32"/>
      <c r="QP165" s="32"/>
      <c r="QQ165" s="32"/>
      <c r="QR165" s="32"/>
      <c r="QS165" s="32"/>
      <c r="QT165" s="32"/>
      <c r="QU165" s="32"/>
      <c r="QV165" s="32"/>
      <c r="QW165" s="32"/>
      <c r="QX165" s="32"/>
      <c r="QY165" s="32"/>
      <c r="QZ165" s="32"/>
      <c r="RA165" s="32"/>
      <c r="RB165" s="32"/>
      <c r="RC165" s="32"/>
      <c r="RD165" s="32"/>
      <c r="RE165" s="32"/>
      <c r="RF165" s="32"/>
      <c r="RG165" s="32"/>
      <c r="RH165" s="32"/>
      <c r="RI165" s="32"/>
      <c r="RJ165" s="32"/>
      <c r="RK165" s="32"/>
      <c r="RL165" s="32"/>
      <c r="RM165" s="32"/>
      <c r="RN165" s="32"/>
      <c r="RO165" s="32"/>
      <c r="RP165" s="32"/>
      <c r="RQ165" s="32"/>
      <c r="RR165" s="32"/>
      <c r="RS165" s="32"/>
      <c r="RT165" s="32"/>
      <c r="RU165" s="32"/>
      <c r="RV165" s="32"/>
      <c r="RW165" s="32"/>
      <c r="RX165" s="32"/>
      <c r="RY165" s="32"/>
      <c r="RZ165" s="32"/>
      <c r="SA165" s="32"/>
      <c r="SB165" s="32"/>
      <c r="SC165" s="32"/>
      <c r="SD165" s="32"/>
      <c r="SE165" s="32"/>
      <c r="SF165" s="32"/>
      <c r="SG165" s="32"/>
      <c r="SH165" s="32"/>
      <c r="SI165" s="32"/>
      <c r="SJ165" s="32"/>
      <c r="SK165" s="32"/>
      <c r="SL165" s="32"/>
      <c r="SM165" s="32"/>
      <c r="SN165" s="32"/>
      <c r="SO165" s="32"/>
      <c r="SP165" s="32"/>
      <c r="SQ165" s="32"/>
      <c r="SR165" s="32"/>
      <c r="SS165" s="32"/>
      <c r="ST165" s="32"/>
      <c r="SU165" s="32"/>
      <c r="SV165" s="32"/>
      <c r="SW165" s="32"/>
      <c r="SX165" s="32"/>
      <c r="SY165" s="32"/>
      <c r="SZ165" s="32"/>
      <c r="TA165" s="32"/>
      <c r="TB165" s="32"/>
      <c r="TC165" s="32"/>
      <c r="TD165" s="32"/>
      <c r="TE165" s="32"/>
      <c r="TF165" s="32"/>
      <c r="TG165" s="32"/>
      <c r="TH165" s="32"/>
      <c r="TI165" s="32"/>
      <c r="TJ165" s="32"/>
      <c r="TK165" s="32"/>
      <c r="TL165" s="32"/>
      <c r="TM165" s="32"/>
      <c r="TN165" s="32"/>
      <c r="TO165" s="32"/>
    </row>
    <row r="166" spans="1:535" s="33" customFormat="1" ht="255" hidden="1" customHeight="1" x14ac:dyDescent="0.25">
      <c r="A166" s="84"/>
      <c r="B166" s="93"/>
      <c r="C166" s="67" t="str">
        <f>'дод 5'!C103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D166" s="155">
        <f>D198</f>
        <v>0</v>
      </c>
      <c r="E166" s="155">
        <f t="shared" ref="E166:X166" si="113">E198</f>
        <v>0</v>
      </c>
      <c r="F166" s="155">
        <f t="shared" si="113"/>
        <v>0</v>
      </c>
      <c r="G166" s="155">
        <f>G198</f>
        <v>0</v>
      </c>
      <c r="H166" s="155">
        <f t="shared" ref="H166:I166" si="114">H198</f>
        <v>0</v>
      </c>
      <c r="I166" s="155">
        <f t="shared" si="114"/>
        <v>0</v>
      </c>
      <c r="J166" s="156" t="e">
        <f t="shared" si="98"/>
        <v>#DIV/0!</v>
      </c>
      <c r="K166" s="155">
        <f t="shared" si="113"/>
        <v>0</v>
      </c>
      <c r="L166" s="155">
        <f t="shared" si="113"/>
        <v>0</v>
      </c>
      <c r="M166" s="155">
        <f t="shared" si="113"/>
        <v>0</v>
      </c>
      <c r="N166" s="155">
        <f t="shared" si="113"/>
        <v>0</v>
      </c>
      <c r="O166" s="155">
        <f t="shared" si="113"/>
        <v>0</v>
      </c>
      <c r="P166" s="155">
        <f t="shared" si="113"/>
        <v>0</v>
      </c>
      <c r="Q166" s="155">
        <f t="shared" ref="Q166:V166" si="115">Q198</f>
        <v>0</v>
      </c>
      <c r="R166" s="155">
        <f t="shared" si="115"/>
        <v>0</v>
      </c>
      <c r="S166" s="155">
        <f t="shared" si="115"/>
        <v>0</v>
      </c>
      <c r="T166" s="155">
        <f t="shared" si="115"/>
        <v>0</v>
      </c>
      <c r="U166" s="155">
        <f t="shared" si="115"/>
        <v>0</v>
      </c>
      <c r="V166" s="155">
        <f t="shared" si="115"/>
        <v>0</v>
      </c>
      <c r="W166" s="156" t="e">
        <f t="shared" si="100"/>
        <v>#DIV/0!</v>
      </c>
      <c r="X166" s="155">
        <f t="shared" si="113"/>
        <v>0</v>
      </c>
      <c r="Y166" s="203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32"/>
      <c r="EH166" s="32"/>
      <c r="EI166" s="32"/>
      <c r="EJ166" s="32"/>
      <c r="EK166" s="32"/>
      <c r="EL166" s="32"/>
      <c r="EM166" s="32"/>
      <c r="EN166" s="32"/>
      <c r="EO166" s="32"/>
      <c r="EP166" s="32"/>
      <c r="EQ166" s="32"/>
      <c r="ER166" s="32"/>
      <c r="ES166" s="32"/>
      <c r="ET166" s="32"/>
      <c r="EU166" s="32"/>
      <c r="EV166" s="32"/>
      <c r="EW166" s="32"/>
      <c r="EX166" s="32"/>
      <c r="EY166" s="32"/>
      <c r="EZ166" s="32"/>
      <c r="FA166" s="32"/>
      <c r="FB166" s="32"/>
      <c r="FC166" s="32"/>
      <c r="FD166" s="32"/>
      <c r="FE166" s="32"/>
      <c r="FF166" s="32"/>
      <c r="FG166" s="32"/>
      <c r="FH166" s="32"/>
      <c r="FI166" s="32"/>
      <c r="FJ166" s="32"/>
      <c r="FK166" s="32"/>
      <c r="FL166" s="32"/>
      <c r="FM166" s="32"/>
      <c r="FN166" s="32"/>
      <c r="FO166" s="32"/>
      <c r="FP166" s="32"/>
      <c r="FQ166" s="32"/>
      <c r="FR166" s="32"/>
      <c r="FS166" s="32"/>
      <c r="FT166" s="32"/>
      <c r="FU166" s="32"/>
      <c r="FV166" s="32"/>
      <c r="FW166" s="32"/>
      <c r="FX166" s="32"/>
      <c r="FY166" s="32"/>
      <c r="FZ166" s="32"/>
      <c r="GA166" s="32"/>
      <c r="GB166" s="32"/>
      <c r="GC166" s="32"/>
      <c r="GD166" s="32"/>
      <c r="GE166" s="32"/>
      <c r="GF166" s="32"/>
      <c r="GG166" s="32"/>
      <c r="GH166" s="32"/>
      <c r="GI166" s="32"/>
      <c r="GJ166" s="32"/>
      <c r="GK166" s="32"/>
      <c r="GL166" s="32"/>
      <c r="GM166" s="32"/>
      <c r="GN166" s="32"/>
      <c r="GO166" s="32"/>
      <c r="GP166" s="32"/>
      <c r="GQ166" s="32"/>
      <c r="GR166" s="32"/>
      <c r="GS166" s="32"/>
      <c r="GT166" s="32"/>
      <c r="GU166" s="32"/>
      <c r="GV166" s="32"/>
      <c r="GW166" s="32"/>
      <c r="GX166" s="32"/>
      <c r="GY166" s="32"/>
      <c r="GZ166" s="32"/>
      <c r="HA166" s="32"/>
      <c r="HB166" s="32"/>
      <c r="HC166" s="32"/>
      <c r="HD166" s="32"/>
      <c r="HE166" s="32"/>
      <c r="HF166" s="32"/>
      <c r="HG166" s="32"/>
      <c r="HH166" s="32"/>
      <c r="HI166" s="32"/>
      <c r="HJ166" s="32"/>
      <c r="HK166" s="32"/>
      <c r="HL166" s="32"/>
      <c r="HM166" s="32"/>
      <c r="HN166" s="32"/>
      <c r="HO166" s="32"/>
      <c r="HP166" s="32"/>
      <c r="HQ166" s="32"/>
      <c r="HR166" s="32"/>
      <c r="HS166" s="32"/>
      <c r="HT166" s="32"/>
      <c r="HU166" s="32"/>
      <c r="HV166" s="32"/>
      <c r="HW166" s="32"/>
      <c r="HX166" s="32"/>
      <c r="HY166" s="32"/>
      <c r="HZ166" s="32"/>
      <c r="IA166" s="32"/>
      <c r="IB166" s="32"/>
      <c r="IC166" s="32"/>
      <c r="ID166" s="32"/>
      <c r="IE166" s="32"/>
      <c r="IF166" s="32"/>
      <c r="IG166" s="32"/>
      <c r="IH166" s="32"/>
      <c r="II166" s="32"/>
      <c r="IJ166" s="32"/>
      <c r="IK166" s="32"/>
      <c r="IL166" s="32"/>
      <c r="IM166" s="32"/>
      <c r="IN166" s="32"/>
      <c r="IO166" s="32"/>
      <c r="IP166" s="32"/>
      <c r="IQ166" s="32"/>
      <c r="IR166" s="32"/>
      <c r="IS166" s="32"/>
      <c r="IT166" s="32"/>
      <c r="IU166" s="32"/>
      <c r="IV166" s="32"/>
      <c r="IW166" s="32"/>
      <c r="IX166" s="32"/>
      <c r="IY166" s="32"/>
      <c r="IZ166" s="32"/>
      <c r="JA166" s="32"/>
      <c r="JB166" s="32"/>
      <c r="JC166" s="32"/>
      <c r="JD166" s="32"/>
      <c r="JE166" s="32"/>
      <c r="JF166" s="32"/>
      <c r="JG166" s="32"/>
      <c r="JH166" s="32"/>
      <c r="JI166" s="32"/>
      <c r="JJ166" s="32"/>
      <c r="JK166" s="32"/>
      <c r="JL166" s="32"/>
      <c r="JM166" s="32"/>
      <c r="JN166" s="32"/>
      <c r="JO166" s="32"/>
      <c r="JP166" s="32"/>
      <c r="JQ166" s="32"/>
      <c r="JR166" s="32"/>
      <c r="JS166" s="32"/>
      <c r="JT166" s="32"/>
      <c r="JU166" s="32"/>
      <c r="JV166" s="32"/>
      <c r="JW166" s="32"/>
      <c r="JX166" s="32"/>
      <c r="JY166" s="32"/>
      <c r="JZ166" s="32"/>
      <c r="KA166" s="32"/>
      <c r="KB166" s="32"/>
      <c r="KC166" s="32"/>
      <c r="KD166" s="32"/>
      <c r="KE166" s="32"/>
      <c r="KF166" s="32"/>
      <c r="KG166" s="32"/>
      <c r="KH166" s="32"/>
      <c r="KI166" s="32"/>
      <c r="KJ166" s="32"/>
      <c r="KK166" s="32"/>
      <c r="KL166" s="32"/>
      <c r="KM166" s="32"/>
      <c r="KN166" s="32"/>
      <c r="KO166" s="32"/>
      <c r="KP166" s="32"/>
      <c r="KQ166" s="32"/>
      <c r="KR166" s="32"/>
      <c r="KS166" s="32"/>
      <c r="KT166" s="32"/>
      <c r="KU166" s="32"/>
      <c r="KV166" s="32"/>
      <c r="KW166" s="32"/>
      <c r="KX166" s="32"/>
      <c r="KY166" s="32"/>
      <c r="KZ166" s="32"/>
      <c r="LA166" s="32"/>
      <c r="LB166" s="32"/>
      <c r="LC166" s="32"/>
      <c r="LD166" s="32"/>
      <c r="LE166" s="32"/>
      <c r="LF166" s="32"/>
      <c r="LG166" s="32"/>
      <c r="LH166" s="32"/>
      <c r="LI166" s="32"/>
      <c r="LJ166" s="32"/>
      <c r="LK166" s="32"/>
      <c r="LL166" s="32"/>
      <c r="LM166" s="32"/>
      <c r="LN166" s="32"/>
      <c r="LO166" s="32"/>
      <c r="LP166" s="32"/>
      <c r="LQ166" s="32"/>
      <c r="LR166" s="32"/>
      <c r="LS166" s="32"/>
      <c r="LT166" s="32"/>
      <c r="LU166" s="32"/>
      <c r="LV166" s="32"/>
      <c r="LW166" s="32"/>
      <c r="LX166" s="32"/>
      <c r="LY166" s="32"/>
      <c r="LZ166" s="32"/>
      <c r="MA166" s="32"/>
      <c r="MB166" s="32"/>
      <c r="MC166" s="32"/>
      <c r="MD166" s="32"/>
      <c r="ME166" s="32"/>
      <c r="MF166" s="32"/>
      <c r="MG166" s="32"/>
      <c r="MH166" s="32"/>
      <c r="MI166" s="32"/>
      <c r="MJ166" s="32"/>
      <c r="MK166" s="32"/>
      <c r="ML166" s="32"/>
      <c r="MM166" s="32"/>
      <c r="MN166" s="32"/>
      <c r="MO166" s="32"/>
      <c r="MP166" s="32"/>
      <c r="MQ166" s="32"/>
      <c r="MR166" s="32"/>
      <c r="MS166" s="32"/>
      <c r="MT166" s="32"/>
      <c r="MU166" s="32"/>
      <c r="MV166" s="32"/>
      <c r="MW166" s="32"/>
      <c r="MX166" s="32"/>
      <c r="MY166" s="32"/>
      <c r="MZ166" s="32"/>
      <c r="NA166" s="32"/>
      <c r="NB166" s="32"/>
      <c r="NC166" s="32"/>
      <c r="ND166" s="32"/>
      <c r="NE166" s="32"/>
      <c r="NF166" s="32"/>
      <c r="NG166" s="32"/>
      <c r="NH166" s="32"/>
      <c r="NI166" s="32"/>
      <c r="NJ166" s="32"/>
      <c r="NK166" s="32"/>
      <c r="NL166" s="32"/>
      <c r="NM166" s="32"/>
      <c r="NN166" s="32"/>
      <c r="NO166" s="32"/>
      <c r="NP166" s="32"/>
      <c r="NQ166" s="32"/>
      <c r="NR166" s="32"/>
      <c r="NS166" s="32"/>
      <c r="NT166" s="32"/>
      <c r="NU166" s="32"/>
      <c r="NV166" s="32"/>
      <c r="NW166" s="32"/>
      <c r="NX166" s="32"/>
      <c r="NY166" s="32"/>
      <c r="NZ166" s="32"/>
      <c r="OA166" s="32"/>
      <c r="OB166" s="32"/>
      <c r="OC166" s="32"/>
      <c r="OD166" s="32"/>
      <c r="OE166" s="32"/>
      <c r="OF166" s="32"/>
      <c r="OG166" s="32"/>
      <c r="OH166" s="32"/>
      <c r="OI166" s="32"/>
      <c r="OJ166" s="32"/>
      <c r="OK166" s="32"/>
      <c r="OL166" s="32"/>
      <c r="OM166" s="32"/>
      <c r="ON166" s="32"/>
      <c r="OO166" s="32"/>
      <c r="OP166" s="32"/>
      <c r="OQ166" s="32"/>
      <c r="OR166" s="32"/>
      <c r="OS166" s="32"/>
      <c r="OT166" s="32"/>
      <c r="OU166" s="32"/>
      <c r="OV166" s="32"/>
      <c r="OW166" s="32"/>
      <c r="OX166" s="32"/>
      <c r="OY166" s="32"/>
      <c r="OZ166" s="32"/>
      <c r="PA166" s="32"/>
      <c r="PB166" s="32"/>
      <c r="PC166" s="32"/>
      <c r="PD166" s="32"/>
      <c r="PE166" s="32"/>
      <c r="PF166" s="32"/>
      <c r="PG166" s="32"/>
      <c r="PH166" s="32"/>
      <c r="PI166" s="32"/>
      <c r="PJ166" s="32"/>
      <c r="PK166" s="32"/>
      <c r="PL166" s="32"/>
      <c r="PM166" s="32"/>
      <c r="PN166" s="32"/>
      <c r="PO166" s="32"/>
      <c r="PP166" s="32"/>
      <c r="PQ166" s="32"/>
      <c r="PR166" s="32"/>
      <c r="PS166" s="32"/>
      <c r="PT166" s="32"/>
      <c r="PU166" s="32"/>
      <c r="PV166" s="32"/>
      <c r="PW166" s="32"/>
      <c r="PX166" s="32"/>
      <c r="PY166" s="32"/>
      <c r="PZ166" s="32"/>
      <c r="QA166" s="32"/>
      <c r="QB166" s="32"/>
      <c r="QC166" s="32"/>
      <c r="QD166" s="32"/>
      <c r="QE166" s="32"/>
      <c r="QF166" s="32"/>
      <c r="QG166" s="32"/>
      <c r="QH166" s="32"/>
      <c r="QI166" s="32"/>
      <c r="QJ166" s="32"/>
      <c r="QK166" s="32"/>
      <c r="QL166" s="32"/>
      <c r="QM166" s="32"/>
      <c r="QN166" s="32"/>
      <c r="QO166" s="32"/>
      <c r="QP166" s="32"/>
      <c r="QQ166" s="32"/>
      <c r="QR166" s="32"/>
      <c r="QS166" s="32"/>
      <c r="QT166" s="32"/>
      <c r="QU166" s="32"/>
      <c r="QV166" s="32"/>
      <c r="QW166" s="32"/>
      <c r="QX166" s="32"/>
      <c r="QY166" s="32"/>
      <c r="QZ166" s="32"/>
      <c r="RA166" s="32"/>
      <c r="RB166" s="32"/>
      <c r="RC166" s="32"/>
      <c r="RD166" s="32"/>
      <c r="RE166" s="32"/>
      <c r="RF166" s="32"/>
      <c r="RG166" s="32"/>
      <c r="RH166" s="32"/>
      <c r="RI166" s="32"/>
      <c r="RJ166" s="32"/>
      <c r="RK166" s="32"/>
      <c r="RL166" s="32"/>
      <c r="RM166" s="32"/>
      <c r="RN166" s="32"/>
      <c r="RO166" s="32"/>
      <c r="RP166" s="32"/>
      <c r="RQ166" s="32"/>
      <c r="RR166" s="32"/>
      <c r="RS166" s="32"/>
      <c r="RT166" s="32"/>
      <c r="RU166" s="32"/>
      <c r="RV166" s="32"/>
      <c r="RW166" s="32"/>
      <c r="RX166" s="32"/>
      <c r="RY166" s="32"/>
      <c r="RZ166" s="32"/>
      <c r="SA166" s="32"/>
      <c r="SB166" s="32"/>
      <c r="SC166" s="32"/>
      <c r="SD166" s="32"/>
      <c r="SE166" s="32"/>
      <c r="SF166" s="32"/>
      <c r="SG166" s="32"/>
      <c r="SH166" s="32"/>
      <c r="SI166" s="32"/>
      <c r="SJ166" s="32"/>
      <c r="SK166" s="32"/>
      <c r="SL166" s="32"/>
      <c r="SM166" s="32"/>
      <c r="SN166" s="32"/>
      <c r="SO166" s="32"/>
      <c r="SP166" s="32"/>
      <c r="SQ166" s="32"/>
      <c r="SR166" s="32"/>
      <c r="SS166" s="32"/>
      <c r="ST166" s="32"/>
      <c r="SU166" s="32"/>
      <c r="SV166" s="32"/>
      <c r="SW166" s="32"/>
      <c r="SX166" s="32"/>
      <c r="SY166" s="32"/>
      <c r="SZ166" s="32"/>
      <c r="TA166" s="32"/>
      <c r="TB166" s="32"/>
      <c r="TC166" s="32"/>
      <c r="TD166" s="32"/>
      <c r="TE166" s="32"/>
      <c r="TF166" s="32"/>
      <c r="TG166" s="32"/>
      <c r="TH166" s="32"/>
      <c r="TI166" s="32"/>
      <c r="TJ166" s="32"/>
      <c r="TK166" s="32"/>
      <c r="TL166" s="32"/>
      <c r="TM166" s="32"/>
      <c r="TN166" s="32"/>
      <c r="TO166" s="32"/>
    </row>
    <row r="167" spans="1:535" s="33" customFormat="1" ht="15.75" x14ac:dyDescent="0.25">
      <c r="A167" s="84"/>
      <c r="B167" s="93"/>
      <c r="C167" s="67" t="s">
        <v>395</v>
      </c>
      <c r="D167" s="155">
        <f>D175+D179+D181+D185+D187+D201</f>
        <v>4858460.24</v>
      </c>
      <c r="E167" s="155">
        <f t="shared" ref="E167:X167" si="116">E175+E179+E181+E185+E187+E201</f>
        <v>0</v>
      </c>
      <c r="F167" s="155">
        <f t="shared" si="116"/>
        <v>0</v>
      </c>
      <c r="G167" s="155">
        <f>G175+G179+G181+G185+G187+G201</f>
        <v>3619312.7199999997</v>
      </c>
      <c r="H167" s="155">
        <f t="shared" ref="H167:I167" si="117">H175+H179+H181+H185+H187+H201</f>
        <v>0</v>
      </c>
      <c r="I167" s="155">
        <f t="shared" si="117"/>
        <v>0</v>
      </c>
      <c r="J167" s="156">
        <f t="shared" si="98"/>
        <v>74.495056894815704</v>
      </c>
      <c r="K167" s="155">
        <f t="shared" si="116"/>
        <v>0</v>
      </c>
      <c r="L167" s="155">
        <f t="shared" si="116"/>
        <v>0</v>
      </c>
      <c r="M167" s="155">
        <f t="shared" si="116"/>
        <v>0</v>
      </c>
      <c r="N167" s="155">
        <f t="shared" si="116"/>
        <v>0</v>
      </c>
      <c r="O167" s="155">
        <f t="shared" si="116"/>
        <v>0</v>
      </c>
      <c r="P167" s="155">
        <f t="shared" si="116"/>
        <v>0</v>
      </c>
      <c r="Q167" s="155">
        <f t="shared" ref="Q167:V167" si="118">Q175+Q179+Q181+Q185+Q187+Q201</f>
        <v>0</v>
      </c>
      <c r="R167" s="155">
        <f t="shared" si="118"/>
        <v>0</v>
      </c>
      <c r="S167" s="155">
        <f t="shared" si="118"/>
        <v>0</v>
      </c>
      <c r="T167" s="155">
        <f t="shared" si="118"/>
        <v>0</v>
      </c>
      <c r="U167" s="155">
        <f t="shared" si="118"/>
        <v>0</v>
      </c>
      <c r="V167" s="155">
        <f t="shared" si="118"/>
        <v>0</v>
      </c>
      <c r="W167" s="156"/>
      <c r="X167" s="155">
        <f t="shared" si="116"/>
        <v>3619312.7199999997</v>
      </c>
      <c r="Y167" s="203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2"/>
      <c r="ES167" s="32"/>
      <c r="ET167" s="32"/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2"/>
      <c r="FK167" s="32"/>
      <c r="FL167" s="32"/>
      <c r="FM167" s="32"/>
      <c r="FN167" s="32"/>
      <c r="FO167" s="32"/>
      <c r="FP167" s="32"/>
      <c r="FQ167" s="32"/>
      <c r="FR167" s="32"/>
      <c r="FS167" s="32"/>
      <c r="FT167" s="32"/>
      <c r="FU167" s="32"/>
      <c r="FV167" s="32"/>
      <c r="FW167" s="32"/>
      <c r="FX167" s="32"/>
      <c r="FY167" s="32"/>
      <c r="FZ167" s="32"/>
      <c r="GA167" s="32"/>
      <c r="GB167" s="32"/>
      <c r="GC167" s="32"/>
      <c r="GD167" s="32"/>
      <c r="GE167" s="32"/>
      <c r="GF167" s="32"/>
      <c r="GG167" s="32"/>
      <c r="GH167" s="32"/>
      <c r="GI167" s="32"/>
      <c r="GJ167" s="32"/>
      <c r="GK167" s="32"/>
      <c r="GL167" s="32"/>
      <c r="GM167" s="32"/>
      <c r="GN167" s="32"/>
      <c r="GO167" s="32"/>
      <c r="GP167" s="32"/>
      <c r="GQ167" s="32"/>
      <c r="GR167" s="32"/>
      <c r="GS167" s="32"/>
      <c r="GT167" s="32"/>
      <c r="GU167" s="32"/>
      <c r="GV167" s="32"/>
      <c r="GW167" s="32"/>
      <c r="GX167" s="32"/>
      <c r="GY167" s="32"/>
      <c r="GZ167" s="32"/>
      <c r="HA167" s="32"/>
      <c r="HB167" s="32"/>
      <c r="HC167" s="32"/>
      <c r="HD167" s="32"/>
      <c r="HE167" s="32"/>
      <c r="HF167" s="32"/>
      <c r="HG167" s="32"/>
      <c r="HH167" s="32"/>
      <c r="HI167" s="32"/>
      <c r="HJ167" s="32"/>
      <c r="HK167" s="32"/>
      <c r="HL167" s="32"/>
      <c r="HM167" s="32"/>
      <c r="HN167" s="32"/>
      <c r="HO167" s="32"/>
      <c r="HP167" s="32"/>
      <c r="HQ167" s="32"/>
      <c r="HR167" s="32"/>
      <c r="HS167" s="32"/>
      <c r="HT167" s="32"/>
      <c r="HU167" s="32"/>
      <c r="HV167" s="32"/>
      <c r="HW167" s="32"/>
      <c r="HX167" s="32"/>
      <c r="HY167" s="32"/>
      <c r="HZ167" s="32"/>
      <c r="IA167" s="32"/>
      <c r="IB167" s="32"/>
      <c r="IC167" s="32"/>
      <c r="ID167" s="32"/>
      <c r="IE167" s="32"/>
      <c r="IF167" s="32"/>
      <c r="IG167" s="32"/>
      <c r="IH167" s="32"/>
      <c r="II167" s="32"/>
      <c r="IJ167" s="32"/>
      <c r="IK167" s="32"/>
      <c r="IL167" s="32"/>
      <c r="IM167" s="32"/>
      <c r="IN167" s="32"/>
      <c r="IO167" s="32"/>
      <c r="IP167" s="32"/>
      <c r="IQ167" s="32"/>
      <c r="IR167" s="32"/>
      <c r="IS167" s="32"/>
      <c r="IT167" s="32"/>
      <c r="IU167" s="32"/>
      <c r="IV167" s="32"/>
      <c r="IW167" s="32"/>
      <c r="IX167" s="32"/>
      <c r="IY167" s="32"/>
      <c r="IZ167" s="32"/>
      <c r="JA167" s="32"/>
      <c r="JB167" s="32"/>
      <c r="JC167" s="32"/>
      <c r="JD167" s="32"/>
      <c r="JE167" s="32"/>
      <c r="JF167" s="32"/>
      <c r="JG167" s="32"/>
      <c r="JH167" s="32"/>
      <c r="JI167" s="32"/>
      <c r="JJ167" s="32"/>
      <c r="JK167" s="32"/>
      <c r="JL167" s="32"/>
      <c r="JM167" s="32"/>
      <c r="JN167" s="32"/>
      <c r="JO167" s="32"/>
      <c r="JP167" s="32"/>
      <c r="JQ167" s="32"/>
      <c r="JR167" s="32"/>
      <c r="JS167" s="32"/>
      <c r="JT167" s="32"/>
      <c r="JU167" s="32"/>
      <c r="JV167" s="32"/>
      <c r="JW167" s="32"/>
      <c r="JX167" s="32"/>
      <c r="JY167" s="32"/>
      <c r="JZ167" s="32"/>
      <c r="KA167" s="32"/>
      <c r="KB167" s="32"/>
      <c r="KC167" s="32"/>
      <c r="KD167" s="32"/>
      <c r="KE167" s="32"/>
      <c r="KF167" s="32"/>
      <c r="KG167" s="32"/>
      <c r="KH167" s="32"/>
      <c r="KI167" s="32"/>
      <c r="KJ167" s="32"/>
      <c r="KK167" s="32"/>
      <c r="KL167" s="32"/>
      <c r="KM167" s="32"/>
      <c r="KN167" s="32"/>
      <c r="KO167" s="32"/>
      <c r="KP167" s="32"/>
      <c r="KQ167" s="32"/>
      <c r="KR167" s="32"/>
      <c r="KS167" s="32"/>
      <c r="KT167" s="32"/>
      <c r="KU167" s="32"/>
      <c r="KV167" s="32"/>
      <c r="KW167" s="32"/>
      <c r="KX167" s="32"/>
      <c r="KY167" s="32"/>
      <c r="KZ167" s="32"/>
      <c r="LA167" s="32"/>
      <c r="LB167" s="32"/>
      <c r="LC167" s="32"/>
      <c r="LD167" s="32"/>
      <c r="LE167" s="32"/>
      <c r="LF167" s="32"/>
      <c r="LG167" s="32"/>
      <c r="LH167" s="32"/>
      <c r="LI167" s="32"/>
      <c r="LJ167" s="32"/>
      <c r="LK167" s="32"/>
      <c r="LL167" s="32"/>
      <c r="LM167" s="32"/>
      <c r="LN167" s="32"/>
      <c r="LO167" s="32"/>
      <c r="LP167" s="32"/>
      <c r="LQ167" s="32"/>
      <c r="LR167" s="32"/>
      <c r="LS167" s="32"/>
      <c r="LT167" s="32"/>
      <c r="LU167" s="32"/>
      <c r="LV167" s="32"/>
      <c r="LW167" s="32"/>
      <c r="LX167" s="32"/>
      <c r="LY167" s="32"/>
      <c r="LZ167" s="32"/>
      <c r="MA167" s="32"/>
      <c r="MB167" s="32"/>
      <c r="MC167" s="32"/>
      <c r="MD167" s="32"/>
      <c r="ME167" s="32"/>
      <c r="MF167" s="32"/>
      <c r="MG167" s="32"/>
      <c r="MH167" s="32"/>
      <c r="MI167" s="32"/>
      <c r="MJ167" s="32"/>
      <c r="MK167" s="32"/>
      <c r="ML167" s="32"/>
      <c r="MM167" s="32"/>
      <c r="MN167" s="32"/>
      <c r="MO167" s="32"/>
      <c r="MP167" s="32"/>
      <c r="MQ167" s="32"/>
      <c r="MR167" s="32"/>
      <c r="MS167" s="32"/>
      <c r="MT167" s="32"/>
      <c r="MU167" s="32"/>
      <c r="MV167" s="32"/>
      <c r="MW167" s="32"/>
      <c r="MX167" s="32"/>
      <c r="MY167" s="32"/>
      <c r="MZ167" s="32"/>
      <c r="NA167" s="32"/>
      <c r="NB167" s="32"/>
      <c r="NC167" s="32"/>
      <c r="ND167" s="32"/>
      <c r="NE167" s="32"/>
      <c r="NF167" s="32"/>
      <c r="NG167" s="32"/>
      <c r="NH167" s="32"/>
      <c r="NI167" s="32"/>
      <c r="NJ167" s="32"/>
      <c r="NK167" s="32"/>
      <c r="NL167" s="32"/>
      <c r="NM167" s="32"/>
      <c r="NN167" s="32"/>
      <c r="NO167" s="32"/>
      <c r="NP167" s="32"/>
      <c r="NQ167" s="32"/>
      <c r="NR167" s="32"/>
      <c r="NS167" s="32"/>
      <c r="NT167" s="32"/>
      <c r="NU167" s="32"/>
      <c r="NV167" s="32"/>
      <c r="NW167" s="32"/>
      <c r="NX167" s="32"/>
      <c r="NY167" s="32"/>
      <c r="NZ167" s="32"/>
      <c r="OA167" s="32"/>
      <c r="OB167" s="32"/>
      <c r="OC167" s="32"/>
      <c r="OD167" s="32"/>
      <c r="OE167" s="32"/>
      <c r="OF167" s="32"/>
      <c r="OG167" s="32"/>
      <c r="OH167" s="32"/>
      <c r="OI167" s="32"/>
      <c r="OJ167" s="32"/>
      <c r="OK167" s="32"/>
      <c r="OL167" s="32"/>
      <c r="OM167" s="32"/>
      <c r="ON167" s="32"/>
      <c r="OO167" s="32"/>
      <c r="OP167" s="32"/>
      <c r="OQ167" s="32"/>
      <c r="OR167" s="32"/>
      <c r="OS167" s="32"/>
      <c r="OT167" s="32"/>
      <c r="OU167" s="32"/>
      <c r="OV167" s="32"/>
      <c r="OW167" s="32"/>
      <c r="OX167" s="32"/>
      <c r="OY167" s="32"/>
      <c r="OZ167" s="32"/>
      <c r="PA167" s="32"/>
      <c r="PB167" s="32"/>
      <c r="PC167" s="32"/>
      <c r="PD167" s="32"/>
      <c r="PE167" s="32"/>
      <c r="PF167" s="32"/>
      <c r="PG167" s="32"/>
      <c r="PH167" s="32"/>
      <c r="PI167" s="32"/>
      <c r="PJ167" s="32"/>
      <c r="PK167" s="32"/>
      <c r="PL167" s="32"/>
      <c r="PM167" s="32"/>
      <c r="PN167" s="32"/>
      <c r="PO167" s="32"/>
      <c r="PP167" s="32"/>
      <c r="PQ167" s="32"/>
      <c r="PR167" s="32"/>
      <c r="PS167" s="32"/>
      <c r="PT167" s="32"/>
      <c r="PU167" s="32"/>
      <c r="PV167" s="32"/>
      <c r="PW167" s="32"/>
      <c r="PX167" s="32"/>
      <c r="PY167" s="32"/>
      <c r="PZ167" s="32"/>
      <c r="QA167" s="32"/>
      <c r="QB167" s="32"/>
      <c r="QC167" s="32"/>
      <c r="QD167" s="32"/>
      <c r="QE167" s="32"/>
      <c r="QF167" s="32"/>
      <c r="QG167" s="32"/>
      <c r="QH167" s="32"/>
      <c r="QI167" s="32"/>
      <c r="QJ167" s="32"/>
      <c r="QK167" s="32"/>
      <c r="QL167" s="32"/>
      <c r="QM167" s="32"/>
      <c r="QN167" s="32"/>
      <c r="QO167" s="32"/>
      <c r="QP167" s="32"/>
      <c r="QQ167" s="32"/>
      <c r="QR167" s="32"/>
      <c r="QS167" s="32"/>
      <c r="QT167" s="32"/>
      <c r="QU167" s="32"/>
      <c r="QV167" s="32"/>
      <c r="QW167" s="32"/>
      <c r="QX167" s="32"/>
      <c r="QY167" s="32"/>
      <c r="QZ167" s="32"/>
      <c r="RA167" s="32"/>
      <c r="RB167" s="32"/>
      <c r="RC167" s="32"/>
      <c r="RD167" s="32"/>
      <c r="RE167" s="32"/>
      <c r="RF167" s="32"/>
      <c r="RG167" s="32"/>
      <c r="RH167" s="32"/>
      <c r="RI167" s="32"/>
      <c r="RJ167" s="32"/>
      <c r="RK167" s="32"/>
      <c r="RL167" s="32"/>
      <c r="RM167" s="32"/>
      <c r="RN167" s="32"/>
      <c r="RO167" s="32"/>
      <c r="RP167" s="32"/>
      <c r="RQ167" s="32"/>
      <c r="RR167" s="32"/>
      <c r="RS167" s="32"/>
      <c r="RT167" s="32"/>
      <c r="RU167" s="32"/>
      <c r="RV167" s="32"/>
      <c r="RW167" s="32"/>
      <c r="RX167" s="32"/>
      <c r="RY167" s="32"/>
      <c r="RZ167" s="32"/>
      <c r="SA167" s="32"/>
      <c r="SB167" s="32"/>
      <c r="SC167" s="32"/>
      <c r="SD167" s="32"/>
      <c r="SE167" s="32"/>
      <c r="SF167" s="32"/>
      <c r="SG167" s="32"/>
      <c r="SH167" s="32"/>
      <c r="SI167" s="32"/>
      <c r="SJ167" s="32"/>
      <c r="SK167" s="32"/>
      <c r="SL167" s="32"/>
      <c r="SM167" s="32"/>
      <c r="SN167" s="32"/>
      <c r="SO167" s="32"/>
      <c r="SP167" s="32"/>
      <c r="SQ167" s="32"/>
      <c r="SR167" s="32"/>
      <c r="SS167" s="32"/>
      <c r="ST167" s="32"/>
      <c r="SU167" s="32"/>
      <c r="SV167" s="32"/>
      <c r="SW167" s="32"/>
      <c r="SX167" s="32"/>
      <c r="SY167" s="32"/>
      <c r="SZ167" s="32"/>
      <c r="TA167" s="32"/>
      <c r="TB167" s="32"/>
      <c r="TC167" s="32"/>
      <c r="TD167" s="32"/>
      <c r="TE167" s="32"/>
      <c r="TF167" s="32"/>
      <c r="TG167" s="32"/>
      <c r="TH167" s="32"/>
      <c r="TI167" s="32"/>
      <c r="TJ167" s="32"/>
      <c r="TK167" s="32"/>
      <c r="TL167" s="32"/>
      <c r="TM167" s="32"/>
      <c r="TN167" s="32"/>
      <c r="TO167" s="32"/>
    </row>
    <row r="168" spans="1:535" s="33" customFormat="1" ht="309.75" customHeight="1" x14ac:dyDescent="0.25">
      <c r="A168" s="84"/>
      <c r="B168" s="93"/>
      <c r="C168" s="67" t="s">
        <v>573</v>
      </c>
      <c r="D168" s="155">
        <f>D194</f>
        <v>0</v>
      </c>
      <c r="E168" s="155">
        <f t="shared" ref="E168:X168" si="119">E194</f>
        <v>0</v>
      </c>
      <c r="F168" s="155">
        <f t="shared" si="119"/>
        <v>0</v>
      </c>
      <c r="G168" s="155">
        <f>G194</f>
        <v>0</v>
      </c>
      <c r="H168" s="155">
        <f t="shared" ref="H168:I168" si="120">H194</f>
        <v>0</v>
      </c>
      <c r="I168" s="155">
        <f t="shared" si="120"/>
        <v>0</v>
      </c>
      <c r="J168" s="156"/>
      <c r="K168" s="155">
        <f t="shared" si="119"/>
        <v>975480.06</v>
      </c>
      <c r="L168" s="155">
        <f t="shared" si="119"/>
        <v>975480.06</v>
      </c>
      <c r="M168" s="155">
        <f t="shared" si="119"/>
        <v>0</v>
      </c>
      <c r="N168" s="155">
        <f t="shared" si="119"/>
        <v>0</v>
      </c>
      <c r="O168" s="155">
        <f t="shared" si="119"/>
        <v>0</v>
      </c>
      <c r="P168" s="155">
        <f t="shared" si="119"/>
        <v>975480.06</v>
      </c>
      <c r="Q168" s="155">
        <f t="shared" ref="Q168:V168" si="121">Q194</f>
        <v>975480.06</v>
      </c>
      <c r="R168" s="155">
        <f t="shared" si="121"/>
        <v>975480.06</v>
      </c>
      <c r="S168" s="155">
        <f t="shared" si="121"/>
        <v>0</v>
      </c>
      <c r="T168" s="155">
        <f t="shared" si="121"/>
        <v>0</v>
      </c>
      <c r="U168" s="155">
        <f t="shared" si="121"/>
        <v>0</v>
      </c>
      <c r="V168" s="155">
        <f t="shared" si="121"/>
        <v>975480.06</v>
      </c>
      <c r="W168" s="156">
        <f t="shared" si="100"/>
        <v>100</v>
      </c>
      <c r="X168" s="155">
        <f t="shared" si="119"/>
        <v>975480.06</v>
      </c>
      <c r="Y168" s="203">
        <v>16</v>
      </c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  <c r="EH168" s="32"/>
      <c r="EI168" s="32"/>
      <c r="EJ168" s="32"/>
      <c r="EK168" s="32"/>
      <c r="EL168" s="32"/>
      <c r="EM168" s="32"/>
      <c r="EN168" s="32"/>
      <c r="EO168" s="32"/>
      <c r="EP168" s="32"/>
      <c r="EQ168" s="32"/>
      <c r="ER168" s="32"/>
      <c r="ES168" s="32"/>
      <c r="ET168" s="32"/>
      <c r="EU168" s="32"/>
      <c r="EV168" s="32"/>
      <c r="EW168" s="32"/>
      <c r="EX168" s="32"/>
      <c r="EY168" s="32"/>
      <c r="EZ168" s="32"/>
      <c r="FA168" s="32"/>
      <c r="FB168" s="32"/>
      <c r="FC168" s="32"/>
      <c r="FD168" s="32"/>
      <c r="FE168" s="32"/>
      <c r="FF168" s="32"/>
      <c r="FG168" s="32"/>
      <c r="FH168" s="32"/>
      <c r="FI168" s="32"/>
      <c r="FJ168" s="32"/>
      <c r="FK168" s="32"/>
      <c r="FL168" s="32"/>
      <c r="FM168" s="32"/>
      <c r="FN168" s="32"/>
      <c r="FO168" s="32"/>
      <c r="FP168" s="32"/>
      <c r="FQ168" s="32"/>
      <c r="FR168" s="32"/>
      <c r="FS168" s="32"/>
      <c r="FT168" s="32"/>
      <c r="FU168" s="32"/>
      <c r="FV168" s="32"/>
      <c r="FW168" s="32"/>
      <c r="FX168" s="32"/>
      <c r="FY168" s="32"/>
      <c r="FZ168" s="32"/>
      <c r="GA168" s="32"/>
      <c r="GB168" s="32"/>
      <c r="GC168" s="32"/>
      <c r="GD168" s="32"/>
      <c r="GE168" s="32"/>
      <c r="GF168" s="32"/>
      <c r="GG168" s="32"/>
      <c r="GH168" s="32"/>
      <c r="GI168" s="32"/>
      <c r="GJ168" s="32"/>
      <c r="GK168" s="32"/>
      <c r="GL168" s="32"/>
      <c r="GM168" s="32"/>
      <c r="GN168" s="32"/>
      <c r="GO168" s="32"/>
      <c r="GP168" s="32"/>
      <c r="GQ168" s="32"/>
      <c r="GR168" s="32"/>
      <c r="GS168" s="32"/>
      <c r="GT168" s="32"/>
      <c r="GU168" s="32"/>
      <c r="GV168" s="32"/>
      <c r="GW168" s="32"/>
      <c r="GX168" s="32"/>
      <c r="GY168" s="32"/>
      <c r="GZ168" s="32"/>
      <c r="HA168" s="32"/>
      <c r="HB168" s="32"/>
      <c r="HC168" s="32"/>
      <c r="HD168" s="32"/>
      <c r="HE168" s="32"/>
      <c r="HF168" s="32"/>
      <c r="HG168" s="32"/>
      <c r="HH168" s="32"/>
      <c r="HI168" s="32"/>
      <c r="HJ168" s="32"/>
      <c r="HK168" s="32"/>
      <c r="HL168" s="32"/>
      <c r="HM168" s="32"/>
      <c r="HN168" s="32"/>
      <c r="HO168" s="32"/>
      <c r="HP168" s="32"/>
      <c r="HQ168" s="32"/>
      <c r="HR168" s="32"/>
      <c r="HS168" s="32"/>
      <c r="HT168" s="32"/>
      <c r="HU168" s="32"/>
      <c r="HV168" s="32"/>
      <c r="HW168" s="32"/>
      <c r="HX168" s="32"/>
      <c r="HY168" s="32"/>
      <c r="HZ168" s="32"/>
      <c r="IA168" s="32"/>
      <c r="IB168" s="32"/>
      <c r="IC168" s="32"/>
      <c r="ID168" s="32"/>
      <c r="IE168" s="32"/>
      <c r="IF168" s="32"/>
      <c r="IG168" s="32"/>
      <c r="IH168" s="32"/>
      <c r="II168" s="32"/>
      <c r="IJ168" s="32"/>
      <c r="IK168" s="32"/>
      <c r="IL168" s="32"/>
      <c r="IM168" s="32"/>
      <c r="IN168" s="32"/>
      <c r="IO168" s="32"/>
      <c r="IP168" s="32"/>
      <c r="IQ168" s="32"/>
      <c r="IR168" s="32"/>
      <c r="IS168" s="32"/>
      <c r="IT168" s="32"/>
      <c r="IU168" s="32"/>
      <c r="IV168" s="32"/>
      <c r="IW168" s="32"/>
      <c r="IX168" s="32"/>
      <c r="IY168" s="32"/>
      <c r="IZ168" s="32"/>
      <c r="JA168" s="32"/>
      <c r="JB168" s="32"/>
      <c r="JC168" s="32"/>
      <c r="JD168" s="32"/>
      <c r="JE168" s="32"/>
      <c r="JF168" s="32"/>
      <c r="JG168" s="32"/>
      <c r="JH168" s="32"/>
      <c r="JI168" s="32"/>
      <c r="JJ168" s="32"/>
      <c r="JK168" s="32"/>
      <c r="JL168" s="32"/>
      <c r="JM168" s="32"/>
      <c r="JN168" s="32"/>
      <c r="JO168" s="32"/>
      <c r="JP168" s="32"/>
      <c r="JQ168" s="32"/>
      <c r="JR168" s="32"/>
      <c r="JS168" s="32"/>
      <c r="JT168" s="32"/>
      <c r="JU168" s="32"/>
      <c r="JV168" s="32"/>
      <c r="JW168" s="32"/>
      <c r="JX168" s="32"/>
      <c r="JY168" s="32"/>
      <c r="JZ168" s="32"/>
      <c r="KA168" s="32"/>
      <c r="KB168" s="32"/>
      <c r="KC168" s="32"/>
      <c r="KD168" s="32"/>
      <c r="KE168" s="32"/>
      <c r="KF168" s="32"/>
      <c r="KG168" s="32"/>
      <c r="KH168" s="32"/>
      <c r="KI168" s="32"/>
      <c r="KJ168" s="32"/>
      <c r="KK168" s="32"/>
      <c r="KL168" s="32"/>
      <c r="KM168" s="32"/>
      <c r="KN168" s="32"/>
      <c r="KO168" s="32"/>
      <c r="KP168" s="32"/>
      <c r="KQ168" s="32"/>
      <c r="KR168" s="32"/>
      <c r="KS168" s="32"/>
      <c r="KT168" s="32"/>
      <c r="KU168" s="32"/>
      <c r="KV168" s="32"/>
      <c r="KW168" s="32"/>
      <c r="KX168" s="32"/>
      <c r="KY168" s="32"/>
      <c r="KZ168" s="32"/>
      <c r="LA168" s="32"/>
      <c r="LB168" s="32"/>
      <c r="LC168" s="32"/>
      <c r="LD168" s="32"/>
      <c r="LE168" s="32"/>
      <c r="LF168" s="32"/>
      <c r="LG168" s="32"/>
      <c r="LH168" s="32"/>
      <c r="LI168" s="32"/>
      <c r="LJ168" s="32"/>
      <c r="LK168" s="32"/>
      <c r="LL168" s="32"/>
      <c r="LM168" s="32"/>
      <c r="LN168" s="32"/>
      <c r="LO168" s="32"/>
      <c r="LP168" s="32"/>
      <c r="LQ168" s="32"/>
      <c r="LR168" s="32"/>
      <c r="LS168" s="32"/>
      <c r="LT168" s="32"/>
      <c r="LU168" s="32"/>
      <c r="LV168" s="32"/>
      <c r="LW168" s="32"/>
      <c r="LX168" s="32"/>
      <c r="LY168" s="32"/>
      <c r="LZ168" s="32"/>
      <c r="MA168" s="32"/>
      <c r="MB168" s="32"/>
      <c r="MC168" s="32"/>
      <c r="MD168" s="32"/>
      <c r="ME168" s="32"/>
      <c r="MF168" s="32"/>
      <c r="MG168" s="32"/>
      <c r="MH168" s="32"/>
      <c r="MI168" s="32"/>
      <c r="MJ168" s="32"/>
      <c r="MK168" s="32"/>
      <c r="ML168" s="32"/>
      <c r="MM168" s="32"/>
      <c r="MN168" s="32"/>
      <c r="MO168" s="32"/>
      <c r="MP168" s="32"/>
      <c r="MQ168" s="32"/>
      <c r="MR168" s="32"/>
      <c r="MS168" s="32"/>
      <c r="MT168" s="32"/>
      <c r="MU168" s="32"/>
      <c r="MV168" s="32"/>
      <c r="MW168" s="32"/>
      <c r="MX168" s="32"/>
      <c r="MY168" s="32"/>
      <c r="MZ168" s="32"/>
      <c r="NA168" s="32"/>
      <c r="NB168" s="32"/>
      <c r="NC168" s="32"/>
      <c r="ND168" s="32"/>
      <c r="NE168" s="32"/>
      <c r="NF168" s="32"/>
      <c r="NG168" s="32"/>
      <c r="NH168" s="32"/>
      <c r="NI168" s="32"/>
      <c r="NJ168" s="32"/>
      <c r="NK168" s="32"/>
      <c r="NL168" s="32"/>
      <c r="NM168" s="32"/>
      <c r="NN168" s="32"/>
      <c r="NO168" s="32"/>
      <c r="NP168" s="32"/>
      <c r="NQ168" s="32"/>
      <c r="NR168" s="32"/>
      <c r="NS168" s="32"/>
      <c r="NT168" s="32"/>
      <c r="NU168" s="32"/>
      <c r="NV168" s="32"/>
      <c r="NW168" s="32"/>
      <c r="NX168" s="32"/>
      <c r="NY168" s="32"/>
      <c r="NZ168" s="32"/>
      <c r="OA168" s="32"/>
      <c r="OB168" s="32"/>
      <c r="OC168" s="32"/>
      <c r="OD168" s="32"/>
      <c r="OE168" s="32"/>
      <c r="OF168" s="32"/>
      <c r="OG168" s="32"/>
      <c r="OH168" s="32"/>
      <c r="OI168" s="32"/>
      <c r="OJ168" s="32"/>
      <c r="OK168" s="32"/>
      <c r="OL168" s="32"/>
      <c r="OM168" s="32"/>
      <c r="ON168" s="32"/>
      <c r="OO168" s="32"/>
      <c r="OP168" s="32"/>
      <c r="OQ168" s="32"/>
      <c r="OR168" s="32"/>
      <c r="OS168" s="32"/>
      <c r="OT168" s="32"/>
      <c r="OU168" s="32"/>
      <c r="OV168" s="32"/>
      <c r="OW168" s="32"/>
      <c r="OX168" s="32"/>
      <c r="OY168" s="32"/>
      <c r="OZ168" s="32"/>
      <c r="PA168" s="32"/>
      <c r="PB168" s="32"/>
      <c r="PC168" s="32"/>
      <c r="PD168" s="32"/>
      <c r="PE168" s="32"/>
      <c r="PF168" s="32"/>
      <c r="PG168" s="32"/>
      <c r="PH168" s="32"/>
      <c r="PI168" s="32"/>
      <c r="PJ168" s="32"/>
      <c r="PK168" s="32"/>
      <c r="PL168" s="32"/>
      <c r="PM168" s="32"/>
      <c r="PN168" s="32"/>
      <c r="PO168" s="32"/>
      <c r="PP168" s="32"/>
      <c r="PQ168" s="32"/>
      <c r="PR168" s="32"/>
      <c r="PS168" s="32"/>
      <c r="PT168" s="32"/>
      <c r="PU168" s="32"/>
      <c r="PV168" s="32"/>
      <c r="PW168" s="32"/>
      <c r="PX168" s="32"/>
      <c r="PY168" s="32"/>
      <c r="PZ168" s="32"/>
      <c r="QA168" s="32"/>
      <c r="QB168" s="32"/>
      <c r="QC168" s="32"/>
      <c r="QD168" s="32"/>
      <c r="QE168" s="32"/>
      <c r="QF168" s="32"/>
      <c r="QG168" s="32"/>
      <c r="QH168" s="32"/>
      <c r="QI168" s="32"/>
      <c r="QJ168" s="32"/>
      <c r="QK168" s="32"/>
      <c r="QL168" s="32"/>
      <c r="QM168" s="32"/>
      <c r="QN168" s="32"/>
      <c r="QO168" s="32"/>
      <c r="QP168" s="32"/>
      <c r="QQ168" s="32"/>
      <c r="QR168" s="32"/>
      <c r="QS168" s="32"/>
      <c r="QT168" s="32"/>
      <c r="QU168" s="32"/>
      <c r="QV168" s="32"/>
      <c r="QW168" s="32"/>
      <c r="QX168" s="32"/>
      <c r="QY168" s="32"/>
      <c r="QZ168" s="32"/>
      <c r="RA168" s="32"/>
      <c r="RB168" s="32"/>
      <c r="RC168" s="32"/>
      <c r="RD168" s="32"/>
      <c r="RE168" s="32"/>
      <c r="RF168" s="32"/>
      <c r="RG168" s="32"/>
      <c r="RH168" s="32"/>
      <c r="RI168" s="32"/>
      <c r="RJ168" s="32"/>
      <c r="RK168" s="32"/>
      <c r="RL168" s="32"/>
      <c r="RM168" s="32"/>
      <c r="RN168" s="32"/>
      <c r="RO168" s="32"/>
      <c r="RP168" s="32"/>
      <c r="RQ168" s="32"/>
      <c r="RR168" s="32"/>
      <c r="RS168" s="32"/>
      <c r="RT168" s="32"/>
      <c r="RU168" s="32"/>
      <c r="RV168" s="32"/>
      <c r="RW168" s="32"/>
      <c r="RX168" s="32"/>
      <c r="RY168" s="32"/>
      <c r="RZ168" s="32"/>
      <c r="SA168" s="32"/>
      <c r="SB168" s="32"/>
      <c r="SC168" s="32"/>
      <c r="SD168" s="32"/>
      <c r="SE168" s="32"/>
      <c r="SF168" s="32"/>
      <c r="SG168" s="32"/>
      <c r="SH168" s="32"/>
      <c r="SI168" s="32"/>
      <c r="SJ168" s="32"/>
      <c r="SK168" s="32"/>
      <c r="SL168" s="32"/>
      <c r="SM168" s="32"/>
      <c r="SN168" s="32"/>
      <c r="SO168" s="32"/>
      <c r="SP168" s="32"/>
      <c r="SQ168" s="32"/>
      <c r="SR168" s="32"/>
      <c r="SS168" s="32"/>
      <c r="ST168" s="32"/>
      <c r="SU168" s="32"/>
      <c r="SV168" s="32"/>
      <c r="SW168" s="32"/>
      <c r="SX168" s="32"/>
      <c r="SY168" s="32"/>
      <c r="SZ168" s="32"/>
      <c r="TA168" s="32"/>
      <c r="TB168" s="32"/>
      <c r="TC168" s="32"/>
      <c r="TD168" s="32"/>
      <c r="TE168" s="32"/>
      <c r="TF168" s="32"/>
      <c r="TG168" s="32"/>
      <c r="TH168" s="32"/>
      <c r="TI168" s="32"/>
      <c r="TJ168" s="32"/>
      <c r="TK168" s="32"/>
      <c r="TL168" s="32"/>
      <c r="TM168" s="32"/>
      <c r="TN168" s="32"/>
      <c r="TO168" s="32"/>
    </row>
    <row r="169" spans="1:535" s="33" customFormat="1" ht="354.75" customHeight="1" x14ac:dyDescent="0.25">
      <c r="A169" s="84"/>
      <c r="B169" s="93"/>
      <c r="C169" s="67" t="s">
        <v>599</v>
      </c>
      <c r="D169" s="155">
        <f>D196</f>
        <v>0</v>
      </c>
      <c r="E169" s="155">
        <f t="shared" ref="E169:X169" si="122">E196</f>
        <v>0</v>
      </c>
      <c r="F169" s="155">
        <f t="shared" si="122"/>
        <v>0</v>
      </c>
      <c r="G169" s="155">
        <f>G196</f>
        <v>0</v>
      </c>
      <c r="H169" s="155">
        <f t="shared" ref="H169:I169" si="123">H196</f>
        <v>0</v>
      </c>
      <c r="I169" s="155">
        <f t="shared" si="123"/>
        <v>0</v>
      </c>
      <c r="J169" s="156"/>
      <c r="K169" s="155">
        <f t="shared" si="122"/>
        <v>1176130.99</v>
      </c>
      <c r="L169" s="155">
        <f t="shared" si="122"/>
        <v>1176130.99</v>
      </c>
      <c r="M169" s="155">
        <f t="shared" si="122"/>
        <v>0</v>
      </c>
      <c r="N169" s="155">
        <f t="shared" si="122"/>
        <v>0</v>
      </c>
      <c r="O169" s="155">
        <f t="shared" si="122"/>
        <v>0</v>
      </c>
      <c r="P169" s="155">
        <f t="shared" si="122"/>
        <v>1176130.99</v>
      </c>
      <c r="Q169" s="155">
        <f t="shared" ref="Q169:V169" si="124">Q196</f>
        <v>1176130.99</v>
      </c>
      <c r="R169" s="155">
        <f t="shared" si="124"/>
        <v>1176130.99</v>
      </c>
      <c r="S169" s="155">
        <f t="shared" si="124"/>
        <v>0</v>
      </c>
      <c r="T169" s="155">
        <f t="shared" si="124"/>
        <v>0</v>
      </c>
      <c r="U169" s="155">
        <f t="shared" si="124"/>
        <v>0</v>
      </c>
      <c r="V169" s="155">
        <f t="shared" si="124"/>
        <v>1176130.99</v>
      </c>
      <c r="W169" s="156">
        <f t="shared" si="100"/>
        <v>100</v>
      </c>
      <c r="X169" s="155">
        <f t="shared" si="122"/>
        <v>1176130.99</v>
      </c>
      <c r="Y169" s="203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2"/>
      <c r="FK169" s="32"/>
      <c r="FL169" s="32"/>
      <c r="FM169" s="32"/>
      <c r="FN169" s="32"/>
      <c r="FO169" s="32"/>
      <c r="FP169" s="32"/>
      <c r="FQ169" s="32"/>
      <c r="FR169" s="32"/>
      <c r="FS169" s="32"/>
      <c r="FT169" s="32"/>
      <c r="FU169" s="32"/>
      <c r="FV169" s="32"/>
      <c r="FW169" s="32"/>
      <c r="FX169" s="32"/>
      <c r="FY169" s="32"/>
      <c r="FZ169" s="32"/>
      <c r="GA169" s="32"/>
      <c r="GB169" s="32"/>
      <c r="GC169" s="32"/>
      <c r="GD169" s="32"/>
      <c r="GE169" s="32"/>
      <c r="GF169" s="32"/>
      <c r="GG169" s="32"/>
      <c r="GH169" s="32"/>
      <c r="GI169" s="32"/>
      <c r="GJ169" s="32"/>
      <c r="GK169" s="32"/>
      <c r="GL169" s="32"/>
      <c r="GM169" s="32"/>
      <c r="GN169" s="32"/>
      <c r="GO169" s="32"/>
      <c r="GP169" s="32"/>
      <c r="GQ169" s="32"/>
      <c r="GR169" s="32"/>
      <c r="GS169" s="32"/>
      <c r="GT169" s="32"/>
      <c r="GU169" s="32"/>
      <c r="GV169" s="32"/>
      <c r="GW169" s="32"/>
      <c r="GX169" s="32"/>
      <c r="GY169" s="32"/>
      <c r="GZ169" s="32"/>
      <c r="HA169" s="32"/>
      <c r="HB169" s="32"/>
      <c r="HC169" s="32"/>
      <c r="HD169" s="32"/>
      <c r="HE169" s="32"/>
      <c r="HF169" s="32"/>
      <c r="HG169" s="32"/>
      <c r="HH169" s="32"/>
      <c r="HI169" s="32"/>
      <c r="HJ169" s="32"/>
      <c r="HK169" s="32"/>
      <c r="HL169" s="32"/>
      <c r="HM169" s="32"/>
      <c r="HN169" s="32"/>
      <c r="HO169" s="32"/>
      <c r="HP169" s="32"/>
      <c r="HQ169" s="32"/>
      <c r="HR169" s="32"/>
      <c r="HS169" s="32"/>
      <c r="HT169" s="32"/>
      <c r="HU169" s="32"/>
      <c r="HV169" s="32"/>
      <c r="HW169" s="32"/>
      <c r="HX169" s="32"/>
      <c r="HY169" s="32"/>
      <c r="HZ169" s="32"/>
      <c r="IA169" s="32"/>
      <c r="IB169" s="32"/>
      <c r="IC169" s="32"/>
      <c r="ID169" s="32"/>
      <c r="IE169" s="32"/>
      <c r="IF169" s="32"/>
      <c r="IG169" s="32"/>
      <c r="IH169" s="32"/>
      <c r="II169" s="32"/>
      <c r="IJ169" s="32"/>
      <c r="IK169" s="32"/>
      <c r="IL169" s="32"/>
      <c r="IM169" s="32"/>
      <c r="IN169" s="32"/>
      <c r="IO169" s="32"/>
      <c r="IP169" s="32"/>
      <c r="IQ169" s="32"/>
      <c r="IR169" s="32"/>
      <c r="IS169" s="32"/>
      <c r="IT169" s="32"/>
      <c r="IU169" s="32"/>
      <c r="IV169" s="32"/>
      <c r="IW169" s="32"/>
      <c r="IX169" s="32"/>
      <c r="IY169" s="32"/>
      <c r="IZ169" s="32"/>
      <c r="JA169" s="32"/>
      <c r="JB169" s="32"/>
      <c r="JC169" s="32"/>
      <c r="JD169" s="32"/>
      <c r="JE169" s="32"/>
      <c r="JF169" s="32"/>
      <c r="JG169" s="32"/>
      <c r="JH169" s="32"/>
      <c r="JI169" s="32"/>
      <c r="JJ169" s="32"/>
      <c r="JK169" s="32"/>
      <c r="JL169" s="32"/>
      <c r="JM169" s="32"/>
      <c r="JN169" s="32"/>
      <c r="JO169" s="32"/>
      <c r="JP169" s="32"/>
      <c r="JQ169" s="32"/>
      <c r="JR169" s="32"/>
      <c r="JS169" s="32"/>
      <c r="JT169" s="32"/>
      <c r="JU169" s="32"/>
      <c r="JV169" s="32"/>
      <c r="JW169" s="32"/>
      <c r="JX169" s="32"/>
      <c r="JY169" s="32"/>
      <c r="JZ169" s="32"/>
      <c r="KA169" s="32"/>
      <c r="KB169" s="32"/>
      <c r="KC169" s="32"/>
      <c r="KD169" s="32"/>
      <c r="KE169" s="32"/>
      <c r="KF169" s="32"/>
      <c r="KG169" s="32"/>
      <c r="KH169" s="32"/>
      <c r="KI169" s="32"/>
      <c r="KJ169" s="32"/>
      <c r="KK169" s="32"/>
      <c r="KL169" s="32"/>
      <c r="KM169" s="32"/>
      <c r="KN169" s="32"/>
      <c r="KO169" s="32"/>
      <c r="KP169" s="32"/>
      <c r="KQ169" s="32"/>
      <c r="KR169" s="32"/>
      <c r="KS169" s="32"/>
      <c r="KT169" s="32"/>
      <c r="KU169" s="32"/>
      <c r="KV169" s="32"/>
      <c r="KW169" s="32"/>
      <c r="KX169" s="32"/>
      <c r="KY169" s="32"/>
      <c r="KZ169" s="32"/>
      <c r="LA169" s="32"/>
      <c r="LB169" s="32"/>
      <c r="LC169" s="32"/>
      <c r="LD169" s="32"/>
      <c r="LE169" s="32"/>
      <c r="LF169" s="32"/>
      <c r="LG169" s="32"/>
      <c r="LH169" s="32"/>
      <c r="LI169" s="32"/>
      <c r="LJ169" s="32"/>
      <c r="LK169" s="32"/>
      <c r="LL169" s="32"/>
      <c r="LM169" s="32"/>
      <c r="LN169" s="32"/>
      <c r="LO169" s="32"/>
      <c r="LP169" s="32"/>
      <c r="LQ169" s="32"/>
      <c r="LR169" s="32"/>
      <c r="LS169" s="32"/>
      <c r="LT169" s="32"/>
      <c r="LU169" s="32"/>
      <c r="LV169" s="32"/>
      <c r="LW169" s="32"/>
      <c r="LX169" s="32"/>
      <c r="LY169" s="32"/>
      <c r="LZ169" s="32"/>
      <c r="MA169" s="32"/>
      <c r="MB169" s="32"/>
      <c r="MC169" s="32"/>
      <c r="MD169" s="32"/>
      <c r="ME169" s="32"/>
      <c r="MF169" s="32"/>
      <c r="MG169" s="32"/>
      <c r="MH169" s="32"/>
      <c r="MI169" s="32"/>
      <c r="MJ169" s="32"/>
      <c r="MK169" s="32"/>
      <c r="ML169" s="32"/>
      <c r="MM169" s="32"/>
      <c r="MN169" s="32"/>
      <c r="MO169" s="32"/>
      <c r="MP169" s="32"/>
      <c r="MQ169" s="32"/>
      <c r="MR169" s="32"/>
      <c r="MS169" s="32"/>
      <c r="MT169" s="32"/>
      <c r="MU169" s="32"/>
      <c r="MV169" s="32"/>
      <c r="MW169" s="32"/>
      <c r="MX169" s="32"/>
      <c r="MY169" s="32"/>
      <c r="MZ169" s="32"/>
      <c r="NA169" s="32"/>
      <c r="NB169" s="32"/>
      <c r="NC169" s="32"/>
      <c r="ND169" s="32"/>
      <c r="NE169" s="32"/>
      <c r="NF169" s="32"/>
      <c r="NG169" s="32"/>
      <c r="NH169" s="32"/>
      <c r="NI169" s="32"/>
      <c r="NJ169" s="32"/>
      <c r="NK169" s="32"/>
      <c r="NL169" s="32"/>
      <c r="NM169" s="32"/>
      <c r="NN169" s="32"/>
      <c r="NO169" s="32"/>
      <c r="NP169" s="32"/>
      <c r="NQ169" s="32"/>
      <c r="NR169" s="32"/>
      <c r="NS169" s="32"/>
      <c r="NT169" s="32"/>
      <c r="NU169" s="32"/>
      <c r="NV169" s="32"/>
      <c r="NW169" s="32"/>
      <c r="NX169" s="32"/>
      <c r="NY169" s="32"/>
      <c r="NZ169" s="32"/>
      <c r="OA169" s="32"/>
      <c r="OB169" s="32"/>
      <c r="OC169" s="32"/>
      <c r="OD169" s="32"/>
      <c r="OE169" s="32"/>
      <c r="OF169" s="32"/>
      <c r="OG169" s="32"/>
      <c r="OH169" s="32"/>
      <c r="OI169" s="32"/>
      <c r="OJ169" s="32"/>
      <c r="OK169" s="32"/>
      <c r="OL169" s="32"/>
      <c r="OM169" s="32"/>
      <c r="ON169" s="32"/>
      <c r="OO169" s="32"/>
      <c r="OP169" s="32"/>
      <c r="OQ169" s="32"/>
      <c r="OR169" s="32"/>
      <c r="OS169" s="32"/>
      <c r="OT169" s="32"/>
      <c r="OU169" s="32"/>
      <c r="OV169" s="32"/>
      <c r="OW169" s="32"/>
      <c r="OX169" s="32"/>
      <c r="OY169" s="32"/>
      <c r="OZ169" s="32"/>
      <c r="PA169" s="32"/>
      <c r="PB169" s="32"/>
      <c r="PC169" s="32"/>
      <c r="PD169" s="32"/>
      <c r="PE169" s="32"/>
      <c r="PF169" s="32"/>
      <c r="PG169" s="32"/>
      <c r="PH169" s="32"/>
      <c r="PI169" s="32"/>
      <c r="PJ169" s="32"/>
      <c r="PK169" s="32"/>
      <c r="PL169" s="32"/>
      <c r="PM169" s="32"/>
      <c r="PN169" s="32"/>
      <c r="PO169" s="32"/>
      <c r="PP169" s="32"/>
      <c r="PQ169" s="32"/>
      <c r="PR169" s="32"/>
      <c r="PS169" s="32"/>
      <c r="PT169" s="32"/>
      <c r="PU169" s="32"/>
      <c r="PV169" s="32"/>
      <c r="PW169" s="32"/>
      <c r="PX169" s="32"/>
      <c r="PY169" s="32"/>
      <c r="PZ169" s="32"/>
      <c r="QA169" s="32"/>
      <c r="QB169" s="32"/>
      <c r="QC169" s="32"/>
      <c r="QD169" s="32"/>
      <c r="QE169" s="32"/>
      <c r="QF169" s="32"/>
      <c r="QG169" s="32"/>
      <c r="QH169" s="32"/>
      <c r="QI169" s="32"/>
      <c r="QJ169" s="32"/>
      <c r="QK169" s="32"/>
      <c r="QL169" s="32"/>
      <c r="QM169" s="32"/>
      <c r="QN169" s="32"/>
      <c r="QO169" s="32"/>
      <c r="QP169" s="32"/>
      <c r="QQ169" s="32"/>
      <c r="QR169" s="32"/>
      <c r="QS169" s="32"/>
      <c r="QT169" s="32"/>
      <c r="QU169" s="32"/>
      <c r="QV169" s="32"/>
      <c r="QW169" s="32"/>
      <c r="QX169" s="32"/>
      <c r="QY169" s="32"/>
      <c r="QZ169" s="32"/>
      <c r="RA169" s="32"/>
      <c r="RB169" s="32"/>
      <c r="RC169" s="32"/>
      <c r="RD169" s="32"/>
      <c r="RE169" s="32"/>
      <c r="RF169" s="32"/>
      <c r="RG169" s="32"/>
      <c r="RH169" s="32"/>
      <c r="RI169" s="32"/>
      <c r="RJ169" s="32"/>
      <c r="RK169" s="32"/>
      <c r="RL169" s="32"/>
      <c r="RM169" s="32"/>
      <c r="RN169" s="32"/>
      <c r="RO169" s="32"/>
      <c r="RP169" s="32"/>
      <c r="RQ169" s="32"/>
      <c r="RR169" s="32"/>
      <c r="RS169" s="32"/>
      <c r="RT169" s="32"/>
      <c r="RU169" s="32"/>
      <c r="RV169" s="32"/>
      <c r="RW169" s="32"/>
      <c r="RX169" s="32"/>
      <c r="RY169" s="32"/>
      <c r="RZ169" s="32"/>
      <c r="SA169" s="32"/>
      <c r="SB169" s="32"/>
      <c r="SC169" s="32"/>
      <c r="SD169" s="32"/>
      <c r="SE169" s="32"/>
      <c r="SF169" s="32"/>
      <c r="SG169" s="32"/>
      <c r="SH169" s="32"/>
      <c r="SI169" s="32"/>
      <c r="SJ169" s="32"/>
      <c r="SK169" s="32"/>
      <c r="SL169" s="32"/>
      <c r="SM169" s="32"/>
      <c r="SN169" s="32"/>
      <c r="SO169" s="32"/>
      <c r="SP169" s="32"/>
      <c r="SQ169" s="32"/>
      <c r="SR169" s="32"/>
      <c r="SS169" s="32"/>
      <c r="ST169" s="32"/>
      <c r="SU169" s="32"/>
      <c r="SV169" s="32"/>
      <c r="SW169" s="32"/>
      <c r="SX169" s="32"/>
      <c r="SY169" s="32"/>
      <c r="SZ169" s="32"/>
      <c r="TA169" s="32"/>
      <c r="TB169" s="32"/>
      <c r="TC169" s="32"/>
      <c r="TD169" s="32"/>
      <c r="TE169" s="32"/>
      <c r="TF169" s="32"/>
      <c r="TG169" s="32"/>
      <c r="TH169" s="32"/>
      <c r="TI169" s="32"/>
      <c r="TJ169" s="32"/>
      <c r="TK169" s="32"/>
      <c r="TL169" s="32"/>
      <c r="TM169" s="32"/>
      <c r="TN169" s="32"/>
      <c r="TO169" s="32"/>
    </row>
    <row r="170" spans="1:535" s="21" customFormat="1" ht="45.75" customHeight="1" x14ac:dyDescent="0.25">
      <c r="A170" s="53" t="s">
        <v>180</v>
      </c>
      <c r="B170" s="82" t="str">
        <f>'дод 5'!A20</f>
        <v>0160</v>
      </c>
      <c r="C170" s="35" t="s">
        <v>492</v>
      </c>
      <c r="D170" s="157">
        <v>55520560</v>
      </c>
      <c r="E170" s="157">
        <v>43270200</v>
      </c>
      <c r="F170" s="157">
        <v>920460</v>
      </c>
      <c r="G170" s="157">
        <v>41332815.82</v>
      </c>
      <c r="H170" s="157">
        <v>32526950.27</v>
      </c>
      <c r="I170" s="157">
        <v>540417.86</v>
      </c>
      <c r="J170" s="158">
        <f t="shared" si="98"/>
        <v>74.445963477313626</v>
      </c>
      <c r="K170" s="157">
        <f>M170+P170</f>
        <v>68000</v>
      </c>
      <c r="L170" s="157">
        <v>68000</v>
      </c>
      <c r="M170" s="157"/>
      <c r="N170" s="157"/>
      <c r="O170" s="157"/>
      <c r="P170" s="157">
        <v>68000</v>
      </c>
      <c r="Q170" s="157">
        <f t="shared" ref="Q170:Q203" si="125">S170+V170</f>
        <v>1085581.08</v>
      </c>
      <c r="R170" s="157"/>
      <c r="S170" s="157">
        <v>537038.92000000004</v>
      </c>
      <c r="T170" s="157"/>
      <c r="U170" s="157"/>
      <c r="V170" s="157">
        <v>548542.16</v>
      </c>
      <c r="W170" s="158">
        <f t="shared" si="100"/>
        <v>1596.4427647058824</v>
      </c>
      <c r="X170" s="157">
        <f t="shared" ref="X170:X203" si="126">G170+Q170</f>
        <v>42418396.899999999</v>
      </c>
      <c r="Y170" s="203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  <c r="IU170" s="22"/>
      <c r="IV170" s="22"/>
      <c r="IW170" s="22"/>
      <c r="IX170" s="22"/>
      <c r="IY170" s="22"/>
      <c r="IZ170" s="22"/>
      <c r="JA170" s="22"/>
      <c r="JB170" s="22"/>
      <c r="JC170" s="22"/>
      <c r="JD170" s="22"/>
      <c r="JE170" s="22"/>
      <c r="JF170" s="22"/>
      <c r="JG170" s="22"/>
      <c r="JH170" s="22"/>
      <c r="JI170" s="22"/>
      <c r="JJ170" s="22"/>
      <c r="JK170" s="22"/>
      <c r="JL170" s="22"/>
      <c r="JM170" s="22"/>
      <c r="JN170" s="22"/>
      <c r="JO170" s="22"/>
      <c r="JP170" s="22"/>
      <c r="JQ170" s="22"/>
      <c r="JR170" s="22"/>
      <c r="JS170" s="22"/>
      <c r="JT170" s="22"/>
      <c r="JU170" s="22"/>
      <c r="JV170" s="22"/>
      <c r="JW170" s="22"/>
      <c r="JX170" s="22"/>
      <c r="JY170" s="22"/>
      <c r="JZ170" s="22"/>
      <c r="KA170" s="22"/>
      <c r="KB170" s="22"/>
      <c r="KC170" s="22"/>
      <c r="KD170" s="22"/>
      <c r="KE170" s="22"/>
      <c r="KF170" s="22"/>
      <c r="KG170" s="22"/>
      <c r="KH170" s="22"/>
      <c r="KI170" s="22"/>
      <c r="KJ170" s="22"/>
      <c r="KK170" s="22"/>
      <c r="KL170" s="22"/>
      <c r="KM170" s="22"/>
      <c r="KN170" s="22"/>
      <c r="KO170" s="22"/>
      <c r="KP170" s="22"/>
      <c r="KQ170" s="22"/>
      <c r="KR170" s="22"/>
      <c r="KS170" s="22"/>
      <c r="KT170" s="22"/>
      <c r="KU170" s="22"/>
      <c r="KV170" s="22"/>
      <c r="KW170" s="22"/>
      <c r="KX170" s="22"/>
      <c r="KY170" s="22"/>
      <c r="KZ170" s="22"/>
      <c r="LA170" s="22"/>
      <c r="LB170" s="22"/>
      <c r="LC170" s="22"/>
      <c r="LD170" s="22"/>
      <c r="LE170" s="22"/>
      <c r="LF170" s="22"/>
      <c r="LG170" s="22"/>
      <c r="LH170" s="22"/>
      <c r="LI170" s="22"/>
      <c r="LJ170" s="22"/>
      <c r="LK170" s="22"/>
      <c r="LL170" s="22"/>
      <c r="LM170" s="22"/>
      <c r="LN170" s="22"/>
      <c r="LO170" s="22"/>
      <c r="LP170" s="22"/>
      <c r="LQ170" s="22"/>
      <c r="LR170" s="22"/>
      <c r="LS170" s="22"/>
      <c r="LT170" s="22"/>
      <c r="LU170" s="22"/>
      <c r="LV170" s="22"/>
      <c r="LW170" s="22"/>
      <c r="LX170" s="22"/>
      <c r="LY170" s="22"/>
      <c r="LZ170" s="22"/>
      <c r="MA170" s="22"/>
      <c r="MB170" s="22"/>
      <c r="MC170" s="22"/>
      <c r="MD170" s="22"/>
      <c r="ME170" s="22"/>
      <c r="MF170" s="22"/>
      <c r="MG170" s="22"/>
      <c r="MH170" s="22"/>
      <c r="MI170" s="22"/>
      <c r="MJ170" s="22"/>
      <c r="MK170" s="22"/>
      <c r="ML170" s="22"/>
      <c r="MM170" s="22"/>
      <c r="MN170" s="22"/>
      <c r="MO170" s="22"/>
      <c r="MP170" s="22"/>
      <c r="MQ170" s="22"/>
      <c r="MR170" s="22"/>
      <c r="MS170" s="22"/>
      <c r="MT170" s="22"/>
      <c r="MU170" s="22"/>
      <c r="MV170" s="22"/>
      <c r="MW170" s="22"/>
      <c r="MX170" s="22"/>
      <c r="MY170" s="22"/>
      <c r="MZ170" s="22"/>
      <c r="NA170" s="22"/>
      <c r="NB170" s="22"/>
      <c r="NC170" s="22"/>
      <c r="ND170" s="22"/>
      <c r="NE170" s="22"/>
      <c r="NF170" s="22"/>
      <c r="NG170" s="22"/>
      <c r="NH170" s="22"/>
      <c r="NI170" s="22"/>
      <c r="NJ170" s="22"/>
      <c r="NK170" s="22"/>
      <c r="NL170" s="22"/>
      <c r="NM170" s="22"/>
      <c r="NN170" s="22"/>
      <c r="NO170" s="22"/>
      <c r="NP170" s="22"/>
      <c r="NQ170" s="22"/>
      <c r="NR170" s="22"/>
      <c r="NS170" s="22"/>
      <c r="NT170" s="22"/>
      <c r="NU170" s="22"/>
      <c r="NV170" s="22"/>
      <c r="NW170" s="22"/>
      <c r="NX170" s="22"/>
      <c r="NY170" s="22"/>
      <c r="NZ170" s="22"/>
      <c r="OA170" s="22"/>
      <c r="OB170" s="22"/>
      <c r="OC170" s="22"/>
      <c r="OD170" s="22"/>
      <c r="OE170" s="22"/>
      <c r="OF170" s="22"/>
      <c r="OG170" s="22"/>
      <c r="OH170" s="22"/>
      <c r="OI170" s="22"/>
      <c r="OJ170" s="22"/>
      <c r="OK170" s="22"/>
      <c r="OL170" s="22"/>
      <c r="OM170" s="22"/>
      <c r="ON170" s="22"/>
      <c r="OO170" s="22"/>
      <c r="OP170" s="22"/>
      <c r="OQ170" s="22"/>
      <c r="OR170" s="22"/>
      <c r="OS170" s="22"/>
      <c r="OT170" s="22"/>
      <c r="OU170" s="22"/>
      <c r="OV170" s="22"/>
      <c r="OW170" s="22"/>
      <c r="OX170" s="22"/>
      <c r="OY170" s="22"/>
      <c r="OZ170" s="22"/>
      <c r="PA170" s="22"/>
      <c r="PB170" s="22"/>
      <c r="PC170" s="22"/>
      <c r="PD170" s="22"/>
      <c r="PE170" s="22"/>
      <c r="PF170" s="22"/>
      <c r="PG170" s="22"/>
      <c r="PH170" s="22"/>
      <c r="PI170" s="22"/>
      <c r="PJ170" s="22"/>
      <c r="PK170" s="22"/>
      <c r="PL170" s="22"/>
      <c r="PM170" s="22"/>
      <c r="PN170" s="22"/>
      <c r="PO170" s="22"/>
      <c r="PP170" s="22"/>
      <c r="PQ170" s="22"/>
      <c r="PR170" s="22"/>
      <c r="PS170" s="22"/>
      <c r="PT170" s="22"/>
      <c r="PU170" s="22"/>
      <c r="PV170" s="22"/>
      <c r="PW170" s="22"/>
      <c r="PX170" s="22"/>
      <c r="PY170" s="22"/>
      <c r="PZ170" s="22"/>
      <c r="QA170" s="22"/>
      <c r="QB170" s="22"/>
      <c r="QC170" s="22"/>
      <c r="QD170" s="22"/>
      <c r="QE170" s="22"/>
      <c r="QF170" s="22"/>
      <c r="QG170" s="22"/>
      <c r="QH170" s="22"/>
      <c r="QI170" s="22"/>
      <c r="QJ170" s="22"/>
      <c r="QK170" s="22"/>
      <c r="QL170" s="22"/>
      <c r="QM170" s="22"/>
      <c r="QN170" s="22"/>
      <c r="QO170" s="22"/>
      <c r="QP170" s="22"/>
      <c r="QQ170" s="22"/>
      <c r="QR170" s="22"/>
      <c r="QS170" s="22"/>
      <c r="QT170" s="22"/>
      <c r="QU170" s="22"/>
      <c r="QV170" s="22"/>
      <c r="QW170" s="22"/>
      <c r="QX170" s="22"/>
      <c r="QY170" s="22"/>
      <c r="QZ170" s="22"/>
      <c r="RA170" s="22"/>
      <c r="RB170" s="22"/>
      <c r="RC170" s="22"/>
      <c r="RD170" s="22"/>
      <c r="RE170" s="22"/>
      <c r="RF170" s="22"/>
      <c r="RG170" s="22"/>
      <c r="RH170" s="22"/>
      <c r="RI170" s="22"/>
      <c r="RJ170" s="22"/>
      <c r="RK170" s="22"/>
      <c r="RL170" s="22"/>
      <c r="RM170" s="22"/>
      <c r="RN170" s="22"/>
      <c r="RO170" s="22"/>
      <c r="RP170" s="22"/>
      <c r="RQ170" s="22"/>
      <c r="RR170" s="22"/>
      <c r="RS170" s="22"/>
      <c r="RT170" s="22"/>
      <c r="RU170" s="22"/>
      <c r="RV170" s="22"/>
      <c r="RW170" s="22"/>
      <c r="RX170" s="22"/>
      <c r="RY170" s="22"/>
      <c r="RZ170" s="22"/>
      <c r="SA170" s="22"/>
      <c r="SB170" s="22"/>
      <c r="SC170" s="22"/>
      <c r="SD170" s="22"/>
      <c r="SE170" s="22"/>
      <c r="SF170" s="22"/>
      <c r="SG170" s="22"/>
      <c r="SH170" s="22"/>
      <c r="SI170" s="22"/>
      <c r="SJ170" s="22"/>
      <c r="SK170" s="22"/>
      <c r="SL170" s="22"/>
      <c r="SM170" s="22"/>
      <c r="SN170" s="22"/>
      <c r="SO170" s="22"/>
      <c r="SP170" s="22"/>
      <c r="SQ170" s="22"/>
      <c r="SR170" s="22"/>
      <c r="SS170" s="22"/>
      <c r="ST170" s="22"/>
      <c r="SU170" s="22"/>
      <c r="SV170" s="22"/>
      <c r="SW170" s="22"/>
      <c r="SX170" s="22"/>
      <c r="SY170" s="22"/>
      <c r="SZ170" s="22"/>
      <c r="TA170" s="22"/>
      <c r="TB170" s="22"/>
      <c r="TC170" s="22"/>
      <c r="TD170" s="22"/>
      <c r="TE170" s="22"/>
      <c r="TF170" s="22"/>
      <c r="TG170" s="22"/>
      <c r="TH170" s="22"/>
      <c r="TI170" s="22"/>
      <c r="TJ170" s="22"/>
      <c r="TK170" s="22"/>
      <c r="TL170" s="22"/>
      <c r="TM170" s="22"/>
      <c r="TN170" s="22"/>
      <c r="TO170" s="22"/>
    </row>
    <row r="171" spans="1:535" s="21" customFormat="1" ht="23.25" customHeight="1" x14ac:dyDescent="0.25">
      <c r="A171" s="53" t="s">
        <v>532</v>
      </c>
      <c r="B171" s="53" t="s">
        <v>45</v>
      </c>
      <c r="C171" s="35" t="s">
        <v>242</v>
      </c>
      <c r="D171" s="157">
        <v>39500</v>
      </c>
      <c r="E171" s="157"/>
      <c r="F171" s="157"/>
      <c r="G171" s="157">
        <v>24245.38</v>
      </c>
      <c r="H171" s="157"/>
      <c r="I171" s="157"/>
      <c r="J171" s="158">
        <f t="shared" si="98"/>
        <v>61.380708860759491</v>
      </c>
      <c r="K171" s="157">
        <f>M171+P171</f>
        <v>0</v>
      </c>
      <c r="L171" s="157"/>
      <c r="M171" s="157"/>
      <c r="N171" s="157"/>
      <c r="O171" s="157"/>
      <c r="P171" s="157"/>
      <c r="Q171" s="157">
        <f t="shared" si="125"/>
        <v>0</v>
      </c>
      <c r="R171" s="157"/>
      <c r="S171" s="157"/>
      <c r="T171" s="157"/>
      <c r="U171" s="157"/>
      <c r="V171" s="157"/>
      <c r="W171" s="158"/>
      <c r="X171" s="157">
        <f t="shared" si="126"/>
        <v>24245.38</v>
      </c>
      <c r="Y171" s="203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  <c r="IU171" s="22"/>
      <c r="IV171" s="22"/>
      <c r="IW171" s="22"/>
      <c r="IX171" s="22"/>
      <c r="IY171" s="22"/>
      <c r="IZ171" s="22"/>
      <c r="JA171" s="22"/>
      <c r="JB171" s="22"/>
      <c r="JC171" s="22"/>
      <c r="JD171" s="22"/>
      <c r="JE171" s="22"/>
      <c r="JF171" s="22"/>
      <c r="JG171" s="22"/>
      <c r="JH171" s="22"/>
      <c r="JI171" s="22"/>
      <c r="JJ171" s="22"/>
      <c r="JK171" s="22"/>
      <c r="JL171" s="22"/>
      <c r="JM171" s="22"/>
      <c r="JN171" s="22"/>
      <c r="JO171" s="22"/>
      <c r="JP171" s="22"/>
      <c r="JQ171" s="22"/>
      <c r="JR171" s="22"/>
      <c r="JS171" s="22"/>
      <c r="JT171" s="22"/>
      <c r="JU171" s="22"/>
      <c r="JV171" s="22"/>
      <c r="JW171" s="22"/>
      <c r="JX171" s="22"/>
      <c r="JY171" s="22"/>
      <c r="JZ171" s="22"/>
      <c r="KA171" s="22"/>
      <c r="KB171" s="22"/>
      <c r="KC171" s="22"/>
      <c r="KD171" s="22"/>
      <c r="KE171" s="22"/>
      <c r="KF171" s="22"/>
      <c r="KG171" s="22"/>
      <c r="KH171" s="22"/>
      <c r="KI171" s="22"/>
      <c r="KJ171" s="22"/>
      <c r="KK171" s="22"/>
      <c r="KL171" s="22"/>
      <c r="KM171" s="22"/>
      <c r="KN171" s="22"/>
      <c r="KO171" s="22"/>
      <c r="KP171" s="22"/>
      <c r="KQ171" s="22"/>
      <c r="KR171" s="22"/>
      <c r="KS171" s="22"/>
      <c r="KT171" s="22"/>
      <c r="KU171" s="22"/>
      <c r="KV171" s="22"/>
      <c r="KW171" s="22"/>
      <c r="KX171" s="22"/>
      <c r="KY171" s="22"/>
      <c r="KZ171" s="22"/>
      <c r="LA171" s="22"/>
      <c r="LB171" s="22"/>
      <c r="LC171" s="22"/>
      <c r="LD171" s="22"/>
      <c r="LE171" s="22"/>
      <c r="LF171" s="22"/>
      <c r="LG171" s="22"/>
      <c r="LH171" s="22"/>
      <c r="LI171" s="22"/>
      <c r="LJ171" s="22"/>
      <c r="LK171" s="22"/>
      <c r="LL171" s="22"/>
      <c r="LM171" s="22"/>
      <c r="LN171" s="22"/>
      <c r="LO171" s="22"/>
      <c r="LP171" s="22"/>
      <c r="LQ171" s="22"/>
      <c r="LR171" s="22"/>
      <c r="LS171" s="22"/>
      <c r="LT171" s="22"/>
      <c r="LU171" s="22"/>
      <c r="LV171" s="22"/>
      <c r="LW171" s="22"/>
      <c r="LX171" s="22"/>
      <c r="LY171" s="22"/>
      <c r="LZ171" s="22"/>
      <c r="MA171" s="22"/>
      <c r="MB171" s="22"/>
      <c r="MC171" s="22"/>
      <c r="MD171" s="22"/>
      <c r="ME171" s="22"/>
      <c r="MF171" s="22"/>
      <c r="MG171" s="22"/>
      <c r="MH171" s="22"/>
      <c r="MI171" s="22"/>
      <c r="MJ171" s="22"/>
      <c r="MK171" s="22"/>
      <c r="ML171" s="22"/>
      <c r="MM171" s="22"/>
      <c r="MN171" s="22"/>
      <c r="MO171" s="22"/>
      <c r="MP171" s="22"/>
      <c r="MQ171" s="22"/>
      <c r="MR171" s="22"/>
      <c r="MS171" s="22"/>
      <c r="MT171" s="22"/>
      <c r="MU171" s="22"/>
      <c r="MV171" s="22"/>
      <c r="MW171" s="22"/>
      <c r="MX171" s="22"/>
      <c r="MY171" s="22"/>
      <c r="MZ171" s="22"/>
      <c r="NA171" s="22"/>
      <c r="NB171" s="22"/>
      <c r="NC171" s="22"/>
      <c r="ND171" s="22"/>
      <c r="NE171" s="22"/>
      <c r="NF171" s="22"/>
      <c r="NG171" s="22"/>
      <c r="NH171" s="22"/>
      <c r="NI171" s="22"/>
      <c r="NJ171" s="22"/>
      <c r="NK171" s="22"/>
      <c r="NL171" s="22"/>
      <c r="NM171" s="22"/>
      <c r="NN171" s="22"/>
      <c r="NO171" s="22"/>
      <c r="NP171" s="22"/>
      <c r="NQ171" s="22"/>
      <c r="NR171" s="22"/>
      <c r="NS171" s="22"/>
      <c r="NT171" s="22"/>
      <c r="NU171" s="22"/>
      <c r="NV171" s="22"/>
      <c r="NW171" s="22"/>
      <c r="NX171" s="22"/>
      <c r="NY171" s="22"/>
      <c r="NZ171" s="22"/>
      <c r="OA171" s="22"/>
      <c r="OB171" s="22"/>
      <c r="OC171" s="22"/>
      <c r="OD171" s="22"/>
      <c r="OE171" s="22"/>
      <c r="OF171" s="22"/>
      <c r="OG171" s="22"/>
      <c r="OH171" s="22"/>
      <c r="OI171" s="22"/>
      <c r="OJ171" s="22"/>
      <c r="OK171" s="22"/>
      <c r="OL171" s="22"/>
      <c r="OM171" s="22"/>
      <c r="ON171" s="22"/>
      <c r="OO171" s="22"/>
      <c r="OP171" s="22"/>
      <c r="OQ171" s="22"/>
      <c r="OR171" s="22"/>
      <c r="OS171" s="22"/>
      <c r="OT171" s="22"/>
      <c r="OU171" s="22"/>
      <c r="OV171" s="22"/>
      <c r="OW171" s="22"/>
      <c r="OX171" s="22"/>
      <c r="OY171" s="22"/>
      <c r="OZ171" s="22"/>
      <c r="PA171" s="22"/>
      <c r="PB171" s="22"/>
      <c r="PC171" s="22"/>
      <c r="PD171" s="22"/>
      <c r="PE171" s="22"/>
      <c r="PF171" s="22"/>
      <c r="PG171" s="22"/>
      <c r="PH171" s="22"/>
      <c r="PI171" s="22"/>
      <c r="PJ171" s="22"/>
      <c r="PK171" s="22"/>
      <c r="PL171" s="22"/>
      <c r="PM171" s="22"/>
      <c r="PN171" s="22"/>
      <c r="PO171" s="22"/>
      <c r="PP171" s="22"/>
      <c r="PQ171" s="22"/>
      <c r="PR171" s="22"/>
      <c r="PS171" s="22"/>
      <c r="PT171" s="22"/>
      <c r="PU171" s="22"/>
      <c r="PV171" s="22"/>
      <c r="PW171" s="22"/>
      <c r="PX171" s="22"/>
      <c r="PY171" s="22"/>
      <c r="PZ171" s="22"/>
      <c r="QA171" s="22"/>
      <c r="QB171" s="22"/>
      <c r="QC171" s="22"/>
      <c r="QD171" s="22"/>
      <c r="QE171" s="22"/>
      <c r="QF171" s="22"/>
      <c r="QG171" s="22"/>
      <c r="QH171" s="22"/>
      <c r="QI171" s="22"/>
      <c r="QJ171" s="22"/>
      <c r="QK171" s="22"/>
      <c r="QL171" s="22"/>
      <c r="QM171" s="22"/>
      <c r="QN171" s="22"/>
      <c r="QO171" s="22"/>
      <c r="QP171" s="22"/>
      <c r="QQ171" s="22"/>
      <c r="QR171" s="22"/>
      <c r="QS171" s="22"/>
      <c r="QT171" s="22"/>
      <c r="QU171" s="22"/>
      <c r="QV171" s="22"/>
      <c r="QW171" s="22"/>
      <c r="QX171" s="22"/>
      <c r="QY171" s="22"/>
      <c r="QZ171" s="22"/>
      <c r="RA171" s="22"/>
      <c r="RB171" s="22"/>
      <c r="RC171" s="22"/>
      <c r="RD171" s="22"/>
      <c r="RE171" s="22"/>
      <c r="RF171" s="22"/>
      <c r="RG171" s="22"/>
      <c r="RH171" s="22"/>
      <c r="RI171" s="22"/>
      <c r="RJ171" s="22"/>
      <c r="RK171" s="22"/>
      <c r="RL171" s="22"/>
      <c r="RM171" s="22"/>
      <c r="RN171" s="22"/>
      <c r="RO171" s="22"/>
      <c r="RP171" s="22"/>
      <c r="RQ171" s="22"/>
      <c r="RR171" s="22"/>
      <c r="RS171" s="22"/>
      <c r="RT171" s="22"/>
      <c r="RU171" s="22"/>
      <c r="RV171" s="22"/>
      <c r="RW171" s="22"/>
      <c r="RX171" s="22"/>
      <c r="RY171" s="22"/>
      <c r="RZ171" s="22"/>
      <c r="SA171" s="22"/>
      <c r="SB171" s="22"/>
      <c r="SC171" s="22"/>
      <c r="SD171" s="22"/>
      <c r="SE171" s="22"/>
      <c r="SF171" s="22"/>
      <c r="SG171" s="22"/>
      <c r="SH171" s="22"/>
      <c r="SI171" s="22"/>
      <c r="SJ171" s="22"/>
      <c r="SK171" s="22"/>
      <c r="SL171" s="22"/>
      <c r="SM171" s="22"/>
      <c r="SN171" s="22"/>
      <c r="SO171" s="22"/>
      <c r="SP171" s="22"/>
      <c r="SQ171" s="22"/>
      <c r="SR171" s="22"/>
      <c r="SS171" s="22"/>
      <c r="ST171" s="22"/>
      <c r="SU171" s="22"/>
      <c r="SV171" s="22"/>
      <c r="SW171" s="22"/>
      <c r="SX171" s="22"/>
      <c r="SY171" s="22"/>
      <c r="SZ171" s="22"/>
      <c r="TA171" s="22"/>
      <c r="TB171" s="22"/>
      <c r="TC171" s="22"/>
      <c r="TD171" s="22"/>
      <c r="TE171" s="22"/>
      <c r="TF171" s="22"/>
      <c r="TG171" s="22"/>
      <c r="TH171" s="22"/>
      <c r="TI171" s="22"/>
      <c r="TJ171" s="22"/>
      <c r="TK171" s="22"/>
      <c r="TL171" s="22"/>
      <c r="TM171" s="22"/>
      <c r="TN171" s="22"/>
      <c r="TO171" s="22"/>
    </row>
    <row r="172" spans="1:535" s="22" customFormat="1" ht="36" customHeight="1" x14ac:dyDescent="0.25">
      <c r="A172" s="53" t="s">
        <v>181</v>
      </c>
      <c r="B172" s="82" t="str">
        <f>'дод 5'!A107</f>
        <v>3031</v>
      </c>
      <c r="C172" s="54" t="str">
        <f>'дод 5'!C107</f>
        <v>Надання інших пільг окремим категоріям громадян відповідно до законодавства</v>
      </c>
      <c r="D172" s="157">
        <v>604900</v>
      </c>
      <c r="E172" s="157"/>
      <c r="F172" s="157"/>
      <c r="G172" s="157">
        <v>414656.41</v>
      </c>
      <c r="H172" s="157"/>
      <c r="I172" s="157"/>
      <c r="J172" s="158">
        <f t="shared" si="98"/>
        <v>68.549580095883613</v>
      </c>
      <c r="K172" s="157">
        <f t="shared" ref="K172:K198" si="127">M172+P172</f>
        <v>0</v>
      </c>
      <c r="L172" s="157"/>
      <c r="M172" s="157"/>
      <c r="N172" s="157"/>
      <c r="O172" s="157"/>
      <c r="P172" s="157"/>
      <c r="Q172" s="157">
        <f t="shared" si="125"/>
        <v>0</v>
      </c>
      <c r="R172" s="157"/>
      <c r="S172" s="157"/>
      <c r="T172" s="157"/>
      <c r="U172" s="157"/>
      <c r="V172" s="157"/>
      <c r="W172" s="158"/>
      <c r="X172" s="157">
        <f t="shared" si="126"/>
        <v>414656.41</v>
      </c>
      <c r="Y172" s="203"/>
    </row>
    <row r="173" spans="1:535" s="22" customFormat="1" ht="33" customHeight="1" x14ac:dyDescent="0.25">
      <c r="A173" s="53" t="s">
        <v>182</v>
      </c>
      <c r="B173" s="82" t="str">
        <f>'дод 5'!A108</f>
        <v>3032</v>
      </c>
      <c r="C173" s="54" t="str">
        <f>'дод 5'!C108</f>
        <v>Надання пільг окремим категоріям громадян з оплати послуг зв'язку</v>
      </c>
      <c r="D173" s="157">
        <v>1129230</v>
      </c>
      <c r="E173" s="157"/>
      <c r="F173" s="157"/>
      <c r="G173" s="157">
        <v>681700.8</v>
      </c>
      <c r="H173" s="157"/>
      <c r="I173" s="157"/>
      <c r="J173" s="158">
        <f t="shared" si="98"/>
        <v>60.368640578093036</v>
      </c>
      <c r="K173" s="157">
        <f t="shared" si="127"/>
        <v>0</v>
      </c>
      <c r="L173" s="157"/>
      <c r="M173" s="157"/>
      <c r="N173" s="157"/>
      <c r="O173" s="157"/>
      <c r="P173" s="157"/>
      <c r="Q173" s="157">
        <f t="shared" si="125"/>
        <v>0</v>
      </c>
      <c r="R173" s="157"/>
      <c r="S173" s="157"/>
      <c r="T173" s="157"/>
      <c r="U173" s="157"/>
      <c r="V173" s="157"/>
      <c r="W173" s="158"/>
      <c r="X173" s="157">
        <f t="shared" si="126"/>
        <v>681700.8</v>
      </c>
      <c r="Y173" s="203"/>
    </row>
    <row r="174" spans="1:535" s="22" customFormat="1" ht="48.75" customHeight="1" x14ac:dyDescent="0.25">
      <c r="A174" s="53" t="s">
        <v>352</v>
      </c>
      <c r="B174" s="82" t="str">
        <f>'дод 5'!A109</f>
        <v>3033</v>
      </c>
      <c r="C174" s="54" t="str">
        <f>'дод 5'!C109</f>
        <v>Компенсаційні виплати на пільговий проїзд автомобільним транспортом окремим категоріям громадян, у т.ч. за рахунок:</v>
      </c>
      <c r="D174" s="157">
        <v>24277961.239999998</v>
      </c>
      <c r="E174" s="157"/>
      <c r="F174" s="157"/>
      <c r="G174" s="157">
        <v>12676824.119999999</v>
      </c>
      <c r="H174" s="157"/>
      <c r="I174" s="157"/>
      <c r="J174" s="158">
        <f t="shared" si="98"/>
        <v>52.215356943209287</v>
      </c>
      <c r="K174" s="157">
        <f t="shared" si="127"/>
        <v>0</v>
      </c>
      <c r="L174" s="157"/>
      <c r="M174" s="157"/>
      <c r="N174" s="157"/>
      <c r="O174" s="157"/>
      <c r="P174" s="157"/>
      <c r="Q174" s="157">
        <f t="shared" si="125"/>
        <v>0</v>
      </c>
      <c r="R174" s="157"/>
      <c r="S174" s="157"/>
      <c r="T174" s="157"/>
      <c r="U174" s="157"/>
      <c r="V174" s="157"/>
      <c r="W174" s="158"/>
      <c r="X174" s="157">
        <f t="shared" si="126"/>
        <v>12676824.119999999</v>
      </c>
      <c r="Y174" s="203"/>
    </row>
    <row r="175" spans="1:535" s="29" customFormat="1" ht="20.25" customHeight="1" x14ac:dyDescent="0.25">
      <c r="A175" s="73"/>
      <c r="B175" s="95"/>
      <c r="C175" s="74" t="s">
        <v>393</v>
      </c>
      <c r="D175" s="159">
        <v>3399661.24</v>
      </c>
      <c r="E175" s="159"/>
      <c r="F175" s="159"/>
      <c r="G175" s="159">
        <v>2790754.65</v>
      </c>
      <c r="H175" s="159"/>
      <c r="I175" s="159"/>
      <c r="J175" s="158">
        <f t="shared" si="98"/>
        <v>82.089198099043529</v>
      </c>
      <c r="K175" s="159">
        <f t="shared" si="127"/>
        <v>0</v>
      </c>
      <c r="L175" s="159"/>
      <c r="M175" s="159"/>
      <c r="N175" s="159"/>
      <c r="O175" s="159"/>
      <c r="P175" s="159"/>
      <c r="Q175" s="157">
        <f t="shared" si="125"/>
        <v>0</v>
      </c>
      <c r="R175" s="159"/>
      <c r="S175" s="159"/>
      <c r="T175" s="159"/>
      <c r="U175" s="159"/>
      <c r="V175" s="159"/>
      <c r="W175" s="158"/>
      <c r="X175" s="157">
        <f t="shared" si="126"/>
        <v>2790754.65</v>
      </c>
      <c r="Y175" s="203"/>
    </row>
    <row r="176" spans="1:535" s="22" customFormat="1" ht="35.25" customHeight="1" x14ac:dyDescent="0.25">
      <c r="A176" s="53" t="s">
        <v>324</v>
      </c>
      <c r="B176" s="82" t="str">
        <f>'дод 5'!A111</f>
        <v>3035</v>
      </c>
      <c r="C176" s="54" t="str">
        <f>'дод 5'!C111</f>
        <v>Компенсаційні виплати за пільговий проїзд окремих категорій громадян на залізничному транспорті</v>
      </c>
      <c r="D176" s="157">
        <v>1500000</v>
      </c>
      <c r="E176" s="157"/>
      <c r="F176" s="157"/>
      <c r="G176" s="157">
        <v>1000000</v>
      </c>
      <c r="H176" s="157"/>
      <c r="I176" s="157"/>
      <c r="J176" s="158">
        <f t="shared" si="98"/>
        <v>66.666666666666657</v>
      </c>
      <c r="K176" s="157">
        <f t="shared" si="127"/>
        <v>0</v>
      </c>
      <c r="L176" s="157"/>
      <c r="M176" s="157"/>
      <c r="N176" s="157"/>
      <c r="O176" s="157"/>
      <c r="P176" s="157"/>
      <c r="Q176" s="157">
        <f t="shared" si="125"/>
        <v>0</v>
      </c>
      <c r="R176" s="157"/>
      <c r="S176" s="157"/>
      <c r="T176" s="157"/>
      <c r="U176" s="157"/>
      <c r="V176" s="157"/>
      <c r="W176" s="158"/>
      <c r="X176" s="157">
        <f t="shared" si="126"/>
        <v>1000000</v>
      </c>
      <c r="Y176" s="203"/>
    </row>
    <row r="177" spans="1:535" s="22" customFormat="1" ht="36" customHeight="1" x14ac:dyDescent="0.25">
      <c r="A177" s="53" t="s">
        <v>183</v>
      </c>
      <c r="B177" s="82" t="str">
        <f>'дод 5'!A112</f>
        <v>3036</v>
      </c>
      <c r="C177" s="54" t="str">
        <f>'дод 5'!C112</f>
        <v>Компенсаційні виплати на пільговий проїзд електротранспортом окремим категоріям громадян</v>
      </c>
      <c r="D177" s="157">
        <v>41093700</v>
      </c>
      <c r="E177" s="157"/>
      <c r="F177" s="157"/>
      <c r="G177" s="157">
        <v>21789512</v>
      </c>
      <c r="H177" s="157"/>
      <c r="I177" s="157"/>
      <c r="J177" s="158">
        <f t="shared" si="98"/>
        <v>53.023972044376634</v>
      </c>
      <c r="K177" s="157">
        <f t="shared" si="127"/>
        <v>0</v>
      </c>
      <c r="L177" s="157"/>
      <c r="M177" s="157"/>
      <c r="N177" s="157"/>
      <c r="O177" s="157"/>
      <c r="P177" s="157"/>
      <c r="Q177" s="157">
        <f t="shared" si="125"/>
        <v>0</v>
      </c>
      <c r="R177" s="157"/>
      <c r="S177" s="157"/>
      <c r="T177" s="157"/>
      <c r="U177" s="157"/>
      <c r="V177" s="157"/>
      <c r="W177" s="158"/>
      <c r="X177" s="157">
        <f t="shared" si="126"/>
        <v>21789512</v>
      </c>
      <c r="Y177" s="203"/>
    </row>
    <row r="178" spans="1:535" s="21" customFormat="1" ht="47.25" x14ac:dyDescent="0.25">
      <c r="A178" s="53" t="s">
        <v>350</v>
      </c>
      <c r="B178" s="82" t="str">
        <f>'дод 5'!A113</f>
        <v>3050</v>
      </c>
      <c r="C178" s="54" t="str">
        <f>'дод 5'!C113</f>
        <v>Пільгове медичне обслуговування осіб, які постраждали внаслідок Чорнобильської катастрофи, у т.ч. за рахунок:</v>
      </c>
      <c r="D178" s="157">
        <v>667500</v>
      </c>
      <c r="E178" s="157"/>
      <c r="F178" s="157"/>
      <c r="G178" s="157">
        <v>364054.61</v>
      </c>
      <c r="H178" s="157"/>
      <c r="I178" s="157"/>
      <c r="J178" s="158">
        <f t="shared" si="98"/>
        <v>54.540016479400741</v>
      </c>
      <c r="K178" s="157">
        <f t="shared" si="127"/>
        <v>0</v>
      </c>
      <c r="L178" s="157"/>
      <c r="M178" s="157"/>
      <c r="N178" s="157"/>
      <c r="O178" s="157"/>
      <c r="P178" s="157"/>
      <c r="Q178" s="157">
        <f t="shared" si="125"/>
        <v>0</v>
      </c>
      <c r="R178" s="157"/>
      <c r="S178" s="157"/>
      <c r="T178" s="157"/>
      <c r="U178" s="157"/>
      <c r="V178" s="157"/>
      <c r="W178" s="158"/>
      <c r="X178" s="157">
        <f t="shared" si="126"/>
        <v>364054.61</v>
      </c>
      <c r="Y178" s="203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  <c r="IU178" s="22"/>
      <c r="IV178" s="22"/>
      <c r="IW178" s="22"/>
      <c r="IX178" s="22"/>
      <c r="IY178" s="22"/>
      <c r="IZ178" s="22"/>
      <c r="JA178" s="22"/>
      <c r="JB178" s="22"/>
      <c r="JC178" s="22"/>
      <c r="JD178" s="22"/>
      <c r="JE178" s="22"/>
      <c r="JF178" s="22"/>
      <c r="JG178" s="22"/>
      <c r="JH178" s="22"/>
      <c r="JI178" s="22"/>
      <c r="JJ178" s="22"/>
      <c r="JK178" s="22"/>
      <c r="JL178" s="22"/>
      <c r="JM178" s="22"/>
      <c r="JN178" s="22"/>
      <c r="JO178" s="22"/>
      <c r="JP178" s="22"/>
      <c r="JQ178" s="22"/>
      <c r="JR178" s="22"/>
      <c r="JS178" s="22"/>
      <c r="JT178" s="22"/>
      <c r="JU178" s="22"/>
      <c r="JV178" s="22"/>
      <c r="JW178" s="22"/>
      <c r="JX178" s="22"/>
      <c r="JY178" s="22"/>
      <c r="JZ178" s="22"/>
      <c r="KA178" s="22"/>
      <c r="KB178" s="22"/>
      <c r="KC178" s="22"/>
      <c r="KD178" s="22"/>
      <c r="KE178" s="22"/>
      <c r="KF178" s="22"/>
      <c r="KG178" s="22"/>
      <c r="KH178" s="22"/>
      <c r="KI178" s="22"/>
      <c r="KJ178" s="22"/>
      <c r="KK178" s="22"/>
      <c r="KL178" s="22"/>
      <c r="KM178" s="22"/>
      <c r="KN178" s="22"/>
      <c r="KO178" s="22"/>
      <c r="KP178" s="22"/>
      <c r="KQ178" s="22"/>
      <c r="KR178" s="22"/>
      <c r="KS178" s="22"/>
      <c r="KT178" s="22"/>
      <c r="KU178" s="22"/>
      <c r="KV178" s="22"/>
      <c r="KW178" s="22"/>
      <c r="KX178" s="22"/>
      <c r="KY178" s="22"/>
      <c r="KZ178" s="22"/>
      <c r="LA178" s="22"/>
      <c r="LB178" s="22"/>
      <c r="LC178" s="22"/>
      <c r="LD178" s="22"/>
      <c r="LE178" s="22"/>
      <c r="LF178" s="22"/>
      <c r="LG178" s="22"/>
      <c r="LH178" s="22"/>
      <c r="LI178" s="22"/>
      <c r="LJ178" s="22"/>
      <c r="LK178" s="22"/>
      <c r="LL178" s="22"/>
      <c r="LM178" s="22"/>
      <c r="LN178" s="22"/>
      <c r="LO178" s="22"/>
      <c r="LP178" s="22"/>
      <c r="LQ178" s="22"/>
      <c r="LR178" s="22"/>
      <c r="LS178" s="22"/>
      <c r="LT178" s="22"/>
      <c r="LU178" s="22"/>
      <c r="LV178" s="22"/>
      <c r="LW178" s="22"/>
      <c r="LX178" s="22"/>
      <c r="LY178" s="22"/>
      <c r="LZ178" s="22"/>
      <c r="MA178" s="22"/>
      <c r="MB178" s="22"/>
      <c r="MC178" s="22"/>
      <c r="MD178" s="22"/>
      <c r="ME178" s="22"/>
      <c r="MF178" s="22"/>
      <c r="MG178" s="22"/>
      <c r="MH178" s="22"/>
      <c r="MI178" s="22"/>
      <c r="MJ178" s="22"/>
      <c r="MK178" s="22"/>
      <c r="ML178" s="22"/>
      <c r="MM178" s="22"/>
      <c r="MN178" s="22"/>
      <c r="MO178" s="22"/>
      <c r="MP178" s="22"/>
      <c r="MQ178" s="22"/>
      <c r="MR178" s="22"/>
      <c r="MS178" s="22"/>
      <c r="MT178" s="22"/>
      <c r="MU178" s="22"/>
      <c r="MV178" s="22"/>
      <c r="MW178" s="22"/>
      <c r="MX178" s="22"/>
      <c r="MY178" s="22"/>
      <c r="MZ178" s="22"/>
      <c r="NA178" s="22"/>
      <c r="NB178" s="22"/>
      <c r="NC178" s="22"/>
      <c r="ND178" s="22"/>
      <c r="NE178" s="22"/>
      <c r="NF178" s="22"/>
      <c r="NG178" s="22"/>
      <c r="NH178" s="22"/>
      <c r="NI178" s="22"/>
      <c r="NJ178" s="22"/>
      <c r="NK178" s="22"/>
      <c r="NL178" s="22"/>
      <c r="NM178" s="22"/>
      <c r="NN178" s="22"/>
      <c r="NO178" s="22"/>
      <c r="NP178" s="22"/>
      <c r="NQ178" s="22"/>
      <c r="NR178" s="22"/>
      <c r="NS178" s="22"/>
      <c r="NT178" s="22"/>
      <c r="NU178" s="22"/>
      <c r="NV178" s="22"/>
      <c r="NW178" s="22"/>
      <c r="NX178" s="22"/>
      <c r="NY178" s="22"/>
      <c r="NZ178" s="22"/>
      <c r="OA178" s="22"/>
      <c r="OB178" s="22"/>
      <c r="OC178" s="22"/>
      <c r="OD178" s="22"/>
      <c r="OE178" s="22"/>
      <c r="OF178" s="22"/>
      <c r="OG178" s="22"/>
      <c r="OH178" s="22"/>
      <c r="OI178" s="22"/>
      <c r="OJ178" s="22"/>
      <c r="OK178" s="22"/>
      <c r="OL178" s="22"/>
      <c r="OM178" s="22"/>
      <c r="ON178" s="22"/>
      <c r="OO178" s="22"/>
      <c r="OP178" s="22"/>
      <c r="OQ178" s="22"/>
      <c r="OR178" s="22"/>
      <c r="OS178" s="22"/>
      <c r="OT178" s="22"/>
      <c r="OU178" s="22"/>
      <c r="OV178" s="22"/>
      <c r="OW178" s="22"/>
      <c r="OX178" s="22"/>
      <c r="OY178" s="22"/>
      <c r="OZ178" s="22"/>
      <c r="PA178" s="22"/>
      <c r="PB178" s="22"/>
      <c r="PC178" s="22"/>
      <c r="PD178" s="22"/>
      <c r="PE178" s="22"/>
      <c r="PF178" s="22"/>
      <c r="PG178" s="22"/>
      <c r="PH178" s="22"/>
      <c r="PI178" s="22"/>
      <c r="PJ178" s="22"/>
      <c r="PK178" s="22"/>
      <c r="PL178" s="22"/>
      <c r="PM178" s="22"/>
      <c r="PN178" s="22"/>
      <c r="PO178" s="22"/>
      <c r="PP178" s="22"/>
      <c r="PQ178" s="22"/>
      <c r="PR178" s="22"/>
      <c r="PS178" s="22"/>
      <c r="PT178" s="22"/>
      <c r="PU178" s="22"/>
      <c r="PV178" s="22"/>
      <c r="PW178" s="22"/>
      <c r="PX178" s="22"/>
      <c r="PY178" s="22"/>
      <c r="PZ178" s="22"/>
      <c r="QA178" s="22"/>
      <c r="QB178" s="22"/>
      <c r="QC178" s="22"/>
      <c r="QD178" s="22"/>
      <c r="QE178" s="22"/>
      <c r="QF178" s="22"/>
      <c r="QG178" s="22"/>
      <c r="QH178" s="22"/>
      <c r="QI178" s="22"/>
      <c r="QJ178" s="22"/>
      <c r="QK178" s="22"/>
      <c r="QL178" s="22"/>
      <c r="QM178" s="22"/>
      <c r="QN178" s="22"/>
      <c r="QO178" s="22"/>
      <c r="QP178" s="22"/>
      <c r="QQ178" s="22"/>
      <c r="QR178" s="22"/>
      <c r="QS178" s="22"/>
      <c r="QT178" s="22"/>
      <c r="QU178" s="22"/>
      <c r="QV178" s="22"/>
      <c r="QW178" s="22"/>
      <c r="QX178" s="22"/>
      <c r="QY178" s="22"/>
      <c r="QZ178" s="22"/>
      <c r="RA178" s="22"/>
      <c r="RB178" s="22"/>
      <c r="RC178" s="22"/>
      <c r="RD178" s="22"/>
      <c r="RE178" s="22"/>
      <c r="RF178" s="22"/>
      <c r="RG178" s="22"/>
      <c r="RH178" s="22"/>
      <c r="RI178" s="22"/>
      <c r="RJ178" s="22"/>
      <c r="RK178" s="22"/>
      <c r="RL178" s="22"/>
      <c r="RM178" s="22"/>
      <c r="RN178" s="22"/>
      <c r="RO178" s="22"/>
      <c r="RP178" s="22"/>
      <c r="RQ178" s="22"/>
      <c r="RR178" s="22"/>
      <c r="RS178" s="22"/>
      <c r="RT178" s="22"/>
      <c r="RU178" s="22"/>
      <c r="RV178" s="22"/>
      <c r="RW178" s="22"/>
      <c r="RX178" s="22"/>
      <c r="RY178" s="22"/>
      <c r="RZ178" s="22"/>
      <c r="SA178" s="22"/>
      <c r="SB178" s="22"/>
      <c r="SC178" s="22"/>
      <c r="SD178" s="22"/>
      <c r="SE178" s="22"/>
      <c r="SF178" s="22"/>
      <c r="SG178" s="22"/>
      <c r="SH178" s="22"/>
      <c r="SI178" s="22"/>
      <c r="SJ178" s="22"/>
      <c r="SK178" s="22"/>
      <c r="SL178" s="22"/>
      <c r="SM178" s="22"/>
      <c r="SN178" s="22"/>
      <c r="SO178" s="22"/>
      <c r="SP178" s="22"/>
      <c r="SQ178" s="22"/>
      <c r="SR178" s="22"/>
      <c r="SS178" s="22"/>
      <c r="ST178" s="22"/>
      <c r="SU178" s="22"/>
      <c r="SV178" s="22"/>
      <c r="SW178" s="22"/>
      <c r="SX178" s="22"/>
      <c r="SY178" s="22"/>
      <c r="SZ178" s="22"/>
      <c r="TA178" s="22"/>
      <c r="TB178" s="22"/>
      <c r="TC178" s="22"/>
      <c r="TD178" s="22"/>
      <c r="TE178" s="22"/>
      <c r="TF178" s="22"/>
      <c r="TG178" s="22"/>
      <c r="TH178" s="22"/>
      <c r="TI178" s="22"/>
      <c r="TJ178" s="22"/>
      <c r="TK178" s="22"/>
      <c r="TL178" s="22"/>
      <c r="TM178" s="22"/>
      <c r="TN178" s="22"/>
      <c r="TO178" s="22"/>
    </row>
    <row r="179" spans="1:535" s="23" customFormat="1" ht="15.75" x14ac:dyDescent="0.25">
      <c r="A179" s="73"/>
      <c r="B179" s="95"/>
      <c r="C179" s="74" t="s">
        <v>393</v>
      </c>
      <c r="D179" s="159">
        <v>667500</v>
      </c>
      <c r="E179" s="159"/>
      <c r="F179" s="159"/>
      <c r="G179" s="159">
        <v>364054.61</v>
      </c>
      <c r="H179" s="159"/>
      <c r="I179" s="159"/>
      <c r="J179" s="158">
        <f t="shared" si="98"/>
        <v>54.540016479400741</v>
      </c>
      <c r="K179" s="159">
        <f t="shared" si="127"/>
        <v>0</v>
      </c>
      <c r="L179" s="159"/>
      <c r="M179" s="159"/>
      <c r="N179" s="159"/>
      <c r="O179" s="159"/>
      <c r="P179" s="159"/>
      <c r="Q179" s="157">
        <f t="shared" si="125"/>
        <v>0</v>
      </c>
      <c r="R179" s="159"/>
      <c r="S179" s="159"/>
      <c r="T179" s="159"/>
      <c r="U179" s="159"/>
      <c r="V179" s="159"/>
      <c r="W179" s="158"/>
      <c r="X179" s="157">
        <f t="shared" si="126"/>
        <v>364054.61</v>
      </c>
      <c r="Y179" s="203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29"/>
      <c r="EG179" s="29"/>
      <c r="EH179" s="29"/>
      <c r="EI179" s="29"/>
      <c r="EJ179" s="29"/>
      <c r="EK179" s="29"/>
      <c r="EL179" s="29"/>
      <c r="EM179" s="29"/>
      <c r="EN179" s="29"/>
      <c r="EO179" s="29"/>
      <c r="EP179" s="29"/>
      <c r="EQ179" s="29"/>
      <c r="ER179" s="29"/>
      <c r="ES179" s="29"/>
      <c r="ET179" s="29"/>
      <c r="EU179" s="29"/>
      <c r="EV179" s="29"/>
      <c r="EW179" s="29"/>
      <c r="EX179" s="29"/>
      <c r="EY179" s="29"/>
      <c r="EZ179" s="29"/>
      <c r="FA179" s="29"/>
      <c r="FB179" s="29"/>
      <c r="FC179" s="29"/>
      <c r="FD179" s="29"/>
      <c r="FE179" s="29"/>
      <c r="FF179" s="29"/>
      <c r="FG179" s="29"/>
      <c r="FH179" s="29"/>
      <c r="FI179" s="29"/>
      <c r="FJ179" s="29"/>
      <c r="FK179" s="29"/>
      <c r="FL179" s="29"/>
      <c r="FM179" s="29"/>
      <c r="FN179" s="29"/>
      <c r="FO179" s="29"/>
      <c r="FP179" s="29"/>
      <c r="FQ179" s="29"/>
      <c r="FR179" s="29"/>
      <c r="FS179" s="29"/>
      <c r="FT179" s="29"/>
      <c r="FU179" s="29"/>
      <c r="FV179" s="29"/>
      <c r="FW179" s="29"/>
      <c r="FX179" s="29"/>
      <c r="FY179" s="29"/>
      <c r="FZ179" s="29"/>
      <c r="GA179" s="29"/>
      <c r="GB179" s="29"/>
      <c r="GC179" s="29"/>
      <c r="GD179" s="29"/>
      <c r="GE179" s="29"/>
      <c r="GF179" s="29"/>
      <c r="GG179" s="29"/>
      <c r="GH179" s="29"/>
      <c r="GI179" s="29"/>
      <c r="GJ179" s="29"/>
      <c r="GK179" s="29"/>
      <c r="GL179" s="29"/>
      <c r="GM179" s="29"/>
      <c r="GN179" s="29"/>
      <c r="GO179" s="29"/>
      <c r="GP179" s="29"/>
      <c r="GQ179" s="29"/>
      <c r="GR179" s="29"/>
      <c r="GS179" s="29"/>
      <c r="GT179" s="29"/>
      <c r="GU179" s="29"/>
      <c r="GV179" s="29"/>
      <c r="GW179" s="29"/>
      <c r="GX179" s="29"/>
      <c r="GY179" s="29"/>
      <c r="GZ179" s="29"/>
      <c r="HA179" s="29"/>
      <c r="HB179" s="29"/>
      <c r="HC179" s="29"/>
      <c r="HD179" s="29"/>
      <c r="HE179" s="29"/>
      <c r="HF179" s="29"/>
      <c r="HG179" s="29"/>
      <c r="HH179" s="29"/>
      <c r="HI179" s="29"/>
      <c r="HJ179" s="29"/>
      <c r="HK179" s="29"/>
      <c r="HL179" s="29"/>
      <c r="HM179" s="29"/>
      <c r="HN179" s="29"/>
      <c r="HO179" s="29"/>
      <c r="HP179" s="29"/>
      <c r="HQ179" s="29"/>
      <c r="HR179" s="29"/>
      <c r="HS179" s="29"/>
      <c r="HT179" s="29"/>
      <c r="HU179" s="29"/>
      <c r="HV179" s="29"/>
      <c r="HW179" s="29"/>
      <c r="HX179" s="29"/>
      <c r="HY179" s="29"/>
      <c r="HZ179" s="29"/>
      <c r="IA179" s="29"/>
      <c r="IB179" s="29"/>
      <c r="IC179" s="29"/>
      <c r="ID179" s="29"/>
      <c r="IE179" s="29"/>
      <c r="IF179" s="29"/>
      <c r="IG179" s="29"/>
      <c r="IH179" s="29"/>
      <c r="II179" s="29"/>
      <c r="IJ179" s="29"/>
      <c r="IK179" s="29"/>
      <c r="IL179" s="29"/>
      <c r="IM179" s="29"/>
      <c r="IN179" s="29"/>
      <c r="IO179" s="29"/>
      <c r="IP179" s="29"/>
      <c r="IQ179" s="29"/>
      <c r="IR179" s="29"/>
      <c r="IS179" s="29"/>
      <c r="IT179" s="29"/>
      <c r="IU179" s="29"/>
      <c r="IV179" s="29"/>
      <c r="IW179" s="29"/>
      <c r="IX179" s="29"/>
      <c r="IY179" s="29"/>
      <c r="IZ179" s="29"/>
      <c r="JA179" s="29"/>
      <c r="JB179" s="29"/>
      <c r="JC179" s="29"/>
      <c r="JD179" s="29"/>
      <c r="JE179" s="29"/>
      <c r="JF179" s="29"/>
      <c r="JG179" s="29"/>
      <c r="JH179" s="29"/>
      <c r="JI179" s="29"/>
      <c r="JJ179" s="29"/>
      <c r="JK179" s="29"/>
      <c r="JL179" s="29"/>
      <c r="JM179" s="29"/>
      <c r="JN179" s="29"/>
      <c r="JO179" s="29"/>
      <c r="JP179" s="29"/>
      <c r="JQ179" s="29"/>
      <c r="JR179" s="29"/>
      <c r="JS179" s="29"/>
      <c r="JT179" s="29"/>
      <c r="JU179" s="29"/>
      <c r="JV179" s="29"/>
      <c r="JW179" s="29"/>
      <c r="JX179" s="29"/>
      <c r="JY179" s="29"/>
      <c r="JZ179" s="29"/>
      <c r="KA179" s="29"/>
      <c r="KB179" s="29"/>
      <c r="KC179" s="29"/>
      <c r="KD179" s="29"/>
      <c r="KE179" s="29"/>
      <c r="KF179" s="29"/>
      <c r="KG179" s="29"/>
      <c r="KH179" s="29"/>
      <c r="KI179" s="29"/>
      <c r="KJ179" s="29"/>
      <c r="KK179" s="29"/>
      <c r="KL179" s="29"/>
      <c r="KM179" s="29"/>
      <c r="KN179" s="29"/>
      <c r="KO179" s="29"/>
      <c r="KP179" s="29"/>
      <c r="KQ179" s="29"/>
      <c r="KR179" s="29"/>
      <c r="KS179" s="29"/>
      <c r="KT179" s="29"/>
      <c r="KU179" s="29"/>
      <c r="KV179" s="29"/>
      <c r="KW179" s="29"/>
      <c r="KX179" s="29"/>
      <c r="KY179" s="29"/>
      <c r="KZ179" s="29"/>
      <c r="LA179" s="29"/>
      <c r="LB179" s="29"/>
      <c r="LC179" s="29"/>
      <c r="LD179" s="29"/>
      <c r="LE179" s="29"/>
      <c r="LF179" s="29"/>
      <c r="LG179" s="29"/>
      <c r="LH179" s="29"/>
      <c r="LI179" s="29"/>
      <c r="LJ179" s="29"/>
      <c r="LK179" s="29"/>
      <c r="LL179" s="29"/>
      <c r="LM179" s="29"/>
      <c r="LN179" s="29"/>
      <c r="LO179" s="29"/>
      <c r="LP179" s="29"/>
      <c r="LQ179" s="29"/>
      <c r="LR179" s="29"/>
      <c r="LS179" s="29"/>
      <c r="LT179" s="29"/>
      <c r="LU179" s="29"/>
      <c r="LV179" s="29"/>
      <c r="LW179" s="29"/>
      <c r="LX179" s="29"/>
      <c r="LY179" s="29"/>
      <c r="LZ179" s="29"/>
      <c r="MA179" s="29"/>
      <c r="MB179" s="29"/>
      <c r="MC179" s="29"/>
      <c r="MD179" s="29"/>
      <c r="ME179" s="29"/>
      <c r="MF179" s="29"/>
      <c r="MG179" s="29"/>
      <c r="MH179" s="29"/>
      <c r="MI179" s="29"/>
      <c r="MJ179" s="29"/>
      <c r="MK179" s="29"/>
      <c r="ML179" s="29"/>
      <c r="MM179" s="29"/>
      <c r="MN179" s="29"/>
      <c r="MO179" s="29"/>
      <c r="MP179" s="29"/>
      <c r="MQ179" s="29"/>
      <c r="MR179" s="29"/>
      <c r="MS179" s="29"/>
      <c r="MT179" s="29"/>
      <c r="MU179" s="29"/>
      <c r="MV179" s="29"/>
      <c r="MW179" s="29"/>
      <c r="MX179" s="29"/>
      <c r="MY179" s="29"/>
      <c r="MZ179" s="29"/>
      <c r="NA179" s="29"/>
      <c r="NB179" s="29"/>
      <c r="NC179" s="29"/>
      <c r="ND179" s="29"/>
      <c r="NE179" s="29"/>
      <c r="NF179" s="29"/>
      <c r="NG179" s="29"/>
      <c r="NH179" s="29"/>
      <c r="NI179" s="29"/>
      <c r="NJ179" s="29"/>
      <c r="NK179" s="29"/>
      <c r="NL179" s="29"/>
      <c r="NM179" s="29"/>
      <c r="NN179" s="29"/>
      <c r="NO179" s="29"/>
      <c r="NP179" s="29"/>
      <c r="NQ179" s="29"/>
      <c r="NR179" s="29"/>
      <c r="NS179" s="29"/>
      <c r="NT179" s="29"/>
      <c r="NU179" s="29"/>
      <c r="NV179" s="29"/>
      <c r="NW179" s="29"/>
      <c r="NX179" s="29"/>
      <c r="NY179" s="29"/>
      <c r="NZ179" s="29"/>
      <c r="OA179" s="29"/>
      <c r="OB179" s="29"/>
      <c r="OC179" s="29"/>
      <c r="OD179" s="29"/>
      <c r="OE179" s="29"/>
      <c r="OF179" s="29"/>
      <c r="OG179" s="29"/>
      <c r="OH179" s="29"/>
      <c r="OI179" s="29"/>
      <c r="OJ179" s="29"/>
      <c r="OK179" s="29"/>
      <c r="OL179" s="29"/>
      <c r="OM179" s="29"/>
      <c r="ON179" s="29"/>
      <c r="OO179" s="29"/>
      <c r="OP179" s="29"/>
      <c r="OQ179" s="29"/>
      <c r="OR179" s="29"/>
      <c r="OS179" s="29"/>
      <c r="OT179" s="29"/>
      <c r="OU179" s="29"/>
      <c r="OV179" s="29"/>
      <c r="OW179" s="29"/>
      <c r="OX179" s="29"/>
      <c r="OY179" s="29"/>
      <c r="OZ179" s="29"/>
      <c r="PA179" s="29"/>
      <c r="PB179" s="29"/>
      <c r="PC179" s="29"/>
      <c r="PD179" s="29"/>
      <c r="PE179" s="29"/>
      <c r="PF179" s="29"/>
      <c r="PG179" s="29"/>
      <c r="PH179" s="29"/>
      <c r="PI179" s="29"/>
      <c r="PJ179" s="29"/>
      <c r="PK179" s="29"/>
      <c r="PL179" s="29"/>
      <c r="PM179" s="29"/>
      <c r="PN179" s="29"/>
      <c r="PO179" s="29"/>
      <c r="PP179" s="29"/>
      <c r="PQ179" s="29"/>
      <c r="PR179" s="29"/>
      <c r="PS179" s="29"/>
      <c r="PT179" s="29"/>
      <c r="PU179" s="29"/>
      <c r="PV179" s="29"/>
      <c r="PW179" s="29"/>
      <c r="PX179" s="29"/>
      <c r="PY179" s="29"/>
      <c r="PZ179" s="29"/>
      <c r="QA179" s="29"/>
      <c r="QB179" s="29"/>
      <c r="QC179" s="29"/>
      <c r="QD179" s="29"/>
      <c r="QE179" s="29"/>
      <c r="QF179" s="29"/>
      <c r="QG179" s="29"/>
      <c r="QH179" s="29"/>
      <c r="QI179" s="29"/>
      <c r="QJ179" s="29"/>
      <c r="QK179" s="29"/>
      <c r="QL179" s="29"/>
      <c r="QM179" s="29"/>
      <c r="QN179" s="29"/>
      <c r="QO179" s="29"/>
      <c r="QP179" s="29"/>
      <c r="QQ179" s="29"/>
      <c r="QR179" s="29"/>
      <c r="QS179" s="29"/>
      <c r="QT179" s="29"/>
      <c r="QU179" s="29"/>
      <c r="QV179" s="29"/>
      <c r="QW179" s="29"/>
      <c r="QX179" s="29"/>
      <c r="QY179" s="29"/>
      <c r="QZ179" s="29"/>
      <c r="RA179" s="29"/>
      <c r="RB179" s="29"/>
      <c r="RC179" s="29"/>
      <c r="RD179" s="29"/>
      <c r="RE179" s="29"/>
      <c r="RF179" s="29"/>
      <c r="RG179" s="29"/>
      <c r="RH179" s="29"/>
      <c r="RI179" s="29"/>
      <c r="RJ179" s="29"/>
      <c r="RK179" s="29"/>
      <c r="RL179" s="29"/>
      <c r="RM179" s="29"/>
      <c r="RN179" s="29"/>
      <c r="RO179" s="29"/>
      <c r="RP179" s="29"/>
      <c r="RQ179" s="29"/>
      <c r="RR179" s="29"/>
      <c r="RS179" s="29"/>
      <c r="RT179" s="29"/>
      <c r="RU179" s="29"/>
      <c r="RV179" s="29"/>
      <c r="RW179" s="29"/>
      <c r="RX179" s="29"/>
      <c r="RY179" s="29"/>
      <c r="RZ179" s="29"/>
      <c r="SA179" s="29"/>
      <c r="SB179" s="29"/>
      <c r="SC179" s="29"/>
      <c r="SD179" s="29"/>
      <c r="SE179" s="29"/>
      <c r="SF179" s="29"/>
      <c r="SG179" s="29"/>
      <c r="SH179" s="29"/>
      <c r="SI179" s="29"/>
      <c r="SJ179" s="29"/>
      <c r="SK179" s="29"/>
      <c r="SL179" s="29"/>
      <c r="SM179" s="29"/>
      <c r="SN179" s="29"/>
      <c r="SO179" s="29"/>
      <c r="SP179" s="29"/>
      <c r="SQ179" s="29"/>
      <c r="SR179" s="29"/>
      <c r="SS179" s="29"/>
      <c r="ST179" s="29"/>
      <c r="SU179" s="29"/>
      <c r="SV179" s="29"/>
      <c r="SW179" s="29"/>
      <c r="SX179" s="29"/>
      <c r="SY179" s="29"/>
      <c r="SZ179" s="29"/>
      <c r="TA179" s="29"/>
      <c r="TB179" s="29"/>
      <c r="TC179" s="29"/>
      <c r="TD179" s="29"/>
      <c r="TE179" s="29"/>
      <c r="TF179" s="29"/>
      <c r="TG179" s="29"/>
      <c r="TH179" s="29"/>
      <c r="TI179" s="29"/>
      <c r="TJ179" s="29"/>
      <c r="TK179" s="29"/>
      <c r="TL179" s="29"/>
      <c r="TM179" s="29"/>
      <c r="TN179" s="29"/>
      <c r="TO179" s="29"/>
    </row>
    <row r="180" spans="1:535" s="21" customFormat="1" ht="47.25" x14ac:dyDescent="0.25">
      <c r="A180" s="53" t="s">
        <v>351</v>
      </c>
      <c r="B180" s="82" t="str">
        <f>'дод 5'!A115</f>
        <v>3090</v>
      </c>
      <c r="C180" s="54" t="str">
        <f>'дод 5'!C115</f>
        <v>Видатки на поховання учасників бойових дій та осіб з інвалідністю внаслідок війни, у т.ч. за рахунок:</v>
      </c>
      <c r="D180" s="157">
        <v>245000</v>
      </c>
      <c r="E180" s="157"/>
      <c r="F180" s="157"/>
      <c r="G180" s="157">
        <v>73931.47</v>
      </c>
      <c r="H180" s="157"/>
      <c r="I180" s="157"/>
      <c r="J180" s="158">
        <f t="shared" si="98"/>
        <v>30.176110204081635</v>
      </c>
      <c r="K180" s="157">
        <f t="shared" si="127"/>
        <v>0</v>
      </c>
      <c r="L180" s="157"/>
      <c r="M180" s="157"/>
      <c r="N180" s="157"/>
      <c r="O180" s="157"/>
      <c r="P180" s="157"/>
      <c r="Q180" s="157">
        <f t="shared" si="125"/>
        <v>0</v>
      </c>
      <c r="R180" s="157"/>
      <c r="S180" s="157"/>
      <c r="T180" s="157"/>
      <c r="U180" s="157"/>
      <c r="V180" s="157"/>
      <c r="W180" s="158"/>
      <c r="X180" s="157">
        <f t="shared" si="126"/>
        <v>73931.47</v>
      </c>
      <c r="Y180" s="203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  <c r="IU180" s="22"/>
      <c r="IV180" s="22"/>
      <c r="IW180" s="22"/>
      <c r="IX180" s="22"/>
      <c r="IY180" s="22"/>
      <c r="IZ180" s="22"/>
      <c r="JA180" s="22"/>
      <c r="JB180" s="22"/>
      <c r="JC180" s="22"/>
      <c r="JD180" s="22"/>
      <c r="JE180" s="22"/>
      <c r="JF180" s="22"/>
      <c r="JG180" s="22"/>
      <c r="JH180" s="22"/>
      <c r="JI180" s="22"/>
      <c r="JJ180" s="22"/>
      <c r="JK180" s="22"/>
      <c r="JL180" s="22"/>
      <c r="JM180" s="22"/>
      <c r="JN180" s="22"/>
      <c r="JO180" s="22"/>
      <c r="JP180" s="22"/>
      <c r="JQ180" s="22"/>
      <c r="JR180" s="22"/>
      <c r="JS180" s="22"/>
      <c r="JT180" s="22"/>
      <c r="JU180" s="22"/>
      <c r="JV180" s="22"/>
      <c r="JW180" s="22"/>
      <c r="JX180" s="22"/>
      <c r="JY180" s="22"/>
      <c r="JZ180" s="22"/>
      <c r="KA180" s="22"/>
      <c r="KB180" s="22"/>
      <c r="KC180" s="22"/>
      <c r="KD180" s="22"/>
      <c r="KE180" s="22"/>
      <c r="KF180" s="22"/>
      <c r="KG180" s="22"/>
      <c r="KH180" s="22"/>
      <c r="KI180" s="22"/>
      <c r="KJ180" s="22"/>
      <c r="KK180" s="22"/>
      <c r="KL180" s="22"/>
      <c r="KM180" s="22"/>
      <c r="KN180" s="22"/>
      <c r="KO180" s="22"/>
      <c r="KP180" s="22"/>
      <c r="KQ180" s="22"/>
      <c r="KR180" s="22"/>
      <c r="KS180" s="22"/>
      <c r="KT180" s="22"/>
      <c r="KU180" s="22"/>
      <c r="KV180" s="22"/>
      <c r="KW180" s="22"/>
      <c r="KX180" s="22"/>
      <c r="KY180" s="22"/>
      <c r="KZ180" s="22"/>
      <c r="LA180" s="22"/>
      <c r="LB180" s="22"/>
      <c r="LC180" s="22"/>
      <c r="LD180" s="22"/>
      <c r="LE180" s="22"/>
      <c r="LF180" s="22"/>
      <c r="LG180" s="22"/>
      <c r="LH180" s="22"/>
      <c r="LI180" s="22"/>
      <c r="LJ180" s="22"/>
      <c r="LK180" s="22"/>
      <c r="LL180" s="22"/>
      <c r="LM180" s="22"/>
      <c r="LN180" s="22"/>
      <c r="LO180" s="22"/>
      <c r="LP180" s="22"/>
      <c r="LQ180" s="22"/>
      <c r="LR180" s="22"/>
      <c r="LS180" s="22"/>
      <c r="LT180" s="22"/>
      <c r="LU180" s="22"/>
      <c r="LV180" s="22"/>
      <c r="LW180" s="22"/>
      <c r="LX180" s="22"/>
      <c r="LY180" s="22"/>
      <c r="LZ180" s="22"/>
      <c r="MA180" s="22"/>
      <c r="MB180" s="22"/>
      <c r="MC180" s="22"/>
      <c r="MD180" s="22"/>
      <c r="ME180" s="22"/>
      <c r="MF180" s="22"/>
      <c r="MG180" s="22"/>
      <c r="MH180" s="22"/>
      <c r="MI180" s="22"/>
      <c r="MJ180" s="22"/>
      <c r="MK180" s="22"/>
      <c r="ML180" s="22"/>
      <c r="MM180" s="22"/>
      <c r="MN180" s="22"/>
      <c r="MO180" s="22"/>
      <c r="MP180" s="22"/>
      <c r="MQ180" s="22"/>
      <c r="MR180" s="22"/>
      <c r="MS180" s="22"/>
      <c r="MT180" s="22"/>
      <c r="MU180" s="22"/>
      <c r="MV180" s="22"/>
      <c r="MW180" s="22"/>
      <c r="MX180" s="22"/>
      <c r="MY180" s="22"/>
      <c r="MZ180" s="22"/>
      <c r="NA180" s="22"/>
      <c r="NB180" s="22"/>
      <c r="NC180" s="22"/>
      <c r="ND180" s="22"/>
      <c r="NE180" s="22"/>
      <c r="NF180" s="22"/>
      <c r="NG180" s="22"/>
      <c r="NH180" s="22"/>
      <c r="NI180" s="22"/>
      <c r="NJ180" s="22"/>
      <c r="NK180" s="22"/>
      <c r="NL180" s="22"/>
      <c r="NM180" s="22"/>
      <c r="NN180" s="22"/>
      <c r="NO180" s="22"/>
      <c r="NP180" s="22"/>
      <c r="NQ180" s="22"/>
      <c r="NR180" s="22"/>
      <c r="NS180" s="22"/>
      <c r="NT180" s="22"/>
      <c r="NU180" s="22"/>
      <c r="NV180" s="22"/>
      <c r="NW180" s="22"/>
      <c r="NX180" s="22"/>
      <c r="NY180" s="22"/>
      <c r="NZ180" s="22"/>
      <c r="OA180" s="22"/>
      <c r="OB180" s="22"/>
      <c r="OC180" s="22"/>
      <c r="OD180" s="22"/>
      <c r="OE180" s="22"/>
      <c r="OF180" s="22"/>
      <c r="OG180" s="22"/>
      <c r="OH180" s="22"/>
      <c r="OI180" s="22"/>
      <c r="OJ180" s="22"/>
      <c r="OK180" s="22"/>
      <c r="OL180" s="22"/>
      <c r="OM180" s="22"/>
      <c r="ON180" s="22"/>
      <c r="OO180" s="22"/>
      <c r="OP180" s="22"/>
      <c r="OQ180" s="22"/>
      <c r="OR180" s="22"/>
      <c r="OS180" s="22"/>
      <c r="OT180" s="22"/>
      <c r="OU180" s="22"/>
      <c r="OV180" s="22"/>
      <c r="OW180" s="22"/>
      <c r="OX180" s="22"/>
      <c r="OY180" s="22"/>
      <c r="OZ180" s="22"/>
      <c r="PA180" s="22"/>
      <c r="PB180" s="22"/>
      <c r="PC180" s="22"/>
      <c r="PD180" s="22"/>
      <c r="PE180" s="22"/>
      <c r="PF180" s="22"/>
      <c r="PG180" s="22"/>
      <c r="PH180" s="22"/>
      <c r="PI180" s="22"/>
      <c r="PJ180" s="22"/>
      <c r="PK180" s="22"/>
      <c r="PL180" s="22"/>
      <c r="PM180" s="22"/>
      <c r="PN180" s="22"/>
      <c r="PO180" s="22"/>
      <c r="PP180" s="22"/>
      <c r="PQ180" s="22"/>
      <c r="PR180" s="22"/>
      <c r="PS180" s="22"/>
      <c r="PT180" s="22"/>
      <c r="PU180" s="22"/>
      <c r="PV180" s="22"/>
      <c r="PW180" s="22"/>
      <c r="PX180" s="22"/>
      <c r="PY180" s="22"/>
      <c r="PZ180" s="22"/>
      <c r="QA180" s="22"/>
      <c r="QB180" s="22"/>
      <c r="QC180" s="22"/>
      <c r="QD180" s="22"/>
      <c r="QE180" s="22"/>
      <c r="QF180" s="22"/>
      <c r="QG180" s="22"/>
      <c r="QH180" s="22"/>
      <c r="QI180" s="22"/>
      <c r="QJ180" s="22"/>
      <c r="QK180" s="22"/>
      <c r="QL180" s="22"/>
      <c r="QM180" s="22"/>
      <c r="QN180" s="22"/>
      <c r="QO180" s="22"/>
      <c r="QP180" s="22"/>
      <c r="QQ180" s="22"/>
      <c r="QR180" s="22"/>
      <c r="QS180" s="22"/>
      <c r="QT180" s="22"/>
      <c r="QU180" s="22"/>
      <c r="QV180" s="22"/>
      <c r="QW180" s="22"/>
      <c r="QX180" s="22"/>
      <c r="QY180" s="22"/>
      <c r="QZ180" s="22"/>
      <c r="RA180" s="22"/>
      <c r="RB180" s="22"/>
      <c r="RC180" s="22"/>
      <c r="RD180" s="22"/>
      <c r="RE180" s="22"/>
      <c r="RF180" s="22"/>
      <c r="RG180" s="22"/>
      <c r="RH180" s="22"/>
      <c r="RI180" s="22"/>
      <c r="RJ180" s="22"/>
      <c r="RK180" s="22"/>
      <c r="RL180" s="22"/>
      <c r="RM180" s="22"/>
      <c r="RN180" s="22"/>
      <c r="RO180" s="22"/>
      <c r="RP180" s="22"/>
      <c r="RQ180" s="22"/>
      <c r="RR180" s="22"/>
      <c r="RS180" s="22"/>
      <c r="RT180" s="22"/>
      <c r="RU180" s="22"/>
      <c r="RV180" s="22"/>
      <c r="RW180" s="22"/>
      <c r="RX180" s="22"/>
      <c r="RY180" s="22"/>
      <c r="RZ180" s="22"/>
      <c r="SA180" s="22"/>
      <c r="SB180" s="22"/>
      <c r="SC180" s="22"/>
      <c r="SD180" s="22"/>
      <c r="SE180" s="22"/>
      <c r="SF180" s="22"/>
      <c r="SG180" s="22"/>
      <c r="SH180" s="22"/>
      <c r="SI180" s="22"/>
      <c r="SJ180" s="22"/>
      <c r="SK180" s="22"/>
      <c r="SL180" s="22"/>
      <c r="SM180" s="22"/>
      <c r="SN180" s="22"/>
      <c r="SO180" s="22"/>
      <c r="SP180" s="22"/>
      <c r="SQ180" s="22"/>
      <c r="SR180" s="22"/>
      <c r="SS180" s="22"/>
      <c r="ST180" s="22"/>
      <c r="SU180" s="22"/>
      <c r="SV180" s="22"/>
      <c r="SW180" s="22"/>
      <c r="SX180" s="22"/>
      <c r="SY180" s="22"/>
      <c r="SZ180" s="22"/>
      <c r="TA180" s="22"/>
      <c r="TB180" s="22"/>
      <c r="TC180" s="22"/>
      <c r="TD180" s="22"/>
      <c r="TE180" s="22"/>
      <c r="TF180" s="22"/>
      <c r="TG180" s="22"/>
      <c r="TH180" s="22"/>
      <c r="TI180" s="22"/>
      <c r="TJ180" s="22"/>
      <c r="TK180" s="22"/>
      <c r="TL180" s="22"/>
      <c r="TM180" s="22"/>
      <c r="TN180" s="22"/>
      <c r="TO180" s="22"/>
    </row>
    <row r="181" spans="1:535" s="23" customFormat="1" ht="15.75" x14ac:dyDescent="0.25">
      <c r="A181" s="73"/>
      <c r="B181" s="95"/>
      <c r="C181" s="74" t="s">
        <v>393</v>
      </c>
      <c r="D181" s="159">
        <v>245000</v>
      </c>
      <c r="E181" s="159"/>
      <c r="F181" s="159"/>
      <c r="G181" s="159">
        <v>73931.47</v>
      </c>
      <c r="H181" s="159"/>
      <c r="I181" s="159"/>
      <c r="J181" s="158">
        <f t="shared" si="98"/>
        <v>30.176110204081635</v>
      </c>
      <c r="K181" s="159">
        <f t="shared" si="127"/>
        <v>0</v>
      </c>
      <c r="L181" s="159"/>
      <c r="M181" s="159"/>
      <c r="N181" s="159"/>
      <c r="O181" s="159"/>
      <c r="P181" s="159"/>
      <c r="Q181" s="157">
        <f t="shared" si="125"/>
        <v>0</v>
      </c>
      <c r="R181" s="159"/>
      <c r="S181" s="159"/>
      <c r="T181" s="159"/>
      <c r="U181" s="159"/>
      <c r="V181" s="159"/>
      <c r="W181" s="158"/>
      <c r="X181" s="157">
        <f t="shared" si="126"/>
        <v>73931.47</v>
      </c>
      <c r="Y181" s="203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  <c r="DZ181" s="29"/>
      <c r="EA181" s="29"/>
      <c r="EB181" s="29"/>
      <c r="EC181" s="29"/>
      <c r="ED181" s="29"/>
      <c r="EE181" s="29"/>
      <c r="EF181" s="29"/>
      <c r="EG181" s="29"/>
      <c r="EH181" s="29"/>
      <c r="EI181" s="29"/>
      <c r="EJ181" s="29"/>
      <c r="EK181" s="29"/>
      <c r="EL181" s="29"/>
      <c r="EM181" s="29"/>
      <c r="EN181" s="29"/>
      <c r="EO181" s="29"/>
      <c r="EP181" s="29"/>
      <c r="EQ181" s="29"/>
      <c r="ER181" s="29"/>
      <c r="ES181" s="29"/>
      <c r="ET181" s="29"/>
      <c r="EU181" s="29"/>
      <c r="EV181" s="29"/>
      <c r="EW181" s="29"/>
      <c r="EX181" s="29"/>
      <c r="EY181" s="29"/>
      <c r="EZ181" s="29"/>
      <c r="FA181" s="29"/>
      <c r="FB181" s="29"/>
      <c r="FC181" s="29"/>
      <c r="FD181" s="29"/>
      <c r="FE181" s="29"/>
      <c r="FF181" s="29"/>
      <c r="FG181" s="29"/>
      <c r="FH181" s="29"/>
      <c r="FI181" s="29"/>
      <c r="FJ181" s="29"/>
      <c r="FK181" s="29"/>
      <c r="FL181" s="29"/>
      <c r="FM181" s="29"/>
      <c r="FN181" s="29"/>
      <c r="FO181" s="29"/>
      <c r="FP181" s="29"/>
      <c r="FQ181" s="29"/>
      <c r="FR181" s="29"/>
      <c r="FS181" s="29"/>
      <c r="FT181" s="29"/>
      <c r="FU181" s="29"/>
      <c r="FV181" s="29"/>
      <c r="FW181" s="29"/>
      <c r="FX181" s="29"/>
      <c r="FY181" s="29"/>
      <c r="FZ181" s="29"/>
      <c r="GA181" s="29"/>
      <c r="GB181" s="29"/>
      <c r="GC181" s="29"/>
      <c r="GD181" s="29"/>
      <c r="GE181" s="29"/>
      <c r="GF181" s="29"/>
      <c r="GG181" s="29"/>
      <c r="GH181" s="29"/>
      <c r="GI181" s="29"/>
      <c r="GJ181" s="29"/>
      <c r="GK181" s="29"/>
      <c r="GL181" s="29"/>
      <c r="GM181" s="29"/>
      <c r="GN181" s="29"/>
      <c r="GO181" s="29"/>
      <c r="GP181" s="29"/>
      <c r="GQ181" s="29"/>
      <c r="GR181" s="29"/>
      <c r="GS181" s="29"/>
      <c r="GT181" s="29"/>
      <c r="GU181" s="29"/>
      <c r="GV181" s="29"/>
      <c r="GW181" s="29"/>
      <c r="GX181" s="29"/>
      <c r="GY181" s="29"/>
      <c r="GZ181" s="29"/>
      <c r="HA181" s="29"/>
      <c r="HB181" s="29"/>
      <c r="HC181" s="29"/>
      <c r="HD181" s="29"/>
      <c r="HE181" s="29"/>
      <c r="HF181" s="29"/>
      <c r="HG181" s="29"/>
      <c r="HH181" s="29"/>
      <c r="HI181" s="29"/>
      <c r="HJ181" s="29"/>
      <c r="HK181" s="29"/>
      <c r="HL181" s="29"/>
      <c r="HM181" s="29"/>
      <c r="HN181" s="29"/>
      <c r="HO181" s="29"/>
      <c r="HP181" s="29"/>
      <c r="HQ181" s="29"/>
      <c r="HR181" s="29"/>
      <c r="HS181" s="29"/>
      <c r="HT181" s="29"/>
      <c r="HU181" s="29"/>
      <c r="HV181" s="29"/>
      <c r="HW181" s="29"/>
      <c r="HX181" s="29"/>
      <c r="HY181" s="29"/>
      <c r="HZ181" s="29"/>
      <c r="IA181" s="29"/>
      <c r="IB181" s="29"/>
      <c r="IC181" s="29"/>
      <c r="ID181" s="29"/>
      <c r="IE181" s="29"/>
      <c r="IF181" s="29"/>
      <c r="IG181" s="29"/>
      <c r="IH181" s="29"/>
      <c r="II181" s="29"/>
      <c r="IJ181" s="29"/>
      <c r="IK181" s="29"/>
      <c r="IL181" s="29"/>
      <c r="IM181" s="29"/>
      <c r="IN181" s="29"/>
      <c r="IO181" s="29"/>
      <c r="IP181" s="29"/>
      <c r="IQ181" s="29"/>
      <c r="IR181" s="29"/>
      <c r="IS181" s="29"/>
      <c r="IT181" s="29"/>
      <c r="IU181" s="29"/>
      <c r="IV181" s="29"/>
      <c r="IW181" s="29"/>
      <c r="IX181" s="29"/>
      <c r="IY181" s="29"/>
      <c r="IZ181" s="29"/>
      <c r="JA181" s="29"/>
      <c r="JB181" s="29"/>
      <c r="JC181" s="29"/>
      <c r="JD181" s="29"/>
      <c r="JE181" s="29"/>
      <c r="JF181" s="29"/>
      <c r="JG181" s="29"/>
      <c r="JH181" s="29"/>
      <c r="JI181" s="29"/>
      <c r="JJ181" s="29"/>
      <c r="JK181" s="29"/>
      <c r="JL181" s="29"/>
      <c r="JM181" s="29"/>
      <c r="JN181" s="29"/>
      <c r="JO181" s="29"/>
      <c r="JP181" s="29"/>
      <c r="JQ181" s="29"/>
      <c r="JR181" s="29"/>
      <c r="JS181" s="29"/>
      <c r="JT181" s="29"/>
      <c r="JU181" s="29"/>
      <c r="JV181" s="29"/>
      <c r="JW181" s="29"/>
      <c r="JX181" s="29"/>
      <c r="JY181" s="29"/>
      <c r="JZ181" s="29"/>
      <c r="KA181" s="29"/>
      <c r="KB181" s="29"/>
      <c r="KC181" s="29"/>
      <c r="KD181" s="29"/>
      <c r="KE181" s="29"/>
      <c r="KF181" s="29"/>
      <c r="KG181" s="29"/>
      <c r="KH181" s="29"/>
      <c r="KI181" s="29"/>
      <c r="KJ181" s="29"/>
      <c r="KK181" s="29"/>
      <c r="KL181" s="29"/>
      <c r="KM181" s="29"/>
      <c r="KN181" s="29"/>
      <c r="KO181" s="29"/>
      <c r="KP181" s="29"/>
      <c r="KQ181" s="29"/>
      <c r="KR181" s="29"/>
      <c r="KS181" s="29"/>
      <c r="KT181" s="29"/>
      <c r="KU181" s="29"/>
      <c r="KV181" s="29"/>
      <c r="KW181" s="29"/>
      <c r="KX181" s="29"/>
      <c r="KY181" s="29"/>
      <c r="KZ181" s="29"/>
      <c r="LA181" s="29"/>
      <c r="LB181" s="29"/>
      <c r="LC181" s="29"/>
      <c r="LD181" s="29"/>
      <c r="LE181" s="29"/>
      <c r="LF181" s="29"/>
      <c r="LG181" s="29"/>
      <c r="LH181" s="29"/>
      <c r="LI181" s="29"/>
      <c r="LJ181" s="29"/>
      <c r="LK181" s="29"/>
      <c r="LL181" s="29"/>
      <c r="LM181" s="29"/>
      <c r="LN181" s="29"/>
      <c r="LO181" s="29"/>
      <c r="LP181" s="29"/>
      <c r="LQ181" s="29"/>
      <c r="LR181" s="29"/>
      <c r="LS181" s="29"/>
      <c r="LT181" s="29"/>
      <c r="LU181" s="29"/>
      <c r="LV181" s="29"/>
      <c r="LW181" s="29"/>
      <c r="LX181" s="29"/>
      <c r="LY181" s="29"/>
      <c r="LZ181" s="29"/>
      <c r="MA181" s="29"/>
      <c r="MB181" s="29"/>
      <c r="MC181" s="29"/>
      <c r="MD181" s="29"/>
      <c r="ME181" s="29"/>
      <c r="MF181" s="29"/>
      <c r="MG181" s="29"/>
      <c r="MH181" s="29"/>
      <c r="MI181" s="29"/>
      <c r="MJ181" s="29"/>
      <c r="MK181" s="29"/>
      <c r="ML181" s="29"/>
      <c r="MM181" s="29"/>
      <c r="MN181" s="29"/>
      <c r="MO181" s="29"/>
      <c r="MP181" s="29"/>
      <c r="MQ181" s="29"/>
      <c r="MR181" s="29"/>
      <c r="MS181" s="29"/>
      <c r="MT181" s="29"/>
      <c r="MU181" s="29"/>
      <c r="MV181" s="29"/>
      <c r="MW181" s="29"/>
      <c r="MX181" s="29"/>
      <c r="MY181" s="29"/>
      <c r="MZ181" s="29"/>
      <c r="NA181" s="29"/>
      <c r="NB181" s="29"/>
      <c r="NC181" s="29"/>
      <c r="ND181" s="29"/>
      <c r="NE181" s="29"/>
      <c r="NF181" s="29"/>
      <c r="NG181" s="29"/>
      <c r="NH181" s="29"/>
      <c r="NI181" s="29"/>
      <c r="NJ181" s="29"/>
      <c r="NK181" s="29"/>
      <c r="NL181" s="29"/>
      <c r="NM181" s="29"/>
      <c r="NN181" s="29"/>
      <c r="NO181" s="29"/>
      <c r="NP181" s="29"/>
      <c r="NQ181" s="29"/>
      <c r="NR181" s="29"/>
      <c r="NS181" s="29"/>
      <c r="NT181" s="29"/>
      <c r="NU181" s="29"/>
      <c r="NV181" s="29"/>
      <c r="NW181" s="29"/>
      <c r="NX181" s="29"/>
      <c r="NY181" s="29"/>
      <c r="NZ181" s="29"/>
      <c r="OA181" s="29"/>
      <c r="OB181" s="29"/>
      <c r="OC181" s="29"/>
      <c r="OD181" s="29"/>
      <c r="OE181" s="29"/>
      <c r="OF181" s="29"/>
      <c r="OG181" s="29"/>
      <c r="OH181" s="29"/>
      <c r="OI181" s="29"/>
      <c r="OJ181" s="29"/>
      <c r="OK181" s="29"/>
      <c r="OL181" s="29"/>
      <c r="OM181" s="29"/>
      <c r="ON181" s="29"/>
      <c r="OO181" s="29"/>
      <c r="OP181" s="29"/>
      <c r="OQ181" s="29"/>
      <c r="OR181" s="29"/>
      <c r="OS181" s="29"/>
      <c r="OT181" s="29"/>
      <c r="OU181" s="29"/>
      <c r="OV181" s="29"/>
      <c r="OW181" s="29"/>
      <c r="OX181" s="29"/>
      <c r="OY181" s="29"/>
      <c r="OZ181" s="29"/>
      <c r="PA181" s="29"/>
      <c r="PB181" s="29"/>
      <c r="PC181" s="29"/>
      <c r="PD181" s="29"/>
      <c r="PE181" s="29"/>
      <c r="PF181" s="29"/>
      <c r="PG181" s="29"/>
      <c r="PH181" s="29"/>
      <c r="PI181" s="29"/>
      <c r="PJ181" s="29"/>
      <c r="PK181" s="29"/>
      <c r="PL181" s="29"/>
      <c r="PM181" s="29"/>
      <c r="PN181" s="29"/>
      <c r="PO181" s="29"/>
      <c r="PP181" s="29"/>
      <c r="PQ181" s="29"/>
      <c r="PR181" s="29"/>
      <c r="PS181" s="29"/>
      <c r="PT181" s="29"/>
      <c r="PU181" s="29"/>
      <c r="PV181" s="29"/>
      <c r="PW181" s="29"/>
      <c r="PX181" s="29"/>
      <c r="PY181" s="29"/>
      <c r="PZ181" s="29"/>
      <c r="QA181" s="29"/>
      <c r="QB181" s="29"/>
      <c r="QC181" s="29"/>
      <c r="QD181" s="29"/>
      <c r="QE181" s="29"/>
      <c r="QF181" s="29"/>
      <c r="QG181" s="29"/>
      <c r="QH181" s="29"/>
      <c r="QI181" s="29"/>
      <c r="QJ181" s="29"/>
      <c r="QK181" s="29"/>
      <c r="QL181" s="29"/>
      <c r="QM181" s="29"/>
      <c r="QN181" s="29"/>
      <c r="QO181" s="29"/>
      <c r="QP181" s="29"/>
      <c r="QQ181" s="29"/>
      <c r="QR181" s="29"/>
      <c r="QS181" s="29"/>
      <c r="QT181" s="29"/>
      <c r="QU181" s="29"/>
      <c r="QV181" s="29"/>
      <c r="QW181" s="29"/>
      <c r="QX181" s="29"/>
      <c r="QY181" s="29"/>
      <c r="QZ181" s="29"/>
      <c r="RA181" s="29"/>
      <c r="RB181" s="29"/>
      <c r="RC181" s="29"/>
      <c r="RD181" s="29"/>
      <c r="RE181" s="29"/>
      <c r="RF181" s="29"/>
      <c r="RG181" s="29"/>
      <c r="RH181" s="29"/>
      <c r="RI181" s="29"/>
      <c r="RJ181" s="29"/>
      <c r="RK181" s="29"/>
      <c r="RL181" s="29"/>
      <c r="RM181" s="29"/>
      <c r="RN181" s="29"/>
      <c r="RO181" s="29"/>
      <c r="RP181" s="29"/>
      <c r="RQ181" s="29"/>
      <c r="RR181" s="29"/>
      <c r="RS181" s="29"/>
      <c r="RT181" s="29"/>
      <c r="RU181" s="29"/>
      <c r="RV181" s="29"/>
      <c r="RW181" s="29"/>
      <c r="RX181" s="29"/>
      <c r="RY181" s="29"/>
      <c r="RZ181" s="29"/>
      <c r="SA181" s="29"/>
      <c r="SB181" s="29"/>
      <c r="SC181" s="29"/>
      <c r="SD181" s="29"/>
      <c r="SE181" s="29"/>
      <c r="SF181" s="29"/>
      <c r="SG181" s="29"/>
      <c r="SH181" s="29"/>
      <c r="SI181" s="29"/>
      <c r="SJ181" s="29"/>
      <c r="SK181" s="29"/>
      <c r="SL181" s="29"/>
      <c r="SM181" s="29"/>
      <c r="SN181" s="29"/>
      <c r="SO181" s="29"/>
      <c r="SP181" s="29"/>
      <c r="SQ181" s="29"/>
      <c r="SR181" s="29"/>
      <c r="SS181" s="29"/>
      <c r="ST181" s="29"/>
      <c r="SU181" s="29"/>
      <c r="SV181" s="29"/>
      <c r="SW181" s="29"/>
      <c r="SX181" s="29"/>
      <c r="SY181" s="29"/>
      <c r="SZ181" s="29"/>
      <c r="TA181" s="29"/>
      <c r="TB181" s="29"/>
      <c r="TC181" s="29"/>
      <c r="TD181" s="29"/>
      <c r="TE181" s="29"/>
      <c r="TF181" s="29"/>
      <c r="TG181" s="29"/>
      <c r="TH181" s="29"/>
      <c r="TI181" s="29"/>
      <c r="TJ181" s="29"/>
      <c r="TK181" s="29"/>
      <c r="TL181" s="29"/>
      <c r="TM181" s="29"/>
      <c r="TN181" s="29"/>
      <c r="TO181" s="29"/>
    </row>
    <row r="182" spans="1:535" s="21" customFormat="1" ht="64.5" customHeight="1" x14ac:dyDescent="0.25">
      <c r="A182" s="53" t="s">
        <v>184</v>
      </c>
      <c r="B182" s="82" t="str">
        <f>'дод 5'!A117</f>
        <v>3104</v>
      </c>
      <c r="C182" s="54" t="str">
        <f>'дод 5'!C117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D182" s="157">
        <v>17521965</v>
      </c>
      <c r="E182" s="157">
        <v>13551350</v>
      </c>
      <c r="F182" s="157">
        <v>277315</v>
      </c>
      <c r="G182" s="157">
        <v>12655842.779999999</v>
      </c>
      <c r="H182" s="157">
        <v>9919530.8599999994</v>
      </c>
      <c r="I182" s="157">
        <v>162836.85999999999</v>
      </c>
      <c r="J182" s="158">
        <f t="shared" si="98"/>
        <v>72.22844458369822</v>
      </c>
      <c r="K182" s="157">
        <f t="shared" si="127"/>
        <v>96200</v>
      </c>
      <c r="L182" s="157"/>
      <c r="M182" s="157">
        <v>96200</v>
      </c>
      <c r="N182" s="157">
        <v>75000</v>
      </c>
      <c r="O182" s="157"/>
      <c r="P182" s="157"/>
      <c r="Q182" s="157">
        <f t="shared" si="125"/>
        <v>213523.67</v>
      </c>
      <c r="R182" s="157"/>
      <c r="S182" s="157">
        <v>213523.67</v>
      </c>
      <c r="T182" s="157">
        <v>27304.03</v>
      </c>
      <c r="U182" s="157"/>
      <c r="V182" s="157"/>
      <c r="W182" s="158">
        <f t="shared" si="100"/>
        <v>221.95807692307693</v>
      </c>
      <c r="X182" s="157">
        <f t="shared" si="126"/>
        <v>12869366.449999999</v>
      </c>
      <c r="Y182" s="203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  <c r="IT182" s="22"/>
      <c r="IU182" s="22"/>
      <c r="IV182" s="22"/>
      <c r="IW182" s="22"/>
      <c r="IX182" s="22"/>
      <c r="IY182" s="22"/>
      <c r="IZ182" s="22"/>
      <c r="JA182" s="22"/>
      <c r="JB182" s="22"/>
      <c r="JC182" s="22"/>
      <c r="JD182" s="22"/>
      <c r="JE182" s="22"/>
      <c r="JF182" s="22"/>
      <c r="JG182" s="22"/>
      <c r="JH182" s="22"/>
      <c r="JI182" s="22"/>
      <c r="JJ182" s="22"/>
      <c r="JK182" s="22"/>
      <c r="JL182" s="22"/>
      <c r="JM182" s="22"/>
      <c r="JN182" s="22"/>
      <c r="JO182" s="22"/>
      <c r="JP182" s="22"/>
      <c r="JQ182" s="22"/>
      <c r="JR182" s="22"/>
      <c r="JS182" s="22"/>
      <c r="JT182" s="22"/>
      <c r="JU182" s="22"/>
      <c r="JV182" s="22"/>
      <c r="JW182" s="22"/>
      <c r="JX182" s="22"/>
      <c r="JY182" s="22"/>
      <c r="JZ182" s="22"/>
      <c r="KA182" s="22"/>
      <c r="KB182" s="22"/>
      <c r="KC182" s="22"/>
      <c r="KD182" s="22"/>
      <c r="KE182" s="22"/>
      <c r="KF182" s="22"/>
      <c r="KG182" s="22"/>
      <c r="KH182" s="22"/>
      <c r="KI182" s="22"/>
      <c r="KJ182" s="22"/>
      <c r="KK182" s="22"/>
      <c r="KL182" s="22"/>
      <c r="KM182" s="22"/>
      <c r="KN182" s="22"/>
      <c r="KO182" s="22"/>
      <c r="KP182" s="22"/>
      <c r="KQ182" s="22"/>
      <c r="KR182" s="22"/>
      <c r="KS182" s="22"/>
      <c r="KT182" s="22"/>
      <c r="KU182" s="22"/>
      <c r="KV182" s="22"/>
      <c r="KW182" s="22"/>
      <c r="KX182" s="22"/>
      <c r="KY182" s="22"/>
      <c r="KZ182" s="22"/>
      <c r="LA182" s="22"/>
      <c r="LB182" s="22"/>
      <c r="LC182" s="22"/>
      <c r="LD182" s="22"/>
      <c r="LE182" s="22"/>
      <c r="LF182" s="22"/>
      <c r="LG182" s="22"/>
      <c r="LH182" s="22"/>
      <c r="LI182" s="22"/>
      <c r="LJ182" s="22"/>
      <c r="LK182" s="22"/>
      <c r="LL182" s="22"/>
      <c r="LM182" s="22"/>
      <c r="LN182" s="22"/>
      <c r="LO182" s="22"/>
      <c r="LP182" s="22"/>
      <c r="LQ182" s="22"/>
      <c r="LR182" s="22"/>
      <c r="LS182" s="22"/>
      <c r="LT182" s="22"/>
      <c r="LU182" s="22"/>
      <c r="LV182" s="22"/>
      <c r="LW182" s="22"/>
      <c r="LX182" s="22"/>
      <c r="LY182" s="22"/>
      <c r="LZ182" s="22"/>
      <c r="MA182" s="22"/>
      <c r="MB182" s="22"/>
      <c r="MC182" s="22"/>
      <c r="MD182" s="22"/>
      <c r="ME182" s="22"/>
      <c r="MF182" s="22"/>
      <c r="MG182" s="22"/>
      <c r="MH182" s="22"/>
      <c r="MI182" s="22"/>
      <c r="MJ182" s="22"/>
      <c r="MK182" s="22"/>
      <c r="ML182" s="22"/>
      <c r="MM182" s="22"/>
      <c r="MN182" s="22"/>
      <c r="MO182" s="22"/>
      <c r="MP182" s="22"/>
      <c r="MQ182" s="22"/>
      <c r="MR182" s="22"/>
      <c r="MS182" s="22"/>
      <c r="MT182" s="22"/>
      <c r="MU182" s="22"/>
      <c r="MV182" s="22"/>
      <c r="MW182" s="22"/>
      <c r="MX182" s="22"/>
      <c r="MY182" s="22"/>
      <c r="MZ182" s="22"/>
      <c r="NA182" s="22"/>
      <c r="NB182" s="22"/>
      <c r="NC182" s="22"/>
      <c r="ND182" s="22"/>
      <c r="NE182" s="22"/>
      <c r="NF182" s="22"/>
      <c r="NG182" s="22"/>
      <c r="NH182" s="22"/>
      <c r="NI182" s="22"/>
      <c r="NJ182" s="22"/>
      <c r="NK182" s="22"/>
      <c r="NL182" s="22"/>
      <c r="NM182" s="22"/>
      <c r="NN182" s="22"/>
      <c r="NO182" s="22"/>
      <c r="NP182" s="22"/>
      <c r="NQ182" s="22"/>
      <c r="NR182" s="22"/>
      <c r="NS182" s="22"/>
      <c r="NT182" s="22"/>
      <c r="NU182" s="22"/>
      <c r="NV182" s="22"/>
      <c r="NW182" s="22"/>
      <c r="NX182" s="22"/>
      <c r="NY182" s="22"/>
      <c r="NZ182" s="22"/>
      <c r="OA182" s="22"/>
      <c r="OB182" s="22"/>
      <c r="OC182" s="22"/>
      <c r="OD182" s="22"/>
      <c r="OE182" s="22"/>
      <c r="OF182" s="22"/>
      <c r="OG182" s="22"/>
      <c r="OH182" s="22"/>
      <c r="OI182" s="22"/>
      <c r="OJ182" s="22"/>
      <c r="OK182" s="22"/>
      <c r="OL182" s="22"/>
      <c r="OM182" s="22"/>
      <c r="ON182" s="22"/>
      <c r="OO182" s="22"/>
      <c r="OP182" s="22"/>
      <c r="OQ182" s="22"/>
      <c r="OR182" s="22"/>
      <c r="OS182" s="22"/>
      <c r="OT182" s="22"/>
      <c r="OU182" s="22"/>
      <c r="OV182" s="22"/>
      <c r="OW182" s="22"/>
      <c r="OX182" s="22"/>
      <c r="OY182" s="22"/>
      <c r="OZ182" s="22"/>
      <c r="PA182" s="22"/>
      <c r="PB182" s="22"/>
      <c r="PC182" s="22"/>
      <c r="PD182" s="22"/>
      <c r="PE182" s="22"/>
      <c r="PF182" s="22"/>
      <c r="PG182" s="22"/>
      <c r="PH182" s="22"/>
      <c r="PI182" s="22"/>
      <c r="PJ182" s="22"/>
      <c r="PK182" s="22"/>
      <c r="PL182" s="22"/>
      <c r="PM182" s="22"/>
      <c r="PN182" s="22"/>
      <c r="PO182" s="22"/>
      <c r="PP182" s="22"/>
      <c r="PQ182" s="22"/>
      <c r="PR182" s="22"/>
      <c r="PS182" s="22"/>
      <c r="PT182" s="22"/>
      <c r="PU182" s="22"/>
      <c r="PV182" s="22"/>
      <c r="PW182" s="22"/>
      <c r="PX182" s="22"/>
      <c r="PY182" s="22"/>
      <c r="PZ182" s="22"/>
      <c r="QA182" s="22"/>
      <c r="QB182" s="22"/>
      <c r="QC182" s="22"/>
      <c r="QD182" s="22"/>
      <c r="QE182" s="22"/>
      <c r="QF182" s="22"/>
      <c r="QG182" s="22"/>
      <c r="QH182" s="22"/>
      <c r="QI182" s="22"/>
      <c r="QJ182" s="22"/>
      <c r="QK182" s="22"/>
      <c r="QL182" s="22"/>
      <c r="QM182" s="22"/>
      <c r="QN182" s="22"/>
      <c r="QO182" s="22"/>
      <c r="QP182" s="22"/>
      <c r="QQ182" s="22"/>
      <c r="QR182" s="22"/>
      <c r="QS182" s="22"/>
      <c r="QT182" s="22"/>
      <c r="QU182" s="22"/>
      <c r="QV182" s="22"/>
      <c r="QW182" s="22"/>
      <c r="QX182" s="22"/>
      <c r="QY182" s="22"/>
      <c r="QZ182" s="22"/>
      <c r="RA182" s="22"/>
      <c r="RB182" s="22"/>
      <c r="RC182" s="22"/>
      <c r="RD182" s="22"/>
      <c r="RE182" s="22"/>
      <c r="RF182" s="22"/>
      <c r="RG182" s="22"/>
      <c r="RH182" s="22"/>
      <c r="RI182" s="22"/>
      <c r="RJ182" s="22"/>
      <c r="RK182" s="22"/>
      <c r="RL182" s="22"/>
      <c r="RM182" s="22"/>
      <c r="RN182" s="22"/>
      <c r="RO182" s="22"/>
      <c r="RP182" s="22"/>
      <c r="RQ182" s="22"/>
      <c r="RR182" s="22"/>
      <c r="RS182" s="22"/>
      <c r="RT182" s="22"/>
      <c r="RU182" s="22"/>
      <c r="RV182" s="22"/>
      <c r="RW182" s="22"/>
      <c r="RX182" s="22"/>
      <c r="RY182" s="22"/>
      <c r="RZ182" s="22"/>
      <c r="SA182" s="22"/>
      <c r="SB182" s="22"/>
      <c r="SC182" s="22"/>
      <c r="SD182" s="22"/>
      <c r="SE182" s="22"/>
      <c r="SF182" s="22"/>
      <c r="SG182" s="22"/>
      <c r="SH182" s="22"/>
      <c r="SI182" s="22"/>
      <c r="SJ182" s="22"/>
      <c r="SK182" s="22"/>
      <c r="SL182" s="22"/>
      <c r="SM182" s="22"/>
      <c r="SN182" s="22"/>
      <c r="SO182" s="22"/>
      <c r="SP182" s="22"/>
      <c r="SQ182" s="22"/>
      <c r="SR182" s="22"/>
      <c r="SS182" s="22"/>
      <c r="ST182" s="22"/>
      <c r="SU182" s="22"/>
      <c r="SV182" s="22"/>
      <c r="SW182" s="22"/>
      <c r="SX182" s="22"/>
      <c r="SY182" s="22"/>
      <c r="SZ182" s="22"/>
      <c r="TA182" s="22"/>
      <c r="TB182" s="22"/>
      <c r="TC182" s="22"/>
      <c r="TD182" s="22"/>
      <c r="TE182" s="22"/>
      <c r="TF182" s="22"/>
      <c r="TG182" s="22"/>
      <c r="TH182" s="22"/>
      <c r="TI182" s="22"/>
      <c r="TJ182" s="22"/>
      <c r="TK182" s="22"/>
      <c r="TL182" s="22"/>
      <c r="TM182" s="22"/>
      <c r="TN182" s="22"/>
      <c r="TO182" s="22"/>
    </row>
    <row r="183" spans="1:535" s="21" customFormat="1" ht="81.75" customHeight="1" x14ac:dyDescent="0.25">
      <c r="A183" s="53" t="s">
        <v>185</v>
      </c>
      <c r="B183" s="82" t="str">
        <f>'дод 5'!A123</f>
        <v>3160</v>
      </c>
      <c r="C183" s="54" t="str">
        <f>'дод 5'!C123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D183" s="157">
        <v>3000000</v>
      </c>
      <c r="E183" s="157"/>
      <c r="F183" s="157"/>
      <c r="G183" s="157">
        <v>2458018.2200000002</v>
      </c>
      <c r="H183" s="157"/>
      <c r="I183" s="157"/>
      <c r="J183" s="158">
        <f t="shared" si="98"/>
        <v>81.933940666666672</v>
      </c>
      <c r="K183" s="157">
        <f t="shared" si="127"/>
        <v>0</v>
      </c>
      <c r="L183" s="157"/>
      <c r="M183" s="157"/>
      <c r="N183" s="157"/>
      <c r="O183" s="157"/>
      <c r="P183" s="157"/>
      <c r="Q183" s="157">
        <f t="shared" si="125"/>
        <v>0</v>
      </c>
      <c r="R183" s="157"/>
      <c r="S183" s="157"/>
      <c r="T183" s="157"/>
      <c r="U183" s="157"/>
      <c r="V183" s="157"/>
      <c r="W183" s="158"/>
      <c r="X183" s="157">
        <f t="shared" si="126"/>
        <v>2458018.2200000002</v>
      </c>
      <c r="Y183" s="203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  <c r="IT183" s="22"/>
      <c r="IU183" s="22"/>
      <c r="IV183" s="22"/>
      <c r="IW183" s="22"/>
      <c r="IX183" s="22"/>
      <c r="IY183" s="22"/>
      <c r="IZ183" s="22"/>
      <c r="JA183" s="22"/>
      <c r="JB183" s="22"/>
      <c r="JC183" s="22"/>
      <c r="JD183" s="22"/>
      <c r="JE183" s="22"/>
      <c r="JF183" s="22"/>
      <c r="JG183" s="22"/>
      <c r="JH183" s="22"/>
      <c r="JI183" s="22"/>
      <c r="JJ183" s="22"/>
      <c r="JK183" s="22"/>
      <c r="JL183" s="22"/>
      <c r="JM183" s="22"/>
      <c r="JN183" s="22"/>
      <c r="JO183" s="22"/>
      <c r="JP183" s="22"/>
      <c r="JQ183" s="22"/>
      <c r="JR183" s="22"/>
      <c r="JS183" s="22"/>
      <c r="JT183" s="22"/>
      <c r="JU183" s="22"/>
      <c r="JV183" s="22"/>
      <c r="JW183" s="22"/>
      <c r="JX183" s="22"/>
      <c r="JY183" s="22"/>
      <c r="JZ183" s="22"/>
      <c r="KA183" s="22"/>
      <c r="KB183" s="22"/>
      <c r="KC183" s="22"/>
      <c r="KD183" s="22"/>
      <c r="KE183" s="22"/>
      <c r="KF183" s="22"/>
      <c r="KG183" s="22"/>
      <c r="KH183" s="22"/>
      <c r="KI183" s="22"/>
      <c r="KJ183" s="22"/>
      <c r="KK183" s="22"/>
      <c r="KL183" s="22"/>
      <c r="KM183" s="22"/>
      <c r="KN183" s="22"/>
      <c r="KO183" s="22"/>
      <c r="KP183" s="22"/>
      <c r="KQ183" s="22"/>
      <c r="KR183" s="22"/>
      <c r="KS183" s="22"/>
      <c r="KT183" s="22"/>
      <c r="KU183" s="22"/>
      <c r="KV183" s="22"/>
      <c r="KW183" s="22"/>
      <c r="KX183" s="22"/>
      <c r="KY183" s="22"/>
      <c r="KZ183" s="22"/>
      <c r="LA183" s="22"/>
      <c r="LB183" s="22"/>
      <c r="LC183" s="22"/>
      <c r="LD183" s="22"/>
      <c r="LE183" s="22"/>
      <c r="LF183" s="22"/>
      <c r="LG183" s="22"/>
      <c r="LH183" s="22"/>
      <c r="LI183" s="22"/>
      <c r="LJ183" s="22"/>
      <c r="LK183" s="22"/>
      <c r="LL183" s="22"/>
      <c r="LM183" s="22"/>
      <c r="LN183" s="22"/>
      <c r="LO183" s="22"/>
      <c r="LP183" s="22"/>
      <c r="LQ183" s="22"/>
      <c r="LR183" s="22"/>
      <c r="LS183" s="22"/>
      <c r="LT183" s="22"/>
      <c r="LU183" s="22"/>
      <c r="LV183" s="22"/>
      <c r="LW183" s="22"/>
      <c r="LX183" s="22"/>
      <c r="LY183" s="22"/>
      <c r="LZ183" s="22"/>
      <c r="MA183" s="22"/>
      <c r="MB183" s="22"/>
      <c r="MC183" s="22"/>
      <c r="MD183" s="22"/>
      <c r="ME183" s="22"/>
      <c r="MF183" s="22"/>
      <c r="MG183" s="22"/>
      <c r="MH183" s="22"/>
      <c r="MI183" s="22"/>
      <c r="MJ183" s="22"/>
      <c r="MK183" s="22"/>
      <c r="ML183" s="22"/>
      <c r="MM183" s="22"/>
      <c r="MN183" s="22"/>
      <c r="MO183" s="22"/>
      <c r="MP183" s="22"/>
      <c r="MQ183" s="22"/>
      <c r="MR183" s="22"/>
      <c r="MS183" s="22"/>
      <c r="MT183" s="22"/>
      <c r="MU183" s="22"/>
      <c r="MV183" s="22"/>
      <c r="MW183" s="22"/>
      <c r="MX183" s="22"/>
      <c r="MY183" s="22"/>
      <c r="MZ183" s="22"/>
      <c r="NA183" s="22"/>
      <c r="NB183" s="22"/>
      <c r="NC183" s="22"/>
      <c r="ND183" s="22"/>
      <c r="NE183" s="22"/>
      <c r="NF183" s="22"/>
      <c r="NG183" s="22"/>
      <c r="NH183" s="22"/>
      <c r="NI183" s="22"/>
      <c r="NJ183" s="22"/>
      <c r="NK183" s="22"/>
      <c r="NL183" s="22"/>
      <c r="NM183" s="22"/>
      <c r="NN183" s="22"/>
      <c r="NO183" s="22"/>
      <c r="NP183" s="22"/>
      <c r="NQ183" s="22"/>
      <c r="NR183" s="22"/>
      <c r="NS183" s="22"/>
      <c r="NT183" s="22"/>
      <c r="NU183" s="22"/>
      <c r="NV183" s="22"/>
      <c r="NW183" s="22"/>
      <c r="NX183" s="22"/>
      <c r="NY183" s="22"/>
      <c r="NZ183" s="22"/>
      <c r="OA183" s="22"/>
      <c r="OB183" s="22"/>
      <c r="OC183" s="22"/>
      <c r="OD183" s="22"/>
      <c r="OE183" s="22"/>
      <c r="OF183" s="22"/>
      <c r="OG183" s="22"/>
      <c r="OH183" s="22"/>
      <c r="OI183" s="22"/>
      <c r="OJ183" s="22"/>
      <c r="OK183" s="22"/>
      <c r="OL183" s="22"/>
      <c r="OM183" s="22"/>
      <c r="ON183" s="22"/>
      <c r="OO183" s="22"/>
      <c r="OP183" s="22"/>
      <c r="OQ183" s="22"/>
      <c r="OR183" s="22"/>
      <c r="OS183" s="22"/>
      <c r="OT183" s="22"/>
      <c r="OU183" s="22"/>
      <c r="OV183" s="22"/>
      <c r="OW183" s="22"/>
      <c r="OX183" s="22"/>
      <c r="OY183" s="22"/>
      <c r="OZ183" s="22"/>
      <c r="PA183" s="22"/>
      <c r="PB183" s="22"/>
      <c r="PC183" s="22"/>
      <c r="PD183" s="22"/>
      <c r="PE183" s="22"/>
      <c r="PF183" s="22"/>
      <c r="PG183" s="22"/>
      <c r="PH183" s="22"/>
      <c r="PI183" s="22"/>
      <c r="PJ183" s="22"/>
      <c r="PK183" s="22"/>
      <c r="PL183" s="22"/>
      <c r="PM183" s="22"/>
      <c r="PN183" s="22"/>
      <c r="PO183" s="22"/>
      <c r="PP183" s="22"/>
      <c r="PQ183" s="22"/>
      <c r="PR183" s="22"/>
      <c r="PS183" s="22"/>
      <c r="PT183" s="22"/>
      <c r="PU183" s="22"/>
      <c r="PV183" s="22"/>
      <c r="PW183" s="22"/>
      <c r="PX183" s="22"/>
      <c r="PY183" s="22"/>
      <c r="PZ183" s="22"/>
      <c r="QA183" s="22"/>
      <c r="QB183" s="22"/>
      <c r="QC183" s="22"/>
      <c r="QD183" s="22"/>
      <c r="QE183" s="22"/>
      <c r="QF183" s="22"/>
      <c r="QG183" s="22"/>
      <c r="QH183" s="22"/>
      <c r="QI183" s="22"/>
      <c r="QJ183" s="22"/>
      <c r="QK183" s="22"/>
      <c r="QL183" s="22"/>
      <c r="QM183" s="22"/>
      <c r="QN183" s="22"/>
      <c r="QO183" s="22"/>
      <c r="QP183" s="22"/>
      <c r="QQ183" s="22"/>
      <c r="QR183" s="22"/>
      <c r="QS183" s="22"/>
      <c r="QT183" s="22"/>
      <c r="QU183" s="22"/>
      <c r="QV183" s="22"/>
      <c r="QW183" s="22"/>
      <c r="QX183" s="22"/>
      <c r="QY183" s="22"/>
      <c r="QZ183" s="22"/>
      <c r="RA183" s="22"/>
      <c r="RB183" s="22"/>
      <c r="RC183" s="22"/>
      <c r="RD183" s="22"/>
      <c r="RE183" s="22"/>
      <c r="RF183" s="22"/>
      <c r="RG183" s="22"/>
      <c r="RH183" s="22"/>
      <c r="RI183" s="22"/>
      <c r="RJ183" s="22"/>
      <c r="RK183" s="22"/>
      <c r="RL183" s="22"/>
      <c r="RM183" s="22"/>
      <c r="RN183" s="22"/>
      <c r="RO183" s="22"/>
      <c r="RP183" s="22"/>
      <c r="RQ183" s="22"/>
      <c r="RR183" s="22"/>
      <c r="RS183" s="22"/>
      <c r="RT183" s="22"/>
      <c r="RU183" s="22"/>
      <c r="RV183" s="22"/>
      <c r="RW183" s="22"/>
      <c r="RX183" s="22"/>
      <c r="RY183" s="22"/>
      <c r="RZ183" s="22"/>
      <c r="SA183" s="22"/>
      <c r="SB183" s="22"/>
      <c r="SC183" s="22"/>
      <c r="SD183" s="22"/>
      <c r="SE183" s="22"/>
      <c r="SF183" s="22"/>
      <c r="SG183" s="22"/>
      <c r="SH183" s="22"/>
      <c r="SI183" s="22"/>
      <c r="SJ183" s="22"/>
      <c r="SK183" s="22"/>
      <c r="SL183" s="22"/>
      <c r="SM183" s="22"/>
      <c r="SN183" s="22"/>
      <c r="SO183" s="22"/>
      <c r="SP183" s="22"/>
      <c r="SQ183" s="22"/>
      <c r="SR183" s="22"/>
      <c r="SS183" s="22"/>
      <c r="ST183" s="22"/>
      <c r="SU183" s="22"/>
      <c r="SV183" s="22"/>
      <c r="SW183" s="22"/>
      <c r="SX183" s="22"/>
      <c r="SY183" s="22"/>
      <c r="SZ183" s="22"/>
      <c r="TA183" s="22"/>
      <c r="TB183" s="22"/>
      <c r="TC183" s="22"/>
      <c r="TD183" s="22"/>
      <c r="TE183" s="22"/>
      <c r="TF183" s="22"/>
      <c r="TG183" s="22"/>
      <c r="TH183" s="22"/>
      <c r="TI183" s="22"/>
      <c r="TJ183" s="22"/>
      <c r="TK183" s="22"/>
      <c r="TL183" s="22"/>
      <c r="TM183" s="22"/>
      <c r="TN183" s="22"/>
      <c r="TO183" s="22"/>
    </row>
    <row r="184" spans="1:535" s="21" customFormat="1" ht="63" x14ac:dyDescent="0.25">
      <c r="A184" s="53" t="s">
        <v>353</v>
      </c>
      <c r="B184" s="82" t="str">
        <f>'дод 5'!A124</f>
        <v>3171</v>
      </c>
      <c r="C184" s="54" t="str">
        <f>'дод 5'!C124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D184" s="157">
        <v>198209</v>
      </c>
      <c r="E184" s="157"/>
      <c r="F184" s="157"/>
      <c r="G184" s="157">
        <v>176971.99</v>
      </c>
      <c r="H184" s="157"/>
      <c r="I184" s="157"/>
      <c r="J184" s="158">
        <f t="shared" si="98"/>
        <v>89.285547074048097</v>
      </c>
      <c r="K184" s="157">
        <f t="shared" si="127"/>
        <v>0</v>
      </c>
      <c r="L184" s="157"/>
      <c r="M184" s="157"/>
      <c r="N184" s="157"/>
      <c r="O184" s="157"/>
      <c r="P184" s="157"/>
      <c r="Q184" s="157">
        <f t="shared" si="125"/>
        <v>0</v>
      </c>
      <c r="R184" s="157"/>
      <c r="S184" s="157"/>
      <c r="T184" s="157"/>
      <c r="U184" s="157"/>
      <c r="V184" s="157"/>
      <c r="W184" s="158"/>
      <c r="X184" s="157">
        <f t="shared" si="126"/>
        <v>176971.99</v>
      </c>
      <c r="Y184" s="203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  <c r="IT184" s="22"/>
      <c r="IU184" s="22"/>
      <c r="IV184" s="22"/>
      <c r="IW184" s="22"/>
      <c r="IX184" s="22"/>
      <c r="IY184" s="22"/>
      <c r="IZ184" s="22"/>
      <c r="JA184" s="22"/>
      <c r="JB184" s="22"/>
      <c r="JC184" s="22"/>
      <c r="JD184" s="22"/>
      <c r="JE184" s="22"/>
      <c r="JF184" s="22"/>
      <c r="JG184" s="22"/>
      <c r="JH184" s="22"/>
      <c r="JI184" s="22"/>
      <c r="JJ184" s="22"/>
      <c r="JK184" s="22"/>
      <c r="JL184" s="22"/>
      <c r="JM184" s="22"/>
      <c r="JN184" s="22"/>
      <c r="JO184" s="22"/>
      <c r="JP184" s="22"/>
      <c r="JQ184" s="22"/>
      <c r="JR184" s="22"/>
      <c r="JS184" s="22"/>
      <c r="JT184" s="22"/>
      <c r="JU184" s="22"/>
      <c r="JV184" s="22"/>
      <c r="JW184" s="22"/>
      <c r="JX184" s="22"/>
      <c r="JY184" s="22"/>
      <c r="JZ184" s="22"/>
      <c r="KA184" s="22"/>
      <c r="KB184" s="22"/>
      <c r="KC184" s="22"/>
      <c r="KD184" s="22"/>
      <c r="KE184" s="22"/>
      <c r="KF184" s="22"/>
      <c r="KG184" s="22"/>
      <c r="KH184" s="22"/>
      <c r="KI184" s="22"/>
      <c r="KJ184" s="22"/>
      <c r="KK184" s="22"/>
      <c r="KL184" s="22"/>
      <c r="KM184" s="22"/>
      <c r="KN184" s="22"/>
      <c r="KO184" s="22"/>
      <c r="KP184" s="22"/>
      <c r="KQ184" s="22"/>
      <c r="KR184" s="22"/>
      <c r="KS184" s="22"/>
      <c r="KT184" s="22"/>
      <c r="KU184" s="22"/>
      <c r="KV184" s="22"/>
      <c r="KW184" s="22"/>
      <c r="KX184" s="22"/>
      <c r="KY184" s="22"/>
      <c r="KZ184" s="22"/>
      <c r="LA184" s="22"/>
      <c r="LB184" s="22"/>
      <c r="LC184" s="22"/>
      <c r="LD184" s="22"/>
      <c r="LE184" s="22"/>
      <c r="LF184" s="22"/>
      <c r="LG184" s="22"/>
      <c r="LH184" s="22"/>
      <c r="LI184" s="22"/>
      <c r="LJ184" s="22"/>
      <c r="LK184" s="22"/>
      <c r="LL184" s="22"/>
      <c r="LM184" s="22"/>
      <c r="LN184" s="22"/>
      <c r="LO184" s="22"/>
      <c r="LP184" s="22"/>
      <c r="LQ184" s="22"/>
      <c r="LR184" s="22"/>
      <c r="LS184" s="22"/>
      <c r="LT184" s="22"/>
      <c r="LU184" s="22"/>
      <c r="LV184" s="22"/>
      <c r="LW184" s="22"/>
      <c r="LX184" s="22"/>
      <c r="LY184" s="22"/>
      <c r="LZ184" s="22"/>
      <c r="MA184" s="22"/>
      <c r="MB184" s="22"/>
      <c r="MC184" s="22"/>
      <c r="MD184" s="22"/>
      <c r="ME184" s="22"/>
      <c r="MF184" s="22"/>
      <c r="MG184" s="22"/>
      <c r="MH184" s="22"/>
      <c r="MI184" s="22"/>
      <c r="MJ184" s="22"/>
      <c r="MK184" s="22"/>
      <c r="ML184" s="22"/>
      <c r="MM184" s="22"/>
      <c r="MN184" s="22"/>
      <c r="MO184" s="22"/>
      <c r="MP184" s="22"/>
      <c r="MQ184" s="22"/>
      <c r="MR184" s="22"/>
      <c r="MS184" s="22"/>
      <c r="MT184" s="22"/>
      <c r="MU184" s="22"/>
      <c r="MV184" s="22"/>
      <c r="MW184" s="22"/>
      <c r="MX184" s="22"/>
      <c r="MY184" s="22"/>
      <c r="MZ184" s="22"/>
      <c r="NA184" s="22"/>
      <c r="NB184" s="22"/>
      <c r="NC184" s="22"/>
      <c r="ND184" s="22"/>
      <c r="NE184" s="22"/>
      <c r="NF184" s="22"/>
      <c r="NG184" s="22"/>
      <c r="NH184" s="22"/>
      <c r="NI184" s="22"/>
      <c r="NJ184" s="22"/>
      <c r="NK184" s="22"/>
      <c r="NL184" s="22"/>
      <c r="NM184" s="22"/>
      <c r="NN184" s="22"/>
      <c r="NO184" s="22"/>
      <c r="NP184" s="22"/>
      <c r="NQ184" s="22"/>
      <c r="NR184" s="22"/>
      <c r="NS184" s="22"/>
      <c r="NT184" s="22"/>
      <c r="NU184" s="22"/>
      <c r="NV184" s="22"/>
      <c r="NW184" s="22"/>
      <c r="NX184" s="22"/>
      <c r="NY184" s="22"/>
      <c r="NZ184" s="22"/>
      <c r="OA184" s="22"/>
      <c r="OB184" s="22"/>
      <c r="OC184" s="22"/>
      <c r="OD184" s="22"/>
      <c r="OE184" s="22"/>
      <c r="OF184" s="22"/>
      <c r="OG184" s="22"/>
      <c r="OH184" s="22"/>
      <c r="OI184" s="22"/>
      <c r="OJ184" s="22"/>
      <c r="OK184" s="22"/>
      <c r="OL184" s="22"/>
      <c r="OM184" s="22"/>
      <c r="ON184" s="22"/>
      <c r="OO184" s="22"/>
      <c r="OP184" s="22"/>
      <c r="OQ184" s="22"/>
      <c r="OR184" s="22"/>
      <c r="OS184" s="22"/>
      <c r="OT184" s="22"/>
      <c r="OU184" s="22"/>
      <c r="OV184" s="22"/>
      <c r="OW184" s="22"/>
      <c r="OX184" s="22"/>
      <c r="OY184" s="22"/>
      <c r="OZ184" s="22"/>
      <c r="PA184" s="22"/>
      <c r="PB184" s="22"/>
      <c r="PC184" s="22"/>
      <c r="PD184" s="22"/>
      <c r="PE184" s="22"/>
      <c r="PF184" s="22"/>
      <c r="PG184" s="22"/>
      <c r="PH184" s="22"/>
      <c r="PI184" s="22"/>
      <c r="PJ184" s="22"/>
      <c r="PK184" s="22"/>
      <c r="PL184" s="22"/>
      <c r="PM184" s="22"/>
      <c r="PN184" s="22"/>
      <c r="PO184" s="22"/>
      <c r="PP184" s="22"/>
      <c r="PQ184" s="22"/>
      <c r="PR184" s="22"/>
      <c r="PS184" s="22"/>
      <c r="PT184" s="22"/>
      <c r="PU184" s="22"/>
      <c r="PV184" s="22"/>
      <c r="PW184" s="22"/>
      <c r="PX184" s="22"/>
      <c r="PY184" s="22"/>
      <c r="PZ184" s="22"/>
      <c r="QA184" s="22"/>
      <c r="QB184" s="22"/>
      <c r="QC184" s="22"/>
      <c r="QD184" s="22"/>
      <c r="QE184" s="22"/>
      <c r="QF184" s="22"/>
      <c r="QG184" s="22"/>
      <c r="QH184" s="22"/>
      <c r="QI184" s="22"/>
      <c r="QJ184" s="22"/>
      <c r="QK184" s="22"/>
      <c r="QL184" s="22"/>
      <c r="QM184" s="22"/>
      <c r="QN184" s="22"/>
      <c r="QO184" s="22"/>
      <c r="QP184" s="22"/>
      <c r="QQ184" s="22"/>
      <c r="QR184" s="22"/>
      <c r="QS184" s="22"/>
      <c r="QT184" s="22"/>
      <c r="QU184" s="22"/>
      <c r="QV184" s="22"/>
      <c r="QW184" s="22"/>
      <c r="QX184" s="22"/>
      <c r="QY184" s="22"/>
      <c r="QZ184" s="22"/>
      <c r="RA184" s="22"/>
      <c r="RB184" s="22"/>
      <c r="RC184" s="22"/>
      <c r="RD184" s="22"/>
      <c r="RE184" s="22"/>
      <c r="RF184" s="22"/>
      <c r="RG184" s="22"/>
      <c r="RH184" s="22"/>
      <c r="RI184" s="22"/>
      <c r="RJ184" s="22"/>
      <c r="RK184" s="22"/>
      <c r="RL184" s="22"/>
      <c r="RM184" s="22"/>
      <c r="RN184" s="22"/>
      <c r="RO184" s="22"/>
      <c r="RP184" s="22"/>
      <c r="RQ184" s="22"/>
      <c r="RR184" s="22"/>
      <c r="RS184" s="22"/>
      <c r="RT184" s="22"/>
      <c r="RU184" s="22"/>
      <c r="RV184" s="22"/>
      <c r="RW184" s="22"/>
      <c r="RX184" s="22"/>
      <c r="RY184" s="22"/>
      <c r="RZ184" s="22"/>
      <c r="SA184" s="22"/>
      <c r="SB184" s="22"/>
      <c r="SC184" s="22"/>
      <c r="SD184" s="22"/>
      <c r="SE184" s="22"/>
      <c r="SF184" s="22"/>
      <c r="SG184" s="22"/>
      <c r="SH184" s="22"/>
      <c r="SI184" s="22"/>
      <c r="SJ184" s="22"/>
      <c r="SK184" s="22"/>
      <c r="SL184" s="22"/>
      <c r="SM184" s="22"/>
      <c r="SN184" s="22"/>
      <c r="SO184" s="22"/>
      <c r="SP184" s="22"/>
      <c r="SQ184" s="22"/>
      <c r="SR184" s="22"/>
      <c r="SS184" s="22"/>
      <c r="ST184" s="22"/>
      <c r="SU184" s="22"/>
      <c r="SV184" s="22"/>
      <c r="SW184" s="22"/>
      <c r="SX184" s="22"/>
      <c r="SY184" s="22"/>
      <c r="SZ184" s="22"/>
      <c r="TA184" s="22"/>
      <c r="TB184" s="22"/>
      <c r="TC184" s="22"/>
      <c r="TD184" s="22"/>
      <c r="TE184" s="22"/>
      <c r="TF184" s="22"/>
      <c r="TG184" s="22"/>
      <c r="TH184" s="22"/>
      <c r="TI184" s="22"/>
      <c r="TJ184" s="22"/>
      <c r="TK184" s="22"/>
      <c r="TL184" s="22"/>
      <c r="TM184" s="22"/>
      <c r="TN184" s="22"/>
      <c r="TO184" s="22"/>
    </row>
    <row r="185" spans="1:535" s="23" customFormat="1" ht="36.75" customHeight="1" x14ac:dyDescent="0.25">
      <c r="A185" s="73"/>
      <c r="B185" s="95"/>
      <c r="C185" s="74" t="s">
        <v>393</v>
      </c>
      <c r="D185" s="159">
        <v>198209</v>
      </c>
      <c r="E185" s="159"/>
      <c r="F185" s="159"/>
      <c r="G185" s="159">
        <v>176971.99</v>
      </c>
      <c r="H185" s="159"/>
      <c r="I185" s="159"/>
      <c r="J185" s="158">
        <f t="shared" si="98"/>
        <v>89.285547074048097</v>
      </c>
      <c r="K185" s="159">
        <f t="shared" si="127"/>
        <v>0</v>
      </c>
      <c r="L185" s="159"/>
      <c r="M185" s="159"/>
      <c r="N185" s="159"/>
      <c r="O185" s="159"/>
      <c r="P185" s="159"/>
      <c r="Q185" s="157">
        <f t="shared" si="125"/>
        <v>0</v>
      </c>
      <c r="R185" s="159"/>
      <c r="S185" s="159"/>
      <c r="T185" s="159"/>
      <c r="U185" s="159"/>
      <c r="V185" s="159"/>
      <c r="W185" s="158"/>
      <c r="X185" s="157">
        <f t="shared" si="126"/>
        <v>176971.99</v>
      </c>
      <c r="Y185" s="203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29"/>
      <c r="DQ185" s="29"/>
      <c r="DR185" s="29"/>
      <c r="DS185" s="29"/>
      <c r="DT185" s="29"/>
      <c r="DU185" s="29"/>
      <c r="DV185" s="29"/>
      <c r="DW185" s="29"/>
      <c r="DX185" s="29"/>
      <c r="DY185" s="29"/>
      <c r="DZ185" s="29"/>
      <c r="EA185" s="29"/>
      <c r="EB185" s="29"/>
      <c r="EC185" s="29"/>
      <c r="ED185" s="29"/>
      <c r="EE185" s="29"/>
      <c r="EF185" s="29"/>
      <c r="EG185" s="29"/>
      <c r="EH185" s="29"/>
      <c r="EI185" s="29"/>
      <c r="EJ185" s="29"/>
      <c r="EK185" s="29"/>
      <c r="EL185" s="29"/>
      <c r="EM185" s="29"/>
      <c r="EN185" s="29"/>
      <c r="EO185" s="29"/>
      <c r="EP185" s="29"/>
      <c r="EQ185" s="29"/>
      <c r="ER185" s="29"/>
      <c r="ES185" s="29"/>
      <c r="ET185" s="29"/>
      <c r="EU185" s="29"/>
      <c r="EV185" s="29"/>
      <c r="EW185" s="29"/>
      <c r="EX185" s="29"/>
      <c r="EY185" s="29"/>
      <c r="EZ185" s="29"/>
      <c r="FA185" s="29"/>
      <c r="FB185" s="29"/>
      <c r="FC185" s="29"/>
      <c r="FD185" s="29"/>
      <c r="FE185" s="29"/>
      <c r="FF185" s="29"/>
      <c r="FG185" s="29"/>
      <c r="FH185" s="29"/>
      <c r="FI185" s="29"/>
      <c r="FJ185" s="29"/>
      <c r="FK185" s="29"/>
      <c r="FL185" s="29"/>
      <c r="FM185" s="29"/>
      <c r="FN185" s="29"/>
      <c r="FO185" s="29"/>
      <c r="FP185" s="29"/>
      <c r="FQ185" s="29"/>
      <c r="FR185" s="29"/>
      <c r="FS185" s="29"/>
      <c r="FT185" s="29"/>
      <c r="FU185" s="29"/>
      <c r="FV185" s="29"/>
      <c r="FW185" s="29"/>
      <c r="FX185" s="29"/>
      <c r="FY185" s="29"/>
      <c r="FZ185" s="29"/>
      <c r="GA185" s="29"/>
      <c r="GB185" s="29"/>
      <c r="GC185" s="29"/>
      <c r="GD185" s="29"/>
      <c r="GE185" s="29"/>
      <c r="GF185" s="29"/>
      <c r="GG185" s="29"/>
      <c r="GH185" s="29"/>
      <c r="GI185" s="29"/>
      <c r="GJ185" s="29"/>
      <c r="GK185" s="29"/>
      <c r="GL185" s="29"/>
      <c r="GM185" s="29"/>
      <c r="GN185" s="29"/>
      <c r="GO185" s="29"/>
      <c r="GP185" s="29"/>
      <c r="GQ185" s="29"/>
      <c r="GR185" s="29"/>
      <c r="GS185" s="29"/>
      <c r="GT185" s="29"/>
      <c r="GU185" s="29"/>
      <c r="GV185" s="29"/>
      <c r="GW185" s="29"/>
      <c r="GX185" s="29"/>
      <c r="GY185" s="29"/>
      <c r="GZ185" s="29"/>
      <c r="HA185" s="29"/>
      <c r="HB185" s="29"/>
      <c r="HC185" s="29"/>
      <c r="HD185" s="29"/>
      <c r="HE185" s="29"/>
      <c r="HF185" s="29"/>
      <c r="HG185" s="29"/>
      <c r="HH185" s="29"/>
      <c r="HI185" s="29"/>
      <c r="HJ185" s="29"/>
      <c r="HK185" s="29"/>
      <c r="HL185" s="29"/>
      <c r="HM185" s="29"/>
      <c r="HN185" s="29"/>
      <c r="HO185" s="29"/>
      <c r="HP185" s="29"/>
      <c r="HQ185" s="29"/>
      <c r="HR185" s="29"/>
      <c r="HS185" s="29"/>
      <c r="HT185" s="29"/>
      <c r="HU185" s="29"/>
      <c r="HV185" s="29"/>
      <c r="HW185" s="29"/>
      <c r="HX185" s="29"/>
      <c r="HY185" s="29"/>
      <c r="HZ185" s="29"/>
      <c r="IA185" s="29"/>
      <c r="IB185" s="29"/>
      <c r="IC185" s="29"/>
      <c r="ID185" s="29"/>
      <c r="IE185" s="29"/>
      <c r="IF185" s="29"/>
      <c r="IG185" s="29"/>
      <c r="IH185" s="29"/>
      <c r="II185" s="29"/>
      <c r="IJ185" s="29"/>
      <c r="IK185" s="29"/>
      <c r="IL185" s="29"/>
      <c r="IM185" s="29"/>
      <c r="IN185" s="29"/>
      <c r="IO185" s="29"/>
      <c r="IP185" s="29"/>
      <c r="IQ185" s="29"/>
      <c r="IR185" s="29"/>
      <c r="IS185" s="29"/>
      <c r="IT185" s="29"/>
      <c r="IU185" s="29"/>
      <c r="IV185" s="29"/>
      <c r="IW185" s="29"/>
      <c r="IX185" s="29"/>
      <c r="IY185" s="29"/>
      <c r="IZ185" s="29"/>
      <c r="JA185" s="29"/>
      <c r="JB185" s="29"/>
      <c r="JC185" s="29"/>
      <c r="JD185" s="29"/>
      <c r="JE185" s="29"/>
      <c r="JF185" s="29"/>
      <c r="JG185" s="29"/>
      <c r="JH185" s="29"/>
      <c r="JI185" s="29"/>
      <c r="JJ185" s="29"/>
      <c r="JK185" s="29"/>
      <c r="JL185" s="29"/>
      <c r="JM185" s="29"/>
      <c r="JN185" s="29"/>
      <c r="JO185" s="29"/>
      <c r="JP185" s="29"/>
      <c r="JQ185" s="29"/>
      <c r="JR185" s="29"/>
      <c r="JS185" s="29"/>
      <c r="JT185" s="29"/>
      <c r="JU185" s="29"/>
      <c r="JV185" s="29"/>
      <c r="JW185" s="29"/>
      <c r="JX185" s="29"/>
      <c r="JY185" s="29"/>
      <c r="JZ185" s="29"/>
      <c r="KA185" s="29"/>
      <c r="KB185" s="29"/>
      <c r="KC185" s="29"/>
      <c r="KD185" s="29"/>
      <c r="KE185" s="29"/>
      <c r="KF185" s="29"/>
      <c r="KG185" s="29"/>
      <c r="KH185" s="29"/>
      <c r="KI185" s="29"/>
      <c r="KJ185" s="29"/>
      <c r="KK185" s="29"/>
      <c r="KL185" s="29"/>
      <c r="KM185" s="29"/>
      <c r="KN185" s="29"/>
      <c r="KO185" s="29"/>
      <c r="KP185" s="29"/>
      <c r="KQ185" s="29"/>
      <c r="KR185" s="29"/>
      <c r="KS185" s="29"/>
      <c r="KT185" s="29"/>
      <c r="KU185" s="29"/>
      <c r="KV185" s="29"/>
      <c r="KW185" s="29"/>
      <c r="KX185" s="29"/>
      <c r="KY185" s="29"/>
      <c r="KZ185" s="29"/>
      <c r="LA185" s="29"/>
      <c r="LB185" s="29"/>
      <c r="LC185" s="29"/>
      <c r="LD185" s="29"/>
      <c r="LE185" s="29"/>
      <c r="LF185" s="29"/>
      <c r="LG185" s="29"/>
      <c r="LH185" s="29"/>
      <c r="LI185" s="29"/>
      <c r="LJ185" s="29"/>
      <c r="LK185" s="29"/>
      <c r="LL185" s="29"/>
      <c r="LM185" s="29"/>
      <c r="LN185" s="29"/>
      <c r="LO185" s="29"/>
      <c r="LP185" s="29"/>
      <c r="LQ185" s="29"/>
      <c r="LR185" s="29"/>
      <c r="LS185" s="29"/>
      <c r="LT185" s="29"/>
      <c r="LU185" s="29"/>
      <c r="LV185" s="29"/>
      <c r="LW185" s="29"/>
      <c r="LX185" s="29"/>
      <c r="LY185" s="29"/>
      <c r="LZ185" s="29"/>
      <c r="MA185" s="29"/>
      <c r="MB185" s="29"/>
      <c r="MC185" s="29"/>
      <c r="MD185" s="29"/>
      <c r="ME185" s="29"/>
      <c r="MF185" s="29"/>
      <c r="MG185" s="29"/>
      <c r="MH185" s="29"/>
      <c r="MI185" s="29"/>
      <c r="MJ185" s="29"/>
      <c r="MK185" s="29"/>
      <c r="ML185" s="29"/>
      <c r="MM185" s="29"/>
      <c r="MN185" s="29"/>
      <c r="MO185" s="29"/>
      <c r="MP185" s="29"/>
      <c r="MQ185" s="29"/>
      <c r="MR185" s="29"/>
      <c r="MS185" s="29"/>
      <c r="MT185" s="29"/>
      <c r="MU185" s="29"/>
      <c r="MV185" s="29"/>
      <c r="MW185" s="29"/>
      <c r="MX185" s="29"/>
      <c r="MY185" s="29"/>
      <c r="MZ185" s="29"/>
      <c r="NA185" s="29"/>
      <c r="NB185" s="29"/>
      <c r="NC185" s="29"/>
      <c r="ND185" s="29"/>
      <c r="NE185" s="29"/>
      <c r="NF185" s="29"/>
      <c r="NG185" s="29"/>
      <c r="NH185" s="29"/>
      <c r="NI185" s="29"/>
      <c r="NJ185" s="29"/>
      <c r="NK185" s="29"/>
      <c r="NL185" s="29"/>
      <c r="NM185" s="29"/>
      <c r="NN185" s="29"/>
      <c r="NO185" s="29"/>
      <c r="NP185" s="29"/>
      <c r="NQ185" s="29"/>
      <c r="NR185" s="29"/>
      <c r="NS185" s="29"/>
      <c r="NT185" s="29"/>
      <c r="NU185" s="29"/>
      <c r="NV185" s="29"/>
      <c r="NW185" s="29"/>
      <c r="NX185" s="29"/>
      <c r="NY185" s="29"/>
      <c r="NZ185" s="29"/>
      <c r="OA185" s="29"/>
      <c r="OB185" s="29"/>
      <c r="OC185" s="29"/>
      <c r="OD185" s="29"/>
      <c r="OE185" s="29"/>
      <c r="OF185" s="29"/>
      <c r="OG185" s="29"/>
      <c r="OH185" s="29"/>
      <c r="OI185" s="29"/>
      <c r="OJ185" s="29"/>
      <c r="OK185" s="29"/>
      <c r="OL185" s="29"/>
      <c r="OM185" s="29"/>
      <c r="ON185" s="29"/>
      <c r="OO185" s="29"/>
      <c r="OP185" s="29"/>
      <c r="OQ185" s="29"/>
      <c r="OR185" s="29"/>
      <c r="OS185" s="29"/>
      <c r="OT185" s="29"/>
      <c r="OU185" s="29"/>
      <c r="OV185" s="29"/>
      <c r="OW185" s="29"/>
      <c r="OX185" s="29"/>
      <c r="OY185" s="29"/>
      <c r="OZ185" s="29"/>
      <c r="PA185" s="29"/>
      <c r="PB185" s="29"/>
      <c r="PC185" s="29"/>
      <c r="PD185" s="29"/>
      <c r="PE185" s="29"/>
      <c r="PF185" s="29"/>
      <c r="PG185" s="29"/>
      <c r="PH185" s="29"/>
      <c r="PI185" s="29"/>
      <c r="PJ185" s="29"/>
      <c r="PK185" s="29"/>
      <c r="PL185" s="29"/>
      <c r="PM185" s="29"/>
      <c r="PN185" s="29"/>
      <c r="PO185" s="29"/>
      <c r="PP185" s="29"/>
      <c r="PQ185" s="29"/>
      <c r="PR185" s="29"/>
      <c r="PS185" s="29"/>
      <c r="PT185" s="29"/>
      <c r="PU185" s="29"/>
      <c r="PV185" s="29"/>
      <c r="PW185" s="29"/>
      <c r="PX185" s="29"/>
      <c r="PY185" s="29"/>
      <c r="PZ185" s="29"/>
      <c r="QA185" s="29"/>
      <c r="QB185" s="29"/>
      <c r="QC185" s="29"/>
      <c r="QD185" s="29"/>
      <c r="QE185" s="29"/>
      <c r="QF185" s="29"/>
      <c r="QG185" s="29"/>
      <c r="QH185" s="29"/>
      <c r="QI185" s="29"/>
      <c r="QJ185" s="29"/>
      <c r="QK185" s="29"/>
      <c r="QL185" s="29"/>
      <c r="QM185" s="29"/>
      <c r="QN185" s="29"/>
      <c r="QO185" s="29"/>
      <c r="QP185" s="29"/>
      <c r="QQ185" s="29"/>
      <c r="QR185" s="29"/>
      <c r="QS185" s="29"/>
      <c r="QT185" s="29"/>
      <c r="QU185" s="29"/>
      <c r="QV185" s="29"/>
      <c r="QW185" s="29"/>
      <c r="QX185" s="29"/>
      <c r="QY185" s="29"/>
      <c r="QZ185" s="29"/>
      <c r="RA185" s="29"/>
      <c r="RB185" s="29"/>
      <c r="RC185" s="29"/>
      <c r="RD185" s="29"/>
      <c r="RE185" s="29"/>
      <c r="RF185" s="29"/>
      <c r="RG185" s="29"/>
      <c r="RH185" s="29"/>
      <c r="RI185" s="29"/>
      <c r="RJ185" s="29"/>
      <c r="RK185" s="29"/>
      <c r="RL185" s="29"/>
      <c r="RM185" s="29"/>
      <c r="RN185" s="29"/>
      <c r="RO185" s="29"/>
      <c r="RP185" s="29"/>
      <c r="RQ185" s="29"/>
      <c r="RR185" s="29"/>
      <c r="RS185" s="29"/>
      <c r="RT185" s="29"/>
      <c r="RU185" s="29"/>
      <c r="RV185" s="29"/>
      <c r="RW185" s="29"/>
      <c r="RX185" s="29"/>
      <c r="RY185" s="29"/>
      <c r="RZ185" s="29"/>
      <c r="SA185" s="29"/>
      <c r="SB185" s="29"/>
      <c r="SC185" s="29"/>
      <c r="SD185" s="29"/>
      <c r="SE185" s="29"/>
      <c r="SF185" s="29"/>
      <c r="SG185" s="29"/>
      <c r="SH185" s="29"/>
      <c r="SI185" s="29"/>
      <c r="SJ185" s="29"/>
      <c r="SK185" s="29"/>
      <c r="SL185" s="29"/>
      <c r="SM185" s="29"/>
      <c r="SN185" s="29"/>
      <c r="SO185" s="29"/>
      <c r="SP185" s="29"/>
      <c r="SQ185" s="29"/>
      <c r="SR185" s="29"/>
      <c r="SS185" s="29"/>
      <c r="ST185" s="29"/>
      <c r="SU185" s="29"/>
      <c r="SV185" s="29"/>
      <c r="SW185" s="29"/>
      <c r="SX185" s="29"/>
      <c r="SY185" s="29"/>
      <c r="SZ185" s="29"/>
      <c r="TA185" s="29"/>
      <c r="TB185" s="29"/>
      <c r="TC185" s="29"/>
      <c r="TD185" s="29"/>
      <c r="TE185" s="29"/>
      <c r="TF185" s="29"/>
      <c r="TG185" s="29"/>
      <c r="TH185" s="29"/>
      <c r="TI185" s="29"/>
      <c r="TJ185" s="29"/>
      <c r="TK185" s="29"/>
      <c r="TL185" s="29"/>
      <c r="TM185" s="29"/>
      <c r="TN185" s="29"/>
      <c r="TO185" s="29"/>
    </row>
    <row r="186" spans="1:535" s="21" customFormat="1" ht="31.5" x14ac:dyDescent="0.25">
      <c r="A186" s="53" t="s">
        <v>354</v>
      </c>
      <c r="B186" s="82" t="str">
        <f>'дод 5'!A126</f>
        <v>3172</v>
      </c>
      <c r="C186" s="54" t="s">
        <v>406</v>
      </c>
      <c r="D186" s="157">
        <v>90</v>
      </c>
      <c r="E186" s="157"/>
      <c r="F186" s="157"/>
      <c r="G186" s="157"/>
      <c r="H186" s="157"/>
      <c r="I186" s="157"/>
      <c r="J186" s="158">
        <f t="shared" si="98"/>
        <v>0</v>
      </c>
      <c r="K186" s="157">
        <f t="shared" si="127"/>
        <v>0</v>
      </c>
      <c r="L186" s="157"/>
      <c r="M186" s="157"/>
      <c r="N186" s="157"/>
      <c r="O186" s="157"/>
      <c r="P186" s="157"/>
      <c r="Q186" s="157">
        <f t="shared" si="125"/>
        <v>0</v>
      </c>
      <c r="R186" s="157"/>
      <c r="S186" s="157"/>
      <c r="T186" s="157"/>
      <c r="U186" s="157"/>
      <c r="V186" s="157"/>
      <c r="W186" s="158"/>
      <c r="X186" s="157">
        <f t="shared" si="126"/>
        <v>0</v>
      </c>
      <c r="Y186" s="203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  <c r="IT186" s="22"/>
      <c r="IU186" s="22"/>
      <c r="IV186" s="22"/>
      <c r="IW186" s="22"/>
      <c r="IX186" s="22"/>
      <c r="IY186" s="22"/>
      <c r="IZ186" s="22"/>
      <c r="JA186" s="22"/>
      <c r="JB186" s="22"/>
      <c r="JC186" s="22"/>
      <c r="JD186" s="22"/>
      <c r="JE186" s="22"/>
      <c r="JF186" s="22"/>
      <c r="JG186" s="22"/>
      <c r="JH186" s="22"/>
      <c r="JI186" s="22"/>
      <c r="JJ186" s="22"/>
      <c r="JK186" s="22"/>
      <c r="JL186" s="22"/>
      <c r="JM186" s="22"/>
      <c r="JN186" s="22"/>
      <c r="JO186" s="22"/>
      <c r="JP186" s="22"/>
      <c r="JQ186" s="22"/>
      <c r="JR186" s="22"/>
      <c r="JS186" s="22"/>
      <c r="JT186" s="22"/>
      <c r="JU186" s="22"/>
      <c r="JV186" s="22"/>
      <c r="JW186" s="22"/>
      <c r="JX186" s="22"/>
      <c r="JY186" s="22"/>
      <c r="JZ186" s="22"/>
      <c r="KA186" s="22"/>
      <c r="KB186" s="22"/>
      <c r="KC186" s="22"/>
      <c r="KD186" s="22"/>
      <c r="KE186" s="22"/>
      <c r="KF186" s="22"/>
      <c r="KG186" s="22"/>
      <c r="KH186" s="22"/>
      <c r="KI186" s="22"/>
      <c r="KJ186" s="22"/>
      <c r="KK186" s="22"/>
      <c r="KL186" s="22"/>
      <c r="KM186" s="22"/>
      <c r="KN186" s="22"/>
      <c r="KO186" s="22"/>
      <c r="KP186" s="22"/>
      <c r="KQ186" s="22"/>
      <c r="KR186" s="22"/>
      <c r="KS186" s="22"/>
      <c r="KT186" s="22"/>
      <c r="KU186" s="22"/>
      <c r="KV186" s="22"/>
      <c r="KW186" s="22"/>
      <c r="KX186" s="22"/>
      <c r="KY186" s="22"/>
      <c r="KZ186" s="22"/>
      <c r="LA186" s="22"/>
      <c r="LB186" s="22"/>
      <c r="LC186" s="22"/>
      <c r="LD186" s="22"/>
      <c r="LE186" s="22"/>
      <c r="LF186" s="22"/>
      <c r="LG186" s="22"/>
      <c r="LH186" s="22"/>
      <c r="LI186" s="22"/>
      <c r="LJ186" s="22"/>
      <c r="LK186" s="22"/>
      <c r="LL186" s="22"/>
      <c r="LM186" s="22"/>
      <c r="LN186" s="22"/>
      <c r="LO186" s="22"/>
      <c r="LP186" s="22"/>
      <c r="LQ186" s="22"/>
      <c r="LR186" s="22"/>
      <c r="LS186" s="22"/>
      <c r="LT186" s="22"/>
      <c r="LU186" s="22"/>
      <c r="LV186" s="22"/>
      <c r="LW186" s="22"/>
      <c r="LX186" s="22"/>
      <c r="LY186" s="22"/>
      <c r="LZ186" s="22"/>
      <c r="MA186" s="22"/>
      <c r="MB186" s="22"/>
      <c r="MC186" s="22"/>
      <c r="MD186" s="22"/>
      <c r="ME186" s="22"/>
      <c r="MF186" s="22"/>
      <c r="MG186" s="22"/>
      <c r="MH186" s="22"/>
      <c r="MI186" s="22"/>
      <c r="MJ186" s="22"/>
      <c r="MK186" s="22"/>
      <c r="ML186" s="22"/>
      <c r="MM186" s="22"/>
      <c r="MN186" s="22"/>
      <c r="MO186" s="22"/>
      <c r="MP186" s="22"/>
      <c r="MQ186" s="22"/>
      <c r="MR186" s="22"/>
      <c r="MS186" s="22"/>
      <c r="MT186" s="22"/>
      <c r="MU186" s="22"/>
      <c r="MV186" s="22"/>
      <c r="MW186" s="22"/>
      <c r="MX186" s="22"/>
      <c r="MY186" s="22"/>
      <c r="MZ186" s="22"/>
      <c r="NA186" s="22"/>
      <c r="NB186" s="22"/>
      <c r="NC186" s="22"/>
      <c r="ND186" s="22"/>
      <c r="NE186" s="22"/>
      <c r="NF186" s="22"/>
      <c r="NG186" s="22"/>
      <c r="NH186" s="22"/>
      <c r="NI186" s="22"/>
      <c r="NJ186" s="22"/>
      <c r="NK186" s="22"/>
      <c r="NL186" s="22"/>
      <c r="NM186" s="22"/>
      <c r="NN186" s="22"/>
      <c r="NO186" s="22"/>
      <c r="NP186" s="22"/>
      <c r="NQ186" s="22"/>
      <c r="NR186" s="22"/>
      <c r="NS186" s="22"/>
      <c r="NT186" s="22"/>
      <c r="NU186" s="22"/>
      <c r="NV186" s="22"/>
      <c r="NW186" s="22"/>
      <c r="NX186" s="22"/>
      <c r="NY186" s="22"/>
      <c r="NZ186" s="22"/>
      <c r="OA186" s="22"/>
      <c r="OB186" s="22"/>
      <c r="OC186" s="22"/>
      <c r="OD186" s="22"/>
      <c r="OE186" s="22"/>
      <c r="OF186" s="22"/>
      <c r="OG186" s="22"/>
      <c r="OH186" s="22"/>
      <c r="OI186" s="22"/>
      <c r="OJ186" s="22"/>
      <c r="OK186" s="22"/>
      <c r="OL186" s="22"/>
      <c r="OM186" s="22"/>
      <c r="ON186" s="22"/>
      <c r="OO186" s="22"/>
      <c r="OP186" s="22"/>
      <c r="OQ186" s="22"/>
      <c r="OR186" s="22"/>
      <c r="OS186" s="22"/>
      <c r="OT186" s="22"/>
      <c r="OU186" s="22"/>
      <c r="OV186" s="22"/>
      <c r="OW186" s="22"/>
      <c r="OX186" s="22"/>
      <c r="OY186" s="22"/>
      <c r="OZ186" s="22"/>
      <c r="PA186" s="22"/>
      <c r="PB186" s="22"/>
      <c r="PC186" s="22"/>
      <c r="PD186" s="22"/>
      <c r="PE186" s="22"/>
      <c r="PF186" s="22"/>
      <c r="PG186" s="22"/>
      <c r="PH186" s="22"/>
      <c r="PI186" s="22"/>
      <c r="PJ186" s="22"/>
      <c r="PK186" s="22"/>
      <c r="PL186" s="22"/>
      <c r="PM186" s="22"/>
      <c r="PN186" s="22"/>
      <c r="PO186" s="22"/>
      <c r="PP186" s="22"/>
      <c r="PQ186" s="22"/>
      <c r="PR186" s="22"/>
      <c r="PS186" s="22"/>
      <c r="PT186" s="22"/>
      <c r="PU186" s="22"/>
      <c r="PV186" s="22"/>
      <c r="PW186" s="22"/>
      <c r="PX186" s="22"/>
      <c r="PY186" s="22"/>
      <c r="PZ186" s="22"/>
      <c r="QA186" s="22"/>
      <c r="QB186" s="22"/>
      <c r="QC186" s="22"/>
      <c r="QD186" s="22"/>
      <c r="QE186" s="22"/>
      <c r="QF186" s="22"/>
      <c r="QG186" s="22"/>
      <c r="QH186" s="22"/>
      <c r="QI186" s="22"/>
      <c r="QJ186" s="22"/>
      <c r="QK186" s="22"/>
      <c r="QL186" s="22"/>
      <c r="QM186" s="22"/>
      <c r="QN186" s="22"/>
      <c r="QO186" s="22"/>
      <c r="QP186" s="22"/>
      <c r="QQ186" s="22"/>
      <c r="QR186" s="22"/>
      <c r="QS186" s="22"/>
      <c r="QT186" s="22"/>
      <c r="QU186" s="22"/>
      <c r="QV186" s="22"/>
      <c r="QW186" s="22"/>
      <c r="QX186" s="22"/>
      <c r="QY186" s="22"/>
      <c r="QZ186" s="22"/>
      <c r="RA186" s="22"/>
      <c r="RB186" s="22"/>
      <c r="RC186" s="22"/>
      <c r="RD186" s="22"/>
      <c r="RE186" s="22"/>
      <c r="RF186" s="22"/>
      <c r="RG186" s="22"/>
      <c r="RH186" s="22"/>
      <c r="RI186" s="22"/>
      <c r="RJ186" s="22"/>
      <c r="RK186" s="22"/>
      <c r="RL186" s="22"/>
      <c r="RM186" s="22"/>
      <c r="RN186" s="22"/>
      <c r="RO186" s="22"/>
      <c r="RP186" s="22"/>
      <c r="RQ186" s="22"/>
      <c r="RR186" s="22"/>
      <c r="RS186" s="22"/>
      <c r="RT186" s="22"/>
      <c r="RU186" s="22"/>
      <c r="RV186" s="22"/>
      <c r="RW186" s="22"/>
      <c r="RX186" s="22"/>
      <c r="RY186" s="22"/>
      <c r="RZ186" s="22"/>
      <c r="SA186" s="22"/>
      <c r="SB186" s="22"/>
      <c r="SC186" s="22"/>
      <c r="SD186" s="22"/>
      <c r="SE186" s="22"/>
      <c r="SF186" s="22"/>
      <c r="SG186" s="22"/>
      <c r="SH186" s="22"/>
      <c r="SI186" s="22"/>
      <c r="SJ186" s="22"/>
      <c r="SK186" s="22"/>
      <c r="SL186" s="22"/>
      <c r="SM186" s="22"/>
      <c r="SN186" s="22"/>
      <c r="SO186" s="22"/>
      <c r="SP186" s="22"/>
      <c r="SQ186" s="22"/>
      <c r="SR186" s="22"/>
      <c r="SS186" s="22"/>
      <c r="ST186" s="22"/>
      <c r="SU186" s="22"/>
      <c r="SV186" s="22"/>
      <c r="SW186" s="22"/>
      <c r="SX186" s="22"/>
      <c r="SY186" s="22"/>
      <c r="SZ186" s="22"/>
      <c r="TA186" s="22"/>
      <c r="TB186" s="22"/>
      <c r="TC186" s="22"/>
      <c r="TD186" s="22"/>
      <c r="TE186" s="22"/>
      <c r="TF186" s="22"/>
      <c r="TG186" s="22"/>
      <c r="TH186" s="22"/>
      <c r="TI186" s="22"/>
      <c r="TJ186" s="22"/>
      <c r="TK186" s="22"/>
      <c r="TL186" s="22"/>
      <c r="TM186" s="22"/>
      <c r="TN186" s="22"/>
      <c r="TO186" s="22"/>
    </row>
    <row r="187" spans="1:535" s="23" customFormat="1" ht="39.75" customHeight="1" x14ac:dyDescent="0.25">
      <c r="A187" s="73"/>
      <c r="B187" s="95"/>
      <c r="C187" s="74" t="s">
        <v>393</v>
      </c>
      <c r="D187" s="159">
        <v>90</v>
      </c>
      <c r="E187" s="159"/>
      <c r="F187" s="159"/>
      <c r="G187" s="159"/>
      <c r="H187" s="159"/>
      <c r="I187" s="159"/>
      <c r="J187" s="158">
        <f t="shared" si="98"/>
        <v>0</v>
      </c>
      <c r="K187" s="159">
        <f t="shared" si="127"/>
        <v>0</v>
      </c>
      <c r="L187" s="159"/>
      <c r="M187" s="159"/>
      <c r="N187" s="159"/>
      <c r="O187" s="159"/>
      <c r="P187" s="159"/>
      <c r="Q187" s="157">
        <f t="shared" si="125"/>
        <v>0</v>
      </c>
      <c r="R187" s="159"/>
      <c r="S187" s="159"/>
      <c r="T187" s="159"/>
      <c r="U187" s="159"/>
      <c r="V187" s="159"/>
      <c r="W187" s="158"/>
      <c r="X187" s="157">
        <f t="shared" si="126"/>
        <v>0</v>
      </c>
      <c r="Y187" s="203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  <c r="EA187" s="29"/>
      <c r="EB187" s="29"/>
      <c r="EC187" s="29"/>
      <c r="ED187" s="29"/>
      <c r="EE187" s="29"/>
      <c r="EF187" s="29"/>
      <c r="EG187" s="29"/>
      <c r="EH187" s="29"/>
      <c r="EI187" s="29"/>
      <c r="EJ187" s="29"/>
      <c r="EK187" s="29"/>
      <c r="EL187" s="29"/>
      <c r="EM187" s="29"/>
      <c r="EN187" s="29"/>
      <c r="EO187" s="29"/>
      <c r="EP187" s="29"/>
      <c r="EQ187" s="29"/>
      <c r="ER187" s="29"/>
      <c r="ES187" s="29"/>
      <c r="ET187" s="29"/>
      <c r="EU187" s="29"/>
      <c r="EV187" s="29"/>
      <c r="EW187" s="29"/>
      <c r="EX187" s="29"/>
      <c r="EY187" s="29"/>
      <c r="EZ187" s="29"/>
      <c r="FA187" s="29"/>
      <c r="FB187" s="29"/>
      <c r="FC187" s="29"/>
      <c r="FD187" s="29"/>
      <c r="FE187" s="29"/>
      <c r="FF187" s="29"/>
      <c r="FG187" s="29"/>
      <c r="FH187" s="29"/>
      <c r="FI187" s="29"/>
      <c r="FJ187" s="29"/>
      <c r="FK187" s="29"/>
      <c r="FL187" s="29"/>
      <c r="FM187" s="29"/>
      <c r="FN187" s="29"/>
      <c r="FO187" s="29"/>
      <c r="FP187" s="29"/>
      <c r="FQ187" s="29"/>
      <c r="FR187" s="29"/>
      <c r="FS187" s="29"/>
      <c r="FT187" s="29"/>
      <c r="FU187" s="29"/>
      <c r="FV187" s="29"/>
      <c r="FW187" s="29"/>
      <c r="FX187" s="29"/>
      <c r="FY187" s="29"/>
      <c r="FZ187" s="29"/>
      <c r="GA187" s="29"/>
      <c r="GB187" s="29"/>
      <c r="GC187" s="29"/>
      <c r="GD187" s="29"/>
      <c r="GE187" s="29"/>
      <c r="GF187" s="29"/>
      <c r="GG187" s="29"/>
      <c r="GH187" s="29"/>
      <c r="GI187" s="29"/>
      <c r="GJ187" s="29"/>
      <c r="GK187" s="29"/>
      <c r="GL187" s="29"/>
      <c r="GM187" s="29"/>
      <c r="GN187" s="29"/>
      <c r="GO187" s="29"/>
      <c r="GP187" s="29"/>
      <c r="GQ187" s="29"/>
      <c r="GR187" s="29"/>
      <c r="GS187" s="29"/>
      <c r="GT187" s="29"/>
      <c r="GU187" s="29"/>
      <c r="GV187" s="29"/>
      <c r="GW187" s="29"/>
      <c r="GX187" s="29"/>
      <c r="GY187" s="29"/>
      <c r="GZ187" s="29"/>
      <c r="HA187" s="29"/>
      <c r="HB187" s="29"/>
      <c r="HC187" s="29"/>
      <c r="HD187" s="29"/>
      <c r="HE187" s="29"/>
      <c r="HF187" s="29"/>
      <c r="HG187" s="29"/>
      <c r="HH187" s="29"/>
      <c r="HI187" s="29"/>
      <c r="HJ187" s="29"/>
      <c r="HK187" s="29"/>
      <c r="HL187" s="29"/>
      <c r="HM187" s="29"/>
      <c r="HN187" s="29"/>
      <c r="HO187" s="29"/>
      <c r="HP187" s="29"/>
      <c r="HQ187" s="29"/>
      <c r="HR187" s="29"/>
      <c r="HS187" s="29"/>
      <c r="HT187" s="29"/>
      <c r="HU187" s="29"/>
      <c r="HV187" s="29"/>
      <c r="HW187" s="29"/>
      <c r="HX187" s="29"/>
      <c r="HY187" s="29"/>
      <c r="HZ187" s="29"/>
      <c r="IA187" s="29"/>
      <c r="IB187" s="29"/>
      <c r="IC187" s="29"/>
      <c r="ID187" s="29"/>
      <c r="IE187" s="29"/>
      <c r="IF187" s="29"/>
      <c r="IG187" s="29"/>
      <c r="IH187" s="29"/>
      <c r="II187" s="29"/>
      <c r="IJ187" s="29"/>
      <c r="IK187" s="29"/>
      <c r="IL187" s="29"/>
      <c r="IM187" s="29"/>
      <c r="IN187" s="29"/>
      <c r="IO187" s="29"/>
      <c r="IP187" s="29"/>
      <c r="IQ187" s="29"/>
      <c r="IR187" s="29"/>
      <c r="IS187" s="29"/>
      <c r="IT187" s="29"/>
      <c r="IU187" s="29"/>
      <c r="IV187" s="29"/>
      <c r="IW187" s="29"/>
      <c r="IX187" s="29"/>
      <c r="IY187" s="29"/>
      <c r="IZ187" s="29"/>
      <c r="JA187" s="29"/>
      <c r="JB187" s="29"/>
      <c r="JC187" s="29"/>
      <c r="JD187" s="29"/>
      <c r="JE187" s="29"/>
      <c r="JF187" s="29"/>
      <c r="JG187" s="29"/>
      <c r="JH187" s="29"/>
      <c r="JI187" s="29"/>
      <c r="JJ187" s="29"/>
      <c r="JK187" s="29"/>
      <c r="JL187" s="29"/>
      <c r="JM187" s="29"/>
      <c r="JN187" s="29"/>
      <c r="JO187" s="29"/>
      <c r="JP187" s="29"/>
      <c r="JQ187" s="29"/>
      <c r="JR187" s="29"/>
      <c r="JS187" s="29"/>
      <c r="JT187" s="29"/>
      <c r="JU187" s="29"/>
      <c r="JV187" s="29"/>
      <c r="JW187" s="29"/>
      <c r="JX187" s="29"/>
      <c r="JY187" s="29"/>
      <c r="JZ187" s="29"/>
      <c r="KA187" s="29"/>
      <c r="KB187" s="29"/>
      <c r="KC187" s="29"/>
      <c r="KD187" s="29"/>
      <c r="KE187" s="29"/>
      <c r="KF187" s="29"/>
      <c r="KG187" s="29"/>
      <c r="KH187" s="29"/>
      <c r="KI187" s="29"/>
      <c r="KJ187" s="29"/>
      <c r="KK187" s="29"/>
      <c r="KL187" s="29"/>
      <c r="KM187" s="29"/>
      <c r="KN187" s="29"/>
      <c r="KO187" s="29"/>
      <c r="KP187" s="29"/>
      <c r="KQ187" s="29"/>
      <c r="KR187" s="29"/>
      <c r="KS187" s="29"/>
      <c r="KT187" s="29"/>
      <c r="KU187" s="29"/>
      <c r="KV187" s="29"/>
      <c r="KW187" s="29"/>
      <c r="KX187" s="29"/>
      <c r="KY187" s="29"/>
      <c r="KZ187" s="29"/>
      <c r="LA187" s="29"/>
      <c r="LB187" s="29"/>
      <c r="LC187" s="29"/>
      <c r="LD187" s="29"/>
      <c r="LE187" s="29"/>
      <c r="LF187" s="29"/>
      <c r="LG187" s="29"/>
      <c r="LH187" s="29"/>
      <c r="LI187" s="29"/>
      <c r="LJ187" s="29"/>
      <c r="LK187" s="29"/>
      <c r="LL187" s="29"/>
      <c r="LM187" s="29"/>
      <c r="LN187" s="29"/>
      <c r="LO187" s="29"/>
      <c r="LP187" s="29"/>
      <c r="LQ187" s="29"/>
      <c r="LR187" s="29"/>
      <c r="LS187" s="29"/>
      <c r="LT187" s="29"/>
      <c r="LU187" s="29"/>
      <c r="LV187" s="29"/>
      <c r="LW187" s="29"/>
      <c r="LX187" s="29"/>
      <c r="LY187" s="29"/>
      <c r="LZ187" s="29"/>
      <c r="MA187" s="29"/>
      <c r="MB187" s="29"/>
      <c r="MC187" s="29"/>
      <c r="MD187" s="29"/>
      <c r="ME187" s="29"/>
      <c r="MF187" s="29"/>
      <c r="MG187" s="29"/>
      <c r="MH187" s="29"/>
      <c r="MI187" s="29"/>
      <c r="MJ187" s="29"/>
      <c r="MK187" s="29"/>
      <c r="ML187" s="29"/>
      <c r="MM187" s="29"/>
      <c r="MN187" s="29"/>
      <c r="MO187" s="29"/>
      <c r="MP187" s="29"/>
      <c r="MQ187" s="29"/>
      <c r="MR187" s="29"/>
      <c r="MS187" s="29"/>
      <c r="MT187" s="29"/>
      <c r="MU187" s="29"/>
      <c r="MV187" s="29"/>
      <c r="MW187" s="29"/>
      <c r="MX187" s="29"/>
      <c r="MY187" s="29"/>
      <c r="MZ187" s="29"/>
      <c r="NA187" s="29"/>
      <c r="NB187" s="29"/>
      <c r="NC187" s="29"/>
      <c r="ND187" s="29"/>
      <c r="NE187" s="29"/>
      <c r="NF187" s="29"/>
      <c r="NG187" s="29"/>
      <c r="NH187" s="29"/>
      <c r="NI187" s="29"/>
      <c r="NJ187" s="29"/>
      <c r="NK187" s="29"/>
      <c r="NL187" s="29"/>
      <c r="NM187" s="29"/>
      <c r="NN187" s="29"/>
      <c r="NO187" s="29"/>
      <c r="NP187" s="29"/>
      <c r="NQ187" s="29"/>
      <c r="NR187" s="29"/>
      <c r="NS187" s="29"/>
      <c r="NT187" s="29"/>
      <c r="NU187" s="29"/>
      <c r="NV187" s="29"/>
      <c r="NW187" s="29"/>
      <c r="NX187" s="29"/>
      <c r="NY187" s="29"/>
      <c r="NZ187" s="29"/>
      <c r="OA187" s="29"/>
      <c r="OB187" s="29"/>
      <c r="OC187" s="29"/>
      <c r="OD187" s="29"/>
      <c r="OE187" s="29"/>
      <c r="OF187" s="29"/>
      <c r="OG187" s="29"/>
      <c r="OH187" s="29"/>
      <c r="OI187" s="29"/>
      <c r="OJ187" s="29"/>
      <c r="OK187" s="29"/>
      <c r="OL187" s="29"/>
      <c r="OM187" s="29"/>
      <c r="ON187" s="29"/>
      <c r="OO187" s="29"/>
      <c r="OP187" s="29"/>
      <c r="OQ187" s="29"/>
      <c r="OR187" s="29"/>
      <c r="OS187" s="29"/>
      <c r="OT187" s="29"/>
      <c r="OU187" s="29"/>
      <c r="OV187" s="29"/>
      <c r="OW187" s="29"/>
      <c r="OX187" s="29"/>
      <c r="OY187" s="29"/>
      <c r="OZ187" s="29"/>
      <c r="PA187" s="29"/>
      <c r="PB187" s="29"/>
      <c r="PC187" s="29"/>
      <c r="PD187" s="29"/>
      <c r="PE187" s="29"/>
      <c r="PF187" s="29"/>
      <c r="PG187" s="29"/>
      <c r="PH187" s="29"/>
      <c r="PI187" s="29"/>
      <c r="PJ187" s="29"/>
      <c r="PK187" s="29"/>
      <c r="PL187" s="29"/>
      <c r="PM187" s="29"/>
      <c r="PN187" s="29"/>
      <c r="PO187" s="29"/>
      <c r="PP187" s="29"/>
      <c r="PQ187" s="29"/>
      <c r="PR187" s="29"/>
      <c r="PS187" s="29"/>
      <c r="PT187" s="29"/>
      <c r="PU187" s="29"/>
      <c r="PV187" s="29"/>
      <c r="PW187" s="29"/>
      <c r="PX187" s="29"/>
      <c r="PY187" s="29"/>
      <c r="PZ187" s="29"/>
      <c r="QA187" s="29"/>
      <c r="QB187" s="29"/>
      <c r="QC187" s="29"/>
      <c r="QD187" s="29"/>
      <c r="QE187" s="29"/>
      <c r="QF187" s="29"/>
      <c r="QG187" s="29"/>
      <c r="QH187" s="29"/>
      <c r="QI187" s="29"/>
      <c r="QJ187" s="29"/>
      <c r="QK187" s="29"/>
      <c r="QL187" s="29"/>
      <c r="QM187" s="29"/>
      <c r="QN187" s="29"/>
      <c r="QO187" s="29"/>
      <c r="QP187" s="29"/>
      <c r="QQ187" s="29"/>
      <c r="QR187" s="29"/>
      <c r="QS187" s="29"/>
      <c r="QT187" s="29"/>
      <c r="QU187" s="29"/>
      <c r="QV187" s="29"/>
      <c r="QW187" s="29"/>
      <c r="QX187" s="29"/>
      <c r="QY187" s="29"/>
      <c r="QZ187" s="29"/>
      <c r="RA187" s="29"/>
      <c r="RB187" s="29"/>
      <c r="RC187" s="29"/>
      <c r="RD187" s="29"/>
      <c r="RE187" s="29"/>
      <c r="RF187" s="29"/>
      <c r="RG187" s="29"/>
      <c r="RH187" s="29"/>
      <c r="RI187" s="29"/>
      <c r="RJ187" s="29"/>
      <c r="RK187" s="29"/>
      <c r="RL187" s="29"/>
      <c r="RM187" s="29"/>
      <c r="RN187" s="29"/>
      <c r="RO187" s="29"/>
      <c r="RP187" s="29"/>
      <c r="RQ187" s="29"/>
      <c r="RR187" s="29"/>
      <c r="RS187" s="29"/>
      <c r="RT187" s="29"/>
      <c r="RU187" s="29"/>
      <c r="RV187" s="29"/>
      <c r="RW187" s="29"/>
      <c r="RX187" s="29"/>
      <c r="RY187" s="29"/>
      <c r="RZ187" s="29"/>
      <c r="SA187" s="29"/>
      <c r="SB187" s="29"/>
      <c r="SC187" s="29"/>
      <c r="SD187" s="29"/>
      <c r="SE187" s="29"/>
      <c r="SF187" s="29"/>
      <c r="SG187" s="29"/>
      <c r="SH187" s="29"/>
      <c r="SI187" s="29"/>
      <c r="SJ187" s="29"/>
      <c r="SK187" s="29"/>
      <c r="SL187" s="29"/>
      <c r="SM187" s="29"/>
      <c r="SN187" s="29"/>
      <c r="SO187" s="29"/>
      <c r="SP187" s="29"/>
      <c r="SQ187" s="29"/>
      <c r="SR187" s="29"/>
      <c r="SS187" s="29"/>
      <c r="ST187" s="29"/>
      <c r="SU187" s="29"/>
      <c r="SV187" s="29"/>
      <c r="SW187" s="29"/>
      <c r="SX187" s="29"/>
      <c r="SY187" s="29"/>
      <c r="SZ187" s="29"/>
      <c r="TA187" s="29"/>
      <c r="TB187" s="29"/>
      <c r="TC187" s="29"/>
      <c r="TD187" s="29"/>
      <c r="TE187" s="29"/>
      <c r="TF187" s="29"/>
      <c r="TG187" s="29"/>
      <c r="TH187" s="29"/>
      <c r="TI187" s="29"/>
      <c r="TJ187" s="29"/>
      <c r="TK187" s="29"/>
      <c r="TL187" s="29"/>
      <c r="TM187" s="29"/>
      <c r="TN187" s="29"/>
      <c r="TO187" s="29"/>
    </row>
    <row r="188" spans="1:535" s="21" customFormat="1" ht="78.75" x14ac:dyDescent="0.25">
      <c r="A188" s="53" t="s">
        <v>186</v>
      </c>
      <c r="B188" s="82" t="str">
        <f>'дод 5'!A128</f>
        <v>3180</v>
      </c>
      <c r="C188" s="54" t="str">
        <f>'дод 5'!C128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D188" s="157">
        <v>2213520</v>
      </c>
      <c r="E188" s="157"/>
      <c r="F188" s="157"/>
      <c r="G188" s="157">
        <v>1735650.28</v>
      </c>
      <c r="H188" s="157"/>
      <c r="I188" s="157"/>
      <c r="J188" s="158">
        <f t="shared" si="98"/>
        <v>78.411321334345303</v>
      </c>
      <c r="K188" s="157">
        <f t="shared" si="127"/>
        <v>0</v>
      </c>
      <c r="L188" s="157"/>
      <c r="M188" s="157"/>
      <c r="N188" s="157"/>
      <c r="O188" s="157"/>
      <c r="P188" s="157"/>
      <c r="Q188" s="157">
        <f t="shared" si="125"/>
        <v>0</v>
      </c>
      <c r="R188" s="157"/>
      <c r="S188" s="157"/>
      <c r="T188" s="157"/>
      <c r="U188" s="157"/>
      <c r="V188" s="157"/>
      <c r="W188" s="158"/>
      <c r="X188" s="157">
        <f t="shared" si="126"/>
        <v>1735650.28</v>
      </c>
      <c r="Y188" s="203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  <c r="IT188" s="22"/>
      <c r="IU188" s="22"/>
      <c r="IV188" s="22"/>
      <c r="IW188" s="22"/>
      <c r="IX188" s="22"/>
      <c r="IY188" s="22"/>
      <c r="IZ188" s="22"/>
      <c r="JA188" s="22"/>
      <c r="JB188" s="22"/>
      <c r="JC188" s="22"/>
      <c r="JD188" s="22"/>
      <c r="JE188" s="22"/>
      <c r="JF188" s="22"/>
      <c r="JG188" s="22"/>
      <c r="JH188" s="22"/>
      <c r="JI188" s="22"/>
      <c r="JJ188" s="22"/>
      <c r="JK188" s="22"/>
      <c r="JL188" s="22"/>
      <c r="JM188" s="22"/>
      <c r="JN188" s="22"/>
      <c r="JO188" s="22"/>
      <c r="JP188" s="22"/>
      <c r="JQ188" s="22"/>
      <c r="JR188" s="22"/>
      <c r="JS188" s="22"/>
      <c r="JT188" s="22"/>
      <c r="JU188" s="22"/>
      <c r="JV188" s="22"/>
      <c r="JW188" s="22"/>
      <c r="JX188" s="22"/>
      <c r="JY188" s="22"/>
      <c r="JZ188" s="22"/>
      <c r="KA188" s="22"/>
      <c r="KB188" s="22"/>
      <c r="KC188" s="22"/>
      <c r="KD188" s="22"/>
      <c r="KE188" s="22"/>
      <c r="KF188" s="22"/>
      <c r="KG188" s="22"/>
      <c r="KH188" s="22"/>
      <c r="KI188" s="22"/>
      <c r="KJ188" s="22"/>
      <c r="KK188" s="22"/>
      <c r="KL188" s="22"/>
      <c r="KM188" s="22"/>
      <c r="KN188" s="22"/>
      <c r="KO188" s="22"/>
      <c r="KP188" s="22"/>
      <c r="KQ188" s="22"/>
      <c r="KR188" s="22"/>
      <c r="KS188" s="22"/>
      <c r="KT188" s="22"/>
      <c r="KU188" s="22"/>
      <c r="KV188" s="22"/>
      <c r="KW188" s="22"/>
      <c r="KX188" s="22"/>
      <c r="KY188" s="22"/>
      <c r="KZ188" s="22"/>
      <c r="LA188" s="22"/>
      <c r="LB188" s="22"/>
      <c r="LC188" s="22"/>
      <c r="LD188" s="22"/>
      <c r="LE188" s="22"/>
      <c r="LF188" s="22"/>
      <c r="LG188" s="22"/>
      <c r="LH188" s="22"/>
      <c r="LI188" s="22"/>
      <c r="LJ188" s="22"/>
      <c r="LK188" s="22"/>
      <c r="LL188" s="22"/>
      <c r="LM188" s="22"/>
      <c r="LN188" s="22"/>
      <c r="LO188" s="22"/>
      <c r="LP188" s="22"/>
      <c r="LQ188" s="22"/>
      <c r="LR188" s="22"/>
      <c r="LS188" s="22"/>
      <c r="LT188" s="22"/>
      <c r="LU188" s="22"/>
      <c r="LV188" s="22"/>
      <c r="LW188" s="22"/>
      <c r="LX188" s="22"/>
      <c r="LY188" s="22"/>
      <c r="LZ188" s="22"/>
      <c r="MA188" s="22"/>
      <c r="MB188" s="22"/>
      <c r="MC188" s="22"/>
      <c r="MD188" s="22"/>
      <c r="ME188" s="22"/>
      <c r="MF188" s="22"/>
      <c r="MG188" s="22"/>
      <c r="MH188" s="22"/>
      <c r="MI188" s="22"/>
      <c r="MJ188" s="22"/>
      <c r="MK188" s="22"/>
      <c r="ML188" s="22"/>
      <c r="MM188" s="22"/>
      <c r="MN188" s="22"/>
      <c r="MO188" s="22"/>
      <c r="MP188" s="22"/>
      <c r="MQ188" s="22"/>
      <c r="MR188" s="22"/>
      <c r="MS188" s="22"/>
      <c r="MT188" s="22"/>
      <c r="MU188" s="22"/>
      <c r="MV188" s="22"/>
      <c r="MW188" s="22"/>
      <c r="MX188" s="22"/>
      <c r="MY188" s="22"/>
      <c r="MZ188" s="22"/>
      <c r="NA188" s="22"/>
      <c r="NB188" s="22"/>
      <c r="NC188" s="22"/>
      <c r="ND188" s="22"/>
      <c r="NE188" s="22"/>
      <c r="NF188" s="22"/>
      <c r="NG188" s="22"/>
      <c r="NH188" s="22"/>
      <c r="NI188" s="22"/>
      <c r="NJ188" s="22"/>
      <c r="NK188" s="22"/>
      <c r="NL188" s="22"/>
      <c r="NM188" s="22"/>
      <c r="NN188" s="22"/>
      <c r="NO188" s="22"/>
      <c r="NP188" s="22"/>
      <c r="NQ188" s="22"/>
      <c r="NR188" s="22"/>
      <c r="NS188" s="22"/>
      <c r="NT188" s="22"/>
      <c r="NU188" s="22"/>
      <c r="NV188" s="22"/>
      <c r="NW188" s="22"/>
      <c r="NX188" s="22"/>
      <c r="NY188" s="22"/>
      <c r="NZ188" s="22"/>
      <c r="OA188" s="22"/>
      <c r="OB188" s="22"/>
      <c r="OC188" s="22"/>
      <c r="OD188" s="22"/>
      <c r="OE188" s="22"/>
      <c r="OF188" s="22"/>
      <c r="OG188" s="22"/>
      <c r="OH188" s="22"/>
      <c r="OI188" s="22"/>
      <c r="OJ188" s="22"/>
      <c r="OK188" s="22"/>
      <c r="OL188" s="22"/>
      <c r="OM188" s="22"/>
      <c r="ON188" s="22"/>
      <c r="OO188" s="22"/>
      <c r="OP188" s="22"/>
      <c r="OQ188" s="22"/>
      <c r="OR188" s="22"/>
      <c r="OS188" s="22"/>
      <c r="OT188" s="22"/>
      <c r="OU188" s="22"/>
      <c r="OV188" s="22"/>
      <c r="OW188" s="22"/>
      <c r="OX188" s="22"/>
      <c r="OY188" s="22"/>
      <c r="OZ188" s="22"/>
      <c r="PA188" s="22"/>
      <c r="PB188" s="22"/>
      <c r="PC188" s="22"/>
      <c r="PD188" s="22"/>
      <c r="PE188" s="22"/>
      <c r="PF188" s="22"/>
      <c r="PG188" s="22"/>
      <c r="PH188" s="22"/>
      <c r="PI188" s="22"/>
      <c r="PJ188" s="22"/>
      <c r="PK188" s="22"/>
      <c r="PL188" s="22"/>
      <c r="PM188" s="22"/>
      <c r="PN188" s="22"/>
      <c r="PO188" s="22"/>
      <c r="PP188" s="22"/>
      <c r="PQ188" s="22"/>
      <c r="PR188" s="22"/>
      <c r="PS188" s="22"/>
      <c r="PT188" s="22"/>
      <c r="PU188" s="22"/>
      <c r="PV188" s="22"/>
      <c r="PW188" s="22"/>
      <c r="PX188" s="22"/>
      <c r="PY188" s="22"/>
      <c r="PZ188" s="22"/>
      <c r="QA188" s="22"/>
      <c r="QB188" s="22"/>
      <c r="QC188" s="22"/>
      <c r="QD188" s="22"/>
      <c r="QE188" s="22"/>
      <c r="QF188" s="22"/>
      <c r="QG188" s="22"/>
      <c r="QH188" s="22"/>
      <c r="QI188" s="22"/>
      <c r="QJ188" s="22"/>
      <c r="QK188" s="22"/>
      <c r="QL188" s="22"/>
      <c r="QM188" s="22"/>
      <c r="QN188" s="22"/>
      <c r="QO188" s="22"/>
      <c r="QP188" s="22"/>
      <c r="QQ188" s="22"/>
      <c r="QR188" s="22"/>
      <c r="QS188" s="22"/>
      <c r="QT188" s="22"/>
      <c r="QU188" s="22"/>
      <c r="QV188" s="22"/>
      <c r="QW188" s="22"/>
      <c r="QX188" s="22"/>
      <c r="QY188" s="22"/>
      <c r="QZ188" s="22"/>
      <c r="RA188" s="22"/>
      <c r="RB188" s="22"/>
      <c r="RC188" s="22"/>
      <c r="RD188" s="22"/>
      <c r="RE188" s="22"/>
      <c r="RF188" s="22"/>
      <c r="RG188" s="22"/>
      <c r="RH188" s="22"/>
      <c r="RI188" s="22"/>
      <c r="RJ188" s="22"/>
      <c r="RK188" s="22"/>
      <c r="RL188" s="22"/>
      <c r="RM188" s="22"/>
      <c r="RN188" s="22"/>
      <c r="RO188" s="22"/>
      <c r="RP188" s="22"/>
      <c r="RQ188" s="22"/>
      <c r="RR188" s="22"/>
      <c r="RS188" s="22"/>
      <c r="RT188" s="22"/>
      <c r="RU188" s="22"/>
      <c r="RV188" s="22"/>
      <c r="RW188" s="22"/>
      <c r="RX188" s="22"/>
      <c r="RY188" s="22"/>
      <c r="RZ188" s="22"/>
      <c r="SA188" s="22"/>
      <c r="SB188" s="22"/>
      <c r="SC188" s="22"/>
      <c r="SD188" s="22"/>
      <c r="SE188" s="22"/>
      <c r="SF188" s="22"/>
      <c r="SG188" s="22"/>
      <c r="SH188" s="22"/>
      <c r="SI188" s="22"/>
      <c r="SJ188" s="22"/>
      <c r="SK188" s="22"/>
      <c r="SL188" s="22"/>
      <c r="SM188" s="22"/>
      <c r="SN188" s="22"/>
      <c r="SO188" s="22"/>
      <c r="SP188" s="22"/>
      <c r="SQ188" s="22"/>
      <c r="SR188" s="22"/>
      <c r="SS188" s="22"/>
      <c r="ST188" s="22"/>
      <c r="SU188" s="22"/>
      <c r="SV188" s="22"/>
      <c r="SW188" s="22"/>
      <c r="SX188" s="22"/>
      <c r="SY188" s="22"/>
      <c r="SZ188" s="22"/>
      <c r="TA188" s="22"/>
      <c r="TB188" s="22"/>
      <c r="TC188" s="22"/>
      <c r="TD188" s="22"/>
      <c r="TE188" s="22"/>
      <c r="TF188" s="22"/>
      <c r="TG188" s="22"/>
      <c r="TH188" s="22"/>
      <c r="TI188" s="22"/>
      <c r="TJ188" s="22"/>
      <c r="TK188" s="22"/>
      <c r="TL188" s="22"/>
      <c r="TM188" s="22"/>
      <c r="TN188" s="22"/>
      <c r="TO188" s="22"/>
    </row>
    <row r="189" spans="1:535" s="21" customFormat="1" ht="31.5" customHeight="1" x14ac:dyDescent="0.25">
      <c r="A189" s="53" t="s">
        <v>308</v>
      </c>
      <c r="B189" s="82" t="str">
        <f>'дод 5'!A129</f>
        <v>3191</v>
      </c>
      <c r="C189" s="54" t="str">
        <f>'дод 5'!C129</f>
        <v>Інші видатки на соціальний захист ветеранів війни та праці</v>
      </c>
      <c r="D189" s="157">
        <v>2042960</v>
      </c>
      <c r="E189" s="157"/>
      <c r="F189" s="157"/>
      <c r="G189" s="157">
        <v>1332318.99</v>
      </c>
      <c r="H189" s="157"/>
      <c r="I189" s="157"/>
      <c r="J189" s="158">
        <f t="shared" si="98"/>
        <v>65.215128538982654</v>
      </c>
      <c r="K189" s="157">
        <f t="shared" si="127"/>
        <v>0</v>
      </c>
      <c r="L189" s="157"/>
      <c r="M189" s="157"/>
      <c r="N189" s="157"/>
      <c r="O189" s="157"/>
      <c r="P189" s="157"/>
      <c r="Q189" s="157">
        <f t="shared" si="125"/>
        <v>0</v>
      </c>
      <c r="R189" s="157"/>
      <c r="S189" s="157"/>
      <c r="T189" s="157"/>
      <c r="U189" s="157"/>
      <c r="V189" s="157"/>
      <c r="W189" s="158"/>
      <c r="X189" s="157">
        <f t="shared" si="126"/>
        <v>1332318.99</v>
      </c>
      <c r="Y189" s="203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  <c r="IT189" s="22"/>
      <c r="IU189" s="22"/>
      <c r="IV189" s="22"/>
      <c r="IW189" s="22"/>
      <c r="IX189" s="22"/>
      <c r="IY189" s="22"/>
      <c r="IZ189" s="22"/>
      <c r="JA189" s="22"/>
      <c r="JB189" s="22"/>
      <c r="JC189" s="22"/>
      <c r="JD189" s="22"/>
      <c r="JE189" s="22"/>
      <c r="JF189" s="22"/>
      <c r="JG189" s="22"/>
      <c r="JH189" s="22"/>
      <c r="JI189" s="22"/>
      <c r="JJ189" s="22"/>
      <c r="JK189" s="22"/>
      <c r="JL189" s="22"/>
      <c r="JM189" s="22"/>
      <c r="JN189" s="22"/>
      <c r="JO189" s="22"/>
      <c r="JP189" s="22"/>
      <c r="JQ189" s="22"/>
      <c r="JR189" s="22"/>
      <c r="JS189" s="22"/>
      <c r="JT189" s="22"/>
      <c r="JU189" s="22"/>
      <c r="JV189" s="22"/>
      <c r="JW189" s="22"/>
      <c r="JX189" s="22"/>
      <c r="JY189" s="22"/>
      <c r="JZ189" s="22"/>
      <c r="KA189" s="22"/>
      <c r="KB189" s="22"/>
      <c r="KC189" s="22"/>
      <c r="KD189" s="22"/>
      <c r="KE189" s="22"/>
      <c r="KF189" s="22"/>
      <c r="KG189" s="22"/>
      <c r="KH189" s="22"/>
      <c r="KI189" s="22"/>
      <c r="KJ189" s="22"/>
      <c r="KK189" s="22"/>
      <c r="KL189" s="22"/>
      <c r="KM189" s="22"/>
      <c r="KN189" s="22"/>
      <c r="KO189" s="22"/>
      <c r="KP189" s="22"/>
      <c r="KQ189" s="22"/>
      <c r="KR189" s="22"/>
      <c r="KS189" s="22"/>
      <c r="KT189" s="22"/>
      <c r="KU189" s="22"/>
      <c r="KV189" s="22"/>
      <c r="KW189" s="22"/>
      <c r="KX189" s="22"/>
      <c r="KY189" s="22"/>
      <c r="KZ189" s="22"/>
      <c r="LA189" s="22"/>
      <c r="LB189" s="22"/>
      <c r="LC189" s="22"/>
      <c r="LD189" s="22"/>
      <c r="LE189" s="22"/>
      <c r="LF189" s="22"/>
      <c r="LG189" s="22"/>
      <c r="LH189" s="22"/>
      <c r="LI189" s="22"/>
      <c r="LJ189" s="22"/>
      <c r="LK189" s="22"/>
      <c r="LL189" s="22"/>
      <c r="LM189" s="22"/>
      <c r="LN189" s="22"/>
      <c r="LO189" s="22"/>
      <c r="LP189" s="22"/>
      <c r="LQ189" s="22"/>
      <c r="LR189" s="22"/>
      <c r="LS189" s="22"/>
      <c r="LT189" s="22"/>
      <c r="LU189" s="22"/>
      <c r="LV189" s="22"/>
      <c r="LW189" s="22"/>
      <c r="LX189" s="22"/>
      <c r="LY189" s="22"/>
      <c r="LZ189" s="22"/>
      <c r="MA189" s="22"/>
      <c r="MB189" s="22"/>
      <c r="MC189" s="22"/>
      <c r="MD189" s="22"/>
      <c r="ME189" s="22"/>
      <c r="MF189" s="22"/>
      <c r="MG189" s="22"/>
      <c r="MH189" s="22"/>
      <c r="MI189" s="22"/>
      <c r="MJ189" s="22"/>
      <c r="MK189" s="22"/>
      <c r="ML189" s="22"/>
      <c r="MM189" s="22"/>
      <c r="MN189" s="22"/>
      <c r="MO189" s="22"/>
      <c r="MP189" s="22"/>
      <c r="MQ189" s="22"/>
      <c r="MR189" s="22"/>
      <c r="MS189" s="22"/>
      <c r="MT189" s="22"/>
      <c r="MU189" s="22"/>
      <c r="MV189" s="22"/>
      <c r="MW189" s="22"/>
      <c r="MX189" s="22"/>
      <c r="MY189" s="22"/>
      <c r="MZ189" s="22"/>
      <c r="NA189" s="22"/>
      <c r="NB189" s="22"/>
      <c r="NC189" s="22"/>
      <c r="ND189" s="22"/>
      <c r="NE189" s="22"/>
      <c r="NF189" s="22"/>
      <c r="NG189" s="22"/>
      <c r="NH189" s="22"/>
      <c r="NI189" s="22"/>
      <c r="NJ189" s="22"/>
      <c r="NK189" s="22"/>
      <c r="NL189" s="22"/>
      <c r="NM189" s="22"/>
      <c r="NN189" s="22"/>
      <c r="NO189" s="22"/>
      <c r="NP189" s="22"/>
      <c r="NQ189" s="22"/>
      <c r="NR189" s="22"/>
      <c r="NS189" s="22"/>
      <c r="NT189" s="22"/>
      <c r="NU189" s="22"/>
      <c r="NV189" s="22"/>
      <c r="NW189" s="22"/>
      <c r="NX189" s="22"/>
      <c r="NY189" s="22"/>
      <c r="NZ189" s="22"/>
      <c r="OA189" s="22"/>
      <c r="OB189" s="22"/>
      <c r="OC189" s="22"/>
      <c r="OD189" s="22"/>
      <c r="OE189" s="22"/>
      <c r="OF189" s="22"/>
      <c r="OG189" s="22"/>
      <c r="OH189" s="22"/>
      <c r="OI189" s="22"/>
      <c r="OJ189" s="22"/>
      <c r="OK189" s="22"/>
      <c r="OL189" s="22"/>
      <c r="OM189" s="22"/>
      <c r="ON189" s="22"/>
      <c r="OO189" s="22"/>
      <c r="OP189" s="22"/>
      <c r="OQ189" s="22"/>
      <c r="OR189" s="22"/>
      <c r="OS189" s="22"/>
      <c r="OT189" s="22"/>
      <c r="OU189" s="22"/>
      <c r="OV189" s="22"/>
      <c r="OW189" s="22"/>
      <c r="OX189" s="22"/>
      <c r="OY189" s="22"/>
      <c r="OZ189" s="22"/>
      <c r="PA189" s="22"/>
      <c r="PB189" s="22"/>
      <c r="PC189" s="22"/>
      <c r="PD189" s="22"/>
      <c r="PE189" s="22"/>
      <c r="PF189" s="22"/>
      <c r="PG189" s="22"/>
      <c r="PH189" s="22"/>
      <c r="PI189" s="22"/>
      <c r="PJ189" s="22"/>
      <c r="PK189" s="22"/>
      <c r="PL189" s="22"/>
      <c r="PM189" s="22"/>
      <c r="PN189" s="22"/>
      <c r="PO189" s="22"/>
      <c r="PP189" s="22"/>
      <c r="PQ189" s="22"/>
      <c r="PR189" s="22"/>
      <c r="PS189" s="22"/>
      <c r="PT189" s="22"/>
      <c r="PU189" s="22"/>
      <c r="PV189" s="22"/>
      <c r="PW189" s="22"/>
      <c r="PX189" s="22"/>
      <c r="PY189" s="22"/>
      <c r="PZ189" s="22"/>
      <c r="QA189" s="22"/>
      <c r="QB189" s="22"/>
      <c r="QC189" s="22"/>
      <c r="QD189" s="22"/>
      <c r="QE189" s="22"/>
      <c r="QF189" s="22"/>
      <c r="QG189" s="22"/>
      <c r="QH189" s="22"/>
      <c r="QI189" s="22"/>
      <c r="QJ189" s="22"/>
      <c r="QK189" s="22"/>
      <c r="QL189" s="22"/>
      <c r="QM189" s="22"/>
      <c r="QN189" s="22"/>
      <c r="QO189" s="22"/>
      <c r="QP189" s="22"/>
      <c r="QQ189" s="22"/>
      <c r="QR189" s="22"/>
      <c r="QS189" s="22"/>
      <c r="QT189" s="22"/>
      <c r="QU189" s="22"/>
      <c r="QV189" s="22"/>
      <c r="QW189" s="22"/>
      <c r="QX189" s="22"/>
      <c r="QY189" s="22"/>
      <c r="QZ189" s="22"/>
      <c r="RA189" s="22"/>
      <c r="RB189" s="22"/>
      <c r="RC189" s="22"/>
      <c r="RD189" s="22"/>
      <c r="RE189" s="22"/>
      <c r="RF189" s="22"/>
      <c r="RG189" s="22"/>
      <c r="RH189" s="22"/>
      <c r="RI189" s="22"/>
      <c r="RJ189" s="22"/>
      <c r="RK189" s="22"/>
      <c r="RL189" s="22"/>
      <c r="RM189" s="22"/>
      <c r="RN189" s="22"/>
      <c r="RO189" s="22"/>
      <c r="RP189" s="22"/>
      <c r="RQ189" s="22"/>
      <c r="RR189" s="22"/>
      <c r="RS189" s="22"/>
      <c r="RT189" s="22"/>
      <c r="RU189" s="22"/>
      <c r="RV189" s="22"/>
      <c r="RW189" s="22"/>
      <c r="RX189" s="22"/>
      <c r="RY189" s="22"/>
      <c r="RZ189" s="22"/>
      <c r="SA189" s="22"/>
      <c r="SB189" s="22"/>
      <c r="SC189" s="22"/>
      <c r="SD189" s="22"/>
      <c r="SE189" s="22"/>
      <c r="SF189" s="22"/>
      <c r="SG189" s="22"/>
      <c r="SH189" s="22"/>
      <c r="SI189" s="22"/>
      <c r="SJ189" s="22"/>
      <c r="SK189" s="22"/>
      <c r="SL189" s="22"/>
      <c r="SM189" s="22"/>
      <c r="SN189" s="22"/>
      <c r="SO189" s="22"/>
      <c r="SP189" s="22"/>
      <c r="SQ189" s="22"/>
      <c r="SR189" s="22"/>
      <c r="SS189" s="22"/>
      <c r="ST189" s="22"/>
      <c r="SU189" s="22"/>
      <c r="SV189" s="22"/>
      <c r="SW189" s="22"/>
      <c r="SX189" s="22"/>
      <c r="SY189" s="22"/>
      <c r="SZ189" s="22"/>
      <c r="TA189" s="22"/>
      <c r="TB189" s="22"/>
      <c r="TC189" s="22"/>
      <c r="TD189" s="22"/>
      <c r="TE189" s="22"/>
      <c r="TF189" s="22"/>
      <c r="TG189" s="22"/>
      <c r="TH189" s="22"/>
      <c r="TI189" s="22"/>
      <c r="TJ189" s="22"/>
      <c r="TK189" s="22"/>
      <c r="TL189" s="22"/>
      <c r="TM189" s="22"/>
      <c r="TN189" s="22"/>
      <c r="TO189" s="22"/>
    </row>
    <row r="190" spans="1:535" s="21" customFormat="1" ht="47.25" x14ac:dyDescent="0.25">
      <c r="A190" s="53" t="s">
        <v>309</v>
      </c>
      <c r="B190" s="82" t="str">
        <f>'дод 5'!A130</f>
        <v>3192</v>
      </c>
      <c r="C190" s="54" t="s">
        <v>500</v>
      </c>
      <c r="D190" s="157">
        <v>2250688</v>
      </c>
      <c r="E190" s="157"/>
      <c r="F190" s="157"/>
      <c r="G190" s="157">
        <v>1394849.34</v>
      </c>
      <c r="H190" s="157"/>
      <c r="I190" s="157"/>
      <c r="J190" s="158">
        <f t="shared" si="98"/>
        <v>61.974353619870904</v>
      </c>
      <c r="K190" s="157">
        <f t="shared" si="127"/>
        <v>0</v>
      </c>
      <c r="L190" s="157"/>
      <c r="M190" s="157"/>
      <c r="N190" s="157"/>
      <c r="O190" s="157"/>
      <c r="P190" s="157"/>
      <c r="Q190" s="157">
        <f t="shared" si="125"/>
        <v>0</v>
      </c>
      <c r="R190" s="157"/>
      <c r="S190" s="157"/>
      <c r="T190" s="157"/>
      <c r="U190" s="157"/>
      <c r="V190" s="157"/>
      <c r="W190" s="158"/>
      <c r="X190" s="157">
        <f t="shared" si="126"/>
        <v>1394849.34</v>
      </c>
      <c r="Y190" s="203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  <c r="IT190" s="22"/>
      <c r="IU190" s="22"/>
      <c r="IV190" s="22"/>
      <c r="IW190" s="22"/>
      <c r="IX190" s="22"/>
      <c r="IY190" s="22"/>
      <c r="IZ190" s="22"/>
      <c r="JA190" s="22"/>
      <c r="JB190" s="22"/>
      <c r="JC190" s="22"/>
      <c r="JD190" s="22"/>
      <c r="JE190" s="22"/>
      <c r="JF190" s="22"/>
      <c r="JG190" s="22"/>
      <c r="JH190" s="22"/>
      <c r="JI190" s="22"/>
      <c r="JJ190" s="22"/>
      <c r="JK190" s="22"/>
      <c r="JL190" s="22"/>
      <c r="JM190" s="22"/>
      <c r="JN190" s="22"/>
      <c r="JO190" s="22"/>
      <c r="JP190" s="22"/>
      <c r="JQ190" s="22"/>
      <c r="JR190" s="22"/>
      <c r="JS190" s="22"/>
      <c r="JT190" s="22"/>
      <c r="JU190" s="22"/>
      <c r="JV190" s="22"/>
      <c r="JW190" s="22"/>
      <c r="JX190" s="22"/>
      <c r="JY190" s="22"/>
      <c r="JZ190" s="22"/>
      <c r="KA190" s="22"/>
      <c r="KB190" s="22"/>
      <c r="KC190" s="22"/>
      <c r="KD190" s="22"/>
      <c r="KE190" s="22"/>
      <c r="KF190" s="22"/>
      <c r="KG190" s="22"/>
      <c r="KH190" s="22"/>
      <c r="KI190" s="22"/>
      <c r="KJ190" s="22"/>
      <c r="KK190" s="22"/>
      <c r="KL190" s="22"/>
      <c r="KM190" s="22"/>
      <c r="KN190" s="22"/>
      <c r="KO190" s="22"/>
      <c r="KP190" s="22"/>
      <c r="KQ190" s="22"/>
      <c r="KR190" s="22"/>
      <c r="KS190" s="22"/>
      <c r="KT190" s="22"/>
      <c r="KU190" s="22"/>
      <c r="KV190" s="22"/>
      <c r="KW190" s="22"/>
      <c r="KX190" s="22"/>
      <c r="KY190" s="22"/>
      <c r="KZ190" s="22"/>
      <c r="LA190" s="22"/>
      <c r="LB190" s="22"/>
      <c r="LC190" s="22"/>
      <c r="LD190" s="22"/>
      <c r="LE190" s="22"/>
      <c r="LF190" s="22"/>
      <c r="LG190" s="22"/>
      <c r="LH190" s="22"/>
      <c r="LI190" s="22"/>
      <c r="LJ190" s="22"/>
      <c r="LK190" s="22"/>
      <c r="LL190" s="22"/>
      <c r="LM190" s="22"/>
      <c r="LN190" s="22"/>
      <c r="LO190" s="22"/>
      <c r="LP190" s="22"/>
      <c r="LQ190" s="22"/>
      <c r="LR190" s="22"/>
      <c r="LS190" s="22"/>
      <c r="LT190" s="22"/>
      <c r="LU190" s="22"/>
      <c r="LV190" s="22"/>
      <c r="LW190" s="22"/>
      <c r="LX190" s="22"/>
      <c r="LY190" s="22"/>
      <c r="LZ190" s="22"/>
      <c r="MA190" s="22"/>
      <c r="MB190" s="22"/>
      <c r="MC190" s="22"/>
      <c r="MD190" s="22"/>
      <c r="ME190" s="22"/>
      <c r="MF190" s="22"/>
      <c r="MG190" s="22"/>
      <c r="MH190" s="22"/>
      <c r="MI190" s="22"/>
      <c r="MJ190" s="22"/>
      <c r="MK190" s="22"/>
      <c r="ML190" s="22"/>
      <c r="MM190" s="22"/>
      <c r="MN190" s="22"/>
      <c r="MO190" s="22"/>
      <c r="MP190" s="22"/>
      <c r="MQ190" s="22"/>
      <c r="MR190" s="22"/>
      <c r="MS190" s="22"/>
      <c r="MT190" s="22"/>
      <c r="MU190" s="22"/>
      <c r="MV190" s="22"/>
      <c r="MW190" s="22"/>
      <c r="MX190" s="22"/>
      <c r="MY190" s="22"/>
      <c r="MZ190" s="22"/>
      <c r="NA190" s="22"/>
      <c r="NB190" s="22"/>
      <c r="NC190" s="22"/>
      <c r="ND190" s="22"/>
      <c r="NE190" s="22"/>
      <c r="NF190" s="22"/>
      <c r="NG190" s="22"/>
      <c r="NH190" s="22"/>
      <c r="NI190" s="22"/>
      <c r="NJ190" s="22"/>
      <c r="NK190" s="22"/>
      <c r="NL190" s="22"/>
      <c r="NM190" s="22"/>
      <c r="NN190" s="22"/>
      <c r="NO190" s="22"/>
      <c r="NP190" s="22"/>
      <c r="NQ190" s="22"/>
      <c r="NR190" s="22"/>
      <c r="NS190" s="22"/>
      <c r="NT190" s="22"/>
      <c r="NU190" s="22"/>
      <c r="NV190" s="22"/>
      <c r="NW190" s="22"/>
      <c r="NX190" s="22"/>
      <c r="NY190" s="22"/>
      <c r="NZ190" s="22"/>
      <c r="OA190" s="22"/>
      <c r="OB190" s="22"/>
      <c r="OC190" s="22"/>
      <c r="OD190" s="22"/>
      <c r="OE190" s="22"/>
      <c r="OF190" s="22"/>
      <c r="OG190" s="22"/>
      <c r="OH190" s="22"/>
      <c r="OI190" s="22"/>
      <c r="OJ190" s="22"/>
      <c r="OK190" s="22"/>
      <c r="OL190" s="22"/>
      <c r="OM190" s="22"/>
      <c r="ON190" s="22"/>
      <c r="OO190" s="22"/>
      <c r="OP190" s="22"/>
      <c r="OQ190" s="22"/>
      <c r="OR190" s="22"/>
      <c r="OS190" s="22"/>
      <c r="OT190" s="22"/>
      <c r="OU190" s="22"/>
      <c r="OV190" s="22"/>
      <c r="OW190" s="22"/>
      <c r="OX190" s="22"/>
      <c r="OY190" s="22"/>
      <c r="OZ190" s="22"/>
      <c r="PA190" s="22"/>
      <c r="PB190" s="22"/>
      <c r="PC190" s="22"/>
      <c r="PD190" s="22"/>
      <c r="PE190" s="22"/>
      <c r="PF190" s="22"/>
      <c r="PG190" s="22"/>
      <c r="PH190" s="22"/>
      <c r="PI190" s="22"/>
      <c r="PJ190" s="22"/>
      <c r="PK190" s="22"/>
      <c r="PL190" s="22"/>
      <c r="PM190" s="22"/>
      <c r="PN190" s="22"/>
      <c r="PO190" s="22"/>
      <c r="PP190" s="22"/>
      <c r="PQ190" s="22"/>
      <c r="PR190" s="22"/>
      <c r="PS190" s="22"/>
      <c r="PT190" s="22"/>
      <c r="PU190" s="22"/>
      <c r="PV190" s="22"/>
      <c r="PW190" s="22"/>
      <c r="PX190" s="22"/>
      <c r="PY190" s="22"/>
      <c r="PZ190" s="22"/>
      <c r="QA190" s="22"/>
      <c r="QB190" s="22"/>
      <c r="QC190" s="22"/>
      <c r="QD190" s="22"/>
      <c r="QE190" s="22"/>
      <c r="QF190" s="22"/>
      <c r="QG190" s="22"/>
      <c r="QH190" s="22"/>
      <c r="QI190" s="22"/>
      <c r="QJ190" s="22"/>
      <c r="QK190" s="22"/>
      <c r="QL190" s="22"/>
      <c r="QM190" s="22"/>
      <c r="QN190" s="22"/>
      <c r="QO190" s="22"/>
      <c r="QP190" s="22"/>
      <c r="QQ190" s="22"/>
      <c r="QR190" s="22"/>
      <c r="QS190" s="22"/>
      <c r="QT190" s="22"/>
      <c r="QU190" s="22"/>
      <c r="QV190" s="22"/>
      <c r="QW190" s="22"/>
      <c r="QX190" s="22"/>
      <c r="QY190" s="22"/>
      <c r="QZ190" s="22"/>
      <c r="RA190" s="22"/>
      <c r="RB190" s="22"/>
      <c r="RC190" s="22"/>
      <c r="RD190" s="22"/>
      <c r="RE190" s="22"/>
      <c r="RF190" s="22"/>
      <c r="RG190" s="22"/>
      <c r="RH190" s="22"/>
      <c r="RI190" s="22"/>
      <c r="RJ190" s="22"/>
      <c r="RK190" s="22"/>
      <c r="RL190" s="22"/>
      <c r="RM190" s="22"/>
      <c r="RN190" s="22"/>
      <c r="RO190" s="22"/>
      <c r="RP190" s="22"/>
      <c r="RQ190" s="22"/>
      <c r="RR190" s="22"/>
      <c r="RS190" s="22"/>
      <c r="RT190" s="22"/>
      <c r="RU190" s="22"/>
      <c r="RV190" s="22"/>
      <c r="RW190" s="22"/>
      <c r="RX190" s="22"/>
      <c r="RY190" s="22"/>
      <c r="RZ190" s="22"/>
      <c r="SA190" s="22"/>
      <c r="SB190" s="22"/>
      <c r="SC190" s="22"/>
      <c r="SD190" s="22"/>
      <c r="SE190" s="22"/>
      <c r="SF190" s="22"/>
      <c r="SG190" s="22"/>
      <c r="SH190" s="22"/>
      <c r="SI190" s="22"/>
      <c r="SJ190" s="22"/>
      <c r="SK190" s="22"/>
      <c r="SL190" s="22"/>
      <c r="SM190" s="22"/>
      <c r="SN190" s="22"/>
      <c r="SO190" s="22"/>
      <c r="SP190" s="22"/>
      <c r="SQ190" s="22"/>
      <c r="SR190" s="22"/>
      <c r="SS190" s="22"/>
      <c r="ST190" s="22"/>
      <c r="SU190" s="22"/>
      <c r="SV190" s="22"/>
      <c r="SW190" s="22"/>
      <c r="SX190" s="22"/>
      <c r="SY190" s="22"/>
      <c r="SZ190" s="22"/>
      <c r="TA190" s="22"/>
      <c r="TB190" s="22"/>
      <c r="TC190" s="22"/>
      <c r="TD190" s="22"/>
      <c r="TE190" s="22"/>
      <c r="TF190" s="22"/>
      <c r="TG190" s="22"/>
      <c r="TH190" s="22"/>
      <c r="TI190" s="22"/>
      <c r="TJ190" s="22"/>
      <c r="TK190" s="22"/>
      <c r="TL190" s="22"/>
      <c r="TM190" s="22"/>
      <c r="TN190" s="22"/>
      <c r="TO190" s="22"/>
    </row>
    <row r="191" spans="1:535" s="21" customFormat="1" ht="34.5" customHeight="1" x14ac:dyDescent="0.25">
      <c r="A191" s="53" t="s">
        <v>187</v>
      </c>
      <c r="B191" s="82" t="str">
        <f>'дод 5'!A131</f>
        <v>3200</v>
      </c>
      <c r="C191" s="54" t="str">
        <f>'дод 5'!C131</f>
        <v>Забезпечення обробки інформації з нарахування та виплати допомог і компенсацій</v>
      </c>
      <c r="D191" s="157">
        <v>92000</v>
      </c>
      <c r="E191" s="157"/>
      <c r="F191" s="157"/>
      <c r="G191" s="157">
        <v>68251.199999999997</v>
      </c>
      <c r="H191" s="157"/>
      <c r="I191" s="157"/>
      <c r="J191" s="158">
        <f t="shared" si="98"/>
        <v>74.186086956521734</v>
      </c>
      <c r="K191" s="157">
        <f t="shared" si="127"/>
        <v>0</v>
      </c>
      <c r="L191" s="157"/>
      <c r="M191" s="157"/>
      <c r="N191" s="157"/>
      <c r="O191" s="157"/>
      <c r="P191" s="157"/>
      <c r="Q191" s="157">
        <f t="shared" si="125"/>
        <v>0</v>
      </c>
      <c r="R191" s="157"/>
      <c r="S191" s="157"/>
      <c r="T191" s="157"/>
      <c r="U191" s="157"/>
      <c r="V191" s="157"/>
      <c r="W191" s="158"/>
      <c r="X191" s="157">
        <f t="shared" si="126"/>
        <v>68251.199999999997</v>
      </c>
      <c r="Y191" s="203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  <c r="IT191" s="22"/>
      <c r="IU191" s="22"/>
      <c r="IV191" s="22"/>
      <c r="IW191" s="22"/>
      <c r="IX191" s="22"/>
      <c r="IY191" s="22"/>
      <c r="IZ191" s="22"/>
      <c r="JA191" s="22"/>
      <c r="JB191" s="22"/>
      <c r="JC191" s="22"/>
      <c r="JD191" s="22"/>
      <c r="JE191" s="22"/>
      <c r="JF191" s="22"/>
      <c r="JG191" s="22"/>
      <c r="JH191" s="22"/>
      <c r="JI191" s="22"/>
      <c r="JJ191" s="22"/>
      <c r="JK191" s="22"/>
      <c r="JL191" s="22"/>
      <c r="JM191" s="22"/>
      <c r="JN191" s="22"/>
      <c r="JO191" s="22"/>
      <c r="JP191" s="22"/>
      <c r="JQ191" s="22"/>
      <c r="JR191" s="22"/>
      <c r="JS191" s="22"/>
      <c r="JT191" s="22"/>
      <c r="JU191" s="22"/>
      <c r="JV191" s="22"/>
      <c r="JW191" s="22"/>
      <c r="JX191" s="22"/>
      <c r="JY191" s="22"/>
      <c r="JZ191" s="22"/>
      <c r="KA191" s="22"/>
      <c r="KB191" s="22"/>
      <c r="KC191" s="22"/>
      <c r="KD191" s="22"/>
      <c r="KE191" s="22"/>
      <c r="KF191" s="22"/>
      <c r="KG191" s="22"/>
      <c r="KH191" s="22"/>
      <c r="KI191" s="22"/>
      <c r="KJ191" s="22"/>
      <c r="KK191" s="22"/>
      <c r="KL191" s="22"/>
      <c r="KM191" s="22"/>
      <c r="KN191" s="22"/>
      <c r="KO191" s="22"/>
      <c r="KP191" s="22"/>
      <c r="KQ191" s="22"/>
      <c r="KR191" s="22"/>
      <c r="KS191" s="22"/>
      <c r="KT191" s="22"/>
      <c r="KU191" s="22"/>
      <c r="KV191" s="22"/>
      <c r="KW191" s="22"/>
      <c r="KX191" s="22"/>
      <c r="KY191" s="22"/>
      <c r="KZ191" s="22"/>
      <c r="LA191" s="22"/>
      <c r="LB191" s="22"/>
      <c r="LC191" s="22"/>
      <c r="LD191" s="22"/>
      <c r="LE191" s="22"/>
      <c r="LF191" s="22"/>
      <c r="LG191" s="22"/>
      <c r="LH191" s="22"/>
      <c r="LI191" s="22"/>
      <c r="LJ191" s="22"/>
      <c r="LK191" s="22"/>
      <c r="LL191" s="22"/>
      <c r="LM191" s="22"/>
      <c r="LN191" s="22"/>
      <c r="LO191" s="22"/>
      <c r="LP191" s="22"/>
      <c r="LQ191" s="22"/>
      <c r="LR191" s="22"/>
      <c r="LS191" s="22"/>
      <c r="LT191" s="22"/>
      <c r="LU191" s="22"/>
      <c r="LV191" s="22"/>
      <c r="LW191" s="22"/>
      <c r="LX191" s="22"/>
      <c r="LY191" s="22"/>
      <c r="LZ191" s="22"/>
      <c r="MA191" s="22"/>
      <c r="MB191" s="22"/>
      <c r="MC191" s="22"/>
      <c r="MD191" s="22"/>
      <c r="ME191" s="22"/>
      <c r="MF191" s="22"/>
      <c r="MG191" s="22"/>
      <c r="MH191" s="22"/>
      <c r="MI191" s="22"/>
      <c r="MJ191" s="22"/>
      <c r="MK191" s="22"/>
      <c r="ML191" s="22"/>
      <c r="MM191" s="22"/>
      <c r="MN191" s="22"/>
      <c r="MO191" s="22"/>
      <c r="MP191" s="22"/>
      <c r="MQ191" s="22"/>
      <c r="MR191" s="22"/>
      <c r="MS191" s="22"/>
      <c r="MT191" s="22"/>
      <c r="MU191" s="22"/>
      <c r="MV191" s="22"/>
      <c r="MW191" s="22"/>
      <c r="MX191" s="22"/>
      <c r="MY191" s="22"/>
      <c r="MZ191" s="22"/>
      <c r="NA191" s="22"/>
      <c r="NB191" s="22"/>
      <c r="NC191" s="22"/>
      <c r="ND191" s="22"/>
      <c r="NE191" s="22"/>
      <c r="NF191" s="22"/>
      <c r="NG191" s="22"/>
      <c r="NH191" s="22"/>
      <c r="NI191" s="22"/>
      <c r="NJ191" s="22"/>
      <c r="NK191" s="22"/>
      <c r="NL191" s="22"/>
      <c r="NM191" s="22"/>
      <c r="NN191" s="22"/>
      <c r="NO191" s="22"/>
      <c r="NP191" s="22"/>
      <c r="NQ191" s="22"/>
      <c r="NR191" s="22"/>
      <c r="NS191" s="22"/>
      <c r="NT191" s="22"/>
      <c r="NU191" s="22"/>
      <c r="NV191" s="22"/>
      <c r="NW191" s="22"/>
      <c r="NX191" s="22"/>
      <c r="NY191" s="22"/>
      <c r="NZ191" s="22"/>
      <c r="OA191" s="22"/>
      <c r="OB191" s="22"/>
      <c r="OC191" s="22"/>
      <c r="OD191" s="22"/>
      <c r="OE191" s="22"/>
      <c r="OF191" s="22"/>
      <c r="OG191" s="22"/>
      <c r="OH191" s="22"/>
      <c r="OI191" s="22"/>
      <c r="OJ191" s="22"/>
      <c r="OK191" s="22"/>
      <c r="OL191" s="22"/>
      <c r="OM191" s="22"/>
      <c r="ON191" s="22"/>
      <c r="OO191" s="22"/>
      <c r="OP191" s="22"/>
      <c r="OQ191" s="22"/>
      <c r="OR191" s="22"/>
      <c r="OS191" s="22"/>
      <c r="OT191" s="22"/>
      <c r="OU191" s="22"/>
      <c r="OV191" s="22"/>
      <c r="OW191" s="22"/>
      <c r="OX191" s="22"/>
      <c r="OY191" s="22"/>
      <c r="OZ191" s="22"/>
      <c r="PA191" s="22"/>
      <c r="PB191" s="22"/>
      <c r="PC191" s="22"/>
      <c r="PD191" s="22"/>
      <c r="PE191" s="22"/>
      <c r="PF191" s="22"/>
      <c r="PG191" s="22"/>
      <c r="PH191" s="22"/>
      <c r="PI191" s="22"/>
      <c r="PJ191" s="22"/>
      <c r="PK191" s="22"/>
      <c r="PL191" s="22"/>
      <c r="PM191" s="22"/>
      <c r="PN191" s="22"/>
      <c r="PO191" s="22"/>
      <c r="PP191" s="22"/>
      <c r="PQ191" s="22"/>
      <c r="PR191" s="22"/>
      <c r="PS191" s="22"/>
      <c r="PT191" s="22"/>
      <c r="PU191" s="22"/>
      <c r="PV191" s="22"/>
      <c r="PW191" s="22"/>
      <c r="PX191" s="22"/>
      <c r="PY191" s="22"/>
      <c r="PZ191" s="22"/>
      <c r="QA191" s="22"/>
      <c r="QB191" s="22"/>
      <c r="QC191" s="22"/>
      <c r="QD191" s="22"/>
      <c r="QE191" s="22"/>
      <c r="QF191" s="22"/>
      <c r="QG191" s="22"/>
      <c r="QH191" s="22"/>
      <c r="QI191" s="22"/>
      <c r="QJ191" s="22"/>
      <c r="QK191" s="22"/>
      <c r="QL191" s="22"/>
      <c r="QM191" s="22"/>
      <c r="QN191" s="22"/>
      <c r="QO191" s="22"/>
      <c r="QP191" s="22"/>
      <c r="QQ191" s="22"/>
      <c r="QR191" s="22"/>
      <c r="QS191" s="22"/>
      <c r="QT191" s="22"/>
      <c r="QU191" s="22"/>
      <c r="QV191" s="22"/>
      <c r="QW191" s="22"/>
      <c r="QX191" s="22"/>
      <c r="QY191" s="22"/>
      <c r="QZ191" s="22"/>
      <c r="RA191" s="22"/>
      <c r="RB191" s="22"/>
      <c r="RC191" s="22"/>
      <c r="RD191" s="22"/>
      <c r="RE191" s="22"/>
      <c r="RF191" s="22"/>
      <c r="RG191" s="22"/>
      <c r="RH191" s="22"/>
      <c r="RI191" s="22"/>
      <c r="RJ191" s="22"/>
      <c r="RK191" s="22"/>
      <c r="RL191" s="22"/>
      <c r="RM191" s="22"/>
      <c r="RN191" s="22"/>
      <c r="RO191" s="22"/>
      <c r="RP191" s="22"/>
      <c r="RQ191" s="22"/>
      <c r="RR191" s="22"/>
      <c r="RS191" s="22"/>
      <c r="RT191" s="22"/>
      <c r="RU191" s="22"/>
      <c r="RV191" s="22"/>
      <c r="RW191" s="22"/>
      <c r="RX191" s="22"/>
      <c r="RY191" s="22"/>
      <c r="RZ191" s="22"/>
      <c r="SA191" s="22"/>
      <c r="SB191" s="22"/>
      <c r="SC191" s="22"/>
      <c r="SD191" s="22"/>
      <c r="SE191" s="22"/>
      <c r="SF191" s="22"/>
      <c r="SG191" s="22"/>
      <c r="SH191" s="22"/>
      <c r="SI191" s="22"/>
      <c r="SJ191" s="22"/>
      <c r="SK191" s="22"/>
      <c r="SL191" s="22"/>
      <c r="SM191" s="22"/>
      <c r="SN191" s="22"/>
      <c r="SO191" s="22"/>
      <c r="SP191" s="22"/>
      <c r="SQ191" s="22"/>
      <c r="SR191" s="22"/>
      <c r="SS191" s="22"/>
      <c r="ST191" s="22"/>
      <c r="SU191" s="22"/>
      <c r="SV191" s="22"/>
      <c r="SW191" s="22"/>
      <c r="SX191" s="22"/>
      <c r="SY191" s="22"/>
      <c r="SZ191" s="22"/>
      <c r="TA191" s="22"/>
      <c r="TB191" s="22"/>
      <c r="TC191" s="22"/>
      <c r="TD191" s="22"/>
      <c r="TE191" s="22"/>
      <c r="TF191" s="22"/>
      <c r="TG191" s="22"/>
      <c r="TH191" s="22"/>
      <c r="TI191" s="22"/>
      <c r="TJ191" s="22"/>
      <c r="TK191" s="22"/>
      <c r="TL191" s="22"/>
      <c r="TM191" s="22"/>
      <c r="TN191" s="22"/>
      <c r="TO191" s="22"/>
    </row>
    <row r="192" spans="1:535" s="21" customFormat="1" ht="58.5" customHeight="1" x14ac:dyDescent="0.25">
      <c r="A192" s="87" t="s">
        <v>310</v>
      </c>
      <c r="B192" s="41" t="str">
        <f>'дод 5'!A132</f>
        <v>3210</v>
      </c>
      <c r="C192" s="35" t="str">
        <f>'дод 5'!C132</f>
        <v>Організація та проведення громадських робіт</v>
      </c>
      <c r="D192" s="157">
        <v>50000</v>
      </c>
      <c r="E192" s="157">
        <v>40900</v>
      </c>
      <c r="F192" s="157"/>
      <c r="G192" s="157"/>
      <c r="H192" s="157"/>
      <c r="I192" s="157"/>
      <c r="J192" s="158">
        <f t="shared" si="98"/>
        <v>0</v>
      </c>
      <c r="K192" s="157">
        <f t="shared" si="127"/>
        <v>0</v>
      </c>
      <c r="L192" s="157"/>
      <c r="M192" s="157"/>
      <c r="N192" s="157"/>
      <c r="O192" s="157"/>
      <c r="P192" s="157"/>
      <c r="Q192" s="157">
        <f t="shared" si="125"/>
        <v>0</v>
      </c>
      <c r="R192" s="157"/>
      <c r="S192" s="157"/>
      <c r="T192" s="157"/>
      <c r="U192" s="157"/>
      <c r="V192" s="157"/>
      <c r="W192" s="158"/>
      <c r="X192" s="157">
        <f t="shared" si="126"/>
        <v>0</v>
      </c>
      <c r="Y192" s="203">
        <v>17</v>
      </c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  <c r="IT192" s="22"/>
      <c r="IU192" s="22"/>
      <c r="IV192" s="22"/>
      <c r="IW192" s="22"/>
      <c r="IX192" s="22"/>
      <c r="IY192" s="22"/>
      <c r="IZ192" s="22"/>
      <c r="JA192" s="22"/>
      <c r="JB192" s="22"/>
      <c r="JC192" s="22"/>
      <c r="JD192" s="22"/>
      <c r="JE192" s="22"/>
      <c r="JF192" s="22"/>
      <c r="JG192" s="22"/>
      <c r="JH192" s="22"/>
      <c r="JI192" s="22"/>
      <c r="JJ192" s="22"/>
      <c r="JK192" s="22"/>
      <c r="JL192" s="22"/>
      <c r="JM192" s="22"/>
      <c r="JN192" s="22"/>
      <c r="JO192" s="22"/>
      <c r="JP192" s="22"/>
      <c r="JQ192" s="22"/>
      <c r="JR192" s="22"/>
      <c r="JS192" s="22"/>
      <c r="JT192" s="22"/>
      <c r="JU192" s="22"/>
      <c r="JV192" s="22"/>
      <c r="JW192" s="22"/>
      <c r="JX192" s="22"/>
      <c r="JY192" s="22"/>
      <c r="JZ192" s="22"/>
      <c r="KA192" s="22"/>
      <c r="KB192" s="22"/>
      <c r="KC192" s="22"/>
      <c r="KD192" s="22"/>
      <c r="KE192" s="22"/>
      <c r="KF192" s="22"/>
      <c r="KG192" s="22"/>
      <c r="KH192" s="22"/>
      <c r="KI192" s="22"/>
      <c r="KJ192" s="22"/>
      <c r="KK192" s="22"/>
      <c r="KL192" s="22"/>
      <c r="KM192" s="22"/>
      <c r="KN192" s="22"/>
      <c r="KO192" s="22"/>
      <c r="KP192" s="22"/>
      <c r="KQ192" s="22"/>
      <c r="KR192" s="22"/>
      <c r="KS192" s="22"/>
      <c r="KT192" s="22"/>
      <c r="KU192" s="22"/>
      <c r="KV192" s="22"/>
      <c r="KW192" s="22"/>
      <c r="KX192" s="22"/>
      <c r="KY192" s="22"/>
      <c r="KZ192" s="22"/>
      <c r="LA192" s="22"/>
      <c r="LB192" s="22"/>
      <c r="LC192" s="22"/>
      <c r="LD192" s="22"/>
      <c r="LE192" s="22"/>
      <c r="LF192" s="22"/>
      <c r="LG192" s="22"/>
      <c r="LH192" s="22"/>
      <c r="LI192" s="22"/>
      <c r="LJ192" s="22"/>
      <c r="LK192" s="22"/>
      <c r="LL192" s="22"/>
      <c r="LM192" s="22"/>
      <c r="LN192" s="22"/>
      <c r="LO192" s="22"/>
      <c r="LP192" s="22"/>
      <c r="LQ192" s="22"/>
      <c r="LR192" s="22"/>
      <c r="LS192" s="22"/>
      <c r="LT192" s="22"/>
      <c r="LU192" s="22"/>
      <c r="LV192" s="22"/>
      <c r="LW192" s="22"/>
      <c r="LX192" s="22"/>
      <c r="LY192" s="22"/>
      <c r="LZ192" s="22"/>
      <c r="MA192" s="22"/>
      <c r="MB192" s="22"/>
      <c r="MC192" s="22"/>
      <c r="MD192" s="22"/>
      <c r="ME192" s="22"/>
      <c r="MF192" s="22"/>
      <c r="MG192" s="22"/>
      <c r="MH192" s="22"/>
      <c r="MI192" s="22"/>
      <c r="MJ192" s="22"/>
      <c r="MK192" s="22"/>
      <c r="ML192" s="22"/>
      <c r="MM192" s="22"/>
      <c r="MN192" s="22"/>
      <c r="MO192" s="22"/>
      <c r="MP192" s="22"/>
      <c r="MQ192" s="22"/>
      <c r="MR192" s="22"/>
      <c r="MS192" s="22"/>
      <c r="MT192" s="22"/>
      <c r="MU192" s="22"/>
      <c r="MV192" s="22"/>
      <c r="MW192" s="22"/>
      <c r="MX192" s="22"/>
      <c r="MY192" s="22"/>
      <c r="MZ192" s="22"/>
      <c r="NA192" s="22"/>
      <c r="NB192" s="22"/>
      <c r="NC192" s="22"/>
      <c r="ND192" s="22"/>
      <c r="NE192" s="22"/>
      <c r="NF192" s="22"/>
      <c r="NG192" s="22"/>
      <c r="NH192" s="22"/>
      <c r="NI192" s="22"/>
      <c r="NJ192" s="22"/>
      <c r="NK192" s="22"/>
      <c r="NL192" s="22"/>
      <c r="NM192" s="22"/>
      <c r="NN192" s="22"/>
      <c r="NO192" s="22"/>
      <c r="NP192" s="22"/>
      <c r="NQ192" s="22"/>
      <c r="NR192" s="22"/>
      <c r="NS192" s="22"/>
      <c r="NT192" s="22"/>
      <c r="NU192" s="22"/>
      <c r="NV192" s="22"/>
      <c r="NW192" s="22"/>
      <c r="NX192" s="22"/>
      <c r="NY192" s="22"/>
      <c r="NZ192" s="22"/>
      <c r="OA192" s="22"/>
      <c r="OB192" s="22"/>
      <c r="OC192" s="22"/>
      <c r="OD192" s="22"/>
      <c r="OE192" s="22"/>
      <c r="OF192" s="22"/>
      <c r="OG192" s="22"/>
      <c r="OH192" s="22"/>
      <c r="OI192" s="22"/>
      <c r="OJ192" s="22"/>
      <c r="OK192" s="22"/>
      <c r="OL192" s="22"/>
      <c r="OM192" s="22"/>
      <c r="ON192" s="22"/>
      <c r="OO192" s="22"/>
      <c r="OP192" s="22"/>
      <c r="OQ192" s="22"/>
      <c r="OR192" s="22"/>
      <c r="OS192" s="22"/>
      <c r="OT192" s="22"/>
      <c r="OU192" s="22"/>
      <c r="OV192" s="22"/>
      <c r="OW192" s="22"/>
      <c r="OX192" s="22"/>
      <c r="OY192" s="22"/>
      <c r="OZ192" s="22"/>
      <c r="PA192" s="22"/>
      <c r="PB192" s="22"/>
      <c r="PC192" s="22"/>
      <c r="PD192" s="22"/>
      <c r="PE192" s="22"/>
      <c r="PF192" s="22"/>
      <c r="PG192" s="22"/>
      <c r="PH192" s="22"/>
      <c r="PI192" s="22"/>
      <c r="PJ192" s="22"/>
      <c r="PK192" s="22"/>
      <c r="PL192" s="22"/>
      <c r="PM192" s="22"/>
      <c r="PN192" s="22"/>
      <c r="PO192" s="22"/>
      <c r="PP192" s="22"/>
      <c r="PQ192" s="22"/>
      <c r="PR192" s="22"/>
      <c r="PS192" s="22"/>
      <c r="PT192" s="22"/>
      <c r="PU192" s="22"/>
      <c r="PV192" s="22"/>
      <c r="PW192" s="22"/>
      <c r="PX192" s="22"/>
      <c r="PY192" s="22"/>
      <c r="PZ192" s="22"/>
      <c r="QA192" s="22"/>
      <c r="QB192" s="22"/>
      <c r="QC192" s="22"/>
      <c r="QD192" s="22"/>
      <c r="QE192" s="22"/>
      <c r="QF192" s="22"/>
      <c r="QG192" s="22"/>
      <c r="QH192" s="22"/>
      <c r="QI192" s="22"/>
      <c r="QJ192" s="22"/>
      <c r="QK192" s="22"/>
      <c r="QL192" s="22"/>
      <c r="QM192" s="22"/>
      <c r="QN192" s="22"/>
      <c r="QO192" s="22"/>
      <c r="QP192" s="22"/>
      <c r="QQ192" s="22"/>
      <c r="QR192" s="22"/>
      <c r="QS192" s="22"/>
      <c r="QT192" s="22"/>
      <c r="QU192" s="22"/>
      <c r="QV192" s="22"/>
      <c r="QW192" s="22"/>
      <c r="QX192" s="22"/>
      <c r="QY192" s="22"/>
      <c r="QZ192" s="22"/>
      <c r="RA192" s="22"/>
      <c r="RB192" s="22"/>
      <c r="RC192" s="22"/>
      <c r="RD192" s="22"/>
      <c r="RE192" s="22"/>
      <c r="RF192" s="22"/>
      <c r="RG192" s="22"/>
      <c r="RH192" s="22"/>
      <c r="RI192" s="22"/>
      <c r="RJ192" s="22"/>
      <c r="RK192" s="22"/>
      <c r="RL192" s="22"/>
      <c r="RM192" s="22"/>
      <c r="RN192" s="22"/>
      <c r="RO192" s="22"/>
      <c r="RP192" s="22"/>
      <c r="RQ192" s="22"/>
      <c r="RR192" s="22"/>
      <c r="RS192" s="22"/>
      <c r="RT192" s="22"/>
      <c r="RU192" s="22"/>
      <c r="RV192" s="22"/>
      <c r="RW192" s="22"/>
      <c r="RX192" s="22"/>
      <c r="RY192" s="22"/>
      <c r="RZ192" s="22"/>
      <c r="SA192" s="22"/>
      <c r="SB192" s="22"/>
      <c r="SC192" s="22"/>
      <c r="SD192" s="22"/>
      <c r="SE192" s="22"/>
      <c r="SF192" s="22"/>
      <c r="SG192" s="22"/>
      <c r="SH192" s="22"/>
      <c r="SI192" s="22"/>
      <c r="SJ192" s="22"/>
      <c r="SK192" s="22"/>
      <c r="SL192" s="22"/>
      <c r="SM192" s="22"/>
      <c r="SN192" s="22"/>
      <c r="SO192" s="22"/>
      <c r="SP192" s="22"/>
      <c r="SQ192" s="22"/>
      <c r="SR192" s="22"/>
      <c r="SS192" s="22"/>
      <c r="ST192" s="22"/>
      <c r="SU192" s="22"/>
      <c r="SV192" s="22"/>
      <c r="SW192" s="22"/>
      <c r="SX192" s="22"/>
      <c r="SY192" s="22"/>
      <c r="SZ192" s="22"/>
      <c r="TA192" s="22"/>
      <c r="TB192" s="22"/>
      <c r="TC192" s="22"/>
      <c r="TD192" s="22"/>
      <c r="TE192" s="22"/>
      <c r="TF192" s="22"/>
      <c r="TG192" s="22"/>
      <c r="TH192" s="22"/>
      <c r="TI192" s="22"/>
      <c r="TJ192" s="22"/>
      <c r="TK192" s="22"/>
      <c r="TL192" s="22"/>
      <c r="TM192" s="22"/>
      <c r="TN192" s="22"/>
      <c r="TO192" s="22"/>
    </row>
    <row r="193" spans="1:535" s="21" customFormat="1" ht="261" customHeight="1" x14ac:dyDescent="0.25">
      <c r="A193" s="87" t="s">
        <v>441</v>
      </c>
      <c r="B193" s="41">
        <v>3221</v>
      </c>
      <c r="C193" s="35" t="s">
        <v>575</v>
      </c>
      <c r="D193" s="157">
        <v>0</v>
      </c>
      <c r="E193" s="157"/>
      <c r="F193" s="157"/>
      <c r="G193" s="157"/>
      <c r="H193" s="157"/>
      <c r="I193" s="157"/>
      <c r="J193" s="158" t="e">
        <f t="shared" si="98"/>
        <v>#DIV/0!</v>
      </c>
      <c r="K193" s="157">
        <f t="shared" si="127"/>
        <v>975480.06</v>
      </c>
      <c r="L193" s="157">
        <v>975480.06</v>
      </c>
      <c r="M193" s="157"/>
      <c r="N193" s="157"/>
      <c r="O193" s="157"/>
      <c r="P193" s="157">
        <v>975480.06</v>
      </c>
      <c r="Q193" s="157">
        <f t="shared" si="125"/>
        <v>975480.06</v>
      </c>
      <c r="R193" s="157">
        <v>975480.06</v>
      </c>
      <c r="S193" s="157"/>
      <c r="T193" s="157"/>
      <c r="U193" s="157"/>
      <c r="V193" s="157">
        <v>975480.06</v>
      </c>
      <c r="W193" s="158">
        <f t="shared" si="100"/>
        <v>100</v>
      </c>
      <c r="X193" s="157">
        <f t="shared" si="126"/>
        <v>975480.06</v>
      </c>
      <c r="Y193" s="203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  <c r="IT193" s="22"/>
      <c r="IU193" s="22"/>
      <c r="IV193" s="22"/>
      <c r="IW193" s="22"/>
      <c r="IX193" s="22"/>
      <c r="IY193" s="22"/>
      <c r="IZ193" s="22"/>
      <c r="JA193" s="22"/>
      <c r="JB193" s="22"/>
      <c r="JC193" s="22"/>
      <c r="JD193" s="22"/>
      <c r="JE193" s="22"/>
      <c r="JF193" s="22"/>
      <c r="JG193" s="22"/>
      <c r="JH193" s="22"/>
      <c r="JI193" s="22"/>
      <c r="JJ193" s="22"/>
      <c r="JK193" s="22"/>
      <c r="JL193" s="22"/>
      <c r="JM193" s="22"/>
      <c r="JN193" s="22"/>
      <c r="JO193" s="22"/>
      <c r="JP193" s="22"/>
      <c r="JQ193" s="22"/>
      <c r="JR193" s="22"/>
      <c r="JS193" s="22"/>
      <c r="JT193" s="22"/>
      <c r="JU193" s="22"/>
      <c r="JV193" s="22"/>
      <c r="JW193" s="22"/>
      <c r="JX193" s="22"/>
      <c r="JY193" s="22"/>
      <c r="JZ193" s="22"/>
      <c r="KA193" s="22"/>
      <c r="KB193" s="22"/>
      <c r="KC193" s="22"/>
      <c r="KD193" s="22"/>
      <c r="KE193" s="22"/>
      <c r="KF193" s="22"/>
      <c r="KG193" s="22"/>
      <c r="KH193" s="22"/>
      <c r="KI193" s="22"/>
      <c r="KJ193" s="22"/>
      <c r="KK193" s="22"/>
      <c r="KL193" s="22"/>
      <c r="KM193" s="22"/>
      <c r="KN193" s="22"/>
      <c r="KO193" s="22"/>
      <c r="KP193" s="22"/>
      <c r="KQ193" s="22"/>
      <c r="KR193" s="22"/>
      <c r="KS193" s="22"/>
      <c r="KT193" s="22"/>
      <c r="KU193" s="22"/>
      <c r="KV193" s="22"/>
      <c r="KW193" s="22"/>
      <c r="KX193" s="22"/>
      <c r="KY193" s="22"/>
      <c r="KZ193" s="22"/>
      <c r="LA193" s="22"/>
      <c r="LB193" s="22"/>
      <c r="LC193" s="22"/>
      <c r="LD193" s="22"/>
      <c r="LE193" s="22"/>
      <c r="LF193" s="22"/>
      <c r="LG193" s="22"/>
      <c r="LH193" s="22"/>
      <c r="LI193" s="22"/>
      <c r="LJ193" s="22"/>
      <c r="LK193" s="22"/>
      <c r="LL193" s="22"/>
      <c r="LM193" s="22"/>
      <c r="LN193" s="22"/>
      <c r="LO193" s="22"/>
      <c r="LP193" s="22"/>
      <c r="LQ193" s="22"/>
      <c r="LR193" s="22"/>
      <c r="LS193" s="22"/>
      <c r="LT193" s="22"/>
      <c r="LU193" s="22"/>
      <c r="LV193" s="22"/>
      <c r="LW193" s="22"/>
      <c r="LX193" s="22"/>
      <c r="LY193" s="22"/>
      <c r="LZ193" s="22"/>
      <c r="MA193" s="22"/>
      <c r="MB193" s="22"/>
      <c r="MC193" s="22"/>
      <c r="MD193" s="22"/>
      <c r="ME193" s="22"/>
      <c r="MF193" s="22"/>
      <c r="MG193" s="22"/>
      <c r="MH193" s="22"/>
      <c r="MI193" s="22"/>
      <c r="MJ193" s="22"/>
      <c r="MK193" s="22"/>
      <c r="ML193" s="22"/>
      <c r="MM193" s="22"/>
      <c r="MN193" s="22"/>
      <c r="MO193" s="22"/>
      <c r="MP193" s="22"/>
      <c r="MQ193" s="22"/>
      <c r="MR193" s="22"/>
      <c r="MS193" s="22"/>
      <c r="MT193" s="22"/>
      <c r="MU193" s="22"/>
      <c r="MV193" s="22"/>
      <c r="MW193" s="22"/>
      <c r="MX193" s="22"/>
      <c r="MY193" s="22"/>
      <c r="MZ193" s="22"/>
      <c r="NA193" s="22"/>
      <c r="NB193" s="22"/>
      <c r="NC193" s="22"/>
      <c r="ND193" s="22"/>
      <c r="NE193" s="22"/>
      <c r="NF193" s="22"/>
      <c r="NG193" s="22"/>
      <c r="NH193" s="22"/>
      <c r="NI193" s="22"/>
      <c r="NJ193" s="22"/>
      <c r="NK193" s="22"/>
      <c r="NL193" s="22"/>
      <c r="NM193" s="22"/>
      <c r="NN193" s="22"/>
      <c r="NO193" s="22"/>
      <c r="NP193" s="22"/>
      <c r="NQ193" s="22"/>
      <c r="NR193" s="22"/>
      <c r="NS193" s="22"/>
      <c r="NT193" s="22"/>
      <c r="NU193" s="22"/>
      <c r="NV193" s="22"/>
      <c r="NW193" s="22"/>
      <c r="NX193" s="22"/>
      <c r="NY193" s="22"/>
      <c r="NZ193" s="22"/>
      <c r="OA193" s="22"/>
      <c r="OB193" s="22"/>
      <c r="OC193" s="22"/>
      <c r="OD193" s="22"/>
      <c r="OE193" s="22"/>
      <c r="OF193" s="22"/>
      <c r="OG193" s="22"/>
      <c r="OH193" s="22"/>
      <c r="OI193" s="22"/>
      <c r="OJ193" s="22"/>
      <c r="OK193" s="22"/>
      <c r="OL193" s="22"/>
      <c r="OM193" s="22"/>
      <c r="ON193" s="22"/>
      <c r="OO193" s="22"/>
      <c r="OP193" s="22"/>
      <c r="OQ193" s="22"/>
      <c r="OR193" s="22"/>
      <c r="OS193" s="22"/>
      <c r="OT193" s="22"/>
      <c r="OU193" s="22"/>
      <c r="OV193" s="22"/>
      <c r="OW193" s="22"/>
      <c r="OX193" s="22"/>
      <c r="OY193" s="22"/>
      <c r="OZ193" s="22"/>
      <c r="PA193" s="22"/>
      <c r="PB193" s="22"/>
      <c r="PC193" s="22"/>
      <c r="PD193" s="22"/>
      <c r="PE193" s="22"/>
      <c r="PF193" s="22"/>
      <c r="PG193" s="22"/>
      <c r="PH193" s="22"/>
      <c r="PI193" s="22"/>
      <c r="PJ193" s="22"/>
      <c r="PK193" s="22"/>
      <c r="PL193" s="22"/>
      <c r="PM193" s="22"/>
      <c r="PN193" s="22"/>
      <c r="PO193" s="22"/>
      <c r="PP193" s="22"/>
      <c r="PQ193" s="22"/>
      <c r="PR193" s="22"/>
      <c r="PS193" s="22"/>
      <c r="PT193" s="22"/>
      <c r="PU193" s="22"/>
      <c r="PV193" s="22"/>
      <c r="PW193" s="22"/>
      <c r="PX193" s="22"/>
      <c r="PY193" s="22"/>
      <c r="PZ193" s="22"/>
      <c r="QA193" s="22"/>
      <c r="QB193" s="22"/>
      <c r="QC193" s="22"/>
      <c r="QD193" s="22"/>
      <c r="QE193" s="22"/>
      <c r="QF193" s="22"/>
      <c r="QG193" s="22"/>
      <c r="QH193" s="22"/>
      <c r="QI193" s="22"/>
      <c r="QJ193" s="22"/>
      <c r="QK193" s="22"/>
      <c r="QL193" s="22"/>
      <c r="QM193" s="22"/>
      <c r="QN193" s="22"/>
      <c r="QO193" s="22"/>
      <c r="QP193" s="22"/>
      <c r="QQ193" s="22"/>
      <c r="QR193" s="22"/>
      <c r="QS193" s="22"/>
      <c r="QT193" s="22"/>
      <c r="QU193" s="22"/>
      <c r="QV193" s="22"/>
      <c r="QW193" s="22"/>
      <c r="QX193" s="22"/>
      <c r="QY193" s="22"/>
      <c r="QZ193" s="22"/>
      <c r="RA193" s="22"/>
      <c r="RB193" s="22"/>
      <c r="RC193" s="22"/>
      <c r="RD193" s="22"/>
      <c r="RE193" s="22"/>
      <c r="RF193" s="22"/>
      <c r="RG193" s="22"/>
      <c r="RH193" s="22"/>
      <c r="RI193" s="22"/>
      <c r="RJ193" s="22"/>
      <c r="RK193" s="22"/>
      <c r="RL193" s="22"/>
      <c r="RM193" s="22"/>
      <c r="RN193" s="22"/>
      <c r="RO193" s="22"/>
      <c r="RP193" s="22"/>
      <c r="RQ193" s="22"/>
      <c r="RR193" s="22"/>
      <c r="RS193" s="22"/>
      <c r="RT193" s="22"/>
      <c r="RU193" s="22"/>
      <c r="RV193" s="22"/>
      <c r="RW193" s="22"/>
      <c r="RX193" s="22"/>
      <c r="RY193" s="22"/>
      <c r="RZ193" s="22"/>
      <c r="SA193" s="22"/>
      <c r="SB193" s="22"/>
      <c r="SC193" s="22"/>
      <c r="SD193" s="22"/>
      <c r="SE193" s="22"/>
      <c r="SF193" s="22"/>
      <c r="SG193" s="22"/>
      <c r="SH193" s="22"/>
      <c r="SI193" s="22"/>
      <c r="SJ193" s="22"/>
      <c r="SK193" s="22"/>
      <c r="SL193" s="22"/>
      <c r="SM193" s="22"/>
      <c r="SN193" s="22"/>
      <c r="SO193" s="22"/>
      <c r="SP193" s="22"/>
      <c r="SQ193" s="22"/>
      <c r="SR193" s="22"/>
      <c r="SS193" s="22"/>
      <c r="ST193" s="22"/>
      <c r="SU193" s="22"/>
      <c r="SV193" s="22"/>
      <c r="SW193" s="22"/>
      <c r="SX193" s="22"/>
      <c r="SY193" s="22"/>
      <c r="SZ193" s="22"/>
      <c r="TA193" s="22"/>
      <c r="TB193" s="22"/>
      <c r="TC193" s="22"/>
      <c r="TD193" s="22"/>
      <c r="TE193" s="22"/>
      <c r="TF193" s="22"/>
      <c r="TG193" s="22"/>
      <c r="TH193" s="22"/>
      <c r="TI193" s="22"/>
      <c r="TJ193" s="22"/>
      <c r="TK193" s="22"/>
      <c r="TL193" s="22"/>
      <c r="TM193" s="22"/>
      <c r="TN193" s="22"/>
      <c r="TO193" s="22"/>
    </row>
    <row r="194" spans="1:535" s="23" customFormat="1" ht="306.75" customHeight="1" x14ac:dyDescent="0.25">
      <c r="A194" s="89"/>
      <c r="B194" s="77"/>
      <c r="C194" s="76" t="s">
        <v>573</v>
      </c>
      <c r="D194" s="157">
        <v>0</v>
      </c>
      <c r="E194" s="159"/>
      <c r="F194" s="159"/>
      <c r="G194" s="159"/>
      <c r="H194" s="159"/>
      <c r="I194" s="159"/>
      <c r="J194" s="158" t="e">
        <f t="shared" si="98"/>
        <v>#DIV/0!</v>
      </c>
      <c r="K194" s="157">
        <f t="shared" si="127"/>
        <v>975480.06</v>
      </c>
      <c r="L194" s="159">
        <v>975480.06</v>
      </c>
      <c r="M194" s="159"/>
      <c r="N194" s="159"/>
      <c r="O194" s="159"/>
      <c r="P194" s="159">
        <v>975480.06</v>
      </c>
      <c r="Q194" s="157">
        <f t="shared" si="125"/>
        <v>975480.06</v>
      </c>
      <c r="R194" s="157">
        <v>975480.06</v>
      </c>
      <c r="S194" s="159"/>
      <c r="T194" s="159"/>
      <c r="U194" s="159"/>
      <c r="V194" s="157">
        <v>975480.06</v>
      </c>
      <c r="W194" s="158">
        <f t="shared" si="100"/>
        <v>100</v>
      </c>
      <c r="X194" s="157">
        <f t="shared" si="126"/>
        <v>975480.06</v>
      </c>
      <c r="Y194" s="203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29"/>
      <c r="EG194" s="29"/>
      <c r="EH194" s="29"/>
      <c r="EI194" s="29"/>
      <c r="EJ194" s="29"/>
      <c r="EK194" s="29"/>
      <c r="EL194" s="29"/>
      <c r="EM194" s="29"/>
      <c r="EN194" s="29"/>
      <c r="EO194" s="29"/>
      <c r="EP194" s="29"/>
      <c r="EQ194" s="29"/>
      <c r="ER194" s="29"/>
      <c r="ES194" s="29"/>
      <c r="ET194" s="29"/>
      <c r="EU194" s="29"/>
      <c r="EV194" s="29"/>
      <c r="EW194" s="29"/>
      <c r="EX194" s="29"/>
      <c r="EY194" s="29"/>
      <c r="EZ194" s="29"/>
      <c r="FA194" s="29"/>
      <c r="FB194" s="29"/>
      <c r="FC194" s="29"/>
      <c r="FD194" s="29"/>
      <c r="FE194" s="29"/>
      <c r="FF194" s="29"/>
      <c r="FG194" s="29"/>
      <c r="FH194" s="29"/>
      <c r="FI194" s="29"/>
      <c r="FJ194" s="29"/>
      <c r="FK194" s="29"/>
      <c r="FL194" s="29"/>
      <c r="FM194" s="29"/>
      <c r="FN194" s="29"/>
      <c r="FO194" s="29"/>
      <c r="FP194" s="29"/>
      <c r="FQ194" s="29"/>
      <c r="FR194" s="29"/>
      <c r="FS194" s="29"/>
      <c r="FT194" s="29"/>
      <c r="FU194" s="29"/>
      <c r="FV194" s="29"/>
      <c r="FW194" s="29"/>
      <c r="FX194" s="29"/>
      <c r="FY194" s="29"/>
      <c r="FZ194" s="29"/>
      <c r="GA194" s="29"/>
      <c r="GB194" s="29"/>
      <c r="GC194" s="29"/>
      <c r="GD194" s="29"/>
      <c r="GE194" s="29"/>
      <c r="GF194" s="29"/>
      <c r="GG194" s="29"/>
      <c r="GH194" s="29"/>
      <c r="GI194" s="29"/>
      <c r="GJ194" s="29"/>
      <c r="GK194" s="29"/>
      <c r="GL194" s="29"/>
      <c r="GM194" s="29"/>
      <c r="GN194" s="29"/>
      <c r="GO194" s="29"/>
      <c r="GP194" s="29"/>
      <c r="GQ194" s="29"/>
      <c r="GR194" s="29"/>
      <c r="GS194" s="29"/>
      <c r="GT194" s="29"/>
      <c r="GU194" s="29"/>
      <c r="GV194" s="29"/>
      <c r="GW194" s="29"/>
      <c r="GX194" s="29"/>
      <c r="GY194" s="29"/>
      <c r="GZ194" s="29"/>
      <c r="HA194" s="29"/>
      <c r="HB194" s="29"/>
      <c r="HC194" s="29"/>
      <c r="HD194" s="29"/>
      <c r="HE194" s="29"/>
      <c r="HF194" s="29"/>
      <c r="HG194" s="29"/>
      <c r="HH194" s="29"/>
      <c r="HI194" s="29"/>
      <c r="HJ194" s="29"/>
      <c r="HK194" s="29"/>
      <c r="HL194" s="29"/>
      <c r="HM194" s="29"/>
      <c r="HN194" s="29"/>
      <c r="HO194" s="29"/>
      <c r="HP194" s="29"/>
      <c r="HQ194" s="29"/>
      <c r="HR194" s="29"/>
      <c r="HS194" s="29"/>
      <c r="HT194" s="29"/>
      <c r="HU194" s="29"/>
      <c r="HV194" s="29"/>
      <c r="HW194" s="29"/>
      <c r="HX194" s="29"/>
      <c r="HY194" s="29"/>
      <c r="HZ194" s="29"/>
      <c r="IA194" s="29"/>
      <c r="IB194" s="29"/>
      <c r="IC194" s="29"/>
      <c r="ID194" s="29"/>
      <c r="IE194" s="29"/>
      <c r="IF194" s="29"/>
      <c r="IG194" s="29"/>
      <c r="IH194" s="29"/>
      <c r="II194" s="29"/>
      <c r="IJ194" s="29"/>
      <c r="IK194" s="29"/>
      <c r="IL194" s="29"/>
      <c r="IM194" s="29"/>
      <c r="IN194" s="29"/>
      <c r="IO194" s="29"/>
      <c r="IP194" s="29"/>
      <c r="IQ194" s="29"/>
      <c r="IR194" s="29"/>
      <c r="IS194" s="29"/>
      <c r="IT194" s="29"/>
      <c r="IU194" s="29"/>
      <c r="IV194" s="29"/>
      <c r="IW194" s="29"/>
      <c r="IX194" s="29"/>
      <c r="IY194" s="29"/>
      <c r="IZ194" s="29"/>
      <c r="JA194" s="29"/>
      <c r="JB194" s="29"/>
      <c r="JC194" s="29"/>
      <c r="JD194" s="29"/>
      <c r="JE194" s="29"/>
      <c r="JF194" s="29"/>
      <c r="JG194" s="29"/>
      <c r="JH194" s="29"/>
      <c r="JI194" s="29"/>
      <c r="JJ194" s="29"/>
      <c r="JK194" s="29"/>
      <c r="JL194" s="29"/>
      <c r="JM194" s="29"/>
      <c r="JN194" s="29"/>
      <c r="JO194" s="29"/>
      <c r="JP194" s="29"/>
      <c r="JQ194" s="29"/>
      <c r="JR194" s="29"/>
      <c r="JS194" s="29"/>
      <c r="JT194" s="29"/>
      <c r="JU194" s="29"/>
      <c r="JV194" s="29"/>
      <c r="JW194" s="29"/>
      <c r="JX194" s="29"/>
      <c r="JY194" s="29"/>
      <c r="JZ194" s="29"/>
      <c r="KA194" s="29"/>
      <c r="KB194" s="29"/>
      <c r="KC194" s="29"/>
      <c r="KD194" s="29"/>
      <c r="KE194" s="29"/>
      <c r="KF194" s="29"/>
      <c r="KG194" s="29"/>
      <c r="KH194" s="29"/>
      <c r="KI194" s="29"/>
      <c r="KJ194" s="29"/>
      <c r="KK194" s="29"/>
      <c r="KL194" s="29"/>
      <c r="KM194" s="29"/>
      <c r="KN194" s="29"/>
      <c r="KO194" s="29"/>
      <c r="KP194" s="29"/>
      <c r="KQ194" s="29"/>
      <c r="KR194" s="29"/>
      <c r="KS194" s="29"/>
      <c r="KT194" s="29"/>
      <c r="KU194" s="29"/>
      <c r="KV194" s="29"/>
      <c r="KW194" s="29"/>
      <c r="KX194" s="29"/>
      <c r="KY194" s="29"/>
      <c r="KZ194" s="29"/>
      <c r="LA194" s="29"/>
      <c r="LB194" s="29"/>
      <c r="LC194" s="29"/>
      <c r="LD194" s="29"/>
      <c r="LE194" s="29"/>
      <c r="LF194" s="29"/>
      <c r="LG194" s="29"/>
      <c r="LH194" s="29"/>
      <c r="LI194" s="29"/>
      <c r="LJ194" s="29"/>
      <c r="LK194" s="29"/>
      <c r="LL194" s="29"/>
      <c r="LM194" s="29"/>
      <c r="LN194" s="29"/>
      <c r="LO194" s="29"/>
      <c r="LP194" s="29"/>
      <c r="LQ194" s="29"/>
      <c r="LR194" s="29"/>
      <c r="LS194" s="29"/>
      <c r="LT194" s="29"/>
      <c r="LU194" s="29"/>
      <c r="LV194" s="29"/>
      <c r="LW194" s="29"/>
      <c r="LX194" s="29"/>
      <c r="LY194" s="29"/>
      <c r="LZ194" s="29"/>
      <c r="MA194" s="29"/>
      <c r="MB194" s="29"/>
      <c r="MC194" s="29"/>
      <c r="MD194" s="29"/>
      <c r="ME194" s="29"/>
      <c r="MF194" s="29"/>
      <c r="MG194" s="29"/>
      <c r="MH194" s="29"/>
      <c r="MI194" s="29"/>
      <c r="MJ194" s="29"/>
      <c r="MK194" s="29"/>
      <c r="ML194" s="29"/>
      <c r="MM194" s="29"/>
      <c r="MN194" s="29"/>
      <c r="MO194" s="29"/>
      <c r="MP194" s="29"/>
      <c r="MQ194" s="29"/>
      <c r="MR194" s="29"/>
      <c r="MS194" s="29"/>
      <c r="MT194" s="29"/>
      <c r="MU194" s="29"/>
      <c r="MV194" s="29"/>
      <c r="MW194" s="29"/>
      <c r="MX194" s="29"/>
      <c r="MY194" s="29"/>
      <c r="MZ194" s="29"/>
      <c r="NA194" s="29"/>
      <c r="NB194" s="29"/>
      <c r="NC194" s="29"/>
      <c r="ND194" s="29"/>
      <c r="NE194" s="29"/>
      <c r="NF194" s="29"/>
      <c r="NG194" s="29"/>
      <c r="NH194" s="29"/>
      <c r="NI194" s="29"/>
      <c r="NJ194" s="29"/>
      <c r="NK194" s="29"/>
      <c r="NL194" s="29"/>
      <c r="NM194" s="29"/>
      <c r="NN194" s="29"/>
      <c r="NO194" s="29"/>
      <c r="NP194" s="29"/>
      <c r="NQ194" s="29"/>
      <c r="NR194" s="29"/>
      <c r="NS194" s="29"/>
      <c r="NT194" s="29"/>
      <c r="NU194" s="29"/>
      <c r="NV194" s="29"/>
      <c r="NW194" s="29"/>
      <c r="NX194" s="29"/>
      <c r="NY194" s="29"/>
      <c r="NZ194" s="29"/>
      <c r="OA194" s="29"/>
      <c r="OB194" s="29"/>
      <c r="OC194" s="29"/>
      <c r="OD194" s="29"/>
      <c r="OE194" s="29"/>
      <c r="OF194" s="29"/>
      <c r="OG194" s="29"/>
      <c r="OH194" s="29"/>
      <c r="OI194" s="29"/>
      <c r="OJ194" s="29"/>
      <c r="OK194" s="29"/>
      <c r="OL194" s="29"/>
      <c r="OM194" s="29"/>
      <c r="ON194" s="29"/>
      <c r="OO194" s="29"/>
      <c r="OP194" s="29"/>
      <c r="OQ194" s="29"/>
      <c r="OR194" s="29"/>
      <c r="OS194" s="29"/>
      <c r="OT194" s="29"/>
      <c r="OU194" s="29"/>
      <c r="OV194" s="29"/>
      <c r="OW194" s="29"/>
      <c r="OX194" s="29"/>
      <c r="OY194" s="29"/>
      <c r="OZ194" s="29"/>
      <c r="PA194" s="29"/>
      <c r="PB194" s="29"/>
      <c r="PC194" s="29"/>
      <c r="PD194" s="29"/>
      <c r="PE194" s="29"/>
      <c r="PF194" s="29"/>
      <c r="PG194" s="29"/>
      <c r="PH194" s="29"/>
      <c r="PI194" s="29"/>
      <c r="PJ194" s="29"/>
      <c r="PK194" s="29"/>
      <c r="PL194" s="29"/>
      <c r="PM194" s="29"/>
      <c r="PN194" s="29"/>
      <c r="PO194" s="29"/>
      <c r="PP194" s="29"/>
      <c r="PQ194" s="29"/>
      <c r="PR194" s="29"/>
      <c r="PS194" s="29"/>
      <c r="PT194" s="29"/>
      <c r="PU194" s="29"/>
      <c r="PV194" s="29"/>
      <c r="PW194" s="29"/>
      <c r="PX194" s="29"/>
      <c r="PY194" s="29"/>
      <c r="PZ194" s="29"/>
      <c r="QA194" s="29"/>
      <c r="QB194" s="29"/>
      <c r="QC194" s="29"/>
      <c r="QD194" s="29"/>
      <c r="QE194" s="29"/>
      <c r="QF194" s="29"/>
      <c r="QG194" s="29"/>
      <c r="QH194" s="29"/>
      <c r="QI194" s="29"/>
      <c r="QJ194" s="29"/>
      <c r="QK194" s="29"/>
      <c r="QL194" s="29"/>
      <c r="QM194" s="29"/>
      <c r="QN194" s="29"/>
      <c r="QO194" s="29"/>
      <c r="QP194" s="29"/>
      <c r="QQ194" s="29"/>
      <c r="QR194" s="29"/>
      <c r="QS194" s="29"/>
      <c r="QT194" s="29"/>
      <c r="QU194" s="29"/>
      <c r="QV194" s="29"/>
      <c r="QW194" s="29"/>
      <c r="QX194" s="29"/>
      <c r="QY194" s="29"/>
      <c r="QZ194" s="29"/>
      <c r="RA194" s="29"/>
      <c r="RB194" s="29"/>
      <c r="RC194" s="29"/>
      <c r="RD194" s="29"/>
      <c r="RE194" s="29"/>
      <c r="RF194" s="29"/>
      <c r="RG194" s="29"/>
      <c r="RH194" s="29"/>
      <c r="RI194" s="29"/>
      <c r="RJ194" s="29"/>
      <c r="RK194" s="29"/>
      <c r="RL194" s="29"/>
      <c r="RM194" s="29"/>
      <c r="RN194" s="29"/>
      <c r="RO194" s="29"/>
      <c r="RP194" s="29"/>
      <c r="RQ194" s="29"/>
      <c r="RR194" s="29"/>
      <c r="RS194" s="29"/>
      <c r="RT194" s="29"/>
      <c r="RU194" s="29"/>
      <c r="RV194" s="29"/>
      <c r="RW194" s="29"/>
      <c r="RX194" s="29"/>
      <c r="RY194" s="29"/>
      <c r="RZ194" s="29"/>
      <c r="SA194" s="29"/>
      <c r="SB194" s="29"/>
      <c r="SC194" s="29"/>
      <c r="SD194" s="29"/>
      <c r="SE194" s="29"/>
      <c r="SF194" s="29"/>
      <c r="SG194" s="29"/>
      <c r="SH194" s="29"/>
      <c r="SI194" s="29"/>
      <c r="SJ194" s="29"/>
      <c r="SK194" s="29"/>
      <c r="SL194" s="29"/>
      <c r="SM194" s="29"/>
      <c r="SN194" s="29"/>
      <c r="SO194" s="29"/>
      <c r="SP194" s="29"/>
      <c r="SQ194" s="29"/>
      <c r="SR194" s="29"/>
      <c r="SS194" s="29"/>
      <c r="ST194" s="29"/>
      <c r="SU194" s="29"/>
      <c r="SV194" s="29"/>
      <c r="SW194" s="29"/>
      <c r="SX194" s="29"/>
      <c r="SY194" s="29"/>
      <c r="SZ194" s="29"/>
      <c r="TA194" s="29"/>
      <c r="TB194" s="29"/>
      <c r="TC194" s="29"/>
      <c r="TD194" s="29"/>
      <c r="TE194" s="29"/>
      <c r="TF194" s="29"/>
      <c r="TG194" s="29"/>
      <c r="TH194" s="29"/>
      <c r="TI194" s="29"/>
      <c r="TJ194" s="29"/>
      <c r="TK194" s="29"/>
      <c r="TL194" s="29"/>
      <c r="TM194" s="29"/>
      <c r="TN194" s="29"/>
      <c r="TO194" s="29"/>
    </row>
    <row r="195" spans="1:535" s="21" customFormat="1" ht="324.75" customHeight="1" x14ac:dyDescent="0.25">
      <c r="A195" s="87" t="s">
        <v>561</v>
      </c>
      <c r="B195" s="41">
        <v>3222</v>
      </c>
      <c r="C195" s="35" t="s">
        <v>598</v>
      </c>
      <c r="D195" s="157">
        <v>0</v>
      </c>
      <c r="E195" s="157"/>
      <c r="F195" s="157"/>
      <c r="G195" s="157"/>
      <c r="H195" s="157"/>
      <c r="I195" s="157"/>
      <c r="J195" s="158"/>
      <c r="K195" s="157">
        <f t="shared" ref="K195:K196" si="128">M195+P195</f>
        <v>1176130.99</v>
      </c>
      <c r="L195" s="157">
        <v>1176130.99</v>
      </c>
      <c r="M195" s="157"/>
      <c r="N195" s="157"/>
      <c r="O195" s="157"/>
      <c r="P195" s="157">
        <v>1176130.99</v>
      </c>
      <c r="Q195" s="157">
        <f t="shared" si="125"/>
        <v>1176130.99</v>
      </c>
      <c r="R195" s="157">
        <v>1176130.99</v>
      </c>
      <c r="S195" s="157"/>
      <c r="T195" s="157"/>
      <c r="U195" s="157"/>
      <c r="V195" s="157">
        <v>1176130.99</v>
      </c>
      <c r="W195" s="158">
        <f t="shared" si="100"/>
        <v>100</v>
      </c>
      <c r="X195" s="157">
        <f t="shared" si="126"/>
        <v>1176130.99</v>
      </c>
      <c r="Y195" s="203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  <c r="IT195" s="22"/>
      <c r="IU195" s="22"/>
      <c r="IV195" s="22"/>
      <c r="IW195" s="22"/>
      <c r="IX195" s="22"/>
      <c r="IY195" s="22"/>
      <c r="IZ195" s="22"/>
      <c r="JA195" s="22"/>
      <c r="JB195" s="22"/>
      <c r="JC195" s="22"/>
      <c r="JD195" s="22"/>
      <c r="JE195" s="22"/>
      <c r="JF195" s="22"/>
      <c r="JG195" s="22"/>
      <c r="JH195" s="22"/>
      <c r="JI195" s="22"/>
      <c r="JJ195" s="22"/>
      <c r="JK195" s="22"/>
      <c r="JL195" s="22"/>
      <c r="JM195" s="22"/>
      <c r="JN195" s="22"/>
      <c r="JO195" s="22"/>
      <c r="JP195" s="22"/>
      <c r="JQ195" s="22"/>
      <c r="JR195" s="22"/>
      <c r="JS195" s="22"/>
      <c r="JT195" s="22"/>
      <c r="JU195" s="22"/>
      <c r="JV195" s="22"/>
      <c r="JW195" s="22"/>
      <c r="JX195" s="22"/>
      <c r="JY195" s="22"/>
      <c r="JZ195" s="22"/>
      <c r="KA195" s="22"/>
      <c r="KB195" s="22"/>
      <c r="KC195" s="22"/>
      <c r="KD195" s="22"/>
      <c r="KE195" s="22"/>
      <c r="KF195" s="22"/>
      <c r="KG195" s="22"/>
      <c r="KH195" s="22"/>
      <c r="KI195" s="22"/>
      <c r="KJ195" s="22"/>
      <c r="KK195" s="22"/>
      <c r="KL195" s="22"/>
      <c r="KM195" s="22"/>
      <c r="KN195" s="22"/>
      <c r="KO195" s="22"/>
      <c r="KP195" s="22"/>
      <c r="KQ195" s="22"/>
      <c r="KR195" s="22"/>
      <c r="KS195" s="22"/>
      <c r="KT195" s="22"/>
      <c r="KU195" s="22"/>
      <c r="KV195" s="22"/>
      <c r="KW195" s="22"/>
      <c r="KX195" s="22"/>
      <c r="KY195" s="22"/>
      <c r="KZ195" s="22"/>
      <c r="LA195" s="22"/>
      <c r="LB195" s="22"/>
      <c r="LC195" s="22"/>
      <c r="LD195" s="22"/>
      <c r="LE195" s="22"/>
      <c r="LF195" s="22"/>
      <c r="LG195" s="22"/>
      <c r="LH195" s="22"/>
      <c r="LI195" s="22"/>
      <c r="LJ195" s="22"/>
      <c r="LK195" s="22"/>
      <c r="LL195" s="22"/>
      <c r="LM195" s="22"/>
      <c r="LN195" s="22"/>
      <c r="LO195" s="22"/>
      <c r="LP195" s="22"/>
      <c r="LQ195" s="22"/>
      <c r="LR195" s="22"/>
      <c r="LS195" s="22"/>
      <c r="LT195" s="22"/>
      <c r="LU195" s="22"/>
      <c r="LV195" s="22"/>
      <c r="LW195" s="22"/>
      <c r="LX195" s="22"/>
      <c r="LY195" s="22"/>
      <c r="LZ195" s="22"/>
      <c r="MA195" s="22"/>
      <c r="MB195" s="22"/>
      <c r="MC195" s="22"/>
      <c r="MD195" s="22"/>
      <c r="ME195" s="22"/>
      <c r="MF195" s="22"/>
      <c r="MG195" s="22"/>
      <c r="MH195" s="22"/>
      <c r="MI195" s="22"/>
      <c r="MJ195" s="22"/>
      <c r="MK195" s="22"/>
      <c r="ML195" s="22"/>
      <c r="MM195" s="22"/>
      <c r="MN195" s="22"/>
      <c r="MO195" s="22"/>
      <c r="MP195" s="22"/>
      <c r="MQ195" s="22"/>
      <c r="MR195" s="22"/>
      <c r="MS195" s="22"/>
      <c r="MT195" s="22"/>
      <c r="MU195" s="22"/>
      <c r="MV195" s="22"/>
      <c r="MW195" s="22"/>
      <c r="MX195" s="22"/>
      <c r="MY195" s="22"/>
      <c r="MZ195" s="22"/>
      <c r="NA195" s="22"/>
      <c r="NB195" s="22"/>
      <c r="NC195" s="22"/>
      <c r="ND195" s="22"/>
      <c r="NE195" s="22"/>
      <c r="NF195" s="22"/>
      <c r="NG195" s="22"/>
      <c r="NH195" s="22"/>
      <c r="NI195" s="22"/>
      <c r="NJ195" s="22"/>
      <c r="NK195" s="22"/>
      <c r="NL195" s="22"/>
      <c r="NM195" s="22"/>
      <c r="NN195" s="22"/>
      <c r="NO195" s="22"/>
      <c r="NP195" s="22"/>
      <c r="NQ195" s="22"/>
      <c r="NR195" s="22"/>
      <c r="NS195" s="22"/>
      <c r="NT195" s="22"/>
      <c r="NU195" s="22"/>
      <c r="NV195" s="22"/>
      <c r="NW195" s="22"/>
      <c r="NX195" s="22"/>
      <c r="NY195" s="22"/>
      <c r="NZ195" s="22"/>
      <c r="OA195" s="22"/>
      <c r="OB195" s="22"/>
      <c r="OC195" s="22"/>
      <c r="OD195" s="22"/>
      <c r="OE195" s="22"/>
      <c r="OF195" s="22"/>
      <c r="OG195" s="22"/>
      <c r="OH195" s="22"/>
      <c r="OI195" s="22"/>
      <c r="OJ195" s="22"/>
      <c r="OK195" s="22"/>
      <c r="OL195" s="22"/>
      <c r="OM195" s="22"/>
      <c r="ON195" s="22"/>
      <c r="OO195" s="22"/>
      <c r="OP195" s="22"/>
      <c r="OQ195" s="22"/>
      <c r="OR195" s="22"/>
      <c r="OS195" s="22"/>
      <c r="OT195" s="22"/>
      <c r="OU195" s="22"/>
      <c r="OV195" s="22"/>
      <c r="OW195" s="22"/>
      <c r="OX195" s="22"/>
      <c r="OY195" s="22"/>
      <c r="OZ195" s="22"/>
      <c r="PA195" s="22"/>
      <c r="PB195" s="22"/>
      <c r="PC195" s="22"/>
      <c r="PD195" s="22"/>
      <c r="PE195" s="22"/>
      <c r="PF195" s="22"/>
      <c r="PG195" s="22"/>
      <c r="PH195" s="22"/>
      <c r="PI195" s="22"/>
      <c r="PJ195" s="22"/>
      <c r="PK195" s="22"/>
      <c r="PL195" s="22"/>
      <c r="PM195" s="22"/>
      <c r="PN195" s="22"/>
      <c r="PO195" s="22"/>
      <c r="PP195" s="22"/>
      <c r="PQ195" s="22"/>
      <c r="PR195" s="22"/>
      <c r="PS195" s="22"/>
      <c r="PT195" s="22"/>
      <c r="PU195" s="22"/>
      <c r="PV195" s="22"/>
      <c r="PW195" s="22"/>
      <c r="PX195" s="22"/>
      <c r="PY195" s="22"/>
      <c r="PZ195" s="22"/>
      <c r="QA195" s="22"/>
      <c r="QB195" s="22"/>
      <c r="QC195" s="22"/>
      <c r="QD195" s="22"/>
      <c r="QE195" s="22"/>
      <c r="QF195" s="22"/>
      <c r="QG195" s="22"/>
      <c r="QH195" s="22"/>
      <c r="QI195" s="22"/>
      <c r="QJ195" s="22"/>
      <c r="QK195" s="22"/>
      <c r="QL195" s="22"/>
      <c r="QM195" s="22"/>
      <c r="QN195" s="22"/>
      <c r="QO195" s="22"/>
      <c r="QP195" s="22"/>
      <c r="QQ195" s="22"/>
      <c r="QR195" s="22"/>
      <c r="QS195" s="22"/>
      <c r="QT195" s="22"/>
      <c r="QU195" s="22"/>
      <c r="QV195" s="22"/>
      <c r="QW195" s="22"/>
      <c r="QX195" s="22"/>
      <c r="QY195" s="22"/>
      <c r="QZ195" s="22"/>
      <c r="RA195" s="22"/>
      <c r="RB195" s="22"/>
      <c r="RC195" s="22"/>
      <c r="RD195" s="22"/>
      <c r="RE195" s="22"/>
      <c r="RF195" s="22"/>
      <c r="RG195" s="22"/>
      <c r="RH195" s="22"/>
      <c r="RI195" s="22"/>
      <c r="RJ195" s="22"/>
      <c r="RK195" s="22"/>
      <c r="RL195" s="22"/>
      <c r="RM195" s="22"/>
      <c r="RN195" s="22"/>
      <c r="RO195" s="22"/>
      <c r="RP195" s="22"/>
      <c r="RQ195" s="22"/>
      <c r="RR195" s="22"/>
      <c r="RS195" s="22"/>
      <c r="RT195" s="22"/>
      <c r="RU195" s="22"/>
      <c r="RV195" s="22"/>
      <c r="RW195" s="22"/>
      <c r="RX195" s="22"/>
      <c r="RY195" s="22"/>
      <c r="RZ195" s="22"/>
      <c r="SA195" s="22"/>
      <c r="SB195" s="22"/>
      <c r="SC195" s="22"/>
      <c r="SD195" s="22"/>
      <c r="SE195" s="22"/>
      <c r="SF195" s="22"/>
      <c r="SG195" s="22"/>
      <c r="SH195" s="22"/>
      <c r="SI195" s="22"/>
      <c r="SJ195" s="22"/>
      <c r="SK195" s="22"/>
      <c r="SL195" s="22"/>
      <c r="SM195" s="22"/>
      <c r="SN195" s="22"/>
      <c r="SO195" s="22"/>
      <c r="SP195" s="22"/>
      <c r="SQ195" s="22"/>
      <c r="SR195" s="22"/>
      <c r="SS195" s="22"/>
      <c r="ST195" s="22"/>
      <c r="SU195" s="22"/>
      <c r="SV195" s="22"/>
      <c r="SW195" s="22"/>
      <c r="SX195" s="22"/>
      <c r="SY195" s="22"/>
      <c r="SZ195" s="22"/>
      <c r="TA195" s="22"/>
      <c r="TB195" s="22"/>
      <c r="TC195" s="22"/>
      <c r="TD195" s="22"/>
      <c r="TE195" s="22"/>
      <c r="TF195" s="22"/>
      <c r="TG195" s="22"/>
      <c r="TH195" s="22"/>
      <c r="TI195" s="22"/>
      <c r="TJ195" s="22"/>
      <c r="TK195" s="22"/>
      <c r="TL195" s="22"/>
      <c r="TM195" s="22"/>
      <c r="TN195" s="22"/>
      <c r="TO195" s="22"/>
    </row>
    <row r="196" spans="1:535" s="23" customFormat="1" ht="332.25" customHeight="1" x14ac:dyDescent="0.25">
      <c r="A196" s="89"/>
      <c r="B196" s="77"/>
      <c r="C196" s="76" t="s">
        <v>599</v>
      </c>
      <c r="D196" s="159">
        <v>0</v>
      </c>
      <c r="E196" s="159"/>
      <c r="F196" s="159"/>
      <c r="G196" s="159"/>
      <c r="H196" s="159"/>
      <c r="I196" s="159"/>
      <c r="J196" s="158"/>
      <c r="K196" s="159">
        <f t="shared" si="128"/>
        <v>1176130.99</v>
      </c>
      <c r="L196" s="159">
        <v>1176130.99</v>
      </c>
      <c r="M196" s="159"/>
      <c r="N196" s="159"/>
      <c r="O196" s="159"/>
      <c r="P196" s="159">
        <v>1176130.99</v>
      </c>
      <c r="Q196" s="157">
        <f t="shared" si="125"/>
        <v>1176130.99</v>
      </c>
      <c r="R196" s="157">
        <v>1176130.99</v>
      </c>
      <c r="S196" s="159"/>
      <c r="T196" s="159"/>
      <c r="U196" s="159"/>
      <c r="V196" s="157">
        <v>1176130.99</v>
      </c>
      <c r="W196" s="158">
        <f t="shared" si="100"/>
        <v>100</v>
      </c>
      <c r="X196" s="157">
        <f t="shared" si="126"/>
        <v>1176130.99</v>
      </c>
      <c r="Y196" s="203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9"/>
      <c r="EI196" s="29"/>
      <c r="EJ196" s="29"/>
      <c r="EK196" s="29"/>
      <c r="EL196" s="29"/>
      <c r="EM196" s="29"/>
      <c r="EN196" s="29"/>
      <c r="EO196" s="29"/>
      <c r="EP196" s="29"/>
      <c r="EQ196" s="29"/>
      <c r="ER196" s="29"/>
      <c r="ES196" s="29"/>
      <c r="ET196" s="29"/>
      <c r="EU196" s="29"/>
      <c r="EV196" s="29"/>
      <c r="EW196" s="29"/>
      <c r="EX196" s="29"/>
      <c r="EY196" s="29"/>
      <c r="EZ196" s="29"/>
      <c r="FA196" s="29"/>
      <c r="FB196" s="29"/>
      <c r="FC196" s="29"/>
      <c r="FD196" s="29"/>
      <c r="FE196" s="29"/>
      <c r="FF196" s="29"/>
      <c r="FG196" s="29"/>
      <c r="FH196" s="29"/>
      <c r="FI196" s="29"/>
      <c r="FJ196" s="29"/>
      <c r="FK196" s="29"/>
      <c r="FL196" s="29"/>
      <c r="FM196" s="29"/>
      <c r="FN196" s="29"/>
      <c r="FO196" s="29"/>
      <c r="FP196" s="29"/>
      <c r="FQ196" s="29"/>
      <c r="FR196" s="29"/>
      <c r="FS196" s="29"/>
      <c r="FT196" s="29"/>
      <c r="FU196" s="29"/>
      <c r="FV196" s="29"/>
      <c r="FW196" s="29"/>
      <c r="FX196" s="29"/>
      <c r="FY196" s="29"/>
      <c r="FZ196" s="29"/>
      <c r="GA196" s="29"/>
      <c r="GB196" s="29"/>
      <c r="GC196" s="29"/>
      <c r="GD196" s="29"/>
      <c r="GE196" s="29"/>
      <c r="GF196" s="29"/>
      <c r="GG196" s="29"/>
      <c r="GH196" s="29"/>
      <c r="GI196" s="29"/>
      <c r="GJ196" s="29"/>
      <c r="GK196" s="29"/>
      <c r="GL196" s="29"/>
      <c r="GM196" s="29"/>
      <c r="GN196" s="29"/>
      <c r="GO196" s="29"/>
      <c r="GP196" s="29"/>
      <c r="GQ196" s="29"/>
      <c r="GR196" s="29"/>
      <c r="GS196" s="29"/>
      <c r="GT196" s="29"/>
      <c r="GU196" s="29"/>
      <c r="GV196" s="29"/>
      <c r="GW196" s="29"/>
      <c r="GX196" s="29"/>
      <c r="GY196" s="29"/>
      <c r="GZ196" s="29"/>
      <c r="HA196" s="29"/>
      <c r="HB196" s="29"/>
      <c r="HC196" s="29"/>
      <c r="HD196" s="29"/>
      <c r="HE196" s="29"/>
      <c r="HF196" s="29"/>
      <c r="HG196" s="29"/>
      <c r="HH196" s="29"/>
      <c r="HI196" s="29"/>
      <c r="HJ196" s="29"/>
      <c r="HK196" s="29"/>
      <c r="HL196" s="29"/>
      <c r="HM196" s="29"/>
      <c r="HN196" s="29"/>
      <c r="HO196" s="29"/>
      <c r="HP196" s="29"/>
      <c r="HQ196" s="29"/>
      <c r="HR196" s="29"/>
      <c r="HS196" s="29"/>
      <c r="HT196" s="29"/>
      <c r="HU196" s="29"/>
      <c r="HV196" s="29"/>
      <c r="HW196" s="29"/>
      <c r="HX196" s="29"/>
      <c r="HY196" s="29"/>
      <c r="HZ196" s="29"/>
      <c r="IA196" s="29"/>
      <c r="IB196" s="29"/>
      <c r="IC196" s="29"/>
      <c r="ID196" s="29"/>
      <c r="IE196" s="29"/>
      <c r="IF196" s="29"/>
      <c r="IG196" s="29"/>
      <c r="IH196" s="29"/>
      <c r="II196" s="29"/>
      <c r="IJ196" s="29"/>
      <c r="IK196" s="29"/>
      <c r="IL196" s="29"/>
      <c r="IM196" s="29"/>
      <c r="IN196" s="29"/>
      <c r="IO196" s="29"/>
      <c r="IP196" s="29"/>
      <c r="IQ196" s="29"/>
      <c r="IR196" s="29"/>
      <c r="IS196" s="29"/>
      <c r="IT196" s="29"/>
      <c r="IU196" s="29"/>
      <c r="IV196" s="29"/>
      <c r="IW196" s="29"/>
      <c r="IX196" s="29"/>
      <c r="IY196" s="29"/>
      <c r="IZ196" s="29"/>
      <c r="JA196" s="29"/>
      <c r="JB196" s="29"/>
      <c r="JC196" s="29"/>
      <c r="JD196" s="29"/>
      <c r="JE196" s="29"/>
      <c r="JF196" s="29"/>
      <c r="JG196" s="29"/>
      <c r="JH196" s="29"/>
      <c r="JI196" s="29"/>
      <c r="JJ196" s="29"/>
      <c r="JK196" s="29"/>
      <c r="JL196" s="29"/>
      <c r="JM196" s="29"/>
      <c r="JN196" s="29"/>
      <c r="JO196" s="29"/>
      <c r="JP196" s="29"/>
      <c r="JQ196" s="29"/>
      <c r="JR196" s="29"/>
      <c r="JS196" s="29"/>
      <c r="JT196" s="29"/>
      <c r="JU196" s="29"/>
      <c r="JV196" s="29"/>
      <c r="JW196" s="29"/>
      <c r="JX196" s="29"/>
      <c r="JY196" s="29"/>
      <c r="JZ196" s="29"/>
      <c r="KA196" s="29"/>
      <c r="KB196" s="29"/>
      <c r="KC196" s="29"/>
      <c r="KD196" s="29"/>
      <c r="KE196" s="29"/>
      <c r="KF196" s="29"/>
      <c r="KG196" s="29"/>
      <c r="KH196" s="29"/>
      <c r="KI196" s="29"/>
      <c r="KJ196" s="29"/>
      <c r="KK196" s="29"/>
      <c r="KL196" s="29"/>
      <c r="KM196" s="29"/>
      <c r="KN196" s="29"/>
      <c r="KO196" s="29"/>
      <c r="KP196" s="29"/>
      <c r="KQ196" s="29"/>
      <c r="KR196" s="29"/>
      <c r="KS196" s="29"/>
      <c r="KT196" s="29"/>
      <c r="KU196" s="29"/>
      <c r="KV196" s="29"/>
      <c r="KW196" s="29"/>
      <c r="KX196" s="29"/>
      <c r="KY196" s="29"/>
      <c r="KZ196" s="29"/>
      <c r="LA196" s="29"/>
      <c r="LB196" s="29"/>
      <c r="LC196" s="29"/>
      <c r="LD196" s="29"/>
      <c r="LE196" s="29"/>
      <c r="LF196" s="29"/>
      <c r="LG196" s="29"/>
      <c r="LH196" s="29"/>
      <c r="LI196" s="29"/>
      <c r="LJ196" s="29"/>
      <c r="LK196" s="29"/>
      <c r="LL196" s="29"/>
      <c r="LM196" s="29"/>
      <c r="LN196" s="29"/>
      <c r="LO196" s="29"/>
      <c r="LP196" s="29"/>
      <c r="LQ196" s="29"/>
      <c r="LR196" s="29"/>
      <c r="LS196" s="29"/>
      <c r="LT196" s="29"/>
      <c r="LU196" s="29"/>
      <c r="LV196" s="29"/>
      <c r="LW196" s="29"/>
      <c r="LX196" s="29"/>
      <c r="LY196" s="29"/>
      <c r="LZ196" s="29"/>
      <c r="MA196" s="29"/>
      <c r="MB196" s="29"/>
      <c r="MC196" s="29"/>
      <c r="MD196" s="29"/>
      <c r="ME196" s="29"/>
      <c r="MF196" s="29"/>
      <c r="MG196" s="29"/>
      <c r="MH196" s="29"/>
      <c r="MI196" s="29"/>
      <c r="MJ196" s="29"/>
      <c r="MK196" s="29"/>
      <c r="ML196" s="29"/>
      <c r="MM196" s="29"/>
      <c r="MN196" s="29"/>
      <c r="MO196" s="29"/>
      <c r="MP196" s="29"/>
      <c r="MQ196" s="29"/>
      <c r="MR196" s="29"/>
      <c r="MS196" s="29"/>
      <c r="MT196" s="29"/>
      <c r="MU196" s="29"/>
      <c r="MV196" s="29"/>
      <c r="MW196" s="29"/>
      <c r="MX196" s="29"/>
      <c r="MY196" s="29"/>
      <c r="MZ196" s="29"/>
      <c r="NA196" s="29"/>
      <c r="NB196" s="29"/>
      <c r="NC196" s="29"/>
      <c r="ND196" s="29"/>
      <c r="NE196" s="29"/>
      <c r="NF196" s="29"/>
      <c r="NG196" s="29"/>
      <c r="NH196" s="29"/>
      <c r="NI196" s="29"/>
      <c r="NJ196" s="29"/>
      <c r="NK196" s="29"/>
      <c r="NL196" s="29"/>
      <c r="NM196" s="29"/>
      <c r="NN196" s="29"/>
      <c r="NO196" s="29"/>
      <c r="NP196" s="29"/>
      <c r="NQ196" s="29"/>
      <c r="NR196" s="29"/>
      <c r="NS196" s="29"/>
      <c r="NT196" s="29"/>
      <c r="NU196" s="29"/>
      <c r="NV196" s="29"/>
      <c r="NW196" s="29"/>
      <c r="NX196" s="29"/>
      <c r="NY196" s="29"/>
      <c r="NZ196" s="29"/>
      <c r="OA196" s="29"/>
      <c r="OB196" s="29"/>
      <c r="OC196" s="29"/>
      <c r="OD196" s="29"/>
      <c r="OE196" s="29"/>
      <c r="OF196" s="29"/>
      <c r="OG196" s="29"/>
      <c r="OH196" s="29"/>
      <c r="OI196" s="29"/>
      <c r="OJ196" s="29"/>
      <c r="OK196" s="29"/>
      <c r="OL196" s="29"/>
      <c r="OM196" s="29"/>
      <c r="ON196" s="29"/>
      <c r="OO196" s="29"/>
      <c r="OP196" s="29"/>
      <c r="OQ196" s="29"/>
      <c r="OR196" s="29"/>
      <c r="OS196" s="29"/>
      <c r="OT196" s="29"/>
      <c r="OU196" s="29"/>
      <c r="OV196" s="29"/>
      <c r="OW196" s="29"/>
      <c r="OX196" s="29"/>
      <c r="OY196" s="29"/>
      <c r="OZ196" s="29"/>
      <c r="PA196" s="29"/>
      <c r="PB196" s="29"/>
      <c r="PC196" s="29"/>
      <c r="PD196" s="29"/>
      <c r="PE196" s="29"/>
      <c r="PF196" s="29"/>
      <c r="PG196" s="29"/>
      <c r="PH196" s="29"/>
      <c r="PI196" s="29"/>
      <c r="PJ196" s="29"/>
      <c r="PK196" s="29"/>
      <c r="PL196" s="29"/>
      <c r="PM196" s="29"/>
      <c r="PN196" s="29"/>
      <c r="PO196" s="29"/>
      <c r="PP196" s="29"/>
      <c r="PQ196" s="29"/>
      <c r="PR196" s="29"/>
      <c r="PS196" s="29"/>
      <c r="PT196" s="29"/>
      <c r="PU196" s="29"/>
      <c r="PV196" s="29"/>
      <c r="PW196" s="29"/>
      <c r="PX196" s="29"/>
      <c r="PY196" s="29"/>
      <c r="PZ196" s="29"/>
      <c r="QA196" s="29"/>
      <c r="QB196" s="29"/>
      <c r="QC196" s="29"/>
      <c r="QD196" s="29"/>
      <c r="QE196" s="29"/>
      <c r="QF196" s="29"/>
      <c r="QG196" s="29"/>
      <c r="QH196" s="29"/>
      <c r="QI196" s="29"/>
      <c r="QJ196" s="29"/>
      <c r="QK196" s="29"/>
      <c r="QL196" s="29"/>
      <c r="QM196" s="29"/>
      <c r="QN196" s="29"/>
      <c r="QO196" s="29"/>
      <c r="QP196" s="29"/>
      <c r="QQ196" s="29"/>
      <c r="QR196" s="29"/>
      <c r="QS196" s="29"/>
      <c r="QT196" s="29"/>
      <c r="QU196" s="29"/>
      <c r="QV196" s="29"/>
      <c r="QW196" s="29"/>
      <c r="QX196" s="29"/>
      <c r="QY196" s="29"/>
      <c r="QZ196" s="29"/>
      <c r="RA196" s="29"/>
      <c r="RB196" s="29"/>
      <c r="RC196" s="29"/>
      <c r="RD196" s="29"/>
      <c r="RE196" s="29"/>
      <c r="RF196" s="29"/>
      <c r="RG196" s="29"/>
      <c r="RH196" s="29"/>
      <c r="RI196" s="29"/>
      <c r="RJ196" s="29"/>
      <c r="RK196" s="29"/>
      <c r="RL196" s="29"/>
      <c r="RM196" s="29"/>
      <c r="RN196" s="29"/>
      <c r="RO196" s="29"/>
      <c r="RP196" s="29"/>
      <c r="RQ196" s="29"/>
      <c r="RR196" s="29"/>
      <c r="RS196" s="29"/>
      <c r="RT196" s="29"/>
      <c r="RU196" s="29"/>
      <c r="RV196" s="29"/>
      <c r="RW196" s="29"/>
      <c r="RX196" s="29"/>
      <c r="RY196" s="29"/>
      <c r="RZ196" s="29"/>
      <c r="SA196" s="29"/>
      <c r="SB196" s="29"/>
      <c r="SC196" s="29"/>
      <c r="SD196" s="29"/>
      <c r="SE196" s="29"/>
      <c r="SF196" s="29"/>
      <c r="SG196" s="29"/>
      <c r="SH196" s="29"/>
      <c r="SI196" s="29"/>
      <c r="SJ196" s="29"/>
      <c r="SK196" s="29"/>
      <c r="SL196" s="29"/>
      <c r="SM196" s="29"/>
      <c r="SN196" s="29"/>
      <c r="SO196" s="29"/>
      <c r="SP196" s="29"/>
      <c r="SQ196" s="29"/>
      <c r="SR196" s="29"/>
      <c r="SS196" s="29"/>
      <c r="ST196" s="29"/>
      <c r="SU196" s="29"/>
      <c r="SV196" s="29"/>
      <c r="SW196" s="29"/>
      <c r="SX196" s="29"/>
      <c r="SY196" s="29"/>
      <c r="SZ196" s="29"/>
      <c r="TA196" s="29"/>
      <c r="TB196" s="29"/>
      <c r="TC196" s="29"/>
      <c r="TD196" s="29"/>
      <c r="TE196" s="29"/>
      <c r="TF196" s="29"/>
      <c r="TG196" s="29"/>
      <c r="TH196" s="29"/>
      <c r="TI196" s="29"/>
      <c r="TJ196" s="29"/>
      <c r="TK196" s="29"/>
      <c r="TL196" s="29"/>
      <c r="TM196" s="29"/>
      <c r="TN196" s="29"/>
      <c r="TO196" s="29"/>
    </row>
    <row r="197" spans="1:535" s="21" customFormat="1" ht="220.5" hidden="1" customHeight="1" x14ac:dyDescent="0.25">
      <c r="A197" s="87" t="s">
        <v>440</v>
      </c>
      <c r="B197" s="41">
        <v>3223</v>
      </c>
      <c r="C197" s="35" t="str">
        <f>'дод 5'!C137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D197" s="157">
        <v>0</v>
      </c>
      <c r="E197" s="157"/>
      <c r="F197" s="157"/>
      <c r="G197" s="157"/>
      <c r="H197" s="157"/>
      <c r="I197" s="157"/>
      <c r="J197" s="158" t="e">
        <f t="shared" si="98"/>
        <v>#DIV/0!</v>
      </c>
      <c r="K197" s="157">
        <f t="shared" si="127"/>
        <v>0</v>
      </c>
      <c r="L197" s="157"/>
      <c r="M197" s="157"/>
      <c r="N197" s="157"/>
      <c r="O197" s="157"/>
      <c r="P197" s="157"/>
      <c r="Q197" s="157">
        <f t="shared" si="125"/>
        <v>0</v>
      </c>
      <c r="R197" s="157"/>
      <c r="S197" s="157"/>
      <c r="T197" s="157"/>
      <c r="U197" s="157"/>
      <c r="V197" s="157"/>
      <c r="W197" s="158" t="e">
        <f t="shared" si="100"/>
        <v>#DIV/0!</v>
      </c>
      <c r="X197" s="157">
        <f t="shared" si="126"/>
        <v>0</v>
      </c>
      <c r="Y197" s="203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  <c r="IT197" s="22"/>
      <c r="IU197" s="22"/>
      <c r="IV197" s="22"/>
      <c r="IW197" s="22"/>
      <c r="IX197" s="22"/>
      <c r="IY197" s="22"/>
      <c r="IZ197" s="22"/>
      <c r="JA197" s="22"/>
      <c r="JB197" s="22"/>
      <c r="JC197" s="22"/>
      <c r="JD197" s="22"/>
      <c r="JE197" s="22"/>
      <c r="JF197" s="22"/>
      <c r="JG197" s="22"/>
      <c r="JH197" s="22"/>
      <c r="JI197" s="22"/>
      <c r="JJ197" s="22"/>
      <c r="JK197" s="22"/>
      <c r="JL197" s="22"/>
      <c r="JM197" s="22"/>
      <c r="JN197" s="22"/>
      <c r="JO197" s="22"/>
      <c r="JP197" s="22"/>
      <c r="JQ197" s="22"/>
      <c r="JR197" s="22"/>
      <c r="JS197" s="22"/>
      <c r="JT197" s="22"/>
      <c r="JU197" s="22"/>
      <c r="JV197" s="22"/>
      <c r="JW197" s="22"/>
      <c r="JX197" s="22"/>
      <c r="JY197" s="22"/>
      <c r="JZ197" s="22"/>
      <c r="KA197" s="22"/>
      <c r="KB197" s="22"/>
      <c r="KC197" s="22"/>
      <c r="KD197" s="22"/>
      <c r="KE197" s="22"/>
      <c r="KF197" s="22"/>
      <c r="KG197" s="22"/>
      <c r="KH197" s="22"/>
      <c r="KI197" s="22"/>
      <c r="KJ197" s="22"/>
      <c r="KK197" s="22"/>
      <c r="KL197" s="22"/>
      <c r="KM197" s="22"/>
      <c r="KN197" s="22"/>
      <c r="KO197" s="22"/>
      <c r="KP197" s="22"/>
      <c r="KQ197" s="22"/>
      <c r="KR197" s="22"/>
      <c r="KS197" s="22"/>
      <c r="KT197" s="22"/>
      <c r="KU197" s="22"/>
      <c r="KV197" s="22"/>
      <c r="KW197" s="22"/>
      <c r="KX197" s="22"/>
      <c r="KY197" s="22"/>
      <c r="KZ197" s="22"/>
      <c r="LA197" s="22"/>
      <c r="LB197" s="22"/>
      <c r="LC197" s="22"/>
      <c r="LD197" s="22"/>
      <c r="LE197" s="22"/>
      <c r="LF197" s="22"/>
      <c r="LG197" s="22"/>
      <c r="LH197" s="22"/>
      <c r="LI197" s="22"/>
      <c r="LJ197" s="22"/>
      <c r="LK197" s="22"/>
      <c r="LL197" s="22"/>
      <c r="LM197" s="22"/>
      <c r="LN197" s="22"/>
      <c r="LO197" s="22"/>
      <c r="LP197" s="22"/>
      <c r="LQ197" s="22"/>
      <c r="LR197" s="22"/>
      <c r="LS197" s="22"/>
      <c r="LT197" s="22"/>
      <c r="LU197" s="22"/>
      <c r="LV197" s="22"/>
      <c r="LW197" s="22"/>
      <c r="LX197" s="22"/>
      <c r="LY197" s="22"/>
      <c r="LZ197" s="22"/>
      <c r="MA197" s="22"/>
      <c r="MB197" s="22"/>
      <c r="MC197" s="22"/>
      <c r="MD197" s="22"/>
      <c r="ME197" s="22"/>
      <c r="MF197" s="22"/>
      <c r="MG197" s="22"/>
      <c r="MH197" s="22"/>
      <c r="MI197" s="22"/>
      <c r="MJ197" s="22"/>
      <c r="MK197" s="22"/>
      <c r="ML197" s="22"/>
      <c r="MM197" s="22"/>
      <c r="MN197" s="22"/>
      <c r="MO197" s="22"/>
      <c r="MP197" s="22"/>
      <c r="MQ197" s="22"/>
      <c r="MR197" s="22"/>
      <c r="MS197" s="22"/>
      <c r="MT197" s="22"/>
      <c r="MU197" s="22"/>
      <c r="MV197" s="22"/>
      <c r="MW197" s="22"/>
      <c r="MX197" s="22"/>
      <c r="MY197" s="22"/>
      <c r="MZ197" s="22"/>
      <c r="NA197" s="22"/>
      <c r="NB197" s="22"/>
      <c r="NC197" s="22"/>
      <c r="ND197" s="22"/>
      <c r="NE197" s="22"/>
      <c r="NF197" s="22"/>
      <c r="NG197" s="22"/>
      <c r="NH197" s="22"/>
      <c r="NI197" s="22"/>
      <c r="NJ197" s="22"/>
      <c r="NK197" s="22"/>
      <c r="NL197" s="22"/>
      <c r="NM197" s="22"/>
      <c r="NN197" s="22"/>
      <c r="NO197" s="22"/>
      <c r="NP197" s="22"/>
      <c r="NQ197" s="22"/>
      <c r="NR197" s="22"/>
      <c r="NS197" s="22"/>
      <c r="NT197" s="22"/>
      <c r="NU197" s="22"/>
      <c r="NV197" s="22"/>
      <c r="NW197" s="22"/>
      <c r="NX197" s="22"/>
      <c r="NY197" s="22"/>
      <c r="NZ197" s="22"/>
      <c r="OA197" s="22"/>
      <c r="OB197" s="22"/>
      <c r="OC197" s="22"/>
      <c r="OD197" s="22"/>
      <c r="OE197" s="22"/>
      <c r="OF197" s="22"/>
      <c r="OG197" s="22"/>
      <c r="OH197" s="22"/>
      <c r="OI197" s="22"/>
      <c r="OJ197" s="22"/>
      <c r="OK197" s="22"/>
      <c r="OL197" s="22"/>
      <c r="OM197" s="22"/>
      <c r="ON197" s="22"/>
      <c r="OO197" s="22"/>
      <c r="OP197" s="22"/>
      <c r="OQ197" s="22"/>
      <c r="OR197" s="22"/>
      <c r="OS197" s="22"/>
      <c r="OT197" s="22"/>
      <c r="OU197" s="22"/>
      <c r="OV197" s="22"/>
      <c r="OW197" s="22"/>
      <c r="OX197" s="22"/>
      <c r="OY197" s="22"/>
      <c r="OZ197" s="22"/>
      <c r="PA197" s="22"/>
      <c r="PB197" s="22"/>
      <c r="PC197" s="22"/>
      <c r="PD197" s="22"/>
      <c r="PE197" s="22"/>
      <c r="PF197" s="22"/>
      <c r="PG197" s="22"/>
      <c r="PH197" s="22"/>
      <c r="PI197" s="22"/>
      <c r="PJ197" s="22"/>
      <c r="PK197" s="22"/>
      <c r="PL197" s="22"/>
      <c r="PM197" s="22"/>
      <c r="PN197" s="22"/>
      <c r="PO197" s="22"/>
      <c r="PP197" s="22"/>
      <c r="PQ197" s="22"/>
      <c r="PR197" s="22"/>
      <c r="PS197" s="22"/>
      <c r="PT197" s="22"/>
      <c r="PU197" s="22"/>
      <c r="PV197" s="22"/>
      <c r="PW197" s="22"/>
      <c r="PX197" s="22"/>
      <c r="PY197" s="22"/>
      <c r="PZ197" s="22"/>
      <c r="QA197" s="22"/>
      <c r="QB197" s="22"/>
      <c r="QC197" s="22"/>
      <c r="QD197" s="22"/>
      <c r="QE197" s="22"/>
      <c r="QF197" s="22"/>
      <c r="QG197" s="22"/>
      <c r="QH197" s="22"/>
      <c r="QI197" s="22"/>
      <c r="QJ197" s="22"/>
      <c r="QK197" s="22"/>
      <c r="QL197" s="22"/>
      <c r="QM197" s="22"/>
      <c r="QN197" s="22"/>
      <c r="QO197" s="22"/>
      <c r="QP197" s="22"/>
      <c r="QQ197" s="22"/>
      <c r="QR197" s="22"/>
      <c r="QS197" s="22"/>
      <c r="QT197" s="22"/>
      <c r="QU197" s="22"/>
      <c r="QV197" s="22"/>
      <c r="QW197" s="22"/>
      <c r="QX197" s="22"/>
      <c r="QY197" s="22"/>
      <c r="QZ197" s="22"/>
      <c r="RA197" s="22"/>
      <c r="RB197" s="22"/>
      <c r="RC197" s="22"/>
      <c r="RD197" s="22"/>
      <c r="RE197" s="22"/>
      <c r="RF197" s="22"/>
      <c r="RG197" s="22"/>
      <c r="RH197" s="22"/>
      <c r="RI197" s="22"/>
      <c r="RJ197" s="22"/>
      <c r="RK197" s="22"/>
      <c r="RL197" s="22"/>
      <c r="RM197" s="22"/>
      <c r="RN197" s="22"/>
      <c r="RO197" s="22"/>
      <c r="RP197" s="22"/>
      <c r="RQ197" s="22"/>
      <c r="RR197" s="22"/>
      <c r="RS197" s="22"/>
      <c r="RT197" s="22"/>
      <c r="RU197" s="22"/>
      <c r="RV197" s="22"/>
      <c r="RW197" s="22"/>
      <c r="RX197" s="22"/>
      <c r="RY197" s="22"/>
      <c r="RZ197" s="22"/>
      <c r="SA197" s="22"/>
      <c r="SB197" s="22"/>
      <c r="SC197" s="22"/>
      <c r="SD197" s="22"/>
      <c r="SE197" s="22"/>
      <c r="SF197" s="22"/>
      <c r="SG197" s="22"/>
      <c r="SH197" s="22"/>
      <c r="SI197" s="22"/>
      <c r="SJ197" s="22"/>
      <c r="SK197" s="22"/>
      <c r="SL197" s="22"/>
      <c r="SM197" s="22"/>
      <c r="SN197" s="22"/>
      <c r="SO197" s="22"/>
      <c r="SP197" s="22"/>
      <c r="SQ197" s="22"/>
      <c r="SR197" s="22"/>
      <c r="SS197" s="22"/>
      <c r="ST197" s="22"/>
      <c r="SU197" s="22"/>
      <c r="SV197" s="22"/>
      <c r="SW197" s="22"/>
      <c r="SX197" s="22"/>
      <c r="SY197" s="22"/>
      <c r="SZ197" s="22"/>
      <c r="TA197" s="22"/>
      <c r="TB197" s="22"/>
      <c r="TC197" s="22"/>
      <c r="TD197" s="22"/>
      <c r="TE197" s="22"/>
      <c r="TF197" s="22"/>
      <c r="TG197" s="22"/>
      <c r="TH197" s="22"/>
      <c r="TI197" s="22"/>
      <c r="TJ197" s="22"/>
      <c r="TK197" s="22"/>
      <c r="TL197" s="22"/>
      <c r="TM197" s="22"/>
      <c r="TN197" s="22"/>
      <c r="TO197" s="22"/>
    </row>
    <row r="198" spans="1:535" s="23" customFormat="1" ht="283.5" hidden="1" customHeight="1" x14ac:dyDescent="0.25">
      <c r="A198" s="89"/>
      <c r="B198" s="77"/>
      <c r="C198" s="76" t="str">
        <f>'дод 5'!C138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D198" s="159">
        <v>0</v>
      </c>
      <c r="E198" s="159"/>
      <c r="F198" s="159"/>
      <c r="G198" s="159"/>
      <c r="H198" s="159"/>
      <c r="I198" s="159"/>
      <c r="J198" s="158" t="e">
        <f t="shared" si="98"/>
        <v>#DIV/0!</v>
      </c>
      <c r="K198" s="159">
        <f t="shared" si="127"/>
        <v>0</v>
      </c>
      <c r="L198" s="159"/>
      <c r="M198" s="159"/>
      <c r="N198" s="159"/>
      <c r="O198" s="159"/>
      <c r="P198" s="159"/>
      <c r="Q198" s="157">
        <f t="shared" si="125"/>
        <v>0</v>
      </c>
      <c r="R198" s="159"/>
      <c r="S198" s="159"/>
      <c r="T198" s="159"/>
      <c r="U198" s="159"/>
      <c r="V198" s="159"/>
      <c r="W198" s="158" t="e">
        <f t="shared" si="100"/>
        <v>#DIV/0!</v>
      </c>
      <c r="X198" s="157">
        <f t="shared" si="126"/>
        <v>0</v>
      </c>
      <c r="Y198" s="203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29"/>
      <c r="EH198" s="29"/>
      <c r="EI198" s="29"/>
      <c r="EJ198" s="29"/>
      <c r="EK198" s="29"/>
      <c r="EL198" s="29"/>
      <c r="EM198" s="29"/>
      <c r="EN198" s="29"/>
      <c r="EO198" s="29"/>
      <c r="EP198" s="29"/>
      <c r="EQ198" s="29"/>
      <c r="ER198" s="29"/>
      <c r="ES198" s="29"/>
      <c r="ET198" s="29"/>
      <c r="EU198" s="29"/>
      <c r="EV198" s="29"/>
      <c r="EW198" s="29"/>
      <c r="EX198" s="29"/>
      <c r="EY198" s="29"/>
      <c r="EZ198" s="29"/>
      <c r="FA198" s="29"/>
      <c r="FB198" s="29"/>
      <c r="FC198" s="29"/>
      <c r="FD198" s="29"/>
      <c r="FE198" s="29"/>
      <c r="FF198" s="29"/>
      <c r="FG198" s="29"/>
      <c r="FH198" s="29"/>
      <c r="FI198" s="29"/>
      <c r="FJ198" s="29"/>
      <c r="FK198" s="29"/>
      <c r="FL198" s="29"/>
      <c r="FM198" s="29"/>
      <c r="FN198" s="29"/>
      <c r="FO198" s="29"/>
      <c r="FP198" s="29"/>
      <c r="FQ198" s="29"/>
      <c r="FR198" s="29"/>
      <c r="FS198" s="29"/>
      <c r="FT198" s="29"/>
      <c r="FU198" s="29"/>
      <c r="FV198" s="29"/>
      <c r="FW198" s="29"/>
      <c r="FX198" s="29"/>
      <c r="FY198" s="29"/>
      <c r="FZ198" s="29"/>
      <c r="GA198" s="29"/>
      <c r="GB198" s="29"/>
      <c r="GC198" s="29"/>
      <c r="GD198" s="29"/>
      <c r="GE198" s="29"/>
      <c r="GF198" s="29"/>
      <c r="GG198" s="29"/>
      <c r="GH198" s="29"/>
      <c r="GI198" s="29"/>
      <c r="GJ198" s="29"/>
      <c r="GK198" s="29"/>
      <c r="GL198" s="29"/>
      <c r="GM198" s="29"/>
      <c r="GN198" s="29"/>
      <c r="GO198" s="29"/>
      <c r="GP198" s="29"/>
      <c r="GQ198" s="29"/>
      <c r="GR198" s="29"/>
      <c r="GS198" s="29"/>
      <c r="GT198" s="29"/>
      <c r="GU198" s="29"/>
      <c r="GV198" s="29"/>
      <c r="GW198" s="29"/>
      <c r="GX198" s="29"/>
      <c r="GY198" s="29"/>
      <c r="GZ198" s="29"/>
      <c r="HA198" s="29"/>
      <c r="HB198" s="29"/>
      <c r="HC198" s="29"/>
      <c r="HD198" s="29"/>
      <c r="HE198" s="29"/>
      <c r="HF198" s="29"/>
      <c r="HG198" s="29"/>
      <c r="HH198" s="29"/>
      <c r="HI198" s="29"/>
      <c r="HJ198" s="29"/>
      <c r="HK198" s="29"/>
      <c r="HL198" s="29"/>
      <c r="HM198" s="29"/>
      <c r="HN198" s="29"/>
      <c r="HO198" s="29"/>
      <c r="HP198" s="29"/>
      <c r="HQ198" s="29"/>
      <c r="HR198" s="29"/>
      <c r="HS198" s="29"/>
      <c r="HT198" s="29"/>
      <c r="HU198" s="29"/>
      <c r="HV198" s="29"/>
      <c r="HW198" s="29"/>
      <c r="HX198" s="29"/>
      <c r="HY198" s="29"/>
      <c r="HZ198" s="29"/>
      <c r="IA198" s="29"/>
      <c r="IB198" s="29"/>
      <c r="IC198" s="29"/>
      <c r="ID198" s="29"/>
      <c r="IE198" s="29"/>
      <c r="IF198" s="29"/>
      <c r="IG198" s="29"/>
      <c r="IH198" s="29"/>
      <c r="II198" s="29"/>
      <c r="IJ198" s="29"/>
      <c r="IK198" s="29"/>
      <c r="IL198" s="29"/>
      <c r="IM198" s="29"/>
      <c r="IN198" s="29"/>
      <c r="IO198" s="29"/>
      <c r="IP198" s="29"/>
      <c r="IQ198" s="29"/>
      <c r="IR198" s="29"/>
      <c r="IS198" s="29"/>
      <c r="IT198" s="29"/>
      <c r="IU198" s="29"/>
      <c r="IV198" s="29"/>
      <c r="IW198" s="29"/>
      <c r="IX198" s="29"/>
      <c r="IY198" s="29"/>
      <c r="IZ198" s="29"/>
      <c r="JA198" s="29"/>
      <c r="JB198" s="29"/>
      <c r="JC198" s="29"/>
      <c r="JD198" s="29"/>
      <c r="JE198" s="29"/>
      <c r="JF198" s="29"/>
      <c r="JG198" s="29"/>
      <c r="JH198" s="29"/>
      <c r="JI198" s="29"/>
      <c r="JJ198" s="29"/>
      <c r="JK198" s="29"/>
      <c r="JL198" s="29"/>
      <c r="JM198" s="29"/>
      <c r="JN198" s="29"/>
      <c r="JO198" s="29"/>
      <c r="JP198" s="29"/>
      <c r="JQ198" s="29"/>
      <c r="JR198" s="29"/>
      <c r="JS198" s="29"/>
      <c r="JT198" s="29"/>
      <c r="JU198" s="29"/>
      <c r="JV198" s="29"/>
      <c r="JW198" s="29"/>
      <c r="JX198" s="29"/>
      <c r="JY198" s="29"/>
      <c r="JZ198" s="29"/>
      <c r="KA198" s="29"/>
      <c r="KB198" s="29"/>
      <c r="KC198" s="29"/>
      <c r="KD198" s="29"/>
      <c r="KE198" s="29"/>
      <c r="KF198" s="29"/>
      <c r="KG198" s="29"/>
      <c r="KH198" s="29"/>
      <c r="KI198" s="29"/>
      <c r="KJ198" s="29"/>
      <c r="KK198" s="29"/>
      <c r="KL198" s="29"/>
      <c r="KM198" s="29"/>
      <c r="KN198" s="29"/>
      <c r="KO198" s="29"/>
      <c r="KP198" s="29"/>
      <c r="KQ198" s="29"/>
      <c r="KR198" s="29"/>
      <c r="KS198" s="29"/>
      <c r="KT198" s="29"/>
      <c r="KU198" s="29"/>
      <c r="KV198" s="29"/>
      <c r="KW198" s="29"/>
      <c r="KX198" s="29"/>
      <c r="KY198" s="29"/>
      <c r="KZ198" s="29"/>
      <c r="LA198" s="29"/>
      <c r="LB198" s="29"/>
      <c r="LC198" s="29"/>
      <c r="LD198" s="29"/>
      <c r="LE198" s="29"/>
      <c r="LF198" s="29"/>
      <c r="LG198" s="29"/>
      <c r="LH198" s="29"/>
      <c r="LI198" s="29"/>
      <c r="LJ198" s="29"/>
      <c r="LK198" s="29"/>
      <c r="LL198" s="29"/>
      <c r="LM198" s="29"/>
      <c r="LN198" s="29"/>
      <c r="LO198" s="29"/>
      <c r="LP198" s="29"/>
      <c r="LQ198" s="29"/>
      <c r="LR198" s="29"/>
      <c r="LS198" s="29"/>
      <c r="LT198" s="29"/>
      <c r="LU198" s="29"/>
      <c r="LV198" s="29"/>
      <c r="LW198" s="29"/>
      <c r="LX198" s="29"/>
      <c r="LY198" s="29"/>
      <c r="LZ198" s="29"/>
      <c r="MA198" s="29"/>
      <c r="MB198" s="29"/>
      <c r="MC198" s="29"/>
      <c r="MD198" s="29"/>
      <c r="ME198" s="29"/>
      <c r="MF198" s="29"/>
      <c r="MG198" s="29"/>
      <c r="MH198" s="29"/>
      <c r="MI198" s="29"/>
      <c r="MJ198" s="29"/>
      <c r="MK198" s="29"/>
      <c r="ML198" s="29"/>
      <c r="MM198" s="29"/>
      <c r="MN198" s="29"/>
      <c r="MO198" s="29"/>
      <c r="MP198" s="29"/>
      <c r="MQ198" s="29"/>
      <c r="MR198" s="29"/>
      <c r="MS198" s="29"/>
      <c r="MT198" s="29"/>
      <c r="MU198" s="29"/>
      <c r="MV198" s="29"/>
      <c r="MW198" s="29"/>
      <c r="MX198" s="29"/>
      <c r="MY198" s="29"/>
      <c r="MZ198" s="29"/>
      <c r="NA198" s="29"/>
      <c r="NB198" s="29"/>
      <c r="NC198" s="29"/>
      <c r="ND198" s="29"/>
      <c r="NE198" s="29"/>
      <c r="NF198" s="29"/>
      <c r="NG198" s="29"/>
      <c r="NH198" s="29"/>
      <c r="NI198" s="29"/>
      <c r="NJ198" s="29"/>
      <c r="NK198" s="29"/>
      <c r="NL198" s="29"/>
      <c r="NM198" s="29"/>
      <c r="NN198" s="29"/>
      <c r="NO198" s="29"/>
      <c r="NP198" s="29"/>
      <c r="NQ198" s="29"/>
      <c r="NR198" s="29"/>
      <c r="NS198" s="29"/>
      <c r="NT198" s="29"/>
      <c r="NU198" s="29"/>
      <c r="NV198" s="29"/>
      <c r="NW198" s="29"/>
      <c r="NX198" s="29"/>
      <c r="NY198" s="29"/>
      <c r="NZ198" s="29"/>
      <c r="OA198" s="29"/>
      <c r="OB198" s="29"/>
      <c r="OC198" s="29"/>
      <c r="OD198" s="29"/>
      <c r="OE198" s="29"/>
      <c r="OF198" s="29"/>
      <c r="OG198" s="29"/>
      <c r="OH198" s="29"/>
      <c r="OI198" s="29"/>
      <c r="OJ198" s="29"/>
      <c r="OK198" s="29"/>
      <c r="OL198" s="29"/>
      <c r="OM198" s="29"/>
      <c r="ON198" s="29"/>
      <c r="OO198" s="29"/>
      <c r="OP198" s="29"/>
      <c r="OQ198" s="29"/>
      <c r="OR198" s="29"/>
      <c r="OS198" s="29"/>
      <c r="OT198" s="29"/>
      <c r="OU198" s="29"/>
      <c r="OV198" s="29"/>
      <c r="OW198" s="29"/>
      <c r="OX198" s="29"/>
      <c r="OY198" s="29"/>
      <c r="OZ198" s="29"/>
      <c r="PA198" s="29"/>
      <c r="PB198" s="29"/>
      <c r="PC198" s="29"/>
      <c r="PD198" s="29"/>
      <c r="PE198" s="29"/>
      <c r="PF198" s="29"/>
      <c r="PG198" s="29"/>
      <c r="PH198" s="29"/>
      <c r="PI198" s="29"/>
      <c r="PJ198" s="29"/>
      <c r="PK198" s="29"/>
      <c r="PL198" s="29"/>
      <c r="PM198" s="29"/>
      <c r="PN198" s="29"/>
      <c r="PO198" s="29"/>
      <c r="PP198" s="29"/>
      <c r="PQ198" s="29"/>
      <c r="PR198" s="29"/>
      <c r="PS198" s="29"/>
      <c r="PT198" s="29"/>
      <c r="PU198" s="29"/>
      <c r="PV198" s="29"/>
      <c r="PW198" s="29"/>
      <c r="PX198" s="29"/>
      <c r="PY198" s="29"/>
      <c r="PZ198" s="29"/>
      <c r="QA198" s="29"/>
      <c r="QB198" s="29"/>
      <c r="QC198" s="29"/>
      <c r="QD198" s="29"/>
      <c r="QE198" s="29"/>
      <c r="QF198" s="29"/>
      <c r="QG198" s="29"/>
      <c r="QH198" s="29"/>
      <c r="QI198" s="29"/>
      <c r="QJ198" s="29"/>
      <c r="QK198" s="29"/>
      <c r="QL198" s="29"/>
      <c r="QM198" s="29"/>
      <c r="QN198" s="29"/>
      <c r="QO198" s="29"/>
      <c r="QP198" s="29"/>
      <c r="QQ198" s="29"/>
      <c r="QR198" s="29"/>
      <c r="QS198" s="29"/>
      <c r="QT198" s="29"/>
      <c r="QU198" s="29"/>
      <c r="QV198" s="29"/>
      <c r="QW198" s="29"/>
      <c r="QX198" s="29"/>
      <c r="QY198" s="29"/>
      <c r="QZ198" s="29"/>
      <c r="RA198" s="29"/>
      <c r="RB198" s="29"/>
      <c r="RC198" s="29"/>
      <c r="RD198" s="29"/>
      <c r="RE198" s="29"/>
      <c r="RF198" s="29"/>
      <c r="RG198" s="29"/>
      <c r="RH198" s="29"/>
      <c r="RI198" s="29"/>
      <c r="RJ198" s="29"/>
      <c r="RK198" s="29"/>
      <c r="RL198" s="29"/>
      <c r="RM198" s="29"/>
      <c r="RN198" s="29"/>
      <c r="RO198" s="29"/>
      <c r="RP198" s="29"/>
      <c r="RQ198" s="29"/>
      <c r="RR198" s="29"/>
      <c r="RS198" s="29"/>
      <c r="RT198" s="29"/>
      <c r="RU198" s="29"/>
      <c r="RV198" s="29"/>
      <c r="RW198" s="29"/>
      <c r="RX198" s="29"/>
      <c r="RY198" s="29"/>
      <c r="RZ198" s="29"/>
      <c r="SA198" s="29"/>
      <c r="SB198" s="29"/>
      <c r="SC198" s="29"/>
      <c r="SD198" s="29"/>
      <c r="SE198" s="29"/>
      <c r="SF198" s="29"/>
      <c r="SG198" s="29"/>
      <c r="SH198" s="29"/>
      <c r="SI198" s="29"/>
      <c r="SJ198" s="29"/>
      <c r="SK198" s="29"/>
      <c r="SL198" s="29"/>
      <c r="SM198" s="29"/>
      <c r="SN198" s="29"/>
      <c r="SO198" s="29"/>
      <c r="SP198" s="29"/>
      <c r="SQ198" s="29"/>
      <c r="SR198" s="29"/>
      <c r="SS198" s="29"/>
      <c r="ST198" s="29"/>
      <c r="SU198" s="29"/>
      <c r="SV198" s="29"/>
      <c r="SW198" s="29"/>
      <c r="SX198" s="29"/>
      <c r="SY198" s="29"/>
      <c r="SZ198" s="29"/>
      <c r="TA198" s="29"/>
      <c r="TB198" s="29"/>
      <c r="TC198" s="29"/>
      <c r="TD198" s="29"/>
      <c r="TE198" s="29"/>
      <c r="TF198" s="29"/>
      <c r="TG198" s="29"/>
      <c r="TH198" s="29"/>
      <c r="TI198" s="29"/>
      <c r="TJ198" s="29"/>
      <c r="TK198" s="29"/>
      <c r="TL198" s="29"/>
      <c r="TM198" s="29"/>
      <c r="TN198" s="29"/>
      <c r="TO198" s="29"/>
    </row>
    <row r="199" spans="1:535" s="21" customFormat="1" ht="31.5" customHeight="1" x14ac:dyDescent="0.25">
      <c r="A199" s="53" t="s">
        <v>307</v>
      </c>
      <c r="B199" s="82" t="str">
        <f>'дод 5'!A139</f>
        <v>3241</v>
      </c>
      <c r="C199" s="54" t="str">
        <f>'дод 5'!C139</f>
        <v>Забезпечення діяльності інших закладів у сфері соціального захисту і соціального забезпечення</v>
      </c>
      <c r="D199" s="157">
        <v>6928322.5599999996</v>
      </c>
      <c r="E199" s="157">
        <v>4074650</v>
      </c>
      <c r="F199" s="157">
        <v>408914</v>
      </c>
      <c r="G199" s="157">
        <v>4948823.93</v>
      </c>
      <c r="H199" s="157">
        <v>3022580.18</v>
      </c>
      <c r="I199" s="157">
        <v>235467.73</v>
      </c>
      <c r="J199" s="158">
        <f t="shared" si="98"/>
        <v>71.428890429720411</v>
      </c>
      <c r="K199" s="157">
        <f t="shared" ref="K199:K203" si="129">M199+P199</f>
        <v>161000</v>
      </c>
      <c r="L199" s="157">
        <v>161000</v>
      </c>
      <c r="M199" s="157"/>
      <c r="N199" s="157"/>
      <c r="O199" s="157"/>
      <c r="P199" s="157">
        <v>161000</v>
      </c>
      <c r="Q199" s="157">
        <f t="shared" si="125"/>
        <v>181116.81</v>
      </c>
      <c r="R199" s="157">
        <v>160800</v>
      </c>
      <c r="S199" s="157">
        <v>20316.810000000001</v>
      </c>
      <c r="T199" s="157"/>
      <c r="U199" s="157"/>
      <c r="V199" s="157">
        <v>160800</v>
      </c>
      <c r="W199" s="158">
        <f t="shared" si="100"/>
        <v>112.49491304347825</v>
      </c>
      <c r="X199" s="157">
        <f t="shared" si="126"/>
        <v>5129940.7399999993</v>
      </c>
      <c r="Y199" s="203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  <c r="IT199" s="22"/>
      <c r="IU199" s="22"/>
      <c r="IV199" s="22"/>
      <c r="IW199" s="22"/>
      <c r="IX199" s="22"/>
      <c r="IY199" s="22"/>
      <c r="IZ199" s="22"/>
      <c r="JA199" s="22"/>
      <c r="JB199" s="22"/>
      <c r="JC199" s="22"/>
      <c r="JD199" s="22"/>
      <c r="JE199" s="22"/>
      <c r="JF199" s="22"/>
      <c r="JG199" s="22"/>
      <c r="JH199" s="22"/>
      <c r="JI199" s="22"/>
      <c r="JJ199" s="22"/>
      <c r="JK199" s="22"/>
      <c r="JL199" s="22"/>
      <c r="JM199" s="22"/>
      <c r="JN199" s="22"/>
      <c r="JO199" s="22"/>
      <c r="JP199" s="22"/>
      <c r="JQ199" s="22"/>
      <c r="JR199" s="22"/>
      <c r="JS199" s="22"/>
      <c r="JT199" s="22"/>
      <c r="JU199" s="22"/>
      <c r="JV199" s="22"/>
      <c r="JW199" s="22"/>
      <c r="JX199" s="22"/>
      <c r="JY199" s="22"/>
      <c r="JZ199" s="22"/>
      <c r="KA199" s="22"/>
      <c r="KB199" s="22"/>
      <c r="KC199" s="22"/>
      <c r="KD199" s="22"/>
      <c r="KE199" s="22"/>
      <c r="KF199" s="22"/>
      <c r="KG199" s="22"/>
      <c r="KH199" s="22"/>
      <c r="KI199" s="22"/>
      <c r="KJ199" s="22"/>
      <c r="KK199" s="22"/>
      <c r="KL199" s="22"/>
      <c r="KM199" s="22"/>
      <c r="KN199" s="22"/>
      <c r="KO199" s="22"/>
      <c r="KP199" s="22"/>
      <c r="KQ199" s="22"/>
      <c r="KR199" s="22"/>
      <c r="KS199" s="22"/>
      <c r="KT199" s="22"/>
      <c r="KU199" s="22"/>
      <c r="KV199" s="22"/>
      <c r="KW199" s="22"/>
      <c r="KX199" s="22"/>
      <c r="KY199" s="22"/>
      <c r="KZ199" s="22"/>
      <c r="LA199" s="22"/>
      <c r="LB199" s="22"/>
      <c r="LC199" s="22"/>
      <c r="LD199" s="22"/>
      <c r="LE199" s="22"/>
      <c r="LF199" s="22"/>
      <c r="LG199" s="22"/>
      <c r="LH199" s="22"/>
      <c r="LI199" s="22"/>
      <c r="LJ199" s="22"/>
      <c r="LK199" s="22"/>
      <c r="LL199" s="22"/>
      <c r="LM199" s="22"/>
      <c r="LN199" s="22"/>
      <c r="LO199" s="22"/>
      <c r="LP199" s="22"/>
      <c r="LQ199" s="22"/>
      <c r="LR199" s="22"/>
      <c r="LS199" s="22"/>
      <c r="LT199" s="22"/>
      <c r="LU199" s="22"/>
      <c r="LV199" s="22"/>
      <c r="LW199" s="22"/>
      <c r="LX199" s="22"/>
      <c r="LY199" s="22"/>
      <c r="LZ199" s="22"/>
      <c r="MA199" s="22"/>
      <c r="MB199" s="22"/>
      <c r="MC199" s="22"/>
      <c r="MD199" s="22"/>
      <c r="ME199" s="22"/>
      <c r="MF199" s="22"/>
      <c r="MG199" s="22"/>
      <c r="MH199" s="22"/>
      <c r="MI199" s="22"/>
      <c r="MJ199" s="22"/>
      <c r="MK199" s="22"/>
      <c r="ML199" s="22"/>
      <c r="MM199" s="22"/>
      <c r="MN199" s="22"/>
      <c r="MO199" s="22"/>
      <c r="MP199" s="22"/>
      <c r="MQ199" s="22"/>
      <c r="MR199" s="22"/>
      <c r="MS199" s="22"/>
      <c r="MT199" s="22"/>
      <c r="MU199" s="22"/>
      <c r="MV199" s="22"/>
      <c r="MW199" s="22"/>
      <c r="MX199" s="22"/>
      <c r="MY199" s="22"/>
      <c r="MZ199" s="22"/>
      <c r="NA199" s="22"/>
      <c r="NB199" s="22"/>
      <c r="NC199" s="22"/>
      <c r="ND199" s="22"/>
      <c r="NE199" s="22"/>
      <c r="NF199" s="22"/>
      <c r="NG199" s="22"/>
      <c r="NH199" s="22"/>
      <c r="NI199" s="22"/>
      <c r="NJ199" s="22"/>
      <c r="NK199" s="22"/>
      <c r="NL199" s="22"/>
      <c r="NM199" s="22"/>
      <c r="NN199" s="22"/>
      <c r="NO199" s="22"/>
      <c r="NP199" s="22"/>
      <c r="NQ199" s="22"/>
      <c r="NR199" s="22"/>
      <c r="NS199" s="22"/>
      <c r="NT199" s="22"/>
      <c r="NU199" s="22"/>
      <c r="NV199" s="22"/>
      <c r="NW199" s="22"/>
      <c r="NX199" s="22"/>
      <c r="NY199" s="22"/>
      <c r="NZ199" s="22"/>
      <c r="OA199" s="22"/>
      <c r="OB199" s="22"/>
      <c r="OC199" s="22"/>
      <c r="OD199" s="22"/>
      <c r="OE199" s="22"/>
      <c r="OF199" s="22"/>
      <c r="OG199" s="22"/>
      <c r="OH199" s="22"/>
      <c r="OI199" s="22"/>
      <c r="OJ199" s="22"/>
      <c r="OK199" s="22"/>
      <c r="OL199" s="22"/>
      <c r="OM199" s="22"/>
      <c r="ON199" s="22"/>
      <c r="OO199" s="22"/>
      <c r="OP199" s="22"/>
      <c r="OQ199" s="22"/>
      <c r="OR199" s="22"/>
      <c r="OS199" s="22"/>
      <c r="OT199" s="22"/>
      <c r="OU199" s="22"/>
      <c r="OV199" s="22"/>
      <c r="OW199" s="22"/>
      <c r="OX199" s="22"/>
      <c r="OY199" s="22"/>
      <c r="OZ199" s="22"/>
      <c r="PA199" s="22"/>
      <c r="PB199" s="22"/>
      <c r="PC199" s="22"/>
      <c r="PD199" s="22"/>
      <c r="PE199" s="22"/>
      <c r="PF199" s="22"/>
      <c r="PG199" s="22"/>
      <c r="PH199" s="22"/>
      <c r="PI199" s="22"/>
      <c r="PJ199" s="22"/>
      <c r="PK199" s="22"/>
      <c r="PL199" s="22"/>
      <c r="PM199" s="22"/>
      <c r="PN199" s="22"/>
      <c r="PO199" s="22"/>
      <c r="PP199" s="22"/>
      <c r="PQ199" s="22"/>
      <c r="PR199" s="22"/>
      <c r="PS199" s="22"/>
      <c r="PT199" s="22"/>
      <c r="PU199" s="22"/>
      <c r="PV199" s="22"/>
      <c r="PW199" s="22"/>
      <c r="PX199" s="22"/>
      <c r="PY199" s="22"/>
      <c r="PZ199" s="22"/>
      <c r="QA199" s="22"/>
      <c r="QB199" s="22"/>
      <c r="QC199" s="22"/>
      <c r="QD199" s="22"/>
      <c r="QE199" s="22"/>
      <c r="QF199" s="22"/>
      <c r="QG199" s="22"/>
      <c r="QH199" s="22"/>
      <c r="QI199" s="22"/>
      <c r="QJ199" s="22"/>
      <c r="QK199" s="22"/>
      <c r="QL199" s="22"/>
      <c r="QM199" s="22"/>
      <c r="QN199" s="22"/>
      <c r="QO199" s="22"/>
      <c r="QP199" s="22"/>
      <c r="QQ199" s="22"/>
      <c r="QR199" s="22"/>
      <c r="QS199" s="22"/>
      <c r="QT199" s="22"/>
      <c r="QU199" s="22"/>
      <c r="QV199" s="22"/>
      <c r="QW199" s="22"/>
      <c r="QX199" s="22"/>
      <c r="QY199" s="22"/>
      <c r="QZ199" s="22"/>
      <c r="RA199" s="22"/>
      <c r="RB199" s="22"/>
      <c r="RC199" s="22"/>
      <c r="RD199" s="22"/>
      <c r="RE199" s="22"/>
      <c r="RF199" s="22"/>
      <c r="RG199" s="22"/>
      <c r="RH199" s="22"/>
      <c r="RI199" s="22"/>
      <c r="RJ199" s="22"/>
      <c r="RK199" s="22"/>
      <c r="RL199" s="22"/>
      <c r="RM199" s="22"/>
      <c r="RN199" s="22"/>
      <c r="RO199" s="22"/>
      <c r="RP199" s="22"/>
      <c r="RQ199" s="22"/>
      <c r="RR199" s="22"/>
      <c r="RS199" s="22"/>
      <c r="RT199" s="22"/>
      <c r="RU199" s="22"/>
      <c r="RV199" s="22"/>
      <c r="RW199" s="22"/>
      <c r="RX199" s="22"/>
      <c r="RY199" s="22"/>
      <c r="RZ199" s="22"/>
      <c r="SA199" s="22"/>
      <c r="SB199" s="22"/>
      <c r="SC199" s="22"/>
      <c r="SD199" s="22"/>
      <c r="SE199" s="22"/>
      <c r="SF199" s="22"/>
      <c r="SG199" s="22"/>
      <c r="SH199" s="22"/>
      <c r="SI199" s="22"/>
      <c r="SJ199" s="22"/>
      <c r="SK199" s="22"/>
      <c r="SL199" s="22"/>
      <c r="SM199" s="22"/>
      <c r="SN199" s="22"/>
      <c r="SO199" s="22"/>
      <c r="SP199" s="22"/>
      <c r="SQ199" s="22"/>
      <c r="SR199" s="22"/>
      <c r="SS199" s="22"/>
      <c r="ST199" s="22"/>
      <c r="SU199" s="22"/>
      <c r="SV199" s="22"/>
      <c r="SW199" s="22"/>
      <c r="SX199" s="22"/>
      <c r="SY199" s="22"/>
      <c r="SZ199" s="22"/>
      <c r="TA199" s="22"/>
      <c r="TB199" s="22"/>
      <c r="TC199" s="22"/>
      <c r="TD199" s="22"/>
      <c r="TE199" s="22"/>
      <c r="TF199" s="22"/>
      <c r="TG199" s="22"/>
      <c r="TH199" s="22"/>
      <c r="TI199" s="22"/>
      <c r="TJ199" s="22"/>
      <c r="TK199" s="22"/>
      <c r="TL199" s="22"/>
      <c r="TM199" s="22"/>
      <c r="TN199" s="22"/>
      <c r="TO199" s="22"/>
    </row>
    <row r="200" spans="1:535" s="21" customFormat="1" ht="33" customHeight="1" x14ac:dyDescent="0.25">
      <c r="A200" s="53" t="s">
        <v>355</v>
      </c>
      <c r="B200" s="82" t="str">
        <f>'дод 5'!A140</f>
        <v>3242</v>
      </c>
      <c r="C200" s="54" t="s">
        <v>514</v>
      </c>
      <c r="D200" s="157">
        <v>38733302.549999997</v>
      </c>
      <c r="E200" s="157"/>
      <c r="F200" s="157"/>
      <c r="G200" s="157">
        <v>22647334.960000001</v>
      </c>
      <c r="H200" s="157"/>
      <c r="I200" s="157"/>
      <c r="J200" s="158">
        <f t="shared" si="98"/>
        <v>58.469930186730238</v>
      </c>
      <c r="K200" s="157">
        <f t="shared" si="129"/>
        <v>45000</v>
      </c>
      <c r="L200" s="157">
        <v>45000</v>
      </c>
      <c r="M200" s="157"/>
      <c r="N200" s="157"/>
      <c r="O200" s="157"/>
      <c r="P200" s="157">
        <v>45000</v>
      </c>
      <c r="Q200" s="157">
        <f t="shared" si="125"/>
        <v>0</v>
      </c>
      <c r="R200" s="157"/>
      <c r="S200" s="157"/>
      <c r="T200" s="157"/>
      <c r="U200" s="157"/>
      <c r="V200" s="157"/>
      <c r="W200" s="158">
        <f t="shared" si="100"/>
        <v>0</v>
      </c>
      <c r="X200" s="157">
        <f t="shared" si="126"/>
        <v>22647334.960000001</v>
      </c>
      <c r="Y200" s="203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  <c r="IT200" s="22"/>
      <c r="IU200" s="22"/>
      <c r="IV200" s="22"/>
      <c r="IW200" s="22"/>
      <c r="IX200" s="22"/>
      <c r="IY200" s="22"/>
      <c r="IZ200" s="22"/>
      <c r="JA200" s="22"/>
      <c r="JB200" s="22"/>
      <c r="JC200" s="22"/>
      <c r="JD200" s="22"/>
      <c r="JE200" s="22"/>
      <c r="JF200" s="22"/>
      <c r="JG200" s="22"/>
      <c r="JH200" s="22"/>
      <c r="JI200" s="22"/>
      <c r="JJ200" s="22"/>
      <c r="JK200" s="22"/>
      <c r="JL200" s="22"/>
      <c r="JM200" s="22"/>
      <c r="JN200" s="22"/>
      <c r="JO200" s="22"/>
      <c r="JP200" s="22"/>
      <c r="JQ200" s="22"/>
      <c r="JR200" s="22"/>
      <c r="JS200" s="22"/>
      <c r="JT200" s="22"/>
      <c r="JU200" s="22"/>
      <c r="JV200" s="22"/>
      <c r="JW200" s="22"/>
      <c r="JX200" s="22"/>
      <c r="JY200" s="22"/>
      <c r="JZ200" s="22"/>
      <c r="KA200" s="22"/>
      <c r="KB200" s="22"/>
      <c r="KC200" s="22"/>
      <c r="KD200" s="22"/>
      <c r="KE200" s="22"/>
      <c r="KF200" s="22"/>
      <c r="KG200" s="22"/>
      <c r="KH200" s="22"/>
      <c r="KI200" s="22"/>
      <c r="KJ200" s="22"/>
      <c r="KK200" s="22"/>
      <c r="KL200" s="22"/>
      <c r="KM200" s="22"/>
      <c r="KN200" s="22"/>
      <c r="KO200" s="22"/>
      <c r="KP200" s="22"/>
      <c r="KQ200" s="22"/>
      <c r="KR200" s="22"/>
      <c r="KS200" s="22"/>
      <c r="KT200" s="22"/>
      <c r="KU200" s="22"/>
      <c r="KV200" s="22"/>
      <c r="KW200" s="22"/>
      <c r="KX200" s="22"/>
      <c r="KY200" s="22"/>
      <c r="KZ200" s="22"/>
      <c r="LA200" s="22"/>
      <c r="LB200" s="22"/>
      <c r="LC200" s="22"/>
      <c r="LD200" s="22"/>
      <c r="LE200" s="22"/>
      <c r="LF200" s="22"/>
      <c r="LG200" s="22"/>
      <c r="LH200" s="22"/>
      <c r="LI200" s="22"/>
      <c r="LJ200" s="22"/>
      <c r="LK200" s="22"/>
      <c r="LL200" s="22"/>
      <c r="LM200" s="22"/>
      <c r="LN200" s="22"/>
      <c r="LO200" s="22"/>
      <c r="LP200" s="22"/>
      <c r="LQ200" s="22"/>
      <c r="LR200" s="22"/>
      <c r="LS200" s="22"/>
      <c r="LT200" s="22"/>
      <c r="LU200" s="22"/>
      <c r="LV200" s="22"/>
      <c r="LW200" s="22"/>
      <c r="LX200" s="22"/>
      <c r="LY200" s="22"/>
      <c r="LZ200" s="22"/>
      <c r="MA200" s="22"/>
      <c r="MB200" s="22"/>
      <c r="MC200" s="22"/>
      <c r="MD200" s="22"/>
      <c r="ME200" s="22"/>
      <c r="MF200" s="22"/>
      <c r="MG200" s="22"/>
      <c r="MH200" s="22"/>
      <c r="MI200" s="22"/>
      <c r="MJ200" s="22"/>
      <c r="MK200" s="22"/>
      <c r="ML200" s="22"/>
      <c r="MM200" s="22"/>
      <c r="MN200" s="22"/>
      <c r="MO200" s="22"/>
      <c r="MP200" s="22"/>
      <c r="MQ200" s="22"/>
      <c r="MR200" s="22"/>
      <c r="MS200" s="22"/>
      <c r="MT200" s="22"/>
      <c r="MU200" s="22"/>
      <c r="MV200" s="22"/>
      <c r="MW200" s="22"/>
      <c r="MX200" s="22"/>
      <c r="MY200" s="22"/>
      <c r="MZ200" s="22"/>
      <c r="NA200" s="22"/>
      <c r="NB200" s="22"/>
      <c r="NC200" s="22"/>
      <c r="ND200" s="22"/>
      <c r="NE200" s="22"/>
      <c r="NF200" s="22"/>
      <c r="NG200" s="22"/>
      <c r="NH200" s="22"/>
      <c r="NI200" s="22"/>
      <c r="NJ200" s="22"/>
      <c r="NK200" s="22"/>
      <c r="NL200" s="22"/>
      <c r="NM200" s="22"/>
      <c r="NN200" s="22"/>
      <c r="NO200" s="22"/>
      <c r="NP200" s="22"/>
      <c r="NQ200" s="22"/>
      <c r="NR200" s="22"/>
      <c r="NS200" s="22"/>
      <c r="NT200" s="22"/>
      <c r="NU200" s="22"/>
      <c r="NV200" s="22"/>
      <c r="NW200" s="22"/>
      <c r="NX200" s="22"/>
      <c r="NY200" s="22"/>
      <c r="NZ200" s="22"/>
      <c r="OA200" s="22"/>
      <c r="OB200" s="22"/>
      <c r="OC200" s="22"/>
      <c r="OD200" s="22"/>
      <c r="OE200" s="22"/>
      <c r="OF200" s="22"/>
      <c r="OG200" s="22"/>
      <c r="OH200" s="22"/>
      <c r="OI200" s="22"/>
      <c r="OJ200" s="22"/>
      <c r="OK200" s="22"/>
      <c r="OL200" s="22"/>
      <c r="OM200" s="22"/>
      <c r="ON200" s="22"/>
      <c r="OO200" s="22"/>
      <c r="OP200" s="22"/>
      <c r="OQ200" s="22"/>
      <c r="OR200" s="22"/>
      <c r="OS200" s="22"/>
      <c r="OT200" s="22"/>
      <c r="OU200" s="22"/>
      <c r="OV200" s="22"/>
      <c r="OW200" s="22"/>
      <c r="OX200" s="22"/>
      <c r="OY200" s="22"/>
      <c r="OZ200" s="22"/>
      <c r="PA200" s="22"/>
      <c r="PB200" s="22"/>
      <c r="PC200" s="22"/>
      <c r="PD200" s="22"/>
      <c r="PE200" s="22"/>
      <c r="PF200" s="22"/>
      <c r="PG200" s="22"/>
      <c r="PH200" s="22"/>
      <c r="PI200" s="22"/>
      <c r="PJ200" s="22"/>
      <c r="PK200" s="22"/>
      <c r="PL200" s="22"/>
      <c r="PM200" s="22"/>
      <c r="PN200" s="22"/>
      <c r="PO200" s="22"/>
      <c r="PP200" s="22"/>
      <c r="PQ200" s="22"/>
      <c r="PR200" s="22"/>
      <c r="PS200" s="22"/>
      <c r="PT200" s="22"/>
      <c r="PU200" s="22"/>
      <c r="PV200" s="22"/>
      <c r="PW200" s="22"/>
      <c r="PX200" s="22"/>
      <c r="PY200" s="22"/>
      <c r="PZ200" s="22"/>
      <c r="QA200" s="22"/>
      <c r="QB200" s="22"/>
      <c r="QC200" s="22"/>
      <c r="QD200" s="22"/>
      <c r="QE200" s="22"/>
      <c r="QF200" s="22"/>
      <c r="QG200" s="22"/>
      <c r="QH200" s="22"/>
      <c r="QI200" s="22"/>
      <c r="QJ200" s="22"/>
      <c r="QK200" s="22"/>
      <c r="QL200" s="22"/>
      <c r="QM200" s="22"/>
      <c r="QN200" s="22"/>
      <c r="QO200" s="22"/>
      <c r="QP200" s="22"/>
      <c r="QQ200" s="22"/>
      <c r="QR200" s="22"/>
      <c r="QS200" s="22"/>
      <c r="QT200" s="22"/>
      <c r="QU200" s="22"/>
      <c r="QV200" s="22"/>
      <c r="QW200" s="22"/>
      <c r="QX200" s="22"/>
      <c r="QY200" s="22"/>
      <c r="QZ200" s="22"/>
      <c r="RA200" s="22"/>
      <c r="RB200" s="22"/>
      <c r="RC200" s="22"/>
      <c r="RD200" s="22"/>
      <c r="RE200" s="22"/>
      <c r="RF200" s="22"/>
      <c r="RG200" s="22"/>
      <c r="RH200" s="22"/>
      <c r="RI200" s="22"/>
      <c r="RJ200" s="22"/>
      <c r="RK200" s="22"/>
      <c r="RL200" s="22"/>
      <c r="RM200" s="22"/>
      <c r="RN200" s="22"/>
      <c r="RO200" s="22"/>
      <c r="RP200" s="22"/>
      <c r="RQ200" s="22"/>
      <c r="RR200" s="22"/>
      <c r="RS200" s="22"/>
      <c r="RT200" s="22"/>
      <c r="RU200" s="22"/>
      <c r="RV200" s="22"/>
      <c r="RW200" s="22"/>
      <c r="RX200" s="22"/>
      <c r="RY200" s="22"/>
      <c r="RZ200" s="22"/>
      <c r="SA200" s="22"/>
      <c r="SB200" s="22"/>
      <c r="SC200" s="22"/>
      <c r="SD200" s="22"/>
      <c r="SE200" s="22"/>
      <c r="SF200" s="22"/>
      <c r="SG200" s="22"/>
      <c r="SH200" s="22"/>
      <c r="SI200" s="22"/>
      <c r="SJ200" s="22"/>
      <c r="SK200" s="22"/>
      <c r="SL200" s="22"/>
      <c r="SM200" s="22"/>
      <c r="SN200" s="22"/>
      <c r="SO200" s="22"/>
      <c r="SP200" s="22"/>
      <c r="SQ200" s="22"/>
      <c r="SR200" s="22"/>
      <c r="SS200" s="22"/>
      <c r="ST200" s="22"/>
      <c r="SU200" s="22"/>
      <c r="SV200" s="22"/>
      <c r="SW200" s="22"/>
      <c r="SX200" s="22"/>
      <c r="SY200" s="22"/>
      <c r="SZ200" s="22"/>
      <c r="TA200" s="22"/>
      <c r="TB200" s="22"/>
      <c r="TC200" s="22"/>
      <c r="TD200" s="22"/>
      <c r="TE200" s="22"/>
      <c r="TF200" s="22"/>
      <c r="TG200" s="22"/>
      <c r="TH200" s="22"/>
      <c r="TI200" s="22"/>
      <c r="TJ200" s="22"/>
      <c r="TK200" s="22"/>
      <c r="TL200" s="22"/>
      <c r="TM200" s="22"/>
      <c r="TN200" s="22"/>
      <c r="TO200" s="22"/>
    </row>
    <row r="201" spans="1:535" s="23" customFormat="1" ht="15" customHeight="1" x14ac:dyDescent="0.25">
      <c r="A201" s="73"/>
      <c r="B201" s="95"/>
      <c r="C201" s="74" t="s">
        <v>393</v>
      </c>
      <c r="D201" s="159">
        <v>348000</v>
      </c>
      <c r="E201" s="159"/>
      <c r="F201" s="159"/>
      <c r="G201" s="159">
        <v>213600</v>
      </c>
      <c r="H201" s="159"/>
      <c r="I201" s="159"/>
      <c r="J201" s="158">
        <f t="shared" si="98"/>
        <v>61.379310344827587</v>
      </c>
      <c r="K201" s="159">
        <f t="shared" si="129"/>
        <v>0</v>
      </c>
      <c r="L201" s="159"/>
      <c r="M201" s="159"/>
      <c r="N201" s="159"/>
      <c r="O201" s="159"/>
      <c r="P201" s="159"/>
      <c r="Q201" s="157">
        <f t="shared" si="125"/>
        <v>0</v>
      </c>
      <c r="R201" s="159"/>
      <c r="S201" s="159"/>
      <c r="T201" s="159"/>
      <c r="U201" s="159"/>
      <c r="V201" s="159"/>
      <c r="W201" s="158"/>
      <c r="X201" s="157">
        <f t="shared" si="126"/>
        <v>213600</v>
      </c>
      <c r="Y201" s="203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  <c r="DZ201" s="29"/>
      <c r="EA201" s="29"/>
      <c r="EB201" s="29"/>
      <c r="EC201" s="29"/>
      <c r="ED201" s="29"/>
      <c r="EE201" s="29"/>
      <c r="EF201" s="29"/>
      <c r="EG201" s="29"/>
      <c r="EH201" s="29"/>
      <c r="EI201" s="29"/>
      <c r="EJ201" s="29"/>
      <c r="EK201" s="29"/>
      <c r="EL201" s="29"/>
      <c r="EM201" s="29"/>
      <c r="EN201" s="29"/>
      <c r="EO201" s="29"/>
      <c r="EP201" s="29"/>
      <c r="EQ201" s="29"/>
      <c r="ER201" s="29"/>
      <c r="ES201" s="29"/>
      <c r="ET201" s="29"/>
      <c r="EU201" s="29"/>
      <c r="EV201" s="29"/>
      <c r="EW201" s="29"/>
      <c r="EX201" s="29"/>
      <c r="EY201" s="29"/>
      <c r="EZ201" s="29"/>
      <c r="FA201" s="29"/>
      <c r="FB201" s="29"/>
      <c r="FC201" s="29"/>
      <c r="FD201" s="29"/>
      <c r="FE201" s="29"/>
      <c r="FF201" s="29"/>
      <c r="FG201" s="29"/>
      <c r="FH201" s="29"/>
      <c r="FI201" s="29"/>
      <c r="FJ201" s="29"/>
      <c r="FK201" s="29"/>
      <c r="FL201" s="29"/>
      <c r="FM201" s="29"/>
      <c r="FN201" s="29"/>
      <c r="FO201" s="29"/>
      <c r="FP201" s="29"/>
      <c r="FQ201" s="29"/>
      <c r="FR201" s="29"/>
      <c r="FS201" s="29"/>
      <c r="FT201" s="29"/>
      <c r="FU201" s="29"/>
      <c r="FV201" s="29"/>
      <c r="FW201" s="29"/>
      <c r="FX201" s="29"/>
      <c r="FY201" s="29"/>
      <c r="FZ201" s="29"/>
      <c r="GA201" s="29"/>
      <c r="GB201" s="29"/>
      <c r="GC201" s="29"/>
      <c r="GD201" s="29"/>
      <c r="GE201" s="29"/>
      <c r="GF201" s="29"/>
      <c r="GG201" s="29"/>
      <c r="GH201" s="29"/>
      <c r="GI201" s="29"/>
      <c r="GJ201" s="29"/>
      <c r="GK201" s="29"/>
      <c r="GL201" s="29"/>
      <c r="GM201" s="29"/>
      <c r="GN201" s="29"/>
      <c r="GO201" s="29"/>
      <c r="GP201" s="29"/>
      <c r="GQ201" s="29"/>
      <c r="GR201" s="29"/>
      <c r="GS201" s="29"/>
      <c r="GT201" s="29"/>
      <c r="GU201" s="29"/>
      <c r="GV201" s="29"/>
      <c r="GW201" s="29"/>
      <c r="GX201" s="29"/>
      <c r="GY201" s="29"/>
      <c r="GZ201" s="29"/>
      <c r="HA201" s="29"/>
      <c r="HB201" s="29"/>
      <c r="HC201" s="29"/>
      <c r="HD201" s="29"/>
      <c r="HE201" s="29"/>
      <c r="HF201" s="29"/>
      <c r="HG201" s="29"/>
      <c r="HH201" s="29"/>
      <c r="HI201" s="29"/>
      <c r="HJ201" s="29"/>
      <c r="HK201" s="29"/>
      <c r="HL201" s="29"/>
      <c r="HM201" s="29"/>
      <c r="HN201" s="29"/>
      <c r="HO201" s="29"/>
      <c r="HP201" s="29"/>
      <c r="HQ201" s="29"/>
      <c r="HR201" s="29"/>
      <c r="HS201" s="29"/>
      <c r="HT201" s="29"/>
      <c r="HU201" s="29"/>
      <c r="HV201" s="29"/>
      <c r="HW201" s="29"/>
      <c r="HX201" s="29"/>
      <c r="HY201" s="29"/>
      <c r="HZ201" s="29"/>
      <c r="IA201" s="29"/>
      <c r="IB201" s="29"/>
      <c r="IC201" s="29"/>
      <c r="ID201" s="29"/>
      <c r="IE201" s="29"/>
      <c r="IF201" s="29"/>
      <c r="IG201" s="29"/>
      <c r="IH201" s="29"/>
      <c r="II201" s="29"/>
      <c r="IJ201" s="29"/>
      <c r="IK201" s="29"/>
      <c r="IL201" s="29"/>
      <c r="IM201" s="29"/>
      <c r="IN201" s="29"/>
      <c r="IO201" s="29"/>
      <c r="IP201" s="29"/>
      <c r="IQ201" s="29"/>
      <c r="IR201" s="29"/>
      <c r="IS201" s="29"/>
      <c r="IT201" s="29"/>
      <c r="IU201" s="29"/>
      <c r="IV201" s="29"/>
      <c r="IW201" s="29"/>
      <c r="IX201" s="29"/>
      <c r="IY201" s="29"/>
      <c r="IZ201" s="29"/>
      <c r="JA201" s="29"/>
      <c r="JB201" s="29"/>
      <c r="JC201" s="29"/>
      <c r="JD201" s="29"/>
      <c r="JE201" s="29"/>
      <c r="JF201" s="29"/>
      <c r="JG201" s="29"/>
      <c r="JH201" s="29"/>
      <c r="JI201" s="29"/>
      <c r="JJ201" s="29"/>
      <c r="JK201" s="29"/>
      <c r="JL201" s="29"/>
      <c r="JM201" s="29"/>
      <c r="JN201" s="29"/>
      <c r="JO201" s="29"/>
      <c r="JP201" s="29"/>
      <c r="JQ201" s="29"/>
      <c r="JR201" s="29"/>
      <c r="JS201" s="29"/>
      <c r="JT201" s="29"/>
      <c r="JU201" s="29"/>
      <c r="JV201" s="29"/>
      <c r="JW201" s="29"/>
      <c r="JX201" s="29"/>
      <c r="JY201" s="29"/>
      <c r="JZ201" s="29"/>
      <c r="KA201" s="29"/>
      <c r="KB201" s="29"/>
      <c r="KC201" s="29"/>
      <c r="KD201" s="29"/>
      <c r="KE201" s="29"/>
      <c r="KF201" s="29"/>
      <c r="KG201" s="29"/>
      <c r="KH201" s="29"/>
      <c r="KI201" s="29"/>
      <c r="KJ201" s="29"/>
      <c r="KK201" s="29"/>
      <c r="KL201" s="29"/>
      <c r="KM201" s="29"/>
      <c r="KN201" s="29"/>
      <c r="KO201" s="29"/>
      <c r="KP201" s="29"/>
      <c r="KQ201" s="29"/>
      <c r="KR201" s="29"/>
      <c r="KS201" s="29"/>
      <c r="KT201" s="29"/>
      <c r="KU201" s="29"/>
      <c r="KV201" s="29"/>
      <c r="KW201" s="29"/>
      <c r="KX201" s="29"/>
      <c r="KY201" s="29"/>
      <c r="KZ201" s="29"/>
      <c r="LA201" s="29"/>
      <c r="LB201" s="29"/>
      <c r="LC201" s="29"/>
      <c r="LD201" s="29"/>
      <c r="LE201" s="29"/>
      <c r="LF201" s="29"/>
      <c r="LG201" s="29"/>
      <c r="LH201" s="29"/>
      <c r="LI201" s="29"/>
      <c r="LJ201" s="29"/>
      <c r="LK201" s="29"/>
      <c r="LL201" s="29"/>
      <c r="LM201" s="29"/>
      <c r="LN201" s="29"/>
      <c r="LO201" s="29"/>
      <c r="LP201" s="29"/>
      <c r="LQ201" s="29"/>
      <c r="LR201" s="29"/>
      <c r="LS201" s="29"/>
      <c r="LT201" s="29"/>
      <c r="LU201" s="29"/>
      <c r="LV201" s="29"/>
      <c r="LW201" s="29"/>
      <c r="LX201" s="29"/>
      <c r="LY201" s="29"/>
      <c r="LZ201" s="29"/>
      <c r="MA201" s="29"/>
      <c r="MB201" s="29"/>
      <c r="MC201" s="29"/>
      <c r="MD201" s="29"/>
      <c r="ME201" s="29"/>
      <c r="MF201" s="29"/>
      <c r="MG201" s="29"/>
      <c r="MH201" s="29"/>
      <c r="MI201" s="29"/>
      <c r="MJ201" s="29"/>
      <c r="MK201" s="29"/>
      <c r="ML201" s="29"/>
      <c r="MM201" s="29"/>
      <c r="MN201" s="29"/>
      <c r="MO201" s="29"/>
      <c r="MP201" s="29"/>
      <c r="MQ201" s="29"/>
      <c r="MR201" s="29"/>
      <c r="MS201" s="29"/>
      <c r="MT201" s="29"/>
      <c r="MU201" s="29"/>
      <c r="MV201" s="29"/>
      <c r="MW201" s="29"/>
      <c r="MX201" s="29"/>
      <c r="MY201" s="29"/>
      <c r="MZ201" s="29"/>
      <c r="NA201" s="29"/>
      <c r="NB201" s="29"/>
      <c r="NC201" s="29"/>
      <c r="ND201" s="29"/>
      <c r="NE201" s="29"/>
      <c r="NF201" s="29"/>
      <c r="NG201" s="29"/>
      <c r="NH201" s="29"/>
      <c r="NI201" s="29"/>
      <c r="NJ201" s="29"/>
      <c r="NK201" s="29"/>
      <c r="NL201" s="29"/>
      <c r="NM201" s="29"/>
      <c r="NN201" s="29"/>
      <c r="NO201" s="29"/>
      <c r="NP201" s="29"/>
      <c r="NQ201" s="29"/>
      <c r="NR201" s="29"/>
      <c r="NS201" s="29"/>
      <c r="NT201" s="29"/>
      <c r="NU201" s="29"/>
      <c r="NV201" s="29"/>
      <c r="NW201" s="29"/>
      <c r="NX201" s="29"/>
      <c r="NY201" s="29"/>
      <c r="NZ201" s="29"/>
      <c r="OA201" s="29"/>
      <c r="OB201" s="29"/>
      <c r="OC201" s="29"/>
      <c r="OD201" s="29"/>
      <c r="OE201" s="29"/>
      <c r="OF201" s="29"/>
      <c r="OG201" s="29"/>
      <c r="OH201" s="29"/>
      <c r="OI201" s="29"/>
      <c r="OJ201" s="29"/>
      <c r="OK201" s="29"/>
      <c r="OL201" s="29"/>
      <c r="OM201" s="29"/>
      <c r="ON201" s="29"/>
      <c r="OO201" s="29"/>
      <c r="OP201" s="29"/>
      <c r="OQ201" s="29"/>
      <c r="OR201" s="29"/>
      <c r="OS201" s="29"/>
      <c r="OT201" s="29"/>
      <c r="OU201" s="29"/>
      <c r="OV201" s="29"/>
      <c r="OW201" s="29"/>
      <c r="OX201" s="29"/>
      <c r="OY201" s="29"/>
      <c r="OZ201" s="29"/>
      <c r="PA201" s="29"/>
      <c r="PB201" s="29"/>
      <c r="PC201" s="29"/>
      <c r="PD201" s="29"/>
      <c r="PE201" s="29"/>
      <c r="PF201" s="29"/>
      <c r="PG201" s="29"/>
      <c r="PH201" s="29"/>
      <c r="PI201" s="29"/>
      <c r="PJ201" s="29"/>
      <c r="PK201" s="29"/>
      <c r="PL201" s="29"/>
      <c r="PM201" s="29"/>
      <c r="PN201" s="29"/>
      <c r="PO201" s="29"/>
      <c r="PP201" s="29"/>
      <c r="PQ201" s="29"/>
      <c r="PR201" s="29"/>
      <c r="PS201" s="29"/>
      <c r="PT201" s="29"/>
      <c r="PU201" s="29"/>
      <c r="PV201" s="29"/>
      <c r="PW201" s="29"/>
      <c r="PX201" s="29"/>
      <c r="PY201" s="29"/>
      <c r="PZ201" s="29"/>
      <c r="QA201" s="29"/>
      <c r="QB201" s="29"/>
      <c r="QC201" s="29"/>
      <c r="QD201" s="29"/>
      <c r="QE201" s="29"/>
      <c r="QF201" s="29"/>
      <c r="QG201" s="29"/>
      <c r="QH201" s="29"/>
      <c r="QI201" s="29"/>
      <c r="QJ201" s="29"/>
      <c r="QK201" s="29"/>
      <c r="QL201" s="29"/>
      <c r="QM201" s="29"/>
      <c r="QN201" s="29"/>
      <c r="QO201" s="29"/>
      <c r="QP201" s="29"/>
      <c r="QQ201" s="29"/>
      <c r="QR201" s="29"/>
      <c r="QS201" s="29"/>
      <c r="QT201" s="29"/>
      <c r="QU201" s="29"/>
      <c r="QV201" s="29"/>
      <c r="QW201" s="29"/>
      <c r="QX201" s="29"/>
      <c r="QY201" s="29"/>
      <c r="QZ201" s="29"/>
      <c r="RA201" s="29"/>
      <c r="RB201" s="29"/>
      <c r="RC201" s="29"/>
      <c r="RD201" s="29"/>
      <c r="RE201" s="29"/>
      <c r="RF201" s="29"/>
      <c r="RG201" s="29"/>
      <c r="RH201" s="29"/>
      <c r="RI201" s="29"/>
      <c r="RJ201" s="29"/>
      <c r="RK201" s="29"/>
      <c r="RL201" s="29"/>
      <c r="RM201" s="29"/>
      <c r="RN201" s="29"/>
      <c r="RO201" s="29"/>
      <c r="RP201" s="29"/>
      <c r="RQ201" s="29"/>
      <c r="RR201" s="29"/>
      <c r="RS201" s="29"/>
      <c r="RT201" s="29"/>
      <c r="RU201" s="29"/>
      <c r="RV201" s="29"/>
      <c r="RW201" s="29"/>
      <c r="RX201" s="29"/>
      <c r="RY201" s="29"/>
      <c r="RZ201" s="29"/>
      <c r="SA201" s="29"/>
      <c r="SB201" s="29"/>
      <c r="SC201" s="29"/>
      <c r="SD201" s="29"/>
      <c r="SE201" s="29"/>
      <c r="SF201" s="29"/>
      <c r="SG201" s="29"/>
      <c r="SH201" s="29"/>
      <c r="SI201" s="29"/>
      <c r="SJ201" s="29"/>
      <c r="SK201" s="29"/>
      <c r="SL201" s="29"/>
      <c r="SM201" s="29"/>
      <c r="SN201" s="29"/>
      <c r="SO201" s="29"/>
      <c r="SP201" s="29"/>
      <c r="SQ201" s="29"/>
      <c r="SR201" s="29"/>
      <c r="SS201" s="29"/>
      <c r="ST201" s="29"/>
      <c r="SU201" s="29"/>
      <c r="SV201" s="29"/>
      <c r="SW201" s="29"/>
      <c r="SX201" s="29"/>
      <c r="SY201" s="29"/>
      <c r="SZ201" s="29"/>
      <c r="TA201" s="29"/>
      <c r="TB201" s="29"/>
      <c r="TC201" s="29"/>
      <c r="TD201" s="29"/>
      <c r="TE201" s="29"/>
      <c r="TF201" s="29"/>
      <c r="TG201" s="29"/>
      <c r="TH201" s="29"/>
      <c r="TI201" s="29"/>
      <c r="TJ201" s="29"/>
      <c r="TK201" s="29"/>
      <c r="TL201" s="29"/>
      <c r="TM201" s="29"/>
      <c r="TN201" s="29"/>
      <c r="TO201" s="29"/>
    </row>
    <row r="202" spans="1:535" s="21" customFormat="1" ht="34.5" x14ac:dyDescent="0.25">
      <c r="A202" s="53" t="s">
        <v>417</v>
      </c>
      <c r="B202" s="82">
        <v>7323</v>
      </c>
      <c r="C202" s="114" t="s">
        <v>547</v>
      </c>
      <c r="D202" s="157">
        <v>0</v>
      </c>
      <c r="E202" s="157"/>
      <c r="F202" s="157"/>
      <c r="G202" s="157"/>
      <c r="H202" s="157"/>
      <c r="I202" s="157"/>
      <c r="J202" s="158"/>
      <c r="K202" s="157">
        <f t="shared" si="129"/>
        <v>473213</v>
      </c>
      <c r="L202" s="157">
        <v>473213</v>
      </c>
      <c r="M202" s="157"/>
      <c r="N202" s="157"/>
      <c r="O202" s="157"/>
      <c r="P202" s="157">
        <v>473213</v>
      </c>
      <c r="Q202" s="157">
        <f t="shared" si="125"/>
        <v>0</v>
      </c>
      <c r="R202" s="157"/>
      <c r="S202" s="157"/>
      <c r="T202" s="157"/>
      <c r="U202" s="157"/>
      <c r="V202" s="157"/>
      <c r="W202" s="158">
        <f t="shared" si="100"/>
        <v>0</v>
      </c>
      <c r="X202" s="157">
        <f t="shared" si="126"/>
        <v>0</v>
      </c>
      <c r="Y202" s="203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  <c r="IT202" s="22"/>
      <c r="IU202" s="22"/>
      <c r="IV202" s="22"/>
      <c r="IW202" s="22"/>
      <c r="IX202" s="22"/>
      <c r="IY202" s="22"/>
      <c r="IZ202" s="22"/>
      <c r="JA202" s="22"/>
      <c r="JB202" s="22"/>
      <c r="JC202" s="22"/>
      <c r="JD202" s="22"/>
      <c r="JE202" s="22"/>
      <c r="JF202" s="22"/>
      <c r="JG202" s="22"/>
      <c r="JH202" s="22"/>
      <c r="JI202" s="22"/>
      <c r="JJ202" s="22"/>
      <c r="JK202" s="22"/>
      <c r="JL202" s="22"/>
      <c r="JM202" s="22"/>
      <c r="JN202" s="22"/>
      <c r="JO202" s="22"/>
      <c r="JP202" s="22"/>
      <c r="JQ202" s="22"/>
      <c r="JR202" s="22"/>
      <c r="JS202" s="22"/>
      <c r="JT202" s="22"/>
      <c r="JU202" s="22"/>
      <c r="JV202" s="22"/>
      <c r="JW202" s="22"/>
      <c r="JX202" s="22"/>
      <c r="JY202" s="22"/>
      <c r="JZ202" s="22"/>
      <c r="KA202" s="22"/>
      <c r="KB202" s="22"/>
      <c r="KC202" s="22"/>
      <c r="KD202" s="22"/>
      <c r="KE202" s="22"/>
      <c r="KF202" s="22"/>
      <c r="KG202" s="22"/>
      <c r="KH202" s="22"/>
      <c r="KI202" s="22"/>
      <c r="KJ202" s="22"/>
      <c r="KK202" s="22"/>
      <c r="KL202" s="22"/>
      <c r="KM202" s="22"/>
      <c r="KN202" s="22"/>
      <c r="KO202" s="22"/>
      <c r="KP202" s="22"/>
      <c r="KQ202" s="22"/>
      <c r="KR202" s="22"/>
      <c r="KS202" s="22"/>
      <c r="KT202" s="22"/>
      <c r="KU202" s="22"/>
      <c r="KV202" s="22"/>
      <c r="KW202" s="22"/>
      <c r="KX202" s="22"/>
      <c r="KY202" s="22"/>
      <c r="KZ202" s="22"/>
      <c r="LA202" s="22"/>
      <c r="LB202" s="22"/>
      <c r="LC202" s="22"/>
      <c r="LD202" s="22"/>
      <c r="LE202" s="22"/>
      <c r="LF202" s="22"/>
      <c r="LG202" s="22"/>
      <c r="LH202" s="22"/>
      <c r="LI202" s="22"/>
      <c r="LJ202" s="22"/>
      <c r="LK202" s="22"/>
      <c r="LL202" s="22"/>
      <c r="LM202" s="22"/>
      <c r="LN202" s="22"/>
      <c r="LO202" s="22"/>
      <c r="LP202" s="22"/>
      <c r="LQ202" s="22"/>
      <c r="LR202" s="22"/>
      <c r="LS202" s="22"/>
      <c r="LT202" s="22"/>
      <c r="LU202" s="22"/>
      <c r="LV202" s="22"/>
      <c r="LW202" s="22"/>
      <c r="LX202" s="22"/>
      <c r="LY202" s="22"/>
      <c r="LZ202" s="22"/>
      <c r="MA202" s="22"/>
      <c r="MB202" s="22"/>
      <c r="MC202" s="22"/>
      <c r="MD202" s="22"/>
      <c r="ME202" s="22"/>
      <c r="MF202" s="22"/>
      <c r="MG202" s="22"/>
      <c r="MH202" s="22"/>
      <c r="MI202" s="22"/>
      <c r="MJ202" s="22"/>
      <c r="MK202" s="22"/>
      <c r="ML202" s="22"/>
      <c r="MM202" s="22"/>
      <c r="MN202" s="22"/>
      <c r="MO202" s="22"/>
      <c r="MP202" s="22"/>
      <c r="MQ202" s="22"/>
      <c r="MR202" s="22"/>
      <c r="MS202" s="22"/>
      <c r="MT202" s="22"/>
      <c r="MU202" s="22"/>
      <c r="MV202" s="22"/>
      <c r="MW202" s="22"/>
      <c r="MX202" s="22"/>
      <c r="MY202" s="22"/>
      <c r="MZ202" s="22"/>
      <c r="NA202" s="22"/>
      <c r="NB202" s="22"/>
      <c r="NC202" s="22"/>
      <c r="ND202" s="22"/>
      <c r="NE202" s="22"/>
      <c r="NF202" s="22"/>
      <c r="NG202" s="22"/>
      <c r="NH202" s="22"/>
      <c r="NI202" s="22"/>
      <c r="NJ202" s="22"/>
      <c r="NK202" s="22"/>
      <c r="NL202" s="22"/>
      <c r="NM202" s="22"/>
      <c r="NN202" s="22"/>
      <c r="NO202" s="22"/>
      <c r="NP202" s="22"/>
      <c r="NQ202" s="22"/>
      <c r="NR202" s="22"/>
      <c r="NS202" s="22"/>
      <c r="NT202" s="22"/>
      <c r="NU202" s="22"/>
      <c r="NV202" s="22"/>
      <c r="NW202" s="22"/>
      <c r="NX202" s="22"/>
      <c r="NY202" s="22"/>
      <c r="NZ202" s="22"/>
      <c r="OA202" s="22"/>
      <c r="OB202" s="22"/>
      <c r="OC202" s="22"/>
      <c r="OD202" s="22"/>
      <c r="OE202" s="22"/>
      <c r="OF202" s="22"/>
      <c r="OG202" s="22"/>
      <c r="OH202" s="22"/>
      <c r="OI202" s="22"/>
      <c r="OJ202" s="22"/>
      <c r="OK202" s="22"/>
      <c r="OL202" s="22"/>
      <c r="OM202" s="22"/>
      <c r="ON202" s="22"/>
      <c r="OO202" s="22"/>
      <c r="OP202" s="22"/>
      <c r="OQ202" s="22"/>
      <c r="OR202" s="22"/>
      <c r="OS202" s="22"/>
      <c r="OT202" s="22"/>
      <c r="OU202" s="22"/>
      <c r="OV202" s="22"/>
      <c r="OW202" s="22"/>
      <c r="OX202" s="22"/>
      <c r="OY202" s="22"/>
      <c r="OZ202" s="22"/>
      <c r="PA202" s="22"/>
      <c r="PB202" s="22"/>
      <c r="PC202" s="22"/>
      <c r="PD202" s="22"/>
      <c r="PE202" s="22"/>
      <c r="PF202" s="22"/>
      <c r="PG202" s="22"/>
      <c r="PH202" s="22"/>
      <c r="PI202" s="22"/>
      <c r="PJ202" s="22"/>
      <c r="PK202" s="22"/>
      <c r="PL202" s="22"/>
      <c r="PM202" s="22"/>
      <c r="PN202" s="22"/>
      <c r="PO202" s="22"/>
      <c r="PP202" s="22"/>
      <c r="PQ202" s="22"/>
      <c r="PR202" s="22"/>
      <c r="PS202" s="22"/>
      <c r="PT202" s="22"/>
      <c r="PU202" s="22"/>
      <c r="PV202" s="22"/>
      <c r="PW202" s="22"/>
      <c r="PX202" s="22"/>
      <c r="PY202" s="22"/>
      <c r="PZ202" s="22"/>
      <c r="QA202" s="22"/>
      <c r="QB202" s="22"/>
      <c r="QC202" s="22"/>
      <c r="QD202" s="22"/>
      <c r="QE202" s="22"/>
      <c r="QF202" s="22"/>
      <c r="QG202" s="22"/>
      <c r="QH202" s="22"/>
      <c r="QI202" s="22"/>
      <c r="QJ202" s="22"/>
      <c r="QK202" s="22"/>
      <c r="QL202" s="22"/>
      <c r="QM202" s="22"/>
      <c r="QN202" s="22"/>
      <c r="QO202" s="22"/>
      <c r="QP202" s="22"/>
      <c r="QQ202" s="22"/>
      <c r="QR202" s="22"/>
      <c r="QS202" s="22"/>
      <c r="QT202" s="22"/>
      <c r="QU202" s="22"/>
      <c r="QV202" s="22"/>
      <c r="QW202" s="22"/>
      <c r="QX202" s="22"/>
      <c r="QY202" s="22"/>
      <c r="QZ202" s="22"/>
      <c r="RA202" s="22"/>
      <c r="RB202" s="22"/>
      <c r="RC202" s="22"/>
      <c r="RD202" s="22"/>
      <c r="RE202" s="22"/>
      <c r="RF202" s="22"/>
      <c r="RG202" s="22"/>
      <c r="RH202" s="22"/>
      <c r="RI202" s="22"/>
      <c r="RJ202" s="22"/>
      <c r="RK202" s="22"/>
      <c r="RL202" s="22"/>
      <c r="RM202" s="22"/>
      <c r="RN202" s="22"/>
      <c r="RO202" s="22"/>
      <c r="RP202" s="22"/>
      <c r="RQ202" s="22"/>
      <c r="RR202" s="22"/>
      <c r="RS202" s="22"/>
      <c r="RT202" s="22"/>
      <c r="RU202" s="22"/>
      <c r="RV202" s="22"/>
      <c r="RW202" s="22"/>
      <c r="RX202" s="22"/>
      <c r="RY202" s="22"/>
      <c r="RZ202" s="22"/>
      <c r="SA202" s="22"/>
      <c r="SB202" s="22"/>
      <c r="SC202" s="22"/>
      <c r="SD202" s="22"/>
      <c r="SE202" s="22"/>
      <c r="SF202" s="22"/>
      <c r="SG202" s="22"/>
      <c r="SH202" s="22"/>
      <c r="SI202" s="22"/>
      <c r="SJ202" s="22"/>
      <c r="SK202" s="22"/>
      <c r="SL202" s="22"/>
      <c r="SM202" s="22"/>
      <c r="SN202" s="22"/>
      <c r="SO202" s="22"/>
      <c r="SP202" s="22"/>
      <c r="SQ202" s="22"/>
      <c r="SR202" s="22"/>
      <c r="SS202" s="22"/>
      <c r="ST202" s="22"/>
      <c r="SU202" s="22"/>
      <c r="SV202" s="22"/>
      <c r="SW202" s="22"/>
      <c r="SX202" s="22"/>
      <c r="SY202" s="22"/>
      <c r="SZ202" s="22"/>
      <c r="TA202" s="22"/>
      <c r="TB202" s="22"/>
      <c r="TC202" s="22"/>
      <c r="TD202" s="22"/>
      <c r="TE202" s="22"/>
      <c r="TF202" s="22"/>
      <c r="TG202" s="22"/>
      <c r="TH202" s="22"/>
      <c r="TI202" s="22"/>
      <c r="TJ202" s="22"/>
      <c r="TK202" s="22"/>
      <c r="TL202" s="22"/>
      <c r="TM202" s="22"/>
      <c r="TN202" s="22"/>
      <c r="TO202" s="22"/>
    </row>
    <row r="203" spans="1:535" s="21" customFormat="1" ht="22.5" customHeight="1" x14ac:dyDescent="0.25">
      <c r="A203" s="53" t="s">
        <v>265</v>
      </c>
      <c r="B203" s="82" t="str">
        <f>'дод 5'!A254</f>
        <v>9770</v>
      </c>
      <c r="C203" s="54" t="str">
        <f>'дод 5'!C254</f>
        <v>Інші субвенції з місцевого бюджету</v>
      </c>
      <c r="D203" s="157">
        <v>3645344</v>
      </c>
      <c r="E203" s="157"/>
      <c r="F203" s="157"/>
      <c r="G203" s="157">
        <v>1921000</v>
      </c>
      <c r="H203" s="157"/>
      <c r="I203" s="157"/>
      <c r="J203" s="158">
        <f t="shared" si="98"/>
        <v>52.697358603193557</v>
      </c>
      <c r="K203" s="157">
        <f t="shared" si="129"/>
        <v>0</v>
      </c>
      <c r="L203" s="157"/>
      <c r="M203" s="157"/>
      <c r="N203" s="157"/>
      <c r="O203" s="157"/>
      <c r="P203" s="157"/>
      <c r="Q203" s="157">
        <f t="shared" si="125"/>
        <v>0</v>
      </c>
      <c r="R203" s="157"/>
      <c r="S203" s="157"/>
      <c r="T203" s="157"/>
      <c r="U203" s="157"/>
      <c r="V203" s="157"/>
      <c r="W203" s="158"/>
      <c r="X203" s="157">
        <f t="shared" si="126"/>
        <v>1921000</v>
      </c>
      <c r="Y203" s="203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  <c r="IT203" s="22"/>
      <c r="IU203" s="22"/>
      <c r="IV203" s="22"/>
      <c r="IW203" s="22"/>
      <c r="IX203" s="22"/>
      <c r="IY203" s="22"/>
      <c r="IZ203" s="22"/>
      <c r="JA203" s="22"/>
      <c r="JB203" s="22"/>
      <c r="JC203" s="22"/>
      <c r="JD203" s="22"/>
      <c r="JE203" s="22"/>
      <c r="JF203" s="22"/>
      <c r="JG203" s="22"/>
      <c r="JH203" s="22"/>
      <c r="JI203" s="22"/>
      <c r="JJ203" s="22"/>
      <c r="JK203" s="22"/>
      <c r="JL203" s="22"/>
      <c r="JM203" s="22"/>
      <c r="JN203" s="22"/>
      <c r="JO203" s="22"/>
      <c r="JP203" s="22"/>
      <c r="JQ203" s="22"/>
      <c r="JR203" s="22"/>
      <c r="JS203" s="22"/>
      <c r="JT203" s="22"/>
      <c r="JU203" s="22"/>
      <c r="JV203" s="22"/>
      <c r="JW203" s="22"/>
      <c r="JX203" s="22"/>
      <c r="JY203" s="22"/>
      <c r="JZ203" s="22"/>
      <c r="KA203" s="22"/>
      <c r="KB203" s="22"/>
      <c r="KC203" s="22"/>
      <c r="KD203" s="22"/>
      <c r="KE203" s="22"/>
      <c r="KF203" s="22"/>
      <c r="KG203" s="22"/>
      <c r="KH203" s="22"/>
      <c r="KI203" s="22"/>
      <c r="KJ203" s="22"/>
      <c r="KK203" s="22"/>
      <c r="KL203" s="22"/>
      <c r="KM203" s="22"/>
      <c r="KN203" s="22"/>
      <c r="KO203" s="22"/>
      <c r="KP203" s="22"/>
      <c r="KQ203" s="22"/>
      <c r="KR203" s="22"/>
      <c r="KS203" s="22"/>
      <c r="KT203" s="22"/>
      <c r="KU203" s="22"/>
      <c r="KV203" s="22"/>
      <c r="KW203" s="22"/>
      <c r="KX203" s="22"/>
      <c r="KY203" s="22"/>
      <c r="KZ203" s="22"/>
      <c r="LA203" s="22"/>
      <c r="LB203" s="22"/>
      <c r="LC203" s="22"/>
      <c r="LD203" s="22"/>
      <c r="LE203" s="22"/>
      <c r="LF203" s="22"/>
      <c r="LG203" s="22"/>
      <c r="LH203" s="22"/>
      <c r="LI203" s="22"/>
      <c r="LJ203" s="22"/>
      <c r="LK203" s="22"/>
      <c r="LL203" s="22"/>
      <c r="LM203" s="22"/>
      <c r="LN203" s="22"/>
      <c r="LO203" s="22"/>
      <c r="LP203" s="22"/>
      <c r="LQ203" s="22"/>
      <c r="LR203" s="22"/>
      <c r="LS203" s="22"/>
      <c r="LT203" s="22"/>
      <c r="LU203" s="22"/>
      <c r="LV203" s="22"/>
      <c r="LW203" s="22"/>
      <c r="LX203" s="22"/>
      <c r="LY203" s="22"/>
      <c r="LZ203" s="22"/>
      <c r="MA203" s="22"/>
      <c r="MB203" s="22"/>
      <c r="MC203" s="22"/>
      <c r="MD203" s="22"/>
      <c r="ME203" s="22"/>
      <c r="MF203" s="22"/>
      <c r="MG203" s="22"/>
      <c r="MH203" s="22"/>
      <c r="MI203" s="22"/>
      <c r="MJ203" s="22"/>
      <c r="MK203" s="22"/>
      <c r="ML203" s="22"/>
      <c r="MM203" s="22"/>
      <c r="MN203" s="22"/>
      <c r="MO203" s="22"/>
      <c r="MP203" s="22"/>
      <c r="MQ203" s="22"/>
      <c r="MR203" s="22"/>
      <c r="MS203" s="22"/>
      <c r="MT203" s="22"/>
      <c r="MU203" s="22"/>
      <c r="MV203" s="22"/>
      <c r="MW203" s="22"/>
      <c r="MX203" s="22"/>
      <c r="MY203" s="22"/>
      <c r="MZ203" s="22"/>
      <c r="NA203" s="22"/>
      <c r="NB203" s="22"/>
      <c r="NC203" s="22"/>
      <c r="ND203" s="22"/>
      <c r="NE203" s="22"/>
      <c r="NF203" s="22"/>
      <c r="NG203" s="22"/>
      <c r="NH203" s="22"/>
      <c r="NI203" s="22"/>
      <c r="NJ203" s="22"/>
      <c r="NK203" s="22"/>
      <c r="NL203" s="22"/>
      <c r="NM203" s="22"/>
      <c r="NN203" s="22"/>
      <c r="NO203" s="22"/>
      <c r="NP203" s="22"/>
      <c r="NQ203" s="22"/>
      <c r="NR203" s="22"/>
      <c r="NS203" s="22"/>
      <c r="NT203" s="22"/>
      <c r="NU203" s="22"/>
      <c r="NV203" s="22"/>
      <c r="NW203" s="22"/>
      <c r="NX203" s="22"/>
      <c r="NY203" s="22"/>
      <c r="NZ203" s="22"/>
      <c r="OA203" s="22"/>
      <c r="OB203" s="22"/>
      <c r="OC203" s="22"/>
      <c r="OD203" s="22"/>
      <c r="OE203" s="22"/>
      <c r="OF203" s="22"/>
      <c r="OG203" s="22"/>
      <c r="OH203" s="22"/>
      <c r="OI203" s="22"/>
      <c r="OJ203" s="22"/>
      <c r="OK203" s="22"/>
      <c r="OL203" s="22"/>
      <c r="OM203" s="22"/>
      <c r="ON203" s="22"/>
      <c r="OO203" s="22"/>
      <c r="OP203" s="22"/>
      <c r="OQ203" s="22"/>
      <c r="OR203" s="22"/>
      <c r="OS203" s="22"/>
      <c r="OT203" s="22"/>
      <c r="OU203" s="22"/>
      <c r="OV203" s="22"/>
      <c r="OW203" s="22"/>
      <c r="OX203" s="22"/>
      <c r="OY203" s="22"/>
      <c r="OZ203" s="22"/>
      <c r="PA203" s="22"/>
      <c r="PB203" s="22"/>
      <c r="PC203" s="22"/>
      <c r="PD203" s="22"/>
      <c r="PE203" s="22"/>
      <c r="PF203" s="22"/>
      <c r="PG203" s="22"/>
      <c r="PH203" s="22"/>
      <c r="PI203" s="22"/>
      <c r="PJ203" s="22"/>
      <c r="PK203" s="22"/>
      <c r="PL203" s="22"/>
      <c r="PM203" s="22"/>
      <c r="PN203" s="22"/>
      <c r="PO203" s="22"/>
      <c r="PP203" s="22"/>
      <c r="PQ203" s="22"/>
      <c r="PR203" s="22"/>
      <c r="PS203" s="22"/>
      <c r="PT203" s="22"/>
      <c r="PU203" s="22"/>
      <c r="PV203" s="22"/>
      <c r="PW203" s="22"/>
      <c r="PX203" s="22"/>
      <c r="PY203" s="22"/>
      <c r="PZ203" s="22"/>
      <c r="QA203" s="22"/>
      <c r="QB203" s="22"/>
      <c r="QC203" s="22"/>
      <c r="QD203" s="22"/>
      <c r="QE203" s="22"/>
      <c r="QF203" s="22"/>
      <c r="QG203" s="22"/>
      <c r="QH203" s="22"/>
      <c r="QI203" s="22"/>
      <c r="QJ203" s="22"/>
      <c r="QK203" s="22"/>
      <c r="QL203" s="22"/>
      <c r="QM203" s="22"/>
      <c r="QN203" s="22"/>
      <c r="QO203" s="22"/>
      <c r="QP203" s="22"/>
      <c r="QQ203" s="22"/>
      <c r="QR203" s="22"/>
      <c r="QS203" s="22"/>
      <c r="QT203" s="22"/>
      <c r="QU203" s="22"/>
      <c r="QV203" s="22"/>
      <c r="QW203" s="22"/>
      <c r="QX203" s="22"/>
      <c r="QY203" s="22"/>
      <c r="QZ203" s="22"/>
      <c r="RA203" s="22"/>
      <c r="RB203" s="22"/>
      <c r="RC203" s="22"/>
      <c r="RD203" s="22"/>
      <c r="RE203" s="22"/>
      <c r="RF203" s="22"/>
      <c r="RG203" s="22"/>
      <c r="RH203" s="22"/>
      <c r="RI203" s="22"/>
      <c r="RJ203" s="22"/>
      <c r="RK203" s="22"/>
      <c r="RL203" s="22"/>
      <c r="RM203" s="22"/>
      <c r="RN203" s="22"/>
      <c r="RO203" s="22"/>
      <c r="RP203" s="22"/>
      <c r="RQ203" s="22"/>
      <c r="RR203" s="22"/>
      <c r="RS203" s="22"/>
      <c r="RT203" s="22"/>
      <c r="RU203" s="22"/>
      <c r="RV203" s="22"/>
      <c r="RW203" s="22"/>
      <c r="RX203" s="22"/>
      <c r="RY203" s="22"/>
      <c r="RZ203" s="22"/>
      <c r="SA203" s="22"/>
      <c r="SB203" s="22"/>
      <c r="SC203" s="22"/>
      <c r="SD203" s="22"/>
      <c r="SE203" s="22"/>
      <c r="SF203" s="22"/>
      <c r="SG203" s="22"/>
      <c r="SH203" s="22"/>
      <c r="SI203" s="22"/>
      <c r="SJ203" s="22"/>
      <c r="SK203" s="22"/>
      <c r="SL203" s="22"/>
      <c r="SM203" s="22"/>
      <c r="SN203" s="22"/>
      <c r="SO203" s="22"/>
      <c r="SP203" s="22"/>
      <c r="SQ203" s="22"/>
      <c r="SR203" s="22"/>
      <c r="SS203" s="22"/>
      <c r="ST203" s="22"/>
      <c r="SU203" s="22"/>
      <c r="SV203" s="22"/>
      <c r="SW203" s="22"/>
      <c r="SX203" s="22"/>
      <c r="SY203" s="22"/>
      <c r="SZ203" s="22"/>
      <c r="TA203" s="22"/>
      <c r="TB203" s="22"/>
      <c r="TC203" s="22"/>
      <c r="TD203" s="22"/>
      <c r="TE203" s="22"/>
      <c r="TF203" s="22"/>
      <c r="TG203" s="22"/>
      <c r="TH203" s="22"/>
      <c r="TI203" s="22"/>
      <c r="TJ203" s="22"/>
      <c r="TK203" s="22"/>
      <c r="TL203" s="22"/>
      <c r="TM203" s="22"/>
      <c r="TN203" s="22"/>
      <c r="TO203" s="22"/>
    </row>
    <row r="204" spans="1:535" s="26" customFormat="1" ht="31.5" x14ac:dyDescent="0.25">
      <c r="A204" s="90" t="s">
        <v>188</v>
      </c>
      <c r="B204" s="38"/>
      <c r="C204" s="91" t="s">
        <v>363</v>
      </c>
      <c r="D204" s="153">
        <f>D205</f>
        <v>5893361</v>
      </c>
      <c r="E204" s="153">
        <f t="shared" ref="E204:K204" si="130">E205</f>
        <v>4491300</v>
      </c>
      <c r="F204" s="153">
        <f t="shared" si="130"/>
        <v>55881</v>
      </c>
      <c r="G204" s="153">
        <f>G205</f>
        <v>4279214.17</v>
      </c>
      <c r="H204" s="153">
        <f t="shared" si="130"/>
        <v>3283168.77</v>
      </c>
      <c r="I204" s="153">
        <f t="shared" si="130"/>
        <v>37199.08</v>
      </c>
      <c r="J204" s="154">
        <f t="shared" si="98"/>
        <v>72.61075929338115</v>
      </c>
      <c r="K204" s="153">
        <f t="shared" si="130"/>
        <v>30000</v>
      </c>
      <c r="L204" s="153">
        <f t="shared" ref="L204" si="131">L205</f>
        <v>30000</v>
      </c>
      <c r="M204" s="153">
        <f t="shared" ref="M204" si="132">M205</f>
        <v>0</v>
      </c>
      <c r="N204" s="153">
        <f t="shared" ref="N204" si="133">N205</f>
        <v>0</v>
      </c>
      <c r="O204" s="153">
        <f t="shared" ref="O204" si="134">O205</f>
        <v>0</v>
      </c>
      <c r="P204" s="153">
        <f t="shared" ref="P204:X204" si="135">P205</f>
        <v>30000</v>
      </c>
      <c r="Q204" s="153">
        <f t="shared" si="135"/>
        <v>29928</v>
      </c>
      <c r="R204" s="153">
        <f t="shared" si="135"/>
        <v>29928</v>
      </c>
      <c r="S204" s="153">
        <f t="shared" si="135"/>
        <v>0</v>
      </c>
      <c r="T204" s="153">
        <f t="shared" si="135"/>
        <v>0</v>
      </c>
      <c r="U204" s="153">
        <f t="shared" si="135"/>
        <v>0</v>
      </c>
      <c r="V204" s="153">
        <f t="shared" si="135"/>
        <v>29928</v>
      </c>
      <c r="W204" s="154">
        <f t="shared" si="100"/>
        <v>99.76</v>
      </c>
      <c r="X204" s="153">
        <f t="shared" si="135"/>
        <v>4309142.17</v>
      </c>
      <c r="Y204" s="203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  <c r="HG204" s="31"/>
      <c r="HH204" s="31"/>
      <c r="HI204" s="31"/>
      <c r="HJ204" s="31"/>
      <c r="HK204" s="31"/>
      <c r="HL204" s="31"/>
      <c r="HM204" s="31"/>
      <c r="HN204" s="31"/>
      <c r="HO204" s="31"/>
      <c r="HP204" s="31"/>
      <c r="HQ204" s="31"/>
      <c r="HR204" s="31"/>
      <c r="HS204" s="31"/>
      <c r="HT204" s="31"/>
      <c r="HU204" s="31"/>
      <c r="HV204" s="31"/>
      <c r="HW204" s="31"/>
      <c r="HX204" s="31"/>
      <c r="HY204" s="31"/>
      <c r="HZ204" s="31"/>
      <c r="IA204" s="31"/>
      <c r="IB204" s="31"/>
      <c r="IC204" s="31"/>
      <c r="ID204" s="31"/>
      <c r="IE204" s="31"/>
      <c r="IF204" s="31"/>
      <c r="IG204" s="31"/>
      <c r="IH204" s="31"/>
      <c r="II204" s="31"/>
      <c r="IJ204" s="31"/>
      <c r="IK204" s="31"/>
      <c r="IL204" s="31"/>
      <c r="IM204" s="31"/>
      <c r="IN204" s="31"/>
      <c r="IO204" s="31"/>
      <c r="IP204" s="31"/>
      <c r="IQ204" s="31"/>
      <c r="IR204" s="31"/>
      <c r="IS204" s="31"/>
      <c r="IT204" s="31"/>
      <c r="IU204" s="31"/>
      <c r="IV204" s="31"/>
      <c r="IW204" s="31"/>
      <c r="IX204" s="31"/>
      <c r="IY204" s="31"/>
      <c r="IZ204" s="31"/>
      <c r="JA204" s="31"/>
      <c r="JB204" s="31"/>
      <c r="JC204" s="31"/>
      <c r="JD204" s="31"/>
      <c r="JE204" s="31"/>
      <c r="JF204" s="31"/>
      <c r="JG204" s="31"/>
      <c r="JH204" s="31"/>
      <c r="JI204" s="31"/>
      <c r="JJ204" s="31"/>
      <c r="JK204" s="31"/>
      <c r="JL204" s="31"/>
      <c r="JM204" s="31"/>
      <c r="JN204" s="31"/>
      <c r="JO204" s="31"/>
      <c r="JP204" s="31"/>
      <c r="JQ204" s="31"/>
      <c r="JR204" s="31"/>
      <c r="JS204" s="31"/>
      <c r="JT204" s="31"/>
      <c r="JU204" s="31"/>
      <c r="JV204" s="31"/>
      <c r="JW204" s="31"/>
      <c r="JX204" s="31"/>
      <c r="JY204" s="31"/>
      <c r="JZ204" s="31"/>
      <c r="KA204" s="31"/>
      <c r="KB204" s="31"/>
      <c r="KC204" s="31"/>
      <c r="KD204" s="31"/>
      <c r="KE204" s="31"/>
      <c r="KF204" s="31"/>
      <c r="KG204" s="31"/>
      <c r="KH204" s="31"/>
      <c r="KI204" s="31"/>
      <c r="KJ204" s="31"/>
      <c r="KK204" s="31"/>
      <c r="KL204" s="31"/>
      <c r="KM204" s="31"/>
      <c r="KN204" s="31"/>
      <c r="KO204" s="31"/>
      <c r="KP204" s="31"/>
      <c r="KQ204" s="31"/>
      <c r="KR204" s="31"/>
      <c r="KS204" s="31"/>
      <c r="KT204" s="31"/>
      <c r="KU204" s="31"/>
      <c r="KV204" s="31"/>
      <c r="KW204" s="31"/>
      <c r="KX204" s="31"/>
      <c r="KY204" s="31"/>
      <c r="KZ204" s="31"/>
      <c r="LA204" s="31"/>
      <c r="LB204" s="31"/>
      <c r="LC204" s="31"/>
      <c r="LD204" s="31"/>
      <c r="LE204" s="31"/>
      <c r="LF204" s="31"/>
      <c r="LG204" s="31"/>
      <c r="LH204" s="31"/>
      <c r="LI204" s="31"/>
      <c r="LJ204" s="31"/>
      <c r="LK204" s="31"/>
      <c r="LL204" s="31"/>
      <c r="LM204" s="31"/>
      <c r="LN204" s="31"/>
      <c r="LO204" s="31"/>
      <c r="LP204" s="31"/>
      <c r="LQ204" s="31"/>
      <c r="LR204" s="31"/>
      <c r="LS204" s="31"/>
      <c r="LT204" s="31"/>
      <c r="LU204" s="31"/>
      <c r="LV204" s="31"/>
      <c r="LW204" s="31"/>
      <c r="LX204" s="31"/>
      <c r="LY204" s="31"/>
      <c r="LZ204" s="31"/>
      <c r="MA204" s="31"/>
      <c r="MB204" s="31"/>
      <c r="MC204" s="31"/>
      <c r="MD204" s="31"/>
      <c r="ME204" s="31"/>
      <c r="MF204" s="31"/>
      <c r="MG204" s="31"/>
      <c r="MH204" s="31"/>
      <c r="MI204" s="31"/>
      <c r="MJ204" s="31"/>
      <c r="MK204" s="31"/>
      <c r="ML204" s="31"/>
      <c r="MM204" s="31"/>
      <c r="MN204" s="31"/>
      <c r="MO204" s="31"/>
      <c r="MP204" s="31"/>
      <c r="MQ204" s="31"/>
      <c r="MR204" s="31"/>
      <c r="MS204" s="31"/>
      <c r="MT204" s="31"/>
      <c r="MU204" s="31"/>
      <c r="MV204" s="31"/>
      <c r="MW204" s="31"/>
      <c r="MX204" s="31"/>
      <c r="MY204" s="31"/>
      <c r="MZ204" s="31"/>
      <c r="NA204" s="31"/>
      <c r="NB204" s="31"/>
      <c r="NC204" s="31"/>
      <c r="ND204" s="31"/>
      <c r="NE204" s="31"/>
      <c r="NF204" s="31"/>
      <c r="NG204" s="31"/>
      <c r="NH204" s="31"/>
      <c r="NI204" s="31"/>
      <c r="NJ204" s="31"/>
      <c r="NK204" s="31"/>
      <c r="NL204" s="31"/>
      <c r="NM204" s="31"/>
      <c r="NN204" s="31"/>
      <c r="NO204" s="31"/>
      <c r="NP204" s="31"/>
      <c r="NQ204" s="31"/>
      <c r="NR204" s="31"/>
      <c r="NS204" s="31"/>
      <c r="NT204" s="31"/>
      <c r="NU204" s="31"/>
      <c r="NV204" s="31"/>
      <c r="NW204" s="31"/>
      <c r="NX204" s="31"/>
      <c r="NY204" s="31"/>
      <c r="NZ204" s="31"/>
      <c r="OA204" s="31"/>
      <c r="OB204" s="31"/>
      <c r="OC204" s="31"/>
      <c r="OD204" s="31"/>
      <c r="OE204" s="31"/>
      <c r="OF204" s="31"/>
      <c r="OG204" s="31"/>
      <c r="OH204" s="31"/>
      <c r="OI204" s="31"/>
      <c r="OJ204" s="31"/>
      <c r="OK204" s="31"/>
      <c r="OL204" s="31"/>
      <c r="OM204" s="31"/>
      <c r="ON204" s="31"/>
      <c r="OO204" s="31"/>
      <c r="OP204" s="31"/>
      <c r="OQ204" s="31"/>
      <c r="OR204" s="31"/>
      <c r="OS204" s="31"/>
      <c r="OT204" s="31"/>
      <c r="OU204" s="31"/>
      <c r="OV204" s="31"/>
      <c r="OW204" s="31"/>
      <c r="OX204" s="31"/>
      <c r="OY204" s="31"/>
      <c r="OZ204" s="31"/>
      <c r="PA204" s="31"/>
      <c r="PB204" s="31"/>
      <c r="PC204" s="31"/>
      <c r="PD204" s="31"/>
      <c r="PE204" s="31"/>
      <c r="PF204" s="31"/>
      <c r="PG204" s="31"/>
      <c r="PH204" s="31"/>
      <c r="PI204" s="31"/>
      <c r="PJ204" s="31"/>
      <c r="PK204" s="31"/>
      <c r="PL204" s="31"/>
      <c r="PM204" s="31"/>
      <c r="PN204" s="31"/>
      <c r="PO204" s="31"/>
      <c r="PP204" s="31"/>
      <c r="PQ204" s="31"/>
      <c r="PR204" s="31"/>
      <c r="PS204" s="31"/>
      <c r="PT204" s="31"/>
      <c r="PU204" s="31"/>
      <c r="PV204" s="31"/>
      <c r="PW204" s="31"/>
      <c r="PX204" s="31"/>
      <c r="PY204" s="31"/>
      <c r="PZ204" s="31"/>
      <c r="QA204" s="31"/>
      <c r="QB204" s="31"/>
      <c r="QC204" s="31"/>
      <c r="QD204" s="31"/>
      <c r="QE204" s="31"/>
      <c r="QF204" s="31"/>
      <c r="QG204" s="31"/>
      <c r="QH204" s="31"/>
      <c r="QI204" s="31"/>
      <c r="QJ204" s="31"/>
      <c r="QK204" s="31"/>
      <c r="QL204" s="31"/>
      <c r="QM204" s="31"/>
      <c r="QN204" s="31"/>
      <c r="QO204" s="31"/>
      <c r="QP204" s="31"/>
      <c r="QQ204" s="31"/>
      <c r="QR204" s="31"/>
      <c r="QS204" s="31"/>
      <c r="QT204" s="31"/>
      <c r="QU204" s="31"/>
      <c r="QV204" s="31"/>
      <c r="QW204" s="31"/>
      <c r="QX204" s="31"/>
      <c r="QY204" s="31"/>
      <c r="QZ204" s="31"/>
      <c r="RA204" s="31"/>
      <c r="RB204" s="31"/>
      <c r="RC204" s="31"/>
      <c r="RD204" s="31"/>
      <c r="RE204" s="31"/>
      <c r="RF204" s="31"/>
      <c r="RG204" s="31"/>
      <c r="RH204" s="31"/>
      <c r="RI204" s="31"/>
      <c r="RJ204" s="31"/>
      <c r="RK204" s="31"/>
      <c r="RL204" s="31"/>
      <c r="RM204" s="31"/>
      <c r="RN204" s="31"/>
      <c r="RO204" s="31"/>
      <c r="RP204" s="31"/>
      <c r="RQ204" s="31"/>
      <c r="RR204" s="31"/>
      <c r="RS204" s="31"/>
      <c r="RT204" s="31"/>
      <c r="RU204" s="31"/>
      <c r="RV204" s="31"/>
      <c r="RW204" s="31"/>
      <c r="RX204" s="31"/>
      <c r="RY204" s="31"/>
      <c r="RZ204" s="31"/>
      <c r="SA204" s="31"/>
      <c r="SB204" s="31"/>
      <c r="SC204" s="31"/>
      <c r="SD204" s="31"/>
      <c r="SE204" s="31"/>
      <c r="SF204" s="31"/>
      <c r="SG204" s="31"/>
      <c r="SH204" s="31"/>
      <c r="SI204" s="31"/>
      <c r="SJ204" s="31"/>
      <c r="SK204" s="31"/>
      <c r="SL204" s="31"/>
      <c r="SM204" s="31"/>
      <c r="SN204" s="31"/>
      <c r="SO204" s="31"/>
      <c r="SP204" s="31"/>
      <c r="SQ204" s="31"/>
      <c r="SR204" s="31"/>
      <c r="SS204" s="31"/>
      <c r="ST204" s="31"/>
      <c r="SU204" s="31"/>
      <c r="SV204" s="31"/>
      <c r="SW204" s="31"/>
      <c r="SX204" s="31"/>
      <c r="SY204" s="31"/>
      <c r="SZ204" s="31"/>
      <c r="TA204" s="31"/>
      <c r="TB204" s="31"/>
      <c r="TC204" s="31"/>
      <c r="TD204" s="31"/>
      <c r="TE204" s="31"/>
      <c r="TF204" s="31"/>
      <c r="TG204" s="31"/>
      <c r="TH204" s="31"/>
      <c r="TI204" s="31"/>
      <c r="TJ204" s="31"/>
      <c r="TK204" s="31"/>
      <c r="TL204" s="31"/>
      <c r="TM204" s="31"/>
      <c r="TN204" s="31"/>
      <c r="TO204" s="31"/>
    </row>
    <row r="205" spans="1:535" s="33" customFormat="1" ht="31.5" x14ac:dyDescent="0.25">
      <c r="A205" s="92" t="s">
        <v>189</v>
      </c>
      <c r="B205" s="65"/>
      <c r="C205" s="67" t="s">
        <v>363</v>
      </c>
      <c r="D205" s="155">
        <f>D207+D208+D209+D210</f>
        <v>5893361</v>
      </c>
      <c r="E205" s="155">
        <f t="shared" ref="E205:X205" si="136">E207+E208+E209+E210</f>
        <v>4491300</v>
      </c>
      <c r="F205" s="155">
        <f t="shared" si="136"/>
        <v>55881</v>
      </c>
      <c r="G205" s="155">
        <f>G207+G208+G209+G210</f>
        <v>4279214.17</v>
      </c>
      <c r="H205" s="155">
        <f t="shared" ref="H205:I205" si="137">H207+H208+H209+H210</f>
        <v>3283168.77</v>
      </c>
      <c r="I205" s="155">
        <f t="shared" si="137"/>
        <v>37199.08</v>
      </c>
      <c r="J205" s="154">
        <f t="shared" si="98"/>
        <v>72.61075929338115</v>
      </c>
      <c r="K205" s="155">
        <f t="shared" si="136"/>
        <v>30000</v>
      </c>
      <c r="L205" s="155">
        <f>L207+L208+L209+L210</f>
        <v>30000</v>
      </c>
      <c r="M205" s="155">
        <f t="shared" si="136"/>
        <v>0</v>
      </c>
      <c r="N205" s="155">
        <f t="shared" si="136"/>
        <v>0</v>
      </c>
      <c r="O205" s="155">
        <f t="shared" si="136"/>
        <v>0</v>
      </c>
      <c r="P205" s="155">
        <f t="shared" si="136"/>
        <v>30000</v>
      </c>
      <c r="Q205" s="155">
        <f t="shared" ref="Q205" si="138">Q207+Q208+Q209+Q210</f>
        <v>29928</v>
      </c>
      <c r="R205" s="155">
        <f>R207+R208+R209+R210</f>
        <v>29928</v>
      </c>
      <c r="S205" s="155">
        <f t="shared" ref="S205:V205" si="139">S207+S208+S209+S210</f>
        <v>0</v>
      </c>
      <c r="T205" s="155">
        <f t="shared" si="139"/>
        <v>0</v>
      </c>
      <c r="U205" s="155">
        <f t="shared" si="139"/>
        <v>0</v>
      </c>
      <c r="V205" s="155">
        <f t="shared" si="139"/>
        <v>29928</v>
      </c>
      <c r="W205" s="154">
        <f t="shared" si="100"/>
        <v>99.76</v>
      </c>
      <c r="X205" s="155">
        <f t="shared" si="136"/>
        <v>4309142.17</v>
      </c>
      <c r="Y205" s="203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  <c r="DL205" s="32"/>
      <c r="DM205" s="32"/>
      <c r="DN205" s="32"/>
      <c r="DO205" s="32"/>
      <c r="DP205" s="32"/>
      <c r="DQ205" s="32"/>
      <c r="DR205" s="32"/>
      <c r="DS205" s="32"/>
      <c r="DT205" s="32"/>
      <c r="DU205" s="32"/>
      <c r="DV205" s="32"/>
      <c r="DW205" s="32"/>
      <c r="DX205" s="32"/>
      <c r="DY205" s="32"/>
      <c r="DZ205" s="32"/>
      <c r="EA205" s="32"/>
      <c r="EB205" s="32"/>
      <c r="EC205" s="32"/>
      <c r="ED205" s="32"/>
      <c r="EE205" s="32"/>
      <c r="EF205" s="32"/>
      <c r="EG205" s="32"/>
      <c r="EH205" s="32"/>
      <c r="EI205" s="32"/>
      <c r="EJ205" s="32"/>
      <c r="EK205" s="32"/>
      <c r="EL205" s="32"/>
      <c r="EM205" s="32"/>
      <c r="EN205" s="32"/>
      <c r="EO205" s="32"/>
      <c r="EP205" s="32"/>
      <c r="EQ205" s="32"/>
      <c r="ER205" s="32"/>
      <c r="ES205" s="32"/>
      <c r="ET205" s="32"/>
      <c r="EU205" s="32"/>
      <c r="EV205" s="32"/>
      <c r="EW205" s="32"/>
      <c r="EX205" s="32"/>
      <c r="EY205" s="32"/>
      <c r="EZ205" s="32"/>
      <c r="FA205" s="32"/>
      <c r="FB205" s="32"/>
      <c r="FC205" s="32"/>
      <c r="FD205" s="32"/>
      <c r="FE205" s="32"/>
      <c r="FF205" s="32"/>
      <c r="FG205" s="32"/>
      <c r="FH205" s="32"/>
      <c r="FI205" s="32"/>
      <c r="FJ205" s="32"/>
      <c r="FK205" s="32"/>
      <c r="FL205" s="32"/>
      <c r="FM205" s="32"/>
      <c r="FN205" s="32"/>
      <c r="FO205" s="32"/>
      <c r="FP205" s="32"/>
      <c r="FQ205" s="32"/>
      <c r="FR205" s="32"/>
      <c r="FS205" s="32"/>
      <c r="FT205" s="32"/>
      <c r="FU205" s="32"/>
      <c r="FV205" s="32"/>
      <c r="FW205" s="32"/>
      <c r="FX205" s="32"/>
      <c r="FY205" s="32"/>
      <c r="FZ205" s="32"/>
      <c r="GA205" s="32"/>
      <c r="GB205" s="32"/>
      <c r="GC205" s="32"/>
      <c r="GD205" s="32"/>
      <c r="GE205" s="32"/>
      <c r="GF205" s="32"/>
      <c r="GG205" s="32"/>
      <c r="GH205" s="32"/>
      <c r="GI205" s="32"/>
      <c r="GJ205" s="32"/>
      <c r="GK205" s="32"/>
      <c r="GL205" s="32"/>
      <c r="GM205" s="32"/>
      <c r="GN205" s="32"/>
      <c r="GO205" s="32"/>
      <c r="GP205" s="32"/>
      <c r="GQ205" s="32"/>
      <c r="GR205" s="32"/>
      <c r="GS205" s="32"/>
      <c r="GT205" s="32"/>
      <c r="GU205" s="32"/>
      <c r="GV205" s="32"/>
      <c r="GW205" s="32"/>
      <c r="GX205" s="32"/>
      <c r="GY205" s="32"/>
      <c r="GZ205" s="32"/>
      <c r="HA205" s="32"/>
      <c r="HB205" s="32"/>
      <c r="HC205" s="32"/>
      <c r="HD205" s="32"/>
      <c r="HE205" s="32"/>
      <c r="HF205" s="32"/>
      <c r="HG205" s="32"/>
      <c r="HH205" s="32"/>
      <c r="HI205" s="32"/>
      <c r="HJ205" s="32"/>
      <c r="HK205" s="32"/>
      <c r="HL205" s="32"/>
      <c r="HM205" s="32"/>
      <c r="HN205" s="32"/>
      <c r="HO205" s="32"/>
      <c r="HP205" s="32"/>
      <c r="HQ205" s="32"/>
      <c r="HR205" s="32"/>
      <c r="HS205" s="32"/>
      <c r="HT205" s="32"/>
      <c r="HU205" s="32"/>
      <c r="HV205" s="32"/>
      <c r="HW205" s="32"/>
      <c r="HX205" s="32"/>
      <c r="HY205" s="32"/>
      <c r="HZ205" s="32"/>
      <c r="IA205" s="32"/>
      <c r="IB205" s="32"/>
      <c r="IC205" s="32"/>
      <c r="ID205" s="32"/>
      <c r="IE205" s="32"/>
      <c r="IF205" s="32"/>
      <c r="IG205" s="32"/>
      <c r="IH205" s="32"/>
      <c r="II205" s="32"/>
      <c r="IJ205" s="32"/>
      <c r="IK205" s="32"/>
      <c r="IL205" s="32"/>
      <c r="IM205" s="32"/>
      <c r="IN205" s="32"/>
      <c r="IO205" s="32"/>
      <c r="IP205" s="32"/>
      <c r="IQ205" s="32"/>
      <c r="IR205" s="32"/>
      <c r="IS205" s="32"/>
      <c r="IT205" s="32"/>
      <c r="IU205" s="32"/>
      <c r="IV205" s="32"/>
      <c r="IW205" s="32"/>
      <c r="IX205" s="32"/>
      <c r="IY205" s="32"/>
      <c r="IZ205" s="32"/>
      <c r="JA205" s="32"/>
      <c r="JB205" s="32"/>
      <c r="JC205" s="32"/>
      <c r="JD205" s="32"/>
      <c r="JE205" s="32"/>
      <c r="JF205" s="32"/>
      <c r="JG205" s="32"/>
      <c r="JH205" s="32"/>
      <c r="JI205" s="32"/>
      <c r="JJ205" s="32"/>
      <c r="JK205" s="32"/>
      <c r="JL205" s="32"/>
      <c r="JM205" s="32"/>
      <c r="JN205" s="32"/>
      <c r="JO205" s="32"/>
      <c r="JP205" s="32"/>
      <c r="JQ205" s="32"/>
      <c r="JR205" s="32"/>
      <c r="JS205" s="32"/>
      <c r="JT205" s="32"/>
      <c r="JU205" s="32"/>
      <c r="JV205" s="32"/>
      <c r="JW205" s="32"/>
      <c r="JX205" s="32"/>
      <c r="JY205" s="32"/>
      <c r="JZ205" s="32"/>
      <c r="KA205" s="32"/>
      <c r="KB205" s="32"/>
      <c r="KC205" s="32"/>
      <c r="KD205" s="32"/>
      <c r="KE205" s="32"/>
      <c r="KF205" s="32"/>
      <c r="KG205" s="32"/>
      <c r="KH205" s="32"/>
      <c r="KI205" s="32"/>
      <c r="KJ205" s="32"/>
      <c r="KK205" s="32"/>
      <c r="KL205" s="32"/>
      <c r="KM205" s="32"/>
      <c r="KN205" s="32"/>
      <c r="KO205" s="32"/>
      <c r="KP205" s="32"/>
      <c r="KQ205" s="32"/>
      <c r="KR205" s="32"/>
      <c r="KS205" s="32"/>
      <c r="KT205" s="32"/>
      <c r="KU205" s="32"/>
      <c r="KV205" s="32"/>
      <c r="KW205" s="32"/>
      <c r="KX205" s="32"/>
      <c r="KY205" s="32"/>
      <c r="KZ205" s="32"/>
      <c r="LA205" s="32"/>
      <c r="LB205" s="32"/>
      <c r="LC205" s="32"/>
      <c r="LD205" s="32"/>
      <c r="LE205" s="32"/>
      <c r="LF205" s="32"/>
      <c r="LG205" s="32"/>
      <c r="LH205" s="32"/>
      <c r="LI205" s="32"/>
      <c r="LJ205" s="32"/>
      <c r="LK205" s="32"/>
      <c r="LL205" s="32"/>
      <c r="LM205" s="32"/>
      <c r="LN205" s="32"/>
      <c r="LO205" s="32"/>
      <c r="LP205" s="32"/>
      <c r="LQ205" s="32"/>
      <c r="LR205" s="32"/>
      <c r="LS205" s="32"/>
      <c r="LT205" s="32"/>
      <c r="LU205" s="32"/>
      <c r="LV205" s="32"/>
      <c r="LW205" s="32"/>
      <c r="LX205" s="32"/>
      <c r="LY205" s="32"/>
      <c r="LZ205" s="32"/>
      <c r="MA205" s="32"/>
      <c r="MB205" s="32"/>
      <c r="MC205" s="32"/>
      <c r="MD205" s="32"/>
      <c r="ME205" s="32"/>
      <c r="MF205" s="32"/>
      <c r="MG205" s="32"/>
      <c r="MH205" s="32"/>
      <c r="MI205" s="32"/>
      <c r="MJ205" s="32"/>
      <c r="MK205" s="32"/>
      <c r="ML205" s="32"/>
      <c r="MM205" s="32"/>
      <c r="MN205" s="32"/>
      <c r="MO205" s="32"/>
      <c r="MP205" s="32"/>
      <c r="MQ205" s="32"/>
      <c r="MR205" s="32"/>
      <c r="MS205" s="32"/>
      <c r="MT205" s="32"/>
      <c r="MU205" s="32"/>
      <c r="MV205" s="32"/>
      <c r="MW205" s="32"/>
      <c r="MX205" s="32"/>
      <c r="MY205" s="32"/>
      <c r="MZ205" s="32"/>
      <c r="NA205" s="32"/>
      <c r="NB205" s="32"/>
      <c r="NC205" s="32"/>
      <c r="ND205" s="32"/>
      <c r="NE205" s="32"/>
      <c r="NF205" s="32"/>
      <c r="NG205" s="32"/>
      <c r="NH205" s="32"/>
      <c r="NI205" s="32"/>
      <c r="NJ205" s="32"/>
      <c r="NK205" s="32"/>
      <c r="NL205" s="32"/>
      <c r="NM205" s="32"/>
      <c r="NN205" s="32"/>
      <c r="NO205" s="32"/>
      <c r="NP205" s="32"/>
      <c r="NQ205" s="32"/>
      <c r="NR205" s="32"/>
      <c r="NS205" s="32"/>
      <c r="NT205" s="32"/>
      <c r="NU205" s="32"/>
      <c r="NV205" s="32"/>
      <c r="NW205" s="32"/>
      <c r="NX205" s="32"/>
      <c r="NY205" s="32"/>
      <c r="NZ205" s="32"/>
      <c r="OA205" s="32"/>
      <c r="OB205" s="32"/>
      <c r="OC205" s="32"/>
      <c r="OD205" s="32"/>
      <c r="OE205" s="32"/>
      <c r="OF205" s="32"/>
      <c r="OG205" s="32"/>
      <c r="OH205" s="32"/>
      <c r="OI205" s="32"/>
      <c r="OJ205" s="32"/>
      <c r="OK205" s="32"/>
      <c r="OL205" s="32"/>
      <c r="OM205" s="32"/>
      <c r="ON205" s="32"/>
      <c r="OO205" s="32"/>
      <c r="OP205" s="32"/>
      <c r="OQ205" s="32"/>
      <c r="OR205" s="32"/>
      <c r="OS205" s="32"/>
      <c r="OT205" s="32"/>
      <c r="OU205" s="32"/>
      <c r="OV205" s="32"/>
      <c r="OW205" s="32"/>
      <c r="OX205" s="32"/>
      <c r="OY205" s="32"/>
      <c r="OZ205" s="32"/>
      <c r="PA205" s="32"/>
      <c r="PB205" s="32"/>
      <c r="PC205" s="32"/>
      <c r="PD205" s="32"/>
      <c r="PE205" s="32"/>
      <c r="PF205" s="32"/>
      <c r="PG205" s="32"/>
      <c r="PH205" s="32"/>
      <c r="PI205" s="32"/>
      <c r="PJ205" s="32"/>
      <c r="PK205" s="32"/>
      <c r="PL205" s="32"/>
      <c r="PM205" s="32"/>
      <c r="PN205" s="32"/>
      <c r="PO205" s="32"/>
      <c r="PP205" s="32"/>
      <c r="PQ205" s="32"/>
      <c r="PR205" s="32"/>
      <c r="PS205" s="32"/>
      <c r="PT205" s="32"/>
      <c r="PU205" s="32"/>
      <c r="PV205" s="32"/>
      <c r="PW205" s="32"/>
      <c r="PX205" s="32"/>
      <c r="PY205" s="32"/>
      <c r="PZ205" s="32"/>
      <c r="QA205" s="32"/>
      <c r="QB205" s="32"/>
      <c r="QC205" s="32"/>
      <c r="QD205" s="32"/>
      <c r="QE205" s="32"/>
      <c r="QF205" s="32"/>
      <c r="QG205" s="32"/>
      <c r="QH205" s="32"/>
      <c r="QI205" s="32"/>
      <c r="QJ205" s="32"/>
      <c r="QK205" s="32"/>
      <c r="QL205" s="32"/>
      <c r="QM205" s="32"/>
      <c r="QN205" s="32"/>
      <c r="QO205" s="32"/>
      <c r="QP205" s="32"/>
      <c r="QQ205" s="32"/>
      <c r="QR205" s="32"/>
      <c r="QS205" s="32"/>
      <c r="QT205" s="32"/>
      <c r="QU205" s="32"/>
      <c r="QV205" s="32"/>
      <c r="QW205" s="32"/>
      <c r="QX205" s="32"/>
      <c r="QY205" s="32"/>
      <c r="QZ205" s="32"/>
      <c r="RA205" s="32"/>
      <c r="RB205" s="32"/>
      <c r="RC205" s="32"/>
      <c r="RD205" s="32"/>
      <c r="RE205" s="32"/>
      <c r="RF205" s="32"/>
      <c r="RG205" s="32"/>
      <c r="RH205" s="32"/>
      <c r="RI205" s="32"/>
      <c r="RJ205" s="32"/>
      <c r="RK205" s="32"/>
      <c r="RL205" s="32"/>
      <c r="RM205" s="32"/>
      <c r="RN205" s="32"/>
      <c r="RO205" s="32"/>
      <c r="RP205" s="32"/>
      <c r="RQ205" s="32"/>
      <c r="RR205" s="32"/>
      <c r="RS205" s="32"/>
      <c r="RT205" s="32"/>
      <c r="RU205" s="32"/>
      <c r="RV205" s="32"/>
      <c r="RW205" s="32"/>
      <c r="RX205" s="32"/>
      <c r="RY205" s="32"/>
      <c r="RZ205" s="32"/>
      <c r="SA205" s="32"/>
      <c r="SB205" s="32"/>
      <c r="SC205" s="32"/>
      <c r="SD205" s="32"/>
      <c r="SE205" s="32"/>
      <c r="SF205" s="32"/>
      <c r="SG205" s="32"/>
      <c r="SH205" s="32"/>
      <c r="SI205" s="32"/>
      <c r="SJ205" s="32"/>
      <c r="SK205" s="32"/>
      <c r="SL205" s="32"/>
      <c r="SM205" s="32"/>
      <c r="SN205" s="32"/>
      <c r="SO205" s="32"/>
      <c r="SP205" s="32"/>
      <c r="SQ205" s="32"/>
      <c r="SR205" s="32"/>
      <c r="SS205" s="32"/>
      <c r="ST205" s="32"/>
      <c r="SU205" s="32"/>
      <c r="SV205" s="32"/>
      <c r="SW205" s="32"/>
      <c r="SX205" s="32"/>
      <c r="SY205" s="32"/>
      <c r="SZ205" s="32"/>
      <c r="TA205" s="32"/>
      <c r="TB205" s="32"/>
      <c r="TC205" s="32"/>
      <c r="TD205" s="32"/>
      <c r="TE205" s="32"/>
      <c r="TF205" s="32"/>
      <c r="TG205" s="32"/>
      <c r="TH205" s="32"/>
      <c r="TI205" s="32"/>
      <c r="TJ205" s="32"/>
      <c r="TK205" s="32"/>
      <c r="TL205" s="32"/>
      <c r="TM205" s="32"/>
      <c r="TN205" s="32"/>
      <c r="TO205" s="32"/>
    </row>
    <row r="206" spans="1:535" s="33" customFormat="1" ht="120" hidden="1" customHeight="1" x14ac:dyDescent="0.25">
      <c r="A206" s="92"/>
      <c r="B206" s="65"/>
      <c r="C206" s="67" t="s">
        <v>445</v>
      </c>
      <c r="D206" s="155" t="e">
        <f>D211</f>
        <v>#REF!</v>
      </c>
      <c r="E206" s="155">
        <f t="shared" ref="E206:X206" si="140">E211</f>
        <v>0</v>
      </c>
      <c r="F206" s="155">
        <f t="shared" si="140"/>
        <v>0</v>
      </c>
      <c r="G206" s="155"/>
      <c r="H206" s="155"/>
      <c r="I206" s="155"/>
      <c r="J206" s="154" t="e">
        <f t="shared" si="98"/>
        <v>#REF!</v>
      </c>
      <c r="K206" s="155">
        <f t="shared" si="140"/>
        <v>0</v>
      </c>
      <c r="L206" s="155">
        <f t="shared" si="140"/>
        <v>0</v>
      </c>
      <c r="M206" s="155">
        <f t="shared" si="140"/>
        <v>0</v>
      </c>
      <c r="N206" s="155">
        <f t="shared" si="140"/>
        <v>0</v>
      </c>
      <c r="O206" s="155">
        <f t="shared" si="140"/>
        <v>0</v>
      </c>
      <c r="P206" s="155">
        <f t="shared" si="140"/>
        <v>0</v>
      </c>
      <c r="Q206" s="155"/>
      <c r="R206" s="155"/>
      <c r="S206" s="155"/>
      <c r="T206" s="155"/>
      <c r="U206" s="155"/>
      <c r="V206" s="155"/>
      <c r="W206" s="154" t="e">
        <f t="shared" si="100"/>
        <v>#DIV/0!</v>
      </c>
      <c r="X206" s="155" t="e">
        <f t="shared" si="140"/>
        <v>#REF!</v>
      </c>
      <c r="Y206" s="203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  <c r="DL206" s="32"/>
      <c r="DM206" s="32"/>
      <c r="DN206" s="32"/>
      <c r="DO206" s="32"/>
      <c r="DP206" s="32"/>
      <c r="DQ206" s="32"/>
      <c r="DR206" s="32"/>
      <c r="DS206" s="32"/>
      <c r="DT206" s="32"/>
      <c r="DU206" s="32"/>
      <c r="DV206" s="32"/>
      <c r="DW206" s="32"/>
      <c r="DX206" s="32"/>
      <c r="DY206" s="32"/>
      <c r="DZ206" s="32"/>
      <c r="EA206" s="32"/>
      <c r="EB206" s="32"/>
      <c r="EC206" s="32"/>
      <c r="ED206" s="32"/>
      <c r="EE206" s="32"/>
      <c r="EF206" s="32"/>
      <c r="EG206" s="32"/>
      <c r="EH206" s="32"/>
      <c r="EI206" s="32"/>
      <c r="EJ206" s="32"/>
      <c r="EK206" s="32"/>
      <c r="EL206" s="32"/>
      <c r="EM206" s="32"/>
      <c r="EN206" s="32"/>
      <c r="EO206" s="32"/>
      <c r="EP206" s="32"/>
      <c r="EQ206" s="32"/>
      <c r="ER206" s="32"/>
      <c r="ES206" s="32"/>
      <c r="ET206" s="32"/>
      <c r="EU206" s="32"/>
      <c r="EV206" s="32"/>
      <c r="EW206" s="32"/>
      <c r="EX206" s="32"/>
      <c r="EY206" s="32"/>
      <c r="EZ206" s="32"/>
      <c r="FA206" s="32"/>
      <c r="FB206" s="32"/>
      <c r="FC206" s="32"/>
      <c r="FD206" s="32"/>
      <c r="FE206" s="32"/>
      <c r="FF206" s="32"/>
      <c r="FG206" s="32"/>
      <c r="FH206" s="32"/>
      <c r="FI206" s="32"/>
      <c r="FJ206" s="32"/>
      <c r="FK206" s="32"/>
      <c r="FL206" s="32"/>
      <c r="FM206" s="32"/>
      <c r="FN206" s="32"/>
      <c r="FO206" s="32"/>
      <c r="FP206" s="32"/>
      <c r="FQ206" s="32"/>
      <c r="FR206" s="32"/>
      <c r="FS206" s="32"/>
      <c r="FT206" s="32"/>
      <c r="FU206" s="32"/>
      <c r="FV206" s="32"/>
      <c r="FW206" s="32"/>
      <c r="FX206" s="32"/>
      <c r="FY206" s="32"/>
      <c r="FZ206" s="32"/>
      <c r="GA206" s="32"/>
      <c r="GB206" s="32"/>
      <c r="GC206" s="32"/>
      <c r="GD206" s="32"/>
      <c r="GE206" s="32"/>
      <c r="GF206" s="32"/>
      <c r="GG206" s="32"/>
      <c r="GH206" s="32"/>
      <c r="GI206" s="32"/>
      <c r="GJ206" s="32"/>
      <c r="GK206" s="32"/>
      <c r="GL206" s="32"/>
      <c r="GM206" s="32"/>
      <c r="GN206" s="32"/>
      <c r="GO206" s="32"/>
      <c r="GP206" s="32"/>
      <c r="GQ206" s="32"/>
      <c r="GR206" s="32"/>
      <c r="GS206" s="32"/>
      <c r="GT206" s="32"/>
      <c r="GU206" s="32"/>
      <c r="GV206" s="32"/>
      <c r="GW206" s="32"/>
      <c r="GX206" s="32"/>
      <c r="GY206" s="32"/>
      <c r="GZ206" s="32"/>
      <c r="HA206" s="32"/>
      <c r="HB206" s="32"/>
      <c r="HC206" s="32"/>
      <c r="HD206" s="32"/>
      <c r="HE206" s="32"/>
      <c r="HF206" s="32"/>
      <c r="HG206" s="32"/>
      <c r="HH206" s="32"/>
      <c r="HI206" s="32"/>
      <c r="HJ206" s="32"/>
      <c r="HK206" s="32"/>
      <c r="HL206" s="32"/>
      <c r="HM206" s="32"/>
      <c r="HN206" s="32"/>
      <c r="HO206" s="32"/>
      <c r="HP206" s="32"/>
      <c r="HQ206" s="32"/>
      <c r="HR206" s="32"/>
      <c r="HS206" s="32"/>
      <c r="HT206" s="32"/>
      <c r="HU206" s="32"/>
      <c r="HV206" s="32"/>
      <c r="HW206" s="32"/>
      <c r="HX206" s="32"/>
      <c r="HY206" s="32"/>
      <c r="HZ206" s="32"/>
      <c r="IA206" s="32"/>
      <c r="IB206" s="32"/>
      <c r="IC206" s="32"/>
      <c r="ID206" s="32"/>
      <c r="IE206" s="32"/>
      <c r="IF206" s="32"/>
      <c r="IG206" s="32"/>
      <c r="IH206" s="32"/>
      <c r="II206" s="32"/>
      <c r="IJ206" s="32"/>
      <c r="IK206" s="32"/>
      <c r="IL206" s="32"/>
      <c r="IM206" s="32"/>
      <c r="IN206" s="32"/>
      <c r="IO206" s="32"/>
      <c r="IP206" s="32"/>
      <c r="IQ206" s="32"/>
      <c r="IR206" s="32"/>
      <c r="IS206" s="32"/>
      <c r="IT206" s="32"/>
      <c r="IU206" s="32"/>
      <c r="IV206" s="32"/>
      <c r="IW206" s="32"/>
      <c r="IX206" s="32"/>
      <c r="IY206" s="32"/>
      <c r="IZ206" s="32"/>
      <c r="JA206" s="32"/>
      <c r="JB206" s="32"/>
      <c r="JC206" s="32"/>
      <c r="JD206" s="32"/>
      <c r="JE206" s="32"/>
      <c r="JF206" s="32"/>
      <c r="JG206" s="32"/>
      <c r="JH206" s="32"/>
      <c r="JI206" s="32"/>
      <c r="JJ206" s="32"/>
      <c r="JK206" s="32"/>
      <c r="JL206" s="32"/>
      <c r="JM206" s="32"/>
      <c r="JN206" s="32"/>
      <c r="JO206" s="32"/>
      <c r="JP206" s="32"/>
      <c r="JQ206" s="32"/>
      <c r="JR206" s="32"/>
      <c r="JS206" s="32"/>
      <c r="JT206" s="32"/>
      <c r="JU206" s="32"/>
      <c r="JV206" s="32"/>
      <c r="JW206" s="32"/>
      <c r="JX206" s="32"/>
      <c r="JY206" s="32"/>
      <c r="JZ206" s="32"/>
      <c r="KA206" s="32"/>
      <c r="KB206" s="32"/>
      <c r="KC206" s="32"/>
      <c r="KD206" s="32"/>
      <c r="KE206" s="32"/>
      <c r="KF206" s="32"/>
      <c r="KG206" s="32"/>
      <c r="KH206" s="32"/>
      <c r="KI206" s="32"/>
      <c r="KJ206" s="32"/>
      <c r="KK206" s="32"/>
      <c r="KL206" s="32"/>
      <c r="KM206" s="32"/>
      <c r="KN206" s="32"/>
      <c r="KO206" s="32"/>
      <c r="KP206" s="32"/>
      <c r="KQ206" s="32"/>
      <c r="KR206" s="32"/>
      <c r="KS206" s="32"/>
      <c r="KT206" s="32"/>
      <c r="KU206" s="32"/>
      <c r="KV206" s="32"/>
      <c r="KW206" s="32"/>
      <c r="KX206" s="32"/>
      <c r="KY206" s="32"/>
      <c r="KZ206" s="32"/>
      <c r="LA206" s="32"/>
      <c r="LB206" s="32"/>
      <c r="LC206" s="32"/>
      <c r="LD206" s="32"/>
      <c r="LE206" s="32"/>
      <c r="LF206" s="32"/>
      <c r="LG206" s="32"/>
      <c r="LH206" s="32"/>
      <c r="LI206" s="32"/>
      <c r="LJ206" s="32"/>
      <c r="LK206" s="32"/>
      <c r="LL206" s="32"/>
      <c r="LM206" s="32"/>
      <c r="LN206" s="32"/>
      <c r="LO206" s="32"/>
      <c r="LP206" s="32"/>
      <c r="LQ206" s="32"/>
      <c r="LR206" s="32"/>
      <c r="LS206" s="32"/>
      <c r="LT206" s="32"/>
      <c r="LU206" s="32"/>
      <c r="LV206" s="32"/>
      <c r="LW206" s="32"/>
      <c r="LX206" s="32"/>
      <c r="LY206" s="32"/>
      <c r="LZ206" s="32"/>
      <c r="MA206" s="32"/>
      <c r="MB206" s="32"/>
      <c r="MC206" s="32"/>
      <c r="MD206" s="32"/>
      <c r="ME206" s="32"/>
      <c r="MF206" s="32"/>
      <c r="MG206" s="32"/>
      <c r="MH206" s="32"/>
      <c r="MI206" s="32"/>
      <c r="MJ206" s="32"/>
      <c r="MK206" s="32"/>
      <c r="ML206" s="32"/>
      <c r="MM206" s="32"/>
      <c r="MN206" s="32"/>
      <c r="MO206" s="32"/>
      <c r="MP206" s="32"/>
      <c r="MQ206" s="32"/>
      <c r="MR206" s="32"/>
      <c r="MS206" s="32"/>
      <c r="MT206" s="32"/>
      <c r="MU206" s="32"/>
      <c r="MV206" s="32"/>
      <c r="MW206" s="32"/>
      <c r="MX206" s="32"/>
      <c r="MY206" s="32"/>
      <c r="MZ206" s="32"/>
      <c r="NA206" s="32"/>
      <c r="NB206" s="32"/>
      <c r="NC206" s="32"/>
      <c r="ND206" s="32"/>
      <c r="NE206" s="32"/>
      <c r="NF206" s="32"/>
      <c r="NG206" s="32"/>
      <c r="NH206" s="32"/>
      <c r="NI206" s="32"/>
      <c r="NJ206" s="32"/>
      <c r="NK206" s="32"/>
      <c r="NL206" s="32"/>
      <c r="NM206" s="32"/>
      <c r="NN206" s="32"/>
      <c r="NO206" s="32"/>
      <c r="NP206" s="32"/>
      <c r="NQ206" s="32"/>
      <c r="NR206" s="32"/>
      <c r="NS206" s="32"/>
      <c r="NT206" s="32"/>
      <c r="NU206" s="32"/>
      <c r="NV206" s="32"/>
      <c r="NW206" s="32"/>
      <c r="NX206" s="32"/>
      <c r="NY206" s="32"/>
      <c r="NZ206" s="32"/>
      <c r="OA206" s="32"/>
      <c r="OB206" s="32"/>
      <c r="OC206" s="32"/>
      <c r="OD206" s="32"/>
      <c r="OE206" s="32"/>
      <c r="OF206" s="32"/>
      <c r="OG206" s="32"/>
      <c r="OH206" s="32"/>
      <c r="OI206" s="32"/>
      <c r="OJ206" s="32"/>
      <c r="OK206" s="32"/>
      <c r="OL206" s="32"/>
      <c r="OM206" s="32"/>
      <c r="ON206" s="32"/>
      <c r="OO206" s="32"/>
      <c r="OP206" s="32"/>
      <c r="OQ206" s="32"/>
      <c r="OR206" s="32"/>
      <c r="OS206" s="32"/>
      <c r="OT206" s="32"/>
      <c r="OU206" s="32"/>
      <c r="OV206" s="32"/>
      <c r="OW206" s="32"/>
      <c r="OX206" s="32"/>
      <c r="OY206" s="32"/>
      <c r="OZ206" s="32"/>
      <c r="PA206" s="32"/>
      <c r="PB206" s="32"/>
      <c r="PC206" s="32"/>
      <c r="PD206" s="32"/>
      <c r="PE206" s="32"/>
      <c r="PF206" s="32"/>
      <c r="PG206" s="32"/>
      <c r="PH206" s="32"/>
      <c r="PI206" s="32"/>
      <c r="PJ206" s="32"/>
      <c r="PK206" s="32"/>
      <c r="PL206" s="32"/>
      <c r="PM206" s="32"/>
      <c r="PN206" s="32"/>
      <c r="PO206" s="32"/>
      <c r="PP206" s="32"/>
      <c r="PQ206" s="32"/>
      <c r="PR206" s="32"/>
      <c r="PS206" s="32"/>
      <c r="PT206" s="32"/>
      <c r="PU206" s="32"/>
      <c r="PV206" s="32"/>
      <c r="PW206" s="32"/>
      <c r="PX206" s="32"/>
      <c r="PY206" s="32"/>
      <c r="PZ206" s="32"/>
      <c r="QA206" s="32"/>
      <c r="QB206" s="32"/>
      <c r="QC206" s="32"/>
      <c r="QD206" s="32"/>
      <c r="QE206" s="32"/>
      <c r="QF206" s="32"/>
      <c r="QG206" s="32"/>
      <c r="QH206" s="32"/>
      <c r="QI206" s="32"/>
      <c r="QJ206" s="32"/>
      <c r="QK206" s="32"/>
      <c r="QL206" s="32"/>
      <c r="QM206" s="32"/>
      <c r="QN206" s="32"/>
      <c r="QO206" s="32"/>
      <c r="QP206" s="32"/>
      <c r="QQ206" s="32"/>
      <c r="QR206" s="32"/>
      <c r="QS206" s="32"/>
      <c r="QT206" s="32"/>
      <c r="QU206" s="32"/>
      <c r="QV206" s="32"/>
      <c r="QW206" s="32"/>
      <c r="QX206" s="32"/>
      <c r="QY206" s="32"/>
      <c r="QZ206" s="32"/>
      <c r="RA206" s="32"/>
      <c r="RB206" s="32"/>
      <c r="RC206" s="32"/>
      <c r="RD206" s="32"/>
      <c r="RE206" s="32"/>
      <c r="RF206" s="32"/>
      <c r="RG206" s="32"/>
      <c r="RH206" s="32"/>
      <c r="RI206" s="32"/>
      <c r="RJ206" s="32"/>
      <c r="RK206" s="32"/>
      <c r="RL206" s="32"/>
      <c r="RM206" s="32"/>
      <c r="RN206" s="32"/>
      <c r="RO206" s="32"/>
      <c r="RP206" s="32"/>
      <c r="RQ206" s="32"/>
      <c r="RR206" s="32"/>
      <c r="RS206" s="32"/>
      <c r="RT206" s="32"/>
      <c r="RU206" s="32"/>
      <c r="RV206" s="32"/>
      <c r="RW206" s="32"/>
      <c r="RX206" s="32"/>
      <c r="RY206" s="32"/>
      <c r="RZ206" s="32"/>
      <c r="SA206" s="32"/>
      <c r="SB206" s="32"/>
      <c r="SC206" s="32"/>
      <c r="SD206" s="32"/>
      <c r="SE206" s="32"/>
      <c r="SF206" s="32"/>
      <c r="SG206" s="32"/>
      <c r="SH206" s="32"/>
      <c r="SI206" s="32"/>
      <c r="SJ206" s="32"/>
      <c r="SK206" s="32"/>
      <c r="SL206" s="32"/>
      <c r="SM206" s="32"/>
      <c r="SN206" s="32"/>
      <c r="SO206" s="32"/>
      <c r="SP206" s="32"/>
      <c r="SQ206" s="32"/>
      <c r="SR206" s="32"/>
      <c r="SS206" s="32"/>
      <c r="ST206" s="32"/>
      <c r="SU206" s="32"/>
      <c r="SV206" s="32"/>
      <c r="SW206" s="32"/>
      <c r="SX206" s="32"/>
      <c r="SY206" s="32"/>
      <c r="SZ206" s="32"/>
      <c r="TA206" s="32"/>
      <c r="TB206" s="32"/>
      <c r="TC206" s="32"/>
      <c r="TD206" s="32"/>
      <c r="TE206" s="32"/>
      <c r="TF206" s="32"/>
      <c r="TG206" s="32"/>
      <c r="TH206" s="32"/>
      <c r="TI206" s="32"/>
      <c r="TJ206" s="32"/>
      <c r="TK206" s="32"/>
      <c r="TL206" s="32"/>
      <c r="TM206" s="32"/>
      <c r="TN206" s="32"/>
      <c r="TO206" s="32"/>
    </row>
    <row r="207" spans="1:535" s="21" customFormat="1" ht="47.25" x14ac:dyDescent="0.25">
      <c r="A207" s="53" t="s">
        <v>190</v>
      </c>
      <c r="B207" s="82" t="str">
        <f>'дод 5'!A20</f>
        <v>0160</v>
      </c>
      <c r="C207" s="35" t="s">
        <v>492</v>
      </c>
      <c r="D207" s="157">
        <v>5705981</v>
      </c>
      <c r="E207" s="157">
        <v>4491300</v>
      </c>
      <c r="F207" s="157">
        <v>55881</v>
      </c>
      <c r="G207" s="157">
        <v>4127263.54</v>
      </c>
      <c r="H207" s="157">
        <v>3283168.77</v>
      </c>
      <c r="I207" s="157">
        <v>37199.08</v>
      </c>
      <c r="J207" s="158">
        <f t="shared" si="98"/>
        <v>72.332234194260366</v>
      </c>
      <c r="K207" s="157">
        <f>M207+P207</f>
        <v>0</v>
      </c>
      <c r="L207" s="157"/>
      <c r="M207" s="157"/>
      <c r="N207" s="157"/>
      <c r="O207" s="157"/>
      <c r="P207" s="157"/>
      <c r="Q207" s="157">
        <f t="shared" ref="Q207:Q210" si="141">S207+V207</f>
        <v>0</v>
      </c>
      <c r="R207" s="157"/>
      <c r="S207" s="157"/>
      <c r="T207" s="157"/>
      <c r="U207" s="157"/>
      <c r="V207" s="157"/>
      <c r="W207" s="158"/>
      <c r="X207" s="157">
        <f t="shared" ref="X207:X210" si="142">G207+Q207</f>
        <v>4127263.54</v>
      </c>
      <c r="Y207" s="203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  <c r="IT207" s="22"/>
      <c r="IU207" s="22"/>
      <c r="IV207" s="22"/>
      <c r="IW207" s="22"/>
      <c r="IX207" s="22"/>
      <c r="IY207" s="22"/>
      <c r="IZ207" s="22"/>
      <c r="JA207" s="22"/>
      <c r="JB207" s="22"/>
      <c r="JC207" s="22"/>
      <c r="JD207" s="22"/>
      <c r="JE207" s="22"/>
      <c r="JF207" s="22"/>
      <c r="JG207" s="22"/>
      <c r="JH207" s="22"/>
      <c r="JI207" s="22"/>
      <c r="JJ207" s="22"/>
      <c r="JK207" s="22"/>
      <c r="JL207" s="22"/>
      <c r="JM207" s="22"/>
      <c r="JN207" s="22"/>
      <c r="JO207" s="22"/>
      <c r="JP207" s="22"/>
      <c r="JQ207" s="22"/>
      <c r="JR207" s="22"/>
      <c r="JS207" s="22"/>
      <c r="JT207" s="22"/>
      <c r="JU207" s="22"/>
      <c r="JV207" s="22"/>
      <c r="JW207" s="22"/>
      <c r="JX207" s="22"/>
      <c r="JY207" s="22"/>
      <c r="JZ207" s="22"/>
      <c r="KA207" s="22"/>
      <c r="KB207" s="22"/>
      <c r="KC207" s="22"/>
      <c r="KD207" s="22"/>
      <c r="KE207" s="22"/>
      <c r="KF207" s="22"/>
      <c r="KG207" s="22"/>
      <c r="KH207" s="22"/>
      <c r="KI207" s="22"/>
      <c r="KJ207" s="22"/>
      <c r="KK207" s="22"/>
      <c r="KL207" s="22"/>
      <c r="KM207" s="22"/>
      <c r="KN207" s="22"/>
      <c r="KO207" s="22"/>
      <c r="KP207" s="22"/>
      <c r="KQ207" s="22"/>
      <c r="KR207" s="22"/>
      <c r="KS207" s="22"/>
      <c r="KT207" s="22"/>
      <c r="KU207" s="22"/>
      <c r="KV207" s="22"/>
      <c r="KW207" s="22"/>
      <c r="KX207" s="22"/>
      <c r="KY207" s="22"/>
      <c r="KZ207" s="22"/>
      <c r="LA207" s="22"/>
      <c r="LB207" s="22"/>
      <c r="LC207" s="22"/>
      <c r="LD207" s="22"/>
      <c r="LE207" s="22"/>
      <c r="LF207" s="22"/>
      <c r="LG207" s="22"/>
      <c r="LH207" s="22"/>
      <c r="LI207" s="22"/>
      <c r="LJ207" s="22"/>
      <c r="LK207" s="22"/>
      <c r="LL207" s="22"/>
      <c r="LM207" s="22"/>
      <c r="LN207" s="22"/>
      <c r="LO207" s="22"/>
      <c r="LP207" s="22"/>
      <c r="LQ207" s="22"/>
      <c r="LR207" s="22"/>
      <c r="LS207" s="22"/>
      <c r="LT207" s="22"/>
      <c r="LU207" s="22"/>
      <c r="LV207" s="22"/>
      <c r="LW207" s="22"/>
      <c r="LX207" s="22"/>
      <c r="LY207" s="22"/>
      <c r="LZ207" s="22"/>
      <c r="MA207" s="22"/>
      <c r="MB207" s="22"/>
      <c r="MC207" s="22"/>
      <c r="MD207" s="22"/>
      <c r="ME207" s="22"/>
      <c r="MF207" s="22"/>
      <c r="MG207" s="22"/>
      <c r="MH207" s="22"/>
      <c r="MI207" s="22"/>
      <c r="MJ207" s="22"/>
      <c r="MK207" s="22"/>
      <c r="ML207" s="22"/>
      <c r="MM207" s="22"/>
      <c r="MN207" s="22"/>
      <c r="MO207" s="22"/>
      <c r="MP207" s="22"/>
      <c r="MQ207" s="22"/>
      <c r="MR207" s="22"/>
      <c r="MS207" s="22"/>
      <c r="MT207" s="22"/>
      <c r="MU207" s="22"/>
      <c r="MV207" s="22"/>
      <c r="MW207" s="22"/>
      <c r="MX207" s="22"/>
      <c r="MY207" s="22"/>
      <c r="MZ207" s="22"/>
      <c r="NA207" s="22"/>
      <c r="NB207" s="22"/>
      <c r="NC207" s="22"/>
      <c r="ND207" s="22"/>
      <c r="NE207" s="22"/>
      <c r="NF207" s="22"/>
      <c r="NG207" s="22"/>
      <c r="NH207" s="22"/>
      <c r="NI207" s="22"/>
      <c r="NJ207" s="22"/>
      <c r="NK207" s="22"/>
      <c r="NL207" s="22"/>
      <c r="NM207" s="22"/>
      <c r="NN207" s="22"/>
      <c r="NO207" s="22"/>
      <c r="NP207" s="22"/>
      <c r="NQ207" s="22"/>
      <c r="NR207" s="22"/>
      <c r="NS207" s="22"/>
      <c r="NT207" s="22"/>
      <c r="NU207" s="22"/>
      <c r="NV207" s="22"/>
      <c r="NW207" s="22"/>
      <c r="NX207" s="22"/>
      <c r="NY207" s="22"/>
      <c r="NZ207" s="22"/>
      <c r="OA207" s="22"/>
      <c r="OB207" s="22"/>
      <c r="OC207" s="22"/>
      <c r="OD207" s="22"/>
      <c r="OE207" s="22"/>
      <c r="OF207" s="22"/>
      <c r="OG207" s="22"/>
      <c r="OH207" s="22"/>
      <c r="OI207" s="22"/>
      <c r="OJ207" s="22"/>
      <c r="OK207" s="22"/>
      <c r="OL207" s="22"/>
      <c r="OM207" s="22"/>
      <c r="ON207" s="22"/>
      <c r="OO207" s="22"/>
      <c r="OP207" s="22"/>
      <c r="OQ207" s="22"/>
      <c r="OR207" s="22"/>
      <c r="OS207" s="22"/>
      <c r="OT207" s="22"/>
      <c r="OU207" s="22"/>
      <c r="OV207" s="22"/>
      <c r="OW207" s="22"/>
      <c r="OX207" s="22"/>
      <c r="OY207" s="22"/>
      <c r="OZ207" s="22"/>
      <c r="PA207" s="22"/>
      <c r="PB207" s="22"/>
      <c r="PC207" s="22"/>
      <c r="PD207" s="22"/>
      <c r="PE207" s="22"/>
      <c r="PF207" s="22"/>
      <c r="PG207" s="22"/>
      <c r="PH207" s="22"/>
      <c r="PI207" s="22"/>
      <c r="PJ207" s="22"/>
      <c r="PK207" s="22"/>
      <c r="PL207" s="22"/>
      <c r="PM207" s="22"/>
      <c r="PN207" s="22"/>
      <c r="PO207" s="22"/>
      <c r="PP207" s="22"/>
      <c r="PQ207" s="22"/>
      <c r="PR207" s="22"/>
      <c r="PS207" s="22"/>
      <c r="PT207" s="22"/>
      <c r="PU207" s="22"/>
      <c r="PV207" s="22"/>
      <c r="PW207" s="22"/>
      <c r="PX207" s="22"/>
      <c r="PY207" s="22"/>
      <c r="PZ207" s="22"/>
      <c r="QA207" s="22"/>
      <c r="QB207" s="22"/>
      <c r="QC207" s="22"/>
      <c r="QD207" s="22"/>
      <c r="QE207" s="22"/>
      <c r="QF207" s="22"/>
      <c r="QG207" s="22"/>
      <c r="QH207" s="22"/>
      <c r="QI207" s="22"/>
      <c r="QJ207" s="22"/>
      <c r="QK207" s="22"/>
      <c r="QL207" s="22"/>
      <c r="QM207" s="22"/>
      <c r="QN207" s="22"/>
      <c r="QO207" s="22"/>
      <c r="QP207" s="22"/>
      <c r="QQ207" s="22"/>
      <c r="QR207" s="22"/>
      <c r="QS207" s="22"/>
      <c r="QT207" s="22"/>
      <c r="QU207" s="22"/>
      <c r="QV207" s="22"/>
      <c r="QW207" s="22"/>
      <c r="QX207" s="22"/>
      <c r="QY207" s="22"/>
      <c r="QZ207" s="22"/>
      <c r="RA207" s="22"/>
      <c r="RB207" s="22"/>
      <c r="RC207" s="22"/>
      <c r="RD207" s="22"/>
      <c r="RE207" s="22"/>
      <c r="RF207" s="22"/>
      <c r="RG207" s="22"/>
      <c r="RH207" s="22"/>
      <c r="RI207" s="22"/>
      <c r="RJ207" s="22"/>
      <c r="RK207" s="22"/>
      <c r="RL207" s="22"/>
      <c r="RM207" s="22"/>
      <c r="RN207" s="22"/>
      <c r="RO207" s="22"/>
      <c r="RP207" s="22"/>
      <c r="RQ207" s="22"/>
      <c r="RR207" s="22"/>
      <c r="RS207" s="22"/>
      <c r="RT207" s="22"/>
      <c r="RU207" s="22"/>
      <c r="RV207" s="22"/>
      <c r="RW207" s="22"/>
      <c r="RX207" s="22"/>
      <c r="RY207" s="22"/>
      <c r="RZ207" s="22"/>
      <c r="SA207" s="22"/>
      <c r="SB207" s="22"/>
      <c r="SC207" s="22"/>
      <c r="SD207" s="22"/>
      <c r="SE207" s="22"/>
      <c r="SF207" s="22"/>
      <c r="SG207" s="22"/>
      <c r="SH207" s="22"/>
      <c r="SI207" s="22"/>
      <c r="SJ207" s="22"/>
      <c r="SK207" s="22"/>
      <c r="SL207" s="22"/>
      <c r="SM207" s="22"/>
      <c r="SN207" s="22"/>
      <c r="SO207" s="22"/>
      <c r="SP207" s="22"/>
      <c r="SQ207" s="22"/>
      <c r="SR207" s="22"/>
      <c r="SS207" s="22"/>
      <c r="ST207" s="22"/>
      <c r="SU207" s="22"/>
      <c r="SV207" s="22"/>
      <c r="SW207" s="22"/>
      <c r="SX207" s="22"/>
      <c r="SY207" s="22"/>
      <c r="SZ207" s="22"/>
      <c r="TA207" s="22"/>
      <c r="TB207" s="22"/>
      <c r="TC207" s="22"/>
      <c r="TD207" s="22"/>
      <c r="TE207" s="22"/>
      <c r="TF207" s="22"/>
      <c r="TG207" s="22"/>
      <c r="TH207" s="22"/>
      <c r="TI207" s="22"/>
      <c r="TJ207" s="22"/>
      <c r="TK207" s="22"/>
      <c r="TL207" s="22"/>
      <c r="TM207" s="22"/>
      <c r="TN207" s="22"/>
      <c r="TO207" s="22"/>
    </row>
    <row r="208" spans="1:535" s="21" customFormat="1" ht="78.75" x14ac:dyDescent="0.25">
      <c r="A208" s="53" t="s">
        <v>334</v>
      </c>
      <c r="B208" s="82">
        <v>3111</v>
      </c>
      <c r="C208" s="35" t="str">
        <f>'дод 5'!C118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D208" s="157">
        <v>91140</v>
      </c>
      <c r="E208" s="157"/>
      <c r="F208" s="157"/>
      <c r="G208" s="157">
        <v>90533</v>
      </c>
      <c r="H208" s="157"/>
      <c r="I208" s="157"/>
      <c r="J208" s="158">
        <f t="shared" si="98"/>
        <v>99.333991661180605</v>
      </c>
      <c r="K208" s="157">
        <f t="shared" ref="K208:K211" si="143">M208+P208</f>
        <v>0</v>
      </c>
      <c r="L208" s="157"/>
      <c r="M208" s="157"/>
      <c r="N208" s="157"/>
      <c r="O208" s="157"/>
      <c r="P208" s="157"/>
      <c r="Q208" s="157">
        <f t="shared" si="141"/>
        <v>0</v>
      </c>
      <c r="R208" s="157"/>
      <c r="S208" s="157"/>
      <c r="T208" s="157"/>
      <c r="U208" s="157"/>
      <c r="V208" s="157"/>
      <c r="W208" s="158"/>
      <c r="X208" s="157">
        <f t="shared" si="142"/>
        <v>90533</v>
      </c>
      <c r="Y208" s="203">
        <v>18</v>
      </c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  <c r="IT208" s="22"/>
      <c r="IU208" s="22"/>
      <c r="IV208" s="22"/>
      <c r="IW208" s="22"/>
      <c r="IX208" s="22"/>
      <c r="IY208" s="22"/>
      <c r="IZ208" s="22"/>
      <c r="JA208" s="22"/>
      <c r="JB208" s="22"/>
      <c r="JC208" s="22"/>
      <c r="JD208" s="22"/>
      <c r="JE208" s="22"/>
      <c r="JF208" s="22"/>
      <c r="JG208" s="22"/>
      <c r="JH208" s="22"/>
      <c r="JI208" s="22"/>
      <c r="JJ208" s="22"/>
      <c r="JK208" s="22"/>
      <c r="JL208" s="22"/>
      <c r="JM208" s="22"/>
      <c r="JN208" s="22"/>
      <c r="JO208" s="22"/>
      <c r="JP208" s="22"/>
      <c r="JQ208" s="22"/>
      <c r="JR208" s="22"/>
      <c r="JS208" s="22"/>
      <c r="JT208" s="22"/>
      <c r="JU208" s="22"/>
      <c r="JV208" s="22"/>
      <c r="JW208" s="22"/>
      <c r="JX208" s="22"/>
      <c r="JY208" s="22"/>
      <c r="JZ208" s="22"/>
      <c r="KA208" s="22"/>
      <c r="KB208" s="22"/>
      <c r="KC208" s="22"/>
      <c r="KD208" s="22"/>
      <c r="KE208" s="22"/>
      <c r="KF208" s="22"/>
      <c r="KG208" s="22"/>
      <c r="KH208" s="22"/>
      <c r="KI208" s="22"/>
      <c r="KJ208" s="22"/>
      <c r="KK208" s="22"/>
      <c r="KL208" s="22"/>
      <c r="KM208" s="22"/>
      <c r="KN208" s="22"/>
      <c r="KO208" s="22"/>
      <c r="KP208" s="22"/>
      <c r="KQ208" s="22"/>
      <c r="KR208" s="22"/>
      <c r="KS208" s="22"/>
      <c r="KT208" s="22"/>
      <c r="KU208" s="22"/>
      <c r="KV208" s="22"/>
      <c r="KW208" s="22"/>
      <c r="KX208" s="22"/>
      <c r="KY208" s="22"/>
      <c r="KZ208" s="22"/>
      <c r="LA208" s="22"/>
      <c r="LB208" s="22"/>
      <c r="LC208" s="22"/>
      <c r="LD208" s="22"/>
      <c r="LE208" s="22"/>
      <c r="LF208" s="22"/>
      <c r="LG208" s="22"/>
      <c r="LH208" s="22"/>
      <c r="LI208" s="22"/>
      <c r="LJ208" s="22"/>
      <c r="LK208" s="22"/>
      <c r="LL208" s="22"/>
      <c r="LM208" s="22"/>
      <c r="LN208" s="22"/>
      <c r="LO208" s="22"/>
      <c r="LP208" s="22"/>
      <c r="LQ208" s="22"/>
      <c r="LR208" s="22"/>
      <c r="LS208" s="22"/>
      <c r="LT208" s="22"/>
      <c r="LU208" s="22"/>
      <c r="LV208" s="22"/>
      <c r="LW208" s="22"/>
      <c r="LX208" s="22"/>
      <c r="LY208" s="22"/>
      <c r="LZ208" s="22"/>
      <c r="MA208" s="22"/>
      <c r="MB208" s="22"/>
      <c r="MC208" s="22"/>
      <c r="MD208" s="22"/>
      <c r="ME208" s="22"/>
      <c r="MF208" s="22"/>
      <c r="MG208" s="22"/>
      <c r="MH208" s="22"/>
      <c r="MI208" s="22"/>
      <c r="MJ208" s="22"/>
      <c r="MK208" s="22"/>
      <c r="ML208" s="22"/>
      <c r="MM208" s="22"/>
      <c r="MN208" s="22"/>
      <c r="MO208" s="22"/>
      <c r="MP208" s="22"/>
      <c r="MQ208" s="22"/>
      <c r="MR208" s="22"/>
      <c r="MS208" s="22"/>
      <c r="MT208" s="22"/>
      <c r="MU208" s="22"/>
      <c r="MV208" s="22"/>
      <c r="MW208" s="22"/>
      <c r="MX208" s="22"/>
      <c r="MY208" s="22"/>
      <c r="MZ208" s="22"/>
      <c r="NA208" s="22"/>
      <c r="NB208" s="22"/>
      <c r="NC208" s="22"/>
      <c r="ND208" s="22"/>
      <c r="NE208" s="22"/>
      <c r="NF208" s="22"/>
      <c r="NG208" s="22"/>
      <c r="NH208" s="22"/>
      <c r="NI208" s="22"/>
      <c r="NJ208" s="22"/>
      <c r="NK208" s="22"/>
      <c r="NL208" s="22"/>
      <c r="NM208" s="22"/>
      <c r="NN208" s="22"/>
      <c r="NO208" s="22"/>
      <c r="NP208" s="22"/>
      <c r="NQ208" s="22"/>
      <c r="NR208" s="22"/>
      <c r="NS208" s="22"/>
      <c r="NT208" s="22"/>
      <c r="NU208" s="22"/>
      <c r="NV208" s="22"/>
      <c r="NW208" s="22"/>
      <c r="NX208" s="22"/>
      <c r="NY208" s="22"/>
      <c r="NZ208" s="22"/>
      <c r="OA208" s="22"/>
      <c r="OB208" s="22"/>
      <c r="OC208" s="22"/>
      <c r="OD208" s="22"/>
      <c r="OE208" s="22"/>
      <c r="OF208" s="22"/>
      <c r="OG208" s="22"/>
      <c r="OH208" s="22"/>
      <c r="OI208" s="22"/>
      <c r="OJ208" s="22"/>
      <c r="OK208" s="22"/>
      <c r="OL208" s="22"/>
      <c r="OM208" s="22"/>
      <c r="ON208" s="22"/>
      <c r="OO208" s="22"/>
      <c r="OP208" s="22"/>
      <c r="OQ208" s="22"/>
      <c r="OR208" s="22"/>
      <c r="OS208" s="22"/>
      <c r="OT208" s="22"/>
      <c r="OU208" s="22"/>
      <c r="OV208" s="22"/>
      <c r="OW208" s="22"/>
      <c r="OX208" s="22"/>
      <c r="OY208" s="22"/>
      <c r="OZ208" s="22"/>
      <c r="PA208" s="22"/>
      <c r="PB208" s="22"/>
      <c r="PC208" s="22"/>
      <c r="PD208" s="22"/>
      <c r="PE208" s="22"/>
      <c r="PF208" s="22"/>
      <c r="PG208" s="22"/>
      <c r="PH208" s="22"/>
      <c r="PI208" s="22"/>
      <c r="PJ208" s="22"/>
      <c r="PK208" s="22"/>
      <c r="PL208" s="22"/>
      <c r="PM208" s="22"/>
      <c r="PN208" s="22"/>
      <c r="PO208" s="22"/>
      <c r="PP208" s="22"/>
      <c r="PQ208" s="22"/>
      <c r="PR208" s="22"/>
      <c r="PS208" s="22"/>
      <c r="PT208" s="22"/>
      <c r="PU208" s="22"/>
      <c r="PV208" s="22"/>
      <c r="PW208" s="22"/>
      <c r="PX208" s="22"/>
      <c r="PY208" s="22"/>
      <c r="PZ208" s="22"/>
      <c r="QA208" s="22"/>
      <c r="QB208" s="22"/>
      <c r="QC208" s="22"/>
      <c r="QD208" s="22"/>
      <c r="QE208" s="22"/>
      <c r="QF208" s="22"/>
      <c r="QG208" s="22"/>
      <c r="QH208" s="22"/>
      <c r="QI208" s="22"/>
      <c r="QJ208" s="22"/>
      <c r="QK208" s="22"/>
      <c r="QL208" s="22"/>
      <c r="QM208" s="22"/>
      <c r="QN208" s="22"/>
      <c r="QO208" s="22"/>
      <c r="QP208" s="22"/>
      <c r="QQ208" s="22"/>
      <c r="QR208" s="22"/>
      <c r="QS208" s="22"/>
      <c r="QT208" s="22"/>
      <c r="QU208" s="22"/>
      <c r="QV208" s="22"/>
      <c r="QW208" s="22"/>
      <c r="QX208" s="22"/>
      <c r="QY208" s="22"/>
      <c r="QZ208" s="22"/>
      <c r="RA208" s="22"/>
      <c r="RB208" s="22"/>
      <c r="RC208" s="22"/>
      <c r="RD208" s="22"/>
      <c r="RE208" s="22"/>
      <c r="RF208" s="22"/>
      <c r="RG208" s="22"/>
      <c r="RH208" s="22"/>
      <c r="RI208" s="22"/>
      <c r="RJ208" s="22"/>
      <c r="RK208" s="22"/>
      <c r="RL208" s="22"/>
      <c r="RM208" s="22"/>
      <c r="RN208" s="22"/>
      <c r="RO208" s="22"/>
      <c r="RP208" s="22"/>
      <c r="RQ208" s="22"/>
      <c r="RR208" s="22"/>
      <c r="RS208" s="22"/>
      <c r="RT208" s="22"/>
      <c r="RU208" s="22"/>
      <c r="RV208" s="22"/>
      <c r="RW208" s="22"/>
      <c r="RX208" s="22"/>
      <c r="RY208" s="22"/>
      <c r="RZ208" s="22"/>
      <c r="SA208" s="22"/>
      <c r="SB208" s="22"/>
      <c r="SC208" s="22"/>
      <c r="SD208" s="22"/>
      <c r="SE208" s="22"/>
      <c r="SF208" s="22"/>
      <c r="SG208" s="22"/>
      <c r="SH208" s="22"/>
      <c r="SI208" s="22"/>
      <c r="SJ208" s="22"/>
      <c r="SK208" s="22"/>
      <c r="SL208" s="22"/>
      <c r="SM208" s="22"/>
      <c r="SN208" s="22"/>
      <c r="SO208" s="22"/>
      <c r="SP208" s="22"/>
      <c r="SQ208" s="22"/>
      <c r="SR208" s="22"/>
      <c r="SS208" s="22"/>
      <c r="ST208" s="22"/>
      <c r="SU208" s="22"/>
      <c r="SV208" s="22"/>
      <c r="SW208" s="22"/>
      <c r="SX208" s="22"/>
      <c r="SY208" s="22"/>
      <c r="SZ208" s="22"/>
      <c r="TA208" s="22"/>
      <c r="TB208" s="22"/>
      <c r="TC208" s="22"/>
      <c r="TD208" s="22"/>
      <c r="TE208" s="22"/>
      <c r="TF208" s="22"/>
      <c r="TG208" s="22"/>
      <c r="TH208" s="22"/>
      <c r="TI208" s="22"/>
      <c r="TJ208" s="22"/>
      <c r="TK208" s="22"/>
      <c r="TL208" s="22"/>
      <c r="TM208" s="22"/>
      <c r="TN208" s="22"/>
      <c r="TO208" s="22"/>
    </row>
    <row r="209" spans="1:535" s="21" customFormat="1" ht="31.5" customHeight="1" x14ac:dyDescent="0.25">
      <c r="A209" s="53" t="s">
        <v>191</v>
      </c>
      <c r="B209" s="82" t="str">
        <f>'дод 5'!A119</f>
        <v>3112</v>
      </c>
      <c r="C209" s="54" t="str">
        <f>'дод 5'!C119</f>
        <v>Заходи державної політики з питань дітей та їх соціального захисту</v>
      </c>
      <c r="D209" s="157">
        <v>96240</v>
      </c>
      <c r="E209" s="157"/>
      <c r="F209" s="157"/>
      <c r="G209" s="157">
        <v>61417.63</v>
      </c>
      <c r="H209" s="157"/>
      <c r="I209" s="157"/>
      <c r="J209" s="158">
        <f t="shared" si="98"/>
        <v>63.817155029093932</v>
      </c>
      <c r="K209" s="157">
        <f t="shared" si="143"/>
        <v>0</v>
      </c>
      <c r="L209" s="157"/>
      <c r="M209" s="157"/>
      <c r="N209" s="157"/>
      <c r="O209" s="157"/>
      <c r="P209" s="157"/>
      <c r="Q209" s="157">
        <f t="shared" si="141"/>
        <v>0</v>
      </c>
      <c r="R209" s="157"/>
      <c r="S209" s="157"/>
      <c r="T209" s="157"/>
      <c r="U209" s="157"/>
      <c r="V209" s="157"/>
      <c r="W209" s="158"/>
      <c r="X209" s="157">
        <f t="shared" si="142"/>
        <v>61417.63</v>
      </c>
      <c r="Y209" s="203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  <c r="IT209" s="22"/>
      <c r="IU209" s="22"/>
      <c r="IV209" s="22"/>
      <c r="IW209" s="22"/>
      <c r="IX209" s="22"/>
      <c r="IY209" s="22"/>
      <c r="IZ209" s="22"/>
      <c r="JA209" s="22"/>
      <c r="JB209" s="22"/>
      <c r="JC209" s="22"/>
      <c r="JD209" s="22"/>
      <c r="JE209" s="22"/>
      <c r="JF209" s="22"/>
      <c r="JG209" s="22"/>
      <c r="JH209" s="22"/>
      <c r="JI209" s="22"/>
      <c r="JJ209" s="22"/>
      <c r="JK209" s="22"/>
      <c r="JL209" s="22"/>
      <c r="JM209" s="22"/>
      <c r="JN209" s="22"/>
      <c r="JO209" s="22"/>
      <c r="JP209" s="22"/>
      <c r="JQ209" s="22"/>
      <c r="JR209" s="22"/>
      <c r="JS209" s="22"/>
      <c r="JT209" s="22"/>
      <c r="JU209" s="22"/>
      <c r="JV209" s="22"/>
      <c r="JW209" s="22"/>
      <c r="JX209" s="22"/>
      <c r="JY209" s="22"/>
      <c r="JZ209" s="22"/>
      <c r="KA209" s="22"/>
      <c r="KB209" s="22"/>
      <c r="KC209" s="22"/>
      <c r="KD209" s="22"/>
      <c r="KE209" s="22"/>
      <c r="KF209" s="22"/>
      <c r="KG209" s="22"/>
      <c r="KH209" s="22"/>
      <c r="KI209" s="22"/>
      <c r="KJ209" s="22"/>
      <c r="KK209" s="22"/>
      <c r="KL209" s="22"/>
      <c r="KM209" s="22"/>
      <c r="KN209" s="22"/>
      <c r="KO209" s="22"/>
      <c r="KP209" s="22"/>
      <c r="KQ209" s="22"/>
      <c r="KR209" s="22"/>
      <c r="KS209" s="22"/>
      <c r="KT209" s="22"/>
      <c r="KU209" s="22"/>
      <c r="KV209" s="22"/>
      <c r="KW209" s="22"/>
      <c r="KX209" s="22"/>
      <c r="KY209" s="22"/>
      <c r="KZ209" s="22"/>
      <c r="LA209" s="22"/>
      <c r="LB209" s="22"/>
      <c r="LC209" s="22"/>
      <c r="LD209" s="22"/>
      <c r="LE209" s="22"/>
      <c r="LF209" s="22"/>
      <c r="LG209" s="22"/>
      <c r="LH209" s="22"/>
      <c r="LI209" s="22"/>
      <c r="LJ209" s="22"/>
      <c r="LK209" s="22"/>
      <c r="LL209" s="22"/>
      <c r="LM209" s="22"/>
      <c r="LN209" s="22"/>
      <c r="LO209" s="22"/>
      <c r="LP209" s="22"/>
      <c r="LQ209" s="22"/>
      <c r="LR209" s="22"/>
      <c r="LS209" s="22"/>
      <c r="LT209" s="22"/>
      <c r="LU209" s="22"/>
      <c r="LV209" s="22"/>
      <c r="LW209" s="22"/>
      <c r="LX209" s="22"/>
      <c r="LY209" s="22"/>
      <c r="LZ209" s="22"/>
      <c r="MA209" s="22"/>
      <c r="MB209" s="22"/>
      <c r="MC209" s="22"/>
      <c r="MD209" s="22"/>
      <c r="ME209" s="22"/>
      <c r="MF209" s="22"/>
      <c r="MG209" s="22"/>
      <c r="MH209" s="22"/>
      <c r="MI209" s="22"/>
      <c r="MJ209" s="22"/>
      <c r="MK209" s="22"/>
      <c r="ML209" s="22"/>
      <c r="MM209" s="22"/>
      <c r="MN209" s="22"/>
      <c r="MO209" s="22"/>
      <c r="MP209" s="22"/>
      <c r="MQ209" s="22"/>
      <c r="MR209" s="22"/>
      <c r="MS209" s="22"/>
      <c r="MT209" s="22"/>
      <c r="MU209" s="22"/>
      <c r="MV209" s="22"/>
      <c r="MW209" s="22"/>
      <c r="MX209" s="22"/>
      <c r="MY209" s="22"/>
      <c r="MZ209" s="22"/>
      <c r="NA209" s="22"/>
      <c r="NB209" s="22"/>
      <c r="NC209" s="22"/>
      <c r="ND209" s="22"/>
      <c r="NE209" s="22"/>
      <c r="NF209" s="22"/>
      <c r="NG209" s="22"/>
      <c r="NH209" s="22"/>
      <c r="NI209" s="22"/>
      <c r="NJ209" s="22"/>
      <c r="NK209" s="22"/>
      <c r="NL209" s="22"/>
      <c r="NM209" s="22"/>
      <c r="NN209" s="22"/>
      <c r="NO209" s="22"/>
      <c r="NP209" s="22"/>
      <c r="NQ209" s="22"/>
      <c r="NR209" s="22"/>
      <c r="NS209" s="22"/>
      <c r="NT209" s="22"/>
      <c r="NU209" s="22"/>
      <c r="NV209" s="22"/>
      <c r="NW209" s="22"/>
      <c r="NX209" s="22"/>
      <c r="NY209" s="22"/>
      <c r="NZ209" s="22"/>
      <c r="OA209" s="22"/>
      <c r="OB209" s="22"/>
      <c r="OC209" s="22"/>
      <c r="OD209" s="22"/>
      <c r="OE209" s="22"/>
      <c r="OF209" s="22"/>
      <c r="OG209" s="22"/>
      <c r="OH209" s="22"/>
      <c r="OI209" s="22"/>
      <c r="OJ209" s="22"/>
      <c r="OK209" s="22"/>
      <c r="OL209" s="22"/>
      <c r="OM209" s="22"/>
      <c r="ON209" s="22"/>
      <c r="OO209" s="22"/>
      <c r="OP209" s="22"/>
      <c r="OQ209" s="22"/>
      <c r="OR209" s="22"/>
      <c r="OS209" s="22"/>
      <c r="OT209" s="22"/>
      <c r="OU209" s="22"/>
      <c r="OV209" s="22"/>
      <c r="OW209" s="22"/>
      <c r="OX209" s="22"/>
      <c r="OY209" s="22"/>
      <c r="OZ209" s="22"/>
      <c r="PA209" s="22"/>
      <c r="PB209" s="22"/>
      <c r="PC209" s="22"/>
      <c r="PD209" s="22"/>
      <c r="PE209" s="22"/>
      <c r="PF209" s="22"/>
      <c r="PG209" s="22"/>
      <c r="PH209" s="22"/>
      <c r="PI209" s="22"/>
      <c r="PJ209" s="22"/>
      <c r="PK209" s="22"/>
      <c r="PL209" s="22"/>
      <c r="PM209" s="22"/>
      <c r="PN209" s="22"/>
      <c r="PO209" s="22"/>
      <c r="PP209" s="22"/>
      <c r="PQ209" s="22"/>
      <c r="PR209" s="22"/>
      <c r="PS209" s="22"/>
      <c r="PT209" s="22"/>
      <c r="PU209" s="22"/>
      <c r="PV209" s="22"/>
      <c r="PW209" s="22"/>
      <c r="PX209" s="22"/>
      <c r="PY209" s="22"/>
      <c r="PZ209" s="22"/>
      <c r="QA209" s="22"/>
      <c r="QB209" s="22"/>
      <c r="QC209" s="22"/>
      <c r="QD209" s="22"/>
      <c r="QE209" s="22"/>
      <c r="QF209" s="22"/>
      <c r="QG209" s="22"/>
      <c r="QH209" s="22"/>
      <c r="QI209" s="22"/>
      <c r="QJ209" s="22"/>
      <c r="QK209" s="22"/>
      <c r="QL209" s="22"/>
      <c r="QM209" s="22"/>
      <c r="QN209" s="22"/>
      <c r="QO209" s="22"/>
      <c r="QP209" s="22"/>
      <c r="QQ209" s="22"/>
      <c r="QR209" s="22"/>
      <c r="QS209" s="22"/>
      <c r="QT209" s="22"/>
      <c r="QU209" s="22"/>
      <c r="QV209" s="22"/>
      <c r="QW209" s="22"/>
      <c r="QX209" s="22"/>
      <c r="QY209" s="22"/>
      <c r="QZ209" s="22"/>
      <c r="RA209" s="22"/>
      <c r="RB209" s="22"/>
      <c r="RC209" s="22"/>
      <c r="RD209" s="22"/>
      <c r="RE209" s="22"/>
      <c r="RF209" s="22"/>
      <c r="RG209" s="22"/>
      <c r="RH209" s="22"/>
      <c r="RI209" s="22"/>
      <c r="RJ209" s="22"/>
      <c r="RK209" s="22"/>
      <c r="RL209" s="22"/>
      <c r="RM209" s="22"/>
      <c r="RN209" s="22"/>
      <c r="RO209" s="22"/>
      <c r="RP209" s="22"/>
      <c r="RQ209" s="22"/>
      <c r="RR209" s="22"/>
      <c r="RS209" s="22"/>
      <c r="RT209" s="22"/>
      <c r="RU209" s="22"/>
      <c r="RV209" s="22"/>
      <c r="RW209" s="22"/>
      <c r="RX209" s="22"/>
      <c r="RY209" s="22"/>
      <c r="RZ209" s="22"/>
      <c r="SA209" s="22"/>
      <c r="SB209" s="22"/>
      <c r="SC209" s="22"/>
      <c r="SD209" s="22"/>
      <c r="SE209" s="22"/>
      <c r="SF209" s="22"/>
      <c r="SG209" s="22"/>
      <c r="SH209" s="22"/>
      <c r="SI209" s="22"/>
      <c r="SJ209" s="22"/>
      <c r="SK209" s="22"/>
      <c r="SL209" s="22"/>
      <c r="SM209" s="22"/>
      <c r="SN209" s="22"/>
      <c r="SO209" s="22"/>
      <c r="SP209" s="22"/>
      <c r="SQ209" s="22"/>
      <c r="SR209" s="22"/>
      <c r="SS209" s="22"/>
      <c r="ST209" s="22"/>
      <c r="SU209" s="22"/>
      <c r="SV209" s="22"/>
      <c r="SW209" s="22"/>
      <c r="SX209" s="22"/>
      <c r="SY209" s="22"/>
      <c r="SZ209" s="22"/>
      <c r="TA209" s="22"/>
      <c r="TB209" s="22"/>
      <c r="TC209" s="22"/>
      <c r="TD209" s="22"/>
      <c r="TE209" s="22"/>
      <c r="TF209" s="22"/>
      <c r="TG209" s="22"/>
      <c r="TH209" s="22"/>
      <c r="TI209" s="22"/>
      <c r="TJ209" s="22"/>
      <c r="TK209" s="22"/>
      <c r="TL209" s="22"/>
      <c r="TM209" s="22"/>
      <c r="TN209" s="22"/>
      <c r="TO209" s="22"/>
    </row>
    <row r="210" spans="1:535" s="21" customFormat="1" ht="108" customHeight="1" x14ac:dyDescent="0.25">
      <c r="A210" s="53" t="s">
        <v>437</v>
      </c>
      <c r="B210" s="82">
        <v>6083</v>
      </c>
      <c r="C210" s="11" t="s">
        <v>438</v>
      </c>
      <c r="D210" s="157">
        <v>0</v>
      </c>
      <c r="E210" s="157"/>
      <c r="F210" s="157"/>
      <c r="G210" s="157"/>
      <c r="H210" s="157"/>
      <c r="I210" s="157"/>
      <c r="J210" s="158"/>
      <c r="K210" s="157">
        <f t="shared" si="143"/>
        <v>30000</v>
      </c>
      <c r="L210" s="157">
        <v>30000</v>
      </c>
      <c r="M210" s="157"/>
      <c r="N210" s="157"/>
      <c r="O210" s="157"/>
      <c r="P210" s="157">
        <v>30000</v>
      </c>
      <c r="Q210" s="157">
        <f t="shared" si="141"/>
        <v>29928</v>
      </c>
      <c r="R210" s="157">
        <v>29928</v>
      </c>
      <c r="S210" s="157"/>
      <c r="T210" s="157"/>
      <c r="U210" s="157"/>
      <c r="V210" s="157">
        <v>29928</v>
      </c>
      <c r="W210" s="158">
        <f t="shared" si="100"/>
        <v>99.76</v>
      </c>
      <c r="X210" s="157">
        <f t="shared" si="142"/>
        <v>29928</v>
      </c>
      <c r="Y210" s="203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  <c r="IT210" s="22"/>
      <c r="IU210" s="22"/>
      <c r="IV210" s="22"/>
      <c r="IW210" s="22"/>
      <c r="IX210" s="22"/>
      <c r="IY210" s="22"/>
      <c r="IZ210" s="22"/>
      <c r="JA210" s="22"/>
      <c r="JB210" s="22"/>
      <c r="JC210" s="22"/>
      <c r="JD210" s="22"/>
      <c r="JE210" s="22"/>
      <c r="JF210" s="22"/>
      <c r="JG210" s="22"/>
      <c r="JH210" s="22"/>
      <c r="JI210" s="22"/>
      <c r="JJ210" s="22"/>
      <c r="JK210" s="22"/>
      <c r="JL210" s="22"/>
      <c r="JM210" s="22"/>
      <c r="JN210" s="22"/>
      <c r="JO210" s="22"/>
      <c r="JP210" s="22"/>
      <c r="JQ210" s="22"/>
      <c r="JR210" s="22"/>
      <c r="JS210" s="22"/>
      <c r="JT210" s="22"/>
      <c r="JU210" s="22"/>
      <c r="JV210" s="22"/>
      <c r="JW210" s="22"/>
      <c r="JX210" s="22"/>
      <c r="JY210" s="22"/>
      <c r="JZ210" s="22"/>
      <c r="KA210" s="22"/>
      <c r="KB210" s="22"/>
      <c r="KC210" s="22"/>
      <c r="KD210" s="22"/>
      <c r="KE210" s="22"/>
      <c r="KF210" s="22"/>
      <c r="KG210" s="22"/>
      <c r="KH210" s="22"/>
      <c r="KI210" s="22"/>
      <c r="KJ210" s="22"/>
      <c r="KK210" s="22"/>
      <c r="KL210" s="22"/>
      <c r="KM210" s="22"/>
      <c r="KN210" s="22"/>
      <c r="KO210" s="22"/>
      <c r="KP210" s="22"/>
      <c r="KQ210" s="22"/>
      <c r="KR210" s="22"/>
      <c r="KS210" s="22"/>
      <c r="KT210" s="22"/>
      <c r="KU210" s="22"/>
      <c r="KV210" s="22"/>
      <c r="KW210" s="22"/>
      <c r="KX210" s="22"/>
      <c r="KY210" s="22"/>
      <c r="KZ210" s="22"/>
      <c r="LA210" s="22"/>
      <c r="LB210" s="22"/>
      <c r="LC210" s="22"/>
      <c r="LD210" s="22"/>
      <c r="LE210" s="22"/>
      <c r="LF210" s="22"/>
      <c r="LG210" s="22"/>
      <c r="LH210" s="22"/>
      <c r="LI210" s="22"/>
      <c r="LJ210" s="22"/>
      <c r="LK210" s="22"/>
      <c r="LL210" s="22"/>
      <c r="LM210" s="22"/>
      <c r="LN210" s="22"/>
      <c r="LO210" s="22"/>
      <c r="LP210" s="22"/>
      <c r="LQ210" s="22"/>
      <c r="LR210" s="22"/>
      <c r="LS210" s="22"/>
      <c r="LT210" s="22"/>
      <c r="LU210" s="22"/>
      <c r="LV210" s="22"/>
      <c r="LW210" s="22"/>
      <c r="LX210" s="22"/>
      <c r="LY210" s="22"/>
      <c r="LZ210" s="22"/>
      <c r="MA210" s="22"/>
      <c r="MB210" s="22"/>
      <c r="MC210" s="22"/>
      <c r="MD210" s="22"/>
      <c r="ME210" s="22"/>
      <c r="MF210" s="22"/>
      <c r="MG210" s="22"/>
      <c r="MH210" s="22"/>
      <c r="MI210" s="22"/>
      <c r="MJ210" s="22"/>
      <c r="MK210" s="22"/>
      <c r="ML210" s="22"/>
      <c r="MM210" s="22"/>
      <c r="MN210" s="22"/>
      <c r="MO210" s="22"/>
      <c r="MP210" s="22"/>
      <c r="MQ210" s="22"/>
      <c r="MR210" s="22"/>
      <c r="MS210" s="22"/>
      <c r="MT210" s="22"/>
      <c r="MU210" s="22"/>
      <c r="MV210" s="22"/>
      <c r="MW210" s="22"/>
      <c r="MX210" s="22"/>
      <c r="MY210" s="22"/>
      <c r="MZ210" s="22"/>
      <c r="NA210" s="22"/>
      <c r="NB210" s="22"/>
      <c r="NC210" s="22"/>
      <c r="ND210" s="22"/>
      <c r="NE210" s="22"/>
      <c r="NF210" s="22"/>
      <c r="NG210" s="22"/>
      <c r="NH210" s="22"/>
      <c r="NI210" s="22"/>
      <c r="NJ210" s="22"/>
      <c r="NK210" s="22"/>
      <c r="NL210" s="22"/>
      <c r="NM210" s="22"/>
      <c r="NN210" s="22"/>
      <c r="NO210" s="22"/>
      <c r="NP210" s="22"/>
      <c r="NQ210" s="22"/>
      <c r="NR210" s="22"/>
      <c r="NS210" s="22"/>
      <c r="NT210" s="22"/>
      <c r="NU210" s="22"/>
      <c r="NV210" s="22"/>
      <c r="NW210" s="22"/>
      <c r="NX210" s="22"/>
      <c r="NY210" s="22"/>
      <c r="NZ210" s="22"/>
      <c r="OA210" s="22"/>
      <c r="OB210" s="22"/>
      <c r="OC210" s="22"/>
      <c r="OD210" s="22"/>
      <c r="OE210" s="22"/>
      <c r="OF210" s="22"/>
      <c r="OG210" s="22"/>
      <c r="OH210" s="22"/>
      <c r="OI210" s="22"/>
      <c r="OJ210" s="22"/>
      <c r="OK210" s="22"/>
      <c r="OL210" s="22"/>
      <c r="OM210" s="22"/>
      <c r="ON210" s="22"/>
      <c r="OO210" s="22"/>
      <c r="OP210" s="22"/>
      <c r="OQ210" s="22"/>
      <c r="OR210" s="22"/>
      <c r="OS210" s="22"/>
      <c r="OT210" s="22"/>
      <c r="OU210" s="22"/>
      <c r="OV210" s="22"/>
      <c r="OW210" s="22"/>
      <c r="OX210" s="22"/>
      <c r="OY210" s="22"/>
      <c r="OZ210" s="22"/>
      <c r="PA210" s="22"/>
      <c r="PB210" s="22"/>
      <c r="PC210" s="22"/>
      <c r="PD210" s="22"/>
      <c r="PE210" s="22"/>
      <c r="PF210" s="22"/>
      <c r="PG210" s="22"/>
      <c r="PH210" s="22"/>
      <c r="PI210" s="22"/>
      <c r="PJ210" s="22"/>
      <c r="PK210" s="22"/>
      <c r="PL210" s="22"/>
      <c r="PM210" s="22"/>
      <c r="PN210" s="22"/>
      <c r="PO210" s="22"/>
      <c r="PP210" s="22"/>
      <c r="PQ210" s="22"/>
      <c r="PR210" s="22"/>
      <c r="PS210" s="22"/>
      <c r="PT210" s="22"/>
      <c r="PU210" s="22"/>
      <c r="PV210" s="22"/>
      <c r="PW210" s="22"/>
      <c r="PX210" s="22"/>
      <c r="PY210" s="22"/>
      <c r="PZ210" s="22"/>
      <c r="QA210" s="22"/>
      <c r="QB210" s="22"/>
      <c r="QC210" s="22"/>
      <c r="QD210" s="22"/>
      <c r="QE210" s="22"/>
      <c r="QF210" s="22"/>
      <c r="QG210" s="22"/>
      <c r="QH210" s="22"/>
      <c r="QI210" s="22"/>
      <c r="QJ210" s="22"/>
      <c r="QK210" s="22"/>
      <c r="QL210" s="22"/>
      <c r="QM210" s="22"/>
      <c r="QN210" s="22"/>
      <c r="QO210" s="22"/>
      <c r="QP210" s="22"/>
      <c r="QQ210" s="22"/>
      <c r="QR210" s="22"/>
      <c r="QS210" s="22"/>
      <c r="QT210" s="22"/>
      <c r="QU210" s="22"/>
      <c r="QV210" s="22"/>
      <c r="QW210" s="22"/>
      <c r="QX210" s="22"/>
      <c r="QY210" s="22"/>
      <c r="QZ210" s="22"/>
      <c r="RA210" s="22"/>
      <c r="RB210" s="22"/>
      <c r="RC210" s="22"/>
      <c r="RD210" s="22"/>
      <c r="RE210" s="22"/>
      <c r="RF210" s="22"/>
      <c r="RG210" s="22"/>
      <c r="RH210" s="22"/>
      <c r="RI210" s="22"/>
      <c r="RJ210" s="22"/>
      <c r="RK210" s="22"/>
      <c r="RL210" s="22"/>
      <c r="RM210" s="22"/>
      <c r="RN210" s="22"/>
      <c r="RO210" s="22"/>
      <c r="RP210" s="22"/>
      <c r="RQ210" s="22"/>
      <c r="RR210" s="22"/>
      <c r="RS210" s="22"/>
      <c r="RT210" s="22"/>
      <c r="RU210" s="22"/>
      <c r="RV210" s="22"/>
      <c r="RW210" s="22"/>
      <c r="RX210" s="22"/>
      <c r="RY210" s="22"/>
      <c r="RZ210" s="22"/>
      <c r="SA210" s="22"/>
      <c r="SB210" s="22"/>
      <c r="SC210" s="22"/>
      <c r="SD210" s="22"/>
      <c r="SE210" s="22"/>
      <c r="SF210" s="22"/>
      <c r="SG210" s="22"/>
      <c r="SH210" s="22"/>
      <c r="SI210" s="22"/>
      <c r="SJ210" s="22"/>
      <c r="SK210" s="22"/>
      <c r="SL210" s="22"/>
      <c r="SM210" s="22"/>
      <c r="SN210" s="22"/>
      <c r="SO210" s="22"/>
      <c r="SP210" s="22"/>
      <c r="SQ210" s="22"/>
      <c r="SR210" s="22"/>
      <c r="SS210" s="22"/>
      <c r="ST210" s="22"/>
      <c r="SU210" s="22"/>
      <c r="SV210" s="22"/>
      <c r="SW210" s="22"/>
      <c r="SX210" s="22"/>
      <c r="SY210" s="22"/>
      <c r="SZ210" s="22"/>
      <c r="TA210" s="22"/>
      <c r="TB210" s="22"/>
      <c r="TC210" s="22"/>
      <c r="TD210" s="22"/>
      <c r="TE210" s="22"/>
      <c r="TF210" s="22"/>
      <c r="TG210" s="22"/>
      <c r="TH210" s="22"/>
      <c r="TI210" s="22"/>
      <c r="TJ210" s="22"/>
      <c r="TK210" s="22"/>
      <c r="TL210" s="22"/>
      <c r="TM210" s="22"/>
      <c r="TN210" s="22"/>
      <c r="TO210" s="22"/>
    </row>
    <row r="211" spans="1:535" s="23" customFormat="1" ht="126" hidden="1" customHeight="1" x14ac:dyDescent="0.25">
      <c r="A211" s="73"/>
      <c r="B211" s="95"/>
      <c r="C211" s="79" t="s">
        <v>445</v>
      </c>
      <c r="D211" s="157" t="e">
        <f>#REF!+#REF!</f>
        <v>#REF!</v>
      </c>
      <c r="E211" s="159"/>
      <c r="F211" s="159"/>
      <c r="G211" s="159"/>
      <c r="H211" s="159"/>
      <c r="I211" s="159"/>
      <c r="J211" s="154" t="e">
        <f t="shared" si="98"/>
        <v>#REF!</v>
      </c>
      <c r="K211" s="157">
        <f t="shared" si="143"/>
        <v>0</v>
      </c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4" t="e">
        <f t="shared" si="100"/>
        <v>#DIV/0!</v>
      </c>
      <c r="X211" s="157" t="e">
        <f>D211+K211</f>
        <v>#REF!</v>
      </c>
      <c r="Y211" s="203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29"/>
      <c r="DQ211" s="29"/>
      <c r="DR211" s="29"/>
      <c r="DS211" s="29"/>
      <c r="DT211" s="29"/>
      <c r="DU211" s="29"/>
      <c r="DV211" s="29"/>
      <c r="DW211" s="29"/>
      <c r="DX211" s="29"/>
      <c r="DY211" s="29"/>
      <c r="DZ211" s="29"/>
      <c r="EA211" s="29"/>
      <c r="EB211" s="29"/>
      <c r="EC211" s="29"/>
      <c r="ED211" s="29"/>
      <c r="EE211" s="29"/>
      <c r="EF211" s="29"/>
      <c r="EG211" s="29"/>
      <c r="EH211" s="29"/>
      <c r="EI211" s="29"/>
      <c r="EJ211" s="29"/>
      <c r="EK211" s="29"/>
      <c r="EL211" s="29"/>
      <c r="EM211" s="29"/>
      <c r="EN211" s="29"/>
      <c r="EO211" s="29"/>
      <c r="EP211" s="29"/>
      <c r="EQ211" s="29"/>
      <c r="ER211" s="29"/>
      <c r="ES211" s="29"/>
      <c r="ET211" s="29"/>
      <c r="EU211" s="29"/>
      <c r="EV211" s="29"/>
      <c r="EW211" s="29"/>
      <c r="EX211" s="29"/>
      <c r="EY211" s="29"/>
      <c r="EZ211" s="29"/>
      <c r="FA211" s="29"/>
      <c r="FB211" s="29"/>
      <c r="FC211" s="29"/>
      <c r="FD211" s="29"/>
      <c r="FE211" s="29"/>
      <c r="FF211" s="29"/>
      <c r="FG211" s="29"/>
      <c r="FH211" s="29"/>
      <c r="FI211" s="29"/>
      <c r="FJ211" s="29"/>
      <c r="FK211" s="29"/>
      <c r="FL211" s="29"/>
      <c r="FM211" s="29"/>
      <c r="FN211" s="29"/>
      <c r="FO211" s="29"/>
      <c r="FP211" s="29"/>
      <c r="FQ211" s="29"/>
      <c r="FR211" s="29"/>
      <c r="FS211" s="29"/>
      <c r="FT211" s="29"/>
      <c r="FU211" s="29"/>
      <c r="FV211" s="29"/>
      <c r="FW211" s="29"/>
      <c r="FX211" s="29"/>
      <c r="FY211" s="29"/>
      <c r="FZ211" s="29"/>
      <c r="GA211" s="29"/>
      <c r="GB211" s="29"/>
      <c r="GC211" s="29"/>
      <c r="GD211" s="29"/>
      <c r="GE211" s="29"/>
      <c r="GF211" s="29"/>
      <c r="GG211" s="29"/>
      <c r="GH211" s="29"/>
      <c r="GI211" s="29"/>
      <c r="GJ211" s="29"/>
      <c r="GK211" s="29"/>
      <c r="GL211" s="29"/>
      <c r="GM211" s="29"/>
      <c r="GN211" s="29"/>
      <c r="GO211" s="29"/>
      <c r="GP211" s="29"/>
      <c r="GQ211" s="29"/>
      <c r="GR211" s="29"/>
      <c r="GS211" s="29"/>
      <c r="GT211" s="29"/>
      <c r="GU211" s="29"/>
      <c r="GV211" s="29"/>
      <c r="GW211" s="29"/>
      <c r="GX211" s="29"/>
      <c r="GY211" s="29"/>
      <c r="GZ211" s="29"/>
      <c r="HA211" s="29"/>
      <c r="HB211" s="29"/>
      <c r="HC211" s="29"/>
      <c r="HD211" s="29"/>
      <c r="HE211" s="29"/>
      <c r="HF211" s="29"/>
      <c r="HG211" s="29"/>
      <c r="HH211" s="29"/>
      <c r="HI211" s="29"/>
      <c r="HJ211" s="29"/>
      <c r="HK211" s="29"/>
      <c r="HL211" s="29"/>
      <c r="HM211" s="29"/>
      <c r="HN211" s="29"/>
      <c r="HO211" s="29"/>
      <c r="HP211" s="29"/>
      <c r="HQ211" s="29"/>
      <c r="HR211" s="29"/>
      <c r="HS211" s="29"/>
      <c r="HT211" s="29"/>
      <c r="HU211" s="29"/>
      <c r="HV211" s="29"/>
      <c r="HW211" s="29"/>
      <c r="HX211" s="29"/>
      <c r="HY211" s="29"/>
      <c r="HZ211" s="29"/>
      <c r="IA211" s="29"/>
      <c r="IB211" s="29"/>
      <c r="IC211" s="29"/>
      <c r="ID211" s="29"/>
      <c r="IE211" s="29"/>
      <c r="IF211" s="29"/>
      <c r="IG211" s="29"/>
      <c r="IH211" s="29"/>
      <c r="II211" s="29"/>
      <c r="IJ211" s="29"/>
      <c r="IK211" s="29"/>
      <c r="IL211" s="29"/>
      <c r="IM211" s="29"/>
      <c r="IN211" s="29"/>
      <c r="IO211" s="29"/>
      <c r="IP211" s="29"/>
      <c r="IQ211" s="29"/>
      <c r="IR211" s="29"/>
      <c r="IS211" s="29"/>
      <c r="IT211" s="29"/>
      <c r="IU211" s="29"/>
      <c r="IV211" s="29"/>
      <c r="IW211" s="29"/>
      <c r="IX211" s="29"/>
      <c r="IY211" s="29"/>
      <c r="IZ211" s="29"/>
      <c r="JA211" s="29"/>
      <c r="JB211" s="29"/>
      <c r="JC211" s="29"/>
      <c r="JD211" s="29"/>
      <c r="JE211" s="29"/>
      <c r="JF211" s="29"/>
      <c r="JG211" s="29"/>
      <c r="JH211" s="29"/>
      <c r="JI211" s="29"/>
      <c r="JJ211" s="29"/>
      <c r="JK211" s="29"/>
      <c r="JL211" s="29"/>
      <c r="JM211" s="29"/>
      <c r="JN211" s="29"/>
      <c r="JO211" s="29"/>
      <c r="JP211" s="29"/>
      <c r="JQ211" s="29"/>
      <c r="JR211" s="29"/>
      <c r="JS211" s="29"/>
      <c r="JT211" s="29"/>
      <c r="JU211" s="29"/>
      <c r="JV211" s="29"/>
      <c r="JW211" s="29"/>
      <c r="JX211" s="29"/>
      <c r="JY211" s="29"/>
      <c r="JZ211" s="29"/>
      <c r="KA211" s="29"/>
      <c r="KB211" s="29"/>
      <c r="KC211" s="29"/>
      <c r="KD211" s="29"/>
      <c r="KE211" s="29"/>
      <c r="KF211" s="29"/>
      <c r="KG211" s="29"/>
      <c r="KH211" s="29"/>
      <c r="KI211" s="29"/>
      <c r="KJ211" s="29"/>
      <c r="KK211" s="29"/>
      <c r="KL211" s="29"/>
      <c r="KM211" s="29"/>
      <c r="KN211" s="29"/>
      <c r="KO211" s="29"/>
      <c r="KP211" s="29"/>
      <c r="KQ211" s="29"/>
      <c r="KR211" s="29"/>
      <c r="KS211" s="29"/>
      <c r="KT211" s="29"/>
      <c r="KU211" s="29"/>
      <c r="KV211" s="29"/>
      <c r="KW211" s="29"/>
      <c r="KX211" s="29"/>
      <c r="KY211" s="29"/>
      <c r="KZ211" s="29"/>
      <c r="LA211" s="29"/>
      <c r="LB211" s="29"/>
      <c r="LC211" s="29"/>
      <c r="LD211" s="29"/>
      <c r="LE211" s="29"/>
      <c r="LF211" s="29"/>
      <c r="LG211" s="29"/>
      <c r="LH211" s="29"/>
      <c r="LI211" s="29"/>
      <c r="LJ211" s="29"/>
      <c r="LK211" s="29"/>
      <c r="LL211" s="29"/>
      <c r="LM211" s="29"/>
      <c r="LN211" s="29"/>
      <c r="LO211" s="29"/>
      <c r="LP211" s="29"/>
      <c r="LQ211" s="29"/>
      <c r="LR211" s="29"/>
      <c r="LS211" s="29"/>
      <c r="LT211" s="29"/>
      <c r="LU211" s="29"/>
      <c r="LV211" s="29"/>
      <c r="LW211" s="29"/>
      <c r="LX211" s="29"/>
      <c r="LY211" s="29"/>
      <c r="LZ211" s="29"/>
      <c r="MA211" s="29"/>
      <c r="MB211" s="29"/>
      <c r="MC211" s="29"/>
      <c r="MD211" s="29"/>
      <c r="ME211" s="29"/>
      <c r="MF211" s="29"/>
      <c r="MG211" s="29"/>
      <c r="MH211" s="29"/>
      <c r="MI211" s="29"/>
      <c r="MJ211" s="29"/>
      <c r="MK211" s="29"/>
      <c r="ML211" s="29"/>
      <c r="MM211" s="29"/>
      <c r="MN211" s="29"/>
      <c r="MO211" s="29"/>
      <c r="MP211" s="29"/>
      <c r="MQ211" s="29"/>
      <c r="MR211" s="29"/>
      <c r="MS211" s="29"/>
      <c r="MT211" s="29"/>
      <c r="MU211" s="29"/>
      <c r="MV211" s="29"/>
      <c r="MW211" s="29"/>
      <c r="MX211" s="29"/>
      <c r="MY211" s="29"/>
      <c r="MZ211" s="29"/>
      <c r="NA211" s="29"/>
      <c r="NB211" s="29"/>
      <c r="NC211" s="29"/>
      <c r="ND211" s="29"/>
      <c r="NE211" s="29"/>
      <c r="NF211" s="29"/>
      <c r="NG211" s="29"/>
      <c r="NH211" s="29"/>
      <c r="NI211" s="29"/>
      <c r="NJ211" s="29"/>
      <c r="NK211" s="29"/>
      <c r="NL211" s="29"/>
      <c r="NM211" s="29"/>
      <c r="NN211" s="29"/>
      <c r="NO211" s="29"/>
      <c r="NP211" s="29"/>
      <c r="NQ211" s="29"/>
      <c r="NR211" s="29"/>
      <c r="NS211" s="29"/>
      <c r="NT211" s="29"/>
      <c r="NU211" s="29"/>
      <c r="NV211" s="29"/>
      <c r="NW211" s="29"/>
      <c r="NX211" s="29"/>
      <c r="NY211" s="29"/>
      <c r="NZ211" s="29"/>
      <c r="OA211" s="29"/>
      <c r="OB211" s="29"/>
      <c r="OC211" s="29"/>
      <c r="OD211" s="29"/>
      <c r="OE211" s="29"/>
      <c r="OF211" s="29"/>
      <c r="OG211" s="29"/>
      <c r="OH211" s="29"/>
      <c r="OI211" s="29"/>
      <c r="OJ211" s="29"/>
      <c r="OK211" s="29"/>
      <c r="OL211" s="29"/>
      <c r="OM211" s="29"/>
      <c r="ON211" s="29"/>
      <c r="OO211" s="29"/>
      <c r="OP211" s="29"/>
      <c r="OQ211" s="29"/>
      <c r="OR211" s="29"/>
      <c r="OS211" s="29"/>
      <c r="OT211" s="29"/>
      <c r="OU211" s="29"/>
      <c r="OV211" s="29"/>
      <c r="OW211" s="29"/>
      <c r="OX211" s="29"/>
      <c r="OY211" s="29"/>
      <c r="OZ211" s="29"/>
      <c r="PA211" s="29"/>
      <c r="PB211" s="29"/>
      <c r="PC211" s="29"/>
      <c r="PD211" s="29"/>
      <c r="PE211" s="29"/>
      <c r="PF211" s="29"/>
      <c r="PG211" s="29"/>
      <c r="PH211" s="29"/>
      <c r="PI211" s="29"/>
      <c r="PJ211" s="29"/>
      <c r="PK211" s="29"/>
      <c r="PL211" s="29"/>
      <c r="PM211" s="29"/>
      <c r="PN211" s="29"/>
      <c r="PO211" s="29"/>
      <c r="PP211" s="29"/>
      <c r="PQ211" s="29"/>
      <c r="PR211" s="29"/>
      <c r="PS211" s="29"/>
      <c r="PT211" s="29"/>
      <c r="PU211" s="29"/>
      <c r="PV211" s="29"/>
      <c r="PW211" s="29"/>
      <c r="PX211" s="29"/>
      <c r="PY211" s="29"/>
      <c r="PZ211" s="29"/>
      <c r="QA211" s="29"/>
      <c r="QB211" s="29"/>
      <c r="QC211" s="29"/>
      <c r="QD211" s="29"/>
      <c r="QE211" s="29"/>
      <c r="QF211" s="29"/>
      <c r="QG211" s="29"/>
      <c r="QH211" s="29"/>
      <c r="QI211" s="29"/>
      <c r="QJ211" s="29"/>
      <c r="QK211" s="29"/>
      <c r="QL211" s="29"/>
      <c r="QM211" s="29"/>
      <c r="QN211" s="29"/>
      <c r="QO211" s="29"/>
      <c r="QP211" s="29"/>
      <c r="QQ211" s="29"/>
      <c r="QR211" s="29"/>
      <c r="QS211" s="29"/>
      <c r="QT211" s="29"/>
      <c r="QU211" s="29"/>
      <c r="QV211" s="29"/>
      <c r="QW211" s="29"/>
      <c r="QX211" s="29"/>
      <c r="QY211" s="29"/>
      <c r="QZ211" s="29"/>
      <c r="RA211" s="29"/>
      <c r="RB211" s="29"/>
      <c r="RC211" s="29"/>
      <c r="RD211" s="29"/>
      <c r="RE211" s="29"/>
      <c r="RF211" s="29"/>
      <c r="RG211" s="29"/>
      <c r="RH211" s="29"/>
      <c r="RI211" s="29"/>
      <c r="RJ211" s="29"/>
      <c r="RK211" s="29"/>
      <c r="RL211" s="29"/>
      <c r="RM211" s="29"/>
      <c r="RN211" s="29"/>
      <c r="RO211" s="29"/>
      <c r="RP211" s="29"/>
      <c r="RQ211" s="29"/>
      <c r="RR211" s="29"/>
      <c r="RS211" s="29"/>
      <c r="RT211" s="29"/>
      <c r="RU211" s="29"/>
      <c r="RV211" s="29"/>
      <c r="RW211" s="29"/>
      <c r="RX211" s="29"/>
      <c r="RY211" s="29"/>
      <c r="RZ211" s="29"/>
      <c r="SA211" s="29"/>
      <c r="SB211" s="29"/>
      <c r="SC211" s="29"/>
      <c r="SD211" s="29"/>
      <c r="SE211" s="29"/>
      <c r="SF211" s="29"/>
      <c r="SG211" s="29"/>
      <c r="SH211" s="29"/>
      <c r="SI211" s="29"/>
      <c r="SJ211" s="29"/>
      <c r="SK211" s="29"/>
      <c r="SL211" s="29"/>
      <c r="SM211" s="29"/>
      <c r="SN211" s="29"/>
      <c r="SO211" s="29"/>
      <c r="SP211" s="29"/>
      <c r="SQ211" s="29"/>
      <c r="SR211" s="29"/>
      <c r="SS211" s="29"/>
      <c r="ST211" s="29"/>
      <c r="SU211" s="29"/>
      <c r="SV211" s="29"/>
      <c r="SW211" s="29"/>
      <c r="SX211" s="29"/>
      <c r="SY211" s="29"/>
      <c r="SZ211" s="29"/>
      <c r="TA211" s="29"/>
      <c r="TB211" s="29"/>
      <c r="TC211" s="29"/>
      <c r="TD211" s="29"/>
      <c r="TE211" s="29"/>
      <c r="TF211" s="29"/>
      <c r="TG211" s="29"/>
      <c r="TH211" s="29"/>
      <c r="TI211" s="29"/>
      <c r="TJ211" s="29"/>
      <c r="TK211" s="29"/>
      <c r="TL211" s="29"/>
      <c r="TM211" s="29"/>
      <c r="TN211" s="29"/>
      <c r="TO211" s="29"/>
    </row>
    <row r="212" spans="1:535" s="26" customFormat="1" ht="22.5" customHeight="1" x14ac:dyDescent="0.25">
      <c r="A212" s="94" t="s">
        <v>26</v>
      </c>
      <c r="B212" s="96"/>
      <c r="C212" s="91" t="s">
        <v>335</v>
      </c>
      <c r="D212" s="153">
        <f>D213</f>
        <v>81903057</v>
      </c>
      <c r="E212" s="153">
        <f t="shared" ref="E212:K212" si="144">E213</f>
        <v>62366800</v>
      </c>
      <c r="F212" s="153">
        <f t="shared" si="144"/>
        <v>2305157</v>
      </c>
      <c r="G212" s="153">
        <f>G213</f>
        <v>58548244.040000007</v>
      </c>
      <c r="H212" s="153">
        <f t="shared" si="144"/>
        <v>45357377.219999999</v>
      </c>
      <c r="I212" s="153">
        <f t="shared" si="144"/>
        <v>1482324.3499999999</v>
      </c>
      <c r="J212" s="154">
        <f t="shared" si="98"/>
        <v>71.484809217804894</v>
      </c>
      <c r="K212" s="153">
        <f t="shared" si="144"/>
        <v>5080600</v>
      </c>
      <c r="L212" s="153">
        <f t="shared" ref="L212" si="145">L213</f>
        <v>2320500</v>
      </c>
      <c r="M212" s="153">
        <f t="shared" ref="M212" si="146">M213</f>
        <v>2756970</v>
      </c>
      <c r="N212" s="153">
        <f t="shared" ref="N212" si="147">N213</f>
        <v>2239004</v>
      </c>
      <c r="O212" s="153">
        <f t="shared" ref="O212" si="148">O213</f>
        <v>3300</v>
      </c>
      <c r="P212" s="153">
        <f t="shared" ref="P212:X212" si="149">P213</f>
        <v>2323630</v>
      </c>
      <c r="Q212" s="153">
        <f t="shared" si="149"/>
        <v>3448030.7</v>
      </c>
      <c r="R212" s="153">
        <f t="shared" si="149"/>
        <v>819203.83</v>
      </c>
      <c r="S212" s="153">
        <f t="shared" si="149"/>
        <v>2424084.59</v>
      </c>
      <c r="T212" s="153">
        <f t="shared" si="149"/>
        <v>1956247.82</v>
      </c>
      <c r="U212" s="153">
        <f t="shared" si="149"/>
        <v>1885</v>
      </c>
      <c r="V212" s="153">
        <f t="shared" si="149"/>
        <v>1023946.11</v>
      </c>
      <c r="W212" s="154">
        <f t="shared" si="100"/>
        <v>67.866604338070317</v>
      </c>
      <c r="X212" s="153">
        <f t="shared" si="149"/>
        <v>61996274.740000002</v>
      </c>
      <c r="Y212" s="203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1"/>
      <c r="HI212" s="31"/>
      <c r="HJ212" s="31"/>
      <c r="HK212" s="31"/>
      <c r="HL212" s="31"/>
      <c r="HM212" s="31"/>
      <c r="HN212" s="31"/>
      <c r="HO212" s="31"/>
      <c r="HP212" s="31"/>
      <c r="HQ212" s="31"/>
      <c r="HR212" s="31"/>
      <c r="HS212" s="31"/>
      <c r="HT212" s="31"/>
      <c r="HU212" s="31"/>
      <c r="HV212" s="31"/>
      <c r="HW212" s="31"/>
      <c r="HX212" s="31"/>
      <c r="HY212" s="31"/>
      <c r="HZ212" s="31"/>
      <c r="IA212" s="31"/>
      <c r="IB212" s="31"/>
      <c r="IC212" s="31"/>
      <c r="ID212" s="31"/>
      <c r="IE212" s="31"/>
      <c r="IF212" s="31"/>
      <c r="IG212" s="31"/>
      <c r="IH212" s="31"/>
      <c r="II212" s="31"/>
      <c r="IJ212" s="31"/>
      <c r="IK212" s="31"/>
      <c r="IL212" s="31"/>
      <c r="IM212" s="31"/>
      <c r="IN212" s="31"/>
      <c r="IO212" s="31"/>
      <c r="IP212" s="31"/>
      <c r="IQ212" s="31"/>
      <c r="IR212" s="31"/>
      <c r="IS212" s="31"/>
      <c r="IT212" s="31"/>
      <c r="IU212" s="31"/>
      <c r="IV212" s="31"/>
      <c r="IW212" s="31"/>
      <c r="IX212" s="31"/>
      <c r="IY212" s="31"/>
      <c r="IZ212" s="31"/>
      <c r="JA212" s="31"/>
      <c r="JB212" s="31"/>
      <c r="JC212" s="31"/>
      <c r="JD212" s="31"/>
      <c r="JE212" s="31"/>
      <c r="JF212" s="31"/>
      <c r="JG212" s="31"/>
      <c r="JH212" s="31"/>
      <c r="JI212" s="31"/>
      <c r="JJ212" s="31"/>
      <c r="JK212" s="31"/>
      <c r="JL212" s="31"/>
      <c r="JM212" s="31"/>
      <c r="JN212" s="31"/>
      <c r="JO212" s="31"/>
      <c r="JP212" s="31"/>
      <c r="JQ212" s="31"/>
      <c r="JR212" s="31"/>
      <c r="JS212" s="31"/>
      <c r="JT212" s="31"/>
      <c r="JU212" s="31"/>
      <c r="JV212" s="31"/>
      <c r="JW212" s="31"/>
      <c r="JX212" s="31"/>
      <c r="JY212" s="31"/>
      <c r="JZ212" s="31"/>
      <c r="KA212" s="31"/>
      <c r="KB212" s="31"/>
      <c r="KC212" s="31"/>
      <c r="KD212" s="31"/>
      <c r="KE212" s="31"/>
      <c r="KF212" s="31"/>
      <c r="KG212" s="31"/>
      <c r="KH212" s="31"/>
      <c r="KI212" s="31"/>
      <c r="KJ212" s="31"/>
      <c r="KK212" s="31"/>
      <c r="KL212" s="31"/>
      <c r="KM212" s="31"/>
      <c r="KN212" s="31"/>
      <c r="KO212" s="31"/>
      <c r="KP212" s="31"/>
      <c r="KQ212" s="31"/>
      <c r="KR212" s="31"/>
      <c r="KS212" s="31"/>
      <c r="KT212" s="31"/>
      <c r="KU212" s="31"/>
      <c r="KV212" s="31"/>
      <c r="KW212" s="31"/>
      <c r="KX212" s="31"/>
      <c r="KY212" s="31"/>
      <c r="KZ212" s="31"/>
      <c r="LA212" s="31"/>
      <c r="LB212" s="31"/>
      <c r="LC212" s="31"/>
      <c r="LD212" s="31"/>
      <c r="LE212" s="31"/>
      <c r="LF212" s="31"/>
      <c r="LG212" s="31"/>
      <c r="LH212" s="31"/>
      <c r="LI212" s="31"/>
      <c r="LJ212" s="31"/>
      <c r="LK212" s="31"/>
      <c r="LL212" s="31"/>
      <c r="LM212" s="31"/>
      <c r="LN212" s="31"/>
      <c r="LO212" s="31"/>
      <c r="LP212" s="31"/>
      <c r="LQ212" s="31"/>
      <c r="LR212" s="31"/>
      <c r="LS212" s="31"/>
      <c r="LT212" s="31"/>
      <c r="LU212" s="31"/>
      <c r="LV212" s="31"/>
      <c r="LW212" s="31"/>
      <c r="LX212" s="31"/>
      <c r="LY212" s="31"/>
      <c r="LZ212" s="31"/>
      <c r="MA212" s="31"/>
      <c r="MB212" s="31"/>
      <c r="MC212" s="31"/>
      <c r="MD212" s="31"/>
      <c r="ME212" s="31"/>
      <c r="MF212" s="31"/>
      <c r="MG212" s="31"/>
      <c r="MH212" s="31"/>
      <c r="MI212" s="31"/>
      <c r="MJ212" s="31"/>
      <c r="MK212" s="31"/>
      <c r="ML212" s="31"/>
      <c r="MM212" s="31"/>
      <c r="MN212" s="31"/>
      <c r="MO212" s="31"/>
      <c r="MP212" s="31"/>
      <c r="MQ212" s="31"/>
      <c r="MR212" s="31"/>
      <c r="MS212" s="31"/>
      <c r="MT212" s="31"/>
      <c r="MU212" s="31"/>
      <c r="MV212" s="31"/>
      <c r="MW212" s="31"/>
      <c r="MX212" s="31"/>
      <c r="MY212" s="31"/>
      <c r="MZ212" s="31"/>
      <c r="NA212" s="31"/>
      <c r="NB212" s="31"/>
      <c r="NC212" s="31"/>
      <c r="ND212" s="31"/>
      <c r="NE212" s="31"/>
      <c r="NF212" s="31"/>
      <c r="NG212" s="31"/>
      <c r="NH212" s="31"/>
      <c r="NI212" s="31"/>
      <c r="NJ212" s="31"/>
      <c r="NK212" s="31"/>
      <c r="NL212" s="31"/>
      <c r="NM212" s="31"/>
      <c r="NN212" s="31"/>
      <c r="NO212" s="31"/>
      <c r="NP212" s="31"/>
      <c r="NQ212" s="31"/>
      <c r="NR212" s="31"/>
      <c r="NS212" s="31"/>
      <c r="NT212" s="31"/>
      <c r="NU212" s="31"/>
      <c r="NV212" s="31"/>
      <c r="NW212" s="31"/>
      <c r="NX212" s="31"/>
      <c r="NY212" s="31"/>
      <c r="NZ212" s="31"/>
      <c r="OA212" s="31"/>
      <c r="OB212" s="31"/>
      <c r="OC212" s="31"/>
      <c r="OD212" s="31"/>
      <c r="OE212" s="31"/>
      <c r="OF212" s="31"/>
      <c r="OG212" s="31"/>
      <c r="OH212" s="31"/>
      <c r="OI212" s="31"/>
      <c r="OJ212" s="31"/>
      <c r="OK212" s="31"/>
      <c r="OL212" s="31"/>
      <c r="OM212" s="31"/>
      <c r="ON212" s="31"/>
      <c r="OO212" s="31"/>
      <c r="OP212" s="31"/>
      <c r="OQ212" s="31"/>
      <c r="OR212" s="31"/>
      <c r="OS212" s="31"/>
      <c r="OT212" s="31"/>
      <c r="OU212" s="31"/>
      <c r="OV212" s="31"/>
      <c r="OW212" s="31"/>
      <c r="OX212" s="31"/>
      <c r="OY212" s="31"/>
      <c r="OZ212" s="31"/>
      <c r="PA212" s="31"/>
      <c r="PB212" s="31"/>
      <c r="PC212" s="31"/>
      <c r="PD212" s="31"/>
      <c r="PE212" s="31"/>
      <c r="PF212" s="31"/>
      <c r="PG212" s="31"/>
      <c r="PH212" s="31"/>
      <c r="PI212" s="31"/>
      <c r="PJ212" s="31"/>
      <c r="PK212" s="31"/>
      <c r="PL212" s="31"/>
      <c r="PM212" s="31"/>
      <c r="PN212" s="31"/>
      <c r="PO212" s="31"/>
      <c r="PP212" s="31"/>
      <c r="PQ212" s="31"/>
      <c r="PR212" s="31"/>
      <c r="PS212" s="31"/>
      <c r="PT212" s="31"/>
      <c r="PU212" s="31"/>
      <c r="PV212" s="31"/>
      <c r="PW212" s="31"/>
      <c r="PX212" s="31"/>
      <c r="PY212" s="31"/>
      <c r="PZ212" s="31"/>
      <c r="QA212" s="31"/>
      <c r="QB212" s="31"/>
      <c r="QC212" s="31"/>
      <c r="QD212" s="31"/>
      <c r="QE212" s="31"/>
      <c r="QF212" s="31"/>
      <c r="QG212" s="31"/>
      <c r="QH212" s="31"/>
      <c r="QI212" s="31"/>
      <c r="QJ212" s="31"/>
      <c r="QK212" s="31"/>
      <c r="QL212" s="31"/>
      <c r="QM212" s="31"/>
      <c r="QN212" s="31"/>
      <c r="QO212" s="31"/>
      <c r="QP212" s="31"/>
      <c r="QQ212" s="31"/>
      <c r="QR212" s="31"/>
      <c r="QS212" s="31"/>
      <c r="QT212" s="31"/>
      <c r="QU212" s="31"/>
      <c r="QV212" s="31"/>
      <c r="QW212" s="31"/>
      <c r="QX212" s="31"/>
      <c r="QY212" s="31"/>
      <c r="QZ212" s="31"/>
      <c r="RA212" s="31"/>
      <c r="RB212" s="31"/>
      <c r="RC212" s="31"/>
      <c r="RD212" s="31"/>
      <c r="RE212" s="31"/>
      <c r="RF212" s="31"/>
      <c r="RG212" s="31"/>
      <c r="RH212" s="31"/>
      <c r="RI212" s="31"/>
      <c r="RJ212" s="31"/>
      <c r="RK212" s="31"/>
      <c r="RL212" s="31"/>
      <c r="RM212" s="31"/>
      <c r="RN212" s="31"/>
      <c r="RO212" s="31"/>
      <c r="RP212" s="31"/>
      <c r="RQ212" s="31"/>
      <c r="RR212" s="31"/>
      <c r="RS212" s="31"/>
      <c r="RT212" s="31"/>
      <c r="RU212" s="31"/>
      <c r="RV212" s="31"/>
      <c r="RW212" s="31"/>
      <c r="RX212" s="31"/>
      <c r="RY212" s="31"/>
      <c r="RZ212" s="31"/>
      <c r="SA212" s="31"/>
      <c r="SB212" s="31"/>
      <c r="SC212" s="31"/>
      <c r="SD212" s="31"/>
      <c r="SE212" s="31"/>
      <c r="SF212" s="31"/>
      <c r="SG212" s="31"/>
      <c r="SH212" s="31"/>
      <c r="SI212" s="31"/>
      <c r="SJ212" s="31"/>
      <c r="SK212" s="31"/>
      <c r="SL212" s="31"/>
      <c r="SM212" s="31"/>
      <c r="SN212" s="31"/>
      <c r="SO212" s="31"/>
      <c r="SP212" s="31"/>
      <c r="SQ212" s="31"/>
      <c r="SR212" s="31"/>
      <c r="SS212" s="31"/>
      <c r="ST212" s="31"/>
      <c r="SU212" s="31"/>
      <c r="SV212" s="31"/>
      <c r="SW212" s="31"/>
      <c r="SX212" s="31"/>
      <c r="SY212" s="31"/>
      <c r="SZ212" s="31"/>
      <c r="TA212" s="31"/>
      <c r="TB212" s="31"/>
      <c r="TC212" s="31"/>
      <c r="TD212" s="31"/>
      <c r="TE212" s="31"/>
      <c r="TF212" s="31"/>
      <c r="TG212" s="31"/>
      <c r="TH212" s="31"/>
      <c r="TI212" s="31"/>
      <c r="TJ212" s="31"/>
      <c r="TK212" s="31"/>
      <c r="TL212" s="31"/>
      <c r="TM212" s="31"/>
      <c r="TN212" s="31"/>
      <c r="TO212" s="31"/>
    </row>
    <row r="213" spans="1:535" s="33" customFormat="1" ht="21.75" customHeight="1" x14ac:dyDescent="0.25">
      <c r="A213" s="84" t="s">
        <v>192</v>
      </c>
      <c r="B213" s="93"/>
      <c r="C213" s="67" t="s">
        <v>335</v>
      </c>
      <c r="D213" s="155">
        <f>D214+D215+D216+D218+D219++D221+D217+D220+D222</f>
        <v>81903057</v>
      </c>
      <c r="E213" s="155">
        <f t="shared" ref="E213:X213" si="150">E214+E215+E216+E218+E219++E221+E217+E220+E222</f>
        <v>62366800</v>
      </c>
      <c r="F213" s="155">
        <f t="shared" si="150"/>
        <v>2305157</v>
      </c>
      <c r="G213" s="155">
        <f>G214+G215+G216+G218+G219++G221+G217+G220+G222</f>
        <v>58548244.040000007</v>
      </c>
      <c r="H213" s="155">
        <f t="shared" ref="H213:I213" si="151">H214+H215+H216+H218+H219++H221+H217+H220+H222</f>
        <v>45357377.219999999</v>
      </c>
      <c r="I213" s="155">
        <f t="shared" si="151"/>
        <v>1482324.3499999999</v>
      </c>
      <c r="J213" s="154">
        <f t="shared" ref="J213:J270" si="152">G213/D213*100</f>
        <v>71.484809217804894</v>
      </c>
      <c r="K213" s="155">
        <f t="shared" si="150"/>
        <v>5080600</v>
      </c>
      <c r="L213" s="155">
        <f t="shared" si="150"/>
        <v>2320500</v>
      </c>
      <c r="M213" s="155">
        <f t="shared" si="150"/>
        <v>2756970</v>
      </c>
      <c r="N213" s="155">
        <f t="shared" si="150"/>
        <v>2239004</v>
      </c>
      <c r="O213" s="155">
        <f t="shared" si="150"/>
        <v>3300</v>
      </c>
      <c r="P213" s="155">
        <f t="shared" si="150"/>
        <v>2323630</v>
      </c>
      <c r="Q213" s="155">
        <f t="shared" ref="Q213:V213" si="153">Q214+Q215+Q216+Q218+Q219++Q221+Q217+Q220+Q222</f>
        <v>3448030.7</v>
      </c>
      <c r="R213" s="155">
        <f t="shared" si="153"/>
        <v>819203.83</v>
      </c>
      <c r="S213" s="155">
        <f t="shared" si="153"/>
        <v>2424084.59</v>
      </c>
      <c r="T213" s="155">
        <f t="shared" si="153"/>
        <v>1956247.82</v>
      </c>
      <c r="U213" s="155">
        <f t="shared" si="153"/>
        <v>1885</v>
      </c>
      <c r="V213" s="155">
        <f t="shared" si="153"/>
        <v>1023946.11</v>
      </c>
      <c r="W213" s="154">
        <f t="shared" ref="W213:W276" si="154">Q213/K213*100</f>
        <v>67.866604338070317</v>
      </c>
      <c r="X213" s="155">
        <f t="shared" si="150"/>
        <v>61996274.740000002</v>
      </c>
      <c r="Y213" s="203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  <c r="DL213" s="32"/>
      <c r="DM213" s="32"/>
      <c r="DN213" s="32"/>
      <c r="DO213" s="32"/>
      <c r="DP213" s="32"/>
      <c r="DQ213" s="32"/>
      <c r="DR213" s="32"/>
      <c r="DS213" s="32"/>
      <c r="DT213" s="32"/>
      <c r="DU213" s="32"/>
      <c r="DV213" s="32"/>
      <c r="DW213" s="32"/>
      <c r="DX213" s="32"/>
      <c r="DY213" s="32"/>
      <c r="DZ213" s="32"/>
      <c r="EA213" s="32"/>
      <c r="EB213" s="32"/>
      <c r="EC213" s="32"/>
      <c r="ED213" s="32"/>
      <c r="EE213" s="32"/>
      <c r="EF213" s="32"/>
      <c r="EG213" s="32"/>
      <c r="EH213" s="32"/>
      <c r="EI213" s="32"/>
      <c r="EJ213" s="32"/>
      <c r="EK213" s="32"/>
      <c r="EL213" s="32"/>
      <c r="EM213" s="32"/>
      <c r="EN213" s="32"/>
      <c r="EO213" s="32"/>
      <c r="EP213" s="32"/>
      <c r="EQ213" s="32"/>
      <c r="ER213" s="32"/>
      <c r="ES213" s="32"/>
      <c r="ET213" s="32"/>
      <c r="EU213" s="32"/>
      <c r="EV213" s="32"/>
      <c r="EW213" s="32"/>
      <c r="EX213" s="32"/>
      <c r="EY213" s="32"/>
      <c r="EZ213" s="32"/>
      <c r="FA213" s="32"/>
      <c r="FB213" s="32"/>
      <c r="FC213" s="32"/>
      <c r="FD213" s="32"/>
      <c r="FE213" s="32"/>
      <c r="FF213" s="32"/>
      <c r="FG213" s="32"/>
      <c r="FH213" s="32"/>
      <c r="FI213" s="32"/>
      <c r="FJ213" s="32"/>
      <c r="FK213" s="32"/>
      <c r="FL213" s="32"/>
      <c r="FM213" s="32"/>
      <c r="FN213" s="32"/>
      <c r="FO213" s="32"/>
      <c r="FP213" s="32"/>
      <c r="FQ213" s="32"/>
      <c r="FR213" s="32"/>
      <c r="FS213" s="32"/>
      <c r="FT213" s="32"/>
      <c r="FU213" s="32"/>
      <c r="FV213" s="32"/>
      <c r="FW213" s="32"/>
      <c r="FX213" s="32"/>
      <c r="FY213" s="32"/>
      <c r="FZ213" s="32"/>
      <c r="GA213" s="32"/>
      <c r="GB213" s="32"/>
      <c r="GC213" s="32"/>
      <c r="GD213" s="32"/>
      <c r="GE213" s="32"/>
      <c r="GF213" s="32"/>
      <c r="GG213" s="32"/>
      <c r="GH213" s="32"/>
      <c r="GI213" s="32"/>
      <c r="GJ213" s="32"/>
      <c r="GK213" s="32"/>
      <c r="GL213" s="32"/>
      <c r="GM213" s="32"/>
      <c r="GN213" s="32"/>
      <c r="GO213" s="32"/>
      <c r="GP213" s="32"/>
      <c r="GQ213" s="32"/>
      <c r="GR213" s="32"/>
      <c r="GS213" s="32"/>
      <c r="GT213" s="32"/>
      <c r="GU213" s="32"/>
      <c r="GV213" s="32"/>
      <c r="GW213" s="32"/>
      <c r="GX213" s="32"/>
      <c r="GY213" s="32"/>
      <c r="GZ213" s="32"/>
      <c r="HA213" s="32"/>
      <c r="HB213" s="32"/>
      <c r="HC213" s="32"/>
      <c r="HD213" s="32"/>
      <c r="HE213" s="32"/>
      <c r="HF213" s="32"/>
      <c r="HG213" s="32"/>
      <c r="HH213" s="32"/>
      <c r="HI213" s="32"/>
      <c r="HJ213" s="32"/>
      <c r="HK213" s="32"/>
      <c r="HL213" s="32"/>
      <c r="HM213" s="32"/>
      <c r="HN213" s="32"/>
      <c r="HO213" s="32"/>
      <c r="HP213" s="32"/>
      <c r="HQ213" s="32"/>
      <c r="HR213" s="32"/>
      <c r="HS213" s="32"/>
      <c r="HT213" s="32"/>
      <c r="HU213" s="32"/>
      <c r="HV213" s="32"/>
      <c r="HW213" s="32"/>
      <c r="HX213" s="32"/>
      <c r="HY213" s="32"/>
      <c r="HZ213" s="32"/>
      <c r="IA213" s="32"/>
      <c r="IB213" s="32"/>
      <c r="IC213" s="32"/>
      <c r="ID213" s="32"/>
      <c r="IE213" s="32"/>
      <c r="IF213" s="32"/>
      <c r="IG213" s="32"/>
      <c r="IH213" s="32"/>
      <c r="II213" s="32"/>
      <c r="IJ213" s="32"/>
      <c r="IK213" s="32"/>
      <c r="IL213" s="32"/>
      <c r="IM213" s="32"/>
      <c r="IN213" s="32"/>
      <c r="IO213" s="32"/>
      <c r="IP213" s="32"/>
      <c r="IQ213" s="32"/>
      <c r="IR213" s="32"/>
      <c r="IS213" s="32"/>
      <c r="IT213" s="32"/>
      <c r="IU213" s="32"/>
      <c r="IV213" s="32"/>
      <c r="IW213" s="32"/>
      <c r="IX213" s="32"/>
      <c r="IY213" s="32"/>
      <c r="IZ213" s="32"/>
      <c r="JA213" s="32"/>
      <c r="JB213" s="32"/>
      <c r="JC213" s="32"/>
      <c r="JD213" s="32"/>
      <c r="JE213" s="32"/>
      <c r="JF213" s="32"/>
      <c r="JG213" s="32"/>
      <c r="JH213" s="32"/>
      <c r="JI213" s="32"/>
      <c r="JJ213" s="32"/>
      <c r="JK213" s="32"/>
      <c r="JL213" s="32"/>
      <c r="JM213" s="32"/>
      <c r="JN213" s="32"/>
      <c r="JO213" s="32"/>
      <c r="JP213" s="32"/>
      <c r="JQ213" s="32"/>
      <c r="JR213" s="32"/>
      <c r="JS213" s="32"/>
      <c r="JT213" s="32"/>
      <c r="JU213" s="32"/>
      <c r="JV213" s="32"/>
      <c r="JW213" s="32"/>
      <c r="JX213" s="32"/>
      <c r="JY213" s="32"/>
      <c r="JZ213" s="32"/>
      <c r="KA213" s="32"/>
      <c r="KB213" s="32"/>
      <c r="KC213" s="32"/>
      <c r="KD213" s="32"/>
      <c r="KE213" s="32"/>
      <c r="KF213" s="32"/>
      <c r="KG213" s="32"/>
      <c r="KH213" s="32"/>
      <c r="KI213" s="32"/>
      <c r="KJ213" s="32"/>
      <c r="KK213" s="32"/>
      <c r="KL213" s="32"/>
      <c r="KM213" s="32"/>
      <c r="KN213" s="32"/>
      <c r="KO213" s="32"/>
      <c r="KP213" s="32"/>
      <c r="KQ213" s="32"/>
      <c r="KR213" s="32"/>
      <c r="KS213" s="32"/>
      <c r="KT213" s="32"/>
      <c r="KU213" s="32"/>
      <c r="KV213" s="32"/>
      <c r="KW213" s="32"/>
      <c r="KX213" s="32"/>
      <c r="KY213" s="32"/>
      <c r="KZ213" s="32"/>
      <c r="LA213" s="32"/>
      <c r="LB213" s="32"/>
      <c r="LC213" s="32"/>
      <c r="LD213" s="32"/>
      <c r="LE213" s="32"/>
      <c r="LF213" s="32"/>
      <c r="LG213" s="32"/>
      <c r="LH213" s="32"/>
      <c r="LI213" s="32"/>
      <c r="LJ213" s="32"/>
      <c r="LK213" s="32"/>
      <c r="LL213" s="32"/>
      <c r="LM213" s="32"/>
      <c r="LN213" s="32"/>
      <c r="LO213" s="32"/>
      <c r="LP213" s="32"/>
      <c r="LQ213" s="32"/>
      <c r="LR213" s="32"/>
      <c r="LS213" s="32"/>
      <c r="LT213" s="32"/>
      <c r="LU213" s="32"/>
      <c r="LV213" s="32"/>
      <c r="LW213" s="32"/>
      <c r="LX213" s="32"/>
      <c r="LY213" s="32"/>
      <c r="LZ213" s="32"/>
      <c r="MA213" s="32"/>
      <c r="MB213" s="32"/>
      <c r="MC213" s="32"/>
      <c r="MD213" s="32"/>
      <c r="ME213" s="32"/>
      <c r="MF213" s="32"/>
      <c r="MG213" s="32"/>
      <c r="MH213" s="32"/>
      <c r="MI213" s="32"/>
      <c r="MJ213" s="32"/>
      <c r="MK213" s="32"/>
      <c r="ML213" s="32"/>
      <c r="MM213" s="32"/>
      <c r="MN213" s="32"/>
      <c r="MO213" s="32"/>
      <c r="MP213" s="32"/>
      <c r="MQ213" s="32"/>
      <c r="MR213" s="32"/>
      <c r="MS213" s="32"/>
      <c r="MT213" s="32"/>
      <c r="MU213" s="32"/>
      <c r="MV213" s="32"/>
      <c r="MW213" s="32"/>
      <c r="MX213" s="32"/>
      <c r="MY213" s="32"/>
      <c r="MZ213" s="32"/>
      <c r="NA213" s="32"/>
      <c r="NB213" s="32"/>
      <c r="NC213" s="32"/>
      <c r="ND213" s="32"/>
      <c r="NE213" s="32"/>
      <c r="NF213" s="32"/>
      <c r="NG213" s="32"/>
      <c r="NH213" s="32"/>
      <c r="NI213" s="32"/>
      <c r="NJ213" s="32"/>
      <c r="NK213" s="32"/>
      <c r="NL213" s="32"/>
      <c r="NM213" s="32"/>
      <c r="NN213" s="32"/>
      <c r="NO213" s="32"/>
      <c r="NP213" s="32"/>
      <c r="NQ213" s="32"/>
      <c r="NR213" s="32"/>
      <c r="NS213" s="32"/>
      <c r="NT213" s="32"/>
      <c r="NU213" s="32"/>
      <c r="NV213" s="32"/>
      <c r="NW213" s="32"/>
      <c r="NX213" s="32"/>
      <c r="NY213" s="32"/>
      <c r="NZ213" s="32"/>
      <c r="OA213" s="32"/>
      <c r="OB213" s="32"/>
      <c r="OC213" s="32"/>
      <c r="OD213" s="32"/>
      <c r="OE213" s="32"/>
      <c r="OF213" s="32"/>
      <c r="OG213" s="32"/>
      <c r="OH213" s="32"/>
      <c r="OI213" s="32"/>
      <c r="OJ213" s="32"/>
      <c r="OK213" s="32"/>
      <c r="OL213" s="32"/>
      <c r="OM213" s="32"/>
      <c r="ON213" s="32"/>
      <c r="OO213" s="32"/>
      <c r="OP213" s="32"/>
      <c r="OQ213" s="32"/>
      <c r="OR213" s="32"/>
      <c r="OS213" s="32"/>
      <c r="OT213" s="32"/>
      <c r="OU213" s="32"/>
      <c r="OV213" s="32"/>
      <c r="OW213" s="32"/>
      <c r="OX213" s="32"/>
      <c r="OY213" s="32"/>
      <c r="OZ213" s="32"/>
      <c r="PA213" s="32"/>
      <c r="PB213" s="32"/>
      <c r="PC213" s="32"/>
      <c r="PD213" s="32"/>
      <c r="PE213" s="32"/>
      <c r="PF213" s="32"/>
      <c r="PG213" s="32"/>
      <c r="PH213" s="32"/>
      <c r="PI213" s="32"/>
      <c r="PJ213" s="32"/>
      <c r="PK213" s="32"/>
      <c r="PL213" s="32"/>
      <c r="PM213" s="32"/>
      <c r="PN213" s="32"/>
      <c r="PO213" s="32"/>
      <c r="PP213" s="32"/>
      <c r="PQ213" s="32"/>
      <c r="PR213" s="32"/>
      <c r="PS213" s="32"/>
      <c r="PT213" s="32"/>
      <c r="PU213" s="32"/>
      <c r="PV213" s="32"/>
      <c r="PW213" s="32"/>
      <c r="PX213" s="32"/>
      <c r="PY213" s="32"/>
      <c r="PZ213" s="32"/>
      <c r="QA213" s="32"/>
      <c r="QB213" s="32"/>
      <c r="QC213" s="32"/>
      <c r="QD213" s="32"/>
      <c r="QE213" s="32"/>
      <c r="QF213" s="32"/>
      <c r="QG213" s="32"/>
      <c r="QH213" s="32"/>
      <c r="QI213" s="32"/>
      <c r="QJ213" s="32"/>
      <c r="QK213" s="32"/>
      <c r="QL213" s="32"/>
      <c r="QM213" s="32"/>
      <c r="QN213" s="32"/>
      <c r="QO213" s="32"/>
      <c r="QP213" s="32"/>
      <c r="QQ213" s="32"/>
      <c r="QR213" s="32"/>
      <c r="QS213" s="32"/>
      <c r="QT213" s="32"/>
      <c r="QU213" s="32"/>
      <c r="QV213" s="32"/>
      <c r="QW213" s="32"/>
      <c r="QX213" s="32"/>
      <c r="QY213" s="32"/>
      <c r="QZ213" s="32"/>
      <c r="RA213" s="32"/>
      <c r="RB213" s="32"/>
      <c r="RC213" s="32"/>
      <c r="RD213" s="32"/>
      <c r="RE213" s="32"/>
      <c r="RF213" s="32"/>
      <c r="RG213" s="32"/>
      <c r="RH213" s="32"/>
      <c r="RI213" s="32"/>
      <c r="RJ213" s="32"/>
      <c r="RK213" s="32"/>
      <c r="RL213" s="32"/>
      <c r="RM213" s="32"/>
      <c r="RN213" s="32"/>
      <c r="RO213" s="32"/>
      <c r="RP213" s="32"/>
      <c r="RQ213" s="32"/>
      <c r="RR213" s="32"/>
      <c r="RS213" s="32"/>
      <c r="RT213" s="32"/>
      <c r="RU213" s="32"/>
      <c r="RV213" s="32"/>
      <c r="RW213" s="32"/>
      <c r="RX213" s="32"/>
      <c r="RY213" s="32"/>
      <c r="RZ213" s="32"/>
      <c r="SA213" s="32"/>
      <c r="SB213" s="32"/>
      <c r="SC213" s="32"/>
      <c r="SD213" s="32"/>
      <c r="SE213" s="32"/>
      <c r="SF213" s="32"/>
      <c r="SG213" s="32"/>
      <c r="SH213" s="32"/>
      <c r="SI213" s="32"/>
      <c r="SJ213" s="32"/>
      <c r="SK213" s="32"/>
      <c r="SL213" s="32"/>
      <c r="SM213" s="32"/>
      <c r="SN213" s="32"/>
      <c r="SO213" s="32"/>
      <c r="SP213" s="32"/>
      <c r="SQ213" s="32"/>
      <c r="SR213" s="32"/>
      <c r="SS213" s="32"/>
      <c r="ST213" s="32"/>
      <c r="SU213" s="32"/>
      <c r="SV213" s="32"/>
      <c r="SW213" s="32"/>
      <c r="SX213" s="32"/>
      <c r="SY213" s="32"/>
      <c r="SZ213" s="32"/>
      <c r="TA213" s="32"/>
      <c r="TB213" s="32"/>
      <c r="TC213" s="32"/>
      <c r="TD213" s="32"/>
      <c r="TE213" s="32"/>
      <c r="TF213" s="32"/>
      <c r="TG213" s="32"/>
      <c r="TH213" s="32"/>
      <c r="TI213" s="32"/>
      <c r="TJ213" s="32"/>
      <c r="TK213" s="32"/>
      <c r="TL213" s="32"/>
      <c r="TM213" s="32"/>
      <c r="TN213" s="32"/>
      <c r="TO213" s="32"/>
    </row>
    <row r="214" spans="1:535" s="21" customFormat="1" ht="47.25" x14ac:dyDescent="0.25">
      <c r="A214" s="53" t="s">
        <v>139</v>
      </c>
      <c r="B214" s="82" t="str">
        <f>'дод 5'!A20</f>
        <v>0160</v>
      </c>
      <c r="C214" s="35" t="s">
        <v>492</v>
      </c>
      <c r="D214" s="157">
        <v>2167035</v>
      </c>
      <c r="E214" s="157">
        <v>1695500</v>
      </c>
      <c r="F214" s="157">
        <v>21335</v>
      </c>
      <c r="G214" s="157">
        <v>1636365.02</v>
      </c>
      <c r="H214" s="157">
        <v>1290520.93</v>
      </c>
      <c r="I214" s="157">
        <v>15448.57</v>
      </c>
      <c r="J214" s="158">
        <f t="shared" si="152"/>
        <v>75.511702395208204</v>
      </c>
      <c r="K214" s="157">
        <f>M214+P214</f>
        <v>0</v>
      </c>
      <c r="L214" s="157"/>
      <c r="M214" s="157"/>
      <c r="N214" s="157"/>
      <c r="O214" s="157"/>
      <c r="P214" s="157"/>
      <c r="Q214" s="157">
        <f t="shared" ref="Q214:Q221" si="155">S214+V214</f>
        <v>0</v>
      </c>
      <c r="R214" s="157"/>
      <c r="S214" s="157"/>
      <c r="T214" s="157"/>
      <c r="U214" s="157"/>
      <c r="V214" s="157"/>
      <c r="W214" s="158"/>
      <c r="X214" s="157">
        <f t="shared" ref="X214:X221" si="156">G214+Q214</f>
        <v>1636365.02</v>
      </c>
      <c r="Y214" s="203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  <c r="IT214" s="22"/>
      <c r="IU214" s="22"/>
      <c r="IV214" s="22"/>
      <c r="IW214" s="22"/>
      <c r="IX214" s="22"/>
      <c r="IY214" s="22"/>
      <c r="IZ214" s="22"/>
      <c r="JA214" s="22"/>
      <c r="JB214" s="22"/>
      <c r="JC214" s="22"/>
      <c r="JD214" s="22"/>
      <c r="JE214" s="22"/>
      <c r="JF214" s="22"/>
      <c r="JG214" s="22"/>
      <c r="JH214" s="22"/>
      <c r="JI214" s="22"/>
      <c r="JJ214" s="22"/>
      <c r="JK214" s="22"/>
      <c r="JL214" s="22"/>
      <c r="JM214" s="22"/>
      <c r="JN214" s="22"/>
      <c r="JO214" s="22"/>
      <c r="JP214" s="22"/>
      <c r="JQ214" s="22"/>
      <c r="JR214" s="22"/>
      <c r="JS214" s="22"/>
      <c r="JT214" s="22"/>
      <c r="JU214" s="22"/>
      <c r="JV214" s="22"/>
      <c r="JW214" s="22"/>
      <c r="JX214" s="22"/>
      <c r="JY214" s="22"/>
      <c r="JZ214" s="22"/>
      <c r="KA214" s="22"/>
      <c r="KB214" s="22"/>
      <c r="KC214" s="22"/>
      <c r="KD214" s="22"/>
      <c r="KE214" s="22"/>
      <c r="KF214" s="22"/>
      <c r="KG214" s="22"/>
      <c r="KH214" s="22"/>
      <c r="KI214" s="22"/>
      <c r="KJ214" s="22"/>
      <c r="KK214" s="22"/>
      <c r="KL214" s="22"/>
      <c r="KM214" s="22"/>
      <c r="KN214" s="22"/>
      <c r="KO214" s="22"/>
      <c r="KP214" s="22"/>
      <c r="KQ214" s="22"/>
      <c r="KR214" s="22"/>
      <c r="KS214" s="22"/>
      <c r="KT214" s="22"/>
      <c r="KU214" s="22"/>
      <c r="KV214" s="22"/>
      <c r="KW214" s="22"/>
      <c r="KX214" s="22"/>
      <c r="KY214" s="22"/>
      <c r="KZ214" s="22"/>
      <c r="LA214" s="22"/>
      <c r="LB214" s="22"/>
      <c r="LC214" s="22"/>
      <c r="LD214" s="22"/>
      <c r="LE214" s="22"/>
      <c r="LF214" s="22"/>
      <c r="LG214" s="22"/>
      <c r="LH214" s="22"/>
      <c r="LI214" s="22"/>
      <c r="LJ214" s="22"/>
      <c r="LK214" s="22"/>
      <c r="LL214" s="22"/>
      <c r="LM214" s="22"/>
      <c r="LN214" s="22"/>
      <c r="LO214" s="22"/>
      <c r="LP214" s="22"/>
      <c r="LQ214" s="22"/>
      <c r="LR214" s="22"/>
      <c r="LS214" s="22"/>
      <c r="LT214" s="22"/>
      <c r="LU214" s="22"/>
      <c r="LV214" s="22"/>
      <c r="LW214" s="22"/>
      <c r="LX214" s="22"/>
      <c r="LY214" s="22"/>
      <c r="LZ214" s="22"/>
      <c r="MA214" s="22"/>
      <c r="MB214" s="22"/>
      <c r="MC214" s="22"/>
      <c r="MD214" s="22"/>
      <c r="ME214" s="22"/>
      <c r="MF214" s="22"/>
      <c r="MG214" s="22"/>
      <c r="MH214" s="22"/>
      <c r="MI214" s="22"/>
      <c r="MJ214" s="22"/>
      <c r="MK214" s="22"/>
      <c r="ML214" s="22"/>
      <c r="MM214" s="22"/>
      <c r="MN214" s="22"/>
      <c r="MO214" s="22"/>
      <c r="MP214" s="22"/>
      <c r="MQ214" s="22"/>
      <c r="MR214" s="22"/>
      <c r="MS214" s="22"/>
      <c r="MT214" s="22"/>
      <c r="MU214" s="22"/>
      <c r="MV214" s="22"/>
      <c r="MW214" s="22"/>
      <c r="MX214" s="22"/>
      <c r="MY214" s="22"/>
      <c r="MZ214" s="22"/>
      <c r="NA214" s="22"/>
      <c r="NB214" s="22"/>
      <c r="NC214" s="22"/>
      <c r="ND214" s="22"/>
      <c r="NE214" s="22"/>
      <c r="NF214" s="22"/>
      <c r="NG214" s="22"/>
      <c r="NH214" s="22"/>
      <c r="NI214" s="22"/>
      <c r="NJ214" s="22"/>
      <c r="NK214" s="22"/>
      <c r="NL214" s="22"/>
      <c r="NM214" s="22"/>
      <c r="NN214" s="22"/>
      <c r="NO214" s="22"/>
      <c r="NP214" s="22"/>
      <c r="NQ214" s="22"/>
      <c r="NR214" s="22"/>
      <c r="NS214" s="22"/>
      <c r="NT214" s="22"/>
      <c r="NU214" s="22"/>
      <c r="NV214" s="22"/>
      <c r="NW214" s="22"/>
      <c r="NX214" s="22"/>
      <c r="NY214" s="22"/>
      <c r="NZ214" s="22"/>
      <c r="OA214" s="22"/>
      <c r="OB214" s="22"/>
      <c r="OC214" s="22"/>
      <c r="OD214" s="22"/>
      <c r="OE214" s="22"/>
      <c r="OF214" s="22"/>
      <c r="OG214" s="22"/>
      <c r="OH214" s="22"/>
      <c r="OI214" s="22"/>
      <c r="OJ214" s="22"/>
      <c r="OK214" s="22"/>
      <c r="OL214" s="22"/>
      <c r="OM214" s="22"/>
      <c r="ON214" s="22"/>
      <c r="OO214" s="22"/>
      <c r="OP214" s="22"/>
      <c r="OQ214" s="22"/>
      <c r="OR214" s="22"/>
      <c r="OS214" s="22"/>
      <c r="OT214" s="22"/>
      <c r="OU214" s="22"/>
      <c r="OV214" s="22"/>
      <c r="OW214" s="22"/>
      <c r="OX214" s="22"/>
      <c r="OY214" s="22"/>
      <c r="OZ214" s="22"/>
      <c r="PA214" s="22"/>
      <c r="PB214" s="22"/>
      <c r="PC214" s="22"/>
      <c r="PD214" s="22"/>
      <c r="PE214" s="22"/>
      <c r="PF214" s="22"/>
      <c r="PG214" s="22"/>
      <c r="PH214" s="22"/>
      <c r="PI214" s="22"/>
      <c r="PJ214" s="22"/>
      <c r="PK214" s="22"/>
      <c r="PL214" s="22"/>
      <c r="PM214" s="22"/>
      <c r="PN214" s="22"/>
      <c r="PO214" s="22"/>
      <c r="PP214" s="22"/>
      <c r="PQ214" s="22"/>
      <c r="PR214" s="22"/>
      <c r="PS214" s="22"/>
      <c r="PT214" s="22"/>
      <c r="PU214" s="22"/>
      <c r="PV214" s="22"/>
      <c r="PW214" s="22"/>
      <c r="PX214" s="22"/>
      <c r="PY214" s="22"/>
      <c r="PZ214" s="22"/>
      <c r="QA214" s="22"/>
      <c r="QB214" s="22"/>
      <c r="QC214" s="22"/>
      <c r="QD214" s="22"/>
      <c r="QE214" s="22"/>
      <c r="QF214" s="22"/>
      <c r="QG214" s="22"/>
      <c r="QH214" s="22"/>
      <c r="QI214" s="22"/>
      <c r="QJ214" s="22"/>
      <c r="QK214" s="22"/>
      <c r="QL214" s="22"/>
      <c r="QM214" s="22"/>
      <c r="QN214" s="22"/>
      <c r="QO214" s="22"/>
      <c r="QP214" s="22"/>
      <c r="QQ214" s="22"/>
      <c r="QR214" s="22"/>
      <c r="QS214" s="22"/>
      <c r="QT214" s="22"/>
      <c r="QU214" s="22"/>
      <c r="QV214" s="22"/>
      <c r="QW214" s="22"/>
      <c r="QX214" s="22"/>
      <c r="QY214" s="22"/>
      <c r="QZ214" s="22"/>
      <c r="RA214" s="22"/>
      <c r="RB214" s="22"/>
      <c r="RC214" s="22"/>
      <c r="RD214" s="22"/>
      <c r="RE214" s="22"/>
      <c r="RF214" s="22"/>
      <c r="RG214" s="22"/>
      <c r="RH214" s="22"/>
      <c r="RI214" s="22"/>
      <c r="RJ214" s="22"/>
      <c r="RK214" s="22"/>
      <c r="RL214" s="22"/>
      <c r="RM214" s="22"/>
      <c r="RN214" s="22"/>
      <c r="RO214" s="22"/>
      <c r="RP214" s="22"/>
      <c r="RQ214" s="22"/>
      <c r="RR214" s="22"/>
      <c r="RS214" s="22"/>
      <c r="RT214" s="22"/>
      <c r="RU214" s="22"/>
      <c r="RV214" s="22"/>
      <c r="RW214" s="22"/>
      <c r="RX214" s="22"/>
      <c r="RY214" s="22"/>
      <c r="RZ214" s="22"/>
      <c r="SA214" s="22"/>
      <c r="SB214" s="22"/>
      <c r="SC214" s="22"/>
      <c r="SD214" s="22"/>
      <c r="SE214" s="22"/>
      <c r="SF214" s="22"/>
      <c r="SG214" s="22"/>
      <c r="SH214" s="22"/>
      <c r="SI214" s="22"/>
      <c r="SJ214" s="22"/>
      <c r="SK214" s="22"/>
      <c r="SL214" s="22"/>
      <c r="SM214" s="22"/>
      <c r="SN214" s="22"/>
      <c r="SO214" s="22"/>
      <c r="SP214" s="22"/>
      <c r="SQ214" s="22"/>
      <c r="SR214" s="22"/>
      <c r="SS214" s="22"/>
      <c r="ST214" s="22"/>
      <c r="SU214" s="22"/>
      <c r="SV214" s="22"/>
      <c r="SW214" s="22"/>
      <c r="SX214" s="22"/>
      <c r="SY214" s="22"/>
      <c r="SZ214" s="22"/>
      <c r="TA214" s="22"/>
      <c r="TB214" s="22"/>
      <c r="TC214" s="22"/>
      <c r="TD214" s="22"/>
      <c r="TE214" s="22"/>
      <c r="TF214" s="22"/>
      <c r="TG214" s="22"/>
      <c r="TH214" s="22"/>
      <c r="TI214" s="22"/>
      <c r="TJ214" s="22"/>
      <c r="TK214" s="22"/>
      <c r="TL214" s="22"/>
      <c r="TM214" s="22"/>
      <c r="TN214" s="22"/>
      <c r="TO214" s="22"/>
    </row>
    <row r="215" spans="1:535" s="21" customFormat="1" ht="26.25" customHeight="1" x14ac:dyDescent="0.25">
      <c r="A215" s="53" t="s">
        <v>507</v>
      </c>
      <c r="B215" s="82">
        <v>1080</v>
      </c>
      <c r="C215" s="54" t="s">
        <v>508</v>
      </c>
      <c r="D215" s="157">
        <v>50948015</v>
      </c>
      <c r="E215" s="157">
        <v>40594000</v>
      </c>
      <c r="F215" s="157">
        <v>777815</v>
      </c>
      <c r="G215" s="157">
        <v>36985763.390000001</v>
      </c>
      <c r="H215" s="157">
        <v>29781722.809999999</v>
      </c>
      <c r="I215" s="157">
        <v>480416.2</v>
      </c>
      <c r="J215" s="158">
        <f t="shared" si="152"/>
        <v>72.595101870013977</v>
      </c>
      <c r="K215" s="157">
        <f t="shared" ref="K215:K222" si="157">M215+P215</f>
        <v>2729100</v>
      </c>
      <c r="L215" s="157"/>
      <c r="M215" s="157">
        <v>2725970</v>
      </c>
      <c r="N215" s="157">
        <v>2226904</v>
      </c>
      <c r="O215" s="157"/>
      <c r="P215" s="157">
        <v>3130</v>
      </c>
      <c r="Q215" s="157">
        <f t="shared" si="155"/>
        <v>2438962.9</v>
      </c>
      <c r="R215" s="157"/>
      <c r="S215" s="157">
        <v>2410810</v>
      </c>
      <c r="T215" s="157">
        <v>1956247.82</v>
      </c>
      <c r="U215" s="157"/>
      <c r="V215" s="157">
        <v>28152.9</v>
      </c>
      <c r="W215" s="158">
        <f t="shared" si="154"/>
        <v>89.368762595727532</v>
      </c>
      <c r="X215" s="157">
        <f t="shared" si="156"/>
        <v>39424726.289999999</v>
      </c>
      <c r="Y215" s="203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  <c r="IT215" s="22"/>
      <c r="IU215" s="22"/>
      <c r="IV215" s="22"/>
      <c r="IW215" s="22"/>
      <c r="IX215" s="22"/>
      <c r="IY215" s="22"/>
      <c r="IZ215" s="22"/>
      <c r="JA215" s="22"/>
      <c r="JB215" s="22"/>
      <c r="JC215" s="22"/>
      <c r="JD215" s="22"/>
      <c r="JE215" s="22"/>
      <c r="JF215" s="22"/>
      <c r="JG215" s="22"/>
      <c r="JH215" s="22"/>
      <c r="JI215" s="22"/>
      <c r="JJ215" s="22"/>
      <c r="JK215" s="22"/>
      <c r="JL215" s="22"/>
      <c r="JM215" s="22"/>
      <c r="JN215" s="22"/>
      <c r="JO215" s="22"/>
      <c r="JP215" s="22"/>
      <c r="JQ215" s="22"/>
      <c r="JR215" s="22"/>
      <c r="JS215" s="22"/>
      <c r="JT215" s="22"/>
      <c r="JU215" s="22"/>
      <c r="JV215" s="22"/>
      <c r="JW215" s="22"/>
      <c r="JX215" s="22"/>
      <c r="JY215" s="22"/>
      <c r="JZ215" s="22"/>
      <c r="KA215" s="22"/>
      <c r="KB215" s="22"/>
      <c r="KC215" s="22"/>
      <c r="KD215" s="22"/>
      <c r="KE215" s="22"/>
      <c r="KF215" s="22"/>
      <c r="KG215" s="22"/>
      <c r="KH215" s="22"/>
      <c r="KI215" s="22"/>
      <c r="KJ215" s="22"/>
      <c r="KK215" s="22"/>
      <c r="KL215" s="22"/>
      <c r="KM215" s="22"/>
      <c r="KN215" s="22"/>
      <c r="KO215" s="22"/>
      <c r="KP215" s="22"/>
      <c r="KQ215" s="22"/>
      <c r="KR215" s="22"/>
      <c r="KS215" s="22"/>
      <c r="KT215" s="22"/>
      <c r="KU215" s="22"/>
      <c r="KV215" s="22"/>
      <c r="KW215" s="22"/>
      <c r="KX215" s="22"/>
      <c r="KY215" s="22"/>
      <c r="KZ215" s="22"/>
      <c r="LA215" s="22"/>
      <c r="LB215" s="22"/>
      <c r="LC215" s="22"/>
      <c r="LD215" s="22"/>
      <c r="LE215" s="22"/>
      <c r="LF215" s="22"/>
      <c r="LG215" s="22"/>
      <c r="LH215" s="22"/>
      <c r="LI215" s="22"/>
      <c r="LJ215" s="22"/>
      <c r="LK215" s="22"/>
      <c r="LL215" s="22"/>
      <c r="LM215" s="22"/>
      <c r="LN215" s="22"/>
      <c r="LO215" s="22"/>
      <c r="LP215" s="22"/>
      <c r="LQ215" s="22"/>
      <c r="LR215" s="22"/>
      <c r="LS215" s="22"/>
      <c r="LT215" s="22"/>
      <c r="LU215" s="22"/>
      <c r="LV215" s="22"/>
      <c r="LW215" s="22"/>
      <c r="LX215" s="22"/>
      <c r="LY215" s="22"/>
      <c r="LZ215" s="22"/>
      <c r="MA215" s="22"/>
      <c r="MB215" s="22"/>
      <c r="MC215" s="22"/>
      <c r="MD215" s="22"/>
      <c r="ME215" s="22"/>
      <c r="MF215" s="22"/>
      <c r="MG215" s="22"/>
      <c r="MH215" s="22"/>
      <c r="MI215" s="22"/>
      <c r="MJ215" s="22"/>
      <c r="MK215" s="22"/>
      <c r="ML215" s="22"/>
      <c r="MM215" s="22"/>
      <c r="MN215" s="22"/>
      <c r="MO215" s="22"/>
      <c r="MP215" s="22"/>
      <c r="MQ215" s="22"/>
      <c r="MR215" s="22"/>
      <c r="MS215" s="22"/>
      <c r="MT215" s="22"/>
      <c r="MU215" s="22"/>
      <c r="MV215" s="22"/>
      <c r="MW215" s="22"/>
      <c r="MX215" s="22"/>
      <c r="MY215" s="22"/>
      <c r="MZ215" s="22"/>
      <c r="NA215" s="22"/>
      <c r="NB215" s="22"/>
      <c r="NC215" s="22"/>
      <c r="ND215" s="22"/>
      <c r="NE215" s="22"/>
      <c r="NF215" s="22"/>
      <c r="NG215" s="22"/>
      <c r="NH215" s="22"/>
      <c r="NI215" s="22"/>
      <c r="NJ215" s="22"/>
      <c r="NK215" s="22"/>
      <c r="NL215" s="22"/>
      <c r="NM215" s="22"/>
      <c r="NN215" s="22"/>
      <c r="NO215" s="22"/>
      <c r="NP215" s="22"/>
      <c r="NQ215" s="22"/>
      <c r="NR215" s="22"/>
      <c r="NS215" s="22"/>
      <c r="NT215" s="22"/>
      <c r="NU215" s="22"/>
      <c r="NV215" s="22"/>
      <c r="NW215" s="22"/>
      <c r="NX215" s="22"/>
      <c r="NY215" s="22"/>
      <c r="NZ215" s="22"/>
      <c r="OA215" s="22"/>
      <c r="OB215" s="22"/>
      <c r="OC215" s="22"/>
      <c r="OD215" s="22"/>
      <c r="OE215" s="22"/>
      <c r="OF215" s="22"/>
      <c r="OG215" s="22"/>
      <c r="OH215" s="22"/>
      <c r="OI215" s="22"/>
      <c r="OJ215" s="22"/>
      <c r="OK215" s="22"/>
      <c r="OL215" s="22"/>
      <c r="OM215" s="22"/>
      <c r="ON215" s="22"/>
      <c r="OO215" s="22"/>
      <c r="OP215" s="22"/>
      <c r="OQ215" s="22"/>
      <c r="OR215" s="22"/>
      <c r="OS215" s="22"/>
      <c r="OT215" s="22"/>
      <c r="OU215" s="22"/>
      <c r="OV215" s="22"/>
      <c r="OW215" s="22"/>
      <c r="OX215" s="22"/>
      <c r="OY215" s="22"/>
      <c r="OZ215" s="22"/>
      <c r="PA215" s="22"/>
      <c r="PB215" s="22"/>
      <c r="PC215" s="22"/>
      <c r="PD215" s="22"/>
      <c r="PE215" s="22"/>
      <c r="PF215" s="22"/>
      <c r="PG215" s="22"/>
      <c r="PH215" s="22"/>
      <c r="PI215" s="22"/>
      <c r="PJ215" s="22"/>
      <c r="PK215" s="22"/>
      <c r="PL215" s="22"/>
      <c r="PM215" s="22"/>
      <c r="PN215" s="22"/>
      <c r="PO215" s="22"/>
      <c r="PP215" s="22"/>
      <c r="PQ215" s="22"/>
      <c r="PR215" s="22"/>
      <c r="PS215" s="22"/>
      <c r="PT215" s="22"/>
      <c r="PU215" s="22"/>
      <c r="PV215" s="22"/>
      <c r="PW215" s="22"/>
      <c r="PX215" s="22"/>
      <c r="PY215" s="22"/>
      <c r="PZ215" s="22"/>
      <c r="QA215" s="22"/>
      <c r="QB215" s="22"/>
      <c r="QC215" s="22"/>
      <c r="QD215" s="22"/>
      <c r="QE215" s="22"/>
      <c r="QF215" s="22"/>
      <c r="QG215" s="22"/>
      <c r="QH215" s="22"/>
      <c r="QI215" s="22"/>
      <c r="QJ215" s="22"/>
      <c r="QK215" s="22"/>
      <c r="QL215" s="22"/>
      <c r="QM215" s="22"/>
      <c r="QN215" s="22"/>
      <c r="QO215" s="22"/>
      <c r="QP215" s="22"/>
      <c r="QQ215" s="22"/>
      <c r="QR215" s="22"/>
      <c r="QS215" s="22"/>
      <c r="QT215" s="22"/>
      <c r="QU215" s="22"/>
      <c r="QV215" s="22"/>
      <c r="QW215" s="22"/>
      <c r="QX215" s="22"/>
      <c r="QY215" s="22"/>
      <c r="QZ215" s="22"/>
      <c r="RA215" s="22"/>
      <c r="RB215" s="22"/>
      <c r="RC215" s="22"/>
      <c r="RD215" s="22"/>
      <c r="RE215" s="22"/>
      <c r="RF215" s="22"/>
      <c r="RG215" s="22"/>
      <c r="RH215" s="22"/>
      <c r="RI215" s="22"/>
      <c r="RJ215" s="22"/>
      <c r="RK215" s="22"/>
      <c r="RL215" s="22"/>
      <c r="RM215" s="22"/>
      <c r="RN215" s="22"/>
      <c r="RO215" s="22"/>
      <c r="RP215" s="22"/>
      <c r="RQ215" s="22"/>
      <c r="RR215" s="22"/>
      <c r="RS215" s="22"/>
      <c r="RT215" s="22"/>
      <c r="RU215" s="22"/>
      <c r="RV215" s="22"/>
      <c r="RW215" s="22"/>
      <c r="RX215" s="22"/>
      <c r="RY215" s="22"/>
      <c r="RZ215" s="22"/>
      <c r="SA215" s="22"/>
      <c r="SB215" s="22"/>
      <c r="SC215" s="22"/>
      <c r="SD215" s="22"/>
      <c r="SE215" s="22"/>
      <c r="SF215" s="22"/>
      <c r="SG215" s="22"/>
      <c r="SH215" s="22"/>
      <c r="SI215" s="22"/>
      <c r="SJ215" s="22"/>
      <c r="SK215" s="22"/>
      <c r="SL215" s="22"/>
      <c r="SM215" s="22"/>
      <c r="SN215" s="22"/>
      <c r="SO215" s="22"/>
      <c r="SP215" s="22"/>
      <c r="SQ215" s="22"/>
      <c r="SR215" s="22"/>
      <c r="SS215" s="22"/>
      <c r="ST215" s="22"/>
      <c r="SU215" s="22"/>
      <c r="SV215" s="22"/>
      <c r="SW215" s="22"/>
      <c r="SX215" s="22"/>
      <c r="SY215" s="22"/>
      <c r="SZ215" s="22"/>
      <c r="TA215" s="22"/>
      <c r="TB215" s="22"/>
      <c r="TC215" s="22"/>
      <c r="TD215" s="22"/>
      <c r="TE215" s="22"/>
      <c r="TF215" s="22"/>
      <c r="TG215" s="22"/>
      <c r="TH215" s="22"/>
      <c r="TI215" s="22"/>
      <c r="TJ215" s="22"/>
      <c r="TK215" s="22"/>
      <c r="TL215" s="22"/>
      <c r="TM215" s="22"/>
      <c r="TN215" s="22"/>
      <c r="TO215" s="22"/>
    </row>
    <row r="216" spans="1:535" s="21" customFormat="1" ht="21" customHeight="1" x14ac:dyDescent="0.25">
      <c r="A216" s="53" t="s">
        <v>193</v>
      </c>
      <c r="B216" s="82" t="str">
        <f>'дод 5'!A143</f>
        <v>4030</v>
      </c>
      <c r="C216" s="54" t="str">
        <f>'дод 5'!C143</f>
        <v>Забезпечення діяльності бібліотек</v>
      </c>
      <c r="D216" s="157">
        <v>23024164</v>
      </c>
      <c r="E216" s="157">
        <v>16852700</v>
      </c>
      <c r="F216" s="157">
        <v>1328264</v>
      </c>
      <c r="G216" s="157">
        <v>16049747.640000001</v>
      </c>
      <c r="H216" s="157">
        <v>11992626.98</v>
      </c>
      <c r="I216" s="157">
        <v>880145.13</v>
      </c>
      <c r="J216" s="158">
        <f t="shared" si="152"/>
        <v>69.708275358010823</v>
      </c>
      <c r="K216" s="157">
        <f t="shared" si="157"/>
        <v>252500</v>
      </c>
      <c r="L216" s="157">
        <v>227500</v>
      </c>
      <c r="M216" s="157">
        <v>25000</v>
      </c>
      <c r="N216" s="157">
        <v>12100</v>
      </c>
      <c r="O216" s="157"/>
      <c r="P216" s="157">
        <v>227500</v>
      </c>
      <c r="Q216" s="157">
        <f t="shared" si="155"/>
        <v>211438.97</v>
      </c>
      <c r="R216" s="157">
        <v>30019</v>
      </c>
      <c r="S216" s="157">
        <v>4830.59</v>
      </c>
      <c r="T216" s="157"/>
      <c r="U216" s="157"/>
      <c r="V216" s="157">
        <v>206608.38</v>
      </c>
      <c r="W216" s="158">
        <f t="shared" si="154"/>
        <v>83.738205940594057</v>
      </c>
      <c r="X216" s="157">
        <f t="shared" si="156"/>
        <v>16261186.610000001</v>
      </c>
      <c r="Y216" s="203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  <c r="IT216" s="22"/>
      <c r="IU216" s="22"/>
      <c r="IV216" s="22"/>
      <c r="IW216" s="22"/>
      <c r="IX216" s="22"/>
      <c r="IY216" s="22"/>
      <c r="IZ216" s="22"/>
      <c r="JA216" s="22"/>
      <c r="JB216" s="22"/>
      <c r="JC216" s="22"/>
      <c r="JD216" s="22"/>
      <c r="JE216" s="22"/>
      <c r="JF216" s="22"/>
      <c r="JG216" s="22"/>
      <c r="JH216" s="22"/>
      <c r="JI216" s="22"/>
      <c r="JJ216" s="22"/>
      <c r="JK216" s="22"/>
      <c r="JL216" s="22"/>
      <c r="JM216" s="22"/>
      <c r="JN216" s="22"/>
      <c r="JO216" s="22"/>
      <c r="JP216" s="22"/>
      <c r="JQ216" s="22"/>
      <c r="JR216" s="22"/>
      <c r="JS216" s="22"/>
      <c r="JT216" s="22"/>
      <c r="JU216" s="22"/>
      <c r="JV216" s="22"/>
      <c r="JW216" s="22"/>
      <c r="JX216" s="22"/>
      <c r="JY216" s="22"/>
      <c r="JZ216" s="22"/>
      <c r="KA216" s="22"/>
      <c r="KB216" s="22"/>
      <c r="KC216" s="22"/>
      <c r="KD216" s="22"/>
      <c r="KE216" s="22"/>
      <c r="KF216" s="22"/>
      <c r="KG216" s="22"/>
      <c r="KH216" s="22"/>
      <c r="KI216" s="22"/>
      <c r="KJ216" s="22"/>
      <c r="KK216" s="22"/>
      <c r="KL216" s="22"/>
      <c r="KM216" s="22"/>
      <c r="KN216" s="22"/>
      <c r="KO216" s="22"/>
      <c r="KP216" s="22"/>
      <c r="KQ216" s="22"/>
      <c r="KR216" s="22"/>
      <c r="KS216" s="22"/>
      <c r="KT216" s="22"/>
      <c r="KU216" s="22"/>
      <c r="KV216" s="22"/>
      <c r="KW216" s="22"/>
      <c r="KX216" s="22"/>
      <c r="KY216" s="22"/>
      <c r="KZ216" s="22"/>
      <c r="LA216" s="22"/>
      <c r="LB216" s="22"/>
      <c r="LC216" s="22"/>
      <c r="LD216" s="22"/>
      <c r="LE216" s="22"/>
      <c r="LF216" s="22"/>
      <c r="LG216" s="22"/>
      <c r="LH216" s="22"/>
      <c r="LI216" s="22"/>
      <c r="LJ216" s="22"/>
      <c r="LK216" s="22"/>
      <c r="LL216" s="22"/>
      <c r="LM216" s="22"/>
      <c r="LN216" s="22"/>
      <c r="LO216" s="22"/>
      <c r="LP216" s="22"/>
      <c r="LQ216" s="22"/>
      <c r="LR216" s="22"/>
      <c r="LS216" s="22"/>
      <c r="LT216" s="22"/>
      <c r="LU216" s="22"/>
      <c r="LV216" s="22"/>
      <c r="LW216" s="22"/>
      <c r="LX216" s="22"/>
      <c r="LY216" s="22"/>
      <c r="LZ216" s="22"/>
      <c r="MA216" s="22"/>
      <c r="MB216" s="22"/>
      <c r="MC216" s="22"/>
      <c r="MD216" s="22"/>
      <c r="ME216" s="22"/>
      <c r="MF216" s="22"/>
      <c r="MG216" s="22"/>
      <c r="MH216" s="22"/>
      <c r="MI216" s="22"/>
      <c r="MJ216" s="22"/>
      <c r="MK216" s="22"/>
      <c r="ML216" s="22"/>
      <c r="MM216" s="22"/>
      <c r="MN216" s="22"/>
      <c r="MO216" s="22"/>
      <c r="MP216" s="22"/>
      <c r="MQ216" s="22"/>
      <c r="MR216" s="22"/>
      <c r="MS216" s="22"/>
      <c r="MT216" s="22"/>
      <c r="MU216" s="22"/>
      <c r="MV216" s="22"/>
      <c r="MW216" s="22"/>
      <c r="MX216" s="22"/>
      <c r="MY216" s="22"/>
      <c r="MZ216" s="22"/>
      <c r="NA216" s="22"/>
      <c r="NB216" s="22"/>
      <c r="NC216" s="22"/>
      <c r="ND216" s="22"/>
      <c r="NE216" s="22"/>
      <c r="NF216" s="22"/>
      <c r="NG216" s="22"/>
      <c r="NH216" s="22"/>
      <c r="NI216" s="22"/>
      <c r="NJ216" s="22"/>
      <c r="NK216" s="22"/>
      <c r="NL216" s="22"/>
      <c r="NM216" s="22"/>
      <c r="NN216" s="22"/>
      <c r="NO216" s="22"/>
      <c r="NP216" s="22"/>
      <c r="NQ216" s="22"/>
      <c r="NR216" s="22"/>
      <c r="NS216" s="22"/>
      <c r="NT216" s="22"/>
      <c r="NU216" s="22"/>
      <c r="NV216" s="22"/>
      <c r="NW216" s="22"/>
      <c r="NX216" s="22"/>
      <c r="NY216" s="22"/>
      <c r="NZ216" s="22"/>
      <c r="OA216" s="22"/>
      <c r="OB216" s="22"/>
      <c r="OC216" s="22"/>
      <c r="OD216" s="22"/>
      <c r="OE216" s="22"/>
      <c r="OF216" s="22"/>
      <c r="OG216" s="22"/>
      <c r="OH216" s="22"/>
      <c r="OI216" s="22"/>
      <c r="OJ216" s="22"/>
      <c r="OK216" s="22"/>
      <c r="OL216" s="22"/>
      <c r="OM216" s="22"/>
      <c r="ON216" s="22"/>
      <c r="OO216" s="22"/>
      <c r="OP216" s="22"/>
      <c r="OQ216" s="22"/>
      <c r="OR216" s="22"/>
      <c r="OS216" s="22"/>
      <c r="OT216" s="22"/>
      <c r="OU216" s="22"/>
      <c r="OV216" s="22"/>
      <c r="OW216" s="22"/>
      <c r="OX216" s="22"/>
      <c r="OY216" s="22"/>
      <c r="OZ216" s="22"/>
      <c r="PA216" s="22"/>
      <c r="PB216" s="22"/>
      <c r="PC216" s="22"/>
      <c r="PD216" s="22"/>
      <c r="PE216" s="22"/>
      <c r="PF216" s="22"/>
      <c r="PG216" s="22"/>
      <c r="PH216" s="22"/>
      <c r="PI216" s="22"/>
      <c r="PJ216" s="22"/>
      <c r="PK216" s="22"/>
      <c r="PL216" s="22"/>
      <c r="PM216" s="22"/>
      <c r="PN216" s="22"/>
      <c r="PO216" s="22"/>
      <c r="PP216" s="22"/>
      <c r="PQ216" s="22"/>
      <c r="PR216" s="22"/>
      <c r="PS216" s="22"/>
      <c r="PT216" s="22"/>
      <c r="PU216" s="22"/>
      <c r="PV216" s="22"/>
      <c r="PW216" s="22"/>
      <c r="PX216" s="22"/>
      <c r="PY216" s="22"/>
      <c r="PZ216" s="22"/>
      <c r="QA216" s="22"/>
      <c r="QB216" s="22"/>
      <c r="QC216" s="22"/>
      <c r="QD216" s="22"/>
      <c r="QE216" s="22"/>
      <c r="QF216" s="22"/>
      <c r="QG216" s="22"/>
      <c r="QH216" s="22"/>
      <c r="QI216" s="22"/>
      <c r="QJ216" s="22"/>
      <c r="QK216" s="22"/>
      <c r="QL216" s="22"/>
      <c r="QM216" s="22"/>
      <c r="QN216" s="22"/>
      <c r="QO216" s="22"/>
      <c r="QP216" s="22"/>
      <c r="QQ216" s="22"/>
      <c r="QR216" s="22"/>
      <c r="QS216" s="22"/>
      <c r="QT216" s="22"/>
      <c r="QU216" s="22"/>
      <c r="QV216" s="22"/>
      <c r="QW216" s="22"/>
      <c r="QX216" s="22"/>
      <c r="QY216" s="22"/>
      <c r="QZ216" s="22"/>
      <c r="RA216" s="22"/>
      <c r="RB216" s="22"/>
      <c r="RC216" s="22"/>
      <c r="RD216" s="22"/>
      <c r="RE216" s="22"/>
      <c r="RF216" s="22"/>
      <c r="RG216" s="22"/>
      <c r="RH216" s="22"/>
      <c r="RI216" s="22"/>
      <c r="RJ216" s="22"/>
      <c r="RK216" s="22"/>
      <c r="RL216" s="22"/>
      <c r="RM216" s="22"/>
      <c r="RN216" s="22"/>
      <c r="RO216" s="22"/>
      <c r="RP216" s="22"/>
      <c r="RQ216" s="22"/>
      <c r="RR216" s="22"/>
      <c r="RS216" s="22"/>
      <c r="RT216" s="22"/>
      <c r="RU216" s="22"/>
      <c r="RV216" s="22"/>
      <c r="RW216" s="22"/>
      <c r="RX216" s="22"/>
      <c r="RY216" s="22"/>
      <c r="RZ216" s="22"/>
      <c r="SA216" s="22"/>
      <c r="SB216" s="22"/>
      <c r="SC216" s="22"/>
      <c r="SD216" s="22"/>
      <c r="SE216" s="22"/>
      <c r="SF216" s="22"/>
      <c r="SG216" s="22"/>
      <c r="SH216" s="22"/>
      <c r="SI216" s="22"/>
      <c r="SJ216" s="22"/>
      <c r="SK216" s="22"/>
      <c r="SL216" s="22"/>
      <c r="SM216" s="22"/>
      <c r="SN216" s="22"/>
      <c r="SO216" s="22"/>
      <c r="SP216" s="22"/>
      <c r="SQ216" s="22"/>
      <c r="SR216" s="22"/>
      <c r="SS216" s="22"/>
      <c r="ST216" s="22"/>
      <c r="SU216" s="22"/>
      <c r="SV216" s="22"/>
      <c r="SW216" s="22"/>
      <c r="SX216" s="22"/>
      <c r="SY216" s="22"/>
      <c r="SZ216" s="22"/>
      <c r="TA216" s="22"/>
      <c r="TB216" s="22"/>
      <c r="TC216" s="22"/>
      <c r="TD216" s="22"/>
      <c r="TE216" s="22"/>
      <c r="TF216" s="22"/>
      <c r="TG216" s="22"/>
      <c r="TH216" s="22"/>
      <c r="TI216" s="22"/>
      <c r="TJ216" s="22"/>
      <c r="TK216" s="22"/>
      <c r="TL216" s="22"/>
      <c r="TM216" s="22"/>
      <c r="TN216" s="22"/>
      <c r="TO216" s="22"/>
    </row>
    <row r="217" spans="1:535" s="21" customFormat="1" ht="48.75" customHeight="1" x14ac:dyDescent="0.25">
      <c r="A217" s="53">
        <v>1014060</v>
      </c>
      <c r="B217" s="82" t="str">
        <f>'дод 5'!A144</f>
        <v>4060</v>
      </c>
      <c r="C217" s="54" t="str">
        <f>'дод 5'!C144</f>
        <v>Забезпечення діяльності палаців i будинків культури, клубів, центрів дозвілля та iнших клубних закладів</v>
      </c>
      <c r="D217" s="157">
        <v>2270616</v>
      </c>
      <c r="E217" s="157">
        <v>1531600</v>
      </c>
      <c r="F217" s="157">
        <v>141016</v>
      </c>
      <c r="G217" s="157">
        <v>1449779.29</v>
      </c>
      <c r="H217" s="157">
        <v>1029929.53</v>
      </c>
      <c r="I217" s="157">
        <v>82541.440000000002</v>
      </c>
      <c r="J217" s="158">
        <f t="shared" si="152"/>
        <v>63.849602486726077</v>
      </c>
      <c r="K217" s="157">
        <f t="shared" si="157"/>
        <v>6000</v>
      </c>
      <c r="L217" s="157"/>
      <c r="M217" s="157">
        <v>6000</v>
      </c>
      <c r="N217" s="157"/>
      <c r="O217" s="157">
        <v>3300</v>
      </c>
      <c r="P217" s="157"/>
      <c r="Q217" s="157">
        <f t="shared" si="155"/>
        <v>8444</v>
      </c>
      <c r="R217" s="157"/>
      <c r="S217" s="157">
        <v>8444</v>
      </c>
      <c r="T217" s="157"/>
      <c r="U217" s="157">
        <v>1885</v>
      </c>
      <c r="V217" s="157"/>
      <c r="W217" s="158">
        <f t="shared" si="154"/>
        <v>140.73333333333332</v>
      </c>
      <c r="X217" s="157">
        <f t="shared" si="156"/>
        <v>1458223.29</v>
      </c>
      <c r="Y217" s="203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  <c r="IT217" s="22"/>
      <c r="IU217" s="22"/>
      <c r="IV217" s="22"/>
      <c r="IW217" s="22"/>
      <c r="IX217" s="22"/>
      <c r="IY217" s="22"/>
      <c r="IZ217" s="22"/>
      <c r="JA217" s="22"/>
      <c r="JB217" s="22"/>
      <c r="JC217" s="22"/>
      <c r="JD217" s="22"/>
      <c r="JE217" s="22"/>
      <c r="JF217" s="22"/>
      <c r="JG217" s="22"/>
      <c r="JH217" s="22"/>
      <c r="JI217" s="22"/>
      <c r="JJ217" s="22"/>
      <c r="JK217" s="22"/>
      <c r="JL217" s="22"/>
      <c r="JM217" s="22"/>
      <c r="JN217" s="22"/>
      <c r="JO217" s="22"/>
      <c r="JP217" s="22"/>
      <c r="JQ217" s="22"/>
      <c r="JR217" s="22"/>
      <c r="JS217" s="22"/>
      <c r="JT217" s="22"/>
      <c r="JU217" s="22"/>
      <c r="JV217" s="22"/>
      <c r="JW217" s="22"/>
      <c r="JX217" s="22"/>
      <c r="JY217" s="22"/>
      <c r="JZ217" s="22"/>
      <c r="KA217" s="22"/>
      <c r="KB217" s="22"/>
      <c r="KC217" s="22"/>
      <c r="KD217" s="22"/>
      <c r="KE217" s="22"/>
      <c r="KF217" s="22"/>
      <c r="KG217" s="22"/>
      <c r="KH217" s="22"/>
      <c r="KI217" s="22"/>
      <c r="KJ217" s="22"/>
      <c r="KK217" s="22"/>
      <c r="KL217" s="22"/>
      <c r="KM217" s="22"/>
      <c r="KN217" s="22"/>
      <c r="KO217" s="22"/>
      <c r="KP217" s="22"/>
      <c r="KQ217" s="22"/>
      <c r="KR217" s="22"/>
      <c r="KS217" s="22"/>
      <c r="KT217" s="22"/>
      <c r="KU217" s="22"/>
      <c r="KV217" s="22"/>
      <c r="KW217" s="22"/>
      <c r="KX217" s="22"/>
      <c r="KY217" s="22"/>
      <c r="KZ217" s="22"/>
      <c r="LA217" s="22"/>
      <c r="LB217" s="22"/>
      <c r="LC217" s="22"/>
      <c r="LD217" s="22"/>
      <c r="LE217" s="22"/>
      <c r="LF217" s="22"/>
      <c r="LG217" s="22"/>
      <c r="LH217" s="22"/>
      <c r="LI217" s="22"/>
      <c r="LJ217" s="22"/>
      <c r="LK217" s="22"/>
      <c r="LL217" s="22"/>
      <c r="LM217" s="22"/>
      <c r="LN217" s="22"/>
      <c r="LO217" s="22"/>
      <c r="LP217" s="22"/>
      <c r="LQ217" s="22"/>
      <c r="LR217" s="22"/>
      <c r="LS217" s="22"/>
      <c r="LT217" s="22"/>
      <c r="LU217" s="22"/>
      <c r="LV217" s="22"/>
      <c r="LW217" s="22"/>
      <c r="LX217" s="22"/>
      <c r="LY217" s="22"/>
      <c r="LZ217" s="22"/>
      <c r="MA217" s="22"/>
      <c r="MB217" s="22"/>
      <c r="MC217" s="22"/>
      <c r="MD217" s="22"/>
      <c r="ME217" s="22"/>
      <c r="MF217" s="22"/>
      <c r="MG217" s="22"/>
      <c r="MH217" s="22"/>
      <c r="MI217" s="22"/>
      <c r="MJ217" s="22"/>
      <c r="MK217" s="22"/>
      <c r="ML217" s="22"/>
      <c r="MM217" s="22"/>
      <c r="MN217" s="22"/>
      <c r="MO217" s="22"/>
      <c r="MP217" s="22"/>
      <c r="MQ217" s="22"/>
      <c r="MR217" s="22"/>
      <c r="MS217" s="22"/>
      <c r="MT217" s="22"/>
      <c r="MU217" s="22"/>
      <c r="MV217" s="22"/>
      <c r="MW217" s="22"/>
      <c r="MX217" s="22"/>
      <c r="MY217" s="22"/>
      <c r="MZ217" s="22"/>
      <c r="NA217" s="22"/>
      <c r="NB217" s="22"/>
      <c r="NC217" s="22"/>
      <c r="ND217" s="22"/>
      <c r="NE217" s="22"/>
      <c r="NF217" s="22"/>
      <c r="NG217" s="22"/>
      <c r="NH217" s="22"/>
      <c r="NI217" s="22"/>
      <c r="NJ217" s="22"/>
      <c r="NK217" s="22"/>
      <c r="NL217" s="22"/>
      <c r="NM217" s="22"/>
      <c r="NN217" s="22"/>
      <c r="NO217" s="22"/>
      <c r="NP217" s="22"/>
      <c r="NQ217" s="22"/>
      <c r="NR217" s="22"/>
      <c r="NS217" s="22"/>
      <c r="NT217" s="22"/>
      <c r="NU217" s="22"/>
      <c r="NV217" s="22"/>
      <c r="NW217" s="22"/>
      <c r="NX217" s="22"/>
      <c r="NY217" s="22"/>
      <c r="NZ217" s="22"/>
      <c r="OA217" s="22"/>
      <c r="OB217" s="22"/>
      <c r="OC217" s="22"/>
      <c r="OD217" s="22"/>
      <c r="OE217" s="22"/>
      <c r="OF217" s="22"/>
      <c r="OG217" s="22"/>
      <c r="OH217" s="22"/>
      <c r="OI217" s="22"/>
      <c r="OJ217" s="22"/>
      <c r="OK217" s="22"/>
      <c r="OL217" s="22"/>
      <c r="OM217" s="22"/>
      <c r="ON217" s="22"/>
      <c r="OO217" s="22"/>
      <c r="OP217" s="22"/>
      <c r="OQ217" s="22"/>
      <c r="OR217" s="22"/>
      <c r="OS217" s="22"/>
      <c r="OT217" s="22"/>
      <c r="OU217" s="22"/>
      <c r="OV217" s="22"/>
      <c r="OW217" s="22"/>
      <c r="OX217" s="22"/>
      <c r="OY217" s="22"/>
      <c r="OZ217" s="22"/>
      <c r="PA217" s="22"/>
      <c r="PB217" s="22"/>
      <c r="PC217" s="22"/>
      <c r="PD217" s="22"/>
      <c r="PE217" s="22"/>
      <c r="PF217" s="22"/>
      <c r="PG217" s="22"/>
      <c r="PH217" s="22"/>
      <c r="PI217" s="22"/>
      <c r="PJ217" s="22"/>
      <c r="PK217" s="22"/>
      <c r="PL217" s="22"/>
      <c r="PM217" s="22"/>
      <c r="PN217" s="22"/>
      <c r="PO217" s="22"/>
      <c r="PP217" s="22"/>
      <c r="PQ217" s="22"/>
      <c r="PR217" s="22"/>
      <c r="PS217" s="22"/>
      <c r="PT217" s="22"/>
      <c r="PU217" s="22"/>
      <c r="PV217" s="22"/>
      <c r="PW217" s="22"/>
      <c r="PX217" s="22"/>
      <c r="PY217" s="22"/>
      <c r="PZ217" s="22"/>
      <c r="QA217" s="22"/>
      <c r="QB217" s="22"/>
      <c r="QC217" s="22"/>
      <c r="QD217" s="22"/>
      <c r="QE217" s="22"/>
      <c r="QF217" s="22"/>
      <c r="QG217" s="22"/>
      <c r="QH217" s="22"/>
      <c r="QI217" s="22"/>
      <c r="QJ217" s="22"/>
      <c r="QK217" s="22"/>
      <c r="QL217" s="22"/>
      <c r="QM217" s="22"/>
      <c r="QN217" s="22"/>
      <c r="QO217" s="22"/>
      <c r="QP217" s="22"/>
      <c r="QQ217" s="22"/>
      <c r="QR217" s="22"/>
      <c r="QS217" s="22"/>
      <c r="QT217" s="22"/>
      <c r="QU217" s="22"/>
      <c r="QV217" s="22"/>
      <c r="QW217" s="22"/>
      <c r="QX217" s="22"/>
      <c r="QY217" s="22"/>
      <c r="QZ217" s="22"/>
      <c r="RA217" s="22"/>
      <c r="RB217" s="22"/>
      <c r="RC217" s="22"/>
      <c r="RD217" s="22"/>
      <c r="RE217" s="22"/>
      <c r="RF217" s="22"/>
      <c r="RG217" s="22"/>
      <c r="RH217" s="22"/>
      <c r="RI217" s="22"/>
      <c r="RJ217" s="22"/>
      <c r="RK217" s="22"/>
      <c r="RL217" s="22"/>
      <c r="RM217" s="22"/>
      <c r="RN217" s="22"/>
      <c r="RO217" s="22"/>
      <c r="RP217" s="22"/>
      <c r="RQ217" s="22"/>
      <c r="RR217" s="22"/>
      <c r="RS217" s="22"/>
      <c r="RT217" s="22"/>
      <c r="RU217" s="22"/>
      <c r="RV217" s="22"/>
      <c r="RW217" s="22"/>
      <c r="RX217" s="22"/>
      <c r="RY217" s="22"/>
      <c r="RZ217" s="22"/>
      <c r="SA217" s="22"/>
      <c r="SB217" s="22"/>
      <c r="SC217" s="22"/>
      <c r="SD217" s="22"/>
      <c r="SE217" s="22"/>
      <c r="SF217" s="22"/>
      <c r="SG217" s="22"/>
      <c r="SH217" s="22"/>
      <c r="SI217" s="22"/>
      <c r="SJ217" s="22"/>
      <c r="SK217" s="22"/>
      <c r="SL217" s="22"/>
      <c r="SM217" s="22"/>
      <c r="SN217" s="22"/>
      <c r="SO217" s="22"/>
      <c r="SP217" s="22"/>
      <c r="SQ217" s="22"/>
      <c r="SR217" s="22"/>
      <c r="SS217" s="22"/>
      <c r="ST217" s="22"/>
      <c r="SU217" s="22"/>
      <c r="SV217" s="22"/>
      <c r="SW217" s="22"/>
      <c r="SX217" s="22"/>
      <c r="SY217" s="22"/>
      <c r="SZ217" s="22"/>
      <c r="TA217" s="22"/>
      <c r="TB217" s="22"/>
      <c r="TC217" s="22"/>
      <c r="TD217" s="22"/>
      <c r="TE217" s="22"/>
      <c r="TF217" s="22"/>
      <c r="TG217" s="22"/>
      <c r="TH217" s="22"/>
      <c r="TI217" s="22"/>
      <c r="TJ217" s="22"/>
      <c r="TK217" s="22"/>
      <c r="TL217" s="22"/>
      <c r="TM217" s="22"/>
      <c r="TN217" s="22"/>
      <c r="TO217" s="22"/>
    </row>
    <row r="218" spans="1:535" s="23" customFormat="1" ht="33.75" customHeight="1" x14ac:dyDescent="0.25">
      <c r="A218" s="53">
        <v>1014081</v>
      </c>
      <c r="B218" s="82" t="str">
        <f>'дод 5'!A145</f>
        <v>4081</v>
      </c>
      <c r="C218" s="54" t="str">
        <f>'дод 5'!C145</f>
        <v>Забезпечення діяльності інших закладів в галузі культури і мистецтва</v>
      </c>
      <c r="D218" s="157">
        <v>2208227</v>
      </c>
      <c r="E218" s="157">
        <v>1693000</v>
      </c>
      <c r="F218" s="157">
        <v>36727</v>
      </c>
      <c r="G218" s="157">
        <v>1607503.7</v>
      </c>
      <c r="H218" s="157">
        <v>1262576.97</v>
      </c>
      <c r="I218" s="157">
        <v>23773.01</v>
      </c>
      <c r="J218" s="158">
        <f t="shared" si="152"/>
        <v>72.79612557948073</v>
      </c>
      <c r="K218" s="157">
        <f t="shared" si="157"/>
        <v>23000</v>
      </c>
      <c r="L218" s="157">
        <v>23000</v>
      </c>
      <c r="M218" s="157"/>
      <c r="N218" s="157"/>
      <c r="O218" s="157"/>
      <c r="P218" s="157">
        <v>23000</v>
      </c>
      <c r="Q218" s="157">
        <f t="shared" si="155"/>
        <v>0</v>
      </c>
      <c r="R218" s="157"/>
      <c r="S218" s="157"/>
      <c r="T218" s="157"/>
      <c r="U218" s="157"/>
      <c r="V218" s="157"/>
      <c r="W218" s="158">
        <f t="shared" si="154"/>
        <v>0</v>
      </c>
      <c r="X218" s="157">
        <f t="shared" si="156"/>
        <v>1607503.7</v>
      </c>
      <c r="Y218" s="203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  <c r="DO218" s="29"/>
      <c r="DP218" s="29"/>
      <c r="DQ218" s="29"/>
      <c r="DR218" s="29"/>
      <c r="DS218" s="29"/>
      <c r="DT218" s="29"/>
      <c r="DU218" s="29"/>
      <c r="DV218" s="29"/>
      <c r="DW218" s="29"/>
      <c r="DX218" s="29"/>
      <c r="DY218" s="29"/>
      <c r="DZ218" s="29"/>
      <c r="EA218" s="29"/>
      <c r="EB218" s="29"/>
      <c r="EC218" s="29"/>
      <c r="ED218" s="29"/>
      <c r="EE218" s="29"/>
      <c r="EF218" s="29"/>
      <c r="EG218" s="29"/>
      <c r="EH218" s="29"/>
      <c r="EI218" s="29"/>
      <c r="EJ218" s="29"/>
      <c r="EK218" s="29"/>
      <c r="EL218" s="29"/>
      <c r="EM218" s="29"/>
      <c r="EN218" s="29"/>
      <c r="EO218" s="29"/>
      <c r="EP218" s="29"/>
      <c r="EQ218" s="29"/>
      <c r="ER218" s="29"/>
      <c r="ES218" s="29"/>
      <c r="ET218" s="29"/>
      <c r="EU218" s="29"/>
      <c r="EV218" s="29"/>
      <c r="EW218" s="29"/>
      <c r="EX218" s="29"/>
      <c r="EY218" s="29"/>
      <c r="EZ218" s="29"/>
      <c r="FA218" s="29"/>
      <c r="FB218" s="29"/>
      <c r="FC218" s="29"/>
      <c r="FD218" s="29"/>
      <c r="FE218" s="29"/>
      <c r="FF218" s="29"/>
      <c r="FG218" s="29"/>
      <c r="FH218" s="29"/>
      <c r="FI218" s="29"/>
      <c r="FJ218" s="29"/>
      <c r="FK218" s="29"/>
      <c r="FL218" s="29"/>
      <c r="FM218" s="29"/>
      <c r="FN218" s="29"/>
      <c r="FO218" s="29"/>
      <c r="FP218" s="29"/>
      <c r="FQ218" s="29"/>
      <c r="FR218" s="29"/>
      <c r="FS218" s="29"/>
      <c r="FT218" s="29"/>
      <c r="FU218" s="29"/>
      <c r="FV218" s="29"/>
      <c r="FW218" s="29"/>
      <c r="FX218" s="29"/>
      <c r="FY218" s="29"/>
      <c r="FZ218" s="29"/>
      <c r="GA218" s="29"/>
      <c r="GB218" s="29"/>
      <c r="GC218" s="29"/>
      <c r="GD218" s="29"/>
      <c r="GE218" s="29"/>
      <c r="GF218" s="29"/>
      <c r="GG218" s="29"/>
      <c r="GH218" s="29"/>
      <c r="GI218" s="29"/>
      <c r="GJ218" s="29"/>
      <c r="GK218" s="29"/>
      <c r="GL218" s="29"/>
      <c r="GM218" s="29"/>
      <c r="GN218" s="29"/>
      <c r="GO218" s="29"/>
      <c r="GP218" s="29"/>
      <c r="GQ218" s="29"/>
      <c r="GR218" s="29"/>
      <c r="GS218" s="29"/>
      <c r="GT218" s="29"/>
      <c r="GU218" s="29"/>
      <c r="GV218" s="29"/>
      <c r="GW218" s="29"/>
      <c r="GX218" s="29"/>
      <c r="GY218" s="29"/>
      <c r="GZ218" s="29"/>
      <c r="HA218" s="29"/>
      <c r="HB218" s="29"/>
      <c r="HC218" s="29"/>
      <c r="HD218" s="29"/>
      <c r="HE218" s="29"/>
      <c r="HF218" s="29"/>
      <c r="HG218" s="29"/>
      <c r="HH218" s="29"/>
      <c r="HI218" s="29"/>
      <c r="HJ218" s="29"/>
      <c r="HK218" s="29"/>
      <c r="HL218" s="29"/>
      <c r="HM218" s="29"/>
      <c r="HN218" s="29"/>
      <c r="HO218" s="29"/>
      <c r="HP218" s="29"/>
      <c r="HQ218" s="29"/>
      <c r="HR218" s="29"/>
      <c r="HS218" s="29"/>
      <c r="HT218" s="29"/>
      <c r="HU218" s="29"/>
      <c r="HV218" s="29"/>
      <c r="HW218" s="29"/>
      <c r="HX218" s="29"/>
      <c r="HY218" s="29"/>
      <c r="HZ218" s="29"/>
      <c r="IA218" s="29"/>
      <c r="IB218" s="29"/>
      <c r="IC218" s="29"/>
      <c r="ID218" s="29"/>
      <c r="IE218" s="29"/>
      <c r="IF218" s="29"/>
      <c r="IG218" s="29"/>
      <c r="IH218" s="29"/>
      <c r="II218" s="29"/>
      <c r="IJ218" s="29"/>
      <c r="IK218" s="29"/>
      <c r="IL218" s="29"/>
      <c r="IM218" s="29"/>
      <c r="IN218" s="29"/>
      <c r="IO218" s="29"/>
      <c r="IP218" s="29"/>
      <c r="IQ218" s="29"/>
      <c r="IR218" s="29"/>
      <c r="IS218" s="29"/>
      <c r="IT218" s="29"/>
      <c r="IU218" s="29"/>
      <c r="IV218" s="29"/>
      <c r="IW218" s="29"/>
      <c r="IX218" s="29"/>
      <c r="IY218" s="29"/>
      <c r="IZ218" s="29"/>
      <c r="JA218" s="29"/>
      <c r="JB218" s="29"/>
      <c r="JC218" s="29"/>
      <c r="JD218" s="29"/>
      <c r="JE218" s="29"/>
      <c r="JF218" s="29"/>
      <c r="JG218" s="29"/>
      <c r="JH218" s="29"/>
      <c r="JI218" s="29"/>
      <c r="JJ218" s="29"/>
      <c r="JK218" s="29"/>
      <c r="JL218" s="29"/>
      <c r="JM218" s="29"/>
      <c r="JN218" s="29"/>
      <c r="JO218" s="29"/>
      <c r="JP218" s="29"/>
      <c r="JQ218" s="29"/>
      <c r="JR218" s="29"/>
      <c r="JS218" s="29"/>
      <c r="JT218" s="29"/>
      <c r="JU218" s="29"/>
      <c r="JV218" s="29"/>
      <c r="JW218" s="29"/>
      <c r="JX218" s="29"/>
      <c r="JY218" s="29"/>
      <c r="JZ218" s="29"/>
      <c r="KA218" s="29"/>
      <c r="KB218" s="29"/>
      <c r="KC218" s="29"/>
      <c r="KD218" s="29"/>
      <c r="KE218" s="29"/>
      <c r="KF218" s="29"/>
      <c r="KG218" s="29"/>
      <c r="KH218" s="29"/>
      <c r="KI218" s="29"/>
      <c r="KJ218" s="29"/>
      <c r="KK218" s="29"/>
      <c r="KL218" s="29"/>
      <c r="KM218" s="29"/>
      <c r="KN218" s="29"/>
      <c r="KO218" s="29"/>
      <c r="KP218" s="29"/>
      <c r="KQ218" s="29"/>
      <c r="KR218" s="29"/>
      <c r="KS218" s="29"/>
      <c r="KT218" s="29"/>
      <c r="KU218" s="29"/>
      <c r="KV218" s="29"/>
      <c r="KW218" s="29"/>
      <c r="KX218" s="29"/>
      <c r="KY218" s="29"/>
      <c r="KZ218" s="29"/>
      <c r="LA218" s="29"/>
      <c r="LB218" s="29"/>
      <c r="LC218" s="29"/>
      <c r="LD218" s="29"/>
      <c r="LE218" s="29"/>
      <c r="LF218" s="29"/>
      <c r="LG218" s="29"/>
      <c r="LH218" s="29"/>
      <c r="LI218" s="29"/>
      <c r="LJ218" s="29"/>
      <c r="LK218" s="29"/>
      <c r="LL218" s="29"/>
      <c r="LM218" s="29"/>
      <c r="LN218" s="29"/>
      <c r="LO218" s="29"/>
      <c r="LP218" s="29"/>
      <c r="LQ218" s="29"/>
      <c r="LR218" s="29"/>
      <c r="LS218" s="29"/>
      <c r="LT218" s="29"/>
      <c r="LU218" s="29"/>
      <c r="LV218" s="29"/>
      <c r="LW218" s="29"/>
      <c r="LX218" s="29"/>
      <c r="LY218" s="29"/>
      <c r="LZ218" s="29"/>
      <c r="MA218" s="29"/>
      <c r="MB218" s="29"/>
      <c r="MC218" s="29"/>
      <c r="MD218" s="29"/>
      <c r="ME218" s="29"/>
      <c r="MF218" s="29"/>
      <c r="MG218" s="29"/>
      <c r="MH218" s="29"/>
      <c r="MI218" s="29"/>
      <c r="MJ218" s="29"/>
      <c r="MK218" s="29"/>
      <c r="ML218" s="29"/>
      <c r="MM218" s="29"/>
      <c r="MN218" s="29"/>
      <c r="MO218" s="29"/>
      <c r="MP218" s="29"/>
      <c r="MQ218" s="29"/>
      <c r="MR218" s="29"/>
      <c r="MS218" s="29"/>
      <c r="MT218" s="29"/>
      <c r="MU218" s="29"/>
      <c r="MV218" s="29"/>
      <c r="MW218" s="29"/>
      <c r="MX218" s="29"/>
      <c r="MY218" s="29"/>
      <c r="MZ218" s="29"/>
      <c r="NA218" s="29"/>
      <c r="NB218" s="29"/>
      <c r="NC218" s="29"/>
      <c r="ND218" s="29"/>
      <c r="NE218" s="29"/>
      <c r="NF218" s="29"/>
      <c r="NG218" s="29"/>
      <c r="NH218" s="29"/>
      <c r="NI218" s="29"/>
      <c r="NJ218" s="29"/>
      <c r="NK218" s="29"/>
      <c r="NL218" s="29"/>
      <c r="NM218" s="29"/>
      <c r="NN218" s="29"/>
      <c r="NO218" s="29"/>
      <c r="NP218" s="29"/>
      <c r="NQ218" s="29"/>
      <c r="NR218" s="29"/>
      <c r="NS218" s="29"/>
      <c r="NT218" s="29"/>
      <c r="NU218" s="29"/>
      <c r="NV218" s="29"/>
      <c r="NW218" s="29"/>
      <c r="NX218" s="29"/>
      <c r="NY218" s="29"/>
      <c r="NZ218" s="29"/>
      <c r="OA218" s="29"/>
      <c r="OB218" s="29"/>
      <c r="OC218" s="29"/>
      <c r="OD218" s="29"/>
      <c r="OE218" s="29"/>
      <c r="OF218" s="29"/>
      <c r="OG218" s="29"/>
      <c r="OH218" s="29"/>
      <c r="OI218" s="29"/>
      <c r="OJ218" s="29"/>
      <c r="OK218" s="29"/>
      <c r="OL218" s="29"/>
      <c r="OM218" s="29"/>
      <c r="ON218" s="29"/>
      <c r="OO218" s="29"/>
      <c r="OP218" s="29"/>
      <c r="OQ218" s="29"/>
      <c r="OR218" s="29"/>
      <c r="OS218" s="29"/>
      <c r="OT218" s="29"/>
      <c r="OU218" s="29"/>
      <c r="OV218" s="29"/>
      <c r="OW218" s="29"/>
      <c r="OX218" s="29"/>
      <c r="OY218" s="29"/>
      <c r="OZ218" s="29"/>
      <c r="PA218" s="29"/>
      <c r="PB218" s="29"/>
      <c r="PC218" s="29"/>
      <c r="PD218" s="29"/>
      <c r="PE218" s="29"/>
      <c r="PF218" s="29"/>
      <c r="PG218" s="29"/>
      <c r="PH218" s="29"/>
      <c r="PI218" s="29"/>
      <c r="PJ218" s="29"/>
      <c r="PK218" s="29"/>
      <c r="PL218" s="29"/>
      <c r="PM218" s="29"/>
      <c r="PN218" s="29"/>
      <c r="PO218" s="29"/>
      <c r="PP218" s="29"/>
      <c r="PQ218" s="29"/>
      <c r="PR218" s="29"/>
      <c r="PS218" s="29"/>
      <c r="PT218" s="29"/>
      <c r="PU218" s="29"/>
      <c r="PV218" s="29"/>
      <c r="PW218" s="29"/>
      <c r="PX218" s="29"/>
      <c r="PY218" s="29"/>
      <c r="PZ218" s="29"/>
      <c r="QA218" s="29"/>
      <c r="QB218" s="29"/>
      <c r="QC218" s="29"/>
      <c r="QD218" s="29"/>
      <c r="QE218" s="29"/>
      <c r="QF218" s="29"/>
      <c r="QG218" s="29"/>
      <c r="QH218" s="29"/>
      <c r="QI218" s="29"/>
      <c r="QJ218" s="29"/>
      <c r="QK218" s="29"/>
      <c r="QL218" s="29"/>
      <c r="QM218" s="29"/>
      <c r="QN218" s="29"/>
      <c r="QO218" s="29"/>
      <c r="QP218" s="29"/>
      <c r="QQ218" s="29"/>
      <c r="QR218" s="29"/>
      <c r="QS218" s="29"/>
      <c r="QT218" s="29"/>
      <c r="QU218" s="29"/>
      <c r="QV218" s="29"/>
      <c r="QW218" s="29"/>
      <c r="QX218" s="29"/>
      <c r="QY218" s="29"/>
      <c r="QZ218" s="29"/>
      <c r="RA218" s="29"/>
      <c r="RB218" s="29"/>
      <c r="RC218" s="29"/>
      <c r="RD218" s="29"/>
      <c r="RE218" s="29"/>
      <c r="RF218" s="29"/>
      <c r="RG218" s="29"/>
      <c r="RH218" s="29"/>
      <c r="RI218" s="29"/>
      <c r="RJ218" s="29"/>
      <c r="RK218" s="29"/>
      <c r="RL218" s="29"/>
      <c r="RM218" s="29"/>
      <c r="RN218" s="29"/>
      <c r="RO218" s="29"/>
      <c r="RP218" s="29"/>
      <c r="RQ218" s="29"/>
      <c r="RR218" s="29"/>
      <c r="RS218" s="29"/>
      <c r="RT218" s="29"/>
      <c r="RU218" s="29"/>
      <c r="RV218" s="29"/>
      <c r="RW218" s="29"/>
      <c r="RX218" s="29"/>
      <c r="RY218" s="29"/>
      <c r="RZ218" s="29"/>
      <c r="SA218" s="29"/>
      <c r="SB218" s="29"/>
      <c r="SC218" s="29"/>
      <c r="SD218" s="29"/>
      <c r="SE218" s="29"/>
      <c r="SF218" s="29"/>
      <c r="SG218" s="29"/>
      <c r="SH218" s="29"/>
      <c r="SI218" s="29"/>
      <c r="SJ218" s="29"/>
      <c r="SK218" s="29"/>
      <c r="SL218" s="29"/>
      <c r="SM218" s="29"/>
      <c r="SN218" s="29"/>
      <c r="SO218" s="29"/>
      <c r="SP218" s="29"/>
      <c r="SQ218" s="29"/>
      <c r="SR218" s="29"/>
      <c r="SS218" s="29"/>
      <c r="ST218" s="29"/>
      <c r="SU218" s="29"/>
      <c r="SV218" s="29"/>
      <c r="SW218" s="29"/>
      <c r="SX218" s="29"/>
      <c r="SY218" s="29"/>
      <c r="SZ218" s="29"/>
      <c r="TA218" s="29"/>
      <c r="TB218" s="29"/>
      <c r="TC218" s="29"/>
      <c r="TD218" s="29"/>
      <c r="TE218" s="29"/>
      <c r="TF218" s="29"/>
      <c r="TG218" s="29"/>
      <c r="TH218" s="29"/>
      <c r="TI218" s="29"/>
      <c r="TJ218" s="29"/>
      <c r="TK218" s="29"/>
      <c r="TL218" s="29"/>
      <c r="TM218" s="29"/>
      <c r="TN218" s="29"/>
      <c r="TO218" s="29"/>
    </row>
    <row r="219" spans="1:535" s="23" customFormat="1" ht="25.5" customHeight="1" x14ac:dyDescent="0.25">
      <c r="A219" s="53">
        <v>1014082</v>
      </c>
      <c r="B219" s="82" t="str">
        <f>'дод 5'!A146</f>
        <v>4082</v>
      </c>
      <c r="C219" s="54" t="str">
        <f>'дод 5'!C146</f>
        <v>Інші заходи в галузі культури і мистецтва</v>
      </c>
      <c r="D219" s="157">
        <v>1285000</v>
      </c>
      <c r="E219" s="157"/>
      <c r="F219" s="157"/>
      <c r="G219" s="157">
        <v>819085</v>
      </c>
      <c r="H219" s="157"/>
      <c r="I219" s="157"/>
      <c r="J219" s="158">
        <f t="shared" si="152"/>
        <v>63.742023346303498</v>
      </c>
      <c r="K219" s="157">
        <f t="shared" si="157"/>
        <v>0</v>
      </c>
      <c r="L219" s="157"/>
      <c r="M219" s="157"/>
      <c r="N219" s="157"/>
      <c r="O219" s="157"/>
      <c r="P219" s="157"/>
      <c r="Q219" s="157">
        <f t="shared" si="155"/>
        <v>0</v>
      </c>
      <c r="R219" s="157"/>
      <c r="S219" s="157"/>
      <c r="T219" s="157"/>
      <c r="U219" s="157"/>
      <c r="V219" s="157"/>
      <c r="W219" s="158"/>
      <c r="X219" s="157">
        <f t="shared" si="156"/>
        <v>819085</v>
      </c>
      <c r="Y219" s="203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  <c r="DL219" s="29"/>
      <c r="DM219" s="29"/>
      <c r="DN219" s="29"/>
      <c r="DO219" s="29"/>
      <c r="DP219" s="29"/>
      <c r="DQ219" s="29"/>
      <c r="DR219" s="29"/>
      <c r="DS219" s="29"/>
      <c r="DT219" s="29"/>
      <c r="DU219" s="29"/>
      <c r="DV219" s="29"/>
      <c r="DW219" s="29"/>
      <c r="DX219" s="29"/>
      <c r="DY219" s="29"/>
      <c r="DZ219" s="29"/>
      <c r="EA219" s="29"/>
      <c r="EB219" s="29"/>
      <c r="EC219" s="29"/>
      <c r="ED219" s="29"/>
      <c r="EE219" s="29"/>
      <c r="EF219" s="29"/>
      <c r="EG219" s="29"/>
      <c r="EH219" s="29"/>
      <c r="EI219" s="29"/>
      <c r="EJ219" s="29"/>
      <c r="EK219" s="29"/>
      <c r="EL219" s="29"/>
      <c r="EM219" s="29"/>
      <c r="EN219" s="29"/>
      <c r="EO219" s="29"/>
      <c r="EP219" s="29"/>
      <c r="EQ219" s="29"/>
      <c r="ER219" s="29"/>
      <c r="ES219" s="29"/>
      <c r="ET219" s="29"/>
      <c r="EU219" s="29"/>
      <c r="EV219" s="29"/>
      <c r="EW219" s="29"/>
      <c r="EX219" s="29"/>
      <c r="EY219" s="29"/>
      <c r="EZ219" s="29"/>
      <c r="FA219" s="29"/>
      <c r="FB219" s="29"/>
      <c r="FC219" s="29"/>
      <c r="FD219" s="29"/>
      <c r="FE219" s="29"/>
      <c r="FF219" s="29"/>
      <c r="FG219" s="29"/>
      <c r="FH219" s="29"/>
      <c r="FI219" s="29"/>
      <c r="FJ219" s="29"/>
      <c r="FK219" s="29"/>
      <c r="FL219" s="29"/>
      <c r="FM219" s="29"/>
      <c r="FN219" s="29"/>
      <c r="FO219" s="29"/>
      <c r="FP219" s="29"/>
      <c r="FQ219" s="29"/>
      <c r="FR219" s="29"/>
      <c r="FS219" s="29"/>
      <c r="FT219" s="29"/>
      <c r="FU219" s="29"/>
      <c r="FV219" s="29"/>
      <c r="FW219" s="29"/>
      <c r="FX219" s="29"/>
      <c r="FY219" s="29"/>
      <c r="FZ219" s="29"/>
      <c r="GA219" s="29"/>
      <c r="GB219" s="29"/>
      <c r="GC219" s="29"/>
      <c r="GD219" s="29"/>
      <c r="GE219" s="29"/>
      <c r="GF219" s="29"/>
      <c r="GG219" s="29"/>
      <c r="GH219" s="29"/>
      <c r="GI219" s="29"/>
      <c r="GJ219" s="29"/>
      <c r="GK219" s="29"/>
      <c r="GL219" s="29"/>
      <c r="GM219" s="29"/>
      <c r="GN219" s="29"/>
      <c r="GO219" s="29"/>
      <c r="GP219" s="29"/>
      <c r="GQ219" s="29"/>
      <c r="GR219" s="29"/>
      <c r="GS219" s="29"/>
      <c r="GT219" s="29"/>
      <c r="GU219" s="29"/>
      <c r="GV219" s="29"/>
      <c r="GW219" s="29"/>
      <c r="GX219" s="29"/>
      <c r="GY219" s="29"/>
      <c r="GZ219" s="29"/>
      <c r="HA219" s="29"/>
      <c r="HB219" s="29"/>
      <c r="HC219" s="29"/>
      <c r="HD219" s="29"/>
      <c r="HE219" s="29"/>
      <c r="HF219" s="29"/>
      <c r="HG219" s="29"/>
      <c r="HH219" s="29"/>
      <c r="HI219" s="29"/>
      <c r="HJ219" s="29"/>
      <c r="HK219" s="29"/>
      <c r="HL219" s="29"/>
      <c r="HM219" s="29"/>
      <c r="HN219" s="29"/>
      <c r="HO219" s="29"/>
      <c r="HP219" s="29"/>
      <c r="HQ219" s="29"/>
      <c r="HR219" s="29"/>
      <c r="HS219" s="29"/>
      <c r="HT219" s="29"/>
      <c r="HU219" s="29"/>
      <c r="HV219" s="29"/>
      <c r="HW219" s="29"/>
      <c r="HX219" s="29"/>
      <c r="HY219" s="29"/>
      <c r="HZ219" s="29"/>
      <c r="IA219" s="29"/>
      <c r="IB219" s="29"/>
      <c r="IC219" s="29"/>
      <c r="ID219" s="29"/>
      <c r="IE219" s="29"/>
      <c r="IF219" s="29"/>
      <c r="IG219" s="29"/>
      <c r="IH219" s="29"/>
      <c r="II219" s="29"/>
      <c r="IJ219" s="29"/>
      <c r="IK219" s="29"/>
      <c r="IL219" s="29"/>
      <c r="IM219" s="29"/>
      <c r="IN219" s="29"/>
      <c r="IO219" s="29"/>
      <c r="IP219" s="29"/>
      <c r="IQ219" s="29"/>
      <c r="IR219" s="29"/>
      <c r="IS219" s="29"/>
      <c r="IT219" s="29"/>
      <c r="IU219" s="29"/>
      <c r="IV219" s="29"/>
      <c r="IW219" s="29"/>
      <c r="IX219" s="29"/>
      <c r="IY219" s="29"/>
      <c r="IZ219" s="29"/>
      <c r="JA219" s="29"/>
      <c r="JB219" s="29"/>
      <c r="JC219" s="29"/>
      <c r="JD219" s="29"/>
      <c r="JE219" s="29"/>
      <c r="JF219" s="29"/>
      <c r="JG219" s="29"/>
      <c r="JH219" s="29"/>
      <c r="JI219" s="29"/>
      <c r="JJ219" s="29"/>
      <c r="JK219" s="29"/>
      <c r="JL219" s="29"/>
      <c r="JM219" s="29"/>
      <c r="JN219" s="29"/>
      <c r="JO219" s="29"/>
      <c r="JP219" s="29"/>
      <c r="JQ219" s="29"/>
      <c r="JR219" s="29"/>
      <c r="JS219" s="29"/>
      <c r="JT219" s="29"/>
      <c r="JU219" s="29"/>
      <c r="JV219" s="29"/>
      <c r="JW219" s="29"/>
      <c r="JX219" s="29"/>
      <c r="JY219" s="29"/>
      <c r="JZ219" s="29"/>
      <c r="KA219" s="29"/>
      <c r="KB219" s="29"/>
      <c r="KC219" s="29"/>
      <c r="KD219" s="29"/>
      <c r="KE219" s="29"/>
      <c r="KF219" s="29"/>
      <c r="KG219" s="29"/>
      <c r="KH219" s="29"/>
      <c r="KI219" s="29"/>
      <c r="KJ219" s="29"/>
      <c r="KK219" s="29"/>
      <c r="KL219" s="29"/>
      <c r="KM219" s="29"/>
      <c r="KN219" s="29"/>
      <c r="KO219" s="29"/>
      <c r="KP219" s="29"/>
      <c r="KQ219" s="29"/>
      <c r="KR219" s="29"/>
      <c r="KS219" s="29"/>
      <c r="KT219" s="29"/>
      <c r="KU219" s="29"/>
      <c r="KV219" s="29"/>
      <c r="KW219" s="29"/>
      <c r="KX219" s="29"/>
      <c r="KY219" s="29"/>
      <c r="KZ219" s="29"/>
      <c r="LA219" s="29"/>
      <c r="LB219" s="29"/>
      <c r="LC219" s="29"/>
      <c r="LD219" s="29"/>
      <c r="LE219" s="29"/>
      <c r="LF219" s="29"/>
      <c r="LG219" s="29"/>
      <c r="LH219" s="29"/>
      <c r="LI219" s="29"/>
      <c r="LJ219" s="29"/>
      <c r="LK219" s="29"/>
      <c r="LL219" s="29"/>
      <c r="LM219" s="29"/>
      <c r="LN219" s="29"/>
      <c r="LO219" s="29"/>
      <c r="LP219" s="29"/>
      <c r="LQ219" s="29"/>
      <c r="LR219" s="29"/>
      <c r="LS219" s="29"/>
      <c r="LT219" s="29"/>
      <c r="LU219" s="29"/>
      <c r="LV219" s="29"/>
      <c r="LW219" s="29"/>
      <c r="LX219" s="29"/>
      <c r="LY219" s="29"/>
      <c r="LZ219" s="29"/>
      <c r="MA219" s="29"/>
      <c r="MB219" s="29"/>
      <c r="MC219" s="29"/>
      <c r="MD219" s="29"/>
      <c r="ME219" s="29"/>
      <c r="MF219" s="29"/>
      <c r="MG219" s="29"/>
      <c r="MH219" s="29"/>
      <c r="MI219" s="29"/>
      <c r="MJ219" s="29"/>
      <c r="MK219" s="29"/>
      <c r="ML219" s="29"/>
      <c r="MM219" s="29"/>
      <c r="MN219" s="29"/>
      <c r="MO219" s="29"/>
      <c r="MP219" s="29"/>
      <c r="MQ219" s="29"/>
      <c r="MR219" s="29"/>
      <c r="MS219" s="29"/>
      <c r="MT219" s="29"/>
      <c r="MU219" s="29"/>
      <c r="MV219" s="29"/>
      <c r="MW219" s="29"/>
      <c r="MX219" s="29"/>
      <c r="MY219" s="29"/>
      <c r="MZ219" s="29"/>
      <c r="NA219" s="29"/>
      <c r="NB219" s="29"/>
      <c r="NC219" s="29"/>
      <c r="ND219" s="29"/>
      <c r="NE219" s="29"/>
      <c r="NF219" s="29"/>
      <c r="NG219" s="29"/>
      <c r="NH219" s="29"/>
      <c r="NI219" s="29"/>
      <c r="NJ219" s="29"/>
      <c r="NK219" s="29"/>
      <c r="NL219" s="29"/>
      <c r="NM219" s="29"/>
      <c r="NN219" s="29"/>
      <c r="NO219" s="29"/>
      <c r="NP219" s="29"/>
      <c r="NQ219" s="29"/>
      <c r="NR219" s="29"/>
      <c r="NS219" s="29"/>
      <c r="NT219" s="29"/>
      <c r="NU219" s="29"/>
      <c r="NV219" s="29"/>
      <c r="NW219" s="29"/>
      <c r="NX219" s="29"/>
      <c r="NY219" s="29"/>
      <c r="NZ219" s="29"/>
      <c r="OA219" s="29"/>
      <c r="OB219" s="29"/>
      <c r="OC219" s="29"/>
      <c r="OD219" s="29"/>
      <c r="OE219" s="29"/>
      <c r="OF219" s="29"/>
      <c r="OG219" s="29"/>
      <c r="OH219" s="29"/>
      <c r="OI219" s="29"/>
      <c r="OJ219" s="29"/>
      <c r="OK219" s="29"/>
      <c r="OL219" s="29"/>
      <c r="OM219" s="29"/>
      <c r="ON219" s="29"/>
      <c r="OO219" s="29"/>
      <c r="OP219" s="29"/>
      <c r="OQ219" s="29"/>
      <c r="OR219" s="29"/>
      <c r="OS219" s="29"/>
      <c r="OT219" s="29"/>
      <c r="OU219" s="29"/>
      <c r="OV219" s="29"/>
      <c r="OW219" s="29"/>
      <c r="OX219" s="29"/>
      <c r="OY219" s="29"/>
      <c r="OZ219" s="29"/>
      <c r="PA219" s="29"/>
      <c r="PB219" s="29"/>
      <c r="PC219" s="29"/>
      <c r="PD219" s="29"/>
      <c r="PE219" s="29"/>
      <c r="PF219" s="29"/>
      <c r="PG219" s="29"/>
      <c r="PH219" s="29"/>
      <c r="PI219" s="29"/>
      <c r="PJ219" s="29"/>
      <c r="PK219" s="29"/>
      <c r="PL219" s="29"/>
      <c r="PM219" s="29"/>
      <c r="PN219" s="29"/>
      <c r="PO219" s="29"/>
      <c r="PP219" s="29"/>
      <c r="PQ219" s="29"/>
      <c r="PR219" s="29"/>
      <c r="PS219" s="29"/>
      <c r="PT219" s="29"/>
      <c r="PU219" s="29"/>
      <c r="PV219" s="29"/>
      <c r="PW219" s="29"/>
      <c r="PX219" s="29"/>
      <c r="PY219" s="29"/>
      <c r="PZ219" s="29"/>
      <c r="QA219" s="29"/>
      <c r="QB219" s="29"/>
      <c r="QC219" s="29"/>
      <c r="QD219" s="29"/>
      <c r="QE219" s="29"/>
      <c r="QF219" s="29"/>
      <c r="QG219" s="29"/>
      <c r="QH219" s="29"/>
      <c r="QI219" s="29"/>
      <c r="QJ219" s="29"/>
      <c r="QK219" s="29"/>
      <c r="QL219" s="29"/>
      <c r="QM219" s="29"/>
      <c r="QN219" s="29"/>
      <c r="QO219" s="29"/>
      <c r="QP219" s="29"/>
      <c r="QQ219" s="29"/>
      <c r="QR219" s="29"/>
      <c r="QS219" s="29"/>
      <c r="QT219" s="29"/>
      <c r="QU219" s="29"/>
      <c r="QV219" s="29"/>
      <c r="QW219" s="29"/>
      <c r="QX219" s="29"/>
      <c r="QY219" s="29"/>
      <c r="QZ219" s="29"/>
      <c r="RA219" s="29"/>
      <c r="RB219" s="29"/>
      <c r="RC219" s="29"/>
      <c r="RD219" s="29"/>
      <c r="RE219" s="29"/>
      <c r="RF219" s="29"/>
      <c r="RG219" s="29"/>
      <c r="RH219" s="29"/>
      <c r="RI219" s="29"/>
      <c r="RJ219" s="29"/>
      <c r="RK219" s="29"/>
      <c r="RL219" s="29"/>
      <c r="RM219" s="29"/>
      <c r="RN219" s="29"/>
      <c r="RO219" s="29"/>
      <c r="RP219" s="29"/>
      <c r="RQ219" s="29"/>
      <c r="RR219" s="29"/>
      <c r="RS219" s="29"/>
      <c r="RT219" s="29"/>
      <c r="RU219" s="29"/>
      <c r="RV219" s="29"/>
      <c r="RW219" s="29"/>
      <c r="RX219" s="29"/>
      <c r="RY219" s="29"/>
      <c r="RZ219" s="29"/>
      <c r="SA219" s="29"/>
      <c r="SB219" s="29"/>
      <c r="SC219" s="29"/>
      <c r="SD219" s="29"/>
      <c r="SE219" s="29"/>
      <c r="SF219" s="29"/>
      <c r="SG219" s="29"/>
      <c r="SH219" s="29"/>
      <c r="SI219" s="29"/>
      <c r="SJ219" s="29"/>
      <c r="SK219" s="29"/>
      <c r="SL219" s="29"/>
      <c r="SM219" s="29"/>
      <c r="SN219" s="29"/>
      <c r="SO219" s="29"/>
      <c r="SP219" s="29"/>
      <c r="SQ219" s="29"/>
      <c r="SR219" s="29"/>
      <c r="SS219" s="29"/>
      <c r="ST219" s="29"/>
      <c r="SU219" s="29"/>
      <c r="SV219" s="29"/>
      <c r="SW219" s="29"/>
      <c r="SX219" s="29"/>
      <c r="SY219" s="29"/>
      <c r="SZ219" s="29"/>
      <c r="TA219" s="29"/>
      <c r="TB219" s="29"/>
      <c r="TC219" s="29"/>
      <c r="TD219" s="29"/>
      <c r="TE219" s="29"/>
      <c r="TF219" s="29"/>
      <c r="TG219" s="29"/>
      <c r="TH219" s="29"/>
      <c r="TI219" s="29"/>
      <c r="TJ219" s="29"/>
      <c r="TK219" s="29"/>
      <c r="TL219" s="29"/>
      <c r="TM219" s="29"/>
      <c r="TN219" s="29"/>
      <c r="TO219" s="29"/>
    </row>
    <row r="220" spans="1:535" s="23" customFormat="1" ht="21.75" customHeight="1" x14ac:dyDescent="0.25">
      <c r="A220" s="53" t="s">
        <v>454</v>
      </c>
      <c r="B220" s="53" t="s">
        <v>455</v>
      </c>
      <c r="C220" s="6" t="s">
        <v>548</v>
      </c>
      <c r="D220" s="157">
        <v>0</v>
      </c>
      <c r="E220" s="157"/>
      <c r="F220" s="157"/>
      <c r="G220" s="157"/>
      <c r="H220" s="157"/>
      <c r="I220" s="157"/>
      <c r="J220" s="158"/>
      <c r="K220" s="157">
        <f t="shared" si="157"/>
        <v>570000</v>
      </c>
      <c r="L220" s="157">
        <v>570000</v>
      </c>
      <c r="M220" s="157"/>
      <c r="N220" s="157"/>
      <c r="O220" s="157"/>
      <c r="P220" s="157">
        <v>570000</v>
      </c>
      <c r="Q220" s="157">
        <f t="shared" si="155"/>
        <v>0</v>
      </c>
      <c r="R220" s="157"/>
      <c r="S220" s="157"/>
      <c r="T220" s="157"/>
      <c r="U220" s="157"/>
      <c r="V220" s="157"/>
      <c r="W220" s="158">
        <f t="shared" si="154"/>
        <v>0</v>
      </c>
      <c r="X220" s="157">
        <f t="shared" si="156"/>
        <v>0</v>
      </c>
      <c r="Y220" s="203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  <c r="DL220" s="29"/>
      <c r="DM220" s="29"/>
      <c r="DN220" s="29"/>
      <c r="DO220" s="29"/>
      <c r="DP220" s="29"/>
      <c r="DQ220" s="29"/>
      <c r="DR220" s="29"/>
      <c r="DS220" s="29"/>
      <c r="DT220" s="29"/>
      <c r="DU220" s="29"/>
      <c r="DV220" s="29"/>
      <c r="DW220" s="29"/>
      <c r="DX220" s="29"/>
      <c r="DY220" s="29"/>
      <c r="DZ220" s="29"/>
      <c r="EA220" s="29"/>
      <c r="EB220" s="29"/>
      <c r="EC220" s="29"/>
      <c r="ED220" s="29"/>
      <c r="EE220" s="29"/>
      <c r="EF220" s="29"/>
      <c r="EG220" s="29"/>
      <c r="EH220" s="29"/>
      <c r="EI220" s="29"/>
      <c r="EJ220" s="29"/>
      <c r="EK220" s="29"/>
      <c r="EL220" s="29"/>
      <c r="EM220" s="29"/>
      <c r="EN220" s="29"/>
      <c r="EO220" s="29"/>
      <c r="EP220" s="29"/>
      <c r="EQ220" s="29"/>
      <c r="ER220" s="29"/>
      <c r="ES220" s="29"/>
      <c r="ET220" s="29"/>
      <c r="EU220" s="29"/>
      <c r="EV220" s="29"/>
      <c r="EW220" s="29"/>
      <c r="EX220" s="29"/>
      <c r="EY220" s="29"/>
      <c r="EZ220" s="29"/>
      <c r="FA220" s="29"/>
      <c r="FB220" s="29"/>
      <c r="FC220" s="29"/>
      <c r="FD220" s="29"/>
      <c r="FE220" s="29"/>
      <c r="FF220" s="29"/>
      <c r="FG220" s="29"/>
      <c r="FH220" s="29"/>
      <c r="FI220" s="29"/>
      <c r="FJ220" s="29"/>
      <c r="FK220" s="29"/>
      <c r="FL220" s="29"/>
      <c r="FM220" s="29"/>
      <c r="FN220" s="29"/>
      <c r="FO220" s="29"/>
      <c r="FP220" s="29"/>
      <c r="FQ220" s="29"/>
      <c r="FR220" s="29"/>
      <c r="FS220" s="29"/>
      <c r="FT220" s="29"/>
      <c r="FU220" s="29"/>
      <c r="FV220" s="29"/>
      <c r="FW220" s="29"/>
      <c r="FX220" s="29"/>
      <c r="FY220" s="29"/>
      <c r="FZ220" s="29"/>
      <c r="GA220" s="29"/>
      <c r="GB220" s="29"/>
      <c r="GC220" s="29"/>
      <c r="GD220" s="29"/>
      <c r="GE220" s="29"/>
      <c r="GF220" s="29"/>
      <c r="GG220" s="29"/>
      <c r="GH220" s="29"/>
      <c r="GI220" s="29"/>
      <c r="GJ220" s="29"/>
      <c r="GK220" s="29"/>
      <c r="GL220" s="29"/>
      <c r="GM220" s="29"/>
      <c r="GN220" s="29"/>
      <c r="GO220" s="29"/>
      <c r="GP220" s="29"/>
      <c r="GQ220" s="29"/>
      <c r="GR220" s="29"/>
      <c r="GS220" s="29"/>
      <c r="GT220" s="29"/>
      <c r="GU220" s="29"/>
      <c r="GV220" s="29"/>
      <c r="GW220" s="29"/>
      <c r="GX220" s="29"/>
      <c r="GY220" s="29"/>
      <c r="GZ220" s="29"/>
      <c r="HA220" s="29"/>
      <c r="HB220" s="29"/>
      <c r="HC220" s="29"/>
      <c r="HD220" s="29"/>
      <c r="HE220" s="29"/>
      <c r="HF220" s="29"/>
      <c r="HG220" s="29"/>
      <c r="HH220" s="29"/>
      <c r="HI220" s="29"/>
      <c r="HJ220" s="29"/>
      <c r="HK220" s="29"/>
      <c r="HL220" s="29"/>
      <c r="HM220" s="29"/>
      <c r="HN220" s="29"/>
      <c r="HO220" s="29"/>
      <c r="HP220" s="29"/>
      <c r="HQ220" s="29"/>
      <c r="HR220" s="29"/>
      <c r="HS220" s="29"/>
      <c r="HT220" s="29"/>
      <c r="HU220" s="29"/>
      <c r="HV220" s="29"/>
      <c r="HW220" s="29"/>
      <c r="HX220" s="29"/>
      <c r="HY220" s="29"/>
      <c r="HZ220" s="29"/>
      <c r="IA220" s="29"/>
      <c r="IB220" s="29"/>
      <c r="IC220" s="29"/>
      <c r="ID220" s="29"/>
      <c r="IE220" s="29"/>
      <c r="IF220" s="29"/>
      <c r="IG220" s="29"/>
      <c r="IH220" s="29"/>
      <c r="II220" s="29"/>
      <c r="IJ220" s="29"/>
      <c r="IK220" s="29"/>
      <c r="IL220" s="29"/>
      <c r="IM220" s="29"/>
      <c r="IN220" s="29"/>
      <c r="IO220" s="29"/>
      <c r="IP220" s="29"/>
      <c r="IQ220" s="29"/>
      <c r="IR220" s="29"/>
      <c r="IS220" s="29"/>
      <c r="IT220" s="29"/>
      <c r="IU220" s="29"/>
      <c r="IV220" s="29"/>
      <c r="IW220" s="29"/>
      <c r="IX220" s="29"/>
      <c r="IY220" s="29"/>
      <c r="IZ220" s="29"/>
      <c r="JA220" s="29"/>
      <c r="JB220" s="29"/>
      <c r="JC220" s="29"/>
      <c r="JD220" s="29"/>
      <c r="JE220" s="29"/>
      <c r="JF220" s="29"/>
      <c r="JG220" s="29"/>
      <c r="JH220" s="29"/>
      <c r="JI220" s="29"/>
      <c r="JJ220" s="29"/>
      <c r="JK220" s="29"/>
      <c r="JL220" s="29"/>
      <c r="JM220" s="29"/>
      <c r="JN220" s="29"/>
      <c r="JO220" s="29"/>
      <c r="JP220" s="29"/>
      <c r="JQ220" s="29"/>
      <c r="JR220" s="29"/>
      <c r="JS220" s="29"/>
      <c r="JT220" s="29"/>
      <c r="JU220" s="29"/>
      <c r="JV220" s="29"/>
      <c r="JW220" s="29"/>
      <c r="JX220" s="29"/>
      <c r="JY220" s="29"/>
      <c r="JZ220" s="29"/>
      <c r="KA220" s="29"/>
      <c r="KB220" s="29"/>
      <c r="KC220" s="29"/>
      <c r="KD220" s="29"/>
      <c r="KE220" s="29"/>
      <c r="KF220" s="29"/>
      <c r="KG220" s="29"/>
      <c r="KH220" s="29"/>
      <c r="KI220" s="29"/>
      <c r="KJ220" s="29"/>
      <c r="KK220" s="29"/>
      <c r="KL220" s="29"/>
      <c r="KM220" s="29"/>
      <c r="KN220" s="29"/>
      <c r="KO220" s="29"/>
      <c r="KP220" s="29"/>
      <c r="KQ220" s="29"/>
      <c r="KR220" s="29"/>
      <c r="KS220" s="29"/>
      <c r="KT220" s="29"/>
      <c r="KU220" s="29"/>
      <c r="KV220" s="29"/>
      <c r="KW220" s="29"/>
      <c r="KX220" s="29"/>
      <c r="KY220" s="29"/>
      <c r="KZ220" s="29"/>
      <c r="LA220" s="29"/>
      <c r="LB220" s="29"/>
      <c r="LC220" s="29"/>
      <c r="LD220" s="29"/>
      <c r="LE220" s="29"/>
      <c r="LF220" s="29"/>
      <c r="LG220" s="29"/>
      <c r="LH220" s="29"/>
      <c r="LI220" s="29"/>
      <c r="LJ220" s="29"/>
      <c r="LK220" s="29"/>
      <c r="LL220" s="29"/>
      <c r="LM220" s="29"/>
      <c r="LN220" s="29"/>
      <c r="LO220" s="29"/>
      <c r="LP220" s="29"/>
      <c r="LQ220" s="29"/>
      <c r="LR220" s="29"/>
      <c r="LS220" s="29"/>
      <c r="LT220" s="29"/>
      <c r="LU220" s="29"/>
      <c r="LV220" s="29"/>
      <c r="LW220" s="29"/>
      <c r="LX220" s="29"/>
      <c r="LY220" s="29"/>
      <c r="LZ220" s="29"/>
      <c r="MA220" s="29"/>
      <c r="MB220" s="29"/>
      <c r="MC220" s="29"/>
      <c r="MD220" s="29"/>
      <c r="ME220" s="29"/>
      <c r="MF220" s="29"/>
      <c r="MG220" s="29"/>
      <c r="MH220" s="29"/>
      <c r="MI220" s="29"/>
      <c r="MJ220" s="29"/>
      <c r="MK220" s="29"/>
      <c r="ML220" s="29"/>
      <c r="MM220" s="29"/>
      <c r="MN220" s="29"/>
      <c r="MO220" s="29"/>
      <c r="MP220" s="29"/>
      <c r="MQ220" s="29"/>
      <c r="MR220" s="29"/>
      <c r="MS220" s="29"/>
      <c r="MT220" s="29"/>
      <c r="MU220" s="29"/>
      <c r="MV220" s="29"/>
      <c r="MW220" s="29"/>
      <c r="MX220" s="29"/>
      <c r="MY220" s="29"/>
      <c r="MZ220" s="29"/>
      <c r="NA220" s="29"/>
      <c r="NB220" s="29"/>
      <c r="NC220" s="29"/>
      <c r="ND220" s="29"/>
      <c r="NE220" s="29"/>
      <c r="NF220" s="29"/>
      <c r="NG220" s="29"/>
      <c r="NH220" s="29"/>
      <c r="NI220" s="29"/>
      <c r="NJ220" s="29"/>
      <c r="NK220" s="29"/>
      <c r="NL220" s="29"/>
      <c r="NM220" s="29"/>
      <c r="NN220" s="29"/>
      <c r="NO220" s="29"/>
      <c r="NP220" s="29"/>
      <c r="NQ220" s="29"/>
      <c r="NR220" s="29"/>
      <c r="NS220" s="29"/>
      <c r="NT220" s="29"/>
      <c r="NU220" s="29"/>
      <c r="NV220" s="29"/>
      <c r="NW220" s="29"/>
      <c r="NX220" s="29"/>
      <c r="NY220" s="29"/>
      <c r="NZ220" s="29"/>
      <c r="OA220" s="29"/>
      <c r="OB220" s="29"/>
      <c r="OC220" s="29"/>
      <c r="OD220" s="29"/>
      <c r="OE220" s="29"/>
      <c r="OF220" s="29"/>
      <c r="OG220" s="29"/>
      <c r="OH220" s="29"/>
      <c r="OI220" s="29"/>
      <c r="OJ220" s="29"/>
      <c r="OK220" s="29"/>
      <c r="OL220" s="29"/>
      <c r="OM220" s="29"/>
      <c r="ON220" s="29"/>
      <c r="OO220" s="29"/>
      <c r="OP220" s="29"/>
      <c r="OQ220" s="29"/>
      <c r="OR220" s="29"/>
      <c r="OS220" s="29"/>
      <c r="OT220" s="29"/>
      <c r="OU220" s="29"/>
      <c r="OV220" s="29"/>
      <c r="OW220" s="29"/>
      <c r="OX220" s="29"/>
      <c r="OY220" s="29"/>
      <c r="OZ220" s="29"/>
      <c r="PA220" s="29"/>
      <c r="PB220" s="29"/>
      <c r="PC220" s="29"/>
      <c r="PD220" s="29"/>
      <c r="PE220" s="29"/>
      <c r="PF220" s="29"/>
      <c r="PG220" s="29"/>
      <c r="PH220" s="29"/>
      <c r="PI220" s="29"/>
      <c r="PJ220" s="29"/>
      <c r="PK220" s="29"/>
      <c r="PL220" s="29"/>
      <c r="PM220" s="29"/>
      <c r="PN220" s="29"/>
      <c r="PO220" s="29"/>
      <c r="PP220" s="29"/>
      <c r="PQ220" s="29"/>
      <c r="PR220" s="29"/>
      <c r="PS220" s="29"/>
      <c r="PT220" s="29"/>
      <c r="PU220" s="29"/>
      <c r="PV220" s="29"/>
      <c r="PW220" s="29"/>
      <c r="PX220" s="29"/>
      <c r="PY220" s="29"/>
      <c r="PZ220" s="29"/>
      <c r="QA220" s="29"/>
      <c r="QB220" s="29"/>
      <c r="QC220" s="29"/>
      <c r="QD220" s="29"/>
      <c r="QE220" s="29"/>
      <c r="QF220" s="29"/>
      <c r="QG220" s="29"/>
      <c r="QH220" s="29"/>
      <c r="QI220" s="29"/>
      <c r="QJ220" s="29"/>
      <c r="QK220" s="29"/>
      <c r="QL220" s="29"/>
      <c r="QM220" s="29"/>
      <c r="QN220" s="29"/>
      <c r="QO220" s="29"/>
      <c r="QP220" s="29"/>
      <c r="QQ220" s="29"/>
      <c r="QR220" s="29"/>
      <c r="QS220" s="29"/>
      <c r="QT220" s="29"/>
      <c r="QU220" s="29"/>
      <c r="QV220" s="29"/>
      <c r="QW220" s="29"/>
      <c r="QX220" s="29"/>
      <c r="QY220" s="29"/>
      <c r="QZ220" s="29"/>
      <c r="RA220" s="29"/>
      <c r="RB220" s="29"/>
      <c r="RC220" s="29"/>
      <c r="RD220" s="29"/>
      <c r="RE220" s="29"/>
      <c r="RF220" s="29"/>
      <c r="RG220" s="29"/>
      <c r="RH220" s="29"/>
      <c r="RI220" s="29"/>
      <c r="RJ220" s="29"/>
      <c r="RK220" s="29"/>
      <c r="RL220" s="29"/>
      <c r="RM220" s="29"/>
      <c r="RN220" s="29"/>
      <c r="RO220" s="29"/>
      <c r="RP220" s="29"/>
      <c r="RQ220" s="29"/>
      <c r="RR220" s="29"/>
      <c r="RS220" s="29"/>
      <c r="RT220" s="29"/>
      <c r="RU220" s="29"/>
      <c r="RV220" s="29"/>
      <c r="RW220" s="29"/>
      <c r="RX220" s="29"/>
      <c r="RY220" s="29"/>
      <c r="RZ220" s="29"/>
      <c r="SA220" s="29"/>
      <c r="SB220" s="29"/>
      <c r="SC220" s="29"/>
      <c r="SD220" s="29"/>
      <c r="SE220" s="29"/>
      <c r="SF220" s="29"/>
      <c r="SG220" s="29"/>
      <c r="SH220" s="29"/>
      <c r="SI220" s="29"/>
      <c r="SJ220" s="29"/>
      <c r="SK220" s="29"/>
      <c r="SL220" s="29"/>
      <c r="SM220" s="29"/>
      <c r="SN220" s="29"/>
      <c r="SO220" s="29"/>
      <c r="SP220" s="29"/>
      <c r="SQ220" s="29"/>
      <c r="SR220" s="29"/>
      <c r="SS220" s="29"/>
      <c r="ST220" s="29"/>
      <c r="SU220" s="29"/>
      <c r="SV220" s="29"/>
      <c r="SW220" s="29"/>
      <c r="SX220" s="29"/>
      <c r="SY220" s="29"/>
      <c r="SZ220" s="29"/>
      <c r="TA220" s="29"/>
      <c r="TB220" s="29"/>
      <c r="TC220" s="29"/>
      <c r="TD220" s="29"/>
      <c r="TE220" s="29"/>
      <c r="TF220" s="29"/>
      <c r="TG220" s="29"/>
      <c r="TH220" s="29"/>
      <c r="TI220" s="29"/>
      <c r="TJ220" s="29"/>
      <c r="TK220" s="29"/>
      <c r="TL220" s="29"/>
      <c r="TM220" s="29"/>
      <c r="TN220" s="29"/>
      <c r="TO220" s="29"/>
    </row>
    <row r="221" spans="1:535" s="21" customFormat="1" ht="22.5" customHeight="1" x14ac:dyDescent="0.25">
      <c r="A221" s="53" t="s">
        <v>145</v>
      </c>
      <c r="B221" s="82" t="str">
        <f>'дод 5'!A216</f>
        <v>7640</v>
      </c>
      <c r="C221" s="54" t="s">
        <v>422</v>
      </c>
      <c r="D221" s="157">
        <v>0</v>
      </c>
      <c r="E221" s="157"/>
      <c r="F221" s="157"/>
      <c r="G221" s="157"/>
      <c r="H221" s="157"/>
      <c r="I221" s="157"/>
      <c r="J221" s="158"/>
      <c r="K221" s="157">
        <f t="shared" si="157"/>
        <v>1500000</v>
      </c>
      <c r="L221" s="157">
        <v>1500000</v>
      </c>
      <c r="M221" s="157"/>
      <c r="N221" s="157"/>
      <c r="O221" s="157"/>
      <c r="P221" s="157">
        <v>1500000</v>
      </c>
      <c r="Q221" s="157">
        <f t="shared" si="155"/>
        <v>789184.83</v>
      </c>
      <c r="R221" s="157">
        <v>789184.83</v>
      </c>
      <c r="S221" s="157"/>
      <c r="T221" s="157"/>
      <c r="U221" s="157"/>
      <c r="V221" s="157">
        <v>789184.83</v>
      </c>
      <c r="W221" s="158">
        <f t="shared" si="154"/>
        <v>52.612321999999999</v>
      </c>
      <c r="X221" s="157">
        <f t="shared" si="156"/>
        <v>789184.83</v>
      </c>
      <c r="Y221" s="203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  <c r="IT221" s="22"/>
      <c r="IU221" s="22"/>
      <c r="IV221" s="22"/>
      <c r="IW221" s="22"/>
      <c r="IX221" s="22"/>
      <c r="IY221" s="22"/>
      <c r="IZ221" s="22"/>
      <c r="JA221" s="22"/>
      <c r="JB221" s="22"/>
      <c r="JC221" s="22"/>
      <c r="JD221" s="22"/>
      <c r="JE221" s="22"/>
      <c r="JF221" s="22"/>
      <c r="JG221" s="22"/>
      <c r="JH221" s="22"/>
      <c r="JI221" s="22"/>
      <c r="JJ221" s="22"/>
      <c r="JK221" s="22"/>
      <c r="JL221" s="22"/>
      <c r="JM221" s="22"/>
      <c r="JN221" s="22"/>
      <c r="JO221" s="22"/>
      <c r="JP221" s="22"/>
      <c r="JQ221" s="22"/>
      <c r="JR221" s="22"/>
      <c r="JS221" s="22"/>
      <c r="JT221" s="22"/>
      <c r="JU221" s="22"/>
      <c r="JV221" s="22"/>
      <c r="JW221" s="22"/>
      <c r="JX221" s="22"/>
      <c r="JY221" s="22"/>
      <c r="JZ221" s="22"/>
      <c r="KA221" s="22"/>
      <c r="KB221" s="22"/>
      <c r="KC221" s="22"/>
      <c r="KD221" s="22"/>
      <c r="KE221" s="22"/>
      <c r="KF221" s="22"/>
      <c r="KG221" s="22"/>
      <c r="KH221" s="22"/>
      <c r="KI221" s="22"/>
      <c r="KJ221" s="22"/>
      <c r="KK221" s="22"/>
      <c r="KL221" s="22"/>
      <c r="KM221" s="22"/>
      <c r="KN221" s="22"/>
      <c r="KO221" s="22"/>
      <c r="KP221" s="22"/>
      <c r="KQ221" s="22"/>
      <c r="KR221" s="22"/>
      <c r="KS221" s="22"/>
      <c r="KT221" s="22"/>
      <c r="KU221" s="22"/>
      <c r="KV221" s="22"/>
      <c r="KW221" s="22"/>
      <c r="KX221" s="22"/>
      <c r="KY221" s="22"/>
      <c r="KZ221" s="22"/>
      <c r="LA221" s="22"/>
      <c r="LB221" s="22"/>
      <c r="LC221" s="22"/>
      <c r="LD221" s="22"/>
      <c r="LE221" s="22"/>
      <c r="LF221" s="22"/>
      <c r="LG221" s="22"/>
      <c r="LH221" s="22"/>
      <c r="LI221" s="22"/>
      <c r="LJ221" s="22"/>
      <c r="LK221" s="22"/>
      <c r="LL221" s="22"/>
      <c r="LM221" s="22"/>
      <c r="LN221" s="22"/>
      <c r="LO221" s="22"/>
      <c r="LP221" s="22"/>
      <c r="LQ221" s="22"/>
      <c r="LR221" s="22"/>
      <c r="LS221" s="22"/>
      <c r="LT221" s="22"/>
      <c r="LU221" s="22"/>
      <c r="LV221" s="22"/>
      <c r="LW221" s="22"/>
      <c r="LX221" s="22"/>
      <c r="LY221" s="22"/>
      <c r="LZ221" s="22"/>
      <c r="MA221" s="22"/>
      <c r="MB221" s="22"/>
      <c r="MC221" s="22"/>
      <c r="MD221" s="22"/>
      <c r="ME221" s="22"/>
      <c r="MF221" s="22"/>
      <c r="MG221" s="22"/>
      <c r="MH221" s="22"/>
      <c r="MI221" s="22"/>
      <c r="MJ221" s="22"/>
      <c r="MK221" s="22"/>
      <c r="ML221" s="22"/>
      <c r="MM221" s="22"/>
      <c r="MN221" s="22"/>
      <c r="MO221" s="22"/>
      <c r="MP221" s="22"/>
      <c r="MQ221" s="22"/>
      <c r="MR221" s="22"/>
      <c r="MS221" s="22"/>
      <c r="MT221" s="22"/>
      <c r="MU221" s="22"/>
      <c r="MV221" s="22"/>
      <c r="MW221" s="22"/>
      <c r="MX221" s="22"/>
      <c r="MY221" s="22"/>
      <c r="MZ221" s="22"/>
      <c r="NA221" s="22"/>
      <c r="NB221" s="22"/>
      <c r="NC221" s="22"/>
      <c r="ND221" s="22"/>
      <c r="NE221" s="22"/>
      <c r="NF221" s="22"/>
      <c r="NG221" s="22"/>
      <c r="NH221" s="22"/>
      <c r="NI221" s="22"/>
      <c r="NJ221" s="22"/>
      <c r="NK221" s="22"/>
      <c r="NL221" s="22"/>
      <c r="NM221" s="22"/>
      <c r="NN221" s="22"/>
      <c r="NO221" s="22"/>
      <c r="NP221" s="22"/>
      <c r="NQ221" s="22"/>
      <c r="NR221" s="22"/>
      <c r="NS221" s="22"/>
      <c r="NT221" s="22"/>
      <c r="NU221" s="22"/>
      <c r="NV221" s="22"/>
      <c r="NW221" s="22"/>
      <c r="NX221" s="22"/>
      <c r="NY221" s="22"/>
      <c r="NZ221" s="22"/>
      <c r="OA221" s="22"/>
      <c r="OB221" s="22"/>
      <c r="OC221" s="22"/>
      <c r="OD221" s="22"/>
      <c r="OE221" s="22"/>
      <c r="OF221" s="22"/>
      <c r="OG221" s="22"/>
      <c r="OH221" s="22"/>
      <c r="OI221" s="22"/>
      <c r="OJ221" s="22"/>
      <c r="OK221" s="22"/>
      <c r="OL221" s="22"/>
      <c r="OM221" s="22"/>
      <c r="ON221" s="22"/>
      <c r="OO221" s="22"/>
      <c r="OP221" s="22"/>
      <c r="OQ221" s="22"/>
      <c r="OR221" s="22"/>
      <c r="OS221" s="22"/>
      <c r="OT221" s="22"/>
      <c r="OU221" s="22"/>
      <c r="OV221" s="22"/>
      <c r="OW221" s="22"/>
      <c r="OX221" s="22"/>
      <c r="OY221" s="22"/>
      <c r="OZ221" s="22"/>
      <c r="PA221" s="22"/>
      <c r="PB221" s="22"/>
      <c r="PC221" s="22"/>
      <c r="PD221" s="22"/>
      <c r="PE221" s="22"/>
      <c r="PF221" s="22"/>
      <c r="PG221" s="22"/>
      <c r="PH221" s="22"/>
      <c r="PI221" s="22"/>
      <c r="PJ221" s="22"/>
      <c r="PK221" s="22"/>
      <c r="PL221" s="22"/>
      <c r="PM221" s="22"/>
      <c r="PN221" s="22"/>
      <c r="PO221" s="22"/>
      <c r="PP221" s="22"/>
      <c r="PQ221" s="22"/>
      <c r="PR221" s="22"/>
      <c r="PS221" s="22"/>
      <c r="PT221" s="22"/>
      <c r="PU221" s="22"/>
      <c r="PV221" s="22"/>
      <c r="PW221" s="22"/>
      <c r="PX221" s="22"/>
      <c r="PY221" s="22"/>
      <c r="PZ221" s="22"/>
      <c r="QA221" s="22"/>
      <c r="QB221" s="22"/>
      <c r="QC221" s="22"/>
      <c r="QD221" s="22"/>
      <c r="QE221" s="22"/>
      <c r="QF221" s="22"/>
      <c r="QG221" s="22"/>
      <c r="QH221" s="22"/>
      <c r="QI221" s="22"/>
      <c r="QJ221" s="22"/>
      <c r="QK221" s="22"/>
      <c r="QL221" s="22"/>
      <c r="QM221" s="22"/>
      <c r="QN221" s="22"/>
      <c r="QO221" s="22"/>
      <c r="QP221" s="22"/>
      <c r="QQ221" s="22"/>
      <c r="QR221" s="22"/>
      <c r="QS221" s="22"/>
      <c r="QT221" s="22"/>
      <c r="QU221" s="22"/>
      <c r="QV221" s="22"/>
      <c r="QW221" s="22"/>
      <c r="QX221" s="22"/>
      <c r="QY221" s="22"/>
      <c r="QZ221" s="22"/>
      <c r="RA221" s="22"/>
      <c r="RB221" s="22"/>
      <c r="RC221" s="22"/>
      <c r="RD221" s="22"/>
      <c r="RE221" s="22"/>
      <c r="RF221" s="22"/>
      <c r="RG221" s="22"/>
      <c r="RH221" s="22"/>
      <c r="RI221" s="22"/>
      <c r="RJ221" s="22"/>
      <c r="RK221" s="22"/>
      <c r="RL221" s="22"/>
      <c r="RM221" s="22"/>
      <c r="RN221" s="22"/>
      <c r="RO221" s="22"/>
      <c r="RP221" s="22"/>
      <c r="RQ221" s="22"/>
      <c r="RR221" s="22"/>
      <c r="RS221" s="22"/>
      <c r="RT221" s="22"/>
      <c r="RU221" s="22"/>
      <c r="RV221" s="22"/>
      <c r="RW221" s="22"/>
      <c r="RX221" s="22"/>
      <c r="RY221" s="22"/>
      <c r="RZ221" s="22"/>
      <c r="SA221" s="22"/>
      <c r="SB221" s="22"/>
      <c r="SC221" s="22"/>
      <c r="SD221" s="22"/>
      <c r="SE221" s="22"/>
      <c r="SF221" s="22"/>
      <c r="SG221" s="22"/>
      <c r="SH221" s="22"/>
      <c r="SI221" s="22"/>
      <c r="SJ221" s="22"/>
      <c r="SK221" s="22"/>
      <c r="SL221" s="22"/>
      <c r="SM221" s="22"/>
      <c r="SN221" s="22"/>
      <c r="SO221" s="22"/>
      <c r="SP221" s="22"/>
      <c r="SQ221" s="22"/>
      <c r="SR221" s="22"/>
      <c r="SS221" s="22"/>
      <c r="ST221" s="22"/>
      <c r="SU221" s="22"/>
      <c r="SV221" s="22"/>
      <c r="SW221" s="22"/>
      <c r="SX221" s="22"/>
      <c r="SY221" s="22"/>
      <c r="SZ221" s="22"/>
      <c r="TA221" s="22"/>
      <c r="TB221" s="22"/>
      <c r="TC221" s="22"/>
      <c r="TD221" s="22"/>
      <c r="TE221" s="22"/>
      <c r="TF221" s="22"/>
      <c r="TG221" s="22"/>
      <c r="TH221" s="22"/>
      <c r="TI221" s="22"/>
      <c r="TJ221" s="22"/>
      <c r="TK221" s="22"/>
      <c r="TL221" s="22"/>
      <c r="TM221" s="22"/>
      <c r="TN221" s="22"/>
      <c r="TO221" s="22"/>
    </row>
    <row r="222" spans="1:535" s="21" customFormat="1" ht="31.5" hidden="1" customHeight="1" x14ac:dyDescent="0.25">
      <c r="A222" s="53">
        <v>1018340</v>
      </c>
      <c r="B222" s="82" t="str">
        <f>'дод 5'!A238</f>
        <v>8340</v>
      </c>
      <c r="C222" s="97" t="str">
        <f>'дод 5'!C238</f>
        <v>Природоохоронні заходи за рахунок цільових фондів</v>
      </c>
      <c r="D222" s="157"/>
      <c r="E222" s="157"/>
      <c r="F222" s="157"/>
      <c r="G222" s="157"/>
      <c r="H222" s="157"/>
      <c r="I222" s="157"/>
      <c r="J222" s="154" t="e">
        <f t="shared" si="152"/>
        <v>#DIV/0!</v>
      </c>
      <c r="K222" s="157">
        <f t="shared" si="157"/>
        <v>0</v>
      </c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7"/>
      <c r="W222" s="154" t="e">
        <f t="shared" si="154"/>
        <v>#DIV/0!</v>
      </c>
      <c r="X222" s="157">
        <f t="shared" ref="X222" si="158">D222+K222</f>
        <v>0</v>
      </c>
      <c r="Y222" s="203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  <c r="IT222" s="22"/>
      <c r="IU222" s="22"/>
      <c r="IV222" s="22"/>
      <c r="IW222" s="22"/>
      <c r="IX222" s="22"/>
      <c r="IY222" s="22"/>
      <c r="IZ222" s="22"/>
      <c r="JA222" s="22"/>
      <c r="JB222" s="22"/>
      <c r="JC222" s="22"/>
      <c r="JD222" s="22"/>
      <c r="JE222" s="22"/>
      <c r="JF222" s="22"/>
      <c r="JG222" s="22"/>
      <c r="JH222" s="22"/>
      <c r="JI222" s="22"/>
      <c r="JJ222" s="22"/>
      <c r="JK222" s="22"/>
      <c r="JL222" s="22"/>
      <c r="JM222" s="22"/>
      <c r="JN222" s="22"/>
      <c r="JO222" s="22"/>
      <c r="JP222" s="22"/>
      <c r="JQ222" s="22"/>
      <c r="JR222" s="22"/>
      <c r="JS222" s="22"/>
      <c r="JT222" s="22"/>
      <c r="JU222" s="22"/>
      <c r="JV222" s="22"/>
      <c r="JW222" s="22"/>
      <c r="JX222" s="22"/>
      <c r="JY222" s="22"/>
      <c r="JZ222" s="22"/>
      <c r="KA222" s="22"/>
      <c r="KB222" s="22"/>
      <c r="KC222" s="22"/>
      <c r="KD222" s="22"/>
      <c r="KE222" s="22"/>
      <c r="KF222" s="22"/>
      <c r="KG222" s="22"/>
      <c r="KH222" s="22"/>
      <c r="KI222" s="22"/>
      <c r="KJ222" s="22"/>
      <c r="KK222" s="22"/>
      <c r="KL222" s="22"/>
      <c r="KM222" s="22"/>
      <c r="KN222" s="22"/>
      <c r="KO222" s="22"/>
      <c r="KP222" s="22"/>
      <c r="KQ222" s="22"/>
      <c r="KR222" s="22"/>
      <c r="KS222" s="22"/>
      <c r="KT222" s="22"/>
      <c r="KU222" s="22"/>
      <c r="KV222" s="22"/>
      <c r="KW222" s="22"/>
      <c r="KX222" s="22"/>
      <c r="KY222" s="22"/>
      <c r="KZ222" s="22"/>
      <c r="LA222" s="22"/>
      <c r="LB222" s="22"/>
      <c r="LC222" s="22"/>
      <c r="LD222" s="22"/>
      <c r="LE222" s="22"/>
      <c r="LF222" s="22"/>
      <c r="LG222" s="22"/>
      <c r="LH222" s="22"/>
      <c r="LI222" s="22"/>
      <c r="LJ222" s="22"/>
      <c r="LK222" s="22"/>
      <c r="LL222" s="22"/>
      <c r="LM222" s="22"/>
      <c r="LN222" s="22"/>
      <c r="LO222" s="22"/>
      <c r="LP222" s="22"/>
      <c r="LQ222" s="22"/>
      <c r="LR222" s="22"/>
      <c r="LS222" s="22"/>
      <c r="LT222" s="22"/>
      <c r="LU222" s="22"/>
      <c r="LV222" s="22"/>
      <c r="LW222" s="22"/>
      <c r="LX222" s="22"/>
      <c r="LY222" s="22"/>
      <c r="LZ222" s="22"/>
      <c r="MA222" s="22"/>
      <c r="MB222" s="22"/>
      <c r="MC222" s="22"/>
      <c r="MD222" s="22"/>
      <c r="ME222" s="22"/>
      <c r="MF222" s="22"/>
      <c r="MG222" s="22"/>
      <c r="MH222" s="22"/>
      <c r="MI222" s="22"/>
      <c r="MJ222" s="22"/>
      <c r="MK222" s="22"/>
      <c r="ML222" s="22"/>
      <c r="MM222" s="22"/>
      <c r="MN222" s="22"/>
      <c r="MO222" s="22"/>
      <c r="MP222" s="22"/>
      <c r="MQ222" s="22"/>
      <c r="MR222" s="22"/>
      <c r="MS222" s="22"/>
      <c r="MT222" s="22"/>
      <c r="MU222" s="22"/>
      <c r="MV222" s="22"/>
      <c r="MW222" s="22"/>
      <c r="MX222" s="22"/>
      <c r="MY222" s="22"/>
      <c r="MZ222" s="22"/>
      <c r="NA222" s="22"/>
      <c r="NB222" s="22"/>
      <c r="NC222" s="22"/>
      <c r="ND222" s="22"/>
      <c r="NE222" s="22"/>
      <c r="NF222" s="22"/>
      <c r="NG222" s="22"/>
      <c r="NH222" s="22"/>
      <c r="NI222" s="22"/>
      <c r="NJ222" s="22"/>
      <c r="NK222" s="22"/>
      <c r="NL222" s="22"/>
      <c r="NM222" s="22"/>
      <c r="NN222" s="22"/>
      <c r="NO222" s="22"/>
      <c r="NP222" s="22"/>
      <c r="NQ222" s="22"/>
      <c r="NR222" s="22"/>
      <c r="NS222" s="22"/>
      <c r="NT222" s="22"/>
      <c r="NU222" s="22"/>
      <c r="NV222" s="22"/>
      <c r="NW222" s="22"/>
      <c r="NX222" s="22"/>
      <c r="NY222" s="22"/>
      <c r="NZ222" s="22"/>
      <c r="OA222" s="22"/>
      <c r="OB222" s="22"/>
      <c r="OC222" s="22"/>
      <c r="OD222" s="22"/>
      <c r="OE222" s="22"/>
      <c r="OF222" s="22"/>
      <c r="OG222" s="22"/>
      <c r="OH222" s="22"/>
      <c r="OI222" s="22"/>
      <c r="OJ222" s="22"/>
      <c r="OK222" s="22"/>
      <c r="OL222" s="22"/>
      <c r="OM222" s="22"/>
      <c r="ON222" s="22"/>
      <c r="OO222" s="22"/>
      <c r="OP222" s="22"/>
      <c r="OQ222" s="22"/>
      <c r="OR222" s="22"/>
      <c r="OS222" s="22"/>
      <c r="OT222" s="22"/>
      <c r="OU222" s="22"/>
      <c r="OV222" s="22"/>
      <c r="OW222" s="22"/>
      <c r="OX222" s="22"/>
      <c r="OY222" s="22"/>
      <c r="OZ222" s="22"/>
      <c r="PA222" s="22"/>
      <c r="PB222" s="22"/>
      <c r="PC222" s="22"/>
      <c r="PD222" s="22"/>
      <c r="PE222" s="22"/>
      <c r="PF222" s="22"/>
      <c r="PG222" s="22"/>
      <c r="PH222" s="22"/>
      <c r="PI222" s="22"/>
      <c r="PJ222" s="22"/>
      <c r="PK222" s="22"/>
      <c r="PL222" s="22"/>
      <c r="PM222" s="22"/>
      <c r="PN222" s="22"/>
      <c r="PO222" s="22"/>
      <c r="PP222" s="22"/>
      <c r="PQ222" s="22"/>
      <c r="PR222" s="22"/>
      <c r="PS222" s="22"/>
      <c r="PT222" s="22"/>
      <c r="PU222" s="22"/>
      <c r="PV222" s="22"/>
      <c r="PW222" s="22"/>
      <c r="PX222" s="22"/>
      <c r="PY222" s="22"/>
      <c r="PZ222" s="22"/>
      <c r="QA222" s="22"/>
      <c r="QB222" s="22"/>
      <c r="QC222" s="22"/>
      <c r="QD222" s="22"/>
      <c r="QE222" s="22"/>
      <c r="QF222" s="22"/>
      <c r="QG222" s="22"/>
      <c r="QH222" s="22"/>
      <c r="QI222" s="22"/>
      <c r="QJ222" s="22"/>
      <c r="QK222" s="22"/>
      <c r="QL222" s="22"/>
      <c r="QM222" s="22"/>
      <c r="QN222" s="22"/>
      <c r="QO222" s="22"/>
      <c r="QP222" s="22"/>
      <c r="QQ222" s="22"/>
      <c r="QR222" s="22"/>
      <c r="QS222" s="22"/>
      <c r="QT222" s="22"/>
      <c r="QU222" s="22"/>
      <c r="QV222" s="22"/>
      <c r="QW222" s="22"/>
      <c r="QX222" s="22"/>
      <c r="QY222" s="22"/>
      <c r="QZ222" s="22"/>
      <c r="RA222" s="22"/>
      <c r="RB222" s="22"/>
      <c r="RC222" s="22"/>
      <c r="RD222" s="22"/>
      <c r="RE222" s="22"/>
      <c r="RF222" s="22"/>
      <c r="RG222" s="22"/>
      <c r="RH222" s="22"/>
      <c r="RI222" s="22"/>
      <c r="RJ222" s="22"/>
      <c r="RK222" s="22"/>
      <c r="RL222" s="22"/>
      <c r="RM222" s="22"/>
      <c r="RN222" s="22"/>
      <c r="RO222" s="22"/>
      <c r="RP222" s="22"/>
      <c r="RQ222" s="22"/>
      <c r="RR222" s="22"/>
      <c r="RS222" s="22"/>
      <c r="RT222" s="22"/>
      <c r="RU222" s="22"/>
      <c r="RV222" s="22"/>
      <c r="RW222" s="22"/>
      <c r="RX222" s="22"/>
      <c r="RY222" s="22"/>
      <c r="RZ222" s="22"/>
      <c r="SA222" s="22"/>
      <c r="SB222" s="22"/>
      <c r="SC222" s="22"/>
      <c r="SD222" s="22"/>
      <c r="SE222" s="22"/>
      <c r="SF222" s="22"/>
      <c r="SG222" s="22"/>
      <c r="SH222" s="22"/>
      <c r="SI222" s="22"/>
      <c r="SJ222" s="22"/>
      <c r="SK222" s="22"/>
      <c r="SL222" s="22"/>
      <c r="SM222" s="22"/>
      <c r="SN222" s="22"/>
      <c r="SO222" s="22"/>
      <c r="SP222" s="22"/>
      <c r="SQ222" s="22"/>
      <c r="SR222" s="22"/>
      <c r="SS222" s="22"/>
      <c r="ST222" s="22"/>
      <c r="SU222" s="22"/>
      <c r="SV222" s="22"/>
      <c r="SW222" s="22"/>
      <c r="SX222" s="22"/>
      <c r="SY222" s="22"/>
      <c r="SZ222" s="22"/>
      <c r="TA222" s="22"/>
      <c r="TB222" s="22"/>
      <c r="TC222" s="22"/>
      <c r="TD222" s="22"/>
      <c r="TE222" s="22"/>
      <c r="TF222" s="22"/>
      <c r="TG222" s="22"/>
      <c r="TH222" s="22"/>
      <c r="TI222" s="22"/>
      <c r="TJ222" s="22"/>
      <c r="TK222" s="22"/>
      <c r="TL222" s="22"/>
      <c r="TM222" s="22"/>
      <c r="TN222" s="22"/>
      <c r="TO222" s="22"/>
    </row>
    <row r="223" spans="1:535" s="26" customFormat="1" ht="34.5" customHeight="1" x14ac:dyDescent="0.25">
      <c r="A223" s="94" t="s">
        <v>194</v>
      </c>
      <c r="B223" s="96"/>
      <c r="C223" s="91" t="s">
        <v>32</v>
      </c>
      <c r="D223" s="153">
        <f>D224</f>
        <v>328153635.13999999</v>
      </c>
      <c r="E223" s="153">
        <f t="shared" ref="E223:K223" si="159">E224</f>
        <v>11274000</v>
      </c>
      <c r="F223" s="153">
        <f t="shared" si="159"/>
        <v>35226635</v>
      </c>
      <c r="G223" s="153">
        <f>G224</f>
        <v>212493732.31999999</v>
      </c>
      <c r="H223" s="153">
        <f t="shared" si="159"/>
        <v>7306780.6900000004</v>
      </c>
      <c r="I223" s="153">
        <f t="shared" si="159"/>
        <v>20216557.099999998</v>
      </c>
      <c r="J223" s="154">
        <f t="shared" si="152"/>
        <v>64.754343565124287</v>
      </c>
      <c r="K223" s="153">
        <f t="shared" si="159"/>
        <v>168169733.72999999</v>
      </c>
      <c r="L223" s="153">
        <f t="shared" ref="L223" si="160">L224</f>
        <v>161164567.16</v>
      </c>
      <c r="M223" s="153">
        <f t="shared" ref="M223" si="161">M224</f>
        <v>3711086.5700000003</v>
      </c>
      <c r="N223" s="153">
        <f t="shared" ref="N223" si="162">N224</f>
        <v>0</v>
      </c>
      <c r="O223" s="153">
        <f t="shared" ref="O223" si="163">O224</f>
        <v>0</v>
      </c>
      <c r="P223" s="153">
        <f t="shared" ref="P223:X223" si="164">P224</f>
        <v>164458647.16</v>
      </c>
      <c r="Q223" s="153">
        <f t="shared" si="164"/>
        <v>54493965.759999998</v>
      </c>
      <c r="R223" s="153">
        <f t="shared" si="164"/>
        <v>52933641.379999995</v>
      </c>
      <c r="S223" s="153">
        <f t="shared" si="164"/>
        <v>1020917.36</v>
      </c>
      <c r="T223" s="153">
        <f t="shared" si="164"/>
        <v>0</v>
      </c>
      <c r="U223" s="153">
        <f t="shared" si="164"/>
        <v>0</v>
      </c>
      <c r="V223" s="153">
        <f t="shared" si="164"/>
        <v>53473048.399999999</v>
      </c>
      <c r="W223" s="154">
        <f t="shared" si="154"/>
        <v>32.404145830123745</v>
      </c>
      <c r="X223" s="153">
        <f t="shared" si="164"/>
        <v>266987698.08000001</v>
      </c>
      <c r="Y223" s="203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  <c r="GL223" s="31"/>
      <c r="GM223" s="31"/>
      <c r="GN223" s="31"/>
      <c r="GO223" s="31"/>
      <c r="GP223" s="31"/>
      <c r="GQ223" s="31"/>
      <c r="GR223" s="31"/>
      <c r="GS223" s="31"/>
      <c r="GT223" s="31"/>
      <c r="GU223" s="31"/>
      <c r="GV223" s="31"/>
      <c r="GW223" s="31"/>
      <c r="GX223" s="31"/>
      <c r="GY223" s="31"/>
      <c r="GZ223" s="31"/>
      <c r="HA223" s="31"/>
      <c r="HB223" s="31"/>
      <c r="HC223" s="31"/>
      <c r="HD223" s="31"/>
      <c r="HE223" s="31"/>
      <c r="HF223" s="31"/>
      <c r="HG223" s="31"/>
      <c r="HH223" s="31"/>
      <c r="HI223" s="31"/>
      <c r="HJ223" s="31"/>
      <c r="HK223" s="31"/>
      <c r="HL223" s="31"/>
      <c r="HM223" s="31"/>
      <c r="HN223" s="31"/>
      <c r="HO223" s="31"/>
      <c r="HP223" s="31"/>
      <c r="HQ223" s="31"/>
      <c r="HR223" s="31"/>
      <c r="HS223" s="31"/>
      <c r="HT223" s="31"/>
      <c r="HU223" s="31"/>
      <c r="HV223" s="31"/>
      <c r="HW223" s="31"/>
      <c r="HX223" s="31"/>
      <c r="HY223" s="31"/>
      <c r="HZ223" s="31"/>
      <c r="IA223" s="31"/>
      <c r="IB223" s="31"/>
      <c r="IC223" s="31"/>
      <c r="ID223" s="31"/>
      <c r="IE223" s="31"/>
      <c r="IF223" s="31"/>
      <c r="IG223" s="31"/>
      <c r="IH223" s="31"/>
      <c r="II223" s="31"/>
      <c r="IJ223" s="31"/>
      <c r="IK223" s="31"/>
      <c r="IL223" s="31"/>
      <c r="IM223" s="31"/>
      <c r="IN223" s="31"/>
      <c r="IO223" s="31"/>
      <c r="IP223" s="31"/>
      <c r="IQ223" s="31"/>
      <c r="IR223" s="31"/>
      <c r="IS223" s="31"/>
      <c r="IT223" s="31"/>
      <c r="IU223" s="31"/>
      <c r="IV223" s="31"/>
      <c r="IW223" s="31"/>
      <c r="IX223" s="31"/>
      <c r="IY223" s="31"/>
      <c r="IZ223" s="31"/>
      <c r="JA223" s="31"/>
      <c r="JB223" s="31"/>
      <c r="JC223" s="31"/>
      <c r="JD223" s="31"/>
      <c r="JE223" s="31"/>
      <c r="JF223" s="31"/>
      <c r="JG223" s="31"/>
      <c r="JH223" s="31"/>
      <c r="JI223" s="31"/>
      <c r="JJ223" s="31"/>
      <c r="JK223" s="31"/>
      <c r="JL223" s="31"/>
      <c r="JM223" s="31"/>
      <c r="JN223" s="31"/>
      <c r="JO223" s="31"/>
      <c r="JP223" s="31"/>
      <c r="JQ223" s="31"/>
      <c r="JR223" s="31"/>
      <c r="JS223" s="31"/>
      <c r="JT223" s="31"/>
      <c r="JU223" s="31"/>
      <c r="JV223" s="31"/>
      <c r="JW223" s="31"/>
      <c r="JX223" s="31"/>
      <c r="JY223" s="31"/>
      <c r="JZ223" s="31"/>
      <c r="KA223" s="31"/>
      <c r="KB223" s="31"/>
      <c r="KC223" s="31"/>
      <c r="KD223" s="31"/>
      <c r="KE223" s="31"/>
      <c r="KF223" s="31"/>
      <c r="KG223" s="31"/>
      <c r="KH223" s="31"/>
      <c r="KI223" s="31"/>
      <c r="KJ223" s="31"/>
      <c r="KK223" s="31"/>
      <c r="KL223" s="31"/>
      <c r="KM223" s="31"/>
      <c r="KN223" s="31"/>
      <c r="KO223" s="31"/>
      <c r="KP223" s="31"/>
      <c r="KQ223" s="31"/>
      <c r="KR223" s="31"/>
      <c r="KS223" s="31"/>
      <c r="KT223" s="31"/>
      <c r="KU223" s="31"/>
      <c r="KV223" s="31"/>
      <c r="KW223" s="31"/>
      <c r="KX223" s="31"/>
      <c r="KY223" s="31"/>
      <c r="KZ223" s="31"/>
      <c r="LA223" s="31"/>
      <c r="LB223" s="31"/>
      <c r="LC223" s="31"/>
      <c r="LD223" s="31"/>
      <c r="LE223" s="31"/>
      <c r="LF223" s="31"/>
      <c r="LG223" s="31"/>
      <c r="LH223" s="31"/>
      <c r="LI223" s="31"/>
      <c r="LJ223" s="31"/>
      <c r="LK223" s="31"/>
      <c r="LL223" s="31"/>
      <c r="LM223" s="31"/>
      <c r="LN223" s="31"/>
      <c r="LO223" s="31"/>
      <c r="LP223" s="31"/>
      <c r="LQ223" s="31"/>
      <c r="LR223" s="31"/>
      <c r="LS223" s="31"/>
      <c r="LT223" s="31"/>
      <c r="LU223" s="31"/>
      <c r="LV223" s="31"/>
      <c r="LW223" s="31"/>
      <c r="LX223" s="31"/>
      <c r="LY223" s="31"/>
      <c r="LZ223" s="31"/>
      <c r="MA223" s="31"/>
      <c r="MB223" s="31"/>
      <c r="MC223" s="31"/>
      <c r="MD223" s="31"/>
      <c r="ME223" s="31"/>
      <c r="MF223" s="31"/>
      <c r="MG223" s="31"/>
      <c r="MH223" s="31"/>
      <c r="MI223" s="31"/>
      <c r="MJ223" s="31"/>
      <c r="MK223" s="31"/>
      <c r="ML223" s="31"/>
      <c r="MM223" s="31"/>
      <c r="MN223" s="31"/>
      <c r="MO223" s="31"/>
      <c r="MP223" s="31"/>
      <c r="MQ223" s="31"/>
      <c r="MR223" s="31"/>
      <c r="MS223" s="31"/>
      <c r="MT223" s="31"/>
      <c r="MU223" s="31"/>
      <c r="MV223" s="31"/>
      <c r="MW223" s="31"/>
      <c r="MX223" s="31"/>
      <c r="MY223" s="31"/>
      <c r="MZ223" s="31"/>
      <c r="NA223" s="31"/>
      <c r="NB223" s="31"/>
      <c r="NC223" s="31"/>
      <c r="ND223" s="31"/>
      <c r="NE223" s="31"/>
      <c r="NF223" s="31"/>
      <c r="NG223" s="31"/>
      <c r="NH223" s="31"/>
      <c r="NI223" s="31"/>
      <c r="NJ223" s="31"/>
      <c r="NK223" s="31"/>
      <c r="NL223" s="31"/>
      <c r="NM223" s="31"/>
      <c r="NN223" s="31"/>
      <c r="NO223" s="31"/>
      <c r="NP223" s="31"/>
      <c r="NQ223" s="31"/>
      <c r="NR223" s="31"/>
      <c r="NS223" s="31"/>
      <c r="NT223" s="31"/>
      <c r="NU223" s="31"/>
      <c r="NV223" s="31"/>
      <c r="NW223" s="31"/>
      <c r="NX223" s="31"/>
      <c r="NY223" s="31"/>
      <c r="NZ223" s="31"/>
      <c r="OA223" s="31"/>
      <c r="OB223" s="31"/>
      <c r="OC223" s="31"/>
      <c r="OD223" s="31"/>
      <c r="OE223" s="31"/>
      <c r="OF223" s="31"/>
      <c r="OG223" s="31"/>
      <c r="OH223" s="31"/>
      <c r="OI223" s="31"/>
      <c r="OJ223" s="31"/>
      <c r="OK223" s="31"/>
      <c r="OL223" s="31"/>
      <c r="OM223" s="31"/>
      <c r="ON223" s="31"/>
      <c r="OO223" s="31"/>
      <c r="OP223" s="31"/>
      <c r="OQ223" s="31"/>
      <c r="OR223" s="31"/>
      <c r="OS223" s="31"/>
      <c r="OT223" s="31"/>
      <c r="OU223" s="31"/>
      <c r="OV223" s="31"/>
      <c r="OW223" s="31"/>
      <c r="OX223" s="31"/>
      <c r="OY223" s="31"/>
      <c r="OZ223" s="31"/>
      <c r="PA223" s="31"/>
      <c r="PB223" s="31"/>
      <c r="PC223" s="31"/>
      <c r="PD223" s="31"/>
      <c r="PE223" s="31"/>
      <c r="PF223" s="31"/>
      <c r="PG223" s="31"/>
      <c r="PH223" s="31"/>
      <c r="PI223" s="31"/>
      <c r="PJ223" s="31"/>
      <c r="PK223" s="31"/>
      <c r="PL223" s="31"/>
      <c r="PM223" s="31"/>
      <c r="PN223" s="31"/>
      <c r="PO223" s="31"/>
      <c r="PP223" s="31"/>
      <c r="PQ223" s="31"/>
      <c r="PR223" s="31"/>
      <c r="PS223" s="31"/>
      <c r="PT223" s="31"/>
      <c r="PU223" s="31"/>
      <c r="PV223" s="31"/>
      <c r="PW223" s="31"/>
      <c r="PX223" s="31"/>
      <c r="PY223" s="31"/>
      <c r="PZ223" s="31"/>
      <c r="QA223" s="31"/>
      <c r="QB223" s="31"/>
      <c r="QC223" s="31"/>
      <c r="QD223" s="31"/>
      <c r="QE223" s="31"/>
      <c r="QF223" s="31"/>
      <c r="QG223" s="31"/>
      <c r="QH223" s="31"/>
      <c r="QI223" s="31"/>
      <c r="QJ223" s="31"/>
      <c r="QK223" s="31"/>
      <c r="QL223" s="31"/>
      <c r="QM223" s="31"/>
      <c r="QN223" s="31"/>
      <c r="QO223" s="31"/>
      <c r="QP223" s="31"/>
      <c r="QQ223" s="31"/>
      <c r="QR223" s="31"/>
      <c r="QS223" s="31"/>
      <c r="QT223" s="31"/>
      <c r="QU223" s="31"/>
      <c r="QV223" s="31"/>
      <c r="QW223" s="31"/>
      <c r="QX223" s="31"/>
      <c r="QY223" s="31"/>
      <c r="QZ223" s="31"/>
      <c r="RA223" s="31"/>
      <c r="RB223" s="31"/>
      <c r="RC223" s="31"/>
      <c r="RD223" s="31"/>
      <c r="RE223" s="31"/>
      <c r="RF223" s="31"/>
      <c r="RG223" s="31"/>
      <c r="RH223" s="31"/>
      <c r="RI223" s="31"/>
      <c r="RJ223" s="31"/>
      <c r="RK223" s="31"/>
      <c r="RL223" s="31"/>
      <c r="RM223" s="31"/>
      <c r="RN223" s="31"/>
      <c r="RO223" s="31"/>
      <c r="RP223" s="31"/>
      <c r="RQ223" s="31"/>
      <c r="RR223" s="31"/>
      <c r="RS223" s="31"/>
      <c r="RT223" s="31"/>
      <c r="RU223" s="31"/>
      <c r="RV223" s="31"/>
      <c r="RW223" s="31"/>
      <c r="RX223" s="31"/>
      <c r="RY223" s="31"/>
      <c r="RZ223" s="31"/>
      <c r="SA223" s="31"/>
      <c r="SB223" s="31"/>
      <c r="SC223" s="31"/>
      <c r="SD223" s="31"/>
      <c r="SE223" s="31"/>
      <c r="SF223" s="31"/>
      <c r="SG223" s="31"/>
      <c r="SH223" s="31"/>
      <c r="SI223" s="31"/>
      <c r="SJ223" s="31"/>
      <c r="SK223" s="31"/>
      <c r="SL223" s="31"/>
      <c r="SM223" s="31"/>
      <c r="SN223" s="31"/>
      <c r="SO223" s="31"/>
      <c r="SP223" s="31"/>
      <c r="SQ223" s="31"/>
      <c r="SR223" s="31"/>
      <c r="SS223" s="31"/>
      <c r="ST223" s="31"/>
      <c r="SU223" s="31"/>
      <c r="SV223" s="31"/>
      <c r="SW223" s="31"/>
      <c r="SX223" s="31"/>
      <c r="SY223" s="31"/>
      <c r="SZ223" s="31"/>
      <c r="TA223" s="31"/>
      <c r="TB223" s="31"/>
      <c r="TC223" s="31"/>
      <c r="TD223" s="31"/>
      <c r="TE223" s="31"/>
      <c r="TF223" s="31"/>
      <c r="TG223" s="31"/>
      <c r="TH223" s="31"/>
      <c r="TI223" s="31"/>
      <c r="TJ223" s="31"/>
      <c r="TK223" s="31"/>
      <c r="TL223" s="31"/>
      <c r="TM223" s="31"/>
      <c r="TN223" s="31"/>
      <c r="TO223" s="31"/>
    </row>
    <row r="224" spans="1:535" s="33" customFormat="1" ht="31.5" x14ac:dyDescent="0.25">
      <c r="A224" s="84" t="s">
        <v>195</v>
      </c>
      <c r="B224" s="93"/>
      <c r="C224" s="67" t="s">
        <v>396</v>
      </c>
      <c r="D224" s="155">
        <f>D230+D231+D232+D233+D234+D235+D236+D237+D238+D239+D240+D241+D243+D242+D245+D247+D252+D254+D255+D256+D258+D261+D262+D263+D244+D249+D260+D259</f>
        <v>328153635.13999999</v>
      </c>
      <c r="E224" s="155">
        <f t="shared" ref="E224:X224" si="165">E230+E231+E232+E233+E234+E235+E236+E237+E238+E239+E240+E241+E243+E242+E245+E247+E252+E254+E255+E256+E258+E261+E262+E263+E244+E249+E260+E259</f>
        <v>11274000</v>
      </c>
      <c r="F224" s="155">
        <f t="shared" si="165"/>
        <v>35226635</v>
      </c>
      <c r="G224" s="155">
        <f>G230+G231+G232+G233+G234+G235+G236+G237+G238+G239+G240+G241+G243+G242+G245+G247+G252+G254+G255+G256+G258+G261+G262+G263+G244+G249+G260+G259</f>
        <v>212493732.31999999</v>
      </c>
      <c r="H224" s="155">
        <f t="shared" ref="H224:I224" si="166">H230+H231+H232+H233+H234+H235+H236+H237+H238+H239+H240+H241+H243+H242+H245+H247+H252+H254+H255+H256+H258+H261+H262+H263+H244+H249+H260+H259</f>
        <v>7306780.6900000004</v>
      </c>
      <c r="I224" s="155">
        <f t="shared" si="166"/>
        <v>20216557.099999998</v>
      </c>
      <c r="J224" s="154">
        <f t="shared" si="152"/>
        <v>64.754343565124287</v>
      </c>
      <c r="K224" s="155">
        <f t="shared" si="165"/>
        <v>168169733.72999999</v>
      </c>
      <c r="L224" s="155">
        <f t="shared" si="165"/>
        <v>161164567.16</v>
      </c>
      <c r="M224" s="155">
        <f t="shared" si="165"/>
        <v>3711086.5700000003</v>
      </c>
      <c r="N224" s="155">
        <f t="shared" si="165"/>
        <v>0</v>
      </c>
      <c r="O224" s="155">
        <f t="shared" si="165"/>
        <v>0</v>
      </c>
      <c r="P224" s="155">
        <f t="shared" si="165"/>
        <v>164458647.16</v>
      </c>
      <c r="Q224" s="155">
        <f t="shared" ref="Q224:V224" si="167">Q230+Q231+Q232+Q233+Q234+Q235+Q236+Q237+Q238+Q239+Q240+Q241+Q243+Q242+Q245+Q247+Q252+Q254+Q255+Q256+Q258+Q261+Q262+Q263+Q244+Q249+Q260+Q259</f>
        <v>54493965.759999998</v>
      </c>
      <c r="R224" s="155">
        <f t="shared" si="167"/>
        <v>52933641.379999995</v>
      </c>
      <c r="S224" s="155">
        <f t="shared" si="167"/>
        <v>1020917.36</v>
      </c>
      <c r="T224" s="155">
        <f t="shared" si="167"/>
        <v>0</v>
      </c>
      <c r="U224" s="155">
        <f t="shared" si="167"/>
        <v>0</v>
      </c>
      <c r="V224" s="155">
        <f t="shared" si="167"/>
        <v>53473048.399999999</v>
      </c>
      <c r="W224" s="154">
        <f t="shared" si="154"/>
        <v>32.404145830123745</v>
      </c>
      <c r="X224" s="155">
        <f t="shared" si="165"/>
        <v>266987698.08000001</v>
      </c>
      <c r="Y224" s="203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  <c r="DI224" s="32"/>
      <c r="DJ224" s="32"/>
      <c r="DK224" s="32"/>
      <c r="DL224" s="32"/>
      <c r="DM224" s="32"/>
      <c r="DN224" s="32"/>
      <c r="DO224" s="32"/>
      <c r="DP224" s="32"/>
      <c r="DQ224" s="32"/>
      <c r="DR224" s="32"/>
      <c r="DS224" s="32"/>
      <c r="DT224" s="32"/>
      <c r="DU224" s="32"/>
      <c r="DV224" s="32"/>
      <c r="DW224" s="32"/>
      <c r="DX224" s="32"/>
      <c r="DY224" s="32"/>
      <c r="DZ224" s="32"/>
      <c r="EA224" s="32"/>
      <c r="EB224" s="32"/>
      <c r="EC224" s="32"/>
      <c r="ED224" s="32"/>
      <c r="EE224" s="32"/>
      <c r="EF224" s="32"/>
      <c r="EG224" s="32"/>
      <c r="EH224" s="32"/>
      <c r="EI224" s="32"/>
      <c r="EJ224" s="32"/>
      <c r="EK224" s="32"/>
      <c r="EL224" s="32"/>
      <c r="EM224" s="32"/>
      <c r="EN224" s="32"/>
      <c r="EO224" s="32"/>
      <c r="EP224" s="32"/>
      <c r="EQ224" s="32"/>
      <c r="ER224" s="32"/>
      <c r="ES224" s="32"/>
      <c r="ET224" s="32"/>
      <c r="EU224" s="32"/>
      <c r="EV224" s="32"/>
      <c r="EW224" s="32"/>
      <c r="EX224" s="32"/>
      <c r="EY224" s="32"/>
      <c r="EZ224" s="32"/>
      <c r="FA224" s="32"/>
      <c r="FB224" s="32"/>
      <c r="FC224" s="32"/>
      <c r="FD224" s="32"/>
      <c r="FE224" s="32"/>
      <c r="FF224" s="32"/>
      <c r="FG224" s="32"/>
      <c r="FH224" s="32"/>
      <c r="FI224" s="32"/>
      <c r="FJ224" s="32"/>
      <c r="FK224" s="32"/>
      <c r="FL224" s="32"/>
      <c r="FM224" s="32"/>
      <c r="FN224" s="32"/>
      <c r="FO224" s="32"/>
      <c r="FP224" s="32"/>
      <c r="FQ224" s="32"/>
      <c r="FR224" s="32"/>
      <c r="FS224" s="32"/>
      <c r="FT224" s="32"/>
      <c r="FU224" s="32"/>
      <c r="FV224" s="32"/>
      <c r="FW224" s="32"/>
      <c r="FX224" s="32"/>
      <c r="FY224" s="32"/>
      <c r="FZ224" s="32"/>
      <c r="GA224" s="32"/>
      <c r="GB224" s="32"/>
      <c r="GC224" s="32"/>
      <c r="GD224" s="32"/>
      <c r="GE224" s="32"/>
      <c r="GF224" s="32"/>
      <c r="GG224" s="32"/>
      <c r="GH224" s="32"/>
      <c r="GI224" s="32"/>
      <c r="GJ224" s="32"/>
      <c r="GK224" s="32"/>
      <c r="GL224" s="32"/>
      <c r="GM224" s="32"/>
      <c r="GN224" s="32"/>
      <c r="GO224" s="32"/>
      <c r="GP224" s="32"/>
      <c r="GQ224" s="32"/>
      <c r="GR224" s="32"/>
      <c r="GS224" s="32"/>
      <c r="GT224" s="32"/>
      <c r="GU224" s="32"/>
      <c r="GV224" s="32"/>
      <c r="GW224" s="32"/>
      <c r="GX224" s="32"/>
      <c r="GY224" s="32"/>
      <c r="GZ224" s="32"/>
      <c r="HA224" s="32"/>
      <c r="HB224" s="32"/>
      <c r="HC224" s="32"/>
      <c r="HD224" s="32"/>
      <c r="HE224" s="32"/>
      <c r="HF224" s="32"/>
      <c r="HG224" s="32"/>
      <c r="HH224" s="32"/>
      <c r="HI224" s="32"/>
      <c r="HJ224" s="32"/>
      <c r="HK224" s="32"/>
      <c r="HL224" s="32"/>
      <c r="HM224" s="32"/>
      <c r="HN224" s="32"/>
      <c r="HO224" s="32"/>
      <c r="HP224" s="32"/>
      <c r="HQ224" s="32"/>
      <c r="HR224" s="32"/>
      <c r="HS224" s="32"/>
      <c r="HT224" s="32"/>
      <c r="HU224" s="32"/>
      <c r="HV224" s="32"/>
      <c r="HW224" s="32"/>
      <c r="HX224" s="32"/>
      <c r="HY224" s="32"/>
      <c r="HZ224" s="32"/>
      <c r="IA224" s="32"/>
      <c r="IB224" s="32"/>
      <c r="IC224" s="32"/>
      <c r="ID224" s="32"/>
      <c r="IE224" s="32"/>
      <c r="IF224" s="32"/>
      <c r="IG224" s="32"/>
      <c r="IH224" s="32"/>
      <c r="II224" s="32"/>
      <c r="IJ224" s="32"/>
      <c r="IK224" s="32"/>
      <c r="IL224" s="32"/>
      <c r="IM224" s="32"/>
      <c r="IN224" s="32"/>
      <c r="IO224" s="32"/>
      <c r="IP224" s="32"/>
      <c r="IQ224" s="32"/>
      <c r="IR224" s="32"/>
      <c r="IS224" s="32"/>
      <c r="IT224" s="32"/>
      <c r="IU224" s="32"/>
      <c r="IV224" s="32"/>
      <c r="IW224" s="32"/>
      <c r="IX224" s="32"/>
      <c r="IY224" s="32"/>
      <c r="IZ224" s="32"/>
      <c r="JA224" s="32"/>
      <c r="JB224" s="32"/>
      <c r="JC224" s="32"/>
      <c r="JD224" s="32"/>
      <c r="JE224" s="32"/>
      <c r="JF224" s="32"/>
      <c r="JG224" s="32"/>
      <c r="JH224" s="32"/>
      <c r="JI224" s="32"/>
      <c r="JJ224" s="32"/>
      <c r="JK224" s="32"/>
      <c r="JL224" s="32"/>
      <c r="JM224" s="32"/>
      <c r="JN224" s="32"/>
      <c r="JO224" s="32"/>
      <c r="JP224" s="32"/>
      <c r="JQ224" s="32"/>
      <c r="JR224" s="32"/>
      <c r="JS224" s="32"/>
      <c r="JT224" s="32"/>
      <c r="JU224" s="32"/>
      <c r="JV224" s="32"/>
      <c r="JW224" s="32"/>
      <c r="JX224" s="32"/>
      <c r="JY224" s="32"/>
      <c r="JZ224" s="32"/>
      <c r="KA224" s="32"/>
      <c r="KB224" s="32"/>
      <c r="KC224" s="32"/>
      <c r="KD224" s="32"/>
      <c r="KE224" s="32"/>
      <c r="KF224" s="32"/>
      <c r="KG224" s="32"/>
      <c r="KH224" s="32"/>
      <c r="KI224" s="32"/>
      <c r="KJ224" s="32"/>
      <c r="KK224" s="32"/>
      <c r="KL224" s="32"/>
      <c r="KM224" s="32"/>
      <c r="KN224" s="32"/>
      <c r="KO224" s="32"/>
      <c r="KP224" s="32"/>
      <c r="KQ224" s="32"/>
      <c r="KR224" s="32"/>
      <c r="KS224" s="32"/>
      <c r="KT224" s="32"/>
      <c r="KU224" s="32"/>
      <c r="KV224" s="32"/>
      <c r="KW224" s="32"/>
      <c r="KX224" s="32"/>
      <c r="KY224" s="32"/>
      <c r="KZ224" s="32"/>
      <c r="LA224" s="32"/>
      <c r="LB224" s="32"/>
      <c r="LC224" s="32"/>
      <c r="LD224" s="32"/>
      <c r="LE224" s="32"/>
      <c r="LF224" s="32"/>
      <c r="LG224" s="32"/>
      <c r="LH224" s="32"/>
      <c r="LI224" s="32"/>
      <c r="LJ224" s="32"/>
      <c r="LK224" s="32"/>
      <c r="LL224" s="32"/>
      <c r="LM224" s="32"/>
      <c r="LN224" s="32"/>
      <c r="LO224" s="32"/>
      <c r="LP224" s="32"/>
      <c r="LQ224" s="32"/>
      <c r="LR224" s="32"/>
      <c r="LS224" s="32"/>
      <c r="LT224" s="32"/>
      <c r="LU224" s="32"/>
      <c r="LV224" s="32"/>
      <c r="LW224" s="32"/>
      <c r="LX224" s="32"/>
      <c r="LY224" s="32"/>
      <c r="LZ224" s="32"/>
      <c r="MA224" s="32"/>
      <c r="MB224" s="32"/>
      <c r="MC224" s="32"/>
      <c r="MD224" s="32"/>
      <c r="ME224" s="32"/>
      <c r="MF224" s="32"/>
      <c r="MG224" s="32"/>
      <c r="MH224" s="32"/>
      <c r="MI224" s="32"/>
      <c r="MJ224" s="32"/>
      <c r="MK224" s="32"/>
      <c r="ML224" s="32"/>
      <c r="MM224" s="32"/>
      <c r="MN224" s="32"/>
      <c r="MO224" s="32"/>
      <c r="MP224" s="32"/>
      <c r="MQ224" s="32"/>
      <c r="MR224" s="32"/>
      <c r="MS224" s="32"/>
      <c r="MT224" s="32"/>
      <c r="MU224" s="32"/>
      <c r="MV224" s="32"/>
      <c r="MW224" s="32"/>
      <c r="MX224" s="32"/>
      <c r="MY224" s="32"/>
      <c r="MZ224" s="32"/>
      <c r="NA224" s="32"/>
      <c r="NB224" s="32"/>
      <c r="NC224" s="32"/>
      <c r="ND224" s="32"/>
      <c r="NE224" s="32"/>
      <c r="NF224" s="32"/>
      <c r="NG224" s="32"/>
      <c r="NH224" s="32"/>
      <c r="NI224" s="32"/>
      <c r="NJ224" s="32"/>
      <c r="NK224" s="32"/>
      <c r="NL224" s="32"/>
      <c r="NM224" s="32"/>
      <c r="NN224" s="32"/>
      <c r="NO224" s="32"/>
      <c r="NP224" s="32"/>
      <c r="NQ224" s="32"/>
      <c r="NR224" s="32"/>
      <c r="NS224" s="32"/>
      <c r="NT224" s="32"/>
      <c r="NU224" s="32"/>
      <c r="NV224" s="32"/>
      <c r="NW224" s="32"/>
      <c r="NX224" s="32"/>
      <c r="NY224" s="32"/>
      <c r="NZ224" s="32"/>
      <c r="OA224" s="32"/>
      <c r="OB224" s="32"/>
      <c r="OC224" s="32"/>
      <c r="OD224" s="32"/>
      <c r="OE224" s="32"/>
      <c r="OF224" s="32"/>
      <c r="OG224" s="32"/>
      <c r="OH224" s="32"/>
      <c r="OI224" s="32"/>
      <c r="OJ224" s="32"/>
      <c r="OK224" s="32"/>
      <c r="OL224" s="32"/>
      <c r="OM224" s="32"/>
      <c r="ON224" s="32"/>
      <c r="OO224" s="32"/>
      <c r="OP224" s="32"/>
      <c r="OQ224" s="32"/>
      <c r="OR224" s="32"/>
      <c r="OS224" s="32"/>
      <c r="OT224" s="32"/>
      <c r="OU224" s="32"/>
      <c r="OV224" s="32"/>
      <c r="OW224" s="32"/>
      <c r="OX224" s="32"/>
      <c r="OY224" s="32"/>
      <c r="OZ224" s="32"/>
      <c r="PA224" s="32"/>
      <c r="PB224" s="32"/>
      <c r="PC224" s="32"/>
      <c r="PD224" s="32"/>
      <c r="PE224" s="32"/>
      <c r="PF224" s="32"/>
      <c r="PG224" s="32"/>
      <c r="PH224" s="32"/>
      <c r="PI224" s="32"/>
      <c r="PJ224" s="32"/>
      <c r="PK224" s="32"/>
      <c r="PL224" s="32"/>
      <c r="PM224" s="32"/>
      <c r="PN224" s="32"/>
      <c r="PO224" s="32"/>
      <c r="PP224" s="32"/>
      <c r="PQ224" s="32"/>
      <c r="PR224" s="32"/>
      <c r="PS224" s="32"/>
      <c r="PT224" s="32"/>
      <c r="PU224" s="32"/>
      <c r="PV224" s="32"/>
      <c r="PW224" s="32"/>
      <c r="PX224" s="32"/>
      <c r="PY224" s="32"/>
      <c r="PZ224" s="32"/>
      <c r="QA224" s="32"/>
      <c r="QB224" s="32"/>
      <c r="QC224" s="32"/>
      <c r="QD224" s="32"/>
      <c r="QE224" s="32"/>
      <c r="QF224" s="32"/>
      <c r="QG224" s="32"/>
      <c r="QH224" s="32"/>
      <c r="QI224" s="32"/>
      <c r="QJ224" s="32"/>
      <c r="QK224" s="32"/>
      <c r="QL224" s="32"/>
      <c r="QM224" s="32"/>
      <c r="QN224" s="32"/>
      <c r="QO224" s="32"/>
      <c r="QP224" s="32"/>
      <c r="QQ224" s="32"/>
      <c r="QR224" s="32"/>
      <c r="QS224" s="32"/>
      <c r="QT224" s="32"/>
      <c r="QU224" s="32"/>
      <c r="QV224" s="32"/>
      <c r="QW224" s="32"/>
      <c r="QX224" s="32"/>
      <c r="QY224" s="32"/>
      <c r="QZ224" s="32"/>
      <c r="RA224" s="32"/>
      <c r="RB224" s="32"/>
      <c r="RC224" s="32"/>
      <c r="RD224" s="32"/>
      <c r="RE224" s="32"/>
      <c r="RF224" s="32"/>
      <c r="RG224" s="32"/>
      <c r="RH224" s="32"/>
      <c r="RI224" s="32"/>
      <c r="RJ224" s="32"/>
      <c r="RK224" s="32"/>
      <c r="RL224" s="32"/>
      <c r="RM224" s="32"/>
      <c r="RN224" s="32"/>
      <c r="RO224" s="32"/>
      <c r="RP224" s="32"/>
      <c r="RQ224" s="32"/>
      <c r="RR224" s="32"/>
      <c r="RS224" s="32"/>
      <c r="RT224" s="32"/>
      <c r="RU224" s="32"/>
      <c r="RV224" s="32"/>
      <c r="RW224" s="32"/>
      <c r="RX224" s="32"/>
      <c r="RY224" s="32"/>
      <c r="RZ224" s="32"/>
      <c r="SA224" s="32"/>
      <c r="SB224" s="32"/>
      <c r="SC224" s="32"/>
      <c r="SD224" s="32"/>
      <c r="SE224" s="32"/>
      <c r="SF224" s="32"/>
      <c r="SG224" s="32"/>
      <c r="SH224" s="32"/>
      <c r="SI224" s="32"/>
      <c r="SJ224" s="32"/>
      <c r="SK224" s="32"/>
      <c r="SL224" s="32"/>
      <c r="SM224" s="32"/>
      <c r="SN224" s="32"/>
      <c r="SO224" s="32"/>
      <c r="SP224" s="32"/>
      <c r="SQ224" s="32"/>
      <c r="SR224" s="32"/>
      <c r="SS224" s="32"/>
      <c r="ST224" s="32"/>
      <c r="SU224" s="32"/>
      <c r="SV224" s="32"/>
      <c r="SW224" s="32"/>
      <c r="SX224" s="32"/>
      <c r="SY224" s="32"/>
      <c r="SZ224" s="32"/>
      <c r="TA224" s="32"/>
      <c r="TB224" s="32"/>
      <c r="TC224" s="32"/>
      <c r="TD224" s="32"/>
      <c r="TE224" s="32"/>
      <c r="TF224" s="32"/>
      <c r="TG224" s="32"/>
      <c r="TH224" s="32"/>
      <c r="TI224" s="32"/>
      <c r="TJ224" s="32"/>
      <c r="TK224" s="32"/>
      <c r="TL224" s="32"/>
      <c r="TM224" s="32"/>
      <c r="TN224" s="32"/>
      <c r="TO224" s="32"/>
    </row>
    <row r="225" spans="1:535" s="33" customFormat="1" ht="110.25" x14ac:dyDescent="0.25">
      <c r="A225" s="84"/>
      <c r="B225" s="93"/>
      <c r="C225" s="67" t="s">
        <v>397</v>
      </c>
      <c r="D225" s="155">
        <f>D250</f>
        <v>0</v>
      </c>
      <c r="E225" s="155">
        <f t="shared" ref="E225:X225" si="168">E250</f>
        <v>0</v>
      </c>
      <c r="F225" s="155">
        <f t="shared" si="168"/>
        <v>0</v>
      </c>
      <c r="G225" s="155">
        <f>G250</f>
        <v>0</v>
      </c>
      <c r="H225" s="155">
        <f t="shared" ref="H225:I225" si="169">H250</f>
        <v>0</v>
      </c>
      <c r="I225" s="155">
        <f t="shared" si="169"/>
        <v>0</v>
      </c>
      <c r="J225" s="154"/>
      <c r="K225" s="155">
        <f t="shared" si="168"/>
        <v>0</v>
      </c>
      <c r="L225" s="155">
        <f t="shared" si="168"/>
        <v>0</v>
      </c>
      <c r="M225" s="155">
        <f t="shared" si="168"/>
        <v>0</v>
      </c>
      <c r="N225" s="155">
        <f t="shared" si="168"/>
        <v>0</v>
      </c>
      <c r="O225" s="155">
        <f t="shared" si="168"/>
        <v>0</v>
      </c>
      <c r="P225" s="155">
        <f t="shared" si="168"/>
        <v>0</v>
      </c>
      <c r="Q225" s="155">
        <f t="shared" ref="Q225:V225" si="170">Q250</f>
        <v>0</v>
      </c>
      <c r="R225" s="155">
        <f t="shared" si="170"/>
        <v>0</v>
      </c>
      <c r="S225" s="155">
        <f t="shared" si="170"/>
        <v>0</v>
      </c>
      <c r="T225" s="155">
        <f t="shared" si="170"/>
        <v>0</v>
      </c>
      <c r="U225" s="155">
        <f t="shared" si="170"/>
        <v>0</v>
      </c>
      <c r="V225" s="155">
        <f t="shared" si="170"/>
        <v>0</v>
      </c>
      <c r="W225" s="154"/>
      <c r="X225" s="155">
        <f t="shared" si="168"/>
        <v>0</v>
      </c>
      <c r="Y225" s="203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32"/>
      <c r="DJ225" s="32"/>
      <c r="DK225" s="32"/>
      <c r="DL225" s="32"/>
      <c r="DM225" s="32"/>
      <c r="DN225" s="32"/>
      <c r="DO225" s="32"/>
      <c r="DP225" s="32"/>
      <c r="DQ225" s="32"/>
      <c r="DR225" s="32"/>
      <c r="DS225" s="32"/>
      <c r="DT225" s="32"/>
      <c r="DU225" s="32"/>
      <c r="DV225" s="32"/>
      <c r="DW225" s="32"/>
      <c r="DX225" s="32"/>
      <c r="DY225" s="32"/>
      <c r="DZ225" s="32"/>
      <c r="EA225" s="32"/>
      <c r="EB225" s="32"/>
      <c r="EC225" s="32"/>
      <c r="ED225" s="32"/>
      <c r="EE225" s="32"/>
      <c r="EF225" s="32"/>
      <c r="EG225" s="32"/>
      <c r="EH225" s="32"/>
      <c r="EI225" s="32"/>
      <c r="EJ225" s="32"/>
      <c r="EK225" s="32"/>
      <c r="EL225" s="32"/>
      <c r="EM225" s="32"/>
      <c r="EN225" s="32"/>
      <c r="EO225" s="32"/>
      <c r="EP225" s="32"/>
      <c r="EQ225" s="32"/>
      <c r="ER225" s="32"/>
      <c r="ES225" s="32"/>
      <c r="ET225" s="32"/>
      <c r="EU225" s="32"/>
      <c r="EV225" s="32"/>
      <c r="EW225" s="32"/>
      <c r="EX225" s="32"/>
      <c r="EY225" s="32"/>
      <c r="EZ225" s="32"/>
      <c r="FA225" s="32"/>
      <c r="FB225" s="32"/>
      <c r="FC225" s="32"/>
      <c r="FD225" s="32"/>
      <c r="FE225" s="32"/>
      <c r="FF225" s="32"/>
      <c r="FG225" s="32"/>
      <c r="FH225" s="32"/>
      <c r="FI225" s="32"/>
      <c r="FJ225" s="32"/>
      <c r="FK225" s="32"/>
      <c r="FL225" s="32"/>
      <c r="FM225" s="32"/>
      <c r="FN225" s="32"/>
      <c r="FO225" s="32"/>
      <c r="FP225" s="32"/>
      <c r="FQ225" s="32"/>
      <c r="FR225" s="32"/>
      <c r="FS225" s="32"/>
      <c r="FT225" s="32"/>
      <c r="FU225" s="32"/>
      <c r="FV225" s="32"/>
      <c r="FW225" s="32"/>
      <c r="FX225" s="32"/>
      <c r="FY225" s="32"/>
      <c r="FZ225" s="32"/>
      <c r="GA225" s="32"/>
      <c r="GB225" s="32"/>
      <c r="GC225" s="32"/>
      <c r="GD225" s="32"/>
      <c r="GE225" s="32"/>
      <c r="GF225" s="32"/>
      <c r="GG225" s="32"/>
      <c r="GH225" s="32"/>
      <c r="GI225" s="32"/>
      <c r="GJ225" s="32"/>
      <c r="GK225" s="32"/>
      <c r="GL225" s="32"/>
      <c r="GM225" s="32"/>
      <c r="GN225" s="32"/>
      <c r="GO225" s="32"/>
      <c r="GP225" s="32"/>
      <c r="GQ225" s="32"/>
      <c r="GR225" s="32"/>
      <c r="GS225" s="32"/>
      <c r="GT225" s="32"/>
      <c r="GU225" s="32"/>
      <c r="GV225" s="32"/>
      <c r="GW225" s="32"/>
      <c r="GX225" s="32"/>
      <c r="GY225" s="32"/>
      <c r="GZ225" s="32"/>
      <c r="HA225" s="32"/>
      <c r="HB225" s="32"/>
      <c r="HC225" s="32"/>
      <c r="HD225" s="32"/>
      <c r="HE225" s="32"/>
      <c r="HF225" s="32"/>
      <c r="HG225" s="32"/>
      <c r="HH225" s="32"/>
      <c r="HI225" s="32"/>
      <c r="HJ225" s="32"/>
      <c r="HK225" s="32"/>
      <c r="HL225" s="32"/>
      <c r="HM225" s="32"/>
      <c r="HN225" s="32"/>
      <c r="HO225" s="32"/>
      <c r="HP225" s="32"/>
      <c r="HQ225" s="32"/>
      <c r="HR225" s="32"/>
      <c r="HS225" s="32"/>
      <c r="HT225" s="32"/>
      <c r="HU225" s="32"/>
      <c r="HV225" s="32"/>
      <c r="HW225" s="32"/>
      <c r="HX225" s="32"/>
      <c r="HY225" s="32"/>
      <c r="HZ225" s="32"/>
      <c r="IA225" s="32"/>
      <c r="IB225" s="32"/>
      <c r="IC225" s="32"/>
      <c r="ID225" s="32"/>
      <c r="IE225" s="32"/>
      <c r="IF225" s="32"/>
      <c r="IG225" s="32"/>
      <c r="IH225" s="32"/>
      <c r="II225" s="32"/>
      <c r="IJ225" s="32"/>
      <c r="IK225" s="32"/>
      <c r="IL225" s="32"/>
      <c r="IM225" s="32"/>
      <c r="IN225" s="32"/>
      <c r="IO225" s="32"/>
      <c r="IP225" s="32"/>
      <c r="IQ225" s="32"/>
      <c r="IR225" s="32"/>
      <c r="IS225" s="32"/>
      <c r="IT225" s="32"/>
      <c r="IU225" s="32"/>
      <c r="IV225" s="32"/>
      <c r="IW225" s="32"/>
      <c r="IX225" s="32"/>
      <c r="IY225" s="32"/>
      <c r="IZ225" s="32"/>
      <c r="JA225" s="32"/>
      <c r="JB225" s="32"/>
      <c r="JC225" s="32"/>
      <c r="JD225" s="32"/>
      <c r="JE225" s="32"/>
      <c r="JF225" s="32"/>
      <c r="JG225" s="32"/>
      <c r="JH225" s="32"/>
      <c r="JI225" s="32"/>
      <c r="JJ225" s="32"/>
      <c r="JK225" s="32"/>
      <c r="JL225" s="32"/>
      <c r="JM225" s="32"/>
      <c r="JN225" s="32"/>
      <c r="JO225" s="32"/>
      <c r="JP225" s="32"/>
      <c r="JQ225" s="32"/>
      <c r="JR225" s="32"/>
      <c r="JS225" s="32"/>
      <c r="JT225" s="32"/>
      <c r="JU225" s="32"/>
      <c r="JV225" s="32"/>
      <c r="JW225" s="32"/>
      <c r="JX225" s="32"/>
      <c r="JY225" s="32"/>
      <c r="JZ225" s="32"/>
      <c r="KA225" s="32"/>
      <c r="KB225" s="32"/>
      <c r="KC225" s="32"/>
      <c r="KD225" s="32"/>
      <c r="KE225" s="32"/>
      <c r="KF225" s="32"/>
      <c r="KG225" s="32"/>
      <c r="KH225" s="32"/>
      <c r="KI225" s="32"/>
      <c r="KJ225" s="32"/>
      <c r="KK225" s="32"/>
      <c r="KL225" s="32"/>
      <c r="KM225" s="32"/>
      <c r="KN225" s="32"/>
      <c r="KO225" s="32"/>
      <c r="KP225" s="32"/>
      <c r="KQ225" s="32"/>
      <c r="KR225" s="32"/>
      <c r="KS225" s="32"/>
      <c r="KT225" s="32"/>
      <c r="KU225" s="32"/>
      <c r="KV225" s="32"/>
      <c r="KW225" s="32"/>
      <c r="KX225" s="32"/>
      <c r="KY225" s="32"/>
      <c r="KZ225" s="32"/>
      <c r="LA225" s="32"/>
      <c r="LB225" s="32"/>
      <c r="LC225" s="32"/>
      <c r="LD225" s="32"/>
      <c r="LE225" s="32"/>
      <c r="LF225" s="32"/>
      <c r="LG225" s="32"/>
      <c r="LH225" s="32"/>
      <c r="LI225" s="32"/>
      <c r="LJ225" s="32"/>
      <c r="LK225" s="32"/>
      <c r="LL225" s="32"/>
      <c r="LM225" s="32"/>
      <c r="LN225" s="32"/>
      <c r="LO225" s="32"/>
      <c r="LP225" s="32"/>
      <c r="LQ225" s="32"/>
      <c r="LR225" s="32"/>
      <c r="LS225" s="32"/>
      <c r="LT225" s="32"/>
      <c r="LU225" s="32"/>
      <c r="LV225" s="32"/>
      <c r="LW225" s="32"/>
      <c r="LX225" s="32"/>
      <c r="LY225" s="32"/>
      <c r="LZ225" s="32"/>
      <c r="MA225" s="32"/>
      <c r="MB225" s="32"/>
      <c r="MC225" s="32"/>
      <c r="MD225" s="32"/>
      <c r="ME225" s="32"/>
      <c r="MF225" s="32"/>
      <c r="MG225" s="32"/>
      <c r="MH225" s="32"/>
      <c r="MI225" s="32"/>
      <c r="MJ225" s="32"/>
      <c r="MK225" s="32"/>
      <c r="ML225" s="32"/>
      <c r="MM225" s="32"/>
      <c r="MN225" s="32"/>
      <c r="MO225" s="32"/>
      <c r="MP225" s="32"/>
      <c r="MQ225" s="32"/>
      <c r="MR225" s="32"/>
      <c r="MS225" s="32"/>
      <c r="MT225" s="32"/>
      <c r="MU225" s="32"/>
      <c r="MV225" s="32"/>
      <c r="MW225" s="32"/>
      <c r="MX225" s="32"/>
      <c r="MY225" s="32"/>
      <c r="MZ225" s="32"/>
      <c r="NA225" s="32"/>
      <c r="NB225" s="32"/>
      <c r="NC225" s="32"/>
      <c r="ND225" s="32"/>
      <c r="NE225" s="32"/>
      <c r="NF225" s="32"/>
      <c r="NG225" s="32"/>
      <c r="NH225" s="32"/>
      <c r="NI225" s="32"/>
      <c r="NJ225" s="32"/>
      <c r="NK225" s="32"/>
      <c r="NL225" s="32"/>
      <c r="NM225" s="32"/>
      <c r="NN225" s="32"/>
      <c r="NO225" s="32"/>
      <c r="NP225" s="32"/>
      <c r="NQ225" s="32"/>
      <c r="NR225" s="32"/>
      <c r="NS225" s="32"/>
      <c r="NT225" s="32"/>
      <c r="NU225" s="32"/>
      <c r="NV225" s="32"/>
      <c r="NW225" s="32"/>
      <c r="NX225" s="32"/>
      <c r="NY225" s="32"/>
      <c r="NZ225" s="32"/>
      <c r="OA225" s="32"/>
      <c r="OB225" s="32"/>
      <c r="OC225" s="32"/>
      <c r="OD225" s="32"/>
      <c r="OE225" s="32"/>
      <c r="OF225" s="32"/>
      <c r="OG225" s="32"/>
      <c r="OH225" s="32"/>
      <c r="OI225" s="32"/>
      <c r="OJ225" s="32"/>
      <c r="OK225" s="32"/>
      <c r="OL225" s="32"/>
      <c r="OM225" s="32"/>
      <c r="ON225" s="32"/>
      <c r="OO225" s="32"/>
      <c r="OP225" s="32"/>
      <c r="OQ225" s="32"/>
      <c r="OR225" s="32"/>
      <c r="OS225" s="32"/>
      <c r="OT225" s="32"/>
      <c r="OU225" s="32"/>
      <c r="OV225" s="32"/>
      <c r="OW225" s="32"/>
      <c r="OX225" s="32"/>
      <c r="OY225" s="32"/>
      <c r="OZ225" s="32"/>
      <c r="PA225" s="32"/>
      <c r="PB225" s="32"/>
      <c r="PC225" s="32"/>
      <c r="PD225" s="32"/>
      <c r="PE225" s="32"/>
      <c r="PF225" s="32"/>
      <c r="PG225" s="32"/>
      <c r="PH225" s="32"/>
      <c r="PI225" s="32"/>
      <c r="PJ225" s="32"/>
      <c r="PK225" s="32"/>
      <c r="PL225" s="32"/>
      <c r="PM225" s="32"/>
      <c r="PN225" s="32"/>
      <c r="PO225" s="32"/>
      <c r="PP225" s="32"/>
      <c r="PQ225" s="32"/>
      <c r="PR225" s="32"/>
      <c r="PS225" s="32"/>
      <c r="PT225" s="32"/>
      <c r="PU225" s="32"/>
      <c r="PV225" s="32"/>
      <c r="PW225" s="32"/>
      <c r="PX225" s="32"/>
      <c r="PY225" s="32"/>
      <c r="PZ225" s="32"/>
      <c r="QA225" s="32"/>
      <c r="QB225" s="32"/>
      <c r="QC225" s="32"/>
      <c r="QD225" s="32"/>
      <c r="QE225" s="32"/>
      <c r="QF225" s="32"/>
      <c r="QG225" s="32"/>
      <c r="QH225" s="32"/>
      <c r="QI225" s="32"/>
      <c r="QJ225" s="32"/>
      <c r="QK225" s="32"/>
      <c r="QL225" s="32"/>
      <c r="QM225" s="32"/>
      <c r="QN225" s="32"/>
      <c r="QO225" s="32"/>
      <c r="QP225" s="32"/>
      <c r="QQ225" s="32"/>
      <c r="QR225" s="32"/>
      <c r="QS225" s="32"/>
      <c r="QT225" s="32"/>
      <c r="QU225" s="32"/>
      <c r="QV225" s="32"/>
      <c r="QW225" s="32"/>
      <c r="QX225" s="32"/>
      <c r="QY225" s="32"/>
      <c r="QZ225" s="32"/>
      <c r="RA225" s="32"/>
      <c r="RB225" s="32"/>
      <c r="RC225" s="32"/>
      <c r="RD225" s="32"/>
      <c r="RE225" s="32"/>
      <c r="RF225" s="32"/>
      <c r="RG225" s="32"/>
      <c r="RH225" s="32"/>
      <c r="RI225" s="32"/>
      <c r="RJ225" s="32"/>
      <c r="RK225" s="32"/>
      <c r="RL225" s="32"/>
      <c r="RM225" s="32"/>
      <c r="RN225" s="32"/>
      <c r="RO225" s="32"/>
      <c r="RP225" s="32"/>
      <c r="RQ225" s="32"/>
      <c r="RR225" s="32"/>
      <c r="RS225" s="32"/>
      <c r="RT225" s="32"/>
      <c r="RU225" s="32"/>
      <c r="RV225" s="32"/>
      <c r="RW225" s="32"/>
      <c r="RX225" s="32"/>
      <c r="RY225" s="32"/>
      <c r="RZ225" s="32"/>
      <c r="SA225" s="32"/>
      <c r="SB225" s="32"/>
      <c r="SC225" s="32"/>
      <c r="SD225" s="32"/>
      <c r="SE225" s="32"/>
      <c r="SF225" s="32"/>
      <c r="SG225" s="32"/>
      <c r="SH225" s="32"/>
      <c r="SI225" s="32"/>
      <c r="SJ225" s="32"/>
      <c r="SK225" s="32"/>
      <c r="SL225" s="32"/>
      <c r="SM225" s="32"/>
      <c r="SN225" s="32"/>
      <c r="SO225" s="32"/>
      <c r="SP225" s="32"/>
      <c r="SQ225" s="32"/>
      <c r="SR225" s="32"/>
      <c r="SS225" s="32"/>
      <c r="ST225" s="32"/>
      <c r="SU225" s="32"/>
      <c r="SV225" s="32"/>
      <c r="SW225" s="32"/>
      <c r="SX225" s="32"/>
      <c r="SY225" s="32"/>
      <c r="SZ225" s="32"/>
      <c r="TA225" s="32"/>
      <c r="TB225" s="32"/>
      <c r="TC225" s="32"/>
      <c r="TD225" s="32"/>
      <c r="TE225" s="32"/>
      <c r="TF225" s="32"/>
      <c r="TG225" s="32"/>
      <c r="TH225" s="32"/>
      <c r="TI225" s="32"/>
      <c r="TJ225" s="32"/>
      <c r="TK225" s="32"/>
      <c r="TL225" s="32"/>
      <c r="TM225" s="32"/>
      <c r="TN225" s="32"/>
      <c r="TO225" s="32"/>
    </row>
    <row r="226" spans="1:535" s="33" customFormat="1" ht="78.75" x14ac:dyDescent="0.25">
      <c r="A226" s="84"/>
      <c r="B226" s="93"/>
      <c r="C226" s="67" t="s">
        <v>537</v>
      </c>
      <c r="D226" s="155">
        <f>D251</f>
        <v>1527346</v>
      </c>
      <c r="E226" s="155">
        <f t="shared" ref="E226:X226" si="171">E251</f>
        <v>0</v>
      </c>
      <c r="F226" s="155">
        <f t="shared" si="171"/>
        <v>0</v>
      </c>
      <c r="G226" s="155">
        <f>G251</f>
        <v>1527346</v>
      </c>
      <c r="H226" s="155">
        <f t="shared" ref="H226:I226" si="172">H251</f>
        <v>0</v>
      </c>
      <c r="I226" s="155">
        <f t="shared" si="172"/>
        <v>0</v>
      </c>
      <c r="J226" s="154">
        <f t="shared" si="152"/>
        <v>100</v>
      </c>
      <c r="K226" s="155">
        <f t="shared" si="171"/>
        <v>0</v>
      </c>
      <c r="L226" s="155">
        <f t="shared" si="171"/>
        <v>0</v>
      </c>
      <c r="M226" s="155">
        <f t="shared" si="171"/>
        <v>0</v>
      </c>
      <c r="N226" s="155">
        <f t="shared" si="171"/>
        <v>0</v>
      </c>
      <c r="O226" s="155">
        <f t="shared" si="171"/>
        <v>0</v>
      </c>
      <c r="P226" s="155">
        <f t="shared" si="171"/>
        <v>0</v>
      </c>
      <c r="Q226" s="155">
        <f t="shared" ref="Q226:V226" si="173">Q251</f>
        <v>0</v>
      </c>
      <c r="R226" s="155">
        <f t="shared" si="173"/>
        <v>0</v>
      </c>
      <c r="S226" s="155">
        <f t="shared" si="173"/>
        <v>0</v>
      </c>
      <c r="T226" s="155">
        <f t="shared" si="173"/>
        <v>0</v>
      </c>
      <c r="U226" s="155">
        <f t="shared" si="173"/>
        <v>0</v>
      </c>
      <c r="V226" s="155">
        <f t="shared" si="173"/>
        <v>0</v>
      </c>
      <c r="W226" s="154"/>
      <c r="X226" s="155">
        <f t="shared" si="171"/>
        <v>1527346</v>
      </c>
      <c r="Y226" s="203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2"/>
      <c r="DE226" s="32"/>
      <c r="DF226" s="32"/>
      <c r="DG226" s="32"/>
      <c r="DH226" s="32"/>
      <c r="DI226" s="32"/>
      <c r="DJ226" s="32"/>
      <c r="DK226" s="32"/>
      <c r="DL226" s="32"/>
      <c r="DM226" s="32"/>
      <c r="DN226" s="32"/>
      <c r="DO226" s="32"/>
      <c r="DP226" s="32"/>
      <c r="DQ226" s="32"/>
      <c r="DR226" s="32"/>
      <c r="DS226" s="32"/>
      <c r="DT226" s="32"/>
      <c r="DU226" s="32"/>
      <c r="DV226" s="32"/>
      <c r="DW226" s="32"/>
      <c r="DX226" s="32"/>
      <c r="DY226" s="32"/>
      <c r="DZ226" s="32"/>
      <c r="EA226" s="32"/>
      <c r="EB226" s="32"/>
      <c r="EC226" s="32"/>
      <c r="ED226" s="32"/>
      <c r="EE226" s="32"/>
      <c r="EF226" s="32"/>
      <c r="EG226" s="32"/>
      <c r="EH226" s="32"/>
      <c r="EI226" s="32"/>
      <c r="EJ226" s="32"/>
      <c r="EK226" s="32"/>
      <c r="EL226" s="32"/>
      <c r="EM226" s="32"/>
      <c r="EN226" s="32"/>
      <c r="EO226" s="32"/>
      <c r="EP226" s="32"/>
      <c r="EQ226" s="32"/>
      <c r="ER226" s="32"/>
      <c r="ES226" s="32"/>
      <c r="ET226" s="32"/>
      <c r="EU226" s="32"/>
      <c r="EV226" s="32"/>
      <c r="EW226" s="32"/>
      <c r="EX226" s="32"/>
      <c r="EY226" s="32"/>
      <c r="EZ226" s="32"/>
      <c r="FA226" s="32"/>
      <c r="FB226" s="32"/>
      <c r="FC226" s="32"/>
      <c r="FD226" s="32"/>
      <c r="FE226" s="32"/>
      <c r="FF226" s="32"/>
      <c r="FG226" s="32"/>
      <c r="FH226" s="32"/>
      <c r="FI226" s="32"/>
      <c r="FJ226" s="32"/>
      <c r="FK226" s="32"/>
      <c r="FL226" s="32"/>
      <c r="FM226" s="32"/>
      <c r="FN226" s="32"/>
      <c r="FO226" s="32"/>
      <c r="FP226" s="32"/>
      <c r="FQ226" s="32"/>
      <c r="FR226" s="32"/>
      <c r="FS226" s="32"/>
      <c r="FT226" s="32"/>
      <c r="FU226" s="32"/>
      <c r="FV226" s="32"/>
      <c r="FW226" s="32"/>
      <c r="FX226" s="32"/>
      <c r="FY226" s="32"/>
      <c r="FZ226" s="32"/>
      <c r="GA226" s="32"/>
      <c r="GB226" s="32"/>
      <c r="GC226" s="32"/>
      <c r="GD226" s="32"/>
      <c r="GE226" s="32"/>
      <c r="GF226" s="32"/>
      <c r="GG226" s="32"/>
      <c r="GH226" s="32"/>
      <c r="GI226" s="32"/>
      <c r="GJ226" s="32"/>
      <c r="GK226" s="32"/>
      <c r="GL226" s="32"/>
      <c r="GM226" s="32"/>
      <c r="GN226" s="32"/>
      <c r="GO226" s="32"/>
      <c r="GP226" s="32"/>
      <c r="GQ226" s="32"/>
      <c r="GR226" s="32"/>
      <c r="GS226" s="32"/>
      <c r="GT226" s="32"/>
      <c r="GU226" s="32"/>
      <c r="GV226" s="32"/>
      <c r="GW226" s="32"/>
      <c r="GX226" s="32"/>
      <c r="GY226" s="32"/>
      <c r="GZ226" s="32"/>
      <c r="HA226" s="32"/>
      <c r="HB226" s="32"/>
      <c r="HC226" s="32"/>
      <c r="HD226" s="32"/>
      <c r="HE226" s="32"/>
      <c r="HF226" s="32"/>
      <c r="HG226" s="32"/>
      <c r="HH226" s="32"/>
      <c r="HI226" s="32"/>
      <c r="HJ226" s="32"/>
      <c r="HK226" s="32"/>
      <c r="HL226" s="32"/>
      <c r="HM226" s="32"/>
      <c r="HN226" s="32"/>
      <c r="HO226" s="32"/>
      <c r="HP226" s="32"/>
      <c r="HQ226" s="32"/>
      <c r="HR226" s="32"/>
      <c r="HS226" s="32"/>
      <c r="HT226" s="32"/>
      <c r="HU226" s="32"/>
      <c r="HV226" s="32"/>
      <c r="HW226" s="32"/>
      <c r="HX226" s="32"/>
      <c r="HY226" s="32"/>
      <c r="HZ226" s="32"/>
      <c r="IA226" s="32"/>
      <c r="IB226" s="32"/>
      <c r="IC226" s="32"/>
      <c r="ID226" s="32"/>
      <c r="IE226" s="32"/>
      <c r="IF226" s="32"/>
      <c r="IG226" s="32"/>
      <c r="IH226" s="32"/>
      <c r="II226" s="32"/>
      <c r="IJ226" s="32"/>
      <c r="IK226" s="32"/>
      <c r="IL226" s="32"/>
      <c r="IM226" s="32"/>
      <c r="IN226" s="32"/>
      <c r="IO226" s="32"/>
      <c r="IP226" s="32"/>
      <c r="IQ226" s="32"/>
      <c r="IR226" s="32"/>
      <c r="IS226" s="32"/>
      <c r="IT226" s="32"/>
      <c r="IU226" s="32"/>
      <c r="IV226" s="32"/>
      <c r="IW226" s="32"/>
      <c r="IX226" s="32"/>
      <c r="IY226" s="32"/>
      <c r="IZ226" s="32"/>
      <c r="JA226" s="32"/>
      <c r="JB226" s="32"/>
      <c r="JC226" s="32"/>
      <c r="JD226" s="32"/>
      <c r="JE226" s="32"/>
      <c r="JF226" s="32"/>
      <c r="JG226" s="32"/>
      <c r="JH226" s="32"/>
      <c r="JI226" s="32"/>
      <c r="JJ226" s="32"/>
      <c r="JK226" s="32"/>
      <c r="JL226" s="32"/>
      <c r="JM226" s="32"/>
      <c r="JN226" s="32"/>
      <c r="JO226" s="32"/>
      <c r="JP226" s="32"/>
      <c r="JQ226" s="32"/>
      <c r="JR226" s="32"/>
      <c r="JS226" s="32"/>
      <c r="JT226" s="32"/>
      <c r="JU226" s="32"/>
      <c r="JV226" s="32"/>
      <c r="JW226" s="32"/>
      <c r="JX226" s="32"/>
      <c r="JY226" s="32"/>
      <c r="JZ226" s="32"/>
      <c r="KA226" s="32"/>
      <c r="KB226" s="32"/>
      <c r="KC226" s="32"/>
      <c r="KD226" s="32"/>
      <c r="KE226" s="32"/>
      <c r="KF226" s="32"/>
      <c r="KG226" s="32"/>
      <c r="KH226" s="32"/>
      <c r="KI226" s="32"/>
      <c r="KJ226" s="32"/>
      <c r="KK226" s="32"/>
      <c r="KL226" s="32"/>
      <c r="KM226" s="32"/>
      <c r="KN226" s="32"/>
      <c r="KO226" s="32"/>
      <c r="KP226" s="32"/>
      <c r="KQ226" s="32"/>
      <c r="KR226" s="32"/>
      <c r="KS226" s="32"/>
      <c r="KT226" s="32"/>
      <c r="KU226" s="32"/>
      <c r="KV226" s="32"/>
      <c r="KW226" s="32"/>
      <c r="KX226" s="32"/>
      <c r="KY226" s="32"/>
      <c r="KZ226" s="32"/>
      <c r="LA226" s="32"/>
      <c r="LB226" s="32"/>
      <c r="LC226" s="32"/>
      <c r="LD226" s="32"/>
      <c r="LE226" s="32"/>
      <c r="LF226" s="32"/>
      <c r="LG226" s="32"/>
      <c r="LH226" s="32"/>
      <c r="LI226" s="32"/>
      <c r="LJ226" s="32"/>
      <c r="LK226" s="32"/>
      <c r="LL226" s="32"/>
      <c r="LM226" s="32"/>
      <c r="LN226" s="32"/>
      <c r="LO226" s="32"/>
      <c r="LP226" s="32"/>
      <c r="LQ226" s="32"/>
      <c r="LR226" s="32"/>
      <c r="LS226" s="32"/>
      <c r="LT226" s="32"/>
      <c r="LU226" s="32"/>
      <c r="LV226" s="32"/>
      <c r="LW226" s="32"/>
      <c r="LX226" s="32"/>
      <c r="LY226" s="32"/>
      <c r="LZ226" s="32"/>
      <c r="MA226" s="32"/>
      <c r="MB226" s="32"/>
      <c r="MC226" s="32"/>
      <c r="MD226" s="32"/>
      <c r="ME226" s="32"/>
      <c r="MF226" s="32"/>
      <c r="MG226" s="32"/>
      <c r="MH226" s="32"/>
      <c r="MI226" s="32"/>
      <c r="MJ226" s="32"/>
      <c r="MK226" s="32"/>
      <c r="ML226" s="32"/>
      <c r="MM226" s="32"/>
      <c r="MN226" s="32"/>
      <c r="MO226" s="32"/>
      <c r="MP226" s="32"/>
      <c r="MQ226" s="32"/>
      <c r="MR226" s="32"/>
      <c r="MS226" s="32"/>
      <c r="MT226" s="32"/>
      <c r="MU226" s="32"/>
      <c r="MV226" s="32"/>
      <c r="MW226" s="32"/>
      <c r="MX226" s="32"/>
      <c r="MY226" s="32"/>
      <c r="MZ226" s="32"/>
      <c r="NA226" s="32"/>
      <c r="NB226" s="32"/>
      <c r="NC226" s="32"/>
      <c r="ND226" s="32"/>
      <c r="NE226" s="32"/>
      <c r="NF226" s="32"/>
      <c r="NG226" s="32"/>
      <c r="NH226" s="32"/>
      <c r="NI226" s="32"/>
      <c r="NJ226" s="32"/>
      <c r="NK226" s="32"/>
      <c r="NL226" s="32"/>
      <c r="NM226" s="32"/>
      <c r="NN226" s="32"/>
      <c r="NO226" s="32"/>
      <c r="NP226" s="32"/>
      <c r="NQ226" s="32"/>
      <c r="NR226" s="32"/>
      <c r="NS226" s="32"/>
      <c r="NT226" s="32"/>
      <c r="NU226" s="32"/>
      <c r="NV226" s="32"/>
      <c r="NW226" s="32"/>
      <c r="NX226" s="32"/>
      <c r="NY226" s="32"/>
      <c r="NZ226" s="32"/>
      <c r="OA226" s="32"/>
      <c r="OB226" s="32"/>
      <c r="OC226" s="32"/>
      <c r="OD226" s="32"/>
      <c r="OE226" s="32"/>
      <c r="OF226" s="32"/>
      <c r="OG226" s="32"/>
      <c r="OH226" s="32"/>
      <c r="OI226" s="32"/>
      <c r="OJ226" s="32"/>
      <c r="OK226" s="32"/>
      <c r="OL226" s="32"/>
      <c r="OM226" s="32"/>
      <c r="ON226" s="32"/>
      <c r="OO226" s="32"/>
      <c r="OP226" s="32"/>
      <c r="OQ226" s="32"/>
      <c r="OR226" s="32"/>
      <c r="OS226" s="32"/>
      <c r="OT226" s="32"/>
      <c r="OU226" s="32"/>
      <c r="OV226" s="32"/>
      <c r="OW226" s="32"/>
      <c r="OX226" s="32"/>
      <c r="OY226" s="32"/>
      <c r="OZ226" s="32"/>
      <c r="PA226" s="32"/>
      <c r="PB226" s="32"/>
      <c r="PC226" s="32"/>
      <c r="PD226" s="32"/>
      <c r="PE226" s="32"/>
      <c r="PF226" s="32"/>
      <c r="PG226" s="32"/>
      <c r="PH226" s="32"/>
      <c r="PI226" s="32"/>
      <c r="PJ226" s="32"/>
      <c r="PK226" s="32"/>
      <c r="PL226" s="32"/>
      <c r="PM226" s="32"/>
      <c r="PN226" s="32"/>
      <c r="PO226" s="32"/>
      <c r="PP226" s="32"/>
      <c r="PQ226" s="32"/>
      <c r="PR226" s="32"/>
      <c r="PS226" s="32"/>
      <c r="PT226" s="32"/>
      <c r="PU226" s="32"/>
      <c r="PV226" s="32"/>
      <c r="PW226" s="32"/>
      <c r="PX226" s="32"/>
      <c r="PY226" s="32"/>
      <c r="PZ226" s="32"/>
      <c r="QA226" s="32"/>
      <c r="QB226" s="32"/>
      <c r="QC226" s="32"/>
      <c r="QD226" s="32"/>
      <c r="QE226" s="32"/>
      <c r="QF226" s="32"/>
      <c r="QG226" s="32"/>
      <c r="QH226" s="32"/>
      <c r="QI226" s="32"/>
      <c r="QJ226" s="32"/>
      <c r="QK226" s="32"/>
      <c r="QL226" s="32"/>
      <c r="QM226" s="32"/>
      <c r="QN226" s="32"/>
      <c r="QO226" s="32"/>
      <c r="QP226" s="32"/>
      <c r="QQ226" s="32"/>
      <c r="QR226" s="32"/>
      <c r="QS226" s="32"/>
      <c r="QT226" s="32"/>
      <c r="QU226" s="32"/>
      <c r="QV226" s="32"/>
      <c r="QW226" s="32"/>
      <c r="QX226" s="32"/>
      <c r="QY226" s="32"/>
      <c r="QZ226" s="32"/>
      <c r="RA226" s="32"/>
      <c r="RB226" s="32"/>
      <c r="RC226" s="32"/>
      <c r="RD226" s="32"/>
      <c r="RE226" s="32"/>
      <c r="RF226" s="32"/>
      <c r="RG226" s="32"/>
      <c r="RH226" s="32"/>
      <c r="RI226" s="32"/>
      <c r="RJ226" s="32"/>
      <c r="RK226" s="32"/>
      <c r="RL226" s="32"/>
      <c r="RM226" s="32"/>
      <c r="RN226" s="32"/>
      <c r="RO226" s="32"/>
      <c r="RP226" s="32"/>
      <c r="RQ226" s="32"/>
      <c r="RR226" s="32"/>
      <c r="RS226" s="32"/>
      <c r="RT226" s="32"/>
      <c r="RU226" s="32"/>
      <c r="RV226" s="32"/>
      <c r="RW226" s="32"/>
      <c r="RX226" s="32"/>
      <c r="RY226" s="32"/>
      <c r="RZ226" s="32"/>
      <c r="SA226" s="32"/>
      <c r="SB226" s="32"/>
      <c r="SC226" s="32"/>
      <c r="SD226" s="32"/>
      <c r="SE226" s="32"/>
      <c r="SF226" s="32"/>
      <c r="SG226" s="32"/>
      <c r="SH226" s="32"/>
      <c r="SI226" s="32"/>
      <c r="SJ226" s="32"/>
      <c r="SK226" s="32"/>
      <c r="SL226" s="32"/>
      <c r="SM226" s="32"/>
      <c r="SN226" s="32"/>
      <c r="SO226" s="32"/>
      <c r="SP226" s="32"/>
      <c r="SQ226" s="32"/>
      <c r="SR226" s="32"/>
      <c r="SS226" s="32"/>
      <c r="ST226" s="32"/>
      <c r="SU226" s="32"/>
      <c r="SV226" s="32"/>
      <c r="SW226" s="32"/>
      <c r="SX226" s="32"/>
      <c r="SY226" s="32"/>
      <c r="SZ226" s="32"/>
      <c r="TA226" s="32"/>
      <c r="TB226" s="32"/>
      <c r="TC226" s="32"/>
      <c r="TD226" s="32"/>
      <c r="TE226" s="32"/>
      <c r="TF226" s="32"/>
      <c r="TG226" s="32"/>
      <c r="TH226" s="32"/>
      <c r="TI226" s="32"/>
      <c r="TJ226" s="32"/>
      <c r="TK226" s="32"/>
      <c r="TL226" s="32"/>
      <c r="TM226" s="32"/>
      <c r="TN226" s="32"/>
      <c r="TO226" s="32"/>
    </row>
    <row r="227" spans="1:535" s="33" customFormat="1" ht="52.5" customHeight="1" x14ac:dyDescent="0.25">
      <c r="A227" s="84"/>
      <c r="B227" s="93"/>
      <c r="C227" s="67" t="s">
        <v>388</v>
      </c>
      <c r="D227" s="155">
        <f>D246</f>
        <v>0</v>
      </c>
      <c r="E227" s="155">
        <f t="shared" ref="E227:X227" si="174">E246</f>
        <v>0</v>
      </c>
      <c r="F227" s="155">
        <f t="shared" si="174"/>
        <v>0</v>
      </c>
      <c r="G227" s="155">
        <f>G246</f>
        <v>0</v>
      </c>
      <c r="H227" s="155">
        <f t="shared" ref="H227:I227" si="175">H246</f>
        <v>0</v>
      </c>
      <c r="I227" s="155">
        <f t="shared" si="175"/>
        <v>0</v>
      </c>
      <c r="J227" s="154"/>
      <c r="K227" s="155">
        <f t="shared" si="174"/>
        <v>10359984</v>
      </c>
      <c r="L227" s="155">
        <f t="shared" si="174"/>
        <v>10359984</v>
      </c>
      <c r="M227" s="155">
        <f t="shared" si="174"/>
        <v>0</v>
      </c>
      <c r="N227" s="155">
        <f t="shared" si="174"/>
        <v>0</v>
      </c>
      <c r="O227" s="155">
        <f t="shared" si="174"/>
        <v>0</v>
      </c>
      <c r="P227" s="155">
        <f t="shared" si="174"/>
        <v>10359984</v>
      </c>
      <c r="Q227" s="155">
        <f t="shared" ref="Q227:V227" si="176">Q246</f>
        <v>2683831.71</v>
      </c>
      <c r="R227" s="155">
        <f t="shared" si="176"/>
        <v>2683831.71</v>
      </c>
      <c r="S227" s="155">
        <f t="shared" si="176"/>
        <v>0</v>
      </c>
      <c r="T227" s="155">
        <f t="shared" si="176"/>
        <v>0</v>
      </c>
      <c r="U227" s="155">
        <f t="shared" si="176"/>
        <v>0</v>
      </c>
      <c r="V227" s="155">
        <f t="shared" si="176"/>
        <v>2683831.71</v>
      </c>
      <c r="W227" s="154">
        <f t="shared" si="154"/>
        <v>25.905751495369106</v>
      </c>
      <c r="X227" s="155">
        <f t="shared" si="174"/>
        <v>2683831.71</v>
      </c>
      <c r="Y227" s="203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  <c r="CT227" s="32"/>
      <c r="CU227" s="32"/>
      <c r="CV227" s="32"/>
      <c r="CW227" s="32"/>
      <c r="CX227" s="32"/>
      <c r="CY227" s="32"/>
      <c r="CZ227" s="32"/>
      <c r="DA227" s="32"/>
      <c r="DB227" s="32"/>
      <c r="DC227" s="32"/>
      <c r="DD227" s="32"/>
      <c r="DE227" s="32"/>
      <c r="DF227" s="32"/>
      <c r="DG227" s="32"/>
      <c r="DH227" s="32"/>
      <c r="DI227" s="32"/>
      <c r="DJ227" s="32"/>
      <c r="DK227" s="32"/>
      <c r="DL227" s="32"/>
      <c r="DM227" s="32"/>
      <c r="DN227" s="32"/>
      <c r="DO227" s="32"/>
      <c r="DP227" s="32"/>
      <c r="DQ227" s="32"/>
      <c r="DR227" s="32"/>
      <c r="DS227" s="32"/>
      <c r="DT227" s="32"/>
      <c r="DU227" s="32"/>
      <c r="DV227" s="32"/>
      <c r="DW227" s="32"/>
      <c r="DX227" s="32"/>
      <c r="DY227" s="32"/>
      <c r="DZ227" s="32"/>
      <c r="EA227" s="32"/>
      <c r="EB227" s="32"/>
      <c r="EC227" s="32"/>
      <c r="ED227" s="32"/>
      <c r="EE227" s="32"/>
      <c r="EF227" s="32"/>
      <c r="EG227" s="32"/>
      <c r="EH227" s="32"/>
      <c r="EI227" s="32"/>
      <c r="EJ227" s="32"/>
      <c r="EK227" s="32"/>
      <c r="EL227" s="32"/>
      <c r="EM227" s="32"/>
      <c r="EN227" s="32"/>
      <c r="EO227" s="32"/>
      <c r="EP227" s="32"/>
      <c r="EQ227" s="32"/>
      <c r="ER227" s="32"/>
      <c r="ES227" s="32"/>
      <c r="ET227" s="32"/>
      <c r="EU227" s="32"/>
      <c r="EV227" s="32"/>
      <c r="EW227" s="32"/>
      <c r="EX227" s="32"/>
      <c r="EY227" s="32"/>
      <c r="EZ227" s="32"/>
      <c r="FA227" s="32"/>
      <c r="FB227" s="32"/>
      <c r="FC227" s="32"/>
      <c r="FD227" s="32"/>
      <c r="FE227" s="32"/>
      <c r="FF227" s="32"/>
      <c r="FG227" s="32"/>
      <c r="FH227" s="32"/>
      <c r="FI227" s="32"/>
      <c r="FJ227" s="32"/>
      <c r="FK227" s="32"/>
      <c r="FL227" s="32"/>
      <c r="FM227" s="32"/>
      <c r="FN227" s="32"/>
      <c r="FO227" s="32"/>
      <c r="FP227" s="32"/>
      <c r="FQ227" s="32"/>
      <c r="FR227" s="32"/>
      <c r="FS227" s="32"/>
      <c r="FT227" s="32"/>
      <c r="FU227" s="32"/>
      <c r="FV227" s="32"/>
      <c r="FW227" s="32"/>
      <c r="FX227" s="32"/>
      <c r="FY227" s="32"/>
      <c r="FZ227" s="32"/>
      <c r="GA227" s="32"/>
      <c r="GB227" s="32"/>
      <c r="GC227" s="32"/>
      <c r="GD227" s="32"/>
      <c r="GE227" s="32"/>
      <c r="GF227" s="32"/>
      <c r="GG227" s="32"/>
      <c r="GH227" s="32"/>
      <c r="GI227" s="32"/>
      <c r="GJ227" s="32"/>
      <c r="GK227" s="32"/>
      <c r="GL227" s="32"/>
      <c r="GM227" s="32"/>
      <c r="GN227" s="32"/>
      <c r="GO227" s="32"/>
      <c r="GP227" s="32"/>
      <c r="GQ227" s="32"/>
      <c r="GR227" s="32"/>
      <c r="GS227" s="32"/>
      <c r="GT227" s="32"/>
      <c r="GU227" s="32"/>
      <c r="GV227" s="32"/>
      <c r="GW227" s="32"/>
      <c r="GX227" s="32"/>
      <c r="GY227" s="32"/>
      <c r="GZ227" s="32"/>
      <c r="HA227" s="32"/>
      <c r="HB227" s="32"/>
      <c r="HC227" s="32"/>
      <c r="HD227" s="32"/>
      <c r="HE227" s="32"/>
      <c r="HF227" s="32"/>
      <c r="HG227" s="32"/>
      <c r="HH227" s="32"/>
      <c r="HI227" s="32"/>
      <c r="HJ227" s="32"/>
      <c r="HK227" s="32"/>
      <c r="HL227" s="32"/>
      <c r="HM227" s="32"/>
      <c r="HN227" s="32"/>
      <c r="HO227" s="32"/>
      <c r="HP227" s="32"/>
      <c r="HQ227" s="32"/>
      <c r="HR227" s="32"/>
      <c r="HS227" s="32"/>
      <c r="HT227" s="32"/>
      <c r="HU227" s="32"/>
      <c r="HV227" s="32"/>
      <c r="HW227" s="32"/>
      <c r="HX227" s="32"/>
      <c r="HY227" s="32"/>
      <c r="HZ227" s="32"/>
      <c r="IA227" s="32"/>
      <c r="IB227" s="32"/>
      <c r="IC227" s="32"/>
      <c r="ID227" s="32"/>
      <c r="IE227" s="32"/>
      <c r="IF227" s="32"/>
      <c r="IG227" s="32"/>
      <c r="IH227" s="32"/>
      <c r="II227" s="32"/>
      <c r="IJ227" s="32"/>
      <c r="IK227" s="32"/>
      <c r="IL227" s="32"/>
      <c r="IM227" s="32"/>
      <c r="IN227" s="32"/>
      <c r="IO227" s="32"/>
      <c r="IP227" s="32"/>
      <c r="IQ227" s="32"/>
      <c r="IR227" s="32"/>
      <c r="IS227" s="32"/>
      <c r="IT227" s="32"/>
      <c r="IU227" s="32"/>
      <c r="IV227" s="32"/>
      <c r="IW227" s="32"/>
      <c r="IX227" s="32"/>
      <c r="IY227" s="32"/>
      <c r="IZ227" s="32"/>
      <c r="JA227" s="32"/>
      <c r="JB227" s="32"/>
      <c r="JC227" s="32"/>
      <c r="JD227" s="32"/>
      <c r="JE227" s="32"/>
      <c r="JF227" s="32"/>
      <c r="JG227" s="32"/>
      <c r="JH227" s="32"/>
      <c r="JI227" s="32"/>
      <c r="JJ227" s="32"/>
      <c r="JK227" s="32"/>
      <c r="JL227" s="32"/>
      <c r="JM227" s="32"/>
      <c r="JN227" s="32"/>
      <c r="JO227" s="32"/>
      <c r="JP227" s="32"/>
      <c r="JQ227" s="32"/>
      <c r="JR227" s="32"/>
      <c r="JS227" s="32"/>
      <c r="JT227" s="32"/>
      <c r="JU227" s="32"/>
      <c r="JV227" s="32"/>
      <c r="JW227" s="32"/>
      <c r="JX227" s="32"/>
      <c r="JY227" s="32"/>
      <c r="JZ227" s="32"/>
      <c r="KA227" s="32"/>
      <c r="KB227" s="32"/>
      <c r="KC227" s="32"/>
      <c r="KD227" s="32"/>
      <c r="KE227" s="32"/>
      <c r="KF227" s="32"/>
      <c r="KG227" s="32"/>
      <c r="KH227" s="32"/>
      <c r="KI227" s="32"/>
      <c r="KJ227" s="32"/>
      <c r="KK227" s="32"/>
      <c r="KL227" s="32"/>
      <c r="KM227" s="32"/>
      <c r="KN227" s="32"/>
      <c r="KO227" s="32"/>
      <c r="KP227" s="32"/>
      <c r="KQ227" s="32"/>
      <c r="KR227" s="32"/>
      <c r="KS227" s="32"/>
      <c r="KT227" s="32"/>
      <c r="KU227" s="32"/>
      <c r="KV227" s="32"/>
      <c r="KW227" s="32"/>
      <c r="KX227" s="32"/>
      <c r="KY227" s="32"/>
      <c r="KZ227" s="32"/>
      <c r="LA227" s="32"/>
      <c r="LB227" s="32"/>
      <c r="LC227" s="32"/>
      <c r="LD227" s="32"/>
      <c r="LE227" s="32"/>
      <c r="LF227" s="32"/>
      <c r="LG227" s="32"/>
      <c r="LH227" s="32"/>
      <c r="LI227" s="32"/>
      <c r="LJ227" s="32"/>
      <c r="LK227" s="32"/>
      <c r="LL227" s="32"/>
      <c r="LM227" s="32"/>
      <c r="LN227" s="32"/>
      <c r="LO227" s="32"/>
      <c r="LP227" s="32"/>
      <c r="LQ227" s="32"/>
      <c r="LR227" s="32"/>
      <c r="LS227" s="32"/>
      <c r="LT227" s="32"/>
      <c r="LU227" s="32"/>
      <c r="LV227" s="32"/>
      <c r="LW227" s="32"/>
      <c r="LX227" s="32"/>
      <c r="LY227" s="32"/>
      <c r="LZ227" s="32"/>
      <c r="MA227" s="32"/>
      <c r="MB227" s="32"/>
      <c r="MC227" s="32"/>
      <c r="MD227" s="32"/>
      <c r="ME227" s="32"/>
      <c r="MF227" s="32"/>
      <c r="MG227" s="32"/>
      <c r="MH227" s="32"/>
      <c r="MI227" s="32"/>
      <c r="MJ227" s="32"/>
      <c r="MK227" s="32"/>
      <c r="ML227" s="32"/>
      <c r="MM227" s="32"/>
      <c r="MN227" s="32"/>
      <c r="MO227" s="32"/>
      <c r="MP227" s="32"/>
      <c r="MQ227" s="32"/>
      <c r="MR227" s="32"/>
      <c r="MS227" s="32"/>
      <c r="MT227" s="32"/>
      <c r="MU227" s="32"/>
      <c r="MV227" s="32"/>
      <c r="MW227" s="32"/>
      <c r="MX227" s="32"/>
      <c r="MY227" s="32"/>
      <c r="MZ227" s="32"/>
      <c r="NA227" s="32"/>
      <c r="NB227" s="32"/>
      <c r="NC227" s="32"/>
      <c r="ND227" s="32"/>
      <c r="NE227" s="32"/>
      <c r="NF227" s="32"/>
      <c r="NG227" s="32"/>
      <c r="NH227" s="32"/>
      <c r="NI227" s="32"/>
      <c r="NJ227" s="32"/>
      <c r="NK227" s="32"/>
      <c r="NL227" s="32"/>
      <c r="NM227" s="32"/>
      <c r="NN227" s="32"/>
      <c r="NO227" s="32"/>
      <c r="NP227" s="32"/>
      <c r="NQ227" s="32"/>
      <c r="NR227" s="32"/>
      <c r="NS227" s="32"/>
      <c r="NT227" s="32"/>
      <c r="NU227" s="32"/>
      <c r="NV227" s="32"/>
      <c r="NW227" s="32"/>
      <c r="NX227" s="32"/>
      <c r="NY227" s="32"/>
      <c r="NZ227" s="32"/>
      <c r="OA227" s="32"/>
      <c r="OB227" s="32"/>
      <c r="OC227" s="32"/>
      <c r="OD227" s="32"/>
      <c r="OE227" s="32"/>
      <c r="OF227" s="32"/>
      <c r="OG227" s="32"/>
      <c r="OH227" s="32"/>
      <c r="OI227" s="32"/>
      <c r="OJ227" s="32"/>
      <c r="OK227" s="32"/>
      <c r="OL227" s="32"/>
      <c r="OM227" s="32"/>
      <c r="ON227" s="32"/>
      <c r="OO227" s="32"/>
      <c r="OP227" s="32"/>
      <c r="OQ227" s="32"/>
      <c r="OR227" s="32"/>
      <c r="OS227" s="32"/>
      <c r="OT227" s="32"/>
      <c r="OU227" s="32"/>
      <c r="OV227" s="32"/>
      <c r="OW227" s="32"/>
      <c r="OX227" s="32"/>
      <c r="OY227" s="32"/>
      <c r="OZ227" s="32"/>
      <c r="PA227" s="32"/>
      <c r="PB227" s="32"/>
      <c r="PC227" s="32"/>
      <c r="PD227" s="32"/>
      <c r="PE227" s="32"/>
      <c r="PF227" s="32"/>
      <c r="PG227" s="32"/>
      <c r="PH227" s="32"/>
      <c r="PI227" s="32"/>
      <c r="PJ227" s="32"/>
      <c r="PK227" s="32"/>
      <c r="PL227" s="32"/>
      <c r="PM227" s="32"/>
      <c r="PN227" s="32"/>
      <c r="PO227" s="32"/>
      <c r="PP227" s="32"/>
      <c r="PQ227" s="32"/>
      <c r="PR227" s="32"/>
      <c r="PS227" s="32"/>
      <c r="PT227" s="32"/>
      <c r="PU227" s="32"/>
      <c r="PV227" s="32"/>
      <c r="PW227" s="32"/>
      <c r="PX227" s="32"/>
      <c r="PY227" s="32"/>
      <c r="PZ227" s="32"/>
      <c r="QA227" s="32"/>
      <c r="QB227" s="32"/>
      <c r="QC227" s="32"/>
      <c r="QD227" s="32"/>
      <c r="QE227" s="32"/>
      <c r="QF227" s="32"/>
      <c r="QG227" s="32"/>
      <c r="QH227" s="32"/>
      <c r="QI227" s="32"/>
      <c r="QJ227" s="32"/>
      <c r="QK227" s="32"/>
      <c r="QL227" s="32"/>
      <c r="QM227" s="32"/>
      <c r="QN227" s="32"/>
      <c r="QO227" s="32"/>
      <c r="QP227" s="32"/>
      <c r="QQ227" s="32"/>
      <c r="QR227" s="32"/>
      <c r="QS227" s="32"/>
      <c r="QT227" s="32"/>
      <c r="QU227" s="32"/>
      <c r="QV227" s="32"/>
      <c r="QW227" s="32"/>
      <c r="QX227" s="32"/>
      <c r="QY227" s="32"/>
      <c r="QZ227" s="32"/>
      <c r="RA227" s="32"/>
      <c r="RB227" s="32"/>
      <c r="RC227" s="32"/>
      <c r="RD227" s="32"/>
      <c r="RE227" s="32"/>
      <c r="RF227" s="32"/>
      <c r="RG227" s="32"/>
      <c r="RH227" s="32"/>
      <c r="RI227" s="32"/>
      <c r="RJ227" s="32"/>
      <c r="RK227" s="32"/>
      <c r="RL227" s="32"/>
      <c r="RM227" s="32"/>
      <c r="RN227" s="32"/>
      <c r="RO227" s="32"/>
      <c r="RP227" s="32"/>
      <c r="RQ227" s="32"/>
      <c r="RR227" s="32"/>
      <c r="RS227" s="32"/>
      <c r="RT227" s="32"/>
      <c r="RU227" s="32"/>
      <c r="RV227" s="32"/>
      <c r="RW227" s="32"/>
      <c r="RX227" s="32"/>
      <c r="RY227" s="32"/>
      <c r="RZ227" s="32"/>
      <c r="SA227" s="32"/>
      <c r="SB227" s="32"/>
      <c r="SC227" s="32"/>
      <c r="SD227" s="32"/>
      <c r="SE227" s="32"/>
      <c r="SF227" s="32"/>
      <c r="SG227" s="32"/>
      <c r="SH227" s="32"/>
      <c r="SI227" s="32"/>
      <c r="SJ227" s="32"/>
      <c r="SK227" s="32"/>
      <c r="SL227" s="32"/>
      <c r="SM227" s="32"/>
      <c r="SN227" s="32"/>
      <c r="SO227" s="32"/>
      <c r="SP227" s="32"/>
      <c r="SQ227" s="32"/>
      <c r="SR227" s="32"/>
      <c r="SS227" s="32"/>
      <c r="ST227" s="32"/>
      <c r="SU227" s="32"/>
      <c r="SV227" s="32"/>
      <c r="SW227" s="32"/>
      <c r="SX227" s="32"/>
      <c r="SY227" s="32"/>
      <c r="SZ227" s="32"/>
      <c r="TA227" s="32"/>
      <c r="TB227" s="32"/>
      <c r="TC227" s="32"/>
      <c r="TD227" s="32"/>
      <c r="TE227" s="32"/>
      <c r="TF227" s="32"/>
      <c r="TG227" s="32"/>
      <c r="TH227" s="32"/>
      <c r="TI227" s="32"/>
      <c r="TJ227" s="32"/>
      <c r="TK227" s="32"/>
      <c r="TL227" s="32"/>
      <c r="TM227" s="32"/>
      <c r="TN227" s="32"/>
      <c r="TO227" s="32"/>
    </row>
    <row r="228" spans="1:535" s="33" customFormat="1" ht="15.75" x14ac:dyDescent="0.25">
      <c r="A228" s="84"/>
      <c r="B228" s="93"/>
      <c r="C228" s="72" t="s">
        <v>393</v>
      </c>
      <c r="D228" s="155">
        <f>D248+D253</f>
        <v>200000</v>
      </c>
      <c r="E228" s="155">
        <f t="shared" ref="E228:X228" si="177">E248+E253</f>
        <v>0</v>
      </c>
      <c r="F228" s="155">
        <f t="shared" si="177"/>
        <v>0</v>
      </c>
      <c r="G228" s="155">
        <f>G248+G253</f>
        <v>0</v>
      </c>
      <c r="H228" s="155">
        <f t="shared" ref="H228:I228" si="178">H248+H253</f>
        <v>0</v>
      </c>
      <c r="I228" s="155">
        <f t="shared" si="178"/>
        <v>0</v>
      </c>
      <c r="J228" s="154">
        <f t="shared" si="152"/>
        <v>0</v>
      </c>
      <c r="K228" s="155">
        <f t="shared" si="177"/>
        <v>200000</v>
      </c>
      <c r="L228" s="155">
        <f t="shared" si="177"/>
        <v>200000</v>
      </c>
      <c r="M228" s="155">
        <f t="shared" si="177"/>
        <v>0</v>
      </c>
      <c r="N228" s="155">
        <f t="shared" si="177"/>
        <v>0</v>
      </c>
      <c r="O228" s="155">
        <f t="shared" si="177"/>
        <v>0</v>
      </c>
      <c r="P228" s="155">
        <f t="shared" si="177"/>
        <v>200000</v>
      </c>
      <c r="Q228" s="155">
        <f t="shared" ref="Q228:V228" si="179">Q248+Q253</f>
        <v>0</v>
      </c>
      <c r="R228" s="155">
        <f t="shared" si="179"/>
        <v>0</v>
      </c>
      <c r="S228" s="155">
        <f t="shared" si="179"/>
        <v>0</v>
      </c>
      <c r="T228" s="155">
        <f t="shared" si="179"/>
        <v>0</v>
      </c>
      <c r="U228" s="155">
        <f t="shared" si="179"/>
        <v>0</v>
      </c>
      <c r="V228" s="155">
        <f t="shared" si="179"/>
        <v>0</v>
      </c>
      <c r="W228" s="154">
        <f t="shared" si="154"/>
        <v>0</v>
      </c>
      <c r="X228" s="155">
        <f t="shared" si="177"/>
        <v>0</v>
      </c>
      <c r="Y228" s="203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2"/>
      <c r="DE228" s="32"/>
      <c r="DF228" s="32"/>
      <c r="DG228" s="32"/>
      <c r="DH228" s="32"/>
      <c r="DI228" s="32"/>
      <c r="DJ228" s="32"/>
      <c r="DK228" s="32"/>
      <c r="DL228" s="32"/>
      <c r="DM228" s="32"/>
      <c r="DN228" s="32"/>
      <c r="DO228" s="32"/>
      <c r="DP228" s="32"/>
      <c r="DQ228" s="32"/>
      <c r="DR228" s="32"/>
      <c r="DS228" s="32"/>
      <c r="DT228" s="32"/>
      <c r="DU228" s="32"/>
      <c r="DV228" s="32"/>
      <c r="DW228" s="32"/>
      <c r="DX228" s="32"/>
      <c r="DY228" s="32"/>
      <c r="DZ228" s="32"/>
      <c r="EA228" s="32"/>
      <c r="EB228" s="32"/>
      <c r="EC228" s="32"/>
      <c r="ED228" s="32"/>
      <c r="EE228" s="32"/>
      <c r="EF228" s="32"/>
      <c r="EG228" s="32"/>
      <c r="EH228" s="32"/>
      <c r="EI228" s="32"/>
      <c r="EJ228" s="32"/>
      <c r="EK228" s="32"/>
      <c r="EL228" s="32"/>
      <c r="EM228" s="32"/>
      <c r="EN228" s="32"/>
      <c r="EO228" s="32"/>
      <c r="EP228" s="32"/>
      <c r="EQ228" s="32"/>
      <c r="ER228" s="32"/>
      <c r="ES228" s="32"/>
      <c r="ET228" s="32"/>
      <c r="EU228" s="32"/>
      <c r="EV228" s="32"/>
      <c r="EW228" s="32"/>
      <c r="EX228" s="32"/>
      <c r="EY228" s="32"/>
      <c r="EZ228" s="32"/>
      <c r="FA228" s="32"/>
      <c r="FB228" s="32"/>
      <c r="FC228" s="32"/>
      <c r="FD228" s="32"/>
      <c r="FE228" s="32"/>
      <c r="FF228" s="32"/>
      <c r="FG228" s="32"/>
      <c r="FH228" s="32"/>
      <c r="FI228" s="32"/>
      <c r="FJ228" s="32"/>
      <c r="FK228" s="32"/>
      <c r="FL228" s="32"/>
      <c r="FM228" s="32"/>
      <c r="FN228" s="32"/>
      <c r="FO228" s="32"/>
      <c r="FP228" s="32"/>
      <c r="FQ228" s="32"/>
      <c r="FR228" s="32"/>
      <c r="FS228" s="32"/>
      <c r="FT228" s="32"/>
      <c r="FU228" s="32"/>
      <c r="FV228" s="32"/>
      <c r="FW228" s="32"/>
      <c r="FX228" s="32"/>
      <c r="FY228" s="32"/>
      <c r="FZ228" s="32"/>
      <c r="GA228" s="32"/>
      <c r="GB228" s="32"/>
      <c r="GC228" s="32"/>
      <c r="GD228" s="32"/>
      <c r="GE228" s="32"/>
      <c r="GF228" s="32"/>
      <c r="GG228" s="32"/>
      <c r="GH228" s="32"/>
      <c r="GI228" s="32"/>
      <c r="GJ228" s="32"/>
      <c r="GK228" s="32"/>
      <c r="GL228" s="32"/>
      <c r="GM228" s="32"/>
      <c r="GN228" s="32"/>
      <c r="GO228" s="32"/>
      <c r="GP228" s="32"/>
      <c r="GQ228" s="32"/>
      <c r="GR228" s="32"/>
      <c r="GS228" s="32"/>
      <c r="GT228" s="32"/>
      <c r="GU228" s="32"/>
      <c r="GV228" s="32"/>
      <c r="GW228" s="32"/>
      <c r="GX228" s="32"/>
      <c r="GY228" s="32"/>
      <c r="GZ228" s="32"/>
      <c r="HA228" s="32"/>
      <c r="HB228" s="32"/>
      <c r="HC228" s="32"/>
      <c r="HD228" s="32"/>
      <c r="HE228" s="32"/>
      <c r="HF228" s="32"/>
      <c r="HG228" s="32"/>
      <c r="HH228" s="32"/>
      <c r="HI228" s="32"/>
      <c r="HJ228" s="32"/>
      <c r="HK228" s="32"/>
      <c r="HL228" s="32"/>
      <c r="HM228" s="32"/>
      <c r="HN228" s="32"/>
      <c r="HO228" s="32"/>
      <c r="HP228" s="32"/>
      <c r="HQ228" s="32"/>
      <c r="HR228" s="32"/>
      <c r="HS228" s="32"/>
      <c r="HT228" s="32"/>
      <c r="HU228" s="32"/>
      <c r="HV228" s="32"/>
      <c r="HW228" s="32"/>
      <c r="HX228" s="32"/>
      <c r="HY228" s="32"/>
      <c r="HZ228" s="32"/>
      <c r="IA228" s="32"/>
      <c r="IB228" s="32"/>
      <c r="IC228" s="32"/>
      <c r="ID228" s="32"/>
      <c r="IE228" s="32"/>
      <c r="IF228" s="32"/>
      <c r="IG228" s="32"/>
      <c r="IH228" s="32"/>
      <c r="II228" s="32"/>
      <c r="IJ228" s="32"/>
      <c r="IK228" s="32"/>
      <c r="IL228" s="32"/>
      <c r="IM228" s="32"/>
      <c r="IN228" s="32"/>
      <c r="IO228" s="32"/>
      <c r="IP228" s="32"/>
      <c r="IQ228" s="32"/>
      <c r="IR228" s="32"/>
      <c r="IS228" s="32"/>
      <c r="IT228" s="32"/>
      <c r="IU228" s="32"/>
      <c r="IV228" s="32"/>
      <c r="IW228" s="32"/>
      <c r="IX228" s="32"/>
      <c r="IY228" s="32"/>
      <c r="IZ228" s="32"/>
      <c r="JA228" s="32"/>
      <c r="JB228" s="32"/>
      <c r="JC228" s="32"/>
      <c r="JD228" s="32"/>
      <c r="JE228" s="32"/>
      <c r="JF228" s="32"/>
      <c r="JG228" s="32"/>
      <c r="JH228" s="32"/>
      <c r="JI228" s="32"/>
      <c r="JJ228" s="32"/>
      <c r="JK228" s="32"/>
      <c r="JL228" s="32"/>
      <c r="JM228" s="32"/>
      <c r="JN228" s="32"/>
      <c r="JO228" s="32"/>
      <c r="JP228" s="32"/>
      <c r="JQ228" s="32"/>
      <c r="JR228" s="32"/>
      <c r="JS228" s="32"/>
      <c r="JT228" s="32"/>
      <c r="JU228" s="32"/>
      <c r="JV228" s="32"/>
      <c r="JW228" s="32"/>
      <c r="JX228" s="32"/>
      <c r="JY228" s="32"/>
      <c r="JZ228" s="32"/>
      <c r="KA228" s="32"/>
      <c r="KB228" s="32"/>
      <c r="KC228" s="32"/>
      <c r="KD228" s="32"/>
      <c r="KE228" s="32"/>
      <c r="KF228" s="32"/>
      <c r="KG228" s="32"/>
      <c r="KH228" s="32"/>
      <c r="KI228" s="32"/>
      <c r="KJ228" s="32"/>
      <c r="KK228" s="32"/>
      <c r="KL228" s="32"/>
      <c r="KM228" s="32"/>
      <c r="KN228" s="32"/>
      <c r="KO228" s="32"/>
      <c r="KP228" s="32"/>
      <c r="KQ228" s="32"/>
      <c r="KR228" s="32"/>
      <c r="KS228" s="32"/>
      <c r="KT228" s="32"/>
      <c r="KU228" s="32"/>
      <c r="KV228" s="32"/>
      <c r="KW228" s="32"/>
      <c r="KX228" s="32"/>
      <c r="KY228" s="32"/>
      <c r="KZ228" s="32"/>
      <c r="LA228" s="32"/>
      <c r="LB228" s="32"/>
      <c r="LC228" s="32"/>
      <c r="LD228" s="32"/>
      <c r="LE228" s="32"/>
      <c r="LF228" s="32"/>
      <c r="LG228" s="32"/>
      <c r="LH228" s="32"/>
      <c r="LI228" s="32"/>
      <c r="LJ228" s="32"/>
      <c r="LK228" s="32"/>
      <c r="LL228" s="32"/>
      <c r="LM228" s="32"/>
      <c r="LN228" s="32"/>
      <c r="LO228" s="32"/>
      <c r="LP228" s="32"/>
      <c r="LQ228" s="32"/>
      <c r="LR228" s="32"/>
      <c r="LS228" s="32"/>
      <c r="LT228" s="32"/>
      <c r="LU228" s="32"/>
      <c r="LV228" s="32"/>
      <c r="LW228" s="32"/>
      <c r="LX228" s="32"/>
      <c r="LY228" s="32"/>
      <c r="LZ228" s="32"/>
      <c r="MA228" s="32"/>
      <c r="MB228" s="32"/>
      <c r="MC228" s="32"/>
      <c r="MD228" s="32"/>
      <c r="ME228" s="32"/>
      <c r="MF228" s="32"/>
      <c r="MG228" s="32"/>
      <c r="MH228" s="32"/>
      <c r="MI228" s="32"/>
      <c r="MJ228" s="32"/>
      <c r="MK228" s="32"/>
      <c r="ML228" s="32"/>
      <c r="MM228" s="32"/>
      <c r="MN228" s="32"/>
      <c r="MO228" s="32"/>
      <c r="MP228" s="32"/>
      <c r="MQ228" s="32"/>
      <c r="MR228" s="32"/>
      <c r="MS228" s="32"/>
      <c r="MT228" s="32"/>
      <c r="MU228" s="32"/>
      <c r="MV228" s="32"/>
      <c r="MW228" s="32"/>
      <c r="MX228" s="32"/>
      <c r="MY228" s="32"/>
      <c r="MZ228" s="32"/>
      <c r="NA228" s="32"/>
      <c r="NB228" s="32"/>
      <c r="NC228" s="32"/>
      <c r="ND228" s="32"/>
      <c r="NE228" s="32"/>
      <c r="NF228" s="32"/>
      <c r="NG228" s="32"/>
      <c r="NH228" s="32"/>
      <c r="NI228" s="32"/>
      <c r="NJ228" s="32"/>
      <c r="NK228" s="32"/>
      <c r="NL228" s="32"/>
      <c r="NM228" s="32"/>
      <c r="NN228" s="32"/>
      <c r="NO228" s="32"/>
      <c r="NP228" s="32"/>
      <c r="NQ228" s="32"/>
      <c r="NR228" s="32"/>
      <c r="NS228" s="32"/>
      <c r="NT228" s="32"/>
      <c r="NU228" s="32"/>
      <c r="NV228" s="32"/>
      <c r="NW228" s="32"/>
      <c r="NX228" s="32"/>
      <c r="NY228" s="32"/>
      <c r="NZ228" s="32"/>
      <c r="OA228" s="32"/>
      <c r="OB228" s="32"/>
      <c r="OC228" s="32"/>
      <c r="OD228" s="32"/>
      <c r="OE228" s="32"/>
      <c r="OF228" s="32"/>
      <c r="OG228" s="32"/>
      <c r="OH228" s="32"/>
      <c r="OI228" s="32"/>
      <c r="OJ228" s="32"/>
      <c r="OK228" s="32"/>
      <c r="OL228" s="32"/>
      <c r="OM228" s="32"/>
      <c r="ON228" s="32"/>
      <c r="OO228" s="32"/>
      <c r="OP228" s="32"/>
      <c r="OQ228" s="32"/>
      <c r="OR228" s="32"/>
      <c r="OS228" s="32"/>
      <c r="OT228" s="32"/>
      <c r="OU228" s="32"/>
      <c r="OV228" s="32"/>
      <c r="OW228" s="32"/>
      <c r="OX228" s="32"/>
      <c r="OY228" s="32"/>
      <c r="OZ228" s="32"/>
      <c r="PA228" s="32"/>
      <c r="PB228" s="32"/>
      <c r="PC228" s="32"/>
      <c r="PD228" s="32"/>
      <c r="PE228" s="32"/>
      <c r="PF228" s="32"/>
      <c r="PG228" s="32"/>
      <c r="PH228" s="32"/>
      <c r="PI228" s="32"/>
      <c r="PJ228" s="32"/>
      <c r="PK228" s="32"/>
      <c r="PL228" s="32"/>
      <c r="PM228" s="32"/>
      <c r="PN228" s="32"/>
      <c r="PO228" s="32"/>
      <c r="PP228" s="32"/>
      <c r="PQ228" s="32"/>
      <c r="PR228" s="32"/>
      <c r="PS228" s="32"/>
      <c r="PT228" s="32"/>
      <c r="PU228" s="32"/>
      <c r="PV228" s="32"/>
      <c r="PW228" s="32"/>
      <c r="PX228" s="32"/>
      <c r="PY228" s="32"/>
      <c r="PZ228" s="32"/>
      <c r="QA228" s="32"/>
      <c r="QB228" s="32"/>
      <c r="QC228" s="32"/>
      <c r="QD228" s="32"/>
      <c r="QE228" s="32"/>
      <c r="QF228" s="32"/>
      <c r="QG228" s="32"/>
      <c r="QH228" s="32"/>
      <c r="QI228" s="32"/>
      <c r="QJ228" s="32"/>
      <c r="QK228" s="32"/>
      <c r="QL228" s="32"/>
      <c r="QM228" s="32"/>
      <c r="QN228" s="32"/>
      <c r="QO228" s="32"/>
      <c r="QP228" s="32"/>
      <c r="QQ228" s="32"/>
      <c r="QR228" s="32"/>
      <c r="QS228" s="32"/>
      <c r="QT228" s="32"/>
      <c r="QU228" s="32"/>
      <c r="QV228" s="32"/>
      <c r="QW228" s="32"/>
      <c r="QX228" s="32"/>
      <c r="QY228" s="32"/>
      <c r="QZ228" s="32"/>
      <c r="RA228" s="32"/>
      <c r="RB228" s="32"/>
      <c r="RC228" s="32"/>
      <c r="RD228" s="32"/>
      <c r="RE228" s="32"/>
      <c r="RF228" s="32"/>
      <c r="RG228" s="32"/>
      <c r="RH228" s="32"/>
      <c r="RI228" s="32"/>
      <c r="RJ228" s="32"/>
      <c r="RK228" s="32"/>
      <c r="RL228" s="32"/>
      <c r="RM228" s="32"/>
      <c r="RN228" s="32"/>
      <c r="RO228" s="32"/>
      <c r="RP228" s="32"/>
      <c r="RQ228" s="32"/>
      <c r="RR228" s="32"/>
      <c r="RS228" s="32"/>
      <c r="RT228" s="32"/>
      <c r="RU228" s="32"/>
      <c r="RV228" s="32"/>
      <c r="RW228" s="32"/>
      <c r="RX228" s="32"/>
      <c r="RY228" s="32"/>
      <c r="RZ228" s="32"/>
      <c r="SA228" s="32"/>
      <c r="SB228" s="32"/>
      <c r="SC228" s="32"/>
      <c r="SD228" s="32"/>
      <c r="SE228" s="32"/>
      <c r="SF228" s="32"/>
      <c r="SG228" s="32"/>
      <c r="SH228" s="32"/>
      <c r="SI228" s="32"/>
      <c r="SJ228" s="32"/>
      <c r="SK228" s="32"/>
      <c r="SL228" s="32"/>
      <c r="SM228" s="32"/>
      <c r="SN228" s="32"/>
      <c r="SO228" s="32"/>
      <c r="SP228" s="32"/>
      <c r="SQ228" s="32"/>
      <c r="SR228" s="32"/>
      <c r="SS228" s="32"/>
      <c r="ST228" s="32"/>
      <c r="SU228" s="32"/>
      <c r="SV228" s="32"/>
      <c r="SW228" s="32"/>
      <c r="SX228" s="32"/>
      <c r="SY228" s="32"/>
      <c r="SZ228" s="32"/>
      <c r="TA228" s="32"/>
      <c r="TB228" s="32"/>
      <c r="TC228" s="32"/>
      <c r="TD228" s="32"/>
      <c r="TE228" s="32"/>
      <c r="TF228" s="32"/>
      <c r="TG228" s="32"/>
      <c r="TH228" s="32"/>
      <c r="TI228" s="32"/>
      <c r="TJ228" s="32"/>
      <c r="TK228" s="32"/>
      <c r="TL228" s="32"/>
      <c r="TM228" s="32"/>
      <c r="TN228" s="32"/>
      <c r="TO228" s="32"/>
    </row>
    <row r="229" spans="1:535" s="33" customFormat="1" ht="15.75" x14ac:dyDescent="0.25">
      <c r="A229" s="84"/>
      <c r="B229" s="93"/>
      <c r="C229" s="72" t="s">
        <v>419</v>
      </c>
      <c r="D229" s="155">
        <f>D257</f>
        <v>0</v>
      </c>
      <c r="E229" s="155">
        <f t="shared" ref="E229:X229" si="180">E257</f>
        <v>0</v>
      </c>
      <c r="F229" s="155">
        <f t="shared" si="180"/>
        <v>0</v>
      </c>
      <c r="G229" s="155">
        <f>G257</f>
        <v>0</v>
      </c>
      <c r="H229" s="155">
        <f t="shared" ref="H229:I229" si="181">H257</f>
        <v>0</v>
      </c>
      <c r="I229" s="155">
        <f t="shared" si="181"/>
        <v>0</v>
      </c>
      <c r="J229" s="154"/>
      <c r="K229" s="155">
        <f t="shared" si="180"/>
        <v>26250000</v>
      </c>
      <c r="L229" s="155">
        <f t="shared" si="180"/>
        <v>26250000</v>
      </c>
      <c r="M229" s="155">
        <f t="shared" si="180"/>
        <v>0</v>
      </c>
      <c r="N229" s="155">
        <f t="shared" si="180"/>
        <v>0</v>
      </c>
      <c r="O229" s="155">
        <f t="shared" si="180"/>
        <v>0</v>
      </c>
      <c r="P229" s="155">
        <f t="shared" si="180"/>
        <v>26250000</v>
      </c>
      <c r="Q229" s="155">
        <f t="shared" ref="Q229:V229" si="182">Q257</f>
        <v>0</v>
      </c>
      <c r="R229" s="155">
        <f t="shared" si="182"/>
        <v>0</v>
      </c>
      <c r="S229" s="155">
        <f t="shared" si="182"/>
        <v>0</v>
      </c>
      <c r="T229" s="155">
        <f t="shared" si="182"/>
        <v>0</v>
      </c>
      <c r="U229" s="155">
        <f t="shared" si="182"/>
        <v>0</v>
      </c>
      <c r="V229" s="155">
        <f t="shared" si="182"/>
        <v>0</v>
      </c>
      <c r="W229" s="154">
        <f t="shared" si="154"/>
        <v>0</v>
      </c>
      <c r="X229" s="155">
        <f t="shared" si="180"/>
        <v>0</v>
      </c>
      <c r="Y229" s="203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2"/>
      <c r="DD229" s="32"/>
      <c r="DE229" s="32"/>
      <c r="DF229" s="32"/>
      <c r="DG229" s="32"/>
      <c r="DH229" s="32"/>
      <c r="DI229" s="32"/>
      <c r="DJ229" s="32"/>
      <c r="DK229" s="32"/>
      <c r="DL229" s="32"/>
      <c r="DM229" s="32"/>
      <c r="DN229" s="32"/>
      <c r="DO229" s="32"/>
      <c r="DP229" s="32"/>
      <c r="DQ229" s="32"/>
      <c r="DR229" s="32"/>
      <c r="DS229" s="32"/>
      <c r="DT229" s="32"/>
      <c r="DU229" s="32"/>
      <c r="DV229" s="32"/>
      <c r="DW229" s="32"/>
      <c r="DX229" s="32"/>
      <c r="DY229" s="32"/>
      <c r="DZ229" s="32"/>
      <c r="EA229" s="32"/>
      <c r="EB229" s="32"/>
      <c r="EC229" s="32"/>
      <c r="ED229" s="32"/>
      <c r="EE229" s="32"/>
      <c r="EF229" s="32"/>
      <c r="EG229" s="32"/>
      <c r="EH229" s="32"/>
      <c r="EI229" s="32"/>
      <c r="EJ229" s="32"/>
      <c r="EK229" s="32"/>
      <c r="EL229" s="32"/>
      <c r="EM229" s="32"/>
      <c r="EN229" s="32"/>
      <c r="EO229" s="32"/>
      <c r="EP229" s="32"/>
      <c r="EQ229" s="32"/>
      <c r="ER229" s="32"/>
      <c r="ES229" s="32"/>
      <c r="ET229" s="32"/>
      <c r="EU229" s="32"/>
      <c r="EV229" s="32"/>
      <c r="EW229" s="32"/>
      <c r="EX229" s="32"/>
      <c r="EY229" s="32"/>
      <c r="EZ229" s="32"/>
      <c r="FA229" s="32"/>
      <c r="FB229" s="32"/>
      <c r="FC229" s="32"/>
      <c r="FD229" s="32"/>
      <c r="FE229" s="32"/>
      <c r="FF229" s="32"/>
      <c r="FG229" s="32"/>
      <c r="FH229" s="32"/>
      <c r="FI229" s="32"/>
      <c r="FJ229" s="32"/>
      <c r="FK229" s="32"/>
      <c r="FL229" s="32"/>
      <c r="FM229" s="32"/>
      <c r="FN229" s="32"/>
      <c r="FO229" s="32"/>
      <c r="FP229" s="32"/>
      <c r="FQ229" s="32"/>
      <c r="FR229" s="32"/>
      <c r="FS229" s="32"/>
      <c r="FT229" s="32"/>
      <c r="FU229" s="32"/>
      <c r="FV229" s="32"/>
      <c r="FW229" s="32"/>
      <c r="FX229" s="32"/>
      <c r="FY229" s="32"/>
      <c r="FZ229" s="32"/>
      <c r="GA229" s="32"/>
      <c r="GB229" s="32"/>
      <c r="GC229" s="32"/>
      <c r="GD229" s="32"/>
      <c r="GE229" s="32"/>
      <c r="GF229" s="32"/>
      <c r="GG229" s="32"/>
      <c r="GH229" s="32"/>
      <c r="GI229" s="32"/>
      <c r="GJ229" s="32"/>
      <c r="GK229" s="32"/>
      <c r="GL229" s="32"/>
      <c r="GM229" s="32"/>
      <c r="GN229" s="32"/>
      <c r="GO229" s="32"/>
      <c r="GP229" s="32"/>
      <c r="GQ229" s="32"/>
      <c r="GR229" s="32"/>
      <c r="GS229" s="32"/>
      <c r="GT229" s="32"/>
      <c r="GU229" s="32"/>
      <c r="GV229" s="32"/>
      <c r="GW229" s="32"/>
      <c r="GX229" s="32"/>
      <c r="GY229" s="32"/>
      <c r="GZ229" s="32"/>
      <c r="HA229" s="32"/>
      <c r="HB229" s="32"/>
      <c r="HC229" s="32"/>
      <c r="HD229" s="32"/>
      <c r="HE229" s="32"/>
      <c r="HF229" s="32"/>
      <c r="HG229" s="32"/>
      <c r="HH229" s="32"/>
      <c r="HI229" s="32"/>
      <c r="HJ229" s="32"/>
      <c r="HK229" s="32"/>
      <c r="HL229" s="32"/>
      <c r="HM229" s="32"/>
      <c r="HN229" s="32"/>
      <c r="HO229" s="32"/>
      <c r="HP229" s="32"/>
      <c r="HQ229" s="32"/>
      <c r="HR229" s="32"/>
      <c r="HS229" s="32"/>
      <c r="HT229" s="32"/>
      <c r="HU229" s="32"/>
      <c r="HV229" s="32"/>
      <c r="HW229" s="32"/>
      <c r="HX229" s="32"/>
      <c r="HY229" s="32"/>
      <c r="HZ229" s="32"/>
      <c r="IA229" s="32"/>
      <c r="IB229" s="32"/>
      <c r="IC229" s="32"/>
      <c r="ID229" s="32"/>
      <c r="IE229" s="32"/>
      <c r="IF229" s="32"/>
      <c r="IG229" s="32"/>
      <c r="IH229" s="32"/>
      <c r="II229" s="32"/>
      <c r="IJ229" s="32"/>
      <c r="IK229" s="32"/>
      <c r="IL229" s="32"/>
      <c r="IM229" s="32"/>
      <c r="IN229" s="32"/>
      <c r="IO229" s="32"/>
      <c r="IP229" s="32"/>
      <c r="IQ229" s="32"/>
      <c r="IR229" s="32"/>
      <c r="IS229" s="32"/>
      <c r="IT229" s="32"/>
      <c r="IU229" s="32"/>
      <c r="IV229" s="32"/>
      <c r="IW229" s="32"/>
      <c r="IX229" s="32"/>
      <c r="IY229" s="32"/>
      <c r="IZ229" s="32"/>
      <c r="JA229" s="32"/>
      <c r="JB229" s="32"/>
      <c r="JC229" s="32"/>
      <c r="JD229" s="32"/>
      <c r="JE229" s="32"/>
      <c r="JF229" s="32"/>
      <c r="JG229" s="32"/>
      <c r="JH229" s="32"/>
      <c r="JI229" s="32"/>
      <c r="JJ229" s="32"/>
      <c r="JK229" s="32"/>
      <c r="JL229" s="32"/>
      <c r="JM229" s="32"/>
      <c r="JN229" s="32"/>
      <c r="JO229" s="32"/>
      <c r="JP229" s="32"/>
      <c r="JQ229" s="32"/>
      <c r="JR229" s="32"/>
      <c r="JS229" s="32"/>
      <c r="JT229" s="32"/>
      <c r="JU229" s="32"/>
      <c r="JV229" s="32"/>
      <c r="JW229" s="32"/>
      <c r="JX229" s="32"/>
      <c r="JY229" s="32"/>
      <c r="JZ229" s="32"/>
      <c r="KA229" s="32"/>
      <c r="KB229" s="32"/>
      <c r="KC229" s="32"/>
      <c r="KD229" s="32"/>
      <c r="KE229" s="32"/>
      <c r="KF229" s="32"/>
      <c r="KG229" s="32"/>
      <c r="KH229" s="32"/>
      <c r="KI229" s="32"/>
      <c r="KJ229" s="32"/>
      <c r="KK229" s="32"/>
      <c r="KL229" s="32"/>
      <c r="KM229" s="32"/>
      <c r="KN229" s="32"/>
      <c r="KO229" s="32"/>
      <c r="KP229" s="32"/>
      <c r="KQ229" s="32"/>
      <c r="KR229" s="32"/>
      <c r="KS229" s="32"/>
      <c r="KT229" s="32"/>
      <c r="KU229" s="32"/>
      <c r="KV229" s="32"/>
      <c r="KW229" s="32"/>
      <c r="KX229" s="32"/>
      <c r="KY229" s="32"/>
      <c r="KZ229" s="32"/>
      <c r="LA229" s="32"/>
      <c r="LB229" s="32"/>
      <c r="LC229" s="32"/>
      <c r="LD229" s="32"/>
      <c r="LE229" s="32"/>
      <c r="LF229" s="32"/>
      <c r="LG229" s="32"/>
      <c r="LH229" s="32"/>
      <c r="LI229" s="32"/>
      <c r="LJ229" s="32"/>
      <c r="LK229" s="32"/>
      <c r="LL229" s="32"/>
      <c r="LM229" s="32"/>
      <c r="LN229" s="32"/>
      <c r="LO229" s="32"/>
      <c r="LP229" s="32"/>
      <c r="LQ229" s="32"/>
      <c r="LR229" s="32"/>
      <c r="LS229" s="32"/>
      <c r="LT229" s="32"/>
      <c r="LU229" s="32"/>
      <c r="LV229" s="32"/>
      <c r="LW229" s="32"/>
      <c r="LX229" s="32"/>
      <c r="LY229" s="32"/>
      <c r="LZ229" s="32"/>
      <c r="MA229" s="32"/>
      <c r="MB229" s="32"/>
      <c r="MC229" s="32"/>
      <c r="MD229" s="32"/>
      <c r="ME229" s="32"/>
      <c r="MF229" s="32"/>
      <c r="MG229" s="32"/>
      <c r="MH229" s="32"/>
      <c r="MI229" s="32"/>
      <c r="MJ229" s="32"/>
      <c r="MK229" s="32"/>
      <c r="ML229" s="32"/>
      <c r="MM229" s="32"/>
      <c r="MN229" s="32"/>
      <c r="MO229" s="32"/>
      <c r="MP229" s="32"/>
      <c r="MQ229" s="32"/>
      <c r="MR229" s="32"/>
      <c r="MS229" s="32"/>
      <c r="MT229" s="32"/>
      <c r="MU229" s="32"/>
      <c r="MV229" s="32"/>
      <c r="MW229" s="32"/>
      <c r="MX229" s="32"/>
      <c r="MY229" s="32"/>
      <c r="MZ229" s="32"/>
      <c r="NA229" s="32"/>
      <c r="NB229" s="32"/>
      <c r="NC229" s="32"/>
      <c r="ND229" s="32"/>
      <c r="NE229" s="32"/>
      <c r="NF229" s="32"/>
      <c r="NG229" s="32"/>
      <c r="NH229" s="32"/>
      <c r="NI229" s="32"/>
      <c r="NJ229" s="32"/>
      <c r="NK229" s="32"/>
      <c r="NL229" s="32"/>
      <c r="NM229" s="32"/>
      <c r="NN229" s="32"/>
      <c r="NO229" s="32"/>
      <c r="NP229" s="32"/>
      <c r="NQ229" s="32"/>
      <c r="NR229" s="32"/>
      <c r="NS229" s="32"/>
      <c r="NT229" s="32"/>
      <c r="NU229" s="32"/>
      <c r="NV229" s="32"/>
      <c r="NW229" s="32"/>
      <c r="NX229" s="32"/>
      <c r="NY229" s="32"/>
      <c r="NZ229" s="32"/>
      <c r="OA229" s="32"/>
      <c r="OB229" s="32"/>
      <c r="OC229" s="32"/>
      <c r="OD229" s="32"/>
      <c r="OE229" s="32"/>
      <c r="OF229" s="32"/>
      <c r="OG229" s="32"/>
      <c r="OH229" s="32"/>
      <c r="OI229" s="32"/>
      <c r="OJ229" s="32"/>
      <c r="OK229" s="32"/>
      <c r="OL229" s="32"/>
      <c r="OM229" s="32"/>
      <c r="ON229" s="32"/>
      <c r="OO229" s="32"/>
      <c r="OP229" s="32"/>
      <c r="OQ229" s="32"/>
      <c r="OR229" s="32"/>
      <c r="OS229" s="32"/>
      <c r="OT229" s="32"/>
      <c r="OU229" s="32"/>
      <c r="OV229" s="32"/>
      <c r="OW229" s="32"/>
      <c r="OX229" s="32"/>
      <c r="OY229" s="32"/>
      <c r="OZ229" s="32"/>
      <c r="PA229" s="32"/>
      <c r="PB229" s="32"/>
      <c r="PC229" s="32"/>
      <c r="PD229" s="32"/>
      <c r="PE229" s="32"/>
      <c r="PF229" s="32"/>
      <c r="PG229" s="32"/>
      <c r="PH229" s="32"/>
      <c r="PI229" s="32"/>
      <c r="PJ229" s="32"/>
      <c r="PK229" s="32"/>
      <c r="PL229" s="32"/>
      <c r="PM229" s="32"/>
      <c r="PN229" s="32"/>
      <c r="PO229" s="32"/>
      <c r="PP229" s="32"/>
      <c r="PQ229" s="32"/>
      <c r="PR229" s="32"/>
      <c r="PS229" s="32"/>
      <c r="PT229" s="32"/>
      <c r="PU229" s="32"/>
      <c r="PV229" s="32"/>
      <c r="PW229" s="32"/>
      <c r="PX229" s="32"/>
      <c r="PY229" s="32"/>
      <c r="PZ229" s="32"/>
      <c r="QA229" s="32"/>
      <c r="QB229" s="32"/>
      <c r="QC229" s="32"/>
      <c r="QD229" s="32"/>
      <c r="QE229" s="32"/>
      <c r="QF229" s="32"/>
      <c r="QG229" s="32"/>
      <c r="QH229" s="32"/>
      <c r="QI229" s="32"/>
      <c r="QJ229" s="32"/>
      <c r="QK229" s="32"/>
      <c r="QL229" s="32"/>
      <c r="QM229" s="32"/>
      <c r="QN229" s="32"/>
      <c r="QO229" s="32"/>
      <c r="QP229" s="32"/>
      <c r="QQ229" s="32"/>
      <c r="QR229" s="32"/>
      <c r="QS229" s="32"/>
      <c r="QT229" s="32"/>
      <c r="QU229" s="32"/>
      <c r="QV229" s="32"/>
      <c r="QW229" s="32"/>
      <c r="QX229" s="32"/>
      <c r="QY229" s="32"/>
      <c r="QZ229" s="32"/>
      <c r="RA229" s="32"/>
      <c r="RB229" s="32"/>
      <c r="RC229" s="32"/>
      <c r="RD229" s="32"/>
      <c r="RE229" s="32"/>
      <c r="RF229" s="32"/>
      <c r="RG229" s="32"/>
      <c r="RH229" s="32"/>
      <c r="RI229" s="32"/>
      <c r="RJ229" s="32"/>
      <c r="RK229" s="32"/>
      <c r="RL229" s="32"/>
      <c r="RM229" s="32"/>
      <c r="RN229" s="32"/>
      <c r="RO229" s="32"/>
      <c r="RP229" s="32"/>
      <c r="RQ229" s="32"/>
      <c r="RR229" s="32"/>
      <c r="RS229" s="32"/>
      <c r="RT229" s="32"/>
      <c r="RU229" s="32"/>
      <c r="RV229" s="32"/>
      <c r="RW229" s="32"/>
      <c r="RX229" s="32"/>
      <c r="RY229" s="32"/>
      <c r="RZ229" s="32"/>
      <c r="SA229" s="32"/>
      <c r="SB229" s="32"/>
      <c r="SC229" s="32"/>
      <c r="SD229" s="32"/>
      <c r="SE229" s="32"/>
      <c r="SF229" s="32"/>
      <c r="SG229" s="32"/>
      <c r="SH229" s="32"/>
      <c r="SI229" s="32"/>
      <c r="SJ229" s="32"/>
      <c r="SK229" s="32"/>
      <c r="SL229" s="32"/>
      <c r="SM229" s="32"/>
      <c r="SN229" s="32"/>
      <c r="SO229" s="32"/>
      <c r="SP229" s="32"/>
      <c r="SQ229" s="32"/>
      <c r="SR229" s="32"/>
      <c r="SS229" s="32"/>
      <c r="ST229" s="32"/>
      <c r="SU229" s="32"/>
      <c r="SV229" s="32"/>
      <c r="SW229" s="32"/>
      <c r="SX229" s="32"/>
      <c r="SY229" s="32"/>
      <c r="SZ229" s="32"/>
      <c r="TA229" s="32"/>
      <c r="TB229" s="32"/>
      <c r="TC229" s="32"/>
      <c r="TD229" s="32"/>
      <c r="TE229" s="32"/>
      <c r="TF229" s="32"/>
      <c r="TG229" s="32"/>
      <c r="TH229" s="32"/>
      <c r="TI229" s="32"/>
      <c r="TJ229" s="32"/>
      <c r="TK229" s="32"/>
      <c r="TL229" s="32"/>
      <c r="TM229" s="32"/>
      <c r="TN229" s="32"/>
      <c r="TO229" s="32"/>
    </row>
    <row r="230" spans="1:535" s="21" customFormat="1" ht="47.25" x14ac:dyDescent="0.25">
      <c r="A230" s="53" t="s">
        <v>196</v>
      </c>
      <c r="B230" s="53" t="str">
        <f>'дод 5'!A20</f>
        <v>0160</v>
      </c>
      <c r="C230" s="83" t="s">
        <v>492</v>
      </c>
      <c r="D230" s="157">
        <v>14442475</v>
      </c>
      <c r="E230" s="157">
        <v>11274000</v>
      </c>
      <c r="F230" s="157">
        <v>208675</v>
      </c>
      <c r="G230" s="157">
        <v>9325244.0600000005</v>
      </c>
      <c r="H230" s="157">
        <v>7306780.6900000004</v>
      </c>
      <c r="I230" s="157">
        <v>141089.32999999999</v>
      </c>
      <c r="J230" s="158">
        <f t="shared" si="152"/>
        <v>64.568185577610492</v>
      </c>
      <c r="K230" s="157">
        <f>M230+P230</f>
        <v>0</v>
      </c>
      <c r="L230" s="157"/>
      <c r="M230" s="157"/>
      <c r="N230" s="157"/>
      <c r="O230" s="157"/>
      <c r="P230" s="157"/>
      <c r="Q230" s="157">
        <f t="shared" ref="Q230:Q263" si="183">S230+V230</f>
        <v>280</v>
      </c>
      <c r="R230" s="157"/>
      <c r="S230" s="157">
        <v>280</v>
      </c>
      <c r="T230" s="157"/>
      <c r="U230" s="157"/>
      <c r="V230" s="157"/>
      <c r="W230" s="158"/>
      <c r="X230" s="157">
        <f t="shared" ref="X230:X263" si="184">G230+Q230</f>
        <v>9325524.0600000005</v>
      </c>
      <c r="Y230" s="203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  <c r="IT230" s="22"/>
      <c r="IU230" s="22"/>
      <c r="IV230" s="22"/>
      <c r="IW230" s="22"/>
      <c r="IX230" s="22"/>
      <c r="IY230" s="22"/>
      <c r="IZ230" s="22"/>
      <c r="JA230" s="22"/>
      <c r="JB230" s="22"/>
      <c r="JC230" s="22"/>
      <c r="JD230" s="22"/>
      <c r="JE230" s="22"/>
      <c r="JF230" s="22"/>
      <c r="JG230" s="22"/>
      <c r="JH230" s="22"/>
      <c r="JI230" s="22"/>
      <c r="JJ230" s="22"/>
      <c r="JK230" s="22"/>
      <c r="JL230" s="22"/>
      <c r="JM230" s="22"/>
      <c r="JN230" s="22"/>
      <c r="JO230" s="22"/>
      <c r="JP230" s="22"/>
      <c r="JQ230" s="22"/>
      <c r="JR230" s="22"/>
      <c r="JS230" s="22"/>
      <c r="JT230" s="22"/>
      <c r="JU230" s="22"/>
      <c r="JV230" s="22"/>
      <c r="JW230" s="22"/>
      <c r="JX230" s="22"/>
      <c r="JY230" s="22"/>
      <c r="JZ230" s="22"/>
      <c r="KA230" s="22"/>
      <c r="KB230" s="22"/>
      <c r="KC230" s="22"/>
      <c r="KD230" s="22"/>
      <c r="KE230" s="22"/>
      <c r="KF230" s="22"/>
      <c r="KG230" s="22"/>
      <c r="KH230" s="22"/>
      <c r="KI230" s="22"/>
      <c r="KJ230" s="22"/>
      <c r="KK230" s="22"/>
      <c r="KL230" s="22"/>
      <c r="KM230" s="22"/>
      <c r="KN230" s="22"/>
      <c r="KO230" s="22"/>
      <c r="KP230" s="22"/>
      <c r="KQ230" s="22"/>
      <c r="KR230" s="22"/>
      <c r="KS230" s="22"/>
      <c r="KT230" s="22"/>
      <c r="KU230" s="22"/>
      <c r="KV230" s="22"/>
      <c r="KW230" s="22"/>
      <c r="KX230" s="22"/>
      <c r="KY230" s="22"/>
      <c r="KZ230" s="22"/>
      <c r="LA230" s="22"/>
      <c r="LB230" s="22"/>
      <c r="LC230" s="22"/>
      <c r="LD230" s="22"/>
      <c r="LE230" s="22"/>
      <c r="LF230" s="22"/>
      <c r="LG230" s="22"/>
      <c r="LH230" s="22"/>
      <c r="LI230" s="22"/>
      <c r="LJ230" s="22"/>
      <c r="LK230" s="22"/>
      <c r="LL230" s="22"/>
      <c r="LM230" s="22"/>
      <c r="LN230" s="22"/>
      <c r="LO230" s="22"/>
      <c r="LP230" s="22"/>
      <c r="LQ230" s="22"/>
      <c r="LR230" s="22"/>
      <c r="LS230" s="22"/>
      <c r="LT230" s="22"/>
      <c r="LU230" s="22"/>
      <c r="LV230" s="22"/>
      <c r="LW230" s="22"/>
      <c r="LX230" s="22"/>
      <c r="LY230" s="22"/>
      <c r="LZ230" s="22"/>
      <c r="MA230" s="22"/>
      <c r="MB230" s="22"/>
      <c r="MC230" s="22"/>
      <c r="MD230" s="22"/>
      <c r="ME230" s="22"/>
      <c r="MF230" s="22"/>
      <c r="MG230" s="22"/>
      <c r="MH230" s="22"/>
      <c r="MI230" s="22"/>
      <c r="MJ230" s="22"/>
      <c r="MK230" s="22"/>
      <c r="ML230" s="22"/>
      <c r="MM230" s="22"/>
      <c r="MN230" s="22"/>
      <c r="MO230" s="22"/>
      <c r="MP230" s="22"/>
      <c r="MQ230" s="22"/>
      <c r="MR230" s="22"/>
      <c r="MS230" s="22"/>
      <c r="MT230" s="22"/>
      <c r="MU230" s="22"/>
      <c r="MV230" s="22"/>
      <c r="MW230" s="22"/>
      <c r="MX230" s="22"/>
      <c r="MY230" s="22"/>
      <c r="MZ230" s="22"/>
      <c r="NA230" s="22"/>
      <c r="NB230" s="22"/>
      <c r="NC230" s="22"/>
      <c r="ND230" s="22"/>
      <c r="NE230" s="22"/>
      <c r="NF230" s="22"/>
      <c r="NG230" s="22"/>
      <c r="NH230" s="22"/>
      <c r="NI230" s="22"/>
      <c r="NJ230" s="22"/>
      <c r="NK230" s="22"/>
      <c r="NL230" s="22"/>
      <c r="NM230" s="22"/>
      <c r="NN230" s="22"/>
      <c r="NO230" s="22"/>
      <c r="NP230" s="22"/>
      <c r="NQ230" s="22"/>
      <c r="NR230" s="22"/>
      <c r="NS230" s="22"/>
      <c r="NT230" s="22"/>
      <c r="NU230" s="22"/>
      <c r="NV230" s="22"/>
      <c r="NW230" s="22"/>
      <c r="NX230" s="22"/>
      <c r="NY230" s="22"/>
      <c r="NZ230" s="22"/>
      <c r="OA230" s="22"/>
      <c r="OB230" s="22"/>
      <c r="OC230" s="22"/>
      <c r="OD230" s="22"/>
      <c r="OE230" s="22"/>
      <c r="OF230" s="22"/>
      <c r="OG230" s="22"/>
      <c r="OH230" s="22"/>
      <c r="OI230" s="22"/>
      <c r="OJ230" s="22"/>
      <c r="OK230" s="22"/>
      <c r="OL230" s="22"/>
      <c r="OM230" s="22"/>
      <c r="ON230" s="22"/>
      <c r="OO230" s="22"/>
      <c r="OP230" s="22"/>
      <c r="OQ230" s="22"/>
      <c r="OR230" s="22"/>
      <c r="OS230" s="22"/>
      <c r="OT230" s="22"/>
      <c r="OU230" s="22"/>
      <c r="OV230" s="22"/>
      <c r="OW230" s="22"/>
      <c r="OX230" s="22"/>
      <c r="OY230" s="22"/>
      <c r="OZ230" s="22"/>
      <c r="PA230" s="22"/>
      <c r="PB230" s="22"/>
      <c r="PC230" s="22"/>
      <c r="PD230" s="22"/>
      <c r="PE230" s="22"/>
      <c r="PF230" s="22"/>
      <c r="PG230" s="22"/>
      <c r="PH230" s="22"/>
      <c r="PI230" s="22"/>
      <c r="PJ230" s="22"/>
      <c r="PK230" s="22"/>
      <c r="PL230" s="22"/>
      <c r="PM230" s="22"/>
      <c r="PN230" s="22"/>
      <c r="PO230" s="22"/>
      <c r="PP230" s="22"/>
      <c r="PQ230" s="22"/>
      <c r="PR230" s="22"/>
      <c r="PS230" s="22"/>
      <c r="PT230" s="22"/>
      <c r="PU230" s="22"/>
      <c r="PV230" s="22"/>
      <c r="PW230" s="22"/>
      <c r="PX230" s="22"/>
      <c r="PY230" s="22"/>
      <c r="PZ230" s="22"/>
      <c r="QA230" s="22"/>
      <c r="QB230" s="22"/>
      <c r="QC230" s="22"/>
      <c r="QD230" s="22"/>
      <c r="QE230" s="22"/>
      <c r="QF230" s="22"/>
      <c r="QG230" s="22"/>
      <c r="QH230" s="22"/>
      <c r="QI230" s="22"/>
      <c r="QJ230" s="22"/>
      <c r="QK230" s="22"/>
      <c r="QL230" s="22"/>
      <c r="QM230" s="22"/>
      <c r="QN230" s="22"/>
      <c r="QO230" s="22"/>
      <c r="QP230" s="22"/>
      <c r="QQ230" s="22"/>
      <c r="QR230" s="22"/>
      <c r="QS230" s="22"/>
      <c r="QT230" s="22"/>
      <c r="QU230" s="22"/>
      <c r="QV230" s="22"/>
      <c r="QW230" s="22"/>
      <c r="QX230" s="22"/>
      <c r="QY230" s="22"/>
      <c r="QZ230" s="22"/>
      <c r="RA230" s="22"/>
      <c r="RB230" s="22"/>
      <c r="RC230" s="22"/>
      <c r="RD230" s="22"/>
      <c r="RE230" s="22"/>
      <c r="RF230" s="22"/>
      <c r="RG230" s="22"/>
      <c r="RH230" s="22"/>
      <c r="RI230" s="22"/>
      <c r="RJ230" s="22"/>
      <c r="RK230" s="22"/>
      <c r="RL230" s="22"/>
      <c r="RM230" s="22"/>
      <c r="RN230" s="22"/>
      <c r="RO230" s="22"/>
      <c r="RP230" s="22"/>
      <c r="RQ230" s="22"/>
      <c r="RR230" s="22"/>
      <c r="RS230" s="22"/>
      <c r="RT230" s="22"/>
      <c r="RU230" s="22"/>
      <c r="RV230" s="22"/>
      <c r="RW230" s="22"/>
      <c r="RX230" s="22"/>
      <c r="RY230" s="22"/>
      <c r="RZ230" s="22"/>
      <c r="SA230" s="22"/>
      <c r="SB230" s="22"/>
      <c r="SC230" s="22"/>
      <c r="SD230" s="22"/>
      <c r="SE230" s="22"/>
      <c r="SF230" s="22"/>
      <c r="SG230" s="22"/>
      <c r="SH230" s="22"/>
      <c r="SI230" s="22"/>
      <c r="SJ230" s="22"/>
      <c r="SK230" s="22"/>
      <c r="SL230" s="22"/>
      <c r="SM230" s="22"/>
      <c r="SN230" s="22"/>
      <c r="SO230" s="22"/>
      <c r="SP230" s="22"/>
      <c r="SQ230" s="22"/>
      <c r="SR230" s="22"/>
      <c r="SS230" s="22"/>
      <c r="ST230" s="22"/>
      <c r="SU230" s="22"/>
      <c r="SV230" s="22"/>
      <c r="SW230" s="22"/>
      <c r="SX230" s="22"/>
      <c r="SY230" s="22"/>
      <c r="SZ230" s="22"/>
      <c r="TA230" s="22"/>
      <c r="TB230" s="22"/>
      <c r="TC230" s="22"/>
      <c r="TD230" s="22"/>
      <c r="TE230" s="22"/>
      <c r="TF230" s="22"/>
      <c r="TG230" s="22"/>
      <c r="TH230" s="22"/>
      <c r="TI230" s="22"/>
      <c r="TJ230" s="22"/>
      <c r="TK230" s="22"/>
      <c r="TL230" s="22"/>
      <c r="TM230" s="22"/>
      <c r="TN230" s="22"/>
      <c r="TO230" s="22"/>
    </row>
    <row r="231" spans="1:535" s="21" customFormat="1" ht="23.25" customHeight="1" x14ac:dyDescent="0.25">
      <c r="A231" s="53" t="s">
        <v>540</v>
      </c>
      <c r="B231" s="53" t="s">
        <v>45</v>
      </c>
      <c r="C231" s="83" t="s">
        <v>242</v>
      </c>
      <c r="D231" s="157">
        <v>1000000</v>
      </c>
      <c r="E231" s="157"/>
      <c r="F231" s="157"/>
      <c r="G231" s="157"/>
      <c r="H231" s="157"/>
      <c r="I231" s="157"/>
      <c r="J231" s="158">
        <f t="shared" si="152"/>
        <v>0</v>
      </c>
      <c r="K231" s="157">
        <f>M231+P231</f>
        <v>0</v>
      </c>
      <c r="L231" s="157"/>
      <c r="M231" s="157"/>
      <c r="N231" s="157"/>
      <c r="O231" s="157"/>
      <c r="P231" s="157"/>
      <c r="Q231" s="157">
        <f t="shared" si="183"/>
        <v>0</v>
      </c>
      <c r="R231" s="157"/>
      <c r="S231" s="157"/>
      <c r="T231" s="157"/>
      <c r="U231" s="157"/>
      <c r="V231" s="157"/>
      <c r="W231" s="158"/>
      <c r="X231" s="157">
        <f t="shared" si="184"/>
        <v>0</v>
      </c>
      <c r="Y231" s="203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  <c r="IT231" s="22"/>
      <c r="IU231" s="22"/>
      <c r="IV231" s="22"/>
      <c r="IW231" s="22"/>
      <c r="IX231" s="22"/>
      <c r="IY231" s="22"/>
      <c r="IZ231" s="22"/>
      <c r="JA231" s="22"/>
      <c r="JB231" s="22"/>
      <c r="JC231" s="22"/>
      <c r="JD231" s="22"/>
      <c r="JE231" s="22"/>
      <c r="JF231" s="22"/>
      <c r="JG231" s="22"/>
      <c r="JH231" s="22"/>
      <c r="JI231" s="22"/>
      <c r="JJ231" s="22"/>
      <c r="JK231" s="22"/>
      <c r="JL231" s="22"/>
      <c r="JM231" s="22"/>
      <c r="JN231" s="22"/>
      <c r="JO231" s="22"/>
      <c r="JP231" s="22"/>
      <c r="JQ231" s="22"/>
      <c r="JR231" s="22"/>
      <c r="JS231" s="22"/>
      <c r="JT231" s="22"/>
      <c r="JU231" s="22"/>
      <c r="JV231" s="22"/>
      <c r="JW231" s="22"/>
      <c r="JX231" s="22"/>
      <c r="JY231" s="22"/>
      <c r="JZ231" s="22"/>
      <c r="KA231" s="22"/>
      <c r="KB231" s="22"/>
      <c r="KC231" s="22"/>
      <c r="KD231" s="22"/>
      <c r="KE231" s="22"/>
      <c r="KF231" s="22"/>
      <c r="KG231" s="22"/>
      <c r="KH231" s="22"/>
      <c r="KI231" s="22"/>
      <c r="KJ231" s="22"/>
      <c r="KK231" s="22"/>
      <c r="KL231" s="22"/>
      <c r="KM231" s="22"/>
      <c r="KN231" s="22"/>
      <c r="KO231" s="22"/>
      <c r="KP231" s="22"/>
      <c r="KQ231" s="22"/>
      <c r="KR231" s="22"/>
      <c r="KS231" s="22"/>
      <c r="KT231" s="22"/>
      <c r="KU231" s="22"/>
      <c r="KV231" s="22"/>
      <c r="KW231" s="22"/>
      <c r="KX231" s="22"/>
      <c r="KY231" s="22"/>
      <c r="KZ231" s="22"/>
      <c r="LA231" s="22"/>
      <c r="LB231" s="22"/>
      <c r="LC231" s="22"/>
      <c r="LD231" s="22"/>
      <c r="LE231" s="22"/>
      <c r="LF231" s="22"/>
      <c r="LG231" s="22"/>
      <c r="LH231" s="22"/>
      <c r="LI231" s="22"/>
      <c r="LJ231" s="22"/>
      <c r="LK231" s="22"/>
      <c r="LL231" s="22"/>
      <c r="LM231" s="22"/>
      <c r="LN231" s="22"/>
      <c r="LO231" s="22"/>
      <c r="LP231" s="22"/>
      <c r="LQ231" s="22"/>
      <c r="LR231" s="22"/>
      <c r="LS231" s="22"/>
      <c r="LT231" s="22"/>
      <c r="LU231" s="22"/>
      <c r="LV231" s="22"/>
      <c r="LW231" s="22"/>
      <c r="LX231" s="22"/>
      <c r="LY231" s="22"/>
      <c r="LZ231" s="22"/>
      <c r="MA231" s="22"/>
      <c r="MB231" s="22"/>
      <c r="MC231" s="22"/>
      <c r="MD231" s="22"/>
      <c r="ME231" s="22"/>
      <c r="MF231" s="22"/>
      <c r="MG231" s="22"/>
      <c r="MH231" s="22"/>
      <c r="MI231" s="22"/>
      <c r="MJ231" s="22"/>
      <c r="MK231" s="22"/>
      <c r="ML231" s="22"/>
      <c r="MM231" s="22"/>
      <c r="MN231" s="22"/>
      <c r="MO231" s="22"/>
      <c r="MP231" s="22"/>
      <c r="MQ231" s="22"/>
      <c r="MR231" s="22"/>
      <c r="MS231" s="22"/>
      <c r="MT231" s="22"/>
      <c r="MU231" s="22"/>
      <c r="MV231" s="22"/>
      <c r="MW231" s="22"/>
      <c r="MX231" s="22"/>
      <c r="MY231" s="22"/>
      <c r="MZ231" s="22"/>
      <c r="NA231" s="22"/>
      <c r="NB231" s="22"/>
      <c r="NC231" s="22"/>
      <c r="ND231" s="22"/>
      <c r="NE231" s="22"/>
      <c r="NF231" s="22"/>
      <c r="NG231" s="22"/>
      <c r="NH231" s="22"/>
      <c r="NI231" s="22"/>
      <c r="NJ231" s="22"/>
      <c r="NK231" s="22"/>
      <c r="NL231" s="22"/>
      <c r="NM231" s="22"/>
      <c r="NN231" s="22"/>
      <c r="NO231" s="22"/>
      <c r="NP231" s="22"/>
      <c r="NQ231" s="22"/>
      <c r="NR231" s="22"/>
      <c r="NS231" s="22"/>
      <c r="NT231" s="22"/>
      <c r="NU231" s="22"/>
      <c r="NV231" s="22"/>
      <c r="NW231" s="22"/>
      <c r="NX231" s="22"/>
      <c r="NY231" s="22"/>
      <c r="NZ231" s="22"/>
      <c r="OA231" s="22"/>
      <c r="OB231" s="22"/>
      <c r="OC231" s="22"/>
      <c r="OD231" s="22"/>
      <c r="OE231" s="22"/>
      <c r="OF231" s="22"/>
      <c r="OG231" s="22"/>
      <c r="OH231" s="22"/>
      <c r="OI231" s="22"/>
      <c r="OJ231" s="22"/>
      <c r="OK231" s="22"/>
      <c r="OL231" s="22"/>
      <c r="OM231" s="22"/>
      <c r="ON231" s="22"/>
      <c r="OO231" s="22"/>
      <c r="OP231" s="22"/>
      <c r="OQ231" s="22"/>
      <c r="OR231" s="22"/>
      <c r="OS231" s="22"/>
      <c r="OT231" s="22"/>
      <c r="OU231" s="22"/>
      <c r="OV231" s="22"/>
      <c r="OW231" s="22"/>
      <c r="OX231" s="22"/>
      <c r="OY231" s="22"/>
      <c r="OZ231" s="22"/>
      <c r="PA231" s="22"/>
      <c r="PB231" s="22"/>
      <c r="PC231" s="22"/>
      <c r="PD231" s="22"/>
      <c r="PE231" s="22"/>
      <c r="PF231" s="22"/>
      <c r="PG231" s="22"/>
      <c r="PH231" s="22"/>
      <c r="PI231" s="22"/>
      <c r="PJ231" s="22"/>
      <c r="PK231" s="22"/>
      <c r="PL231" s="22"/>
      <c r="PM231" s="22"/>
      <c r="PN231" s="22"/>
      <c r="PO231" s="22"/>
      <c r="PP231" s="22"/>
      <c r="PQ231" s="22"/>
      <c r="PR231" s="22"/>
      <c r="PS231" s="22"/>
      <c r="PT231" s="22"/>
      <c r="PU231" s="22"/>
      <c r="PV231" s="22"/>
      <c r="PW231" s="22"/>
      <c r="PX231" s="22"/>
      <c r="PY231" s="22"/>
      <c r="PZ231" s="22"/>
      <c r="QA231" s="22"/>
      <c r="QB231" s="22"/>
      <c r="QC231" s="22"/>
      <c r="QD231" s="22"/>
      <c r="QE231" s="22"/>
      <c r="QF231" s="22"/>
      <c r="QG231" s="22"/>
      <c r="QH231" s="22"/>
      <c r="QI231" s="22"/>
      <c r="QJ231" s="22"/>
      <c r="QK231" s="22"/>
      <c r="QL231" s="22"/>
      <c r="QM231" s="22"/>
      <c r="QN231" s="22"/>
      <c r="QO231" s="22"/>
      <c r="QP231" s="22"/>
      <c r="QQ231" s="22"/>
      <c r="QR231" s="22"/>
      <c r="QS231" s="22"/>
      <c r="QT231" s="22"/>
      <c r="QU231" s="22"/>
      <c r="QV231" s="22"/>
      <c r="QW231" s="22"/>
      <c r="QX231" s="22"/>
      <c r="QY231" s="22"/>
      <c r="QZ231" s="22"/>
      <c r="RA231" s="22"/>
      <c r="RB231" s="22"/>
      <c r="RC231" s="22"/>
      <c r="RD231" s="22"/>
      <c r="RE231" s="22"/>
      <c r="RF231" s="22"/>
      <c r="RG231" s="22"/>
      <c r="RH231" s="22"/>
      <c r="RI231" s="22"/>
      <c r="RJ231" s="22"/>
      <c r="RK231" s="22"/>
      <c r="RL231" s="22"/>
      <c r="RM231" s="22"/>
      <c r="RN231" s="22"/>
      <c r="RO231" s="22"/>
      <c r="RP231" s="22"/>
      <c r="RQ231" s="22"/>
      <c r="RR231" s="22"/>
      <c r="RS231" s="22"/>
      <c r="RT231" s="22"/>
      <c r="RU231" s="22"/>
      <c r="RV231" s="22"/>
      <c r="RW231" s="22"/>
      <c r="RX231" s="22"/>
      <c r="RY231" s="22"/>
      <c r="RZ231" s="22"/>
      <c r="SA231" s="22"/>
      <c r="SB231" s="22"/>
      <c r="SC231" s="22"/>
      <c r="SD231" s="22"/>
      <c r="SE231" s="22"/>
      <c r="SF231" s="22"/>
      <c r="SG231" s="22"/>
      <c r="SH231" s="22"/>
      <c r="SI231" s="22"/>
      <c r="SJ231" s="22"/>
      <c r="SK231" s="22"/>
      <c r="SL231" s="22"/>
      <c r="SM231" s="22"/>
      <c r="SN231" s="22"/>
      <c r="SO231" s="22"/>
      <c r="SP231" s="22"/>
      <c r="SQ231" s="22"/>
      <c r="SR231" s="22"/>
      <c r="SS231" s="22"/>
      <c r="ST231" s="22"/>
      <c r="SU231" s="22"/>
      <c r="SV231" s="22"/>
      <c r="SW231" s="22"/>
      <c r="SX231" s="22"/>
      <c r="SY231" s="22"/>
      <c r="SZ231" s="22"/>
      <c r="TA231" s="22"/>
      <c r="TB231" s="22"/>
      <c r="TC231" s="22"/>
      <c r="TD231" s="22"/>
      <c r="TE231" s="22"/>
      <c r="TF231" s="22"/>
      <c r="TG231" s="22"/>
      <c r="TH231" s="22"/>
      <c r="TI231" s="22"/>
      <c r="TJ231" s="22"/>
      <c r="TK231" s="22"/>
      <c r="TL231" s="22"/>
      <c r="TM231" s="22"/>
      <c r="TN231" s="22"/>
      <c r="TO231" s="22"/>
    </row>
    <row r="232" spans="1:535" s="21" customFormat="1" ht="19.5" customHeight="1" x14ac:dyDescent="0.25">
      <c r="A232" s="87" t="s">
        <v>302</v>
      </c>
      <c r="B232" s="41" t="str">
        <f>'дод 5'!A132</f>
        <v>3210</v>
      </c>
      <c r="C232" s="35" t="str">
        <f>'дод 5'!C132</f>
        <v>Організація та проведення громадських робіт</v>
      </c>
      <c r="D232" s="157">
        <v>160000</v>
      </c>
      <c r="E232" s="157"/>
      <c r="F232" s="157"/>
      <c r="G232" s="157"/>
      <c r="H232" s="157"/>
      <c r="I232" s="157"/>
      <c r="J232" s="158">
        <f t="shared" si="152"/>
        <v>0</v>
      </c>
      <c r="K232" s="157">
        <f t="shared" ref="K232:K263" si="185">M232+P232</f>
        <v>0</v>
      </c>
      <c r="L232" s="157"/>
      <c r="M232" s="157"/>
      <c r="N232" s="157"/>
      <c r="O232" s="157"/>
      <c r="P232" s="157"/>
      <c r="Q232" s="157">
        <f t="shared" si="183"/>
        <v>0</v>
      </c>
      <c r="R232" s="157"/>
      <c r="S232" s="157"/>
      <c r="T232" s="157"/>
      <c r="U232" s="157"/>
      <c r="V232" s="157"/>
      <c r="W232" s="158"/>
      <c r="X232" s="157">
        <f t="shared" si="184"/>
        <v>0</v>
      </c>
      <c r="Y232" s="203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  <c r="IT232" s="22"/>
      <c r="IU232" s="22"/>
      <c r="IV232" s="22"/>
      <c r="IW232" s="22"/>
      <c r="IX232" s="22"/>
      <c r="IY232" s="22"/>
      <c r="IZ232" s="22"/>
      <c r="JA232" s="22"/>
      <c r="JB232" s="22"/>
      <c r="JC232" s="22"/>
      <c r="JD232" s="22"/>
      <c r="JE232" s="22"/>
      <c r="JF232" s="22"/>
      <c r="JG232" s="22"/>
      <c r="JH232" s="22"/>
      <c r="JI232" s="22"/>
      <c r="JJ232" s="22"/>
      <c r="JK232" s="22"/>
      <c r="JL232" s="22"/>
      <c r="JM232" s="22"/>
      <c r="JN232" s="22"/>
      <c r="JO232" s="22"/>
      <c r="JP232" s="22"/>
      <c r="JQ232" s="22"/>
      <c r="JR232" s="22"/>
      <c r="JS232" s="22"/>
      <c r="JT232" s="22"/>
      <c r="JU232" s="22"/>
      <c r="JV232" s="22"/>
      <c r="JW232" s="22"/>
      <c r="JX232" s="22"/>
      <c r="JY232" s="22"/>
      <c r="JZ232" s="22"/>
      <c r="KA232" s="22"/>
      <c r="KB232" s="22"/>
      <c r="KC232" s="22"/>
      <c r="KD232" s="22"/>
      <c r="KE232" s="22"/>
      <c r="KF232" s="22"/>
      <c r="KG232" s="22"/>
      <c r="KH232" s="22"/>
      <c r="KI232" s="22"/>
      <c r="KJ232" s="22"/>
      <c r="KK232" s="22"/>
      <c r="KL232" s="22"/>
      <c r="KM232" s="22"/>
      <c r="KN232" s="22"/>
      <c r="KO232" s="22"/>
      <c r="KP232" s="22"/>
      <c r="KQ232" s="22"/>
      <c r="KR232" s="22"/>
      <c r="KS232" s="22"/>
      <c r="KT232" s="22"/>
      <c r="KU232" s="22"/>
      <c r="KV232" s="22"/>
      <c r="KW232" s="22"/>
      <c r="KX232" s="22"/>
      <c r="KY232" s="22"/>
      <c r="KZ232" s="22"/>
      <c r="LA232" s="22"/>
      <c r="LB232" s="22"/>
      <c r="LC232" s="22"/>
      <c r="LD232" s="22"/>
      <c r="LE232" s="22"/>
      <c r="LF232" s="22"/>
      <c r="LG232" s="22"/>
      <c r="LH232" s="22"/>
      <c r="LI232" s="22"/>
      <c r="LJ232" s="22"/>
      <c r="LK232" s="22"/>
      <c r="LL232" s="22"/>
      <c r="LM232" s="22"/>
      <c r="LN232" s="22"/>
      <c r="LO232" s="22"/>
      <c r="LP232" s="22"/>
      <c r="LQ232" s="22"/>
      <c r="LR232" s="22"/>
      <c r="LS232" s="22"/>
      <c r="LT232" s="22"/>
      <c r="LU232" s="22"/>
      <c r="LV232" s="22"/>
      <c r="LW232" s="22"/>
      <c r="LX232" s="22"/>
      <c r="LY232" s="22"/>
      <c r="LZ232" s="22"/>
      <c r="MA232" s="22"/>
      <c r="MB232" s="22"/>
      <c r="MC232" s="22"/>
      <c r="MD232" s="22"/>
      <c r="ME232" s="22"/>
      <c r="MF232" s="22"/>
      <c r="MG232" s="22"/>
      <c r="MH232" s="22"/>
      <c r="MI232" s="22"/>
      <c r="MJ232" s="22"/>
      <c r="MK232" s="22"/>
      <c r="ML232" s="22"/>
      <c r="MM232" s="22"/>
      <c r="MN232" s="22"/>
      <c r="MO232" s="22"/>
      <c r="MP232" s="22"/>
      <c r="MQ232" s="22"/>
      <c r="MR232" s="22"/>
      <c r="MS232" s="22"/>
      <c r="MT232" s="22"/>
      <c r="MU232" s="22"/>
      <c r="MV232" s="22"/>
      <c r="MW232" s="22"/>
      <c r="MX232" s="22"/>
      <c r="MY232" s="22"/>
      <c r="MZ232" s="22"/>
      <c r="NA232" s="22"/>
      <c r="NB232" s="22"/>
      <c r="NC232" s="22"/>
      <c r="ND232" s="22"/>
      <c r="NE232" s="22"/>
      <c r="NF232" s="22"/>
      <c r="NG232" s="22"/>
      <c r="NH232" s="22"/>
      <c r="NI232" s="22"/>
      <c r="NJ232" s="22"/>
      <c r="NK232" s="22"/>
      <c r="NL232" s="22"/>
      <c r="NM232" s="22"/>
      <c r="NN232" s="22"/>
      <c r="NO232" s="22"/>
      <c r="NP232" s="22"/>
      <c r="NQ232" s="22"/>
      <c r="NR232" s="22"/>
      <c r="NS232" s="22"/>
      <c r="NT232" s="22"/>
      <c r="NU232" s="22"/>
      <c r="NV232" s="22"/>
      <c r="NW232" s="22"/>
      <c r="NX232" s="22"/>
      <c r="NY232" s="22"/>
      <c r="NZ232" s="22"/>
      <c r="OA232" s="22"/>
      <c r="OB232" s="22"/>
      <c r="OC232" s="22"/>
      <c r="OD232" s="22"/>
      <c r="OE232" s="22"/>
      <c r="OF232" s="22"/>
      <c r="OG232" s="22"/>
      <c r="OH232" s="22"/>
      <c r="OI232" s="22"/>
      <c r="OJ232" s="22"/>
      <c r="OK232" s="22"/>
      <c r="OL232" s="22"/>
      <c r="OM232" s="22"/>
      <c r="ON232" s="22"/>
      <c r="OO232" s="22"/>
      <c r="OP232" s="22"/>
      <c r="OQ232" s="22"/>
      <c r="OR232" s="22"/>
      <c r="OS232" s="22"/>
      <c r="OT232" s="22"/>
      <c r="OU232" s="22"/>
      <c r="OV232" s="22"/>
      <c r="OW232" s="22"/>
      <c r="OX232" s="22"/>
      <c r="OY232" s="22"/>
      <c r="OZ232" s="22"/>
      <c r="PA232" s="22"/>
      <c r="PB232" s="22"/>
      <c r="PC232" s="22"/>
      <c r="PD232" s="22"/>
      <c r="PE232" s="22"/>
      <c r="PF232" s="22"/>
      <c r="PG232" s="22"/>
      <c r="PH232" s="22"/>
      <c r="PI232" s="22"/>
      <c r="PJ232" s="22"/>
      <c r="PK232" s="22"/>
      <c r="PL232" s="22"/>
      <c r="PM232" s="22"/>
      <c r="PN232" s="22"/>
      <c r="PO232" s="22"/>
      <c r="PP232" s="22"/>
      <c r="PQ232" s="22"/>
      <c r="PR232" s="22"/>
      <c r="PS232" s="22"/>
      <c r="PT232" s="22"/>
      <c r="PU232" s="22"/>
      <c r="PV232" s="22"/>
      <c r="PW232" s="22"/>
      <c r="PX232" s="22"/>
      <c r="PY232" s="22"/>
      <c r="PZ232" s="22"/>
      <c r="QA232" s="22"/>
      <c r="QB232" s="22"/>
      <c r="QC232" s="22"/>
      <c r="QD232" s="22"/>
      <c r="QE232" s="22"/>
      <c r="QF232" s="22"/>
      <c r="QG232" s="22"/>
      <c r="QH232" s="22"/>
      <c r="QI232" s="22"/>
      <c r="QJ232" s="22"/>
      <c r="QK232" s="22"/>
      <c r="QL232" s="22"/>
      <c r="QM232" s="22"/>
      <c r="QN232" s="22"/>
      <c r="QO232" s="22"/>
      <c r="QP232" s="22"/>
      <c r="QQ232" s="22"/>
      <c r="QR232" s="22"/>
      <c r="QS232" s="22"/>
      <c r="QT232" s="22"/>
      <c r="QU232" s="22"/>
      <c r="QV232" s="22"/>
      <c r="QW232" s="22"/>
      <c r="QX232" s="22"/>
      <c r="QY232" s="22"/>
      <c r="QZ232" s="22"/>
      <c r="RA232" s="22"/>
      <c r="RB232" s="22"/>
      <c r="RC232" s="22"/>
      <c r="RD232" s="22"/>
      <c r="RE232" s="22"/>
      <c r="RF232" s="22"/>
      <c r="RG232" s="22"/>
      <c r="RH232" s="22"/>
      <c r="RI232" s="22"/>
      <c r="RJ232" s="22"/>
      <c r="RK232" s="22"/>
      <c r="RL232" s="22"/>
      <c r="RM232" s="22"/>
      <c r="RN232" s="22"/>
      <c r="RO232" s="22"/>
      <c r="RP232" s="22"/>
      <c r="RQ232" s="22"/>
      <c r="RR232" s="22"/>
      <c r="RS232" s="22"/>
      <c r="RT232" s="22"/>
      <c r="RU232" s="22"/>
      <c r="RV232" s="22"/>
      <c r="RW232" s="22"/>
      <c r="RX232" s="22"/>
      <c r="RY232" s="22"/>
      <c r="RZ232" s="22"/>
      <c r="SA232" s="22"/>
      <c r="SB232" s="22"/>
      <c r="SC232" s="22"/>
      <c r="SD232" s="22"/>
      <c r="SE232" s="22"/>
      <c r="SF232" s="22"/>
      <c r="SG232" s="22"/>
      <c r="SH232" s="22"/>
      <c r="SI232" s="22"/>
      <c r="SJ232" s="22"/>
      <c r="SK232" s="22"/>
      <c r="SL232" s="22"/>
      <c r="SM232" s="22"/>
      <c r="SN232" s="22"/>
      <c r="SO232" s="22"/>
      <c r="SP232" s="22"/>
      <c r="SQ232" s="22"/>
      <c r="SR232" s="22"/>
      <c r="SS232" s="22"/>
      <c r="ST232" s="22"/>
      <c r="SU232" s="22"/>
      <c r="SV232" s="22"/>
      <c r="SW232" s="22"/>
      <c r="SX232" s="22"/>
      <c r="SY232" s="22"/>
      <c r="SZ232" s="22"/>
      <c r="TA232" s="22"/>
      <c r="TB232" s="22"/>
      <c r="TC232" s="22"/>
      <c r="TD232" s="22"/>
      <c r="TE232" s="22"/>
      <c r="TF232" s="22"/>
      <c r="TG232" s="22"/>
      <c r="TH232" s="22"/>
      <c r="TI232" s="22"/>
      <c r="TJ232" s="22"/>
      <c r="TK232" s="22"/>
      <c r="TL232" s="22"/>
      <c r="TM232" s="22"/>
      <c r="TN232" s="22"/>
      <c r="TO232" s="22"/>
    </row>
    <row r="233" spans="1:535" s="21" customFormat="1" ht="33.75" customHeight="1" x14ac:dyDescent="0.25">
      <c r="A233" s="53" t="s">
        <v>197</v>
      </c>
      <c r="B233" s="82" t="str">
        <f>'дод 5'!A158</f>
        <v>6011</v>
      </c>
      <c r="C233" s="54" t="str">
        <f>'дод 5'!C158</f>
        <v>Експлуатація та технічне обслуговування житлового фонду</v>
      </c>
      <c r="D233" s="157">
        <v>0</v>
      </c>
      <c r="E233" s="157"/>
      <c r="F233" s="157"/>
      <c r="G233" s="157"/>
      <c r="H233" s="157"/>
      <c r="I233" s="157"/>
      <c r="J233" s="158"/>
      <c r="K233" s="157">
        <f t="shared" si="185"/>
        <v>8602296</v>
      </c>
      <c r="L233" s="157">
        <v>8565816</v>
      </c>
      <c r="M233" s="157"/>
      <c r="N233" s="157"/>
      <c r="O233" s="157"/>
      <c r="P233" s="157">
        <v>8602296</v>
      </c>
      <c r="Q233" s="157">
        <f t="shared" si="183"/>
        <v>3668097.51</v>
      </c>
      <c r="R233" s="157">
        <v>3668097.51</v>
      </c>
      <c r="S233" s="157"/>
      <c r="T233" s="157"/>
      <c r="U233" s="157"/>
      <c r="V233" s="157">
        <v>3668097.51</v>
      </c>
      <c r="W233" s="158">
        <f t="shared" si="154"/>
        <v>42.640912495919693</v>
      </c>
      <c r="X233" s="157">
        <f t="shared" si="184"/>
        <v>3668097.51</v>
      </c>
      <c r="Y233" s="203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  <c r="IT233" s="22"/>
      <c r="IU233" s="22"/>
      <c r="IV233" s="22"/>
      <c r="IW233" s="22"/>
      <c r="IX233" s="22"/>
      <c r="IY233" s="22"/>
      <c r="IZ233" s="22"/>
      <c r="JA233" s="22"/>
      <c r="JB233" s="22"/>
      <c r="JC233" s="22"/>
      <c r="JD233" s="22"/>
      <c r="JE233" s="22"/>
      <c r="JF233" s="22"/>
      <c r="JG233" s="22"/>
      <c r="JH233" s="22"/>
      <c r="JI233" s="22"/>
      <c r="JJ233" s="22"/>
      <c r="JK233" s="22"/>
      <c r="JL233" s="22"/>
      <c r="JM233" s="22"/>
      <c r="JN233" s="22"/>
      <c r="JO233" s="22"/>
      <c r="JP233" s="22"/>
      <c r="JQ233" s="22"/>
      <c r="JR233" s="22"/>
      <c r="JS233" s="22"/>
      <c r="JT233" s="22"/>
      <c r="JU233" s="22"/>
      <c r="JV233" s="22"/>
      <c r="JW233" s="22"/>
      <c r="JX233" s="22"/>
      <c r="JY233" s="22"/>
      <c r="JZ233" s="22"/>
      <c r="KA233" s="22"/>
      <c r="KB233" s="22"/>
      <c r="KC233" s="22"/>
      <c r="KD233" s="22"/>
      <c r="KE233" s="22"/>
      <c r="KF233" s="22"/>
      <c r="KG233" s="22"/>
      <c r="KH233" s="22"/>
      <c r="KI233" s="22"/>
      <c r="KJ233" s="22"/>
      <c r="KK233" s="22"/>
      <c r="KL233" s="22"/>
      <c r="KM233" s="22"/>
      <c r="KN233" s="22"/>
      <c r="KO233" s="22"/>
      <c r="KP233" s="22"/>
      <c r="KQ233" s="22"/>
      <c r="KR233" s="22"/>
      <c r="KS233" s="22"/>
      <c r="KT233" s="22"/>
      <c r="KU233" s="22"/>
      <c r="KV233" s="22"/>
      <c r="KW233" s="22"/>
      <c r="KX233" s="22"/>
      <c r="KY233" s="22"/>
      <c r="KZ233" s="22"/>
      <c r="LA233" s="22"/>
      <c r="LB233" s="22"/>
      <c r="LC233" s="22"/>
      <c r="LD233" s="22"/>
      <c r="LE233" s="22"/>
      <c r="LF233" s="22"/>
      <c r="LG233" s="22"/>
      <c r="LH233" s="22"/>
      <c r="LI233" s="22"/>
      <c r="LJ233" s="22"/>
      <c r="LK233" s="22"/>
      <c r="LL233" s="22"/>
      <c r="LM233" s="22"/>
      <c r="LN233" s="22"/>
      <c r="LO233" s="22"/>
      <c r="LP233" s="22"/>
      <c r="LQ233" s="22"/>
      <c r="LR233" s="22"/>
      <c r="LS233" s="22"/>
      <c r="LT233" s="22"/>
      <c r="LU233" s="22"/>
      <c r="LV233" s="22"/>
      <c r="LW233" s="22"/>
      <c r="LX233" s="22"/>
      <c r="LY233" s="22"/>
      <c r="LZ233" s="22"/>
      <c r="MA233" s="22"/>
      <c r="MB233" s="22"/>
      <c r="MC233" s="22"/>
      <c r="MD233" s="22"/>
      <c r="ME233" s="22"/>
      <c r="MF233" s="22"/>
      <c r="MG233" s="22"/>
      <c r="MH233" s="22"/>
      <c r="MI233" s="22"/>
      <c r="MJ233" s="22"/>
      <c r="MK233" s="22"/>
      <c r="ML233" s="22"/>
      <c r="MM233" s="22"/>
      <c r="MN233" s="22"/>
      <c r="MO233" s="22"/>
      <c r="MP233" s="22"/>
      <c r="MQ233" s="22"/>
      <c r="MR233" s="22"/>
      <c r="MS233" s="22"/>
      <c r="MT233" s="22"/>
      <c r="MU233" s="22"/>
      <c r="MV233" s="22"/>
      <c r="MW233" s="22"/>
      <c r="MX233" s="22"/>
      <c r="MY233" s="22"/>
      <c r="MZ233" s="22"/>
      <c r="NA233" s="22"/>
      <c r="NB233" s="22"/>
      <c r="NC233" s="22"/>
      <c r="ND233" s="22"/>
      <c r="NE233" s="22"/>
      <c r="NF233" s="22"/>
      <c r="NG233" s="22"/>
      <c r="NH233" s="22"/>
      <c r="NI233" s="22"/>
      <c r="NJ233" s="22"/>
      <c r="NK233" s="22"/>
      <c r="NL233" s="22"/>
      <c r="NM233" s="22"/>
      <c r="NN233" s="22"/>
      <c r="NO233" s="22"/>
      <c r="NP233" s="22"/>
      <c r="NQ233" s="22"/>
      <c r="NR233" s="22"/>
      <c r="NS233" s="22"/>
      <c r="NT233" s="22"/>
      <c r="NU233" s="22"/>
      <c r="NV233" s="22"/>
      <c r="NW233" s="22"/>
      <c r="NX233" s="22"/>
      <c r="NY233" s="22"/>
      <c r="NZ233" s="22"/>
      <c r="OA233" s="22"/>
      <c r="OB233" s="22"/>
      <c r="OC233" s="22"/>
      <c r="OD233" s="22"/>
      <c r="OE233" s="22"/>
      <c r="OF233" s="22"/>
      <c r="OG233" s="22"/>
      <c r="OH233" s="22"/>
      <c r="OI233" s="22"/>
      <c r="OJ233" s="22"/>
      <c r="OK233" s="22"/>
      <c r="OL233" s="22"/>
      <c r="OM233" s="22"/>
      <c r="ON233" s="22"/>
      <c r="OO233" s="22"/>
      <c r="OP233" s="22"/>
      <c r="OQ233" s="22"/>
      <c r="OR233" s="22"/>
      <c r="OS233" s="22"/>
      <c r="OT233" s="22"/>
      <c r="OU233" s="22"/>
      <c r="OV233" s="22"/>
      <c r="OW233" s="22"/>
      <c r="OX233" s="22"/>
      <c r="OY233" s="22"/>
      <c r="OZ233" s="22"/>
      <c r="PA233" s="22"/>
      <c r="PB233" s="22"/>
      <c r="PC233" s="22"/>
      <c r="PD233" s="22"/>
      <c r="PE233" s="22"/>
      <c r="PF233" s="22"/>
      <c r="PG233" s="22"/>
      <c r="PH233" s="22"/>
      <c r="PI233" s="22"/>
      <c r="PJ233" s="22"/>
      <c r="PK233" s="22"/>
      <c r="PL233" s="22"/>
      <c r="PM233" s="22"/>
      <c r="PN233" s="22"/>
      <c r="PO233" s="22"/>
      <c r="PP233" s="22"/>
      <c r="PQ233" s="22"/>
      <c r="PR233" s="22"/>
      <c r="PS233" s="22"/>
      <c r="PT233" s="22"/>
      <c r="PU233" s="22"/>
      <c r="PV233" s="22"/>
      <c r="PW233" s="22"/>
      <c r="PX233" s="22"/>
      <c r="PY233" s="22"/>
      <c r="PZ233" s="22"/>
      <c r="QA233" s="22"/>
      <c r="QB233" s="22"/>
      <c r="QC233" s="22"/>
      <c r="QD233" s="22"/>
      <c r="QE233" s="22"/>
      <c r="QF233" s="22"/>
      <c r="QG233" s="22"/>
      <c r="QH233" s="22"/>
      <c r="QI233" s="22"/>
      <c r="QJ233" s="22"/>
      <c r="QK233" s="22"/>
      <c r="QL233" s="22"/>
      <c r="QM233" s="22"/>
      <c r="QN233" s="22"/>
      <c r="QO233" s="22"/>
      <c r="QP233" s="22"/>
      <c r="QQ233" s="22"/>
      <c r="QR233" s="22"/>
      <c r="QS233" s="22"/>
      <c r="QT233" s="22"/>
      <c r="QU233" s="22"/>
      <c r="QV233" s="22"/>
      <c r="QW233" s="22"/>
      <c r="QX233" s="22"/>
      <c r="QY233" s="22"/>
      <c r="QZ233" s="22"/>
      <c r="RA233" s="22"/>
      <c r="RB233" s="22"/>
      <c r="RC233" s="22"/>
      <c r="RD233" s="22"/>
      <c r="RE233" s="22"/>
      <c r="RF233" s="22"/>
      <c r="RG233" s="22"/>
      <c r="RH233" s="22"/>
      <c r="RI233" s="22"/>
      <c r="RJ233" s="22"/>
      <c r="RK233" s="22"/>
      <c r="RL233" s="22"/>
      <c r="RM233" s="22"/>
      <c r="RN233" s="22"/>
      <c r="RO233" s="22"/>
      <c r="RP233" s="22"/>
      <c r="RQ233" s="22"/>
      <c r="RR233" s="22"/>
      <c r="RS233" s="22"/>
      <c r="RT233" s="22"/>
      <c r="RU233" s="22"/>
      <c r="RV233" s="22"/>
      <c r="RW233" s="22"/>
      <c r="RX233" s="22"/>
      <c r="RY233" s="22"/>
      <c r="RZ233" s="22"/>
      <c r="SA233" s="22"/>
      <c r="SB233" s="22"/>
      <c r="SC233" s="22"/>
      <c r="SD233" s="22"/>
      <c r="SE233" s="22"/>
      <c r="SF233" s="22"/>
      <c r="SG233" s="22"/>
      <c r="SH233" s="22"/>
      <c r="SI233" s="22"/>
      <c r="SJ233" s="22"/>
      <c r="SK233" s="22"/>
      <c r="SL233" s="22"/>
      <c r="SM233" s="22"/>
      <c r="SN233" s="22"/>
      <c r="SO233" s="22"/>
      <c r="SP233" s="22"/>
      <c r="SQ233" s="22"/>
      <c r="SR233" s="22"/>
      <c r="SS233" s="22"/>
      <c r="ST233" s="22"/>
      <c r="SU233" s="22"/>
      <c r="SV233" s="22"/>
      <c r="SW233" s="22"/>
      <c r="SX233" s="22"/>
      <c r="SY233" s="22"/>
      <c r="SZ233" s="22"/>
      <c r="TA233" s="22"/>
      <c r="TB233" s="22"/>
      <c r="TC233" s="22"/>
      <c r="TD233" s="22"/>
      <c r="TE233" s="22"/>
      <c r="TF233" s="22"/>
      <c r="TG233" s="22"/>
      <c r="TH233" s="22"/>
      <c r="TI233" s="22"/>
      <c r="TJ233" s="22"/>
      <c r="TK233" s="22"/>
      <c r="TL233" s="22"/>
      <c r="TM233" s="22"/>
      <c r="TN233" s="22"/>
      <c r="TO233" s="22"/>
    </row>
    <row r="234" spans="1:535" s="21" customFormat="1" ht="31.5" x14ac:dyDescent="0.25">
      <c r="A234" s="53" t="s">
        <v>198</v>
      </c>
      <c r="B234" s="82" t="str">
        <f>'дод 5'!A159</f>
        <v>6013</v>
      </c>
      <c r="C234" s="54" t="str">
        <f>'дод 5'!C159</f>
        <v>Забезпечення діяльності водопровідно-каналізаційного господарства</v>
      </c>
      <c r="D234" s="157">
        <v>29614040</v>
      </c>
      <c r="E234" s="157"/>
      <c r="F234" s="157"/>
      <c r="G234" s="157">
        <v>22197504.170000002</v>
      </c>
      <c r="H234" s="157"/>
      <c r="I234" s="157"/>
      <c r="J234" s="158">
        <f t="shared" si="152"/>
        <v>74.956014680874347</v>
      </c>
      <c r="K234" s="157">
        <f t="shared" si="185"/>
        <v>200000</v>
      </c>
      <c r="L234" s="157">
        <v>200000</v>
      </c>
      <c r="M234" s="157"/>
      <c r="N234" s="157"/>
      <c r="O234" s="157"/>
      <c r="P234" s="157">
        <v>200000</v>
      </c>
      <c r="Q234" s="157">
        <f t="shared" si="183"/>
        <v>199446.39</v>
      </c>
      <c r="R234" s="157">
        <v>199446.39</v>
      </c>
      <c r="S234" s="157"/>
      <c r="T234" s="157"/>
      <c r="U234" s="157"/>
      <c r="V234" s="157">
        <v>199446.39</v>
      </c>
      <c r="W234" s="158">
        <f t="shared" si="154"/>
        <v>99.723195000000004</v>
      </c>
      <c r="X234" s="157">
        <f t="shared" si="184"/>
        <v>22396950.560000002</v>
      </c>
      <c r="Y234" s="203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  <c r="IT234" s="22"/>
      <c r="IU234" s="22"/>
      <c r="IV234" s="22"/>
      <c r="IW234" s="22"/>
      <c r="IX234" s="22"/>
      <c r="IY234" s="22"/>
      <c r="IZ234" s="22"/>
      <c r="JA234" s="22"/>
      <c r="JB234" s="22"/>
      <c r="JC234" s="22"/>
      <c r="JD234" s="22"/>
      <c r="JE234" s="22"/>
      <c r="JF234" s="22"/>
      <c r="JG234" s="22"/>
      <c r="JH234" s="22"/>
      <c r="JI234" s="22"/>
      <c r="JJ234" s="22"/>
      <c r="JK234" s="22"/>
      <c r="JL234" s="22"/>
      <c r="JM234" s="22"/>
      <c r="JN234" s="22"/>
      <c r="JO234" s="22"/>
      <c r="JP234" s="22"/>
      <c r="JQ234" s="22"/>
      <c r="JR234" s="22"/>
      <c r="JS234" s="22"/>
      <c r="JT234" s="22"/>
      <c r="JU234" s="22"/>
      <c r="JV234" s="22"/>
      <c r="JW234" s="22"/>
      <c r="JX234" s="22"/>
      <c r="JY234" s="22"/>
      <c r="JZ234" s="22"/>
      <c r="KA234" s="22"/>
      <c r="KB234" s="22"/>
      <c r="KC234" s="22"/>
      <c r="KD234" s="22"/>
      <c r="KE234" s="22"/>
      <c r="KF234" s="22"/>
      <c r="KG234" s="22"/>
      <c r="KH234" s="22"/>
      <c r="KI234" s="22"/>
      <c r="KJ234" s="22"/>
      <c r="KK234" s="22"/>
      <c r="KL234" s="22"/>
      <c r="KM234" s="22"/>
      <c r="KN234" s="22"/>
      <c r="KO234" s="22"/>
      <c r="KP234" s="22"/>
      <c r="KQ234" s="22"/>
      <c r="KR234" s="22"/>
      <c r="KS234" s="22"/>
      <c r="KT234" s="22"/>
      <c r="KU234" s="22"/>
      <c r="KV234" s="22"/>
      <c r="KW234" s="22"/>
      <c r="KX234" s="22"/>
      <c r="KY234" s="22"/>
      <c r="KZ234" s="22"/>
      <c r="LA234" s="22"/>
      <c r="LB234" s="22"/>
      <c r="LC234" s="22"/>
      <c r="LD234" s="22"/>
      <c r="LE234" s="22"/>
      <c r="LF234" s="22"/>
      <c r="LG234" s="22"/>
      <c r="LH234" s="22"/>
      <c r="LI234" s="22"/>
      <c r="LJ234" s="22"/>
      <c r="LK234" s="22"/>
      <c r="LL234" s="22"/>
      <c r="LM234" s="22"/>
      <c r="LN234" s="22"/>
      <c r="LO234" s="22"/>
      <c r="LP234" s="22"/>
      <c r="LQ234" s="22"/>
      <c r="LR234" s="22"/>
      <c r="LS234" s="22"/>
      <c r="LT234" s="22"/>
      <c r="LU234" s="22"/>
      <c r="LV234" s="22"/>
      <c r="LW234" s="22"/>
      <c r="LX234" s="22"/>
      <c r="LY234" s="22"/>
      <c r="LZ234" s="22"/>
      <c r="MA234" s="22"/>
      <c r="MB234" s="22"/>
      <c r="MC234" s="22"/>
      <c r="MD234" s="22"/>
      <c r="ME234" s="22"/>
      <c r="MF234" s="22"/>
      <c r="MG234" s="22"/>
      <c r="MH234" s="22"/>
      <c r="MI234" s="22"/>
      <c r="MJ234" s="22"/>
      <c r="MK234" s="22"/>
      <c r="ML234" s="22"/>
      <c r="MM234" s="22"/>
      <c r="MN234" s="22"/>
      <c r="MO234" s="22"/>
      <c r="MP234" s="22"/>
      <c r="MQ234" s="22"/>
      <c r="MR234" s="22"/>
      <c r="MS234" s="22"/>
      <c r="MT234" s="22"/>
      <c r="MU234" s="22"/>
      <c r="MV234" s="22"/>
      <c r="MW234" s="22"/>
      <c r="MX234" s="22"/>
      <c r="MY234" s="22"/>
      <c r="MZ234" s="22"/>
      <c r="NA234" s="22"/>
      <c r="NB234" s="22"/>
      <c r="NC234" s="22"/>
      <c r="ND234" s="22"/>
      <c r="NE234" s="22"/>
      <c r="NF234" s="22"/>
      <c r="NG234" s="22"/>
      <c r="NH234" s="22"/>
      <c r="NI234" s="22"/>
      <c r="NJ234" s="22"/>
      <c r="NK234" s="22"/>
      <c r="NL234" s="22"/>
      <c r="NM234" s="22"/>
      <c r="NN234" s="22"/>
      <c r="NO234" s="22"/>
      <c r="NP234" s="22"/>
      <c r="NQ234" s="22"/>
      <c r="NR234" s="22"/>
      <c r="NS234" s="22"/>
      <c r="NT234" s="22"/>
      <c r="NU234" s="22"/>
      <c r="NV234" s="22"/>
      <c r="NW234" s="22"/>
      <c r="NX234" s="22"/>
      <c r="NY234" s="22"/>
      <c r="NZ234" s="22"/>
      <c r="OA234" s="22"/>
      <c r="OB234" s="22"/>
      <c r="OC234" s="22"/>
      <c r="OD234" s="22"/>
      <c r="OE234" s="22"/>
      <c r="OF234" s="22"/>
      <c r="OG234" s="22"/>
      <c r="OH234" s="22"/>
      <c r="OI234" s="22"/>
      <c r="OJ234" s="22"/>
      <c r="OK234" s="22"/>
      <c r="OL234" s="22"/>
      <c r="OM234" s="22"/>
      <c r="ON234" s="22"/>
      <c r="OO234" s="22"/>
      <c r="OP234" s="22"/>
      <c r="OQ234" s="22"/>
      <c r="OR234" s="22"/>
      <c r="OS234" s="22"/>
      <c r="OT234" s="22"/>
      <c r="OU234" s="22"/>
      <c r="OV234" s="22"/>
      <c r="OW234" s="22"/>
      <c r="OX234" s="22"/>
      <c r="OY234" s="22"/>
      <c r="OZ234" s="22"/>
      <c r="PA234" s="22"/>
      <c r="PB234" s="22"/>
      <c r="PC234" s="22"/>
      <c r="PD234" s="22"/>
      <c r="PE234" s="22"/>
      <c r="PF234" s="22"/>
      <c r="PG234" s="22"/>
      <c r="PH234" s="22"/>
      <c r="PI234" s="22"/>
      <c r="PJ234" s="22"/>
      <c r="PK234" s="22"/>
      <c r="PL234" s="22"/>
      <c r="PM234" s="22"/>
      <c r="PN234" s="22"/>
      <c r="PO234" s="22"/>
      <c r="PP234" s="22"/>
      <c r="PQ234" s="22"/>
      <c r="PR234" s="22"/>
      <c r="PS234" s="22"/>
      <c r="PT234" s="22"/>
      <c r="PU234" s="22"/>
      <c r="PV234" s="22"/>
      <c r="PW234" s="22"/>
      <c r="PX234" s="22"/>
      <c r="PY234" s="22"/>
      <c r="PZ234" s="22"/>
      <c r="QA234" s="22"/>
      <c r="QB234" s="22"/>
      <c r="QC234" s="22"/>
      <c r="QD234" s="22"/>
      <c r="QE234" s="22"/>
      <c r="QF234" s="22"/>
      <c r="QG234" s="22"/>
      <c r="QH234" s="22"/>
      <c r="QI234" s="22"/>
      <c r="QJ234" s="22"/>
      <c r="QK234" s="22"/>
      <c r="QL234" s="22"/>
      <c r="QM234" s="22"/>
      <c r="QN234" s="22"/>
      <c r="QO234" s="22"/>
      <c r="QP234" s="22"/>
      <c r="QQ234" s="22"/>
      <c r="QR234" s="22"/>
      <c r="QS234" s="22"/>
      <c r="QT234" s="22"/>
      <c r="QU234" s="22"/>
      <c r="QV234" s="22"/>
      <c r="QW234" s="22"/>
      <c r="QX234" s="22"/>
      <c r="QY234" s="22"/>
      <c r="QZ234" s="22"/>
      <c r="RA234" s="22"/>
      <c r="RB234" s="22"/>
      <c r="RC234" s="22"/>
      <c r="RD234" s="22"/>
      <c r="RE234" s="22"/>
      <c r="RF234" s="22"/>
      <c r="RG234" s="22"/>
      <c r="RH234" s="22"/>
      <c r="RI234" s="22"/>
      <c r="RJ234" s="22"/>
      <c r="RK234" s="22"/>
      <c r="RL234" s="22"/>
      <c r="RM234" s="22"/>
      <c r="RN234" s="22"/>
      <c r="RO234" s="22"/>
      <c r="RP234" s="22"/>
      <c r="RQ234" s="22"/>
      <c r="RR234" s="22"/>
      <c r="RS234" s="22"/>
      <c r="RT234" s="22"/>
      <c r="RU234" s="22"/>
      <c r="RV234" s="22"/>
      <c r="RW234" s="22"/>
      <c r="RX234" s="22"/>
      <c r="RY234" s="22"/>
      <c r="RZ234" s="22"/>
      <c r="SA234" s="22"/>
      <c r="SB234" s="22"/>
      <c r="SC234" s="22"/>
      <c r="SD234" s="22"/>
      <c r="SE234" s="22"/>
      <c r="SF234" s="22"/>
      <c r="SG234" s="22"/>
      <c r="SH234" s="22"/>
      <c r="SI234" s="22"/>
      <c r="SJ234" s="22"/>
      <c r="SK234" s="22"/>
      <c r="SL234" s="22"/>
      <c r="SM234" s="22"/>
      <c r="SN234" s="22"/>
      <c r="SO234" s="22"/>
      <c r="SP234" s="22"/>
      <c r="SQ234" s="22"/>
      <c r="SR234" s="22"/>
      <c r="SS234" s="22"/>
      <c r="ST234" s="22"/>
      <c r="SU234" s="22"/>
      <c r="SV234" s="22"/>
      <c r="SW234" s="22"/>
      <c r="SX234" s="22"/>
      <c r="SY234" s="22"/>
      <c r="SZ234" s="22"/>
      <c r="TA234" s="22"/>
      <c r="TB234" s="22"/>
      <c r="TC234" s="22"/>
      <c r="TD234" s="22"/>
      <c r="TE234" s="22"/>
      <c r="TF234" s="22"/>
      <c r="TG234" s="22"/>
      <c r="TH234" s="22"/>
      <c r="TI234" s="22"/>
      <c r="TJ234" s="22"/>
      <c r="TK234" s="22"/>
      <c r="TL234" s="22"/>
      <c r="TM234" s="22"/>
      <c r="TN234" s="22"/>
      <c r="TO234" s="22"/>
    </row>
    <row r="235" spans="1:535" s="21" customFormat="1" ht="33" customHeight="1" x14ac:dyDescent="0.25">
      <c r="A235" s="53" t="s">
        <v>259</v>
      </c>
      <c r="B235" s="82" t="str">
        <f>'дод 5'!A160</f>
        <v>6015</v>
      </c>
      <c r="C235" s="54" t="str">
        <f>'дод 5'!C160</f>
        <v>Забезпечення надійної та безперебійної експлуатації ліфтів</v>
      </c>
      <c r="D235" s="157">
        <v>115980</v>
      </c>
      <c r="E235" s="157"/>
      <c r="F235" s="157"/>
      <c r="G235" s="157">
        <v>15268.41</v>
      </c>
      <c r="H235" s="157"/>
      <c r="I235" s="157"/>
      <c r="J235" s="158">
        <f t="shared" si="152"/>
        <v>13.164692188308329</v>
      </c>
      <c r="K235" s="157">
        <f t="shared" si="185"/>
        <v>32680050</v>
      </c>
      <c r="L235" s="157">
        <v>32630050</v>
      </c>
      <c r="M235" s="157"/>
      <c r="N235" s="157"/>
      <c r="O235" s="157"/>
      <c r="P235" s="157">
        <v>32680050</v>
      </c>
      <c r="Q235" s="157">
        <f t="shared" si="183"/>
        <v>10385676.58</v>
      </c>
      <c r="R235" s="157">
        <v>10385676.58</v>
      </c>
      <c r="S235" s="157"/>
      <c r="T235" s="157"/>
      <c r="U235" s="157"/>
      <c r="V235" s="157">
        <v>10385676.58</v>
      </c>
      <c r="W235" s="158">
        <f t="shared" si="154"/>
        <v>31.779867472662986</v>
      </c>
      <c r="X235" s="157">
        <f t="shared" si="184"/>
        <v>10400944.99</v>
      </c>
      <c r="Y235" s="203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  <c r="IT235" s="22"/>
      <c r="IU235" s="22"/>
      <c r="IV235" s="22"/>
      <c r="IW235" s="22"/>
      <c r="IX235" s="22"/>
      <c r="IY235" s="22"/>
      <c r="IZ235" s="22"/>
      <c r="JA235" s="22"/>
      <c r="JB235" s="22"/>
      <c r="JC235" s="22"/>
      <c r="JD235" s="22"/>
      <c r="JE235" s="22"/>
      <c r="JF235" s="22"/>
      <c r="JG235" s="22"/>
      <c r="JH235" s="22"/>
      <c r="JI235" s="22"/>
      <c r="JJ235" s="22"/>
      <c r="JK235" s="22"/>
      <c r="JL235" s="22"/>
      <c r="JM235" s="22"/>
      <c r="JN235" s="22"/>
      <c r="JO235" s="22"/>
      <c r="JP235" s="22"/>
      <c r="JQ235" s="22"/>
      <c r="JR235" s="22"/>
      <c r="JS235" s="22"/>
      <c r="JT235" s="22"/>
      <c r="JU235" s="22"/>
      <c r="JV235" s="22"/>
      <c r="JW235" s="22"/>
      <c r="JX235" s="22"/>
      <c r="JY235" s="22"/>
      <c r="JZ235" s="22"/>
      <c r="KA235" s="22"/>
      <c r="KB235" s="22"/>
      <c r="KC235" s="22"/>
      <c r="KD235" s="22"/>
      <c r="KE235" s="22"/>
      <c r="KF235" s="22"/>
      <c r="KG235" s="22"/>
      <c r="KH235" s="22"/>
      <c r="KI235" s="22"/>
      <c r="KJ235" s="22"/>
      <c r="KK235" s="22"/>
      <c r="KL235" s="22"/>
      <c r="KM235" s="22"/>
      <c r="KN235" s="22"/>
      <c r="KO235" s="22"/>
      <c r="KP235" s="22"/>
      <c r="KQ235" s="22"/>
      <c r="KR235" s="22"/>
      <c r="KS235" s="22"/>
      <c r="KT235" s="22"/>
      <c r="KU235" s="22"/>
      <c r="KV235" s="22"/>
      <c r="KW235" s="22"/>
      <c r="KX235" s="22"/>
      <c r="KY235" s="22"/>
      <c r="KZ235" s="22"/>
      <c r="LA235" s="22"/>
      <c r="LB235" s="22"/>
      <c r="LC235" s="22"/>
      <c r="LD235" s="22"/>
      <c r="LE235" s="22"/>
      <c r="LF235" s="22"/>
      <c r="LG235" s="22"/>
      <c r="LH235" s="22"/>
      <c r="LI235" s="22"/>
      <c r="LJ235" s="22"/>
      <c r="LK235" s="22"/>
      <c r="LL235" s="22"/>
      <c r="LM235" s="22"/>
      <c r="LN235" s="22"/>
      <c r="LO235" s="22"/>
      <c r="LP235" s="22"/>
      <c r="LQ235" s="22"/>
      <c r="LR235" s="22"/>
      <c r="LS235" s="22"/>
      <c r="LT235" s="22"/>
      <c r="LU235" s="22"/>
      <c r="LV235" s="22"/>
      <c r="LW235" s="22"/>
      <c r="LX235" s="22"/>
      <c r="LY235" s="22"/>
      <c r="LZ235" s="22"/>
      <c r="MA235" s="22"/>
      <c r="MB235" s="22"/>
      <c r="MC235" s="22"/>
      <c r="MD235" s="22"/>
      <c r="ME235" s="22"/>
      <c r="MF235" s="22"/>
      <c r="MG235" s="22"/>
      <c r="MH235" s="22"/>
      <c r="MI235" s="22"/>
      <c r="MJ235" s="22"/>
      <c r="MK235" s="22"/>
      <c r="ML235" s="22"/>
      <c r="MM235" s="22"/>
      <c r="MN235" s="22"/>
      <c r="MO235" s="22"/>
      <c r="MP235" s="22"/>
      <c r="MQ235" s="22"/>
      <c r="MR235" s="22"/>
      <c r="MS235" s="22"/>
      <c r="MT235" s="22"/>
      <c r="MU235" s="22"/>
      <c r="MV235" s="22"/>
      <c r="MW235" s="22"/>
      <c r="MX235" s="22"/>
      <c r="MY235" s="22"/>
      <c r="MZ235" s="22"/>
      <c r="NA235" s="22"/>
      <c r="NB235" s="22"/>
      <c r="NC235" s="22"/>
      <c r="ND235" s="22"/>
      <c r="NE235" s="22"/>
      <c r="NF235" s="22"/>
      <c r="NG235" s="22"/>
      <c r="NH235" s="22"/>
      <c r="NI235" s="22"/>
      <c r="NJ235" s="22"/>
      <c r="NK235" s="22"/>
      <c r="NL235" s="22"/>
      <c r="NM235" s="22"/>
      <c r="NN235" s="22"/>
      <c r="NO235" s="22"/>
      <c r="NP235" s="22"/>
      <c r="NQ235" s="22"/>
      <c r="NR235" s="22"/>
      <c r="NS235" s="22"/>
      <c r="NT235" s="22"/>
      <c r="NU235" s="22"/>
      <c r="NV235" s="22"/>
      <c r="NW235" s="22"/>
      <c r="NX235" s="22"/>
      <c r="NY235" s="22"/>
      <c r="NZ235" s="22"/>
      <c r="OA235" s="22"/>
      <c r="OB235" s="22"/>
      <c r="OC235" s="22"/>
      <c r="OD235" s="22"/>
      <c r="OE235" s="22"/>
      <c r="OF235" s="22"/>
      <c r="OG235" s="22"/>
      <c r="OH235" s="22"/>
      <c r="OI235" s="22"/>
      <c r="OJ235" s="22"/>
      <c r="OK235" s="22"/>
      <c r="OL235" s="22"/>
      <c r="OM235" s="22"/>
      <c r="ON235" s="22"/>
      <c r="OO235" s="22"/>
      <c r="OP235" s="22"/>
      <c r="OQ235" s="22"/>
      <c r="OR235" s="22"/>
      <c r="OS235" s="22"/>
      <c r="OT235" s="22"/>
      <c r="OU235" s="22"/>
      <c r="OV235" s="22"/>
      <c r="OW235" s="22"/>
      <c r="OX235" s="22"/>
      <c r="OY235" s="22"/>
      <c r="OZ235" s="22"/>
      <c r="PA235" s="22"/>
      <c r="PB235" s="22"/>
      <c r="PC235" s="22"/>
      <c r="PD235" s="22"/>
      <c r="PE235" s="22"/>
      <c r="PF235" s="22"/>
      <c r="PG235" s="22"/>
      <c r="PH235" s="22"/>
      <c r="PI235" s="22"/>
      <c r="PJ235" s="22"/>
      <c r="PK235" s="22"/>
      <c r="PL235" s="22"/>
      <c r="PM235" s="22"/>
      <c r="PN235" s="22"/>
      <c r="PO235" s="22"/>
      <c r="PP235" s="22"/>
      <c r="PQ235" s="22"/>
      <c r="PR235" s="22"/>
      <c r="PS235" s="22"/>
      <c r="PT235" s="22"/>
      <c r="PU235" s="22"/>
      <c r="PV235" s="22"/>
      <c r="PW235" s="22"/>
      <c r="PX235" s="22"/>
      <c r="PY235" s="22"/>
      <c r="PZ235" s="22"/>
      <c r="QA235" s="22"/>
      <c r="QB235" s="22"/>
      <c r="QC235" s="22"/>
      <c r="QD235" s="22"/>
      <c r="QE235" s="22"/>
      <c r="QF235" s="22"/>
      <c r="QG235" s="22"/>
      <c r="QH235" s="22"/>
      <c r="QI235" s="22"/>
      <c r="QJ235" s="22"/>
      <c r="QK235" s="22"/>
      <c r="QL235" s="22"/>
      <c r="QM235" s="22"/>
      <c r="QN235" s="22"/>
      <c r="QO235" s="22"/>
      <c r="QP235" s="22"/>
      <c r="QQ235" s="22"/>
      <c r="QR235" s="22"/>
      <c r="QS235" s="22"/>
      <c r="QT235" s="22"/>
      <c r="QU235" s="22"/>
      <c r="QV235" s="22"/>
      <c r="QW235" s="22"/>
      <c r="QX235" s="22"/>
      <c r="QY235" s="22"/>
      <c r="QZ235" s="22"/>
      <c r="RA235" s="22"/>
      <c r="RB235" s="22"/>
      <c r="RC235" s="22"/>
      <c r="RD235" s="22"/>
      <c r="RE235" s="22"/>
      <c r="RF235" s="22"/>
      <c r="RG235" s="22"/>
      <c r="RH235" s="22"/>
      <c r="RI235" s="22"/>
      <c r="RJ235" s="22"/>
      <c r="RK235" s="22"/>
      <c r="RL235" s="22"/>
      <c r="RM235" s="22"/>
      <c r="RN235" s="22"/>
      <c r="RO235" s="22"/>
      <c r="RP235" s="22"/>
      <c r="RQ235" s="22"/>
      <c r="RR235" s="22"/>
      <c r="RS235" s="22"/>
      <c r="RT235" s="22"/>
      <c r="RU235" s="22"/>
      <c r="RV235" s="22"/>
      <c r="RW235" s="22"/>
      <c r="RX235" s="22"/>
      <c r="RY235" s="22"/>
      <c r="RZ235" s="22"/>
      <c r="SA235" s="22"/>
      <c r="SB235" s="22"/>
      <c r="SC235" s="22"/>
      <c r="SD235" s="22"/>
      <c r="SE235" s="22"/>
      <c r="SF235" s="22"/>
      <c r="SG235" s="22"/>
      <c r="SH235" s="22"/>
      <c r="SI235" s="22"/>
      <c r="SJ235" s="22"/>
      <c r="SK235" s="22"/>
      <c r="SL235" s="22"/>
      <c r="SM235" s="22"/>
      <c r="SN235" s="22"/>
      <c r="SO235" s="22"/>
      <c r="SP235" s="22"/>
      <c r="SQ235" s="22"/>
      <c r="SR235" s="22"/>
      <c r="SS235" s="22"/>
      <c r="ST235" s="22"/>
      <c r="SU235" s="22"/>
      <c r="SV235" s="22"/>
      <c r="SW235" s="22"/>
      <c r="SX235" s="22"/>
      <c r="SY235" s="22"/>
      <c r="SZ235" s="22"/>
      <c r="TA235" s="22"/>
      <c r="TB235" s="22"/>
      <c r="TC235" s="22"/>
      <c r="TD235" s="22"/>
      <c r="TE235" s="22"/>
      <c r="TF235" s="22"/>
      <c r="TG235" s="22"/>
      <c r="TH235" s="22"/>
      <c r="TI235" s="22"/>
      <c r="TJ235" s="22"/>
      <c r="TK235" s="22"/>
      <c r="TL235" s="22"/>
      <c r="TM235" s="22"/>
      <c r="TN235" s="22"/>
      <c r="TO235" s="22"/>
    </row>
    <row r="236" spans="1:535" s="21" customFormat="1" ht="32.25" customHeight="1" x14ac:dyDescent="0.25">
      <c r="A236" s="53" t="s">
        <v>262</v>
      </c>
      <c r="B236" s="82" t="str">
        <f>'дод 5'!A161</f>
        <v>6017</v>
      </c>
      <c r="C236" s="54" t="str">
        <f>'дод 5'!C161</f>
        <v>Інша діяльність, пов’язана з експлуатацією об’єктів житлово-комунального господарства</v>
      </c>
      <c r="D236" s="157">
        <v>100000</v>
      </c>
      <c r="E236" s="157"/>
      <c r="F236" s="157"/>
      <c r="G236" s="157"/>
      <c r="H236" s="157"/>
      <c r="I236" s="157"/>
      <c r="J236" s="158">
        <f t="shared" si="152"/>
        <v>0</v>
      </c>
      <c r="K236" s="157">
        <f t="shared" si="185"/>
        <v>0</v>
      </c>
      <c r="L236" s="157"/>
      <c r="M236" s="157"/>
      <c r="N236" s="157"/>
      <c r="O236" s="157"/>
      <c r="P236" s="157"/>
      <c r="Q236" s="157">
        <f t="shared" si="183"/>
        <v>0</v>
      </c>
      <c r="R236" s="157"/>
      <c r="S236" s="157"/>
      <c r="T236" s="157"/>
      <c r="U236" s="157"/>
      <c r="V236" s="157"/>
      <c r="W236" s="158"/>
      <c r="X236" s="157">
        <f t="shared" si="184"/>
        <v>0</v>
      </c>
      <c r="Y236" s="203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  <c r="IT236" s="22"/>
      <c r="IU236" s="22"/>
      <c r="IV236" s="22"/>
      <c r="IW236" s="22"/>
      <c r="IX236" s="22"/>
      <c r="IY236" s="22"/>
      <c r="IZ236" s="22"/>
      <c r="JA236" s="22"/>
      <c r="JB236" s="22"/>
      <c r="JC236" s="22"/>
      <c r="JD236" s="22"/>
      <c r="JE236" s="22"/>
      <c r="JF236" s="22"/>
      <c r="JG236" s="22"/>
      <c r="JH236" s="22"/>
      <c r="JI236" s="22"/>
      <c r="JJ236" s="22"/>
      <c r="JK236" s="22"/>
      <c r="JL236" s="22"/>
      <c r="JM236" s="22"/>
      <c r="JN236" s="22"/>
      <c r="JO236" s="22"/>
      <c r="JP236" s="22"/>
      <c r="JQ236" s="22"/>
      <c r="JR236" s="22"/>
      <c r="JS236" s="22"/>
      <c r="JT236" s="22"/>
      <c r="JU236" s="22"/>
      <c r="JV236" s="22"/>
      <c r="JW236" s="22"/>
      <c r="JX236" s="22"/>
      <c r="JY236" s="22"/>
      <c r="JZ236" s="22"/>
      <c r="KA236" s="22"/>
      <c r="KB236" s="22"/>
      <c r="KC236" s="22"/>
      <c r="KD236" s="22"/>
      <c r="KE236" s="22"/>
      <c r="KF236" s="22"/>
      <c r="KG236" s="22"/>
      <c r="KH236" s="22"/>
      <c r="KI236" s="22"/>
      <c r="KJ236" s="22"/>
      <c r="KK236" s="22"/>
      <c r="KL236" s="22"/>
      <c r="KM236" s="22"/>
      <c r="KN236" s="22"/>
      <c r="KO236" s="22"/>
      <c r="KP236" s="22"/>
      <c r="KQ236" s="22"/>
      <c r="KR236" s="22"/>
      <c r="KS236" s="22"/>
      <c r="KT236" s="22"/>
      <c r="KU236" s="22"/>
      <c r="KV236" s="22"/>
      <c r="KW236" s="22"/>
      <c r="KX236" s="22"/>
      <c r="KY236" s="22"/>
      <c r="KZ236" s="22"/>
      <c r="LA236" s="22"/>
      <c r="LB236" s="22"/>
      <c r="LC236" s="22"/>
      <c r="LD236" s="22"/>
      <c r="LE236" s="22"/>
      <c r="LF236" s="22"/>
      <c r="LG236" s="22"/>
      <c r="LH236" s="22"/>
      <c r="LI236" s="22"/>
      <c r="LJ236" s="22"/>
      <c r="LK236" s="22"/>
      <c r="LL236" s="22"/>
      <c r="LM236" s="22"/>
      <c r="LN236" s="22"/>
      <c r="LO236" s="22"/>
      <c r="LP236" s="22"/>
      <c r="LQ236" s="22"/>
      <c r="LR236" s="22"/>
      <c r="LS236" s="22"/>
      <c r="LT236" s="22"/>
      <c r="LU236" s="22"/>
      <c r="LV236" s="22"/>
      <c r="LW236" s="22"/>
      <c r="LX236" s="22"/>
      <c r="LY236" s="22"/>
      <c r="LZ236" s="22"/>
      <c r="MA236" s="22"/>
      <c r="MB236" s="22"/>
      <c r="MC236" s="22"/>
      <c r="MD236" s="22"/>
      <c r="ME236" s="22"/>
      <c r="MF236" s="22"/>
      <c r="MG236" s="22"/>
      <c r="MH236" s="22"/>
      <c r="MI236" s="22"/>
      <c r="MJ236" s="22"/>
      <c r="MK236" s="22"/>
      <c r="ML236" s="22"/>
      <c r="MM236" s="22"/>
      <c r="MN236" s="22"/>
      <c r="MO236" s="22"/>
      <c r="MP236" s="22"/>
      <c r="MQ236" s="22"/>
      <c r="MR236" s="22"/>
      <c r="MS236" s="22"/>
      <c r="MT236" s="22"/>
      <c r="MU236" s="22"/>
      <c r="MV236" s="22"/>
      <c r="MW236" s="22"/>
      <c r="MX236" s="22"/>
      <c r="MY236" s="22"/>
      <c r="MZ236" s="22"/>
      <c r="NA236" s="22"/>
      <c r="NB236" s="22"/>
      <c r="NC236" s="22"/>
      <c r="ND236" s="22"/>
      <c r="NE236" s="22"/>
      <c r="NF236" s="22"/>
      <c r="NG236" s="22"/>
      <c r="NH236" s="22"/>
      <c r="NI236" s="22"/>
      <c r="NJ236" s="22"/>
      <c r="NK236" s="22"/>
      <c r="NL236" s="22"/>
      <c r="NM236" s="22"/>
      <c r="NN236" s="22"/>
      <c r="NO236" s="22"/>
      <c r="NP236" s="22"/>
      <c r="NQ236" s="22"/>
      <c r="NR236" s="22"/>
      <c r="NS236" s="22"/>
      <c r="NT236" s="22"/>
      <c r="NU236" s="22"/>
      <c r="NV236" s="22"/>
      <c r="NW236" s="22"/>
      <c r="NX236" s="22"/>
      <c r="NY236" s="22"/>
      <c r="NZ236" s="22"/>
      <c r="OA236" s="22"/>
      <c r="OB236" s="22"/>
      <c r="OC236" s="22"/>
      <c r="OD236" s="22"/>
      <c r="OE236" s="22"/>
      <c r="OF236" s="22"/>
      <c r="OG236" s="22"/>
      <c r="OH236" s="22"/>
      <c r="OI236" s="22"/>
      <c r="OJ236" s="22"/>
      <c r="OK236" s="22"/>
      <c r="OL236" s="22"/>
      <c r="OM236" s="22"/>
      <c r="ON236" s="22"/>
      <c r="OO236" s="22"/>
      <c r="OP236" s="22"/>
      <c r="OQ236" s="22"/>
      <c r="OR236" s="22"/>
      <c r="OS236" s="22"/>
      <c r="OT236" s="22"/>
      <c r="OU236" s="22"/>
      <c r="OV236" s="22"/>
      <c r="OW236" s="22"/>
      <c r="OX236" s="22"/>
      <c r="OY236" s="22"/>
      <c r="OZ236" s="22"/>
      <c r="PA236" s="22"/>
      <c r="PB236" s="22"/>
      <c r="PC236" s="22"/>
      <c r="PD236" s="22"/>
      <c r="PE236" s="22"/>
      <c r="PF236" s="22"/>
      <c r="PG236" s="22"/>
      <c r="PH236" s="22"/>
      <c r="PI236" s="22"/>
      <c r="PJ236" s="22"/>
      <c r="PK236" s="22"/>
      <c r="PL236" s="22"/>
      <c r="PM236" s="22"/>
      <c r="PN236" s="22"/>
      <c r="PO236" s="22"/>
      <c r="PP236" s="22"/>
      <c r="PQ236" s="22"/>
      <c r="PR236" s="22"/>
      <c r="PS236" s="22"/>
      <c r="PT236" s="22"/>
      <c r="PU236" s="22"/>
      <c r="PV236" s="22"/>
      <c r="PW236" s="22"/>
      <c r="PX236" s="22"/>
      <c r="PY236" s="22"/>
      <c r="PZ236" s="22"/>
      <c r="QA236" s="22"/>
      <c r="QB236" s="22"/>
      <c r="QC236" s="22"/>
      <c r="QD236" s="22"/>
      <c r="QE236" s="22"/>
      <c r="QF236" s="22"/>
      <c r="QG236" s="22"/>
      <c r="QH236" s="22"/>
      <c r="QI236" s="22"/>
      <c r="QJ236" s="22"/>
      <c r="QK236" s="22"/>
      <c r="QL236" s="22"/>
      <c r="QM236" s="22"/>
      <c r="QN236" s="22"/>
      <c r="QO236" s="22"/>
      <c r="QP236" s="22"/>
      <c r="QQ236" s="22"/>
      <c r="QR236" s="22"/>
      <c r="QS236" s="22"/>
      <c r="QT236" s="22"/>
      <c r="QU236" s="22"/>
      <c r="QV236" s="22"/>
      <c r="QW236" s="22"/>
      <c r="QX236" s="22"/>
      <c r="QY236" s="22"/>
      <c r="QZ236" s="22"/>
      <c r="RA236" s="22"/>
      <c r="RB236" s="22"/>
      <c r="RC236" s="22"/>
      <c r="RD236" s="22"/>
      <c r="RE236" s="22"/>
      <c r="RF236" s="22"/>
      <c r="RG236" s="22"/>
      <c r="RH236" s="22"/>
      <c r="RI236" s="22"/>
      <c r="RJ236" s="22"/>
      <c r="RK236" s="22"/>
      <c r="RL236" s="22"/>
      <c r="RM236" s="22"/>
      <c r="RN236" s="22"/>
      <c r="RO236" s="22"/>
      <c r="RP236" s="22"/>
      <c r="RQ236" s="22"/>
      <c r="RR236" s="22"/>
      <c r="RS236" s="22"/>
      <c r="RT236" s="22"/>
      <c r="RU236" s="22"/>
      <c r="RV236" s="22"/>
      <c r="RW236" s="22"/>
      <c r="RX236" s="22"/>
      <c r="RY236" s="22"/>
      <c r="RZ236" s="22"/>
      <c r="SA236" s="22"/>
      <c r="SB236" s="22"/>
      <c r="SC236" s="22"/>
      <c r="SD236" s="22"/>
      <c r="SE236" s="22"/>
      <c r="SF236" s="22"/>
      <c r="SG236" s="22"/>
      <c r="SH236" s="22"/>
      <c r="SI236" s="22"/>
      <c r="SJ236" s="22"/>
      <c r="SK236" s="22"/>
      <c r="SL236" s="22"/>
      <c r="SM236" s="22"/>
      <c r="SN236" s="22"/>
      <c r="SO236" s="22"/>
      <c r="SP236" s="22"/>
      <c r="SQ236" s="22"/>
      <c r="SR236" s="22"/>
      <c r="SS236" s="22"/>
      <c r="ST236" s="22"/>
      <c r="SU236" s="22"/>
      <c r="SV236" s="22"/>
      <c r="SW236" s="22"/>
      <c r="SX236" s="22"/>
      <c r="SY236" s="22"/>
      <c r="SZ236" s="22"/>
      <c r="TA236" s="22"/>
      <c r="TB236" s="22"/>
      <c r="TC236" s="22"/>
      <c r="TD236" s="22"/>
      <c r="TE236" s="22"/>
      <c r="TF236" s="22"/>
      <c r="TG236" s="22"/>
      <c r="TH236" s="22"/>
      <c r="TI236" s="22"/>
      <c r="TJ236" s="22"/>
      <c r="TK236" s="22"/>
      <c r="TL236" s="22"/>
      <c r="TM236" s="22"/>
      <c r="TN236" s="22"/>
      <c r="TO236" s="22"/>
    </row>
    <row r="237" spans="1:535" s="21" customFormat="1" ht="63" x14ac:dyDescent="0.25">
      <c r="A237" s="53" t="s">
        <v>199</v>
      </c>
      <c r="B237" s="82" t="str">
        <f>'дод 5'!A162</f>
        <v>6020</v>
      </c>
      <c r="C237" s="54" t="str">
        <f>'дод 5'!C162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D237" s="157">
        <v>1871258.48</v>
      </c>
      <c r="E237" s="157"/>
      <c r="F237" s="157"/>
      <c r="G237" s="157">
        <v>1627628.18</v>
      </c>
      <c r="H237" s="157"/>
      <c r="I237" s="157"/>
      <c r="J237" s="158">
        <f t="shared" si="152"/>
        <v>86.980403690675587</v>
      </c>
      <c r="K237" s="157">
        <f t="shared" si="185"/>
        <v>0</v>
      </c>
      <c r="L237" s="157"/>
      <c r="M237" s="157"/>
      <c r="N237" s="157"/>
      <c r="O237" s="157"/>
      <c r="P237" s="157"/>
      <c r="Q237" s="157">
        <f t="shared" si="183"/>
        <v>0</v>
      </c>
      <c r="R237" s="157"/>
      <c r="S237" s="157"/>
      <c r="T237" s="157"/>
      <c r="U237" s="157"/>
      <c r="V237" s="157"/>
      <c r="W237" s="158"/>
      <c r="X237" s="157">
        <f t="shared" si="184"/>
        <v>1627628.18</v>
      </c>
      <c r="Y237" s="203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  <c r="IT237" s="22"/>
      <c r="IU237" s="22"/>
      <c r="IV237" s="22"/>
      <c r="IW237" s="22"/>
      <c r="IX237" s="22"/>
      <c r="IY237" s="22"/>
      <c r="IZ237" s="22"/>
      <c r="JA237" s="22"/>
      <c r="JB237" s="22"/>
      <c r="JC237" s="22"/>
      <c r="JD237" s="22"/>
      <c r="JE237" s="22"/>
      <c r="JF237" s="22"/>
      <c r="JG237" s="22"/>
      <c r="JH237" s="22"/>
      <c r="JI237" s="22"/>
      <c r="JJ237" s="22"/>
      <c r="JK237" s="22"/>
      <c r="JL237" s="22"/>
      <c r="JM237" s="22"/>
      <c r="JN237" s="22"/>
      <c r="JO237" s="22"/>
      <c r="JP237" s="22"/>
      <c r="JQ237" s="22"/>
      <c r="JR237" s="22"/>
      <c r="JS237" s="22"/>
      <c r="JT237" s="22"/>
      <c r="JU237" s="22"/>
      <c r="JV237" s="22"/>
      <c r="JW237" s="22"/>
      <c r="JX237" s="22"/>
      <c r="JY237" s="22"/>
      <c r="JZ237" s="22"/>
      <c r="KA237" s="22"/>
      <c r="KB237" s="22"/>
      <c r="KC237" s="22"/>
      <c r="KD237" s="22"/>
      <c r="KE237" s="22"/>
      <c r="KF237" s="22"/>
      <c r="KG237" s="22"/>
      <c r="KH237" s="22"/>
      <c r="KI237" s="22"/>
      <c r="KJ237" s="22"/>
      <c r="KK237" s="22"/>
      <c r="KL237" s="22"/>
      <c r="KM237" s="22"/>
      <c r="KN237" s="22"/>
      <c r="KO237" s="22"/>
      <c r="KP237" s="22"/>
      <c r="KQ237" s="22"/>
      <c r="KR237" s="22"/>
      <c r="KS237" s="22"/>
      <c r="KT237" s="22"/>
      <c r="KU237" s="22"/>
      <c r="KV237" s="22"/>
      <c r="KW237" s="22"/>
      <c r="KX237" s="22"/>
      <c r="KY237" s="22"/>
      <c r="KZ237" s="22"/>
      <c r="LA237" s="22"/>
      <c r="LB237" s="22"/>
      <c r="LC237" s="22"/>
      <c r="LD237" s="22"/>
      <c r="LE237" s="22"/>
      <c r="LF237" s="22"/>
      <c r="LG237" s="22"/>
      <c r="LH237" s="22"/>
      <c r="LI237" s="22"/>
      <c r="LJ237" s="22"/>
      <c r="LK237" s="22"/>
      <c r="LL237" s="22"/>
      <c r="LM237" s="22"/>
      <c r="LN237" s="22"/>
      <c r="LO237" s="22"/>
      <c r="LP237" s="22"/>
      <c r="LQ237" s="22"/>
      <c r="LR237" s="22"/>
      <c r="LS237" s="22"/>
      <c r="LT237" s="22"/>
      <c r="LU237" s="22"/>
      <c r="LV237" s="22"/>
      <c r="LW237" s="22"/>
      <c r="LX237" s="22"/>
      <c r="LY237" s="22"/>
      <c r="LZ237" s="22"/>
      <c r="MA237" s="22"/>
      <c r="MB237" s="22"/>
      <c r="MC237" s="22"/>
      <c r="MD237" s="22"/>
      <c r="ME237" s="22"/>
      <c r="MF237" s="22"/>
      <c r="MG237" s="22"/>
      <c r="MH237" s="22"/>
      <c r="MI237" s="22"/>
      <c r="MJ237" s="22"/>
      <c r="MK237" s="22"/>
      <c r="ML237" s="22"/>
      <c r="MM237" s="22"/>
      <c r="MN237" s="22"/>
      <c r="MO237" s="22"/>
      <c r="MP237" s="22"/>
      <c r="MQ237" s="22"/>
      <c r="MR237" s="22"/>
      <c r="MS237" s="22"/>
      <c r="MT237" s="22"/>
      <c r="MU237" s="22"/>
      <c r="MV237" s="22"/>
      <c r="MW237" s="22"/>
      <c r="MX237" s="22"/>
      <c r="MY237" s="22"/>
      <c r="MZ237" s="22"/>
      <c r="NA237" s="22"/>
      <c r="NB237" s="22"/>
      <c r="NC237" s="22"/>
      <c r="ND237" s="22"/>
      <c r="NE237" s="22"/>
      <c r="NF237" s="22"/>
      <c r="NG237" s="22"/>
      <c r="NH237" s="22"/>
      <c r="NI237" s="22"/>
      <c r="NJ237" s="22"/>
      <c r="NK237" s="22"/>
      <c r="NL237" s="22"/>
      <c r="NM237" s="22"/>
      <c r="NN237" s="22"/>
      <c r="NO237" s="22"/>
      <c r="NP237" s="22"/>
      <c r="NQ237" s="22"/>
      <c r="NR237" s="22"/>
      <c r="NS237" s="22"/>
      <c r="NT237" s="22"/>
      <c r="NU237" s="22"/>
      <c r="NV237" s="22"/>
      <c r="NW237" s="22"/>
      <c r="NX237" s="22"/>
      <c r="NY237" s="22"/>
      <c r="NZ237" s="22"/>
      <c r="OA237" s="22"/>
      <c r="OB237" s="22"/>
      <c r="OC237" s="22"/>
      <c r="OD237" s="22"/>
      <c r="OE237" s="22"/>
      <c r="OF237" s="22"/>
      <c r="OG237" s="22"/>
      <c r="OH237" s="22"/>
      <c r="OI237" s="22"/>
      <c r="OJ237" s="22"/>
      <c r="OK237" s="22"/>
      <c r="OL237" s="22"/>
      <c r="OM237" s="22"/>
      <c r="ON237" s="22"/>
      <c r="OO237" s="22"/>
      <c r="OP237" s="22"/>
      <c r="OQ237" s="22"/>
      <c r="OR237" s="22"/>
      <c r="OS237" s="22"/>
      <c r="OT237" s="22"/>
      <c r="OU237" s="22"/>
      <c r="OV237" s="22"/>
      <c r="OW237" s="22"/>
      <c r="OX237" s="22"/>
      <c r="OY237" s="22"/>
      <c r="OZ237" s="22"/>
      <c r="PA237" s="22"/>
      <c r="PB237" s="22"/>
      <c r="PC237" s="22"/>
      <c r="PD237" s="22"/>
      <c r="PE237" s="22"/>
      <c r="PF237" s="22"/>
      <c r="PG237" s="22"/>
      <c r="PH237" s="22"/>
      <c r="PI237" s="22"/>
      <c r="PJ237" s="22"/>
      <c r="PK237" s="22"/>
      <c r="PL237" s="22"/>
      <c r="PM237" s="22"/>
      <c r="PN237" s="22"/>
      <c r="PO237" s="22"/>
      <c r="PP237" s="22"/>
      <c r="PQ237" s="22"/>
      <c r="PR237" s="22"/>
      <c r="PS237" s="22"/>
      <c r="PT237" s="22"/>
      <c r="PU237" s="22"/>
      <c r="PV237" s="22"/>
      <c r="PW237" s="22"/>
      <c r="PX237" s="22"/>
      <c r="PY237" s="22"/>
      <c r="PZ237" s="22"/>
      <c r="QA237" s="22"/>
      <c r="QB237" s="22"/>
      <c r="QC237" s="22"/>
      <c r="QD237" s="22"/>
      <c r="QE237" s="22"/>
      <c r="QF237" s="22"/>
      <c r="QG237" s="22"/>
      <c r="QH237" s="22"/>
      <c r="QI237" s="22"/>
      <c r="QJ237" s="22"/>
      <c r="QK237" s="22"/>
      <c r="QL237" s="22"/>
      <c r="QM237" s="22"/>
      <c r="QN237" s="22"/>
      <c r="QO237" s="22"/>
      <c r="QP237" s="22"/>
      <c r="QQ237" s="22"/>
      <c r="QR237" s="22"/>
      <c r="QS237" s="22"/>
      <c r="QT237" s="22"/>
      <c r="QU237" s="22"/>
      <c r="QV237" s="22"/>
      <c r="QW237" s="22"/>
      <c r="QX237" s="22"/>
      <c r="QY237" s="22"/>
      <c r="QZ237" s="22"/>
      <c r="RA237" s="22"/>
      <c r="RB237" s="22"/>
      <c r="RC237" s="22"/>
      <c r="RD237" s="22"/>
      <c r="RE237" s="22"/>
      <c r="RF237" s="22"/>
      <c r="RG237" s="22"/>
      <c r="RH237" s="22"/>
      <c r="RI237" s="22"/>
      <c r="RJ237" s="22"/>
      <c r="RK237" s="22"/>
      <c r="RL237" s="22"/>
      <c r="RM237" s="22"/>
      <c r="RN237" s="22"/>
      <c r="RO237" s="22"/>
      <c r="RP237" s="22"/>
      <c r="RQ237" s="22"/>
      <c r="RR237" s="22"/>
      <c r="RS237" s="22"/>
      <c r="RT237" s="22"/>
      <c r="RU237" s="22"/>
      <c r="RV237" s="22"/>
      <c r="RW237" s="22"/>
      <c r="RX237" s="22"/>
      <c r="RY237" s="22"/>
      <c r="RZ237" s="22"/>
      <c r="SA237" s="22"/>
      <c r="SB237" s="22"/>
      <c r="SC237" s="22"/>
      <c r="SD237" s="22"/>
      <c r="SE237" s="22"/>
      <c r="SF237" s="22"/>
      <c r="SG237" s="22"/>
      <c r="SH237" s="22"/>
      <c r="SI237" s="22"/>
      <c r="SJ237" s="22"/>
      <c r="SK237" s="22"/>
      <c r="SL237" s="22"/>
      <c r="SM237" s="22"/>
      <c r="SN237" s="22"/>
      <c r="SO237" s="22"/>
      <c r="SP237" s="22"/>
      <c r="SQ237" s="22"/>
      <c r="SR237" s="22"/>
      <c r="SS237" s="22"/>
      <c r="ST237" s="22"/>
      <c r="SU237" s="22"/>
      <c r="SV237" s="22"/>
      <c r="SW237" s="22"/>
      <c r="SX237" s="22"/>
      <c r="SY237" s="22"/>
      <c r="SZ237" s="22"/>
      <c r="TA237" s="22"/>
      <c r="TB237" s="22"/>
      <c r="TC237" s="22"/>
      <c r="TD237" s="22"/>
      <c r="TE237" s="22"/>
      <c r="TF237" s="22"/>
      <c r="TG237" s="22"/>
      <c r="TH237" s="22"/>
      <c r="TI237" s="22"/>
      <c r="TJ237" s="22"/>
      <c r="TK237" s="22"/>
      <c r="TL237" s="22"/>
      <c r="TM237" s="22"/>
      <c r="TN237" s="22"/>
      <c r="TO237" s="22"/>
    </row>
    <row r="238" spans="1:535" s="21" customFormat="1" ht="24.75" customHeight="1" x14ac:dyDescent="0.25">
      <c r="A238" s="53" t="s">
        <v>200</v>
      </c>
      <c r="B238" s="82" t="str">
        <f>'дод 5'!A163</f>
        <v>6030</v>
      </c>
      <c r="C238" s="54" t="str">
        <f>'дод 5'!C163</f>
        <v>Організація благоустрою населених пунктів</v>
      </c>
      <c r="D238" s="157">
        <v>225440075.50999999</v>
      </c>
      <c r="E238" s="157"/>
      <c r="F238" s="157">
        <v>34990460</v>
      </c>
      <c r="G238" s="157">
        <v>165410995.63999999</v>
      </c>
      <c r="H238" s="157"/>
      <c r="I238" s="157">
        <v>20054435.969999999</v>
      </c>
      <c r="J238" s="158">
        <f t="shared" si="152"/>
        <v>73.372489459028216</v>
      </c>
      <c r="K238" s="157">
        <f t="shared" si="185"/>
        <v>30163628.579999998</v>
      </c>
      <c r="L238" s="157">
        <v>30163628.579999998</v>
      </c>
      <c r="M238" s="160"/>
      <c r="N238" s="157"/>
      <c r="O238" s="157"/>
      <c r="P238" s="157">
        <v>30163628.579999998</v>
      </c>
      <c r="Q238" s="157">
        <f t="shared" si="183"/>
        <v>12748625.119999999</v>
      </c>
      <c r="R238" s="157">
        <v>12748625.119999999</v>
      </c>
      <c r="S238" s="157"/>
      <c r="T238" s="157"/>
      <c r="U238" s="157"/>
      <c r="V238" s="157">
        <v>12748625.119999999</v>
      </c>
      <c r="W238" s="158">
        <f t="shared" si="154"/>
        <v>42.264892256540307</v>
      </c>
      <c r="X238" s="157">
        <f t="shared" si="184"/>
        <v>178159620.75999999</v>
      </c>
      <c r="Y238" s="203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  <c r="IT238" s="22"/>
      <c r="IU238" s="22"/>
      <c r="IV238" s="22"/>
      <c r="IW238" s="22"/>
      <c r="IX238" s="22"/>
      <c r="IY238" s="22"/>
      <c r="IZ238" s="22"/>
      <c r="JA238" s="22"/>
      <c r="JB238" s="22"/>
      <c r="JC238" s="22"/>
      <c r="JD238" s="22"/>
      <c r="JE238" s="22"/>
      <c r="JF238" s="22"/>
      <c r="JG238" s="22"/>
      <c r="JH238" s="22"/>
      <c r="JI238" s="22"/>
      <c r="JJ238" s="22"/>
      <c r="JK238" s="22"/>
      <c r="JL238" s="22"/>
      <c r="JM238" s="22"/>
      <c r="JN238" s="22"/>
      <c r="JO238" s="22"/>
      <c r="JP238" s="22"/>
      <c r="JQ238" s="22"/>
      <c r="JR238" s="22"/>
      <c r="JS238" s="22"/>
      <c r="JT238" s="22"/>
      <c r="JU238" s="22"/>
      <c r="JV238" s="22"/>
      <c r="JW238" s="22"/>
      <c r="JX238" s="22"/>
      <c r="JY238" s="22"/>
      <c r="JZ238" s="22"/>
      <c r="KA238" s="22"/>
      <c r="KB238" s="22"/>
      <c r="KC238" s="22"/>
      <c r="KD238" s="22"/>
      <c r="KE238" s="22"/>
      <c r="KF238" s="22"/>
      <c r="KG238" s="22"/>
      <c r="KH238" s="22"/>
      <c r="KI238" s="22"/>
      <c r="KJ238" s="22"/>
      <c r="KK238" s="22"/>
      <c r="KL238" s="22"/>
      <c r="KM238" s="22"/>
      <c r="KN238" s="22"/>
      <c r="KO238" s="22"/>
      <c r="KP238" s="22"/>
      <c r="KQ238" s="22"/>
      <c r="KR238" s="22"/>
      <c r="KS238" s="22"/>
      <c r="KT238" s="22"/>
      <c r="KU238" s="22"/>
      <c r="KV238" s="22"/>
      <c r="KW238" s="22"/>
      <c r="KX238" s="22"/>
      <c r="KY238" s="22"/>
      <c r="KZ238" s="22"/>
      <c r="LA238" s="22"/>
      <c r="LB238" s="22"/>
      <c r="LC238" s="22"/>
      <c r="LD238" s="22"/>
      <c r="LE238" s="22"/>
      <c r="LF238" s="22"/>
      <c r="LG238" s="22"/>
      <c r="LH238" s="22"/>
      <c r="LI238" s="22"/>
      <c r="LJ238" s="22"/>
      <c r="LK238" s="22"/>
      <c r="LL238" s="22"/>
      <c r="LM238" s="22"/>
      <c r="LN238" s="22"/>
      <c r="LO238" s="22"/>
      <c r="LP238" s="22"/>
      <c r="LQ238" s="22"/>
      <c r="LR238" s="22"/>
      <c r="LS238" s="22"/>
      <c r="LT238" s="22"/>
      <c r="LU238" s="22"/>
      <c r="LV238" s="22"/>
      <c r="LW238" s="22"/>
      <c r="LX238" s="22"/>
      <c r="LY238" s="22"/>
      <c r="LZ238" s="22"/>
      <c r="MA238" s="22"/>
      <c r="MB238" s="22"/>
      <c r="MC238" s="22"/>
      <c r="MD238" s="22"/>
      <c r="ME238" s="22"/>
      <c r="MF238" s="22"/>
      <c r="MG238" s="22"/>
      <c r="MH238" s="22"/>
      <c r="MI238" s="22"/>
      <c r="MJ238" s="22"/>
      <c r="MK238" s="22"/>
      <c r="ML238" s="22"/>
      <c r="MM238" s="22"/>
      <c r="MN238" s="22"/>
      <c r="MO238" s="22"/>
      <c r="MP238" s="22"/>
      <c r="MQ238" s="22"/>
      <c r="MR238" s="22"/>
      <c r="MS238" s="22"/>
      <c r="MT238" s="22"/>
      <c r="MU238" s="22"/>
      <c r="MV238" s="22"/>
      <c r="MW238" s="22"/>
      <c r="MX238" s="22"/>
      <c r="MY238" s="22"/>
      <c r="MZ238" s="22"/>
      <c r="NA238" s="22"/>
      <c r="NB238" s="22"/>
      <c r="NC238" s="22"/>
      <c r="ND238" s="22"/>
      <c r="NE238" s="22"/>
      <c r="NF238" s="22"/>
      <c r="NG238" s="22"/>
      <c r="NH238" s="22"/>
      <c r="NI238" s="22"/>
      <c r="NJ238" s="22"/>
      <c r="NK238" s="22"/>
      <c r="NL238" s="22"/>
      <c r="NM238" s="22"/>
      <c r="NN238" s="22"/>
      <c r="NO238" s="22"/>
      <c r="NP238" s="22"/>
      <c r="NQ238" s="22"/>
      <c r="NR238" s="22"/>
      <c r="NS238" s="22"/>
      <c r="NT238" s="22"/>
      <c r="NU238" s="22"/>
      <c r="NV238" s="22"/>
      <c r="NW238" s="22"/>
      <c r="NX238" s="22"/>
      <c r="NY238" s="22"/>
      <c r="NZ238" s="22"/>
      <c r="OA238" s="22"/>
      <c r="OB238" s="22"/>
      <c r="OC238" s="22"/>
      <c r="OD238" s="22"/>
      <c r="OE238" s="22"/>
      <c r="OF238" s="22"/>
      <c r="OG238" s="22"/>
      <c r="OH238" s="22"/>
      <c r="OI238" s="22"/>
      <c r="OJ238" s="22"/>
      <c r="OK238" s="22"/>
      <c r="OL238" s="22"/>
      <c r="OM238" s="22"/>
      <c r="ON238" s="22"/>
      <c r="OO238" s="22"/>
      <c r="OP238" s="22"/>
      <c r="OQ238" s="22"/>
      <c r="OR238" s="22"/>
      <c r="OS238" s="22"/>
      <c r="OT238" s="22"/>
      <c r="OU238" s="22"/>
      <c r="OV238" s="22"/>
      <c r="OW238" s="22"/>
      <c r="OX238" s="22"/>
      <c r="OY238" s="22"/>
      <c r="OZ238" s="22"/>
      <c r="PA238" s="22"/>
      <c r="PB238" s="22"/>
      <c r="PC238" s="22"/>
      <c r="PD238" s="22"/>
      <c r="PE238" s="22"/>
      <c r="PF238" s="22"/>
      <c r="PG238" s="22"/>
      <c r="PH238" s="22"/>
      <c r="PI238" s="22"/>
      <c r="PJ238" s="22"/>
      <c r="PK238" s="22"/>
      <c r="PL238" s="22"/>
      <c r="PM238" s="22"/>
      <c r="PN238" s="22"/>
      <c r="PO238" s="22"/>
      <c r="PP238" s="22"/>
      <c r="PQ238" s="22"/>
      <c r="PR238" s="22"/>
      <c r="PS238" s="22"/>
      <c r="PT238" s="22"/>
      <c r="PU238" s="22"/>
      <c r="PV238" s="22"/>
      <c r="PW238" s="22"/>
      <c r="PX238" s="22"/>
      <c r="PY238" s="22"/>
      <c r="PZ238" s="22"/>
      <c r="QA238" s="22"/>
      <c r="QB238" s="22"/>
      <c r="QC238" s="22"/>
      <c r="QD238" s="22"/>
      <c r="QE238" s="22"/>
      <c r="QF238" s="22"/>
      <c r="QG238" s="22"/>
      <c r="QH238" s="22"/>
      <c r="QI238" s="22"/>
      <c r="QJ238" s="22"/>
      <c r="QK238" s="22"/>
      <c r="QL238" s="22"/>
      <c r="QM238" s="22"/>
      <c r="QN238" s="22"/>
      <c r="QO238" s="22"/>
      <c r="QP238" s="22"/>
      <c r="QQ238" s="22"/>
      <c r="QR238" s="22"/>
      <c r="QS238" s="22"/>
      <c r="QT238" s="22"/>
      <c r="QU238" s="22"/>
      <c r="QV238" s="22"/>
      <c r="QW238" s="22"/>
      <c r="QX238" s="22"/>
      <c r="QY238" s="22"/>
      <c r="QZ238" s="22"/>
      <c r="RA238" s="22"/>
      <c r="RB238" s="22"/>
      <c r="RC238" s="22"/>
      <c r="RD238" s="22"/>
      <c r="RE238" s="22"/>
      <c r="RF238" s="22"/>
      <c r="RG238" s="22"/>
      <c r="RH238" s="22"/>
      <c r="RI238" s="22"/>
      <c r="RJ238" s="22"/>
      <c r="RK238" s="22"/>
      <c r="RL238" s="22"/>
      <c r="RM238" s="22"/>
      <c r="RN238" s="22"/>
      <c r="RO238" s="22"/>
      <c r="RP238" s="22"/>
      <c r="RQ238" s="22"/>
      <c r="RR238" s="22"/>
      <c r="RS238" s="22"/>
      <c r="RT238" s="22"/>
      <c r="RU238" s="22"/>
      <c r="RV238" s="22"/>
      <c r="RW238" s="22"/>
      <c r="RX238" s="22"/>
      <c r="RY238" s="22"/>
      <c r="RZ238" s="22"/>
      <c r="SA238" s="22"/>
      <c r="SB238" s="22"/>
      <c r="SC238" s="22"/>
      <c r="SD238" s="22"/>
      <c r="SE238" s="22"/>
      <c r="SF238" s="22"/>
      <c r="SG238" s="22"/>
      <c r="SH238" s="22"/>
      <c r="SI238" s="22"/>
      <c r="SJ238" s="22"/>
      <c r="SK238" s="22"/>
      <c r="SL238" s="22"/>
      <c r="SM238" s="22"/>
      <c r="SN238" s="22"/>
      <c r="SO238" s="22"/>
      <c r="SP238" s="22"/>
      <c r="SQ238" s="22"/>
      <c r="SR238" s="22"/>
      <c r="SS238" s="22"/>
      <c r="ST238" s="22"/>
      <c r="SU238" s="22"/>
      <c r="SV238" s="22"/>
      <c r="SW238" s="22"/>
      <c r="SX238" s="22"/>
      <c r="SY238" s="22"/>
      <c r="SZ238" s="22"/>
      <c r="TA238" s="22"/>
      <c r="TB238" s="22"/>
      <c r="TC238" s="22"/>
      <c r="TD238" s="22"/>
      <c r="TE238" s="22"/>
      <c r="TF238" s="22"/>
      <c r="TG238" s="22"/>
      <c r="TH238" s="22"/>
      <c r="TI238" s="22"/>
      <c r="TJ238" s="22"/>
      <c r="TK238" s="22"/>
      <c r="TL238" s="22"/>
      <c r="TM238" s="22"/>
      <c r="TN238" s="22"/>
      <c r="TO238" s="22"/>
    </row>
    <row r="239" spans="1:535" s="21" customFormat="1" ht="31.5" customHeight="1" x14ac:dyDescent="0.25">
      <c r="A239" s="53" t="s">
        <v>252</v>
      </c>
      <c r="B239" s="82" t="str">
        <f>'дод 5'!A167</f>
        <v>6090</v>
      </c>
      <c r="C239" s="54" t="str">
        <f>'дод 5'!C167</f>
        <v>Інша діяльність у сфері житлово-комунального господарства</v>
      </c>
      <c r="D239" s="157">
        <v>16754966.279999999</v>
      </c>
      <c r="E239" s="157"/>
      <c r="F239" s="157">
        <v>27500</v>
      </c>
      <c r="G239" s="157">
        <v>1915547.49</v>
      </c>
      <c r="H239" s="157"/>
      <c r="I239" s="157">
        <v>21031.8</v>
      </c>
      <c r="J239" s="158">
        <f t="shared" si="152"/>
        <v>11.432714682849246</v>
      </c>
      <c r="K239" s="157">
        <f t="shared" si="185"/>
        <v>1785000</v>
      </c>
      <c r="L239" s="157"/>
      <c r="M239" s="157">
        <v>1785000</v>
      </c>
      <c r="N239" s="157"/>
      <c r="O239" s="157"/>
      <c r="P239" s="157"/>
      <c r="Q239" s="157">
        <f t="shared" si="183"/>
        <v>36408.9</v>
      </c>
      <c r="R239" s="157"/>
      <c r="S239" s="157">
        <v>36408.9</v>
      </c>
      <c r="T239" s="157"/>
      <c r="U239" s="157"/>
      <c r="V239" s="157"/>
      <c r="W239" s="158">
        <f t="shared" si="154"/>
        <v>2.0397142857142856</v>
      </c>
      <c r="X239" s="157">
        <f t="shared" si="184"/>
        <v>1951956.39</v>
      </c>
      <c r="Y239" s="203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  <c r="IT239" s="22"/>
      <c r="IU239" s="22"/>
      <c r="IV239" s="22"/>
      <c r="IW239" s="22"/>
      <c r="IX239" s="22"/>
      <c r="IY239" s="22"/>
      <c r="IZ239" s="22"/>
      <c r="JA239" s="22"/>
      <c r="JB239" s="22"/>
      <c r="JC239" s="22"/>
      <c r="JD239" s="22"/>
      <c r="JE239" s="22"/>
      <c r="JF239" s="22"/>
      <c r="JG239" s="22"/>
      <c r="JH239" s="22"/>
      <c r="JI239" s="22"/>
      <c r="JJ239" s="22"/>
      <c r="JK239" s="22"/>
      <c r="JL239" s="22"/>
      <c r="JM239" s="22"/>
      <c r="JN239" s="22"/>
      <c r="JO239" s="22"/>
      <c r="JP239" s="22"/>
      <c r="JQ239" s="22"/>
      <c r="JR239" s="22"/>
      <c r="JS239" s="22"/>
      <c r="JT239" s="22"/>
      <c r="JU239" s="22"/>
      <c r="JV239" s="22"/>
      <c r="JW239" s="22"/>
      <c r="JX239" s="22"/>
      <c r="JY239" s="22"/>
      <c r="JZ239" s="22"/>
      <c r="KA239" s="22"/>
      <c r="KB239" s="22"/>
      <c r="KC239" s="22"/>
      <c r="KD239" s="22"/>
      <c r="KE239" s="22"/>
      <c r="KF239" s="22"/>
      <c r="KG239" s="22"/>
      <c r="KH239" s="22"/>
      <c r="KI239" s="22"/>
      <c r="KJ239" s="22"/>
      <c r="KK239" s="22"/>
      <c r="KL239" s="22"/>
      <c r="KM239" s="22"/>
      <c r="KN239" s="22"/>
      <c r="KO239" s="22"/>
      <c r="KP239" s="22"/>
      <c r="KQ239" s="22"/>
      <c r="KR239" s="22"/>
      <c r="KS239" s="22"/>
      <c r="KT239" s="22"/>
      <c r="KU239" s="22"/>
      <c r="KV239" s="22"/>
      <c r="KW239" s="22"/>
      <c r="KX239" s="22"/>
      <c r="KY239" s="22"/>
      <c r="KZ239" s="22"/>
      <c r="LA239" s="22"/>
      <c r="LB239" s="22"/>
      <c r="LC239" s="22"/>
      <c r="LD239" s="22"/>
      <c r="LE239" s="22"/>
      <c r="LF239" s="22"/>
      <c r="LG239" s="22"/>
      <c r="LH239" s="22"/>
      <c r="LI239" s="22"/>
      <c r="LJ239" s="22"/>
      <c r="LK239" s="22"/>
      <c r="LL239" s="22"/>
      <c r="LM239" s="22"/>
      <c r="LN239" s="22"/>
      <c r="LO239" s="22"/>
      <c r="LP239" s="22"/>
      <c r="LQ239" s="22"/>
      <c r="LR239" s="22"/>
      <c r="LS239" s="22"/>
      <c r="LT239" s="22"/>
      <c r="LU239" s="22"/>
      <c r="LV239" s="22"/>
      <c r="LW239" s="22"/>
      <c r="LX239" s="22"/>
      <c r="LY239" s="22"/>
      <c r="LZ239" s="22"/>
      <c r="MA239" s="22"/>
      <c r="MB239" s="22"/>
      <c r="MC239" s="22"/>
      <c r="MD239" s="22"/>
      <c r="ME239" s="22"/>
      <c r="MF239" s="22"/>
      <c r="MG239" s="22"/>
      <c r="MH239" s="22"/>
      <c r="MI239" s="22"/>
      <c r="MJ239" s="22"/>
      <c r="MK239" s="22"/>
      <c r="ML239" s="22"/>
      <c r="MM239" s="22"/>
      <c r="MN239" s="22"/>
      <c r="MO239" s="22"/>
      <c r="MP239" s="22"/>
      <c r="MQ239" s="22"/>
      <c r="MR239" s="22"/>
      <c r="MS239" s="22"/>
      <c r="MT239" s="22"/>
      <c r="MU239" s="22"/>
      <c r="MV239" s="22"/>
      <c r="MW239" s="22"/>
      <c r="MX239" s="22"/>
      <c r="MY239" s="22"/>
      <c r="MZ239" s="22"/>
      <c r="NA239" s="22"/>
      <c r="NB239" s="22"/>
      <c r="NC239" s="22"/>
      <c r="ND239" s="22"/>
      <c r="NE239" s="22"/>
      <c r="NF239" s="22"/>
      <c r="NG239" s="22"/>
      <c r="NH239" s="22"/>
      <c r="NI239" s="22"/>
      <c r="NJ239" s="22"/>
      <c r="NK239" s="22"/>
      <c r="NL239" s="22"/>
      <c r="NM239" s="22"/>
      <c r="NN239" s="22"/>
      <c r="NO239" s="22"/>
      <c r="NP239" s="22"/>
      <c r="NQ239" s="22"/>
      <c r="NR239" s="22"/>
      <c r="NS239" s="22"/>
      <c r="NT239" s="22"/>
      <c r="NU239" s="22"/>
      <c r="NV239" s="22"/>
      <c r="NW239" s="22"/>
      <c r="NX239" s="22"/>
      <c r="NY239" s="22"/>
      <c r="NZ239" s="22"/>
      <c r="OA239" s="22"/>
      <c r="OB239" s="22"/>
      <c r="OC239" s="22"/>
      <c r="OD239" s="22"/>
      <c r="OE239" s="22"/>
      <c r="OF239" s="22"/>
      <c r="OG239" s="22"/>
      <c r="OH239" s="22"/>
      <c r="OI239" s="22"/>
      <c r="OJ239" s="22"/>
      <c r="OK239" s="22"/>
      <c r="OL239" s="22"/>
      <c r="OM239" s="22"/>
      <c r="ON239" s="22"/>
      <c r="OO239" s="22"/>
      <c r="OP239" s="22"/>
      <c r="OQ239" s="22"/>
      <c r="OR239" s="22"/>
      <c r="OS239" s="22"/>
      <c r="OT239" s="22"/>
      <c r="OU239" s="22"/>
      <c r="OV239" s="22"/>
      <c r="OW239" s="22"/>
      <c r="OX239" s="22"/>
      <c r="OY239" s="22"/>
      <c r="OZ239" s="22"/>
      <c r="PA239" s="22"/>
      <c r="PB239" s="22"/>
      <c r="PC239" s="22"/>
      <c r="PD239" s="22"/>
      <c r="PE239" s="22"/>
      <c r="PF239" s="22"/>
      <c r="PG239" s="22"/>
      <c r="PH239" s="22"/>
      <c r="PI239" s="22"/>
      <c r="PJ239" s="22"/>
      <c r="PK239" s="22"/>
      <c r="PL239" s="22"/>
      <c r="PM239" s="22"/>
      <c r="PN239" s="22"/>
      <c r="PO239" s="22"/>
      <c r="PP239" s="22"/>
      <c r="PQ239" s="22"/>
      <c r="PR239" s="22"/>
      <c r="PS239" s="22"/>
      <c r="PT239" s="22"/>
      <c r="PU239" s="22"/>
      <c r="PV239" s="22"/>
      <c r="PW239" s="22"/>
      <c r="PX239" s="22"/>
      <c r="PY239" s="22"/>
      <c r="PZ239" s="22"/>
      <c r="QA239" s="22"/>
      <c r="QB239" s="22"/>
      <c r="QC239" s="22"/>
      <c r="QD239" s="22"/>
      <c r="QE239" s="22"/>
      <c r="QF239" s="22"/>
      <c r="QG239" s="22"/>
      <c r="QH239" s="22"/>
      <c r="QI239" s="22"/>
      <c r="QJ239" s="22"/>
      <c r="QK239" s="22"/>
      <c r="QL239" s="22"/>
      <c r="QM239" s="22"/>
      <c r="QN239" s="22"/>
      <c r="QO239" s="22"/>
      <c r="QP239" s="22"/>
      <c r="QQ239" s="22"/>
      <c r="QR239" s="22"/>
      <c r="QS239" s="22"/>
      <c r="QT239" s="22"/>
      <c r="QU239" s="22"/>
      <c r="QV239" s="22"/>
      <c r="QW239" s="22"/>
      <c r="QX239" s="22"/>
      <c r="QY239" s="22"/>
      <c r="QZ239" s="22"/>
      <c r="RA239" s="22"/>
      <c r="RB239" s="22"/>
      <c r="RC239" s="22"/>
      <c r="RD239" s="22"/>
      <c r="RE239" s="22"/>
      <c r="RF239" s="22"/>
      <c r="RG239" s="22"/>
      <c r="RH239" s="22"/>
      <c r="RI239" s="22"/>
      <c r="RJ239" s="22"/>
      <c r="RK239" s="22"/>
      <c r="RL239" s="22"/>
      <c r="RM239" s="22"/>
      <c r="RN239" s="22"/>
      <c r="RO239" s="22"/>
      <c r="RP239" s="22"/>
      <c r="RQ239" s="22"/>
      <c r="RR239" s="22"/>
      <c r="RS239" s="22"/>
      <c r="RT239" s="22"/>
      <c r="RU239" s="22"/>
      <c r="RV239" s="22"/>
      <c r="RW239" s="22"/>
      <c r="RX239" s="22"/>
      <c r="RY239" s="22"/>
      <c r="RZ239" s="22"/>
      <c r="SA239" s="22"/>
      <c r="SB239" s="22"/>
      <c r="SC239" s="22"/>
      <c r="SD239" s="22"/>
      <c r="SE239" s="22"/>
      <c r="SF239" s="22"/>
      <c r="SG239" s="22"/>
      <c r="SH239" s="22"/>
      <c r="SI239" s="22"/>
      <c r="SJ239" s="22"/>
      <c r="SK239" s="22"/>
      <c r="SL239" s="22"/>
      <c r="SM239" s="22"/>
      <c r="SN239" s="22"/>
      <c r="SO239" s="22"/>
      <c r="SP239" s="22"/>
      <c r="SQ239" s="22"/>
      <c r="SR239" s="22"/>
      <c r="SS239" s="22"/>
      <c r="ST239" s="22"/>
      <c r="SU239" s="22"/>
      <c r="SV239" s="22"/>
      <c r="SW239" s="22"/>
      <c r="SX239" s="22"/>
      <c r="SY239" s="22"/>
      <c r="SZ239" s="22"/>
      <c r="TA239" s="22"/>
      <c r="TB239" s="22"/>
      <c r="TC239" s="22"/>
      <c r="TD239" s="22"/>
      <c r="TE239" s="22"/>
      <c r="TF239" s="22"/>
      <c r="TG239" s="22"/>
      <c r="TH239" s="22"/>
      <c r="TI239" s="22"/>
      <c r="TJ239" s="22"/>
      <c r="TK239" s="22"/>
      <c r="TL239" s="22"/>
      <c r="TM239" s="22"/>
      <c r="TN239" s="22"/>
      <c r="TO239" s="22"/>
    </row>
    <row r="240" spans="1:535" s="21" customFormat="1" ht="34.5" x14ac:dyDescent="0.25">
      <c r="A240" s="53" t="s">
        <v>271</v>
      </c>
      <c r="B240" s="82" t="str">
        <f>'дод 5'!A178</f>
        <v>7310</v>
      </c>
      <c r="C240" s="6" t="s">
        <v>549</v>
      </c>
      <c r="D240" s="157">
        <v>0</v>
      </c>
      <c r="E240" s="157"/>
      <c r="F240" s="157"/>
      <c r="G240" s="157"/>
      <c r="H240" s="157"/>
      <c r="I240" s="157"/>
      <c r="J240" s="158"/>
      <c r="K240" s="157">
        <f t="shared" si="185"/>
        <v>20078713</v>
      </c>
      <c r="L240" s="157">
        <v>20078713</v>
      </c>
      <c r="M240" s="157"/>
      <c r="N240" s="157"/>
      <c r="O240" s="157"/>
      <c r="P240" s="157">
        <v>20078713</v>
      </c>
      <c r="Q240" s="157">
        <f t="shared" si="183"/>
        <v>8424828.9000000004</v>
      </c>
      <c r="R240" s="157">
        <v>8424828.9000000004</v>
      </c>
      <c r="S240" s="157"/>
      <c r="T240" s="157"/>
      <c r="U240" s="157"/>
      <c r="V240" s="157">
        <v>8424828.9000000004</v>
      </c>
      <c r="W240" s="158">
        <f t="shared" si="154"/>
        <v>41.959008528086436</v>
      </c>
      <c r="X240" s="157">
        <f t="shared" si="184"/>
        <v>8424828.9000000004</v>
      </c>
      <c r="Y240" s="203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  <c r="IT240" s="22"/>
      <c r="IU240" s="22"/>
      <c r="IV240" s="22"/>
      <c r="IW240" s="22"/>
      <c r="IX240" s="22"/>
      <c r="IY240" s="22"/>
      <c r="IZ240" s="22"/>
      <c r="JA240" s="22"/>
      <c r="JB240" s="22"/>
      <c r="JC240" s="22"/>
      <c r="JD240" s="22"/>
      <c r="JE240" s="22"/>
      <c r="JF240" s="22"/>
      <c r="JG240" s="22"/>
      <c r="JH240" s="22"/>
      <c r="JI240" s="22"/>
      <c r="JJ240" s="22"/>
      <c r="JK240" s="22"/>
      <c r="JL240" s="22"/>
      <c r="JM240" s="22"/>
      <c r="JN240" s="22"/>
      <c r="JO240" s="22"/>
      <c r="JP240" s="22"/>
      <c r="JQ240" s="22"/>
      <c r="JR240" s="22"/>
      <c r="JS240" s="22"/>
      <c r="JT240" s="22"/>
      <c r="JU240" s="22"/>
      <c r="JV240" s="22"/>
      <c r="JW240" s="22"/>
      <c r="JX240" s="22"/>
      <c r="JY240" s="22"/>
      <c r="JZ240" s="22"/>
      <c r="KA240" s="22"/>
      <c r="KB240" s="22"/>
      <c r="KC240" s="22"/>
      <c r="KD240" s="22"/>
      <c r="KE240" s="22"/>
      <c r="KF240" s="22"/>
      <c r="KG240" s="22"/>
      <c r="KH240" s="22"/>
      <c r="KI240" s="22"/>
      <c r="KJ240" s="22"/>
      <c r="KK240" s="22"/>
      <c r="KL240" s="22"/>
      <c r="KM240" s="22"/>
      <c r="KN240" s="22"/>
      <c r="KO240" s="22"/>
      <c r="KP240" s="22"/>
      <c r="KQ240" s="22"/>
      <c r="KR240" s="22"/>
      <c r="KS240" s="22"/>
      <c r="KT240" s="22"/>
      <c r="KU240" s="22"/>
      <c r="KV240" s="22"/>
      <c r="KW240" s="22"/>
      <c r="KX240" s="22"/>
      <c r="KY240" s="22"/>
      <c r="KZ240" s="22"/>
      <c r="LA240" s="22"/>
      <c r="LB240" s="22"/>
      <c r="LC240" s="22"/>
      <c r="LD240" s="22"/>
      <c r="LE240" s="22"/>
      <c r="LF240" s="22"/>
      <c r="LG240" s="22"/>
      <c r="LH240" s="22"/>
      <c r="LI240" s="22"/>
      <c r="LJ240" s="22"/>
      <c r="LK240" s="22"/>
      <c r="LL240" s="22"/>
      <c r="LM240" s="22"/>
      <c r="LN240" s="22"/>
      <c r="LO240" s="22"/>
      <c r="LP240" s="22"/>
      <c r="LQ240" s="22"/>
      <c r="LR240" s="22"/>
      <c r="LS240" s="22"/>
      <c r="LT240" s="22"/>
      <c r="LU240" s="22"/>
      <c r="LV240" s="22"/>
      <c r="LW240" s="22"/>
      <c r="LX240" s="22"/>
      <c r="LY240" s="22"/>
      <c r="LZ240" s="22"/>
      <c r="MA240" s="22"/>
      <c r="MB240" s="22"/>
      <c r="MC240" s="22"/>
      <c r="MD240" s="22"/>
      <c r="ME240" s="22"/>
      <c r="MF240" s="22"/>
      <c r="MG240" s="22"/>
      <c r="MH240" s="22"/>
      <c r="MI240" s="22"/>
      <c r="MJ240" s="22"/>
      <c r="MK240" s="22"/>
      <c r="ML240" s="22"/>
      <c r="MM240" s="22"/>
      <c r="MN240" s="22"/>
      <c r="MO240" s="22"/>
      <c r="MP240" s="22"/>
      <c r="MQ240" s="22"/>
      <c r="MR240" s="22"/>
      <c r="MS240" s="22"/>
      <c r="MT240" s="22"/>
      <c r="MU240" s="22"/>
      <c r="MV240" s="22"/>
      <c r="MW240" s="22"/>
      <c r="MX240" s="22"/>
      <c r="MY240" s="22"/>
      <c r="MZ240" s="22"/>
      <c r="NA240" s="22"/>
      <c r="NB240" s="22"/>
      <c r="NC240" s="22"/>
      <c r="ND240" s="22"/>
      <c r="NE240" s="22"/>
      <c r="NF240" s="22"/>
      <c r="NG240" s="22"/>
      <c r="NH240" s="22"/>
      <c r="NI240" s="22"/>
      <c r="NJ240" s="22"/>
      <c r="NK240" s="22"/>
      <c r="NL240" s="22"/>
      <c r="NM240" s="22"/>
      <c r="NN240" s="22"/>
      <c r="NO240" s="22"/>
      <c r="NP240" s="22"/>
      <c r="NQ240" s="22"/>
      <c r="NR240" s="22"/>
      <c r="NS240" s="22"/>
      <c r="NT240" s="22"/>
      <c r="NU240" s="22"/>
      <c r="NV240" s="22"/>
      <c r="NW240" s="22"/>
      <c r="NX240" s="22"/>
      <c r="NY240" s="22"/>
      <c r="NZ240" s="22"/>
      <c r="OA240" s="22"/>
      <c r="OB240" s="22"/>
      <c r="OC240" s="22"/>
      <c r="OD240" s="22"/>
      <c r="OE240" s="22"/>
      <c r="OF240" s="22"/>
      <c r="OG240" s="22"/>
      <c r="OH240" s="22"/>
      <c r="OI240" s="22"/>
      <c r="OJ240" s="22"/>
      <c r="OK240" s="22"/>
      <c r="OL240" s="22"/>
      <c r="OM240" s="22"/>
      <c r="ON240" s="22"/>
      <c r="OO240" s="22"/>
      <c r="OP240" s="22"/>
      <c r="OQ240" s="22"/>
      <c r="OR240" s="22"/>
      <c r="OS240" s="22"/>
      <c r="OT240" s="22"/>
      <c r="OU240" s="22"/>
      <c r="OV240" s="22"/>
      <c r="OW240" s="22"/>
      <c r="OX240" s="22"/>
      <c r="OY240" s="22"/>
      <c r="OZ240" s="22"/>
      <c r="PA240" s="22"/>
      <c r="PB240" s="22"/>
      <c r="PC240" s="22"/>
      <c r="PD240" s="22"/>
      <c r="PE240" s="22"/>
      <c r="PF240" s="22"/>
      <c r="PG240" s="22"/>
      <c r="PH240" s="22"/>
      <c r="PI240" s="22"/>
      <c r="PJ240" s="22"/>
      <c r="PK240" s="22"/>
      <c r="PL240" s="22"/>
      <c r="PM240" s="22"/>
      <c r="PN240" s="22"/>
      <c r="PO240" s="22"/>
      <c r="PP240" s="22"/>
      <c r="PQ240" s="22"/>
      <c r="PR240" s="22"/>
      <c r="PS240" s="22"/>
      <c r="PT240" s="22"/>
      <c r="PU240" s="22"/>
      <c r="PV240" s="22"/>
      <c r="PW240" s="22"/>
      <c r="PX240" s="22"/>
      <c r="PY240" s="22"/>
      <c r="PZ240" s="22"/>
      <c r="QA240" s="22"/>
      <c r="QB240" s="22"/>
      <c r="QC240" s="22"/>
      <c r="QD240" s="22"/>
      <c r="QE240" s="22"/>
      <c r="QF240" s="22"/>
      <c r="QG240" s="22"/>
      <c r="QH240" s="22"/>
      <c r="QI240" s="22"/>
      <c r="QJ240" s="22"/>
      <c r="QK240" s="22"/>
      <c r="QL240" s="22"/>
      <c r="QM240" s="22"/>
      <c r="QN240" s="22"/>
      <c r="QO240" s="22"/>
      <c r="QP240" s="22"/>
      <c r="QQ240" s="22"/>
      <c r="QR240" s="22"/>
      <c r="QS240" s="22"/>
      <c r="QT240" s="22"/>
      <c r="QU240" s="22"/>
      <c r="QV240" s="22"/>
      <c r="QW240" s="22"/>
      <c r="QX240" s="22"/>
      <c r="QY240" s="22"/>
      <c r="QZ240" s="22"/>
      <c r="RA240" s="22"/>
      <c r="RB240" s="22"/>
      <c r="RC240" s="22"/>
      <c r="RD240" s="22"/>
      <c r="RE240" s="22"/>
      <c r="RF240" s="22"/>
      <c r="RG240" s="22"/>
      <c r="RH240" s="22"/>
      <c r="RI240" s="22"/>
      <c r="RJ240" s="22"/>
      <c r="RK240" s="22"/>
      <c r="RL240" s="22"/>
      <c r="RM240" s="22"/>
      <c r="RN240" s="22"/>
      <c r="RO240" s="22"/>
      <c r="RP240" s="22"/>
      <c r="RQ240" s="22"/>
      <c r="RR240" s="22"/>
      <c r="RS240" s="22"/>
      <c r="RT240" s="22"/>
      <c r="RU240" s="22"/>
      <c r="RV240" s="22"/>
      <c r="RW240" s="22"/>
      <c r="RX240" s="22"/>
      <c r="RY240" s="22"/>
      <c r="RZ240" s="22"/>
      <c r="SA240" s="22"/>
      <c r="SB240" s="22"/>
      <c r="SC240" s="22"/>
      <c r="SD240" s="22"/>
      <c r="SE240" s="22"/>
      <c r="SF240" s="22"/>
      <c r="SG240" s="22"/>
      <c r="SH240" s="22"/>
      <c r="SI240" s="22"/>
      <c r="SJ240" s="22"/>
      <c r="SK240" s="22"/>
      <c r="SL240" s="22"/>
      <c r="SM240" s="22"/>
      <c r="SN240" s="22"/>
      <c r="SO240" s="22"/>
      <c r="SP240" s="22"/>
      <c r="SQ240" s="22"/>
      <c r="SR240" s="22"/>
      <c r="SS240" s="22"/>
      <c r="ST240" s="22"/>
      <c r="SU240" s="22"/>
      <c r="SV240" s="22"/>
      <c r="SW240" s="22"/>
      <c r="SX240" s="22"/>
      <c r="SY240" s="22"/>
      <c r="SZ240" s="22"/>
      <c r="TA240" s="22"/>
      <c r="TB240" s="22"/>
      <c r="TC240" s="22"/>
      <c r="TD240" s="22"/>
      <c r="TE240" s="22"/>
      <c r="TF240" s="22"/>
      <c r="TG240" s="22"/>
      <c r="TH240" s="22"/>
      <c r="TI240" s="22"/>
      <c r="TJ240" s="22"/>
      <c r="TK240" s="22"/>
      <c r="TL240" s="22"/>
      <c r="TM240" s="22"/>
      <c r="TN240" s="22"/>
      <c r="TO240" s="22"/>
    </row>
    <row r="241" spans="1:535" s="21" customFormat="1" ht="21" customHeight="1" x14ac:dyDescent="0.25">
      <c r="A241" s="53" t="s">
        <v>273</v>
      </c>
      <c r="B241" s="82" t="str">
        <f>'дод 5'!A185</f>
        <v>7330</v>
      </c>
      <c r="C241" s="6" t="s">
        <v>544</v>
      </c>
      <c r="D241" s="157">
        <v>0</v>
      </c>
      <c r="E241" s="157"/>
      <c r="F241" s="157"/>
      <c r="G241" s="157"/>
      <c r="H241" s="157"/>
      <c r="I241" s="157"/>
      <c r="J241" s="158"/>
      <c r="K241" s="157">
        <f t="shared" si="185"/>
        <v>19676375.579999998</v>
      </c>
      <c r="L241" s="157">
        <v>19676375.579999998</v>
      </c>
      <c r="M241" s="157"/>
      <c r="N241" s="157"/>
      <c r="O241" s="157"/>
      <c r="P241" s="157">
        <v>19676375.579999998</v>
      </c>
      <c r="Q241" s="157">
        <f t="shared" si="183"/>
        <v>6191296.75</v>
      </c>
      <c r="R241" s="157">
        <v>6191296.75</v>
      </c>
      <c r="S241" s="157"/>
      <c r="T241" s="157"/>
      <c r="U241" s="157"/>
      <c r="V241" s="157">
        <v>6191296.75</v>
      </c>
      <c r="W241" s="158">
        <f t="shared" si="154"/>
        <v>31.465636162653492</v>
      </c>
      <c r="X241" s="157">
        <f t="shared" si="184"/>
        <v>6191296.75</v>
      </c>
      <c r="Y241" s="203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  <c r="IT241" s="22"/>
      <c r="IU241" s="22"/>
      <c r="IV241" s="22"/>
      <c r="IW241" s="22"/>
      <c r="IX241" s="22"/>
      <c r="IY241" s="22"/>
      <c r="IZ241" s="22"/>
      <c r="JA241" s="22"/>
      <c r="JB241" s="22"/>
      <c r="JC241" s="22"/>
      <c r="JD241" s="22"/>
      <c r="JE241" s="22"/>
      <c r="JF241" s="22"/>
      <c r="JG241" s="22"/>
      <c r="JH241" s="22"/>
      <c r="JI241" s="22"/>
      <c r="JJ241" s="22"/>
      <c r="JK241" s="22"/>
      <c r="JL241" s="22"/>
      <c r="JM241" s="22"/>
      <c r="JN241" s="22"/>
      <c r="JO241" s="22"/>
      <c r="JP241" s="22"/>
      <c r="JQ241" s="22"/>
      <c r="JR241" s="22"/>
      <c r="JS241" s="22"/>
      <c r="JT241" s="22"/>
      <c r="JU241" s="22"/>
      <c r="JV241" s="22"/>
      <c r="JW241" s="22"/>
      <c r="JX241" s="22"/>
      <c r="JY241" s="22"/>
      <c r="JZ241" s="22"/>
      <c r="KA241" s="22"/>
      <c r="KB241" s="22"/>
      <c r="KC241" s="22"/>
      <c r="KD241" s="22"/>
      <c r="KE241" s="22"/>
      <c r="KF241" s="22"/>
      <c r="KG241" s="22"/>
      <c r="KH241" s="22"/>
      <c r="KI241" s="22"/>
      <c r="KJ241" s="22"/>
      <c r="KK241" s="22"/>
      <c r="KL241" s="22"/>
      <c r="KM241" s="22"/>
      <c r="KN241" s="22"/>
      <c r="KO241" s="22"/>
      <c r="KP241" s="22"/>
      <c r="KQ241" s="22"/>
      <c r="KR241" s="22"/>
      <c r="KS241" s="22"/>
      <c r="KT241" s="22"/>
      <c r="KU241" s="22"/>
      <c r="KV241" s="22"/>
      <c r="KW241" s="22"/>
      <c r="KX241" s="22"/>
      <c r="KY241" s="22"/>
      <c r="KZ241" s="22"/>
      <c r="LA241" s="22"/>
      <c r="LB241" s="22"/>
      <c r="LC241" s="22"/>
      <c r="LD241" s="22"/>
      <c r="LE241" s="22"/>
      <c r="LF241" s="22"/>
      <c r="LG241" s="22"/>
      <c r="LH241" s="22"/>
      <c r="LI241" s="22"/>
      <c r="LJ241" s="22"/>
      <c r="LK241" s="22"/>
      <c r="LL241" s="22"/>
      <c r="LM241" s="22"/>
      <c r="LN241" s="22"/>
      <c r="LO241" s="22"/>
      <c r="LP241" s="22"/>
      <c r="LQ241" s="22"/>
      <c r="LR241" s="22"/>
      <c r="LS241" s="22"/>
      <c r="LT241" s="22"/>
      <c r="LU241" s="22"/>
      <c r="LV241" s="22"/>
      <c r="LW241" s="22"/>
      <c r="LX241" s="22"/>
      <c r="LY241" s="22"/>
      <c r="LZ241" s="22"/>
      <c r="MA241" s="22"/>
      <c r="MB241" s="22"/>
      <c r="MC241" s="22"/>
      <c r="MD241" s="22"/>
      <c r="ME241" s="22"/>
      <c r="MF241" s="22"/>
      <c r="MG241" s="22"/>
      <c r="MH241" s="22"/>
      <c r="MI241" s="22"/>
      <c r="MJ241" s="22"/>
      <c r="MK241" s="22"/>
      <c r="ML241" s="22"/>
      <c r="MM241" s="22"/>
      <c r="MN241" s="22"/>
      <c r="MO241" s="22"/>
      <c r="MP241" s="22"/>
      <c r="MQ241" s="22"/>
      <c r="MR241" s="22"/>
      <c r="MS241" s="22"/>
      <c r="MT241" s="22"/>
      <c r="MU241" s="22"/>
      <c r="MV241" s="22"/>
      <c r="MW241" s="22"/>
      <c r="MX241" s="22"/>
      <c r="MY241" s="22"/>
      <c r="MZ241" s="22"/>
      <c r="NA241" s="22"/>
      <c r="NB241" s="22"/>
      <c r="NC241" s="22"/>
      <c r="ND241" s="22"/>
      <c r="NE241" s="22"/>
      <c r="NF241" s="22"/>
      <c r="NG241" s="22"/>
      <c r="NH241" s="22"/>
      <c r="NI241" s="22"/>
      <c r="NJ241" s="22"/>
      <c r="NK241" s="22"/>
      <c r="NL241" s="22"/>
      <c r="NM241" s="22"/>
      <c r="NN241" s="22"/>
      <c r="NO241" s="22"/>
      <c r="NP241" s="22"/>
      <c r="NQ241" s="22"/>
      <c r="NR241" s="22"/>
      <c r="NS241" s="22"/>
      <c r="NT241" s="22"/>
      <c r="NU241" s="22"/>
      <c r="NV241" s="22"/>
      <c r="NW241" s="22"/>
      <c r="NX241" s="22"/>
      <c r="NY241" s="22"/>
      <c r="NZ241" s="22"/>
      <c r="OA241" s="22"/>
      <c r="OB241" s="22"/>
      <c r="OC241" s="22"/>
      <c r="OD241" s="22"/>
      <c r="OE241" s="22"/>
      <c r="OF241" s="22"/>
      <c r="OG241" s="22"/>
      <c r="OH241" s="22"/>
      <c r="OI241" s="22"/>
      <c r="OJ241" s="22"/>
      <c r="OK241" s="22"/>
      <c r="OL241" s="22"/>
      <c r="OM241" s="22"/>
      <c r="ON241" s="22"/>
      <c r="OO241" s="22"/>
      <c r="OP241" s="22"/>
      <c r="OQ241" s="22"/>
      <c r="OR241" s="22"/>
      <c r="OS241" s="22"/>
      <c r="OT241" s="22"/>
      <c r="OU241" s="22"/>
      <c r="OV241" s="22"/>
      <c r="OW241" s="22"/>
      <c r="OX241" s="22"/>
      <c r="OY241" s="22"/>
      <c r="OZ241" s="22"/>
      <c r="PA241" s="22"/>
      <c r="PB241" s="22"/>
      <c r="PC241" s="22"/>
      <c r="PD241" s="22"/>
      <c r="PE241" s="22"/>
      <c r="PF241" s="22"/>
      <c r="PG241" s="22"/>
      <c r="PH241" s="22"/>
      <c r="PI241" s="22"/>
      <c r="PJ241" s="22"/>
      <c r="PK241" s="22"/>
      <c r="PL241" s="22"/>
      <c r="PM241" s="22"/>
      <c r="PN241" s="22"/>
      <c r="PO241" s="22"/>
      <c r="PP241" s="22"/>
      <c r="PQ241" s="22"/>
      <c r="PR241" s="22"/>
      <c r="PS241" s="22"/>
      <c r="PT241" s="22"/>
      <c r="PU241" s="22"/>
      <c r="PV241" s="22"/>
      <c r="PW241" s="22"/>
      <c r="PX241" s="22"/>
      <c r="PY241" s="22"/>
      <c r="PZ241" s="22"/>
      <c r="QA241" s="22"/>
      <c r="QB241" s="22"/>
      <c r="QC241" s="22"/>
      <c r="QD241" s="22"/>
      <c r="QE241" s="22"/>
      <c r="QF241" s="22"/>
      <c r="QG241" s="22"/>
      <c r="QH241" s="22"/>
      <c r="QI241" s="22"/>
      <c r="QJ241" s="22"/>
      <c r="QK241" s="22"/>
      <c r="QL241" s="22"/>
      <c r="QM241" s="22"/>
      <c r="QN241" s="22"/>
      <c r="QO241" s="22"/>
      <c r="QP241" s="22"/>
      <c r="QQ241" s="22"/>
      <c r="QR241" s="22"/>
      <c r="QS241" s="22"/>
      <c r="QT241" s="22"/>
      <c r="QU241" s="22"/>
      <c r="QV241" s="22"/>
      <c r="QW241" s="22"/>
      <c r="QX241" s="22"/>
      <c r="QY241" s="22"/>
      <c r="QZ241" s="22"/>
      <c r="RA241" s="22"/>
      <c r="RB241" s="22"/>
      <c r="RC241" s="22"/>
      <c r="RD241" s="22"/>
      <c r="RE241" s="22"/>
      <c r="RF241" s="22"/>
      <c r="RG241" s="22"/>
      <c r="RH241" s="22"/>
      <c r="RI241" s="22"/>
      <c r="RJ241" s="22"/>
      <c r="RK241" s="22"/>
      <c r="RL241" s="22"/>
      <c r="RM241" s="22"/>
      <c r="RN241" s="22"/>
      <c r="RO241" s="22"/>
      <c r="RP241" s="22"/>
      <c r="RQ241" s="22"/>
      <c r="RR241" s="22"/>
      <c r="RS241" s="22"/>
      <c r="RT241" s="22"/>
      <c r="RU241" s="22"/>
      <c r="RV241" s="22"/>
      <c r="RW241" s="22"/>
      <c r="RX241" s="22"/>
      <c r="RY241" s="22"/>
      <c r="RZ241" s="22"/>
      <c r="SA241" s="22"/>
      <c r="SB241" s="22"/>
      <c r="SC241" s="22"/>
      <c r="SD241" s="22"/>
      <c r="SE241" s="22"/>
      <c r="SF241" s="22"/>
      <c r="SG241" s="22"/>
      <c r="SH241" s="22"/>
      <c r="SI241" s="22"/>
      <c r="SJ241" s="22"/>
      <c r="SK241" s="22"/>
      <c r="SL241" s="22"/>
      <c r="SM241" s="22"/>
      <c r="SN241" s="22"/>
      <c r="SO241" s="22"/>
      <c r="SP241" s="22"/>
      <c r="SQ241" s="22"/>
      <c r="SR241" s="22"/>
      <c r="SS241" s="22"/>
      <c r="ST241" s="22"/>
      <c r="SU241" s="22"/>
      <c r="SV241" s="22"/>
      <c r="SW241" s="22"/>
      <c r="SX241" s="22"/>
      <c r="SY241" s="22"/>
      <c r="SZ241" s="22"/>
      <c r="TA241" s="22"/>
      <c r="TB241" s="22"/>
      <c r="TC241" s="22"/>
      <c r="TD241" s="22"/>
      <c r="TE241" s="22"/>
      <c r="TF241" s="22"/>
      <c r="TG241" s="22"/>
      <c r="TH241" s="22"/>
      <c r="TI241" s="22"/>
      <c r="TJ241" s="22"/>
      <c r="TK241" s="22"/>
      <c r="TL241" s="22"/>
      <c r="TM241" s="22"/>
      <c r="TN241" s="22"/>
      <c r="TO241" s="22"/>
    </row>
    <row r="242" spans="1:535" s="21" customFormat="1" ht="33" customHeight="1" x14ac:dyDescent="0.25">
      <c r="A242" s="53" t="s">
        <v>201</v>
      </c>
      <c r="B242" s="82">
        <v>7340</v>
      </c>
      <c r="C242" s="54" t="str">
        <f>'дод 5'!C186</f>
        <v>Проектування, реставрація та охорона пам'яток архітектури</v>
      </c>
      <c r="D242" s="157">
        <v>0</v>
      </c>
      <c r="E242" s="157"/>
      <c r="F242" s="157"/>
      <c r="G242" s="157"/>
      <c r="H242" s="157"/>
      <c r="I242" s="157"/>
      <c r="J242" s="158"/>
      <c r="K242" s="157">
        <f t="shared" ref="K242" si="186">M242+P242</f>
        <v>3250000</v>
      </c>
      <c r="L242" s="157">
        <v>3250000</v>
      </c>
      <c r="M242" s="157"/>
      <c r="N242" s="157"/>
      <c r="O242" s="157"/>
      <c r="P242" s="157">
        <v>3250000</v>
      </c>
      <c r="Q242" s="157">
        <f t="shared" si="183"/>
        <v>1653688.48</v>
      </c>
      <c r="R242" s="157">
        <v>1653688.48</v>
      </c>
      <c r="S242" s="157"/>
      <c r="T242" s="157"/>
      <c r="U242" s="157"/>
      <c r="V242" s="157">
        <v>1653688.48</v>
      </c>
      <c r="W242" s="158">
        <f t="shared" si="154"/>
        <v>50.882722461538464</v>
      </c>
      <c r="X242" s="157">
        <f t="shared" si="184"/>
        <v>1653688.48</v>
      </c>
      <c r="Y242" s="203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  <c r="IT242" s="22"/>
      <c r="IU242" s="22"/>
      <c r="IV242" s="22"/>
      <c r="IW242" s="22"/>
      <c r="IX242" s="22"/>
      <c r="IY242" s="22"/>
      <c r="IZ242" s="22"/>
      <c r="JA242" s="22"/>
      <c r="JB242" s="22"/>
      <c r="JC242" s="22"/>
      <c r="JD242" s="22"/>
      <c r="JE242" s="22"/>
      <c r="JF242" s="22"/>
      <c r="JG242" s="22"/>
      <c r="JH242" s="22"/>
      <c r="JI242" s="22"/>
      <c r="JJ242" s="22"/>
      <c r="JK242" s="22"/>
      <c r="JL242" s="22"/>
      <c r="JM242" s="22"/>
      <c r="JN242" s="22"/>
      <c r="JO242" s="22"/>
      <c r="JP242" s="22"/>
      <c r="JQ242" s="22"/>
      <c r="JR242" s="22"/>
      <c r="JS242" s="22"/>
      <c r="JT242" s="22"/>
      <c r="JU242" s="22"/>
      <c r="JV242" s="22"/>
      <c r="JW242" s="22"/>
      <c r="JX242" s="22"/>
      <c r="JY242" s="22"/>
      <c r="JZ242" s="22"/>
      <c r="KA242" s="22"/>
      <c r="KB242" s="22"/>
      <c r="KC242" s="22"/>
      <c r="KD242" s="22"/>
      <c r="KE242" s="22"/>
      <c r="KF242" s="22"/>
      <c r="KG242" s="22"/>
      <c r="KH242" s="22"/>
      <c r="KI242" s="22"/>
      <c r="KJ242" s="22"/>
      <c r="KK242" s="22"/>
      <c r="KL242" s="22"/>
      <c r="KM242" s="22"/>
      <c r="KN242" s="22"/>
      <c r="KO242" s="22"/>
      <c r="KP242" s="22"/>
      <c r="KQ242" s="22"/>
      <c r="KR242" s="22"/>
      <c r="KS242" s="22"/>
      <c r="KT242" s="22"/>
      <c r="KU242" s="22"/>
      <c r="KV242" s="22"/>
      <c r="KW242" s="22"/>
      <c r="KX242" s="22"/>
      <c r="KY242" s="22"/>
      <c r="KZ242" s="22"/>
      <c r="LA242" s="22"/>
      <c r="LB242" s="22"/>
      <c r="LC242" s="22"/>
      <c r="LD242" s="22"/>
      <c r="LE242" s="22"/>
      <c r="LF242" s="22"/>
      <c r="LG242" s="22"/>
      <c r="LH242" s="22"/>
      <c r="LI242" s="22"/>
      <c r="LJ242" s="22"/>
      <c r="LK242" s="22"/>
      <c r="LL242" s="22"/>
      <c r="LM242" s="22"/>
      <c r="LN242" s="22"/>
      <c r="LO242" s="22"/>
      <c r="LP242" s="22"/>
      <c r="LQ242" s="22"/>
      <c r="LR242" s="22"/>
      <c r="LS242" s="22"/>
      <c r="LT242" s="22"/>
      <c r="LU242" s="22"/>
      <c r="LV242" s="22"/>
      <c r="LW242" s="22"/>
      <c r="LX242" s="22"/>
      <c r="LY242" s="22"/>
      <c r="LZ242" s="22"/>
      <c r="MA242" s="22"/>
      <c r="MB242" s="22"/>
      <c r="MC242" s="22"/>
      <c r="MD242" s="22"/>
      <c r="ME242" s="22"/>
      <c r="MF242" s="22"/>
      <c r="MG242" s="22"/>
      <c r="MH242" s="22"/>
      <c r="MI242" s="22"/>
      <c r="MJ242" s="22"/>
      <c r="MK242" s="22"/>
      <c r="ML242" s="22"/>
      <c r="MM242" s="22"/>
      <c r="MN242" s="22"/>
      <c r="MO242" s="22"/>
      <c r="MP242" s="22"/>
      <c r="MQ242" s="22"/>
      <c r="MR242" s="22"/>
      <c r="MS242" s="22"/>
      <c r="MT242" s="22"/>
      <c r="MU242" s="22"/>
      <c r="MV242" s="22"/>
      <c r="MW242" s="22"/>
      <c r="MX242" s="22"/>
      <c r="MY242" s="22"/>
      <c r="MZ242" s="22"/>
      <c r="NA242" s="22"/>
      <c r="NB242" s="22"/>
      <c r="NC242" s="22"/>
      <c r="ND242" s="22"/>
      <c r="NE242" s="22"/>
      <c r="NF242" s="22"/>
      <c r="NG242" s="22"/>
      <c r="NH242" s="22"/>
      <c r="NI242" s="22"/>
      <c r="NJ242" s="22"/>
      <c r="NK242" s="22"/>
      <c r="NL242" s="22"/>
      <c r="NM242" s="22"/>
      <c r="NN242" s="22"/>
      <c r="NO242" s="22"/>
      <c r="NP242" s="22"/>
      <c r="NQ242" s="22"/>
      <c r="NR242" s="22"/>
      <c r="NS242" s="22"/>
      <c r="NT242" s="22"/>
      <c r="NU242" s="22"/>
      <c r="NV242" s="22"/>
      <c r="NW242" s="22"/>
      <c r="NX242" s="22"/>
      <c r="NY242" s="22"/>
      <c r="NZ242" s="22"/>
      <c r="OA242" s="22"/>
      <c r="OB242" s="22"/>
      <c r="OC242" s="22"/>
      <c r="OD242" s="22"/>
      <c r="OE242" s="22"/>
      <c r="OF242" s="22"/>
      <c r="OG242" s="22"/>
      <c r="OH242" s="22"/>
      <c r="OI242" s="22"/>
      <c r="OJ242" s="22"/>
      <c r="OK242" s="22"/>
      <c r="OL242" s="22"/>
      <c r="OM242" s="22"/>
      <c r="ON242" s="22"/>
      <c r="OO242" s="22"/>
      <c r="OP242" s="22"/>
      <c r="OQ242" s="22"/>
      <c r="OR242" s="22"/>
      <c r="OS242" s="22"/>
      <c r="OT242" s="22"/>
      <c r="OU242" s="22"/>
      <c r="OV242" s="22"/>
      <c r="OW242" s="22"/>
      <c r="OX242" s="22"/>
      <c r="OY242" s="22"/>
      <c r="OZ242" s="22"/>
      <c r="PA242" s="22"/>
      <c r="PB242" s="22"/>
      <c r="PC242" s="22"/>
      <c r="PD242" s="22"/>
      <c r="PE242" s="22"/>
      <c r="PF242" s="22"/>
      <c r="PG242" s="22"/>
      <c r="PH242" s="22"/>
      <c r="PI242" s="22"/>
      <c r="PJ242" s="22"/>
      <c r="PK242" s="22"/>
      <c r="PL242" s="22"/>
      <c r="PM242" s="22"/>
      <c r="PN242" s="22"/>
      <c r="PO242" s="22"/>
      <c r="PP242" s="22"/>
      <c r="PQ242" s="22"/>
      <c r="PR242" s="22"/>
      <c r="PS242" s="22"/>
      <c r="PT242" s="22"/>
      <c r="PU242" s="22"/>
      <c r="PV242" s="22"/>
      <c r="PW242" s="22"/>
      <c r="PX242" s="22"/>
      <c r="PY242" s="22"/>
      <c r="PZ242" s="22"/>
      <c r="QA242" s="22"/>
      <c r="QB242" s="22"/>
      <c r="QC242" s="22"/>
      <c r="QD242" s="22"/>
      <c r="QE242" s="22"/>
      <c r="QF242" s="22"/>
      <c r="QG242" s="22"/>
      <c r="QH242" s="22"/>
      <c r="QI242" s="22"/>
      <c r="QJ242" s="22"/>
      <c r="QK242" s="22"/>
      <c r="QL242" s="22"/>
      <c r="QM242" s="22"/>
      <c r="QN242" s="22"/>
      <c r="QO242" s="22"/>
      <c r="QP242" s="22"/>
      <c r="QQ242" s="22"/>
      <c r="QR242" s="22"/>
      <c r="QS242" s="22"/>
      <c r="QT242" s="22"/>
      <c r="QU242" s="22"/>
      <c r="QV242" s="22"/>
      <c r="QW242" s="22"/>
      <c r="QX242" s="22"/>
      <c r="QY242" s="22"/>
      <c r="QZ242" s="22"/>
      <c r="RA242" s="22"/>
      <c r="RB242" s="22"/>
      <c r="RC242" s="22"/>
      <c r="RD242" s="22"/>
      <c r="RE242" s="22"/>
      <c r="RF242" s="22"/>
      <c r="RG242" s="22"/>
      <c r="RH242" s="22"/>
      <c r="RI242" s="22"/>
      <c r="RJ242" s="22"/>
      <c r="RK242" s="22"/>
      <c r="RL242" s="22"/>
      <c r="RM242" s="22"/>
      <c r="RN242" s="22"/>
      <c r="RO242" s="22"/>
      <c r="RP242" s="22"/>
      <c r="RQ242" s="22"/>
      <c r="RR242" s="22"/>
      <c r="RS242" s="22"/>
      <c r="RT242" s="22"/>
      <c r="RU242" s="22"/>
      <c r="RV242" s="22"/>
      <c r="RW242" s="22"/>
      <c r="RX242" s="22"/>
      <c r="RY242" s="22"/>
      <c r="RZ242" s="22"/>
      <c r="SA242" s="22"/>
      <c r="SB242" s="22"/>
      <c r="SC242" s="22"/>
      <c r="SD242" s="22"/>
      <c r="SE242" s="22"/>
      <c r="SF242" s="22"/>
      <c r="SG242" s="22"/>
      <c r="SH242" s="22"/>
      <c r="SI242" s="22"/>
      <c r="SJ242" s="22"/>
      <c r="SK242" s="22"/>
      <c r="SL242" s="22"/>
      <c r="SM242" s="22"/>
      <c r="SN242" s="22"/>
      <c r="SO242" s="22"/>
      <c r="SP242" s="22"/>
      <c r="SQ242" s="22"/>
      <c r="SR242" s="22"/>
      <c r="SS242" s="22"/>
      <c r="ST242" s="22"/>
      <c r="SU242" s="22"/>
      <c r="SV242" s="22"/>
      <c r="SW242" s="22"/>
      <c r="SX242" s="22"/>
      <c r="SY242" s="22"/>
      <c r="SZ242" s="22"/>
      <c r="TA242" s="22"/>
      <c r="TB242" s="22"/>
      <c r="TC242" s="22"/>
      <c r="TD242" s="22"/>
      <c r="TE242" s="22"/>
      <c r="TF242" s="22"/>
      <c r="TG242" s="22"/>
      <c r="TH242" s="22"/>
      <c r="TI242" s="22"/>
      <c r="TJ242" s="22"/>
      <c r="TK242" s="22"/>
      <c r="TL242" s="22"/>
      <c r="TM242" s="22"/>
      <c r="TN242" s="22"/>
      <c r="TO242" s="22"/>
    </row>
    <row r="243" spans="1:535" s="21" customFormat="1" ht="49.5" hidden="1" customHeight="1" x14ac:dyDescent="0.25">
      <c r="A243" s="53" t="s">
        <v>370</v>
      </c>
      <c r="B243" s="82">
        <f>'дод 5'!A188</f>
        <v>7361</v>
      </c>
      <c r="C243" s="54" t="str">
        <f>'дод 5'!C188</f>
        <v>Співфінансування інвестиційних проектів, що реалізуються за рахунок коштів державного фонду регіонального розвитку</v>
      </c>
      <c r="D243" s="157">
        <v>0</v>
      </c>
      <c r="E243" s="157"/>
      <c r="F243" s="157"/>
      <c r="G243" s="157"/>
      <c r="H243" s="157"/>
      <c r="I243" s="157"/>
      <c r="J243" s="158"/>
      <c r="K243" s="157">
        <f t="shared" si="185"/>
        <v>0</v>
      </c>
      <c r="L243" s="157"/>
      <c r="M243" s="157"/>
      <c r="N243" s="157"/>
      <c r="O243" s="157"/>
      <c r="P243" s="157"/>
      <c r="Q243" s="157">
        <f t="shared" si="183"/>
        <v>0</v>
      </c>
      <c r="R243" s="157"/>
      <c r="S243" s="157"/>
      <c r="T243" s="157"/>
      <c r="U243" s="157"/>
      <c r="V243" s="157"/>
      <c r="W243" s="158" t="e">
        <f t="shared" si="154"/>
        <v>#DIV/0!</v>
      </c>
      <c r="X243" s="157">
        <f t="shared" si="184"/>
        <v>0</v>
      </c>
      <c r="Y243" s="203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  <c r="IT243" s="22"/>
      <c r="IU243" s="22"/>
      <c r="IV243" s="22"/>
      <c r="IW243" s="22"/>
      <c r="IX243" s="22"/>
      <c r="IY243" s="22"/>
      <c r="IZ243" s="22"/>
      <c r="JA243" s="22"/>
      <c r="JB243" s="22"/>
      <c r="JC243" s="22"/>
      <c r="JD243" s="22"/>
      <c r="JE243" s="22"/>
      <c r="JF243" s="22"/>
      <c r="JG243" s="22"/>
      <c r="JH243" s="22"/>
      <c r="JI243" s="22"/>
      <c r="JJ243" s="22"/>
      <c r="JK243" s="22"/>
      <c r="JL243" s="22"/>
      <c r="JM243" s="22"/>
      <c r="JN243" s="22"/>
      <c r="JO243" s="22"/>
      <c r="JP243" s="22"/>
      <c r="JQ243" s="22"/>
      <c r="JR243" s="22"/>
      <c r="JS243" s="22"/>
      <c r="JT243" s="22"/>
      <c r="JU243" s="22"/>
      <c r="JV243" s="22"/>
      <c r="JW243" s="22"/>
      <c r="JX243" s="22"/>
      <c r="JY243" s="22"/>
      <c r="JZ243" s="22"/>
      <c r="KA243" s="22"/>
      <c r="KB243" s="22"/>
      <c r="KC243" s="22"/>
      <c r="KD243" s="22"/>
      <c r="KE243" s="22"/>
      <c r="KF243" s="22"/>
      <c r="KG243" s="22"/>
      <c r="KH243" s="22"/>
      <c r="KI243" s="22"/>
      <c r="KJ243" s="22"/>
      <c r="KK243" s="22"/>
      <c r="KL243" s="22"/>
      <c r="KM243" s="22"/>
      <c r="KN243" s="22"/>
      <c r="KO243" s="22"/>
      <c r="KP243" s="22"/>
      <c r="KQ243" s="22"/>
      <c r="KR243" s="22"/>
      <c r="KS243" s="22"/>
      <c r="KT243" s="22"/>
      <c r="KU243" s="22"/>
      <c r="KV243" s="22"/>
      <c r="KW243" s="22"/>
      <c r="KX243" s="22"/>
      <c r="KY243" s="22"/>
      <c r="KZ243" s="22"/>
      <c r="LA243" s="22"/>
      <c r="LB243" s="22"/>
      <c r="LC243" s="22"/>
      <c r="LD243" s="22"/>
      <c r="LE243" s="22"/>
      <c r="LF243" s="22"/>
      <c r="LG243" s="22"/>
      <c r="LH243" s="22"/>
      <c r="LI243" s="22"/>
      <c r="LJ243" s="22"/>
      <c r="LK243" s="22"/>
      <c r="LL243" s="22"/>
      <c r="LM243" s="22"/>
      <c r="LN243" s="22"/>
      <c r="LO243" s="22"/>
      <c r="LP243" s="22"/>
      <c r="LQ243" s="22"/>
      <c r="LR243" s="22"/>
      <c r="LS243" s="22"/>
      <c r="LT243" s="22"/>
      <c r="LU243" s="22"/>
      <c r="LV243" s="22"/>
      <c r="LW243" s="22"/>
      <c r="LX243" s="22"/>
      <c r="LY243" s="22"/>
      <c r="LZ243" s="22"/>
      <c r="MA243" s="22"/>
      <c r="MB243" s="22"/>
      <c r="MC243" s="22"/>
      <c r="MD243" s="22"/>
      <c r="ME243" s="22"/>
      <c r="MF243" s="22"/>
      <c r="MG243" s="22"/>
      <c r="MH243" s="22"/>
      <c r="MI243" s="22"/>
      <c r="MJ243" s="22"/>
      <c r="MK243" s="22"/>
      <c r="ML243" s="22"/>
      <c r="MM243" s="22"/>
      <c r="MN243" s="22"/>
      <c r="MO243" s="22"/>
      <c r="MP243" s="22"/>
      <c r="MQ243" s="22"/>
      <c r="MR243" s="22"/>
      <c r="MS243" s="22"/>
      <c r="MT243" s="22"/>
      <c r="MU243" s="22"/>
      <c r="MV243" s="22"/>
      <c r="MW243" s="22"/>
      <c r="MX243" s="22"/>
      <c r="MY243" s="22"/>
      <c r="MZ243" s="22"/>
      <c r="NA243" s="22"/>
      <c r="NB243" s="22"/>
      <c r="NC243" s="22"/>
      <c r="ND243" s="22"/>
      <c r="NE243" s="22"/>
      <c r="NF243" s="22"/>
      <c r="NG243" s="22"/>
      <c r="NH243" s="22"/>
      <c r="NI243" s="22"/>
      <c r="NJ243" s="22"/>
      <c r="NK243" s="22"/>
      <c r="NL243" s="22"/>
      <c r="NM243" s="22"/>
      <c r="NN243" s="22"/>
      <c r="NO243" s="22"/>
      <c r="NP243" s="22"/>
      <c r="NQ243" s="22"/>
      <c r="NR243" s="22"/>
      <c r="NS243" s="22"/>
      <c r="NT243" s="22"/>
      <c r="NU243" s="22"/>
      <c r="NV243" s="22"/>
      <c r="NW243" s="22"/>
      <c r="NX243" s="22"/>
      <c r="NY243" s="22"/>
      <c r="NZ243" s="22"/>
      <c r="OA243" s="22"/>
      <c r="OB243" s="22"/>
      <c r="OC243" s="22"/>
      <c r="OD243" s="22"/>
      <c r="OE243" s="22"/>
      <c r="OF243" s="22"/>
      <c r="OG243" s="22"/>
      <c r="OH243" s="22"/>
      <c r="OI243" s="22"/>
      <c r="OJ243" s="22"/>
      <c r="OK243" s="22"/>
      <c r="OL243" s="22"/>
      <c r="OM243" s="22"/>
      <c r="ON243" s="22"/>
      <c r="OO243" s="22"/>
      <c r="OP243" s="22"/>
      <c r="OQ243" s="22"/>
      <c r="OR243" s="22"/>
      <c r="OS243" s="22"/>
      <c r="OT243" s="22"/>
      <c r="OU243" s="22"/>
      <c r="OV243" s="22"/>
      <c r="OW243" s="22"/>
      <c r="OX243" s="22"/>
      <c r="OY243" s="22"/>
      <c r="OZ243" s="22"/>
      <c r="PA243" s="22"/>
      <c r="PB243" s="22"/>
      <c r="PC243" s="22"/>
      <c r="PD243" s="22"/>
      <c r="PE243" s="22"/>
      <c r="PF243" s="22"/>
      <c r="PG243" s="22"/>
      <c r="PH243" s="22"/>
      <c r="PI243" s="22"/>
      <c r="PJ243" s="22"/>
      <c r="PK243" s="22"/>
      <c r="PL243" s="22"/>
      <c r="PM243" s="22"/>
      <c r="PN243" s="22"/>
      <c r="PO243" s="22"/>
      <c r="PP243" s="22"/>
      <c r="PQ243" s="22"/>
      <c r="PR243" s="22"/>
      <c r="PS243" s="22"/>
      <c r="PT243" s="22"/>
      <c r="PU243" s="22"/>
      <c r="PV243" s="22"/>
      <c r="PW243" s="22"/>
      <c r="PX243" s="22"/>
      <c r="PY243" s="22"/>
      <c r="PZ243" s="22"/>
      <c r="QA243" s="22"/>
      <c r="QB243" s="22"/>
      <c r="QC243" s="22"/>
      <c r="QD243" s="22"/>
      <c r="QE243" s="22"/>
      <c r="QF243" s="22"/>
      <c r="QG243" s="22"/>
      <c r="QH243" s="22"/>
      <c r="QI243" s="22"/>
      <c r="QJ243" s="22"/>
      <c r="QK243" s="22"/>
      <c r="QL243" s="22"/>
      <c r="QM243" s="22"/>
      <c r="QN243" s="22"/>
      <c r="QO243" s="22"/>
      <c r="QP243" s="22"/>
      <c r="QQ243" s="22"/>
      <c r="QR243" s="22"/>
      <c r="QS243" s="22"/>
      <c r="QT243" s="22"/>
      <c r="QU243" s="22"/>
      <c r="QV243" s="22"/>
      <c r="QW243" s="22"/>
      <c r="QX243" s="22"/>
      <c r="QY243" s="22"/>
      <c r="QZ243" s="22"/>
      <c r="RA243" s="22"/>
      <c r="RB243" s="22"/>
      <c r="RC243" s="22"/>
      <c r="RD243" s="22"/>
      <c r="RE243" s="22"/>
      <c r="RF243" s="22"/>
      <c r="RG243" s="22"/>
      <c r="RH243" s="22"/>
      <c r="RI243" s="22"/>
      <c r="RJ243" s="22"/>
      <c r="RK243" s="22"/>
      <c r="RL243" s="22"/>
      <c r="RM243" s="22"/>
      <c r="RN243" s="22"/>
      <c r="RO243" s="22"/>
      <c r="RP243" s="22"/>
      <c r="RQ243" s="22"/>
      <c r="RR243" s="22"/>
      <c r="RS243" s="22"/>
      <c r="RT243" s="22"/>
      <c r="RU243" s="22"/>
      <c r="RV243" s="22"/>
      <c r="RW243" s="22"/>
      <c r="RX243" s="22"/>
      <c r="RY243" s="22"/>
      <c r="RZ243" s="22"/>
      <c r="SA243" s="22"/>
      <c r="SB243" s="22"/>
      <c r="SC243" s="22"/>
      <c r="SD243" s="22"/>
      <c r="SE243" s="22"/>
      <c r="SF243" s="22"/>
      <c r="SG243" s="22"/>
      <c r="SH243" s="22"/>
      <c r="SI243" s="22"/>
      <c r="SJ243" s="22"/>
      <c r="SK243" s="22"/>
      <c r="SL243" s="22"/>
      <c r="SM243" s="22"/>
      <c r="SN243" s="22"/>
      <c r="SO243" s="22"/>
      <c r="SP243" s="22"/>
      <c r="SQ243" s="22"/>
      <c r="SR243" s="22"/>
      <c r="SS243" s="22"/>
      <c r="ST243" s="22"/>
      <c r="SU243" s="22"/>
      <c r="SV243" s="22"/>
      <c r="SW243" s="22"/>
      <c r="SX243" s="22"/>
      <c r="SY243" s="22"/>
      <c r="SZ243" s="22"/>
      <c r="TA243" s="22"/>
      <c r="TB243" s="22"/>
      <c r="TC243" s="22"/>
      <c r="TD243" s="22"/>
      <c r="TE243" s="22"/>
      <c r="TF243" s="22"/>
      <c r="TG243" s="22"/>
      <c r="TH243" s="22"/>
      <c r="TI243" s="22"/>
      <c r="TJ243" s="22"/>
      <c r="TK243" s="22"/>
      <c r="TL243" s="22"/>
      <c r="TM243" s="22"/>
      <c r="TN243" s="22"/>
      <c r="TO243" s="22"/>
    </row>
    <row r="244" spans="1:535" s="21" customFormat="1" ht="30" hidden="1" customHeight="1" x14ac:dyDescent="0.25">
      <c r="A244" s="53">
        <v>1217362</v>
      </c>
      <c r="B244" s="82">
        <f>'дод 5'!A189</f>
        <v>7362</v>
      </c>
      <c r="C244" s="54" t="str">
        <f>'дод 5'!C189</f>
        <v>Виконання інвестиційних проектів в рамках підтримки розвитку об'єднаних територіальних громад</v>
      </c>
      <c r="D244" s="157">
        <v>0</v>
      </c>
      <c r="E244" s="157"/>
      <c r="F244" s="157"/>
      <c r="G244" s="157"/>
      <c r="H244" s="157"/>
      <c r="I244" s="157"/>
      <c r="J244" s="158"/>
      <c r="K244" s="157">
        <f t="shared" si="185"/>
        <v>0</v>
      </c>
      <c r="L244" s="157"/>
      <c r="M244" s="157"/>
      <c r="N244" s="157"/>
      <c r="O244" s="157"/>
      <c r="P244" s="157"/>
      <c r="Q244" s="157">
        <f t="shared" si="183"/>
        <v>0</v>
      </c>
      <c r="R244" s="157"/>
      <c r="S244" s="157"/>
      <c r="T244" s="157"/>
      <c r="U244" s="157"/>
      <c r="V244" s="157"/>
      <c r="W244" s="158" t="e">
        <f t="shared" si="154"/>
        <v>#DIV/0!</v>
      </c>
      <c r="X244" s="157">
        <f t="shared" si="184"/>
        <v>0</v>
      </c>
      <c r="Y244" s="203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  <c r="IT244" s="22"/>
      <c r="IU244" s="22"/>
      <c r="IV244" s="22"/>
      <c r="IW244" s="22"/>
      <c r="IX244" s="22"/>
      <c r="IY244" s="22"/>
      <c r="IZ244" s="22"/>
      <c r="JA244" s="22"/>
      <c r="JB244" s="22"/>
      <c r="JC244" s="22"/>
      <c r="JD244" s="22"/>
      <c r="JE244" s="22"/>
      <c r="JF244" s="22"/>
      <c r="JG244" s="22"/>
      <c r="JH244" s="22"/>
      <c r="JI244" s="22"/>
      <c r="JJ244" s="22"/>
      <c r="JK244" s="22"/>
      <c r="JL244" s="22"/>
      <c r="JM244" s="22"/>
      <c r="JN244" s="22"/>
      <c r="JO244" s="22"/>
      <c r="JP244" s="22"/>
      <c r="JQ244" s="22"/>
      <c r="JR244" s="22"/>
      <c r="JS244" s="22"/>
      <c r="JT244" s="22"/>
      <c r="JU244" s="22"/>
      <c r="JV244" s="22"/>
      <c r="JW244" s="22"/>
      <c r="JX244" s="22"/>
      <c r="JY244" s="22"/>
      <c r="JZ244" s="22"/>
      <c r="KA244" s="22"/>
      <c r="KB244" s="22"/>
      <c r="KC244" s="22"/>
      <c r="KD244" s="22"/>
      <c r="KE244" s="22"/>
      <c r="KF244" s="22"/>
      <c r="KG244" s="22"/>
      <c r="KH244" s="22"/>
      <c r="KI244" s="22"/>
      <c r="KJ244" s="22"/>
      <c r="KK244" s="22"/>
      <c r="KL244" s="22"/>
      <c r="KM244" s="22"/>
      <c r="KN244" s="22"/>
      <c r="KO244" s="22"/>
      <c r="KP244" s="22"/>
      <c r="KQ244" s="22"/>
      <c r="KR244" s="22"/>
      <c r="KS244" s="22"/>
      <c r="KT244" s="22"/>
      <c r="KU244" s="22"/>
      <c r="KV244" s="22"/>
      <c r="KW244" s="22"/>
      <c r="KX244" s="22"/>
      <c r="KY244" s="22"/>
      <c r="KZ244" s="22"/>
      <c r="LA244" s="22"/>
      <c r="LB244" s="22"/>
      <c r="LC244" s="22"/>
      <c r="LD244" s="22"/>
      <c r="LE244" s="22"/>
      <c r="LF244" s="22"/>
      <c r="LG244" s="22"/>
      <c r="LH244" s="22"/>
      <c r="LI244" s="22"/>
      <c r="LJ244" s="22"/>
      <c r="LK244" s="22"/>
      <c r="LL244" s="22"/>
      <c r="LM244" s="22"/>
      <c r="LN244" s="22"/>
      <c r="LO244" s="22"/>
      <c r="LP244" s="22"/>
      <c r="LQ244" s="22"/>
      <c r="LR244" s="22"/>
      <c r="LS244" s="22"/>
      <c r="LT244" s="22"/>
      <c r="LU244" s="22"/>
      <c r="LV244" s="22"/>
      <c r="LW244" s="22"/>
      <c r="LX244" s="22"/>
      <c r="LY244" s="22"/>
      <c r="LZ244" s="22"/>
      <c r="MA244" s="22"/>
      <c r="MB244" s="22"/>
      <c r="MC244" s="22"/>
      <c r="MD244" s="22"/>
      <c r="ME244" s="22"/>
      <c r="MF244" s="22"/>
      <c r="MG244" s="22"/>
      <c r="MH244" s="22"/>
      <c r="MI244" s="22"/>
      <c r="MJ244" s="22"/>
      <c r="MK244" s="22"/>
      <c r="ML244" s="22"/>
      <c r="MM244" s="22"/>
      <c r="MN244" s="22"/>
      <c r="MO244" s="22"/>
      <c r="MP244" s="22"/>
      <c r="MQ244" s="22"/>
      <c r="MR244" s="22"/>
      <c r="MS244" s="22"/>
      <c r="MT244" s="22"/>
      <c r="MU244" s="22"/>
      <c r="MV244" s="22"/>
      <c r="MW244" s="22"/>
      <c r="MX244" s="22"/>
      <c r="MY244" s="22"/>
      <c r="MZ244" s="22"/>
      <c r="NA244" s="22"/>
      <c r="NB244" s="22"/>
      <c r="NC244" s="22"/>
      <c r="ND244" s="22"/>
      <c r="NE244" s="22"/>
      <c r="NF244" s="22"/>
      <c r="NG244" s="22"/>
      <c r="NH244" s="22"/>
      <c r="NI244" s="22"/>
      <c r="NJ244" s="22"/>
      <c r="NK244" s="22"/>
      <c r="NL244" s="22"/>
      <c r="NM244" s="22"/>
      <c r="NN244" s="22"/>
      <c r="NO244" s="22"/>
      <c r="NP244" s="22"/>
      <c r="NQ244" s="22"/>
      <c r="NR244" s="22"/>
      <c r="NS244" s="22"/>
      <c r="NT244" s="22"/>
      <c r="NU244" s="22"/>
      <c r="NV244" s="22"/>
      <c r="NW244" s="22"/>
      <c r="NX244" s="22"/>
      <c r="NY244" s="22"/>
      <c r="NZ244" s="22"/>
      <c r="OA244" s="22"/>
      <c r="OB244" s="22"/>
      <c r="OC244" s="22"/>
      <c r="OD244" s="22"/>
      <c r="OE244" s="22"/>
      <c r="OF244" s="22"/>
      <c r="OG244" s="22"/>
      <c r="OH244" s="22"/>
      <c r="OI244" s="22"/>
      <c r="OJ244" s="22"/>
      <c r="OK244" s="22"/>
      <c r="OL244" s="22"/>
      <c r="OM244" s="22"/>
      <c r="ON244" s="22"/>
      <c r="OO244" s="22"/>
      <c r="OP244" s="22"/>
      <c r="OQ244" s="22"/>
      <c r="OR244" s="22"/>
      <c r="OS244" s="22"/>
      <c r="OT244" s="22"/>
      <c r="OU244" s="22"/>
      <c r="OV244" s="22"/>
      <c r="OW244" s="22"/>
      <c r="OX244" s="22"/>
      <c r="OY244" s="22"/>
      <c r="OZ244" s="22"/>
      <c r="PA244" s="22"/>
      <c r="PB244" s="22"/>
      <c r="PC244" s="22"/>
      <c r="PD244" s="22"/>
      <c r="PE244" s="22"/>
      <c r="PF244" s="22"/>
      <c r="PG244" s="22"/>
      <c r="PH244" s="22"/>
      <c r="PI244" s="22"/>
      <c r="PJ244" s="22"/>
      <c r="PK244" s="22"/>
      <c r="PL244" s="22"/>
      <c r="PM244" s="22"/>
      <c r="PN244" s="22"/>
      <c r="PO244" s="22"/>
      <c r="PP244" s="22"/>
      <c r="PQ244" s="22"/>
      <c r="PR244" s="22"/>
      <c r="PS244" s="22"/>
      <c r="PT244" s="22"/>
      <c r="PU244" s="22"/>
      <c r="PV244" s="22"/>
      <c r="PW244" s="22"/>
      <c r="PX244" s="22"/>
      <c r="PY244" s="22"/>
      <c r="PZ244" s="22"/>
      <c r="QA244" s="22"/>
      <c r="QB244" s="22"/>
      <c r="QC244" s="22"/>
      <c r="QD244" s="22"/>
      <c r="QE244" s="22"/>
      <c r="QF244" s="22"/>
      <c r="QG244" s="22"/>
      <c r="QH244" s="22"/>
      <c r="QI244" s="22"/>
      <c r="QJ244" s="22"/>
      <c r="QK244" s="22"/>
      <c r="QL244" s="22"/>
      <c r="QM244" s="22"/>
      <c r="QN244" s="22"/>
      <c r="QO244" s="22"/>
      <c r="QP244" s="22"/>
      <c r="QQ244" s="22"/>
      <c r="QR244" s="22"/>
      <c r="QS244" s="22"/>
      <c r="QT244" s="22"/>
      <c r="QU244" s="22"/>
      <c r="QV244" s="22"/>
      <c r="QW244" s="22"/>
      <c r="QX244" s="22"/>
      <c r="QY244" s="22"/>
      <c r="QZ244" s="22"/>
      <c r="RA244" s="22"/>
      <c r="RB244" s="22"/>
      <c r="RC244" s="22"/>
      <c r="RD244" s="22"/>
      <c r="RE244" s="22"/>
      <c r="RF244" s="22"/>
      <c r="RG244" s="22"/>
      <c r="RH244" s="22"/>
      <c r="RI244" s="22"/>
      <c r="RJ244" s="22"/>
      <c r="RK244" s="22"/>
      <c r="RL244" s="22"/>
      <c r="RM244" s="22"/>
      <c r="RN244" s="22"/>
      <c r="RO244" s="22"/>
      <c r="RP244" s="22"/>
      <c r="RQ244" s="22"/>
      <c r="RR244" s="22"/>
      <c r="RS244" s="22"/>
      <c r="RT244" s="22"/>
      <c r="RU244" s="22"/>
      <c r="RV244" s="22"/>
      <c r="RW244" s="22"/>
      <c r="RX244" s="22"/>
      <c r="RY244" s="22"/>
      <c r="RZ244" s="22"/>
      <c r="SA244" s="22"/>
      <c r="SB244" s="22"/>
      <c r="SC244" s="22"/>
      <c r="SD244" s="22"/>
      <c r="SE244" s="22"/>
      <c r="SF244" s="22"/>
      <c r="SG244" s="22"/>
      <c r="SH244" s="22"/>
      <c r="SI244" s="22"/>
      <c r="SJ244" s="22"/>
      <c r="SK244" s="22"/>
      <c r="SL244" s="22"/>
      <c r="SM244" s="22"/>
      <c r="SN244" s="22"/>
      <c r="SO244" s="22"/>
      <c r="SP244" s="22"/>
      <c r="SQ244" s="22"/>
      <c r="SR244" s="22"/>
      <c r="SS244" s="22"/>
      <c r="ST244" s="22"/>
      <c r="SU244" s="22"/>
      <c r="SV244" s="22"/>
      <c r="SW244" s="22"/>
      <c r="SX244" s="22"/>
      <c r="SY244" s="22"/>
      <c r="SZ244" s="22"/>
      <c r="TA244" s="22"/>
      <c r="TB244" s="22"/>
      <c r="TC244" s="22"/>
      <c r="TD244" s="22"/>
      <c r="TE244" s="22"/>
      <c r="TF244" s="22"/>
      <c r="TG244" s="22"/>
      <c r="TH244" s="22"/>
      <c r="TI244" s="22"/>
      <c r="TJ244" s="22"/>
      <c r="TK244" s="22"/>
      <c r="TL244" s="22"/>
      <c r="TM244" s="22"/>
      <c r="TN244" s="22"/>
      <c r="TO244" s="22"/>
    </row>
    <row r="245" spans="1:535" s="21" customFormat="1" ht="63" x14ac:dyDescent="0.25">
      <c r="A245" s="53" t="s">
        <v>368</v>
      </c>
      <c r="B245" s="82">
        <v>7363</v>
      </c>
      <c r="C245" s="35" t="s">
        <v>398</v>
      </c>
      <c r="D245" s="157">
        <v>0</v>
      </c>
      <c r="E245" s="157"/>
      <c r="F245" s="157"/>
      <c r="G245" s="157"/>
      <c r="H245" s="157"/>
      <c r="I245" s="157"/>
      <c r="J245" s="158"/>
      <c r="K245" s="157">
        <f t="shared" si="185"/>
        <v>13159984</v>
      </c>
      <c r="L245" s="157">
        <f>7800000+5359984</f>
        <v>13159984</v>
      </c>
      <c r="M245" s="157"/>
      <c r="N245" s="157"/>
      <c r="O245" s="157"/>
      <c r="P245" s="157">
        <f>7800000+5359984</f>
        <v>13159984</v>
      </c>
      <c r="Q245" s="157">
        <f t="shared" si="183"/>
        <v>3211981.65</v>
      </c>
      <c r="R245" s="157">
        <v>3211981.65</v>
      </c>
      <c r="S245" s="157"/>
      <c r="T245" s="157"/>
      <c r="U245" s="157"/>
      <c r="V245" s="157">
        <v>3211981.65</v>
      </c>
      <c r="W245" s="158">
        <f t="shared" si="154"/>
        <v>24.407185069525919</v>
      </c>
      <c r="X245" s="157">
        <f t="shared" si="184"/>
        <v>3211981.65</v>
      </c>
      <c r="Y245" s="203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  <c r="IT245" s="22"/>
      <c r="IU245" s="22"/>
      <c r="IV245" s="22"/>
      <c r="IW245" s="22"/>
      <c r="IX245" s="22"/>
      <c r="IY245" s="22"/>
      <c r="IZ245" s="22"/>
      <c r="JA245" s="22"/>
      <c r="JB245" s="22"/>
      <c r="JC245" s="22"/>
      <c r="JD245" s="22"/>
      <c r="JE245" s="22"/>
      <c r="JF245" s="22"/>
      <c r="JG245" s="22"/>
      <c r="JH245" s="22"/>
      <c r="JI245" s="22"/>
      <c r="JJ245" s="22"/>
      <c r="JK245" s="22"/>
      <c r="JL245" s="22"/>
      <c r="JM245" s="22"/>
      <c r="JN245" s="22"/>
      <c r="JO245" s="22"/>
      <c r="JP245" s="22"/>
      <c r="JQ245" s="22"/>
      <c r="JR245" s="22"/>
      <c r="JS245" s="22"/>
      <c r="JT245" s="22"/>
      <c r="JU245" s="22"/>
      <c r="JV245" s="22"/>
      <c r="JW245" s="22"/>
      <c r="JX245" s="22"/>
      <c r="JY245" s="22"/>
      <c r="JZ245" s="22"/>
      <c r="KA245" s="22"/>
      <c r="KB245" s="22"/>
      <c r="KC245" s="22"/>
      <c r="KD245" s="22"/>
      <c r="KE245" s="22"/>
      <c r="KF245" s="22"/>
      <c r="KG245" s="22"/>
      <c r="KH245" s="22"/>
      <c r="KI245" s="22"/>
      <c r="KJ245" s="22"/>
      <c r="KK245" s="22"/>
      <c r="KL245" s="22"/>
      <c r="KM245" s="22"/>
      <c r="KN245" s="22"/>
      <c r="KO245" s="22"/>
      <c r="KP245" s="22"/>
      <c r="KQ245" s="22"/>
      <c r="KR245" s="22"/>
      <c r="KS245" s="22"/>
      <c r="KT245" s="22"/>
      <c r="KU245" s="22"/>
      <c r="KV245" s="22"/>
      <c r="KW245" s="22"/>
      <c r="KX245" s="22"/>
      <c r="KY245" s="22"/>
      <c r="KZ245" s="22"/>
      <c r="LA245" s="22"/>
      <c r="LB245" s="22"/>
      <c r="LC245" s="22"/>
      <c r="LD245" s="22"/>
      <c r="LE245" s="22"/>
      <c r="LF245" s="22"/>
      <c r="LG245" s="22"/>
      <c r="LH245" s="22"/>
      <c r="LI245" s="22"/>
      <c r="LJ245" s="22"/>
      <c r="LK245" s="22"/>
      <c r="LL245" s="22"/>
      <c r="LM245" s="22"/>
      <c r="LN245" s="22"/>
      <c r="LO245" s="22"/>
      <c r="LP245" s="22"/>
      <c r="LQ245" s="22"/>
      <c r="LR245" s="22"/>
      <c r="LS245" s="22"/>
      <c r="LT245" s="22"/>
      <c r="LU245" s="22"/>
      <c r="LV245" s="22"/>
      <c r="LW245" s="22"/>
      <c r="LX245" s="22"/>
      <c r="LY245" s="22"/>
      <c r="LZ245" s="22"/>
      <c r="MA245" s="22"/>
      <c r="MB245" s="22"/>
      <c r="MC245" s="22"/>
      <c r="MD245" s="22"/>
      <c r="ME245" s="22"/>
      <c r="MF245" s="22"/>
      <c r="MG245" s="22"/>
      <c r="MH245" s="22"/>
      <c r="MI245" s="22"/>
      <c r="MJ245" s="22"/>
      <c r="MK245" s="22"/>
      <c r="ML245" s="22"/>
      <c r="MM245" s="22"/>
      <c r="MN245" s="22"/>
      <c r="MO245" s="22"/>
      <c r="MP245" s="22"/>
      <c r="MQ245" s="22"/>
      <c r="MR245" s="22"/>
      <c r="MS245" s="22"/>
      <c r="MT245" s="22"/>
      <c r="MU245" s="22"/>
      <c r="MV245" s="22"/>
      <c r="MW245" s="22"/>
      <c r="MX245" s="22"/>
      <c r="MY245" s="22"/>
      <c r="MZ245" s="22"/>
      <c r="NA245" s="22"/>
      <c r="NB245" s="22"/>
      <c r="NC245" s="22"/>
      <c r="ND245" s="22"/>
      <c r="NE245" s="22"/>
      <c r="NF245" s="22"/>
      <c r="NG245" s="22"/>
      <c r="NH245" s="22"/>
      <c r="NI245" s="22"/>
      <c r="NJ245" s="22"/>
      <c r="NK245" s="22"/>
      <c r="NL245" s="22"/>
      <c r="NM245" s="22"/>
      <c r="NN245" s="22"/>
      <c r="NO245" s="22"/>
      <c r="NP245" s="22"/>
      <c r="NQ245" s="22"/>
      <c r="NR245" s="22"/>
      <c r="NS245" s="22"/>
      <c r="NT245" s="22"/>
      <c r="NU245" s="22"/>
      <c r="NV245" s="22"/>
      <c r="NW245" s="22"/>
      <c r="NX245" s="22"/>
      <c r="NY245" s="22"/>
      <c r="NZ245" s="22"/>
      <c r="OA245" s="22"/>
      <c r="OB245" s="22"/>
      <c r="OC245" s="22"/>
      <c r="OD245" s="22"/>
      <c r="OE245" s="22"/>
      <c r="OF245" s="22"/>
      <c r="OG245" s="22"/>
      <c r="OH245" s="22"/>
      <c r="OI245" s="22"/>
      <c r="OJ245" s="22"/>
      <c r="OK245" s="22"/>
      <c r="OL245" s="22"/>
      <c r="OM245" s="22"/>
      <c r="ON245" s="22"/>
      <c r="OO245" s="22"/>
      <c r="OP245" s="22"/>
      <c r="OQ245" s="22"/>
      <c r="OR245" s="22"/>
      <c r="OS245" s="22"/>
      <c r="OT245" s="22"/>
      <c r="OU245" s="22"/>
      <c r="OV245" s="22"/>
      <c r="OW245" s="22"/>
      <c r="OX245" s="22"/>
      <c r="OY245" s="22"/>
      <c r="OZ245" s="22"/>
      <c r="PA245" s="22"/>
      <c r="PB245" s="22"/>
      <c r="PC245" s="22"/>
      <c r="PD245" s="22"/>
      <c r="PE245" s="22"/>
      <c r="PF245" s="22"/>
      <c r="PG245" s="22"/>
      <c r="PH245" s="22"/>
      <c r="PI245" s="22"/>
      <c r="PJ245" s="22"/>
      <c r="PK245" s="22"/>
      <c r="PL245" s="22"/>
      <c r="PM245" s="22"/>
      <c r="PN245" s="22"/>
      <c r="PO245" s="22"/>
      <c r="PP245" s="22"/>
      <c r="PQ245" s="22"/>
      <c r="PR245" s="22"/>
      <c r="PS245" s="22"/>
      <c r="PT245" s="22"/>
      <c r="PU245" s="22"/>
      <c r="PV245" s="22"/>
      <c r="PW245" s="22"/>
      <c r="PX245" s="22"/>
      <c r="PY245" s="22"/>
      <c r="PZ245" s="22"/>
      <c r="QA245" s="22"/>
      <c r="QB245" s="22"/>
      <c r="QC245" s="22"/>
      <c r="QD245" s="22"/>
      <c r="QE245" s="22"/>
      <c r="QF245" s="22"/>
      <c r="QG245" s="22"/>
      <c r="QH245" s="22"/>
      <c r="QI245" s="22"/>
      <c r="QJ245" s="22"/>
      <c r="QK245" s="22"/>
      <c r="QL245" s="22"/>
      <c r="QM245" s="22"/>
      <c r="QN245" s="22"/>
      <c r="QO245" s="22"/>
      <c r="QP245" s="22"/>
      <c r="QQ245" s="22"/>
      <c r="QR245" s="22"/>
      <c r="QS245" s="22"/>
      <c r="QT245" s="22"/>
      <c r="QU245" s="22"/>
      <c r="QV245" s="22"/>
      <c r="QW245" s="22"/>
      <c r="QX245" s="22"/>
      <c r="QY245" s="22"/>
      <c r="QZ245" s="22"/>
      <c r="RA245" s="22"/>
      <c r="RB245" s="22"/>
      <c r="RC245" s="22"/>
      <c r="RD245" s="22"/>
      <c r="RE245" s="22"/>
      <c r="RF245" s="22"/>
      <c r="RG245" s="22"/>
      <c r="RH245" s="22"/>
      <c r="RI245" s="22"/>
      <c r="RJ245" s="22"/>
      <c r="RK245" s="22"/>
      <c r="RL245" s="22"/>
      <c r="RM245" s="22"/>
      <c r="RN245" s="22"/>
      <c r="RO245" s="22"/>
      <c r="RP245" s="22"/>
      <c r="RQ245" s="22"/>
      <c r="RR245" s="22"/>
      <c r="RS245" s="22"/>
      <c r="RT245" s="22"/>
      <c r="RU245" s="22"/>
      <c r="RV245" s="22"/>
      <c r="RW245" s="22"/>
      <c r="RX245" s="22"/>
      <c r="RY245" s="22"/>
      <c r="RZ245" s="22"/>
      <c r="SA245" s="22"/>
      <c r="SB245" s="22"/>
      <c r="SC245" s="22"/>
      <c r="SD245" s="22"/>
      <c r="SE245" s="22"/>
      <c r="SF245" s="22"/>
      <c r="SG245" s="22"/>
      <c r="SH245" s="22"/>
      <c r="SI245" s="22"/>
      <c r="SJ245" s="22"/>
      <c r="SK245" s="22"/>
      <c r="SL245" s="22"/>
      <c r="SM245" s="22"/>
      <c r="SN245" s="22"/>
      <c r="SO245" s="22"/>
      <c r="SP245" s="22"/>
      <c r="SQ245" s="22"/>
      <c r="SR245" s="22"/>
      <c r="SS245" s="22"/>
      <c r="ST245" s="22"/>
      <c r="SU245" s="22"/>
      <c r="SV245" s="22"/>
      <c r="SW245" s="22"/>
      <c r="SX245" s="22"/>
      <c r="SY245" s="22"/>
      <c r="SZ245" s="22"/>
      <c r="TA245" s="22"/>
      <c r="TB245" s="22"/>
      <c r="TC245" s="22"/>
      <c r="TD245" s="22"/>
      <c r="TE245" s="22"/>
      <c r="TF245" s="22"/>
      <c r="TG245" s="22"/>
      <c r="TH245" s="22"/>
      <c r="TI245" s="22"/>
      <c r="TJ245" s="22"/>
      <c r="TK245" s="22"/>
      <c r="TL245" s="22"/>
      <c r="TM245" s="22"/>
      <c r="TN245" s="22"/>
      <c r="TO245" s="22"/>
    </row>
    <row r="246" spans="1:535" s="23" customFormat="1" ht="50.25" customHeight="1" x14ac:dyDescent="0.25">
      <c r="A246" s="73"/>
      <c r="B246" s="95"/>
      <c r="C246" s="76" t="s">
        <v>388</v>
      </c>
      <c r="D246" s="159">
        <v>0</v>
      </c>
      <c r="E246" s="159"/>
      <c r="F246" s="159"/>
      <c r="G246" s="159"/>
      <c r="H246" s="159"/>
      <c r="I246" s="159"/>
      <c r="J246" s="158"/>
      <c r="K246" s="159">
        <f t="shared" si="185"/>
        <v>10359984</v>
      </c>
      <c r="L246" s="159">
        <f>5000000+5359984</f>
        <v>10359984</v>
      </c>
      <c r="M246" s="159"/>
      <c r="N246" s="159"/>
      <c r="O246" s="159"/>
      <c r="P246" s="159">
        <f>5000000+5359984</f>
        <v>10359984</v>
      </c>
      <c r="Q246" s="157">
        <f t="shared" si="183"/>
        <v>2683831.71</v>
      </c>
      <c r="R246" s="159">
        <v>2683831.71</v>
      </c>
      <c r="S246" s="159"/>
      <c r="T246" s="159"/>
      <c r="U246" s="159"/>
      <c r="V246" s="159">
        <v>2683831.71</v>
      </c>
      <c r="W246" s="158">
        <f t="shared" si="154"/>
        <v>25.905751495369106</v>
      </c>
      <c r="X246" s="157">
        <f t="shared" si="184"/>
        <v>2683831.71</v>
      </c>
      <c r="Y246" s="203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"/>
      <c r="EH246" s="29"/>
      <c r="EI246" s="29"/>
      <c r="EJ246" s="29"/>
      <c r="EK246" s="29"/>
      <c r="EL246" s="29"/>
      <c r="EM246" s="29"/>
      <c r="EN246" s="29"/>
      <c r="EO246" s="29"/>
      <c r="EP246" s="29"/>
      <c r="EQ246" s="29"/>
      <c r="ER246" s="29"/>
      <c r="ES246" s="29"/>
      <c r="ET246" s="29"/>
      <c r="EU246" s="29"/>
      <c r="EV246" s="29"/>
      <c r="EW246" s="29"/>
      <c r="EX246" s="29"/>
      <c r="EY246" s="29"/>
      <c r="EZ246" s="29"/>
      <c r="FA246" s="29"/>
      <c r="FB246" s="29"/>
      <c r="FC246" s="29"/>
      <c r="FD246" s="29"/>
      <c r="FE246" s="29"/>
      <c r="FF246" s="29"/>
      <c r="FG246" s="29"/>
      <c r="FH246" s="29"/>
      <c r="FI246" s="29"/>
      <c r="FJ246" s="29"/>
      <c r="FK246" s="29"/>
      <c r="FL246" s="29"/>
      <c r="FM246" s="29"/>
      <c r="FN246" s="29"/>
      <c r="FO246" s="29"/>
      <c r="FP246" s="29"/>
      <c r="FQ246" s="29"/>
      <c r="FR246" s="29"/>
      <c r="FS246" s="29"/>
      <c r="FT246" s="29"/>
      <c r="FU246" s="29"/>
      <c r="FV246" s="29"/>
      <c r="FW246" s="29"/>
      <c r="FX246" s="29"/>
      <c r="FY246" s="29"/>
      <c r="FZ246" s="29"/>
      <c r="GA246" s="29"/>
      <c r="GB246" s="29"/>
      <c r="GC246" s="29"/>
      <c r="GD246" s="29"/>
      <c r="GE246" s="29"/>
      <c r="GF246" s="29"/>
      <c r="GG246" s="29"/>
      <c r="GH246" s="29"/>
      <c r="GI246" s="29"/>
      <c r="GJ246" s="29"/>
      <c r="GK246" s="29"/>
      <c r="GL246" s="29"/>
      <c r="GM246" s="29"/>
      <c r="GN246" s="29"/>
      <c r="GO246" s="29"/>
      <c r="GP246" s="29"/>
      <c r="GQ246" s="29"/>
      <c r="GR246" s="29"/>
      <c r="GS246" s="29"/>
      <c r="GT246" s="29"/>
      <c r="GU246" s="29"/>
      <c r="GV246" s="29"/>
      <c r="GW246" s="29"/>
      <c r="GX246" s="29"/>
      <c r="GY246" s="29"/>
      <c r="GZ246" s="29"/>
      <c r="HA246" s="29"/>
      <c r="HB246" s="29"/>
      <c r="HC246" s="29"/>
      <c r="HD246" s="29"/>
      <c r="HE246" s="29"/>
      <c r="HF246" s="29"/>
      <c r="HG246" s="29"/>
      <c r="HH246" s="29"/>
      <c r="HI246" s="29"/>
      <c r="HJ246" s="29"/>
      <c r="HK246" s="29"/>
      <c r="HL246" s="29"/>
      <c r="HM246" s="29"/>
      <c r="HN246" s="29"/>
      <c r="HO246" s="29"/>
      <c r="HP246" s="29"/>
      <c r="HQ246" s="29"/>
      <c r="HR246" s="29"/>
      <c r="HS246" s="29"/>
      <c r="HT246" s="29"/>
      <c r="HU246" s="29"/>
      <c r="HV246" s="29"/>
      <c r="HW246" s="29"/>
      <c r="HX246" s="29"/>
      <c r="HY246" s="29"/>
      <c r="HZ246" s="29"/>
      <c r="IA246" s="29"/>
      <c r="IB246" s="29"/>
      <c r="IC246" s="29"/>
      <c r="ID246" s="29"/>
      <c r="IE246" s="29"/>
      <c r="IF246" s="29"/>
      <c r="IG246" s="29"/>
      <c r="IH246" s="29"/>
      <c r="II246" s="29"/>
      <c r="IJ246" s="29"/>
      <c r="IK246" s="29"/>
      <c r="IL246" s="29"/>
      <c r="IM246" s="29"/>
      <c r="IN246" s="29"/>
      <c r="IO246" s="29"/>
      <c r="IP246" s="29"/>
      <c r="IQ246" s="29"/>
      <c r="IR246" s="29"/>
      <c r="IS246" s="29"/>
      <c r="IT246" s="29"/>
      <c r="IU246" s="29"/>
      <c r="IV246" s="29"/>
      <c r="IW246" s="29"/>
      <c r="IX246" s="29"/>
      <c r="IY246" s="29"/>
      <c r="IZ246" s="29"/>
      <c r="JA246" s="29"/>
      <c r="JB246" s="29"/>
      <c r="JC246" s="29"/>
      <c r="JD246" s="29"/>
      <c r="JE246" s="29"/>
      <c r="JF246" s="29"/>
      <c r="JG246" s="29"/>
      <c r="JH246" s="29"/>
      <c r="JI246" s="29"/>
      <c r="JJ246" s="29"/>
      <c r="JK246" s="29"/>
      <c r="JL246" s="29"/>
      <c r="JM246" s="29"/>
      <c r="JN246" s="29"/>
      <c r="JO246" s="29"/>
      <c r="JP246" s="29"/>
      <c r="JQ246" s="29"/>
      <c r="JR246" s="29"/>
      <c r="JS246" s="29"/>
      <c r="JT246" s="29"/>
      <c r="JU246" s="29"/>
      <c r="JV246" s="29"/>
      <c r="JW246" s="29"/>
      <c r="JX246" s="29"/>
      <c r="JY246" s="29"/>
      <c r="JZ246" s="29"/>
      <c r="KA246" s="29"/>
      <c r="KB246" s="29"/>
      <c r="KC246" s="29"/>
      <c r="KD246" s="29"/>
      <c r="KE246" s="29"/>
      <c r="KF246" s="29"/>
      <c r="KG246" s="29"/>
      <c r="KH246" s="29"/>
      <c r="KI246" s="29"/>
      <c r="KJ246" s="29"/>
      <c r="KK246" s="29"/>
      <c r="KL246" s="29"/>
      <c r="KM246" s="29"/>
      <c r="KN246" s="29"/>
      <c r="KO246" s="29"/>
      <c r="KP246" s="29"/>
      <c r="KQ246" s="29"/>
      <c r="KR246" s="29"/>
      <c r="KS246" s="29"/>
      <c r="KT246" s="29"/>
      <c r="KU246" s="29"/>
      <c r="KV246" s="29"/>
      <c r="KW246" s="29"/>
      <c r="KX246" s="29"/>
      <c r="KY246" s="29"/>
      <c r="KZ246" s="29"/>
      <c r="LA246" s="29"/>
      <c r="LB246" s="29"/>
      <c r="LC246" s="29"/>
      <c r="LD246" s="29"/>
      <c r="LE246" s="29"/>
      <c r="LF246" s="29"/>
      <c r="LG246" s="29"/>
      <c r="LH246" s="29"/>
      <c r="LI246" s="29"/>
      <c r="LJ246" s="29"/>
      <c r="LK246" s="29"/>
      <c r="LL246" s="29"/>
      <c r="LM246" s="29"/>
      <c r="LN246" s="29"/>
      <c r="LO246" s="29"/>
      <c r="LP246" s="29"/>
      <c r="LQ246" s="29"/>
      <c r="LR246" s="29"/>
      <c r="LS246" s="29"/>
      <c r="LT246" s="29"/>
      <c r="LU246" s="29"/>
      <c r="LV246" s="29"/>
      <c r="LW246" s="29"/>
      <c r="LX246" s="29"/>
      <c r="LY246" s="29"/>
      <c r="LZ246" s="29"/>
      <c r="MA246" s="29"/>
      <c r="MB246" s="29"/>
      <c r="MC246" s="29"/>
      <c r="MD246" s="29"/>
      <c r="ME246" s="29"/>
      <c r="MF246" s="29"/>
      <c r="MG246" s="29"/>
      <c r="MH246" s="29"/>
      <c r="MI246" s="29"/>
      <c r="MJ246" s="29"/>
      <c r="MK246" s="29"/>
      <c r="ML246" s="29"/>
      <c r="MM246" s="29"/>
      <c r="MN246" s="29"/>
      <c r="MO246" s="29"/>
      <c r="MP246" s="29"/>
      <c r="MQ246" s="29"/>
      <c r="MR246" s="29"/>
      <c r="MS246" s="29"/>
      <c r="MT246" s="29"/>
      <c r="MU246" s="29"/>
      <c r="MV246" s="29"/>
      <c r="MW246" s="29"/>
      <c r="MX246" s="29"/>
      <c r="MY246" s="29"/>
      <c r="MZ246" s="29"/>
      <c r="NA246" s="29"/>
      <c r="NB246" s="29"/>
      <c r="NC246" s="29"/>
      <c r="ND246" s="29"/>
      <c r="NE246" s="29"/>
      <c r="NF246" s="29"/>
      <c r="NG246" s="29"/>
      <c r="NH246" s="29"/>
      <c r="NI246" s="29"/>
      <c r="NJ246" s="29"/>
      <c r="NK246" s="29"/>
      <c r="NL246" s="29"/>
      <c r="NM246" s="29"/>
      <c r="NN246" s="29"/>
      <c r="NO246" s="29"/>
      <c r="NP246" s="29"/>
      <c r="NQ246" s="29"/>
      <c r="NR246" s="29"/>
      <c r="NS246" s="29"/>
      <c r="NT246" s="29"/>
      <c r="NU246" s="29"/>
      <c r="NV246" s="29"/>
      <c r="NW246" s="29"/>
      <c r="NX246" s="29"/>
      <c r="NY246" s="29"/>
      <c r="NZ246" s="29"/>
      <c r="OA246" s="29"/>
      <c r="OB246" s="29"/>
      <c r="OC246" s="29"/>
      <c r="OD246" s="29"/>
      <c r="OE246" s="29"/>
      <c r="OF246" s="29"/>
      <c r="OG246" s="29"/>
      <c r="OH246" s="29"/>
      <c r="OI246" s="29"/>
      <c r="OJ246" s="29"/>
      <c r="OK246" s="29"/>
      <c r="OL246" s="29"/>
      <c r="OM246" s="29"/>
      <c r="ON246" s="29"/>
      <c r="OO246" s="29"/>
      <c r="OP246" s="29"/>
      <c r="OQ246" s="29"/>
      <c r="OR246" s="29"/>
      <c r="OS246" s="29"/>
      <c r="OT246" s="29"/>
      <c r="OU246" s="29"/>
      <c r="OV246" s="29"/>
      <c r="OW246" s="29"/>
      <c r="OX246" s="29"/>
      <c r="OY246" s="29"/>
      <c r="OZ246" s="29"/>
      <c r="PA246" s="29"/>
      <c r="PB246" s="29"/>
      <c r="PC246" s="29"/>
      <c r="PD246" s="29"/>
      <c r="PE246" s="29"/>
      <c r="PF246" s="29"/>
      <c r="PG246" s="29"/>
      <c r="PH246" s="29"/>
      <c r="PI246" s="29"/>
      <c r="PJ246" s="29"/>
      <c r="PK246" s="29"/>
      <c r="PL246" s="29"/>
      <c r="PM246" s="29"/>
      <c r="PN246" s="29"/>
      <c r="PO246" s="29"/>
      <c r="PP246" s="29"/>
      <c r="PQ246" s="29"/>
      <c r="PR246" s="29"/>
      <c r="PS246" s="29"/>
      <c r="PT246" s="29"/>
      <c r="PU246" s="29"/>
      <c r="PV246" s="29"/>
      <c r="PW246" s="29"/>
      <c r="PX246" s="29"/>
      <c r="PY246" s="29"/>
      <c r="PZ246" s="29"/>
      <c r="QA246" s="29"/>
      <c r="QB246" s="29"/>
      <c r="QC246" s="29"/>
      <c r="QD246" s="29"/>
      <c r="QE246" s="29"/>
      <c r="QF246" s="29"/>
      <c r="QG246" s="29"/>
      <c r="QH246" s="29"/>
      <c r="QI246" s="29"/>
      <c r="QJ246" s="29"/>
      <c r="QK246" s="29"/>
      <c r="QL246" s="29"/>
      <c r="QM246" s="29"/>
      <c r="QN246" s="29"/>
      <c r="QO246" s="29"/>
      <c r="QP246" s="29"/>
      <c r="QQ246" s="29"/>
      <c r="QR246" s="29"/>
      <c r="QS246" s="29"/>
      <c r="QT246" s="29"/>
      <c r="QU246" s="29"/>
      <c r="QV246" s="29"/>
      <c r="QW246" s="29"/>
      <c r="QX246" s="29"/>
      <c r="QY246" s="29"/>
      <c r="QZ246" s="29"/>
      <c r="RA246" s="29"/>
      <c r="RB246" s="29"/>
      <c r="RC246" s="29"/>
      <c r="RD246" s="29"/>
      <c r="RE246" s="29"/>
      <c r="RF246" s="29"/>
      <c r="RG246" s="29"/>
      <c r="RH246" s="29"/>
      <c r="RI246" s="29"/>
      <c r="RJ246" s="29"/>
      <c r="RK246" s="29"/>
      <c r="RL246" s="29"/>
      <c r="RM246" s="29"/>
      <c r="RN246" s="29"/>
      <c r="RO246" s="29"/>
      <c r="RP246" s="29"/>
      <c r="RQ246" s="29"/>
      <c r="RR246" s="29"/>
      <c r="RS246" s="29"/>
      <c r="RT246" s="29"/>
      <c r="RU246" s="29"/>
      <c r="RV246" s="29"/>
      <c r="RW246" s="29"/>
      <c r="RX246" s="29"/>
      <c r="RY246" s="29"/>
      <c r="RZ246" s="29"/>
      <c r="SA246" s="29"/>
      <c r="SB246" s="29"/>
      <c r="SC246" s="29"/>
      <c r="SD246" s="29"/>
      <c r="SE246" s="29"/>
      <c r="SF246" s="29"/>
      <c r="SG246" s="29"/>
      <c r="SH246" s="29"/>
      <c r="SI246" s="29"/>
      <c r="SJ246" s="29"/>
      <c r="SK246" s="29"/>
      <c r="SL246" s="29"/>
      <c r="SM246" s="29"/>
      <c r="SN246" s="29"/>
      <c r="SO246" s="29"/>
      <c r="SP246" s="29"/>
      <c r="SQ246" s="29"/>
      <c r="SR246" s="29"/>
      <c r="SS246" s="29"/>
      <c r="ST246" s="29"/>
      <c r="SU246" s="29"/>
      <c r="SV246" s="29"/>
      <c r="SW246" s="29"/>
      <c r="SX246" s="29"/>
      <c r="SY246" s="29"/>
      <c r="SZ246" s="29"/>
      <c r="TA246" s="29"/>
      <c r="TB246" s="29"/>
      <c r="TC246" s="29"/>
      <c r="TD246" s="29"/>
      <c r="TE246" s="29"/>
      <c r="TF246" s="29"/>
      <c r="TG246" s="29"/>
      <c r="TH246" s="29"/>
      <c r="TI246" s="29"/>
      <c r="TJ246" s="29"/>
      <c r="TK246" s="29"/>
      <c r="TL246" s="29"/>
      <c r="TM246" s="29"/>
      <c r="TN246" s="29"/>
      <c r="TO246" s="29"/>
    </row>
    <row r="247" spans="1:535" s="23" customFormat="1" ht="31.5" x14ac:dyDescent="0.25">
      <c r="A247" s="53" t="s">
        <v>581</v>
      </c>
      <c r="B247" s="82">
        <v>7368</v>
      </c>
      <c r="C247" s="35" t="s">
        <v>582</v>
      </c>
      <c r="D247" s="157">
        <v>0</v>
      </c>
      <c r="E247" s="159"/>
      <c r="F247" s="159"/>
      <c r="G247" s="159"/>
      <c r="H247" s="159"/>
      <c r="I247" s="159"/>
      <c r="J247" s="158"/>
      <c r="K247" s="157">
        <f t="shared" si="185"/>
        <v>200000</v>
      </c>
      <c r="L247" s="157">
        <v>200000</v>
      </c>
      <c r="M247" s="157"/>
      <c r="N247" s="157"/>
      <c r="O247" s="157"/>
      <c r="P247" s="157">
        <v>200000</v>
      </c>
      <c r="Q247" s="157">
        <f t="shared" si="183"/>
        <v>0</v>
      </c>
      <c r="R247" s="157"/>
      <c r="S247" s="157"/>
      <c r="T247" s="157"/>
      <c r="U247" s="157"/>
      <c r="V247" s="157"/>
      <c r="W247" s="158">
        <f t="shared" si="154"/>
        <v>0</v>
      </c>
      <c r="X247" s="157">
        <f t="shared" si="184"/>
        <v>0</v>
      </c>
      <c r="Y247" s="203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"/>
      <c r="EH247" s="29"/>
      <c r="EI247" s="29"/>
      <c r="EJ247" s="29"/>
      <c r="EK247" s="29"/>
      <c r="EL247" s="29"/>
      <c r="EM247" s="29"/>
      <c r="EN247" s="29"/>
      <c r="EO247" s="29"/>
      <c r="EP247" s="29"/>
      <c r="EQ247" s="29"/>
      <c r="ER247" s="29"/>
      <c r="ES247" s="29"/>
      <c r="ET247" s="29"/>
      <c r="EU247" s="29"/>
      <c r="EV247" s="29"/>
      <c r="EW247" s="29"/>
      <c r="EX247" s="29"/>
      <c r="EY247" s="29"/>
      <c r="EZ247" s="29"/>
      <c r="FA247" s="29"/>
      <c r="FB247" s="29"/>
      <c r="FC247" s="29"/>
      <c r="FD247" s="29"/>
      <c r="FE247" s="29"/>
      <c r="FF247" s="29"/>
      <c r="FG247" s="29"/>
      <c r="FH247" s="29"/>
      <c r="FI247" s="29"/>
      <c r="FJ247" s="29"/>
      <c r="FK247" s="29"/>
      <c r="FL247" s="29"/>
      <c r="FM247" s="29"/>
      <c r="FN247" s="29"/>
      <c r="FO247" s="29"/>
      <c r="FP247" s="29"/>
      <c r="FQ247" s="29"/>
      <c r="FR247" s="29"/>
      <c r="FS247" s="29"/>
      <c r="FT247" s="29"/>
      <c r="FU247" s="29"/>
      <c r="FV247" s="29"/>
      <c r="FW247" s="29"/>
      <c r="FX247" s="29"/>
      <c r="FY247" s="29"/>
      <c r="FZ247" s="29"/>
      <c r="GA247" s="29"/>
      <c r="GB247" s="29"/>
      <c r="GC247" s="29"/>
      <c r="GD247" s="29"/>
      <c r="GE247" s="29"/>
      <c r="GF247" s="29"/>
      <c r="GG247" s="29"/>
      <c r="GH247" s="29"/>
      <c r="GI247" s="29"/>
      <c r="GJ247" s="29"/>
      <c r="GK247" s="29"/>
      <c r="GL247" s="29"/>
      <c r="GM247" s="29"/>
      <c r="GN247" s="29"/>
      <c r="GO247" s="29"/>
      <c r="GP247" s="29"/>
      <c r="GQ247" s="29"/>
      <c r="GR247" s="29"/>
      <c r="GS247" s="29"/>
      <c r="GT247" s="29"/>
      <c r="GU247" s="29"/>
      <c r="GV247" s="29"/>
      <c r="GW247" s="29"/>
      <c r="GX247" s="29"/>
      <c r="GY247" s="29"/>
      <c r="GZ247" s="29"/>
      <c r="HA247" s="29"/>
      <c r="HB247" s="29"/>
      <c r="HC247" s="29"/>
      <c r="HD247" s="29"/>
      <c r="HE247" s="29"/>
      <c r="HF247" s="29"/>
      <c r="HG247" s="29"/>
      <c r="HH247" s="29"/>
      <c r="HI247" s="29"/>
      <c r="HJ247" s="29"/>
      <c r="HK247" s="29"/>
      <c r="HL247" s="29"/>
      <c r="HM247" s="29"/>
      <c r="HN247" s="29"/>
      <c r="HO247" s="29"/>
      <c r="HP247" s="29"/>
      <c r="HQ247" s="29"/>
      <c r="HR247" s="29"/>
      <c r="HS247" s="29"/>
      <c r="HT247" s="29"/>
      <c r="HU247" s="29"/>
      <c r="HV247" s="29"/>
      <c r="HW247" s="29"/>
      <c r="HX247" s="29"/>
      <c r="HY247" s="29"/>
      <c r="HZ247" s="29"/>
      <c r="IA247" s="29"/>
      <c r="IB247" s="29"/>
      <c r="IC247" s="29"/>
      <c r="ID247" s="29"/>
      <c r="IE247" s="29"/>
      <c r="IF247" s="29"/>
      <c r="IG247" s="29"/>
      <c r="IH247" s="29"/>
      <c r="II247" s="29"/>
      <c r="IJ247" s="29"/>
      <c r="IK247" s="29"/>
      <c r="IL247" s="29"/>
      <c r="IM247" s="29"/>
      <c r="IN247" s="29"/>
      <c r="IO247" s="29"/>
      <c r="IP247" s="29"/>
      <c r="IQ247" s="29"/>
      <c r="IR247" s="29"/>
      <c r="IS247" s="29"/>
      <c r="IT247" s="29"/>
      <c r="IU247" s="29"/>
      <c r="IV247" s="29"/>
      <c r="IW247" s="29"/>
      <c r="IX247" s="29"/>
      <c r="IY247" s="29"/>
      <c r="IZ247" s="29"/>
      <c r="JA247" s="29"/>
      <c r="JB247" s="29"/>
      <c r="JC247" s="29"/>
      <c r="JD247" s="29"/>
      <c r="JE247" s="29"/>
      <c r="JF247" s="29"/>
      <c r="JG247" s="29"/>
      <c r="JH247" s="29"/>
      <c r="JI247" s="29"/>
      <c r="JJ247" s="29"/>
      <c r="JK247" s="29"/>
      <c r="JL247" s="29"/>
      <c r="JM247" s="29"/>
      <c r="JN247" s="29"/>
      <c r="JO247" s="29"/>
      <c r="JP247" s="29"/>
      <c r="JQ247" s="29"/>
      <c r="JR247" s="29"/>
      <c r="JS247" s="29"/>
      <c r="JT247" s="29"/>
      <c r="JU247" s="29"/>
      <c r="JV247" s="29"/>
      <c r="JW247" s="29"/>
      <c r="JX247" s="29"/>
      <c r="JY247" s="29"/>
      <c r="JZ247" s="29"/>
      <c r="KA247" s="29"/>
      <c r="KB247" s="29"/>
      <c r="KC247" s="29"/>
      <c r="KD247" s="29"/>
      <c r="KE247" s="29"/>
      <c r="KF247" s="29"/>
      <c r="KG247" s="29"/>
      <c r="KH247" s="29"/>
      <c r="KI247" s="29"/>
      <c r="KJ247" s="29"/>
      <c r="KK247" s="29"/>
      <c r="KL247" s="29"/>
      <c r="KM247" s="29"/>
      <c r="KN247" s="29"/>
      <c r="KO247" s="29"/>
      <c r="KP247" s="29"/>
      <c r="KQ247" s="29"/>
      <c r="KR247" s="29"/>
      <c r="KS247" s="29"/>
      <c r="KT247" s="29"/>
      <c r="KU247" s="29"/>
      <c r="KV247" s="29"/>
      <c r="KW247" s="29"/>
      <c r="KX247" s="29"/>
      <c r="KY247" s="29"/>
      <c r="KZ247" s="29"/>
      <c r="LA247" s="29"/>
      <c r="LB247" s="29"/>
      <c r="LC247" s="29"/>
      <c r="LD247" s="29"/>
      <c r="LE247" s="29"/>
      <c r="LF247" s="29"/>
      <c r="LG247" s="29"/>
      <c r="LH247" s="29"/>
      <c r="LI247" s="29"/>
      <c r="LJ247" s="29"/>
      <c r="LK247" s="29"/>
      <c r="LL247" s="29"/>
      <c r="LM247" s="29"/>
      <c r="LN247" s="29"/>
      <c r="LO247" s="29"/>
      <c r="LP247" s="29"/>
      <c r="LQ247" s="29"/>
      <c r="LR247" s="29"/>
      <c r="LS247" s="29"/>
      <c r="LT247" s="29"/>
      <c r="LU247" s="29"/>
      <c r="LV247" s="29"/>
      <c r="LW247" s="29"/>
      <c r="LX247" s="29"/>
      <c r="LY247" s="29"/>
      <c r="LZ247" s="29"/>
      <c r="MA247" s="29"/>
      <c r="MB247" s="29"/>
      <c r="MC247" s="29"/>
      <c r="MD247" s="29"/>
      <c r="ME247" s="29"/>
      <c r="MF247" s="29"/>
      <c r="MG247" s="29"/>
      <c r="MH247" s="29"/>
      <c r="MI247" s="29"/>
      <c r="MJ247" s="29"/>
      <c r="MK247" s="29"/>
      <c r="ML247" s="29"/>
      <c r="MM247" s="29"/>
      <c r="MN247" s="29"/>
      <c r="MO247" s="29"/>
      <c r="MP247" s="29"/>
      <c r="MQ247" s="29"/>
      <c r="MR247" s="29"/>
      <c r="MS247" s="29"/>
      <c r="MT247" s="29"/>
      <c r="MU247" s="29"/>
      <c r="MV247" s="29"/>
      <c r="MW247" s="29"/>
      <c r="MX247" s="29"/>
      <c r="MY247" s="29"/>
      <c r="MZ247" s="29"/>
      <c r="NA247" s="29"/>
      <c r="NB247" s="29"/>
      <c r="NC247" s="29"/>
      <c r="ND247" s="29"/>
      <c r="NE247" s="29"/>
      <c r="NF247" s="29"/>
      <c r="NG247" s="29"/>
      <c r="NH247" s="29"/>
      <c r="NI247" s="29"/>
      <c r="NJ247" s="29"/>
      <c r="NK247" s="29"/>
      <c r="NL247" s="29"/>
      <c r="NM247" s="29"/>
      <c r="NN247" s="29"/>
      <c r="NO247" s="29"/>
      <c r="NP247" s="29"/>
      <c r="NQ247" s="29"/>
      <c r="NR247" s="29"/>
      <c r="NS247" s="29"/>
      <c r="NT247" s="29"/>
      <c r="NU247" s="29"/>
      <c r="NV247" s="29"/>
      <c r="NW247" s="29"/>
      <c r="NX247" s="29"/>
      <c r="NY247" s="29"/>
      <c r="NZ247" s="29"/>
      <c r="OA247" s="29"/>
      <c r="OB247" s="29"/>
      <c r="OC247" s="29"/>
      <c r="OD247" s="29"/>
      <c r="OE247" s="29"/>
      <c r="OF247" s="29"/>
      <c r="OG247" s="29"/>
      <c r="OH247" s="29"/>
      <c r="OI247" s="29"/>
      <c r="OJ247" s="29"/>
      <c r="OK247" s="29"/>
      <c r="OL247" s="29"/>
      <c r="OM247" s="29"/>
      <c r="ON247" s="29"/>
      <c r="OO247" s="29"/>
      <c r="OP247" s="29"/>
      <c r="OQ247" s="29"/>
      <c r="OR247" s="29"/>
      <c r="OS247" s="29"/>
      <c r="OT247" s="29"/>
      <c r="OU247" s="29"/>
      <c r="OV247" s="29"/>
      <c r="OW247" s="29"/>
      <c r="OX247" s="29"/>
      <c r="OY247" s="29"/>
      <c r="OZ247" s="29"/>
      <c r="PA247" s="29"/>
      <c r="PB247" s="29"/>
      <c r="PC247" s="29"/>
      <c r="PD247" s="29"/>
      <c r="PE247" s="29"/>
      <c r="PF247" s="29"/>
      <c r="PG247" s="29"/>
      <c r="PH247" s="29"/>
      <c r="PI247" s="29"/>
      <c r="PJ247" s="29"/>
      <c r="PK247" s="29"/>
      <c r="PL247" s="29"/>
      <c r="PM247" s="29"/>
      <c r="PN247" s="29"/>
      <c r="PO247" s="29"/>
      <c r="PP247" s="29"/>
      <c r="PQ247" s="29"/>
      <c r="PR247" s="29"/>
      <c r="PS247" s="29"/>
      <c r="PT247" s="29"/>
      <c r="PU247" s="29"/>
      <c r="PV247" s="29"/>
      <c r="PW247" s="29"/>
      <c r="PX247" s="29"/>
      <c r="PY247" s="29"/>
      <c r="PZ247" s="29"/>
      <c r="QA247" s="29"/>
      <c r="QB247" s="29"/>
      <c r="QC247" s="29"/>
      <c r="QD247" s="29"/>
      <c r="QE247" s="29"/>
      <c r="QF247" s="29"/>
      <c r="QG247" s="29"/>
      <c r="QH247" s="29"/>
      <c r="QI247" s="29"/>
      <c r="QJ247" s="29"/>
      <c r="QK247" s="29"/>
      <c r="QL247" s="29"/>
      <c r="QM247" s="29"/>
      <c r="QN247" s="29"/>
      <c r="QO247" s="29"/>
      <c r="QP247" s="29"/>
      <c r="QQ247" s="29"/>
      <c r="QR247" s="29"/>
      <c r="QS247" s="29"/>
      <c r="QT247" s="29"/>
      <c r="QU247" s="29"/>
      <c r="QV247" s="29"/>
      <c r="QW247" s="29"/>
      <c r="QX247" s="29"/>
      <c r="QY247" s="29"/>
      <c r="QZ247" s="29"/>
      <c r="RA247" s="29"/>
      <c r="RB247" s="29"/>
      <c r="RC247" s="29"/>
      <c r="RD247" s="29"/>
      <c r="RE247" s="29"/>
      <c r="RF247" s="29"/>
      <c r="RG247" s="29"/>
      <c r="RH247" s="29"/>
      <c r="RI247" s="29"/>
      <c r="RJ247" s="29"/>
      <c r="RK247" s="29"/>
      <c r="RL247" s="29"/>
      <c r="RM247" s="29"/>
      <c r="RN247" s="29"/>
      <c r="RO247" s="29"/>
      <c r="RP247" s="29"/>
      <c r="RQ247" s="29"/>
      <c r="RR247" s="29"/>
      <c r="RS247" s="29"/>
      <c r="RT247" s="29"/>
      <c r="RU247" s="29"/>
      <c r="RV247" s="29"/>
      <c r="RW247" s="29"/>
      <c r="RX247" s="29"/>
      <c r="RY247" s="29"/>
      <c r="RZ247" s="29"/>
      <c r="SA247" s="29"/>
      <c r="SB247" s="29"/>
      <c r="SC247" s="29"/>
      <c r="SD247" s="29"/>
      <c r="SE247" s="29"/>
      <c r="SF247" s="29"/>
      <c r="SG247" s="29"/>
      <c r="SH247" s="29"/>
      <c r="SI247" s="29"/>
      <c r="SJ247" s="29"/>
      <c r="SK247" s="29"/>
      <c r="SL247" s="29"/>
      <c r="SM247" s="29"/>
      <c r="SN247" s="29"/>
      <c r="SO247" s="29"/>
      <c r="SP247" s="29"/>
      <c r="SQ247" s="29"/>
      <c r="SR247" s="29"/>
      <c r="SS247" s="29"/>
      <c r="ST247" s="29"/>
      <c r="SU247" s="29"/>
      <c r="SV247" s="29"/>
      <c r="SW247" s="29"/>
      <c r="SX247" s="29"/>
      <c r="SY247" s="29"/>
      <c r="SZ247" s="29"/>
      <c r="TA247" s="29"/>
      <c r="TB247" s="29"/>
      <c r="TC247" s="29"/>
      <c r="TD247" s="29"/>
      <c r="TE247" s="29"/>
      <c r="TF247" s="29"/>
      <c r="TG247" s="29"/>
      <c r="TH247" s="29"/>
      <c r="TI247" s="29"/>
      <c r="TJ247" s="29"/>
      <c r="TK247" s="29"/>
      <c r="TL247" s="29"/>
      <c r="TM247" s="29"/>
      <c r="TN247" s="29"/>
      <c r="TO247" s="29"/>
    </row>
    <row r="248" spans="1:535" s="23" customFormat="1" ht="15.75" x14ac:dyDescent="0.25">
      <c r="A248" s="73"/>
      <c r="B248" s="95"/>
      <c r="C248" s="74" t="s">
        <v>393</v>
      </c>
      <c r="D248" s="159">
        <v>0</v>
      </c>
      <c r="E248" s="159"/>
      <c r="F248" s="159"/>
      <c r="G248" s="159"/>
      <c r="H248" s="159"/>
      <c r="I248" s="159"/>
      <c r="J248" s="158"/>
      <c r="K248" s="159">
        <f t="shared" si="185"/>
        <v>200000</v>
      </c>
      <c r="L248" s="159">
        <v>200000</v>
      </c>
      <c r="M248" s="159"/>
      <c r="N248" s="159"/>
      <c r="O248" s="159"/>
      <c r="P248" s="159">
        <v>200000</v>
      </c>
      <c r="Q248" s="157">
        <f t="shared" si="183"/>
        <v>0</v>
      </c>
      <c r="R248" s="159"/>
      <c r="S248" s="159"/>
      <c r="T248" s="159"/>
      <c r="U248" s="159"/>
      <c r="V248" s="159"/>
      <c r="W248" s="158">
        <f t="shared" si="154"/>
        <v>0</v>
      </c>
      <c r="X248" s="157">
        <f t="shared" si="184"/>
        <v>0</v>
      </c>
      <c r="Y248" s="203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  <c r="DZ248" s="29"/>
      <c r="EA248" s="29"/>
      <c r="EB248" s="29"/>
      <c r="EC248" s="29"/>
      <c r="ED248" s="29"/>
      <c r="EE248" s="29"/>
      <c r="EF248" s="29"/>
      <c r="EG248" s="29"/>
      <c r="EH248" s="29"/>
      <c r="EI248" s="29"/>
      <c r="EJ248" s="29"/>
      <c r="EK248" s="29"/>
      <c r="EL248" s="29"/>
      <c r="EM248" s="29"/>
      <c r="EN248" s="29"/>
      <c r="EO248" s="29"/>
      <c r="EP248" s="29"/>
      <c r="EQ248" s="29"/>
      <c r="ER248" s="29"/>
      <c r="ES248" s="29"/>
      <c r="ET248" s="29"/>
      <c r="EU248" s="29"/>
      <c r="EV248" s="29"/>
      <c r="EW248" s="29"/>
      <c r="EX248" s="29"/>
      <c r="EY248" s="29"/>
      <c r="EZ248" s="29"/>
      <c r="FA248" s="29"/>
      <c r="FB248" s="29"/>
      <c r="FC248" s="29"/>
      <c r="FD248" s="29"/>
      <c r="FE248" s="29"/>
      <c r="FF248" s="29"/>
      <c r="FG248" s="29"/>
      <c r="FH248" s="29"/>
      <c r="FI248" s="29"/>
      <c r="FJ248" s="29"/>
      <c r="FK248" s="29"/>
      <c r="FL248" s="29"/>
      <c r="FM248" s="29"/>
      <c r="FN248" s="29"/>
      <c r="FO248" s="29"/>
      <c r="FP248" s="29"/>
      <c r="FQ248" s="29"/>
      <c r="FR248" s="29"/>
      <c r="FS248" s="29"/>
      <c r="FT248" s="29"/>
      <c r="FU248" s="29"/>
      <c r="FV248" s="29"/>
      <c r="FW248" s="29"/>
      <c r="FX248" s="29"/>
      <c r="FY248" s="29"/>
      <c r="FZ248" s="29"/>
      <c r="GA248" s="29"/>
      <c r="GB248" s="29"/>
      <c r="GC248" s="29"/>
      <c r="GD248" s="29"/>
      <c r="GE248" s="29"/>
      <c r="GF248" s="29"/>
      <c r="GG248" s="29"/>
      <c r="GH248" s="29"/>
      <c r="GI248" s="29"/>
      <c r="GJ248" s="29"/>
      <c r="GK248" s="29"/>
      <c r="GL248" s="29"/>
      <c r="GM248" s="29"/>
      <c r="GN248" s="29"/>
      <c r="GO248" s="29"/>
      <c r="GP248" s="29"/>
      <c r="GQ248" s="29"/>
      <c r="GR248" s="29"/>
      <c r="GS248" s="29"/>
      <c r="GT248" s="29"/>
      <c r="GU248" s="29"/>
      <c r="GV248" s="29"/>
      <c r="GW248" s="29"/>
      <c r="GX248" s="29"/>
      <c r="GY248" s="29"/>
      <c r="GZ248" s="29"/>
      <c r="HA248" s="29"/>
      <c r="HB248" s="29"/>
      <c r="HC248" s="29"/>
      <c r="HD248" s="29"/>
      <c r="HE248" s="29"/>
      <c r="HF248" s="29"/>
      <c r="HG248" s="29"/>
      <c r="HH248" s="29"/>
      <c r="HI248" s="29"/>
      <c r="HJ248" s="29"/>
      <c r="HK248" s="29"/>
      <c r="HL248" s="29"/>
      <c r="HM248" s="29"/>
      <c r="HN248" s="29"/>
      <c r="HO248" s="29"/>
      <c r="HP248" s="29"/>
      <c r="HQ248" s="29"/>
      <c r="HR248" s="29"/>
      <c r="HS248" s="29"/>
      <c r="HT248" s="29"/>
      <c r="HU248" s="29"/>
      <c r="HV248" s="29"/>
      <c r="HW248" s="29"/>
      <c r="HX248" s="29"/>
      <c r="HY248" s="29"/>
      <c r="HZ248" s="29"/>
      <c r="IA248" s="29"/>
      <c r="IB248" s="29"/>
      <c r="IC248" s="29"/>
      <c r="ID248" s="29"/>
      <c r="IE248" s="29"/>
      <c r="IF248" s="29"/>
      <c r="IG248" s="29"/>
      <c r="IH248" s="29"/>
      <c r="II248" s="29"/>
      <c r="IJ248" s="29"/>
      <c r="IK248" s="29"/>
      <c r="IL248" s="29"/>
      <c r="IM248" s="29"/>
      <c r="IN248" s="29"/>
      <c r="IO248" s="29"/>
      <c r="IP248" s="29"/>
      <c r="IQ248" s="29"/>
      <c r="IR248" s="29"/>
      <c r="IS248" s="29"/>
      <c r="IT248" s="29"/>
      <c r="IU248" s="29"/>
      <c r="IV248" s="29"/>
      <c r="IW248" s="29"/>
      <c r="IX248" s="29"/>
      <c r="IY248" s="29"/>
      <c r="IZ248" s="29"/>
      <c r="JA248" s="29"/>
      <c r="JB248" s="29"/>
      <c r="JC248" s="29"/>
      <c r="JD248" s="29"/>
      <c r="JE248" s="29"/>
      <c r="JF248" s="29"/>
      <c r="JG248" s="29"/>
      <c r="JH248" s="29"/>
      <c r="JI248" s="29"/>
      <c r="JJ248" s="29"/>
      <c r="JK248" s="29"/>
      <c r="JL248" s="29"/>
      <c r="JM248" s="29"/>
      <c r="JN248" s="29"/>
      <c r="JO248" s="29"/>
      <c r="JP248" s="29"/>
      <c r="JQ248" s="29"/>
      <c r="JR248" s="29"/>
      <c r="JS248" s="29"/>
      <c r="JT248" s="29"/>
      <c r="JU248" s="29"/>
      <c r="JV248" s="29"/>
      <c r="JW248" s="29"/>
      <c r="JX248" s="29"/>
      <c r="JY248" s="29"/>
      <c r="JZ248" s="29"/>
      <c r="KA248" s="29"/>
      <c r="KB248" s="29"/>
      <c r="KC248" s="29"/>
      <c r="KD248" s="29"/>
      <c r="KE248" s="29"/>
      <c r="KF248" s="29"/>
      <c r="KG248" s="29"/>
      <c r="KH248" s="29"/>
      <c r="KI248" s="29"/>
      <c r="KJ248" s="29"/>
      <c r="KK248" s="29"/>
      <c r="KL248" s="29"/>
      <c r="KM248" s="29"/>
      <c r="KN248" s="29"/>
      <c r="KO248" s="29"/>
      <c r="KP248" s="29"/>
      <c r="KQ248" s="29"/>
      <c r="KR248" s="29"/>
      <c r="KS248" s="29"/>
      <c r="KT248" s="29"/>
      <c r="KU248" s="29"/>
      <c r="KV248" s="29"/>
      <c r="KW248" s="29"/>
      <c r="KX248" s="29"/>
      <c r="KY248" s="29"/>
      <c r="KZ248" s="29"/>
      <c r="LA248" s="29"/>
      <c r="LB248" s="29"/>
      <c r="LC248" s="29"/>
      <c r="LD248" s="29"/>
      <c r="LE248" s="29"/>
      <c r="LF248" s="29"/>
      <c r="LG248" s="29"/>
      <c r="LH248" s="29"/>
      <c r="LI248" s="29"/>
      <c r="LJ248" s="29"/>
      <c r="LK248" s="29"/>
      <c r="LL248" s="29"/>
      <c r="LM248" s="29"/>
      <c r="LN248" s="29"/>
      <c r="LO248" s="29"/>
      <c r="LP248" s="29"/>
      <c r="LQ248" s="29"/>
      <c r="LR248" s="29"/>
      <c r="LS248" s="29"/>
      <c r="LT248" s="29"/>
      <c r="LU248" s="29"/>
      <c r="LV248" s="29"/>
      <c r="LW248" s="29"/>
      <c r="LX248" s="29"/>
      <c r="LY248" s="29"/>
      <c r="LZ248" s="29"/>
      <c r="MA248" s="29"/>
      <c r="MB248" s="29"/>
      <c r="MC248" s="29"/>
      <c r="MD248" s="29"/>
      <c r="ME248" s="29"/>
      <c r="MF248" s="29"/>
      <c r="MG248" s="29"/>
      <c r="MH248" s="29"/>
      <c r="MI248" s="29"/>
      <c r="MJ248" s="29"/>
      <c r="MK248" s="29"/>
      <c r="ML248" s="29"/>
      <c r="MM248" s="29"/>
      <c r="MN248" s="29"/>
      <c r="MO248" s="29"/>
      <c r="MP248" s="29"/>
      <c r="MQ248" s="29"/>
      <c r="MR248" s="29"/>
      <c r="MS248" s="29"/>
      <c r="MT248" s="29"/>
      <c r="MU248" s="29"/>
      <c r="MV248" s="29"/>
      <c r="MW248" s="29"/>
      <c r="MX248" s="29"/>
      <c r="MY248" s="29"/>
      <c r="MZ248" s="29"/>
      <c r="NA248" s="29"/>
      <c r="NB248" s="29"/>
      <c r="NC248" s="29"/>
      <c r="ND248" s="29"/>
      <c r="NE248" s="29"/>
      <c r="NF248" s="29"/>
      <c r="NG248" s="29"/>
      <c r="NH248" s="29"/>
      <c r="NI248" s="29"/>
      <c r="NJ248" s="29"/>
      <c r="NK248" s="29"/>
      <c r="NL248" s="29"/>
      <c r="NM248" s="29"/>
      <c r="NN248" s="29"/>
      <c r="NO248" s="29"/>
      <c r="NP248" s="29"/>
      <c r="NQ248" s="29"/>
      <c r="NR248" s="29"/>
      <c r="NS248" s="29"/>
      <c r="NT248" s="29"/>
      <c r="NU248" s="29"/>
      <c r="NV248" s="29"/>
      <c r="NW248" s="29"/>
      <c r="NX248" s="29"/>
      <c r="NY248" s="29"/>
      <c r="NZ248" s="29"/>
      <c r="OA248" s="29"/>
      <c r="OB248" s="29"/>
      <c r="OC248" s="29"/>
      <c r="OD248" s="29"/>
      <c r="OE248" s="29"/>
      <c r="OF248" s="29"/>
      <c r="OG248" s="29"/>
      <c r="OH248" s="29"/>
      <c r="OI248" s="29"/>
      <c r="OJ248" s="29"/>
      <c r="OK248" s="29"/>
      <c r="OL248" s="29"/>
      <c r="OM248" s="29"/>
      <c r="ON248" s="29"/>
      <c r="OO248" s="29"/>
      <c r="OP248" s="29"/>
      <c r="OQ248" s="29"/>
      <c r="OR248" s="29"/>
      <c r="OS248" s="29"/>
      <c r="OT248" s="29"/>
      <c r="OU248" s="29"/>
      <c r="OV248" s="29"/>
      <c r="OW248" s="29"/>
      <c r="OX248" s="29"/>
      <c r="OY248" s="29"/>
      <c r="OZ248" s="29"/>
      <c r="PA248" s="29"/>
      <c r="PB248" s="29"/>
      <c r="PC248" s="29"/>
      <c r="PD248" s="29"/>
      <c r="PE248" s="29"/>
      <c r="PF248" s="29"/>
      <c r="PG248" s="29"/>
      <c r="PH248" s="29"/>
      <c r="PI248" s="29"/>
      <c r="PJ248" s="29"/>
      <c r="PK248" s="29"/>
      <c r="PL248" s="29"/>
      <c r="PM248" s="29"/>
      <c r="PN248" s="29"/>
      <c r="PO248" s="29"/>
      <c r="PP248" s="29"/>
      <c r="PQ248" s="29"/>
      <c r="PR248" s="29"/>
      <c r="PS248" s="29"/>
      <c r="PT248" s="29"/>
      <c r="PU248" s="29"/>
      <c r="PV248" s="29"/>
      <c r="PW248" s="29"/>
      <c r="PX248" s="29"/>
      <c r="PY248" s="29"/>
      <c r="PZ248" s="29"/>
      <c r="QA248" s="29"/>
      <c r="QB248" s="29"/>
      <c r="QC248" s="29"/>
      <c r="QD248" s="29"/>
      <c r="QE248" s="29"/>
      <c r="QF248" s="29"/>
      <c r="QG248" s="29"/>
      <c r="QH248" s="29"/>
      <c r="QI248" s="29"/>
      <c r="QJ248" s="29"/>
      <c r="QK248" s="29"/>
      <c r="QL248" s="29"/>
      <c r="QM248" s="29"/>
      <c r="QN248" s="29"/>
      <c r="QO248" s="29"/>
      <c r="QP248" s="29"/>
      <c r="QQ248" s="29"/>
      <c r="QR248" s="29"/>
      <c r="QS248" s="29"/>
      <c r="QT248" s="29"/>
      <c r="QU248" s="29"/>
      <c r="QV248" s="29"/>
      <c r="QW248" s="29"/>
      <c r="QX248" s="29"/>
      <c r="QY248" s="29"/>
      <c r="QZ248" s="29"/>
      <c r="RA248" s="29"/>
      <c r="RB248" s="29"/>
      <c r="RC248" s="29"/>
      <c r="RD248" s="29"/>
      <c r="RE248" s="29"/>
      <c r="RF248" s="29"/>
      <c r="RG248" s="29"/>
      <c r="RH248" s="29"/>
      <c r="RI248" s="29"/>
      <c r="RJ248" s="29"/>
      <c r="RK248" s="29"/>
      <c r="RL248" s="29"/>
      <c r="RM248" s="29"/>
      <c r="RN248" s="29"/>
      <c r="RO248" s="29"/>
      <c r="RP248" s="29"/>
      <c r="RQ248" s="29"/>
      <c r="RR248" s="29"/>
      <c r="RS248" s="29"/>
      <c r="RT248" s="29"/>
      <c r="RU248" s="29"/>
      <c r="RV248" s="29"/>
      <c r="RW248" s="29"/>
      <c r="RX248" s="29"/>
      <c r="RY248" s="29"/>
      <c r="RZ248" s="29"/>
      <c r="SA248" s="29"/>
      <c r="SB248" s="29"/>
      <c r="SC248" s="29"/>
      <c r="SD248" s="29"/>
      <c r="SE248" s="29"/>
      <c r="SF248" s="29"/>
      <c r="SG248" s="29"/>
      <c r="SH248" s="29"/>
      <c r="SI248" s="29"/>
      <c r="SJ248" s="29"/>
      <c r="SK248" s="29"/>
      <c r="SL248" s="29"/>
      <c r="SM248" s="29"/>
      <c r="SN248" s="29"/>
      <c r="SO248" s="29"/>
      <c r="SP248" s="29"/>
      <c r="SQ248" s="29"/>
      <c r="SR248" s="29"/>
      <c r="SS248" s="29"/>
      <c r="ST248" s="29"/>
      <c r="SU248" s="29"/>
      <c r="SV248" s="29"/>
      <c r="SW248" s="29"/>
      <c r="SX248" s="29"/>
      <c r="SY248" s="29"/>
      <c r="SZ248" s="29"/>
      <c r="TA248" s="29"/>
      <c r="TB248" s="29"/>
      <c r="TC248" s="29"/>
      <c r="TD248" s="29"/>
      <c r="TE248" s="29"/>
      <c r="TF248" s="29"/>
      <c r="TG248" s="29"/>
      <c r="TH248" s="29"/>
      <c r="TI248" s="29"/>
      <c r="TJ248" s="29"/>
      <c r="TK248" s="29"/>
      <c r="TL248" s="29"/>
      <c r="TM248" s="29"/>
      <c r="TN248" s="29"/>
      <c r="TO248" s="29"/>
    </row>
    <row r="249" spans="1:535" s="21" customFormat="1" ht="47.25" x14ac:dyDescent="0.25">
      <c r="A249" s="53" t="s">
        <v>374</v>
      </c>
      <c r="B249" s="82">
        <f>'дод 5'!A203</f>
        <v>7462</v>
      </c>
      <c r="C249" s="97" t="s">
        <v>399</v>
      </c>
      <c r="D249" s="157">
        <v>1527346</v>
      </c>
      <c r="E249" s="157"/>
      <c r="F249" s="157"/>
      <c r="G249" s="157">
        <v>1527346</v>
      </c>
      <c r="H249" s="157"/>
      <c r="I249" s="157"/>
      <c r="J249" s="158">
        <f t="shared" si="152"/>
        <v>100</v>
      </c>
      <c r="K249" s="157">
        <f t="shared" ref="K249:K254" si="187">M249+P249</f>
        <v>0</v>
      </c>
      <c r="L249" s="157"/>
      <c r="M249" s="157"/>
      <c r="N249" s="157"/>
      <c r="O249" s="157"/>
      <c r="P249" s="157"/>
      <c r="Q249" s="157">
        <f t="shared" si="183"/>
        <v>0</v>
      </c>
      <c r="R249" s="157"/>
      <c r="S249" s="157"/>
      <c r="T249" s="157"/>
      <c r="U249" s="157"/>
      <c r="V249" s="157"/>
      <c r="W249" s="158"/>
      <c r="X249" s="157">
        <f t="shared" si="184"/>
        <v>1527346</v>
      </c>
      <c r="Y249" s="203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  <c r="IT249" s="22"/>
      <c r="IU249" s="22"/>
      <c r="IV249" s="22"/>
      <c r="IW249" s="22"/>
      <c r="IX249" s="22"/>
      <c r="IY249" s="22"/>
      <c r="IZ249" s="22"/>
      <c r="JA249" s="22"/>
      <c r="JB249" s="22"/>
      <c r="JC249" s="22"/>
      <c r="JD249" s="22"/>
      <c r="JE249" s="22"/>
      <c r="JF249" s="22"/>
      <c r="JG249" s="22"/>
      <c r="JH249" s="22"/>
      <c r="JI249" s="22"/>
      <c r="JJ249" s="22"/>
      <c r="JK249" s="22"/>
      <c r="JL249" s="22"/>
      <c r="JM249" s="22"/>
      <c r="JN249" s="22"/>
      <c r="JO249" s="22"/>
      <c r="JP249" s="22"/>
      <c r="JQ249" s="22"/>
      <c r="JR249" s="22"/>
      <c r="JS249" s="22"/>
      <c r="JT249" s="22"/>
      <c r="JU249" s="22"/>
      <c r="JV249" s="22"/>
      <c r="JW249" s="22"/>
      <c r="JX249" s="22"/>
      <c r="JY249" s="22"/>
      <c r="JZ249" s="22"/>
      <c r="KA249" s="22"/>
      <c r="KB249" s="22"/>
      <c r="KC249" s="22"/>
      <c r="KD249" s="22"/>
      <c r="KE249" s="22"/>
      <c r="KF249" s="22"/>
      <c r="KG249" s="22"/>
      <c r="KH249" s="22"/>
      <c r="KI249" s="22"/>
      <c r="KJ249" s="22"/>
      <c r="KK249" s="22"/>
      <c r="KL249" s="22"/>
      <c r="KM249" s="22"/>
      <c r="KN249" s="22"/>
      <c r="KO249" s="22"/>
      <c r="KP249" s="22"/>
      <c r="KQ249" s="22"/>
      <c r="KR249" s="22"/>
      <c r="KS249" s="22"/>
      <c r="KT249" s="22"/>
      <c r="KU249" s="22"/>
      <c r="KV249" s="22"/>
      <c r="KW249" s="22"/>
      <c r="KX249" s="22"/>
      <c r="KY249" s="22"/>
      <c r="KZ249" s="22"/>
      <c r="LA249" s="22"/>
      <c r="LB249" s="22"/>
      <c r="LC249" s="22"/>
      <c r="LD249" s="22"/>
      <c r="LE249" s="22"/>
      <c r="LF249" s="22"/>
      <c r="LG249" s="22"/>
      <c r="LH249" s="22"/>
      <c r="LI249" s="22"/>
      <c r="LJ249" s="22"/>
      <c r="LK249" s="22"/>
      <c r="LL249" s="22"/>
      <c r="LM249" s="22"/>
      <c r="LN249" s="22"/>
      <c r="LO249" s="22"/>
      <c r="LP249" s="22"/>
      <c r="LQ249" s="22"/>
      <c r="LR249" s="22"/>
      <c r="LS249" s="22"/>
      <c r="LT249" s="22"/>
      <c r="LU249" s="22"/>
      <c r="LV249" s="22"/>
      <c r="LW249" s="22"/>
      <c r="LX249" s="22"/>
      <c r="LY249" s="22"/>
      <c r="LZ249" s="22"/>
      <c r="MA249" s="22"/>
      <c r="MB249" s="22"/>
      <c r="MC249" s="22"/>
      <c r="MD249" s="22"/>
      <c r="ME249" s="22"/>
      <c r="MF249" s="22"/>
      <c r="MG249" s="22"/>
      <c r="MH249" s="22"/>
      <c r="MI249" s="22"/>
      <c r="MJ249" s="22"/>
      <c r="MK249" s="22"/>
      <c r="ML249" s="22"/>
      <c r="MM249" s="22"/>
      <c r="MN249" s="22"/>
      <c r="MO249" s="22"/>
      <c r="MP249" s="22"/>
      <c r="MQ249" s="22"/>
      <c r="MR249" s="22"/>
      <c r="MS249" s="22"/>
      <c r="MT249" s="22"/>
      <c r="MU249" s="22"/>
      <c r="MV249" s="22"/>
      <c r="MW249" s="22"/>
      <c r="MX249" s="22"/>
      <c r="MY249" s="22"/>
      <c r="MZ249" s="22"/>
      <c r="NA249" s="22"/>
      <c r="NB249" s="22"/>
      <c r="NC249" s="22"/>
      <c r="ND249" s="22"/>
      <c r="NE249" s="22"/>
      <c r="NF249" s="22"/>
      <c r="NG249" s="22"/>
      <c r="NH249" s="22"/>
      <c r="NI249" s="22"/>
      <c r="NJ249" s="22"/>
      <c r="NK249" s="22"/>
      <c r="NL249" s="22"/>
      <c r="NM249" s="22"/>
      <c r="NN249" s="22"/>
      <c r="NO249" s="22"/>
      <c r="NP249" s="22"/>
      <c r="NQ249" s="22"/>
      <c r="NR249" s="22"/>
      <c r="NS249" s="22"/>
      <c r="NT249" s="22"/>
      <c r="NU249" s="22"/>
      <c r="NV249" s="22"/>
      <c r="NW249" s="22"/>
      <c r="NX249" s="22"/>
      <c r="NY249" s="22"/>
      <c r="NZ249" s="22"/>
      <c r="OA249" s="22"/>
      <c r="OB249" s="22"/>
      <c r="OC249" s="22"/>
      <c r="OD249" s="22"/>
      <c r="OE249" s="22"/>
      <c r="OF249" s="22"/>
      <c r="OG249" s="22"/>
      <c r="OH249" s="22"/>
      <c r="OI249" s="22"/>
      <c r="OJ249" s="22"/>
      <c r="OK249" s="22"/>
      <c r="OL249" s="22"/>
      <c r="OM249" s="22"/>
      <c r="ON249" s="22"/>
      <c r="OO249" s="22"/>
      <c r="OP249" s="22"/>
      <c r="OQ249" s="22"/>
      <c r="OR249" s="22"/>
      <c r="OS249" s="22"/>
      <c r="OT249" s="22"/>
      <c r="OU249" s="22"/>
      <c r="OV249" s="22"/>
      <c r="OW249" s="22"/>
      <c r="OX249" s="22"/>
      <c r="OY249" s="22"/>
      <c r="OZ249" s="22"/>
      <c r="PA249" s="22"/>
      <c r="PB249" s="22"/>
      <c r="PC249" s="22"/>
      <c r="PD249" s="22"/>
      <c r="PE249" s="22"/>
      <c r="PF249" s="22"/>
      <c r="PG249" s="22"/>
      <c r="PH249" s="22"/>
      <c r="PI249" s="22"/>
      <c r="PJ249" s="22"/>
      <c r="PK249" s="22"/>
      <c r="PL249" s="22"/>
      <c r="PM249" s="22"/>
      <c r="PN249" s="22"/>
      <c r="PO249" s="22"/>
      <c r="PP249" s="22"/>
      <c r="PQ249" s="22"/>
      <c r="PR249" s="22"/>
      <c r="PS249" s="22"/>
      <c r="PT249" s="22"/>
      <c r="PU249" s="22"/>
      <c r="PV249" s="22"/>
      <c r="PW249" s="22"/>
      <c r="PX249" s="22"/>
      <c r="PY249" s="22"/>
      <c r="PZ249" s="22"/>
      <c r="QA249" s="22"/>
      <c r="QB249" s="22"/>
      <c r="QC249" s="22"/>
      <c r="QD249" s="22"/>
      <c r="QE249" s="22"/>
      <c r="QF249" s="22"/>
      <c r="QG249" s="22"/>
      <c r="QH249" s="22"/>
      <c r="QI249" s="22"/>
      <c r="QJ249" s="22"/>
      <c r="QK249" s="22"/>
      <c r="QL249" s="22"/>
      <c r="QM249" s="22"/>
      <c r="QN249" s="22"/>
      <c r="QO249" s="22"/>
      <c r="QP249" s="22"/>
      <c r="QQ249" s="22"/>
      <c r="QR249" s="22"/>
      <c r="QS249" s="22"/>
      <c r="QT249" s="22"/>
      <c r="QU249" s="22"/>
      <c r="QV249" s="22"/>
      <c r="QW249" s="22"/>
      <c r="QX249" s="22"/>
      <c r="QY249" s="22"/>
      <c r="QZ249" s="22"/>
      <c r="RA249" s="22"/>
      <c r="RB249" s="22"/>
      <c r="RC249" s="22"/>
      <c r="RD249" s="22"/>
      <c r="RE249" s="22"/>
      <c r="RF249" s="22"/>
      <c r="RG249" s="22"/>
      <c r="RH249" s="22"/>
      <c r="RI249" s="22"/>
      <c r="RJ249" s="22"/>
      <c r="RK249" s="22"/>
      <c r="RL249" s="22"/>
      <c r="RM249" s="22"/>
      <c r="RN249" s="22"/>
      <c r="RO249" s="22"/>
      <c r="RP249" s="22"/>
      <c r="RQ249" s="22"/>
      <c r="RR249" s="22"/>
      <c r="RS249" s="22"/>
      <c r="RT249" s="22"/>
      <c r="RU249" s="22"/>
      <c r="RV249" s="22"/>
      <c r="RW249" s="22"/>
      <c r="RX249" s="22"/>
      <c r="RY249" s="22"/>
      <c r="RZ249" s="22"/>
      <c r="SA249" s="22"/>
      <c r="SB249" s="22"/>
      <c r="SC249" s="22"/>
      <c r="SD249" s="22"/>
      <c r="SE249" s="22"/>
      <c r="SF249" s="22"/>
      <c r="SG249" s="22"/>
      <c r="SH249" s="22"/>
      <c r="SI249" s="22"/>
      <c r="SJ249" s="22"/>
      <c r="SK249" s="22"/>
      <c r="SL249" s="22"/>
      <c r="SM249" s="22"/>
      <c r="SN249" s="22"/>
      <c r="SO249" s="22"/>
      <c r="SP249" s="22"/>
      <c r="SQ249" s="22"/>
      <c r="SR249" s="22"/>
      <c r="SS249" s="22"/>
      <c r="ST249" s="22"/>
      <c r="SU249" s="22"/>
      <c r="SV249" s="22"/>
      <c r="SW249" s="22"/>
      <c r="SX249" s="22"/>
      <c r="SY249" s="22"/>
      <c r="SZ249" s="22"/>
      <c r="TA249" s="22"/>
      <c r="TB249" s="22"/>
      <c r="TC249" s="22"/>
      <c r="TD249" s="22"/>
      <c r="TE249" s="22"/>
      <c r="TF249" s="22"/>
      <c r="TG249" s="22"/>
      <c r="TH249" s="22"/>
      <c r="TI249" s="22"/>
      <c r="TJ249" s="22"/>
      <c r="TK249" s="22"/>
      <c r="TL249" s="22"/>
      <c r="TM249" s="22"/>
      <c r="TN249" s="22"/>
      <c r="TO249" s="22"/>
    </row>
    <row r="250" spans="1:535" s="23" customFormat="1" ht="110.25" hidden="1" customHeight="1" x14ac:dyDescent="0.25">
      <c r="A250" s="73"/>
      <c r="B250" s="95"/>
      <c r="C250" s="76" t="s">
        <v>397</v>
      </c>
      <c r="D250" s="159">
        <v>0</v>
      </c>
      <c r="E250" s="159"/>
      <c r="F250" s="159"/>
      <c r="G250" s="159"/>
      <c r="H250" s="159"/>
      <c r="I250" s="159"/>
      <c r="J250" s="158" t="e">
        <f t="shared" si="152"/>
        <v>#DIV/0!</v>
      </c>
      <c r="K250" s="159">
        <f t="shared" si="187"/>
        <v>0</v>
      </c>
      <c r="L250" s="159"/>
      <c r="M250" s="159"/>
      <c r="N250" s="159"/>
      <c r="O250" s="159"/>
      <c r="P250" s="159"/>
      <c r="Q250" s="157">
        <f t="shared" si="183"/>
        <v>0</v>
      </c>
      <c r="R250" s="159"/>
      <c r="S250" s="159"/>
      <c r="T250" s="159"/>
      <c r="U250" s="159"/>
      <c r="V250" s="159"/>
      <c r="W250" s="158"/>
      <c r="X250" s="157">
        <f t="shared" si="184"/>
        <v>0</v>
      </c>
      <c r="Y250" s="203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29"/>
      <c r="EH250" s="29"/>
      <c r="EI250" s="29"/>
      <c r="EJ250" s="29"/>
      <c r="EK250" s="29"/>
      <c r="EL250" s="29"/>
      <c r="EM250" s="29"/>
      <c r="EN250" s="29"/>
      <c r="EO250" s="29"/>
      <c r="EP250" s="29"/>
      <c r="EQ250" s="29"/>
      <c r="ER250" s="29"/>
      <c r="ES250" s="29"/>
      <c r="ET250" s="29"/>
      <c r="EU250" s="29"/>
      <c r="EV250" s="29"/>
      <c r="EW250" s="29"/>
      <c r="EX250" s="29"/>
      <c r="EY250" s="29"/>
      <c r="EZ250" s="29"/>
      <c r="FA250" s="29"/>
      <c r="FB250" s="29"/>
      <c r="FC250" s="29"/>
      <c r="FD250" s="29"/>
      <c r="FE250" s="29"/>
      <c r="FF250" s="29"/>
      <c r="FG250" s="29"/>
      <c r="FH250" s="29"/>
      <c r="FI250" s="29"/>
      <c r="FJ250" s="29"/>
      <c r="FK250" s="29"/>
      <c r="FL250" s="29"/>
      <c r="FM250" s="29"/>
      <c r="FN250" s="29"/>
      <c r="FO250" s="29"/>
      <c r="FP250" s="29"/>
      <c r="FQ250" s="29"/>
      <c r="FR250" s="29"/>
      <c r="FS250" s="29"/>
      <c r="FT250" s="29"/>
      <c r="FU250" s="29"/>
      <c r="FV250" s="29"/>
      <c r="FW250" s="29"/>
      <c r="FX250" s="29"/>
      <c r="FY250" s="29"/>
      <c r="FZ250" s="29"/>
      <c r="GA250" s="29"/>
      <c r="GB250" s="29"/>
      <c r="GC250" s="29"/>
      <c r="GD250" s="29"/>
      <c r="GE250" s="29"/>
      <c r="GF250" s="29"/>
      <c r="GG250" s="29"/>
      <c r="GH250" s="29"/>
      <c r="GI250" s="29"/>
      <c r="GJ250" s="29"/>
      <c r="GK250" s="29"/>
      <c r="GL250" s="29"/>
      <c r="GM250" s="29"/>
      <c r="GN250" s="29"/>
      <c r="GO250" s="29"/>
      <c r="GP250" s="29"/>
      <c r="GQ250" s="29"/>
      <c r="GR250" s="29"/>
      <c r="GS250" s="29"/>
      <c r="GT250" s="29"/>
      <c r="GU250" s="29"/>
      <c r="GV250" s="29"/>
      <c r="GW250" s="29"/>
      <c r="GX250" s="29"/>
      <c r="GY250" s="29"/>
      <c r="GZ250" s="29"/>
      <c r="HA250" s="29"/>
      <c r="HB250" s="29"/>
      <c r="HC250" s="29"/>
      <c r="HD250" s="29"/>
      <c r="HE250" s="29"/>
      <c r="HF250" s="29"/>
      <c r="HG250" s="29"/>
      <c r="HH250" s="29"/>
      <c r="HI250" s="29"/>
      <c r="HJ250" s="29"/>
      <c r="HK250" s="29"/>
      <c r="HL250" s="29"/>
      <c r="HM250" s="29"/>
      <c r="HN250" s="29"/>
      <c r="HO250" s="29"/>
      <c r="HP250" s="29"/>
      <c r="HQ250" s="29"/>
      <c r="HR250" s="29"/>
      <c r="HS250" s="29"/>
      <c r="HT250" s="29"/>
      <c r="HU250" s="29"/>
      <c r="HV250" s="29"/>
      <c r="HW250" s="29"/>
      <c r="HX250" s="29"/>
      <c r="HY250" s="29"/>
      <c r="HZ250" s="29"/>
      <c r="IA250" s="29"/>
      <c r="IB250" s="29"/>
      <c r="IC250" s="29"/>
      <c r="ID250" s="29"/>
      <c r="IE250" s="29"/>
      <c r="IF250" s="29"/>
      <c r="IG250" s="29"/>
      <c r="IH250" s="29"/>
      <c r="II250" s="29"/>
      <c r="IJ250" s="29"/>
      <c r="IK250" s="29"/>
      <c r="IL250" s="29"/>
      <c r="IM250" s="29"/>
      <c r="IN250" s="29"/>
      <c r="IO250" s="29"/>
      <c r="IP250" s="29"/>
      <c r="IQ250" s="29"/>
      <c r="IR250" s="29"/>
      <c r="IS250" s="29"/>
      <c r="IT250" s="29"/>
      <c r="IU250" s="29"/>
      <c r="IV250" s="29"/>
      <c r="IW250" s="29"/>
      <c r="IX250" s="29"/>
      <c r="IY250" s="29"/>
      <c r="IZ250" s="29"/>
      <c r="JA250" s="29"/>
      <c r="JB250" s="29"/>
      <c r="JC250" s="29"/>
      <c r="JD250" s="29"/>
      <c r="JE250" s="29"/>
      <c r="JF250" s="29"/>
      <c r="JG250" s="29"/>
      <c r="JH250" s="29"/>
      <c r="JI250" s="29"/>
      <c r="JJ250" s="29"/>
      <c r="JK250" s="29"/>
      <c r="JL250" s="29"/>
      <c r="JM250" s="29"/>
      <c r="JN250" s="29"/>
      <c r="JO250" s="29"/>
      <c r="JP250" s="29"/>
      <c r="JQ250" s="29"/>
      <c r="JR250" s="29"/>
      <c r="JS250" s="29"/>
      <c r="JT250" s="29"/>
      <c r="JU250" s="29"/>
      <c r="JV250" s="29"/>
      <c r="JW250" s="29"/>
      <c r="JX250" s="29"/>
      <c r="JY250" s="29"/>
      <c r="JZ250" s="29"/>
      <c r="KA250" s="29"/>
      <c r="KB250" s="29"/>
      <c r="KC250" s="29"/>
      <c r="KD250" s="29"/>
      <c r="KE250" s="29"/>
      <c r="KF250" s="29"/>
      <c r="KG250" s="29"/>
      <c r="KH250" s="29"/>
      <c r="KI250" s="29"/>
      <c r="KJ250" s="29"/>
      <c r="KK250" s="29"/>
      <c r="KL250" s="29"/>
      <c r="KM250" s="29"/>
      <c r="KN250" s="29"/>
      <c r="KO250" s="29"/>
      <c r="KP250" s="29"/>
      <c r="KQ250" s="29"/>
      <c r="KR250" s="29"/>
      <c r="KS250" s="29"/>
      <c r="KT250" s="29"/>
      <c r="KU250" s="29"/>
      <c r="KV250" s="29"/>
      <c r="KW250" s="29"/>
      <c r="KX250" s="29"/>
      <c r="KY250" s="29"/>
      <c r="KZ250" s="29"/>
      <c r="LA250" s="29"/>
      <c r="LB250" s="29"/>
      <c r="LC250" s="29"/>
      <c r="LD250" s="29"/>
      <c r="LE250" s="29"/>
      <c r="LF250" s="29"/>
      <c r="LG250" s="29"/>
      <c r="LH250" s="29"/>
      <c r="LI250" s="29"/>
      <c r="LJ250" s="29"/>
      <c r="LK250" s="29"/>
      <c r="LL250" s="29"/>
      <c r="LM250" s="29"/>
      <c r="LN250" s="29"/>
      <c r="LO250" s="29"/>
      <c r="LP250" s="29"/>
      <c r="LQ250" s="29"/>
      <c r="LR250" s="29"/>
      <c r="LS250" s="29"/>
      <c r="LT250" s="29"/>
      <c r="LU250" s="29"/>
      <c r="LV250" s="29"/>
      <c r="LW250" s="29"/>
      <c r="LX250" s="29"/>
      <c r="LY250" s="29"/>
      <c r="LZ250" s="29"/>
      <c r="MA250" s="29"/>
      <c r="MB250" s="29"/>
      <c r="MC250" s="29"/>
      <c r="MD250" s="29"/>
      <c r="ME250" s="29"/>
      <c r="MF250" s="29"/>
      <c r="MG250" s="29"/>
      <c r="MH250" s="29"/>
      <c r="MI250" s="29"/>
      <c r="MJ250" s="29"/>
      <c r="MK250" s="29"/>
      <c r="ML250" s="29"/>
      <c r="MM250" s="29"/>
      <c r="MN250" s="29"/>
      <c r="MO250" s="29"/>
      <c r="MP250" s="29"/>
      <c r="MQ250" s="29"/>
      <c r="MR250" s="29"/>
      <c r="MS250" s="29"/>
      <c r="MT250" s="29"/>
      <c r="MU250" s="29"/>
      <c r="MV250" s="29"/>
      <c r="MW250" s="29"/>
      <c r="MX250" s="29"/>
      <c r="MY250" s="29"/>
      <c r="MZ250" s="29"/>
      <c r="NA250" s="29"/>
      <c r="NB250" s="29"/>
      <c r="NC250" s="29"/>
      <c r="ND250" s="29"/>
      <c r="NE250" s="29"/>
      <c r="NF250" s="29"/>
      <c r="NG250" s="29"/>
      <c r="NH250" s="29"/>
      <c r="NI250" s="29"/>
      <c r="NJ250" s="29"/>
      <c r="NK250" s="29"/>
      <c r="NL250" s="29"/>
      <c r="NM250" s="29"/>
      <c r="NN250" s="29"/>
      <c r="NO250" s="29"/>
      <c r="NP250" s="29"/>
      <c r="NQ250" s="29"/>
      <c r="NR250" s="29"/>
      <c r="NS250" s="29"/>
      <c r="NT250" s="29"/>
      <c r="NU250" s="29"/>
      <c r="NV250" s="29"/>
      <c r="NW250" s="29"/>
      <c r="NX250" s="29"/>
      <c r="NY250" s="29"/>
      <c r="NZ250" s="29"/>
      <c r="OA250" s="29"/>
      <c r="OB250" s="29"/>
      <c r="OC250" s="29"/>
      <c r="OD250" s="29"/>
      <c r="OE250" s="29"/>
      <c r="OF250" s="29"/>
      <c r="OG250" s="29"/>
      <c r="OH250" s="29"/>
      <c r="OI250" s="29"/>
      <c r="OJ250" s="29"/>
      <c r="OK250" s="29"/>
      <c r="OL250" s="29"/>
      <c r="OM250" s="29"/>
      <c r="ON250" s="29"/>
      <c r="OO250" s="29"/>
      <c r="OP250" s="29"/>
      <c r="OQ250" s="29"/>
      <c r="OR250" s="29"/>
      <c r="OS250" s="29"/>
      <c r="OT250" s="29"/>
      <c r="OU250" s="29"/>
      <c r="OV250" s="29"/>
      <c r="OW250" s="29"/>
      <c r="OX250" s="29"/>
      <c r="OY250" s="29"/>
      <c r="OZ250" s="29"/>
      <c r="PA250" s="29"/>
      <c r="PB250" s="29"/>
      <c r="PC250" s="29"/>
      <c r="PD250" s="29"/>
      <c r="PE250" s="29"/>
      <c r="PF250" s="29"/>
      <c r="PG250" s="29"/>
      <c r="PH250" s="29"/>
      <c r="PI250" s="29"/>
      <c r="PJ250" s="29"/>
      <c r="PK250" s="29"/>
      <c r="PL250" s="29"/>
      <c r="PM250" s="29"/>
      <c r="PN250" s="29"/>
      <c r="PO250" s="29"/>
      <c r="PP250" s="29"/>
      <c r="PQ250" s="29"/>
      <c r="PR250" s="29"/>
      <c r="PS250" s="29"/>
      <c r="PT250" s="29"/>
      <c r="PU250" s="29"/>
      <c r="PV250" s="29"/>
      <c r="PW250" s="29"/>
      <c r="PX250" s="29"/>
      <c r="PY250" s="29"/>
      <c r="PZ250" s="29"/>
      <c r="QA250" s="29"/>
      <c r="QB250" s="29"/>
      <c r="QC250" s="29"/>
      <c r="QD250" s="29"/>
      <c r="QE250" s="29"/>
      <c r="QF250" s="29"/>
      <c r="QG250" s="29"/>
      <c r="QH250" s="29"/>
      <c r="QI250" s="29"/>
      <c r="QJ250" s="29"/>
      <c r="QK250" s="29"/>
      <c r="QL250" s="29"/>
      <c r="QM250" s="29"/>
      <c r="QN250" s="29"/>
      <c r="QO250" s="29"/>
      <c r="QP250" s="29"/>
      <c r="QQ250" s="29"/>
      <c r="QR250" s="29"/>
      <c r="QS250" s="29"/>
      <c r="QT250" s="29"/>
      <c r="QU250" s="29"/>
      <c r="QV250" s="29"/>
      <c r="QW250" s="29"/>
      <c r="QX250" s="29"/>
      <c r="QY250" s="29"/>
      <c r="QZ250" s="29"/>
      <c r="RA250" s="29"/>
      <c r="RB250" s="29"/>
      <c r="RC250" s="29"/>
      <c r="RD250" s="29"/>
      <c r="RE250" s="29"/>
      <c r="RF250" s="29"/>
      <c r="RG250" s="29"/>
      <c r="RH250" s="29"/>
      <c r="RI250" s="29"/>
      <c r="RJ250" s="29"/>
      <c r="RK250" s="29"/>
      <c r="RL250" s="29"/>
      <c r="RM250" s="29"/>
      <c r="RN250" s="29"/>
      <c r="RO250" s="29"/>
      <c r="RP250" s="29"/>
      <c r="RQ250" s="29"/>
      <c r="RR250" s="29"/>
      <c r="RS250" s="29"/>
      <c r="RT250" s="29"/>
      <c r="RU250" s="29"/>
      <c r="RV250" s="29"/>
      <c r="RW250" s="29"/>
      <c r="RX250" s="29"/>
      <c r="RY250" s="29"/>
      <c r="RZ250" s="29"/>
      <c r="SA250" s="29"/>
      <c r="SB250" s="29"/>
      <c r="SC250" s="29"/>
      <c r="SD250" s="29"/>
      <c r="SE250" s="29"/>
      <c r="SF250" s="29"/>
      <c r="SG250" s="29"/>
      <c r="SH250" s="29"/>
      <c r="SI250" s="29"/>
      <c r="SJ250" s="29"/>
      <c r="SK250" s="29"/>
      <c r="SL250" s="29"/>
      <c r="SM250" s="29"/>
      <c r="SN250" s="29"/>
      <c r="SO250" s="29"/>
      <c r="SP250" s="29"/>
      <c r="SQ250" s="29"/>
      <c r="SR250" s="29"/>
      <c r="SS250" s="29"/>
      <c r="ST250" s="29"/>
      <c r="SU250" s="29"/>
      <c r="SV250" s="29"/>
      <c r="SW250" s="29"/>
      <c r="SX250" s="29"/>
      <c r="SY250" s="29"/>
      <c r="SZ250" s="29"/>
      <c r="TA250" s="29"/>
      <c r="TB250" s="29"/>
      <c r="TC250" s="29"/>
      <c r="TD250" s="29"/>
      <c r="TE250" s="29"/>
      <c r="TF250" s="29"/>
      <c r="TG250" s="29"/>
      <c r="TH250" s="29"/>
      <c r="TI250" s="29"/>
      <c r="TJ250" s="29"/>
      <c r="TK250" s="29"/>
      <c r="TL250" s="29"/>
      <c r="TM250" s="29"/>
      <c r="TN250" s="29"/>
      <c r="TO250" s="29"/>
    </row>
    <row r="251" spans="1:535" s="23" customFormat="1" ht="78.75" x14ac:dyDescent="0.25">
      <c r="A251" s="73"/>
      <c r="B251" s="95"/>
      <c r="C251" s="76" t="s">
        <v>537</v>
      </c>
      <c r="D251" s="159">
        <v>1527346</v>
      </c>
      <c r="E251" s="159"/>
      <c r="F251" s="159"/>
      <c r="G251" s="159">
        <v>1527346</v>
      </c>
      <c r="H251" s="159"/>
      <c r="I251" s="159"/>
      <c r="J251" s="158">
        <f t="shared" si="152"/>
        <v>100</v>
      </c>
      <c r="K251" s="159">
        <f t="shared" si="187"/>
        <v>0</v>
      </c>
      <c r="L251" s="159"/>
      <c r="M251" s="159"/>
      <c r="N251" s="159"/>
      <c r="O251" s="159"/>
      <c r="P251" s="159"/>
      <c r="Q251" s="157">
        <f t="shared" si="183"/>
        <v>0</v>
      </c>
      <c r="R251" s="159"/>
      <c r="S251" s="159"/>
      <c r="T251" s="159"/>
      <c r="U251" s="159"/>
      <c r="V251" s="159"/>
      <c r="W251" s="158"/>
      <c r="X251" s="157">
        <f t="shared" si="184"/>
        <v>1527346</v>
      </c>
      <c r="Y251" s="203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  <c r="DW251" s="29"/>
      <c r="DX251" s="29"/>
      <c r="DY251" s="29"/>
      <c r="DZ251" s="29"/>
      <c r="EA251" s="29"/>
      <c r="EB251" s="29"/>
      <c r="EC251" s="29"/>
      <c r="ED251" s="29"/>
      <c r="EE251" s="29"/>
      <c r="EF251" s="29"/>
      <c r="EG251" s="29"/>
      <c r="EH251" s="29"/>
      <c r="EI251" s="29"/>
      <c r="EJ251" s="29"/>
      <c r="EK251" s="29"/>
      <c r="EL251" s="29"/>
      <c r="EM251" s="29"/>
      <c r="EN251" s="29"/>
      <c r="EO251" s="29"/>
      <c r="EP251" s="29"/>
      <c r="EQ251" s="29"/>
      <c r="ER251" s="29"/>
      <c r="ES251" s="29"/>
      <c r="ET251" s="29"/>
      <c r="EU251" s="29"/>
      <c r="EV251" s="29"/>
      <c r="EW251" s="29"/>
      <c r="EX251" s="29"/>
      <c r="EY251" s="29"/>
      <c r="EZ251" s="29"/>
      <c r="FA251" s="29"/>
      <c r="FB251" s="29"/>
      <c r="FC251" s="29"/>
      <c r="FD251" s="29"/>
      <c r="FE251" s="29"/>
      <c r="FF251" s="29"/>
      <c r="FG251" s="29"/>
      <c r="FH251" s="29"/>
      <c r="FI251" s="29"/>
      <c r="FJ251" s="29"/>
      <c r="FK251" s="29"/>
      <c r="FL251" s="29"/>
      <c r="FM251" s="29"/>
      <c r="FN251" s="29"/>
      <c r="FO251" s="29"/>
      <c r="FP251" s="29"/>
      <c r="FQ251" s="29"/>
      <c r="FR251" s="29"/>
      <c r="FS251" s="29"/>
      <c r="FT251" s="29"/>
      <c r="FU251" s="29"/>
      <c r="FV251" s="29"/>
      <c r="FW251" s="29"/>
      <c r="FX251" s="29"/>
      <c r="FY251" s="29"/>
      <c r="FZ251" s="29"/>
      <c r="GA251" s="29"/>
      <c r="GB251" s="29"/>
      <c r="GC251" s="29"/>
      <c r="GD251" s="29"/>
      <c r="GE251" s="29"/>
      <c r="GF251" s="29"/>
      <c r="GG251" s="29"/>
      <c r="GH251" s="29"/>
      <c r="GI251" s="29"/>
      <c r="GJ251" s="29"/>
      <c r="GK251" s="29"/>
      <c r="GL251" s="29"/>
      <c r="GM251" s="29"/>
      <c r="GN251" s="29"/>
      <c r="GO251" s="29"/>
      <c r="GP251" s="29"/>
      <c r="GQ251" s="29"/>
      <c r="GR251" s="29"/>
      <c r="GS251" s="29"/>
      <c r="GT251" s="29"/>
      <c r="GU251" s="29"/>
      <c r="GV251" s="29"/>
      <c r="GW251" s="29"/>
      <c r="GX251" s="29"/>
      <c r="GY251" s="29"/>
      <c r="GZ251" s="29"/>
      <c r="HA251" s="29"/>
      <c r="HB251" s="29"/>
      <c r="HC251" s="29"/>
      <c r="HD251" s="29"/>
      <c r="HE251" s="29"/>
      <c r="HF251" s="29"/>
      <c r="HG251" s="29"/>
      <c r="HH251" s="29"/>
      <c r="HI251" s="29"/>
      <c r="HJ251" s="29"/>
      <c r="HK251" s="29"/>
      <c r="HL251" s="29"/>
      <c r="HM251" s="29"/>
      <c r="HN251" s="29"/>
      <c r="HO251" s="29"/>
      <c r="HP251" s="29"/>
      <c r="HQ251" s="29"/>
      <c r="HR251" s="29"/>
      <c r="HS251" s="29"/>
      <c r="HT251" s="29"/>
      <c r="HU251" s="29"/>
      <c r="HV251" s="29"/>
      <c r="HW251" s="29"/>
      <c r="HX251" s="29"/>
      <c r="HY251" s="29"/>
      <c r="HZ251" s="29"/>
      <c r="IA251" s="29"/>
      <c r="IB251" s="29"/>
      <c r="IC251" s="29"/>
      <c r="ID251" s="29"/>
      <c r="IE251" s="29"/>
      <c r="IF251" s="29"/>
      <c r="IG251" s="29"/>
      <c r="IH251" s="29"/>
      <c r="II251" s="29"/>
      <c r="IJ251" s="29"/>
      <c r="IK251" s="29"/>
      <c r="IL251" s="29"/>
      <c r="IM251" s="29"/>
      <c r="IN251" s="29"/>
      <c r="IO251" s="29"/>
      <c r="IP251" s="29"/>
      <c r="IQ251" s="29"/>
      <c r="IR251" s="29"/>
      <c r="IS251" s="29"/>
      <c r="IT251" s="29"/>
      <c r="IU251" s="29"/>
      <c r="IV251" s="29"/>
      <c r="IW251" s="29"/>
      <c r="IX251" s="29"/>
      <c r="IY251" s="29"/>
      <c r="IZ251" s="29"/>
      <c r="JA251" s="29"/>
      <c r="JB251" s="29"/>
      <c r="JC251" s="29"/>
      <c r="JD251" s="29"/>
      <c r="JE251" s="29"/>
      <c r="JF251" s="29"/>
      <c r="JG251" s="29"/>
      <c r="JH251" s="29"/>
      <c r="JI251" s="29"/>
      <c r="JJ251" s="29"/>
      <c r="JK251" s="29"/>
      <c r="JL251" s="29"/>
      <c r="JM251" s="29"/>
      <c r="JN251" s="29"/>
      <c r="JO251" s="29"/>
      <c r="JP251" s="29"/>
      <c r="JQ251" s="29"/>
      <c r="JR251" s="29"/>
      <c r="JS251" s="29"/>
      <c r="JT251" s="29"/>
      <c r="JU251" s="29"/>
      <c r="JV251" s="29"/>
      <c r="JW251" s="29"/>
      <c r="JX251" s="29"/>
      <c r="JY251" s="29"/>
      <c r="JZ251" s="29"/>
      <c r="KA251" s="29"/>
      <c r="KB251" s="29"/>
      <c r="KC251" s="29"/>
      <c r="KD251" s="29"/>
      <c r="KE251" s="29"/>
      <c r="KF251" s="29"/>
      <c r="KG251" s="29"/>
      <c r="KH251" s="29"/>
      <c r="KI251" s="29"/>
      <c r="KJ251" s="29"/>
      <c r="KK251" s="29"/>
      <c r="KL251" s="29"/>
      <c r="KM251" s="29"/>
      <c r="KN251" s="29"/>
      <c r="KO251" s="29"/>
      <c r="KP251" s="29"/>
      <c r="KQ251" s="29"/>
      <c r="KR251" s="29"/>
      <c r="KS251" s="29"/>
      <c r="KT251" s="29"/>
      <c r="KU251" s="29"/>
      <c r="KV251" s="29"/>
      <c r="KW251" s="29"/>
      <c r="KX251" s="29"/>
      <c r="KY251" s="29"/>
      <c r="KZ251" s="29"/>
      <c r="LA251" s="29"/>
      <c r="LB251" s="29"/>
      <c r="LC251" s="29"/>
      <c r="LD251" s="29"/>
      <c r="LE251" s="29"/>
      <c r="LF251" s="29"/>
      <c r="LG251" s="29"/>
      <c r="LH251" s="29"/>
      <c r="LI251" s="29"/>
      <c r="LJ251" s="29"/>
      <c r="LK251" s="29"/>
      <c r="LL251" s="29"/>
      <c r="LM251" s="29"/>
      <c r="LN251" s="29"/>
      <c r="LO251" s="29"/>
      <c r="LP251" s="29"/>
      <c r="LQ251" s="29"/>
      <c r="LR251" s="29"/>
      <c r="LS251" s="29"/>
      <c r="LT251" s="29"/>
      <c r="LU251" s="29"/>
      <c r="LV251" s="29"/>
      <c r="LW251" s="29"/>
      <c r="LX251" s="29"/>
      <c r="LY251" s="29"/>
      <c r="LZ251" s="29"/>
      <c r="MA251" s="29"/>
      <c r="MB251" s="29"/>
      <c r="MC251" s="29"/>
      <c r="MD251" s="29"/>
      <c r="ME251" s="29"/>
      <c r="MF251" s="29"/>
      <c r="MG251" s="29"/>
      <c r="MH251" s="29"/>
      <c r="MI251" s="29"/>
      <c r="MJ251" s="29"/>
      <c r="MK251" s="29"/>
      <c r="ML251" s="29"/>
      <c r="MM251" s="29"/>
      <c r="MN251" s="29"/>
      <c r="MO251" s="29"/>
      <c r="MP251" s="29"/>
      <c r="MQ251" s="29"/>
      <c r="MR251" s="29"/>
      <c r="MS251" s="29"/>
      <c r="MT251" s="29"/>
      <c r="MU251" s="29"/>
      <c r="MV251" s="29"/>
      <c r="MW251" s="29"/>
      <c r="MX251" s="29"/>
      <c r="MY251" s="29"/>
      <c r="MZ251" s="29"/>
      <c r="NA251" s="29"/>
      <c r="NB251" s="29"/>
      <c r="NC251" s="29"/>
      <c r="ND251" s="29"/>
      <c r="NE251" s="29"/>
      <c r="NF251" s="29"/>
      <c r="NG251" s="29"/>
      <c r="NH251" s="29"/>
      <c r="NI251" s="29"/>
      <c r="NJ251" s="29"/>
      <c r="NK251" s="29"/>
      <c r="NL251" s="29"/>
      <c r="NM251" s="29"/>
      <c r="NN251" s="29"/>
      <c r="NO251" s="29"/>
      <c r="NP251" s="29"/>
      <c r="NQ251" s="29"/>
      <c r="NR251" s="29"/>
      <c r="NS251" s="29"/>
      <c r="NT251" s="29"/>
      <c r="NU251" s="29"/>
      <c r="NV251" s="29"/>
      <c r="NW251" s="29"/>
      <c r="NX251" s="29"/>
      <c r="NY251" s="29"/>
      <c r="NZ251" s="29"/>
      <c r="OA251" s="29"/>
      <c r="OB251" s="29"/>
      <c r="OC251" s="29"/>
      <c r="OD251" s="29"/>
      <c r="OE251" s="29"/>
      <c r="OF251" s="29"/>
      <c r="OG251" s="29"/>
      <c r="OH251" s="29"/>
      <c r="OI251" s="29"/>
      <c r="OJ251" s="29"/>
      <c r="OK251" s="29"/>
      <c r="OL251" s="29"/>
      <c r="OM251" s="29"/>
      <c r="ON251" s="29"/>
      <c r="OO251" s="29"/>
      <c r="OP251" s="29"/>
      <c r="OQ251" s="29"/>
      <c r="OR251" s="29"/>
      <c r="OS251" s="29"/>
      <c r="OT251" s="29"/>
      <c r="OU251" s="29"/>
      <c r="OV251" s="29"/>
      <c r="OW251" s="29"/>
      <c r="OX251" s="29"/>
      <c r="OY251" s="29"/>
      <c r="OZ251" s="29"/>
      <c r="PA251" s="29"/>
      <c r="PB251" s="29"/>
      <c r="PC251" s="29"/>
      <c r="PD251" s="29"/>
      <c r="PE251" s="29"/>
      <c r="PF251" s="29"/>
      <c r="PG251" s="29"/>
      <c r="PH251" s="29"/>
      <c r="PI251" s="29"/>
      <c r="PJ251" s="29"/>
      <c r="PK251" s="29"/>
      <c r="PL251" s="29"/>
      <c r="PM251" s="29"/>
      <c r="PN251" s="29"/>
      <c r="PO251" s="29"/>
      <c r="PP251" s="29"/>
      <c r="PQ251" s="29"/>
      <c r="PR251" s="29"/>
      <c r="PS251" s="29"/>
      <c r="PT251" s="29"/>
      <c r="PU251" s="29"/>
      <c r="PV251" s="29"/>
      <c r="PW251" s="29"/>
      <c r="PX251" s="29"/>
      <c r="PY251" s="29"/>
      <c r="PZ251" s="29"/>
      <c r="QA251" s="29"/>
      <c r="QB251" s="29"/>
      <c r="QC251" s="29"/>
      <c r="QD251" s="29"/>
      <c r="QE251" s="29"/>
      <c r="QF251" s="29"/>
      <c r="QG251" s="29"/>
      <c r="QH251" s="29"/>
      <c r="QI251" s="29"/>
      <c r="QJ251" s="29"/>
      <c r="QK251" s="29"/>
      <c r="QL251" s="29"/>
      <c r="QM251" s="29"/>
      <c r="QN251" s="29"/>
      <c r="QO251" s="29"/>
      <c r="QP251" s="29"/>
      <c r="QQ251" s="29"/>
      <c r="QR251" s="29"/>
      <c r="QS251" s="29"/>
      <c r="QT251" s="29"/>
      <c r="QU251" s="29"/>
      <c r="QV251" s="29"/>
      <c r="QW251" s="29"/>
      <c r="QX251" s="29"/>
      <c r="QY251" s="29"/>
      <c r="QZ251" s="29"/>
      <c r="RA251" s="29"/>
      <c r="RB251" s="29"/>
      <c r="RC251" s="29"/>
      <c r="RD251" s="29"/>
      <c r="RE251" s="29"/>
      <c r="RF251" s="29"/>
      <c r="RG251" s="29"/>
      <c r="RH251" s="29"/>
      <c r="RI251" s="29"/>
      <c r="RJ251" s="29"/>
      <c r="RK251" s="29"/>
      <c r="RL251" s="29"/>
      <c r="RM251" s="29"/>
      <c r="RN251" s="29"/>
      <c r="RO251" s="29"/>
      <c r="RP251" s="29"/>
      <c r="RQ251" s="29"/>
      <c r="RR251" s="29"/>
      <c r="RS251" s="29"/>
      <c r="RT251" s="29"/>
      <c r="RU251" s="29"/>
      <c r="RV251" s="29"/>
      <c r="RW251" s="29"/>
      <c r="RX251" s="29"/>
      <c r="RY251" s="29"/>
      <c r="RZ251" s="29"/>
      <c r="SA251" s="29"/>
      <c r="SB251" s="29"/>
      <c r="SC251" s="29"/>
      <c r="SD251" s="29"/>
      <c r="SE251" s="29"/>
      <c r="SF251" s="29"/>
      <c r="SG251" s="29"/>
      <c r="SH251" s="29"/>
      <c r="SI251" s="29"/>
      <c r="SJ251" s="29"/>
      <c r="SK251" s="29"/>
      <c r="SL251" s="29"/>
      <c r="SM251" s="29"/>
      <c r="SN251" s="29"/>
      <c r="SO251" s="29"/>
      <c r="SP251" s="29"/>
      <c r="SQ251" s="29"/>
      <c r="SR251" s="29"/>
      <c r="SS251" s="29"/>
      <c r="ST251" s="29"/>
      <c r="SU251" s="29"/>
      <c r="SV251" s="29"/>
      <c r="SW251" s="29"/>
      <c r="SX251" s="29"/>
      <c r="SY251" s="29"/>
      <c r="SZ251" s="29"/>
      <c r="TA251" s="29"/>
      <c r="TB251" s="29"/>
      <c r="TC251" s="29"/>
      <c r="TD251" s="29"/>
      <c r="TE251" s="29"/>
      <c r="TF251" s="29"/>
      <c r="TG251" s="29"/>
      <c r="TH251" s="29"/>
      <c r="TI251" s="29"/>
      <c r="TJ251" s="29"/>
      <c r="TK251" s="29"/>
      <c r="TL251" s="29"/>
      <c r="TM251" s="29"/>
      <c r="TN251" s="29"/>
      <c r="TO251" s="29"/>
    </row>
    <row r="252" spans="1:535" s="23" customFormat="1" ht="63" x14ac:dyDescent="0.25">
      <c r="A252" s="53" t="s">
        <v>579</v>
      </c>
      <c r="B252" s="82">
        <v>7463</v>
      </c>
      <c r="C252" s="97" t="s">
        <v>580</v>
      </c>
      <c r="D252" s="157">
        <v>200000</v>
      </c>
      <c r="E252" s="159"/>
      <c r="F252" s="159"/>
      <c r="G252" s="159"/>
      <c r="H252" s="159"/>
      <c r="I252" s="159"/>
      <c r="J252" s="158">
        <f t="shared" si="152"/>
        <v>0</v>
      </c>
      <c r="K252" s="157">
        <f t="shared" si="187"/>
        <v>0</v>
      </c>
      <c r="L252" s="159"/>
      <c r="M252" s="159"/>
      <c r="N252" s="159"/>
      <c r="O252" s="159"/>
      <c r="P252" s="159"/>
      <c r="Q252" s="157">
        <f t="shared" si="183"/>
        <v>0</v>
      </c>
      <c r="R252" s="159"/>
      <c r="S252" s="159"/>
      <c r="T252" s="159"/>
      <c r="U252" s="159"/>
      <c r="V252" s="159"/>
      <c r="W252" s="158"/>
      <c r="X252" s="157">
        <f t="shared" si="184"/>
        <v>0</v>
      </c>
      <c r="Y252" s="203">
        <v>19</v>
      </c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  <c r="EK252" s="29"/>
      <c r="EL252" s="29"/>
      <c r="EM252" s="29"/>
      <c r="EN252" s="29"/>
      <c r="EO252" s="29"/>
      <c r="EP252" s="29"/>
      <c r="EQ252" s="29"/>
      <c r="ER252" s="29"/>
      <c r="ES252" s="29"/>
      <c r="ET252" s="29"/>
      <c r="EU252" s="29"/>
      <c r="EV252" s="29"/>
      <c r="EW252" s="29"/>
      <c r="EX252" s="29"/>
      <c r="EY252" s="29"/>
      <c r="EZ252" s="29"/>
      <c r="FA252" s="29"/>
      <c r="FB252" s="29"/>
      <c r="FC252" s="29"/>
      <c r="FD252" s="29"/>
      <c r="FE252" s="29"/>
      <c r="FF252" s="29"/>
      <c r="FG252" s="29"/>
      <c r="FH252" s="29"/>
      <c r="FI252" s="29"/>
      <c r="FJ252" s="29"/>
      <c r="FK252" s="29"/>
      <c r="FL252" s="29"/>
      <c r="FM252" s="29"/>
      <c r="FN252" s="29"/>
      <c r="FO252" s="29"/>
      <c r="FP252" s="29"/>
      <c r="FQ252" s="29"/>
      <c r="FR252" s="29"/>
      <c r="FS252" s="29"/>
      <c r="FT252" s="29"/>
      <c r="FU252" s="29"/>
      <c r="FV252" s="29"/>
      <c r="FW252" s="29"/>
      <c r="FX252" s="29"/>
      <c r="FY252" s="29"/>
      <c r="FZ252" s="29"/>
      <c r="GA252" s="29"/>
      <c r="GB252" s="29"/>
      <c r="GC252" s="29"/>
      <c r="GD252" s="29"/>
      <c r="GE252" s="29"/>
      <c r="GF252" s="29"/>
      <c r="GG252" s="29"/>
      <c r="GH252" s="29"/>
      <c r="GI252" s="29"/>
      <c r="GJ252" s="29"/>
      <c r="GK252" s="29"/>
      <c r="GL252" s="29"/>
      <c r="GM252" s="29"/>
      <c r="GN252" s="29"/>
      <c r="GO252" s="29"/>
      <c r="GP252" s="29"/>
      <c r="GQ252" s="29"/>
      <c r="GR252" s="29"/>
      <c r="GS252" s="29"/>
      <c r="GT252" s="29"/>
      <c r="GU252" s="29"/>
      <c r="GV252" s="29"/>
      <c r="GW252" s="29"/>
      <c r="GX252" s="29"/>
      <c r="GY252" s="29"/>
      <c r="GZ252" s="29"/>
      <c r="HA252" s="29"/>
      <c r="HB252" s="29"/>
      <c r="HC252" s="29"/>
      <c r="HD252" s="29"/>
      <c r="HE252" s="29"/>
      <c r="HF252" s="29"/>
      <c r="HG252" s="29"/>
      <c r="HH252" s="29"/>
      <c r="HI252" s="29"/>
      <c r="HJ252" s="29"/>
      <c r="HK252" s="29"/>
      <c r="HL252" s="29"/>
      <c r="HM252" s="29"/>
      <c r="HN252" s="29"/>
      <c r="HO252" s="29"/>
      <c r="HP252" s="29"/>
      <c r="HQ252" s="29"/>
      <c r="HR252" s="29"/>
      <c r="HS252" s="29"/>
      <c r="HT252" s="29"/>
      <c r="HU252" s="29"/>
      <c r="HV252" s="29"/>
      <c r="HW252" s="29"/>
      <c r="HX252" s="29"/>
      <c r="HY252" s="29"/>
      <c r="HZ252" s="29"/>
      <c r="IA252" s="29"/>
      <c r="IB252" s="29"/>
      <c r="IC252" s="29"/>
      <c r="ID252" s="29"/>
      <c r="IE252" s="29"/>
      <c r="IF252" s="29"/>
      <c r="IG252" s="29"/>
      <c r="IH252" s="29"/>
      <c r="II252" s="29"/>
      <c r="IJ252" s="29"/>
      <c r="IK252" s="29"/>
      <c r="IL252" s="29"/>
      <c r="IM252" s="29"/>
      <c r="IN252" s="29"/>
      <c r="IO252" s="29"/>
      <c r="IP252" s="29"/>
      <c r="IQ252" s="29"/>
      <c r="IR252" s="29"/>
      <c r="IS252" s="29"/>
      <c r="IT252" s="29"/>
      <c r="IU252" s="29"/>
      <c r="IV252" s="29"/>
      <c r="IW252" s="29"/>
      <c r="IX252" s="29"/>
      <c r="IY252" s="29"/>
      <c r="IZ252" s="29"/>
      <c r="JA252" s="29"/>
      <c r="JB252" s="29"/>
      <c r="JC252" s="29"/>
      <c r="JD252" s="29"/>
      <c r="JE252" s="29"/>
      <c r="JF252" s="29"/>
      <c r="JG252" s="29"/>
      <c r="JH252" s="29"/>
      <c r="JI252" s="29"/>
      <c r="JJ252" s="29"/>
      <c r="JK252" s="29"/>
      <c r="JL252" s="29"/>
      <c r="JM252" s="29"/>
      <c r="JN252" s="29"/>
      <c r="JO252" s="29"/>
      <c r="JP252" s="29"/>
      <c r="JQ252" s="29"/>
      <c r="JR252" s="29"/>
      <c r="JS252" s="29"/>
      <c r="JT252" s="29"/>
      <c r="JU252" s="29"/>
      <c r="JV252" s="29"/>
      <c r="JW252" s="29"/>
      <c r="JX252" s="29"/>
      <c r="JY252" s="29"/>
      <c r="JZ252" s="29"/>
      <c r="KA252" s="29"/>
      <c r="KB252" s="29"/>
      <c r="KC252" s="29"/>
      <c r="KD252" s="29"/>
      <c r="KE252" s="29"/>
      <c r="KF252" s="29"/>
      <c r="KG252" s="29"/>
      <c r="KH252" s="29"/>
      <c r="KI252" s="29"/>
      <c r="KJ252" s="29"/>
      <c r="KK252" s="29"/>
      <c r="KL252" s="29"/>
      <c r="KM252" s="29"/>
      <c r="KN252" s="29"/>
      <c r="KO252" s="29"/>
      <c r="KP252" s="29"/>
      <c r="KQ252" s="29"/>
      <c r="KR252" s="29"/>
      <c r="KS252" s="29"/>
      <c r="KT252" s="29"/>
      <c r="KU252" s="29"/>
      <c r="KV252" s="29"/>
      <c r="KW252" s="29"/>
      <c r="KX252" s="29"/>
      <c r="KY252" s="29"/>
      <c r="KZ252" s="29"/>
      <c r="LA252" s="29"/>
      <c r="LB252" s="29"/>
      <c r="LC252" s="29"/>
      <c r="LD252" s="29"/>
      <c r="LE252" s="29"/>
      <c r="LF252" s="29"/>
      <c r="LG252" s="29"/>
      <c r="LH252" s="29"/>
      <c r="LI252" s="29"/>
      <c r="LJ252" s="29"/>
      <c r="LK252" s="29"/>
      <c r="LL252" s="29"/>
      <c r="LM252" s="29"/>
      <c r="LN252" s="29"/>
      <c r="LO252" s="29"/>
      <c r="LP252" s="29"/>
      <c r="LQ252" s="29"/>
      <c r="LR252" s="29"/>
      <c r="LS252" s="29"/>
      <c r="LT252" s="29"/>
      <c r="LU252" s="29"/>
      <c r="LV252" s="29"/>
      <c r="LW252" s="29"/>
      <c r="LX252" s="29"/>
      <c r="LY252" s="29"/>
      <c r="LZ252" s="29"/>
      <c r="MA252" s="29"/>
      <c r="MB252" s="29"/>
      <c r="MC252" s="29"/>
      <c r="MD252" s="29"/>
      <c r="ME252" s="29"/>
      <c r="MF252" s="29"/>
      <c r="MG252" s="29"/>
      <c r="MH252" s="29"/>
      <c r="MI252" s="29"/>
      <c r="MJ252" s="29"/>
      <c r="MK252" s="29"/>
      <c r="ML252" s="29"/>
      <c r="MM252" s="29"/>
      <c r="MN252" s="29"/>
      <c r="MO252" s="29"/>
      <c r="MP252" s="29"/>
      <c r="MQ252" s="29"/>
      <c r="MR252" s="29"/>
      <c r="MS252" s="29"/>
      <c r="MT252" s="29"/>
      <c r="MU252" s="29"/>
      <c r="MV252" s="29"/>
      <c r="MW252" s="29"/>
      <c r="MX252" s="29"/>
      <c r="MY252" s="29"/>
      <c r="MZ252" s="29"/>
      <c r="NA252" s="29"/>
      <c r="NB252" s="29"/>
      <c r="NC252" s="29"/>
      <c r="ND252" s="29"/>
      <c r="NE252" s="29"/>
      <c r="NF252" s="29"/>
      <c r="NG252" s="29"/>
      <c r="NH252" s="29"/>
      <c r="NI252" s="29"/>
      <c r="NJ252" s="29"/>
      <c r="NK252" s="29"/>
      <c r="NL252" s="29"/>
      <c r="NM252" s="29"/>
      <c r="NN252" s="29"/>
      <c r="NO252" s="29"/>
      <c r="NP252" s="29"/>
      <c r="NQ252" s="29"/>
      <c r="NR252" s="29"/>
      <c r="NS252" s="29"/>
      <c r="NT252" s="29"/>
      <c r="NU252" s="29"/>
      <c r="NV252" s="29"/>
      <c r="NW252" s="29"/>
      <c r="NX252" s="29"/>
      <c r="NY252" s="29"/>
      <c r="NZ252" s="29"/>
      <c r="OA252" s="29"/>
      <c r="OB252" s="29"/>
      <c r="OC252" s="29"/>
      <c r="OD252" s="29"/>
      <c r="OE252" s="29"/>
      <c r="OF252" s="29"/>
      <c r="OG252" s="29"/>
      <c r="OH252" s="29"/>
      <c r="OI252" s="29"/>
      <c r="OJ252" s="29"/>
      <c r="OK252" s="29"/>
      <c r="OL252" s="29"/>
      <c r="OM252" s="29"/>
      <c r="ON252" s="29"/>
      <c r="OO252" s="29"/>
      <c r="OP252" s="29"/>
      <c r="OQ252" s="29"/>
      <c r="OR252" s="29"/>
      <c r="OS252" s="29"/>
      <c r="OT252" s="29"/>
      <c r="OU252" s="29"/>
      <c r="OV252" s="29"/>
      <c r="OW252" s="29"/>
      <c r="OX252" s="29"/>
      <c r="OY252" s="29"/>
      <c r="OZ252" s="29"/>
      <c r="PA252" s="29"/>
      <c r="PB252" s="29"/>
      <c r="PC252" s="29"/>
      <c r="PD252" s="29"/>
      <c r="PE252" s="29"/>
      <c r="PF252" s="29"/>
      <c r="PG252" s="29"/>
      <c r="PH252" s="29"/>
      <c r="PI252" s="29"/>
      <c r="PJ252" s="29"/>
      <c r="PK252" s="29"/>
      <c r="PL252" s="29"/>
      <c r="PM252" s="29"/>
      <c r="PN252" s="29"/>
      <c r="PO252" s="29"/>
      <c r="PP252" s="29"/>
      <c r="PQ252" s="29"/>
      <c r="PR252" s="29"/>
      <c r="PS252" s="29"/>
      <c r="PT252" s="29"/>
      <c r="PU252" s="29"/>
      <c r="PV252" s="29"/>
      <c r="PW252" s="29"/>
      <c r="PX252" s="29"/>
      <c r="PY252" s="29"/>
      <c r="PZ252" s="29"/>
      <c r="QA252" s="29"/>
      <c r="QB252" s="29"/>
      <c r="QC252" s="29"/>
      <c r="QD252" s="29"/>
      <c r="QE252" s="29"/>
      <c r="QF252" s="29"/>
      <c r="QG252" s="29"/>
      <c r="QH252" s="29"/>
      <c r="QI252" s="29"/>
      <c r="QJ252" s="29"/>
      <c r="QK252" s="29"/>
      <c r="QL252" s="29"/>
      <c r="QM252" s="29"/>
      <c r="QN252" s="29"/>
      <c r="QO252" s="29"/>
      <c r="QP252" s="29"/>
      <c r="QQ252" s="29"/>
      <c r="QR252" s="29"/>
      <c r="QS252" s="29"/>
      <c r="QT252" s="29"/>
      <c r="QU252" s="29"/>
      <c r="QV252" s="29"/>
      <c r="QW252" s="29"/>
      <c r="QX252" s="29"/>
      <c r="QY252" s="29"/>
      <c r="QZ252" s="29"/>
      <c r="RA252" s="29"/>
      <c r="RB252" s="29"/>
      <c r="RC252" s="29"/>
      <c r="RD252" s="29"/>
      <c r="RE252" s="29"/>
      <c r="RF252" s="29"/>
      <c r="RG252" s="29"/>
      <c r="RH252" s="29"/>
      <c r="RI252" s="29"/>
      <c r="RJ252" s="29"/>
      <c r="RK252" s="29"/>
      <c r="RL252" s="29"/>
      <c r="RM252" s="29"/>
      <c r="RN252" s="29"/>
      <c r="RO252" s="29"/>
      <c r="RP252" s="29"/>
      <c r="RQ252" s="29"/>
      <c r="RR252" s="29"/>
      <c r="RS252" s="29"/>
      <c r="RT252" s="29"/>
      <c r="RU252" s="29"/>
      <c r="RV252" s="29"/>
      <c r="RW252" s="29"/>
      <c r="RX252" s="29"/>
      <c r="RY252" s="29"/>
      <c r="RZ252" s="29"/>
      <c r="SA252" s="29"/>
      <c r="SB252" s="29"/>
      <c r="SC252" s="29"/>
      <c r="SD252" s="29"/>
      <c r="SE252" s="29"/>
      <c r="SF252" s="29"/>
      <c r="SG252" s="29"/>
      <c r="SH252" s="29"/>
      <c r="SI252" s="29"/>
      <c r="SJ252" s="29"/>
      <c r="SK252" s="29"/>
      <c r="SL252" s="29"/>
      <c r="SM252" s="29"/>
      <c r="SN252" s="29"/>
      <c r="SO252" s="29"/>
      <c r="SP252" s="29"/>
      <c r="SQ252" s="29"/>
      <c r="SR252" s="29"/>
      <c r="SS252" s="29"/>
      <c r="ST252" s="29"/>
      <c r="SU252" s="29"/>
      <c r="SV252" s="29"/>
      <c r="SW252" s="29"/>
      <c r="SX252" s="29"/>
      <c r="SY252" s="29"/>
      <c r="SZ252" s="29"/>
      <c r="TA252" s="29"/>
      <c r="TB252" s="29"/>
      <c r="TC252" s="29"/>
      <c r="TD252" s="29"/>
      <c r="TE252" s="29"/>
      <c r="TF252" s="29"/>
      <c r="TG252" s="29"/>
      <c r="TH252" s="29"/>
      <c r="TI252" s="29"/>
      <c r="TJ252" s="29"/>
      <c r="TK252" s="29"/>
      <c r="TL252" s="29"/>
      <c r="TM252" s="29"/>
      <c r="TN252" s="29"/>
      <c r="TO252" s="29"/>
    </row>
    <row r="253" spans="1:535" s="23" customFormat="1" ht="15.75" x14ac:dyDescent="0.25">
      <c r="A253" s="73"/>
      <c r="B253" s="95"/>
      <c r="C253" s="74" t="s">
        <v>393</v>
      </c>
      <c r="D253" s="159">
        <v>200000</v>
      </c>
      <c r="E253" s="159"/>
      <c r="F253" s="159"/>
      <c r="G253" s="159"/>
      <c r="H253" s="159"/>
      <c r="I253" s="159"/>
      <c r="J253" s="158">
        <f t="shared" si="152"/>
        <v>0</v>
      </c>
      <c r="K253" s="159">
        <f t="shared" si="187"/>
        <v>0</v>
      </c>
      <c r="L253" s="159"/>
      <c r="M253" s="159"/>
      <c r="N253" s="159"/>
      <c r="O253" s="159"/>
      <c r="P253" s="159"/>
      <c r="Q253" s="157">
        <f t="shared" si="183"/>
        <v>0</v>
      </c>
      <c r="R253" s="159"/>
      <c r="S253" s="159"/>
      <c r="T253" s="159"/>
      <c r="U253" s="159"/>
      <c r="V253" s="159"/>
      <c r="W253" s="158"/>
      <c r="X253" s="157">
        <f t="shared" si="184"/>
        <v>0</v>
      </c>
      <c r="Y253" s="203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  <c r="FC253" s="29"/>
      <c r="FD253" s="29"/>
      <c r="FE253" s="29"/>
      <c r="FF253" s="29"/>
      <c r="FG253" s="29"/>
      <c r="FH253" s="29"/>
      <c r="FI253" s="29"/>
      <c r="FJ253" s="29"/>
      <c r="FK253" s="29"/>
      <c r="FL253" s="29"/>
      <c r="FM253" s="29"/>
      <c r="FN253" s="29"/>
      <c r="FO253" s="29"/>
      <c r="FP253" s="29"/>
      <c r="FQ253" s="29"/>
      <c r="FR253" s="29"/>
      <c r="FS253" s="29"/>
      <c r="FT253" s="29"/>
      <c r="FU253" s="29"/>
      <c r="FV253" s="29"/>
      <c r="FW253" s="29"/>
      <c r="FX253" s="29"/>
      <c r="FY253" s="29"/>
      <c r="FZ253" s="29"/>
      <c r="GA253" s="29"/>
      <c r="GB253" s="29"/>
      <c r="GC253" s="29"/>
      <c r="GD253" s="29"/>
      <c r="GE253" s="29"/>
      <c r="GF253" s="29"/>
      <c r="GG253" s="29"/>
      <c r="GH253" s="29"/>
      <c r="GI253" s="29"/>
      <c r="GJ253" s="29"/>
      <c r="GK253" s="29"/>
      <c r="GL253" s="29"/>
      <c r="GM253" s="29"/>
      <c r="GN253" s="29"/>
      <c r="GO253" s="29"/>
      <c r="GP253" s="29"/>
      <c r="GQ253" s="29"/>
      <c r="GR253" s="29"/>
      <c r="GS253" s="29"/>
      <c r="GT253" s="29"/>
      <c r="GU253" s="29"/>
      <c r="GV253" s="29"/>
      <c r="GW253" s="29"/>
      <c r="GX253" s="29"/>
      <c r="GY253" s="29"/>
      <c r="GZ253" s="29"/>
      <c r="HA253" s="29"/>
      <c r="HB253" s="29"/>
      <c r="HC253" s="29"/>
      <c r="HD253" s="29"/>
      <c r="HE253" s="29"/>
      <c r="HF253" s="29"/>
      <c r="HG253" s="29"/>
      <c r="HH253" s="29"/>
      <c r="HI253" s="29"/>
      <c r="HJ253" s="29"/>
      <c r="HK253" s="29"/>
      <c r="HL253" s="29"/>
      <c r="HM253" s="29"/>
      <c r="HN253" s="29"/>
      <c r="HO253" s="29"/>
      <c r="HP253" s="29"/>
      <c r="HQ253" s="29"/>
      <c r="HR253" s="29"/>
      <c r="HS253" s="29"/>
      <c r="HT253" s="29"/>
      <c r="HU253" s="29"/>
      <c r="HV253" s="29"/>
      <c r="HW253" s="29"/>
      <c r="HX253" s="29"/>
      <c r="HY253" s="29"/>
      <c r="HZ253" s="29"/>
      <c r="IA253" s="29"/>
      <c r="IB253" s="29"/>
      <c r="IC253" s="29"/>
      <c r="ID253" s="29"/>
      <c r="IE253" s="29"/>
      <c r="IF253" s="29"/>
      <c r="IG253" s="29"/>
      <c r="IH253" s="29"/>
      <c r="II253" s="29"/>
      <c r="IJ253" s="29"/>
      <c r="IK253" s="29"/>
      <c r="IL253" s="29"/>
      <c r="IM253" s="29"/>
      <c r="IN253" s="29"/>
      <c r="IO253" s="29"/>
      <c r="IP253" s="29"/>
      <c r="IQ253" s="29"/>
      <c r="IR253" s="29"/>
      <c r="IS253" s="29"/>
      <c r="IT253" s="29"/>
      <c r="IU253" s="29"/>
      <c r="IV253" s="29"/>
      <c r="IW253" s="29"/>
      <c r="IX253" s="29"/>
      <c r="IY253" s="29"/>
      <c r="IZ253" s="29"/>
      <c r="JA253" s="29"/>
      <c r="JB253" s="29"/>
      <c r="JC253" s="29"/>
      <c r="JD253" s="29"/>
      <c r="JE253" s="29"/>
      <c r="JF253" s="29"/>
      <c r="JG253" s="29"/>
      <c r="JH253" s="29"/>
      <c r="JI253" s="29"/>
      <c r="JJ253" s="29"/>
      <c r="JK253" s="29"/>
      <c r="JL253" s="29"/>
      <c r="JM253" s="29"/>
      <c r="JN253" s="29"/>
      <c r="JO253" s="29"/>
      <c r="JP253" s="29"/>
      <c r="JQ253" s="29"/>
      <c r="JR253" s="29"/>
      <c r="JS253" s="29"/>
      <c r="JT253" s="29"/>
      <c r="JU253" s="29"/>
      <c r="JV253" s="29"/>
      <c r="JW253" s="29"/>
      <c r="JX253" s="29"/>
      <c r="JY253" s="29"/>
      <c r="JZ253" s="29"/>
      <c r="KA253" s="29"/>
      <c r="KB253" s="29"/>
      <c r="KC253" s="29"/>
      <c r="KD253" s="29"/>
      <c r="KE253" s="29"/>
      <c r="KF253" s="29"/>
      <c r="KG253" s="29"/>
      <c r="KH253" s="29"/>
      <c r="KI253" s="29"/>
      <c r="KJ253" s="29"/>
      <c r="KK253" s="29"/>
      <c r="KL253" s="29"/>
      <c r="KM253" s="29"/>
      <c r="KN253" s="29"/>
      <c r="KO253" s="29"/>
      <c r="KP253" s="29"/>
      <c r="KQ253" s="29"/>
      <c r="KR253" s="29"/>
      <c r="KS253" s="29"/>
      <c r="KT253" s="29"/>
      <c r="KU253" s="29"/>
      <c r="KV253" s="29"/>
      <c r="KW253" s="29"/>
      <c r="KX253" s="29"/>
      <c r="KY253" s="29"/>
      <c r="KZ253" s="29"/>
      <c r="LA253" s="29"/>
      <c r="LB253" s="29"/>
      <c r="LC253" s="29"/>
      <c r="LD253" s="29"/>
      <c r="LE253" s="29"/>
      <c r="LF253" s="29"/>
      <c r="LG253" s="29"/>
      <c r="LH253" s="29"/>
      <c r="LI253" s="29"/>
      <c r="LJ253" s="29"/>
      <c r="LK253" s="29"/>
      <c r="LL253" s="29"/>
      <c r="LM253" s="29"/>
      <c r="LN253" s="29"/>
      <c r="LO253" s="29"/>
      <c r="LP253" s="29"/>
      <c r="LQ253" s="29"/>
      <c r="LR253" s="29"/>
      <c r="LS253" s="29"/>
      <c r="LT253" s="29"/>
      <c r="LU253" s="29"/>
      <c r="LV253" s="29"/>
      <c r="LW253" s="29"/>
      <c r="LX253" s="29"/>
      <c r="LY253" s="29"/>
      <c r="LZ253" s="29"/>
      <c r="MA253" s="29"/>
      <c r="MB253" s="29"/>
      <c r="MC253" s="29"/>
      <c r="MD253" s="29"/>
      <c r="ME253" s="29"/>
      <c r="MF253" s="29"/>
      <c r="MG253" s="29"/>
      <c r="MH253" s="29"/>
      <c r="MI253" s="29"/>
      <c r="MJ253" s="29"/>
      <c r="MK253" s="29"/>
      <c r="ML253" s="29"/>
      <c r="MM253" s="29"/>
      <c r="MN253" s="29"/>
      <c r="MO253" s="29"/>
      <c r="MP253" s="29"/>
      <c r="MQ253" s="29"/>
      <c r="MR253" s="29"/>
      <c r="MS253" s="29"/>
      <c r="MT253" s="29"/>
      <c r="MU253" s="29"/>
      <c r="MV253" s="29"/>
      <c r="MW253" s="29"/>
      <c r="MX253" s="29"/>
      <c r="MY253" s="29"/>
      <c r="MZ253" s="29"/>
      <c r="NA253" s="29"/>
      <c r="NB253" s="29"/>
      <c r="NC253" s="29"/>
      <c r="ND253" s="29"/>
      <c r="NE253" s="29"/>
      <c r="NF253" s="29"/>
      <c r="NG253" s="29"/>
      <c r="NH253" s="29"/>
      <c r="NI253" s="29"/>
      <c r="NJ253" s="29"/>
      <c r="NK253" s="29"/>
      <c r="NL253" s="29"/>
      <c r="NM253" s="29"/>
      <c r="NN253" s="29"/>
      <c r="NO253" s="29"/>
      <c r="NP253" s="29"/>
      <c r="NQ253" s="29"/>
      <c r="NR253" s="29"/>
      <c r="NS253" s="29"/>
      <c r="NT253" s="29"/>
      <c r="NU253" s="29"/>
      <c r="NV253" s="29"/>
      <c r="NW253" s="29"/>
      <c r="NX253" s="29"/>
      <c r="NY253" s="29"/>
      <c r="NZ253" s="29"/>
      <c r="OA253" s="29"/>
      <c r="OB253" s="29"/>
      <c r="OC253" s="29"/>
      <c r="OD253" s="29"/>
      <c r="OE253" s="29"/>
      <c r="OF253" s="29"/>
      <c r="OG253" s="29"/>
      <c r="OH253" s="29"/>
      <c r="OI253" s="29"/>
      <c r="OJ253" s="29"/>
      <c r="OK253" s="29"/>
      <c r="OL253" s="29"/>
      <c r="OM253" s="29"/>
      <c r="ON253" s="29"/>
      <c r="OO253" s="29"/>
      <c r="OP253" s="29"/>
      <c r="OQ253" s="29"/>
      <c r="OR253" s="29"/>
      <c r="OS253" s="29"/>
      <c r="OT253" s="29"/>
      <c r="OU253" s="29"/>
      <c r="OV253" s="29"/>
      <c r="OW253" s="29"/>
      <c r="OX253" s="29"/>
      <c r="OY253" s="29"/>
      <c r="OZ253" s="29"/>
      <c r="PA253" s="29"/>
      <c r="PB253" s="29"/>
      <c r="PC253" s="29"/>
      <c r="PD253" s="29"/>
      <c r="PE253" s="29"/>
      <c r="PF253" s="29"/>
      <c r="PG253" s="29"/>
      <c r="PH253" s="29"/>
      <c r="PI253" s="29"/>
      <c r="PJ253" s="29"/>
      <c r="PK253" s="29"/>
      <c r="PL253" s="29"/>
      <c r="PM253" s="29"/>
      <c r="PN253" s="29"/>
      <c r="PO253" s="29"/>
      <c r="PP253" s="29"/>
      <c r="PQ253" s="29"/>
      <c r="PR253" s="29"/>
      <c r="PS253" s="29"/>
      <c r="PT253" s="29"/>
      <c r="PU253" s="29"/>
      <c r="PV253" s="29"/>
      <c r="PW253" s="29"/>
      <c r="PX253" s="29"/>
      <c r="PY253" s="29"/>
      <c r="PZ253" s="29"/>
      <c r="QA253" s="29"/>
      <c r="QB253" s="29"/>
      <c r="QC253" s="29"/>
      <c r="QD253" s="29"/>
      <c r="QE253" s="29"/>
      <c r="QF253" s="29"/>
      <c r="QG253" s="29"/>
      <c r="QH253" s="29"/>
      <c r="QI253" s="29"/>
      <c r="QJ253" s="29"/>
      <c r="QK253" s="29"/>
      <c r="QL253" s="29"/>
      <c r="QM253" s="29"/>
      <c r="QN253" s="29"/>
      <c r="QO253" s="29"/>
      <c r="QP253" s="29"/>
      <c r="QQ253" s="29"/>
      <c r="QR253" s="29"/>
      <c r="QS253" s="29"/>
      <c r="QT253" s="29"/>
      <c r="QU253" s="29"/>
      <c r="QV253" s="29"/>
      <c r="QW253" s="29"/>
      <c r="QX253" s="29"/>
      <c r="QY253" s="29"/>
      <c r="QZ253" s="29"/>
      <c r="RA253" s="29"/>
      <c r="RB253" s="29"/>
      <c r="RC253" s="29"/>
      <c r="RD253" s="29"/>
      <c r="RE253" s="29"/>
      <c r="RF253" s="29"/>
      <c r="RG253" s="29"/>
      <c r="RH253" s="29"/>
      <c r="RI253" s="29"/>
      <c r="RJ253" s="29"/>
      <c r="RK253" s="29"/>
      <c r="RL253" s="29"/>
      <c r="RM253" s="29"/>
      <c r="RN253" s="29"/>
      <c r="RO253" s="29"/>
      <c r="RP253" s="29"/>
      <c r="RQ253" s="29"/>
      <c r="RR253" s="29"/>
      <c r="RS253" s="29"/>
      <c r="RT253" s="29"/>
      <c r="RU253" s="29"/>
      <c r="RV253" s="29"/>
      <c r="RW253" s="29"/>
      <c r="RX253" s="29"/>
      <c r="RY253" s="29"/>
      <c r="RZ253" s="29"/>
      <c r="SA253" s="29"/>
      <c r="SB253" s="29"/>
      <c r="SC253" s="29"/>
      <c r="SD253" s="29"/>
      <c r="SE253" s="29"/>
      <c r="SF253" s="29"/>
      <c r="SG253" s="29"/>
      <c r="SH253" s="29"/>
      <c r="SI253" s="29"/>
      <c r="SJ253" s="29"/>
      <c r="SK253" s="29"/>
      <c r="SL253" s="29"/>
      <c r="SM253" s="29"/>
      <c r="SN253" s="29"/>
      <c r="SO253" s="29"/>
      <c r="SP253" s="29"/>
      <c r="SQ253" s="29"/>
      <c r="SR253" s="29"/>
      <c r="SS253" s="29"/>
      <c r="ST253" s="29"/>
      <c r="SU253" s="29"/>
      <c r="SV253" s="29"/>
      <c r="SW253" s="29"/>
      <c r="SX253" s="29"/>
      <c r="SY253" s="29"/>
      <c r="SZ253" s="29"/>
      <c r="TA253" s="29"/>
      <c r="TB253" s="29"/>
      <c r="TC253" s="29"/>
      <c r="TD253" s="29"/>
      <c r="TE253" s="29"/>
      <c r="TF253" s="29"/>
      <c r="TG253" s="29"/>
      <c r="TH253" s="29"/>
      <c r="TI253" s="29"/>
      <c r="TJ253" s="29"/>
      <c r="TK253" s="29"/>
      <c r="TL253" s="29"/>
      <c r="TM253" s="29"/>
      <c r="TN253" s="29"/>
      <c r="TO253" s="29"/>
    </row>
    <row r="254" spans="1:535" s="23" customFormat="1" ht="31.5" hidden="1" customHeight="1" x14ac:dyDescent="0.25">
      <c r="A254" s="53" t="s">
        <v>429</v>
      </c>
      <c r="B254" s="82">
        <v>7530</v>
      </c>
      <c r="C254" s="83" t="s">
        <v>234</v>
      </c>
      <c r="D254" s="157">
        <v>0</v>
      </c>
      <c r="E254" s="159"/>
      <c r="F254" s="159"/>
      <c r="G254" s="159"/>
      <c r="H254" s="159"/>
      <c r="I254" s="159"/>
      <c r="J254" s="158" t="e">
        <f t="shared" si="152"/>
        <v>#DIV/0!</v>
      </c>
      <c r="K254" s="157">
        <f t="shared" si="187"/>
        <v>0</v>
      </c>
      <c r="L254" s="157"/>
      <c r="M254" s="157"/>
      <c r="N254" s="157"/>
      <c r="O254" s="157"/>
      <c r="P254" s="157"/>
      <c r="Q254" s="157">
        <f t="shared" si="183"/>
        <v>0</v>
      </c>
      <c r="R254" s="157"/>
      <c r="S254" s="157"/>
      <c r="T254" s="157"/>
      <c r="U254" s="157"/>
      <c r="V254" s="157"/>
      <c r="W254" s="158"/>
      <c r="X254" s="157">
        <f t="shared" si="184"/>
        <v>0</v>
      </c>
      <c r="Y254" s="203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29"/>
      <c r="EH254" s="29"/>
      <c r="EI254" s="29"/>
      <c r="EJ254" s="29"/>
      <c r="EK254" s="29"/>
      <c r="EL254" s="29"/>
      <c r="EM254" s="29"/>
      <c r="EN254" s="29"/>
      <c r="EO254" s="29"/>
      <c r="EP254" s="29"/>
      <c r="EQ254" s="29"/>
      <c r="ER254" s="29"/>
      <c r="ES254" s="29"/>
      <c r="ET254" s="29"/>
      <c r="EU254" s="29"/>
      <c r="EV254" s="29"/>
      <c r="EW254" s="29"/>
      <c r="EX254" s="29"/>
      <c r="EY254" s="29"/>
      <c r="EZ254" s="29"/>
      <c r="FA254" s="29"/>
      <c r="FB254" s="29"/>
      <c r="FC254" s="29"/>
      <c r="FD254" s="29"/>
      <c r="FE254" s="29"/>
      <c r="FF254" s="29"/>
      <c r="FG254" s="29"/>
      <c r="FH254" s="29"/>
      <c r="FI254" s="29"/>
      <c r="FJ254" s="29"/>
      <c r="FK254" s="29"/>
      <c r="FL254" s="29"/>
      <c r="FM254" s="29"/>
      <c r="FN254" s="29"/>
      <c r="FO254" s="29"/>
      <c r="FP254" s="29"/>
      <c r="FQ254" s="29"/>
      <c r="FR254" s="29"/>
      <c r="FS254" s="29"/>
      <c r="FT254" s="29"/>
      <c r="FU254" s="29"/>
      <c r="FV254" s="29"/>
      <c r="FW254" s="29"/>
      <c r="FX254" s="29"/>
      <c r="FY254" s="29"/>
      <c r="FZ254" s="29"/>
      <c r="GA254" s="29"/>
      <c r="GB254" s="29"/>
      <c r="GC254" s="29"/>
      <c r="GD254" s="29"/>
      <c r="GE254" s="29"/>
      <c r="GF254" s="29"/>
      <c r="GG254" s="29"/>
      <c r="GH254" s="29"/>
      <c r="GI254" s="29"/>
      <c r="GJ254" s="29"/>
      <c r="GK254" s="29"/>
      <c r="GL254" s="29"/>
      <c r="GM254" s="29"/>
      <c r="GN254" s="29"/>
      <c r="GO254" s="29"/>
      <c r="GP254" s="29"/>
      <c r="GQ254" s="29"/>
      <c r="GR254" s="29"/>
      <c r="GS254" s="29"/>
      <c r="GT254" s="29"/>
      <c r="GU254" s="29"/>
      <c r="GV254" s="29"/>
      <c r="GW254" s="29"/>
      <c r="GX254" s="29"/>
      <c r="GY254" s="29"/>
      <c r="GZ254" s="29"/>
      <c r="HA254" s="29"/>
      <c r="HB254" s="29"/>
      <c r="HC254" s="29"/>
      <c r="HD254" s="29"/>
      <c r="HE254" s="29"/>
      <c r="HF254" s="29"/>
      <c r="HG254" s="29"/>
      <c r="HH254" s="29"/>
      <c r="HI254" s="29"/>
      <c r="HJ254" s="29"/>
      <c r="HK254" s="29"/>
      <c r="HL254" s="29"/>
      <c r="HM254" s="29"/>
      <c r="HN254" s="29"/>
      <c r="HO254" s="29"/>
      <c r="HP254" s="29"/>
      <c r="HQ254" s="29"/>
      <c r="HR254" s="29"/>
      <c r="HS254" s="29"/>
      <c r="HT254" s="29"/>
      <c r="HU254" s="29"/>
      <c r="HV254" s="29"/>
      <c r="HW254" s="29"/>
      <c r="HX254" s="29"/>
      <c r="HY254" s="29"/>
      <c r="HZ254" s="29"/>
      <c r="IA254" s="29"/>
      <c r="IB254" s="29"/>
      <c r="IC254" s="29"/>
      <c r="ID254" s="29"/>
      <c r="IE254" s="29"/>
      <c r="IF254" s="29"/>
      <c r="IG254" s="29"/>
      <c r="IH254" s="29"/>
      <c r="II254" s="29"/>
      <c r="IJ254" s="29"/>
      <c r="IK254" s="29"/>
      <c r="IL254" s="29"/>
      <c r="IM254" s="29"/>
      <c r="IN254" s="29"/>
      <c r="IO254" s="29"/>
      <c r="IP254" s="29"/>
      <c r="IQ254" s="29"/>
      <c r="IR254" s="29"/>
      <c r="IS254" s="29"/>
      <c r="IT254" s="29"/>
      <c r="IU254" s="29"/>
      <c r="IV254" s="29"/>
      <c r="IW254" s="29"/>
      <c r="IX254" s="29"/>
      <c r="IY254" s="29"/>
      <c r="IZ254" s="29"/>
      <c r="JA254" s="29"/>
      <c r="JB254" s="29"/>
      <c r="JC254" s="29"/>
      <c r="JD254" s="29"/>
      <c r="JE254" s="29"/>
      <c r="JF254" s="29"/>
      <c r="JG254" s="29"/>
      <c r="JH254" s="29"/>
      <c r="JI254" s="29"/>
      <c r="JJ254" s="29"/>
      <c r="JK254" s="29"/>
      <c r="JL254" s="29"/>
      <c r="JM254" s="29"/>
      <c r="JN254" s="29"/>
      <c r="JO254" s="29"/>
      <c r="JP254" s="29"/>
      <c r="JQ254" s="29"/>
      <c r="JR254" s="29"/>
      <c r="JS254" s="29"/>
      <c r="JT254" s="29"/>
      <c r="JU254" s="29"/>
      <c r="JV254" s="29"/>
      <c r="JW254" s="29"/>
      <c r="JX254" s="29"/>
      <c r="JY254" s="29"/>
      <c r="JZ254" s="29"/>
      <c r="KA254" s="29"/>
      <c r="KB254" s="29"/>
      <c r="KC254" s="29"/>
      <c r="KD254" s="29"/>
      <c r="KE254" s="29"/>
      <c r="KF254" s="29"/>
      <c r="KG254" s="29"/>
      <c r="KH254" s="29"/>
      <c r="KI254" s="29"/>
      <c r="KJ254" s="29"/>
      <c r="KK254" s="29"/>
      <c r="KL254" s="29"/>
      <c r="KM254" s="29"/>
      <c r="KN254" s="29"/>
      <c r="KO254" s="29"/>
      <c r="KP254" s="29"/>
      <c r="KQ254" s="29"/>
      <c r="KR254" s="29"/>
      <c r="KS254" s="29"/>
      <c r="KT254" s="29"/>
      <c r="KU254" s="29"/>
      <c r="KV254" s="29"/>
      <c r="KW254" s="29"/>
      <c r="KX254" s="29"/>
      <c r="KY254" s="29"/>
      <c r="KZ254" s="29"/>
      <c r="LA254" s="29"/>
      <c r="LB254" s="29"/>
      <c r="LC254" s="29"/>
      <c r="LD254" s="29"/>
      <c r="LE254" s="29"/>
      <c r="LF254" s="29"/>
      <c r="LG254" s="29"/>
      <c r="LH254" s="29"/>
      <c r="LI254" s="29"/>
      <c r="LJ254" s="29"/>
      <c r="LK254" s="29"/>
      <c r="LL254" s="29"/>
      <c r="LM254" s="29"/>
      <c r="LN254" s="29"/>
      <c r="LO254" s="29"/>
      <c r="LP254" s="29"/>
      <c r="LQ254" s="29"/>
      <c r="LR254" s="29"/>
      <c r="LS254" s="29"/>
      <c r="LT254" s="29"/>
      <c r="LU254" s="29"/>
      <c r="LV254" s="29"/>
      <c r="LW254" s="29"/>
      <c r="LX254" s="29"/>
      <c r="LY254" s="29"/>
      <c r="LZ254" s="29"/>
      <c r="MA254" s="29"/>
      <c r="MB254" s="29"/>
      <c r="MC254" s="29"/>
      <c r="MD254" s="29"/>
      <c r="ME254" s="29"/>
      <c r="MF254" s="29"/>
      <c r="MG254" s="29"/>
      <c r="MH254" s="29"/>
      <c r="MI254" s="29"/>
      <c r="MJ254" s="29"/>
      <c r="MK254" s="29"/>
      <c r="ML254" s="29"/>
      <c r="MM254" s="29"/>
      <c r="MN254" s="29"/>
      <c r="MO254" s="29"/>
      <c r="MP254" s="29"/>
      <c r="MQ254" s="29"/>
      <c r="MR254" s="29"/>
      <c r="MS254" s="29"/>
      <c r="MT254" s="29"/>
      <c r="MU254" s="29"/>
      <c r="MV254" s="29"/>
      <c r="MW254" s="29"/>
      <c r="MX254" s="29"/>
      <c r="MY254" s="29"/>
      <c r="MZ254" s="29"/>
      <c r="NA254" s="29"/>
      <c r="NB254" s="29"/>
      <c r="NC254" s="29"/>
      <c r="ND254" s="29"/>
      <c r="NE254" s="29"/>
      <c r="NF254" s="29"/>
      <c r="NG254" s="29"/>
      <c r="NH254" s="29"/>
      <c r="NI254" s="29"/>
      <c r="NJ254" s="29"/>
      <c r="NK254" s="29"/>
      <c r="NL254" s="29"/>
      <c r="NM254" s="29"/>
      <c r="NN254" s="29"/>
      <c r="NO254" s="29"/>
      <c r="NP254" s="29"/>
      <c r="NQ254" s="29"/>
      <c r="NR254" s="29"/>
      <c r="NS254" s="29"/>
      <c r="NT254" s="29"/>
      <c r="NU254" s="29"/>
      <c r="NV254" s="29"/>
      <c r="NW254" s="29"/>
      <c r="NX254" s="29"/>
      <c r="NY254" s="29"/>
      <c r="NZ254" s="29"/>
      <c r="OA254" s="29"/>
      <c r="OB254" s="29"/>
      <c r="OC254" s="29"/>
      <c r="OD254" s="29"/>
      <c r="OE254" s="29"/>
      <c r="OF254" s="29"/>
      <c r="OG254" s="29"/>
      <c r="OH254" s="29"/>
      <c r="OI254" s="29"/>
      <c r="OJ254" s="29"/>
      <c r="OK254" s="29"/>
      <c r="OL254" s="29"/>
      <c r="OM254" s="29"/>
      <c r="ON254" s="29"/>
      <c r="OO254" s="29"/>
      <c r="OP254" s="29"/>
      <c r="OQ254" s="29"/>
      <c r="OR254" s="29"/>
      <c r="OS254" s="29"/>
      <c r="OT254" s="29"/>
      <c r="OU254" s="29"/>
      <c r="OV254" s="29"/>
      <c r="OW254" s="29"/>
      <c r="OX254" s="29"/>
      <c r="OY254" s="29"/>
      <c r="OZ254" s="29"/>
      <c r="PA254" s="29"/>
      <c r="PB254" s="29"/>
      <c r="PC254" s="29"/>
      <c r="PD254" s="29"/>
      <c r="PE254" s="29"/>
      <c r="PF254" s="29"/>
      <c r="PG254" s="29"/>
      <c r="PH254" s="29"/>
      <c r="PI254" s="29"/>
      <c r="PJ254" s="29"/>
      <c r="PK254" s="29"/>
      <c r="PL254" s="29"/>
      <c r="PM254" s="29"/>
      <c r="PN254" s="29"/>
      <c r="PO254" s="29"/>
      <c r="PP254" s="29"/>
      <c r="PQ254" s="29"/>
      <c r="PR254" s="29"/>
      <c r="PS254" s="29"/>
      <c r="PT254" s="29"/>
      <c r="PU254" s="29"/>
      <c r="PV254" s="29"/>
      <c r="PW254" s="29"/>
      <c r="PX254" s="29"/>
      <c r="PY254" s="29"/>
      <c r="PZ254" s="29"/>
      <c r="QA254" s="29"/>
      <c r="QB254" s="29"/>
      <c r="QC254" s="29"/>
      <c r="QD254" s="29"/>
      <c r="QE254" s="29"/>
      <c r="QF254" s="29"/>
      <c r="QG254" s="29"/>
      <c r="QH254" s="29"/>
      <c r="QI254" s="29"/>
      <c r="QJ254" s="29"/>
      <c r="QK254" s="29"/>
      <c r="QL254" s="29"/>
      <c r="QM254" s="29"/>
      <c r="QN254" s="29"/>
      <c r="QO254" s="29"/>
      <c r="QP254" s="29"/>
      <c r="QQ254" s="29"/>
      <c r="QR254" s="29"/>
      <c r="QS254" s="29"/>
      <c r="QT254" s="29"/>
      <c r="QU254" s="29"/>
      <c r="QV254" s="29"/>
      <c r="QW254" s="29"/>
      <c r="QX254" s="29"/>
      <c r="QY254" s="29"/>
      <c r="QZ254" s="29"/>
      <c r="RA254" s="29"/>
      <c r="RB254" s="29"/>
      <c r="RC254" s="29"/>
      <c r="RD254" s="29"/>
      <c r="RE254" s="29"/>
      <c r="RF254" s="29"/>
      <c r="RG254" s="29"/>
      <c r="RH254" s="29"/>
      <c r="RI254" s="29"/>
      <c r="RJ254" s="29"/>
      <c r="RK254" s="29"/>
      <c r="RL254" s="29"/>
      <c r="RM254" s="29"/>
      <c r="RN254" s="29"/>
      <c r="RO254" s="29"/>
      <c r="RP254" s="29"/>
      <c r="RQ254" s="29"/>
      <c r="RR254" s="29"/>
      <c r="RS254" s="29"/>
      <c r="RT254" s="29"/>
      <c r="RU254" s="29"/>
      <c r="RV254" s="29"/>
      <c r="RW254" s="29"/>
      <c r="RX254" s="29"/>
      <c r="RY254" s="29"/>
      <c r="RZ254" s="29"/>
      <c r="SA254" s="29"/>
      <c r="SB254" s="29"/>
      <c r="SC254" s="29"/>
      <c r="SD254" s="29"/>
      <c r="SE254" s="29"/>
      <c r="SF254" s="29"/>
      <c r="SG254" s="29"/>
      <c r="SH254" s="29"/>
      <c r="SI254" s="29"/>
      <c r="SJ254" s="29"/>
      <c r="SK254" s="29"/>
      <c r="SL254" s="29"/>
      <c r="SM254" s="29"/>
      <c r="SN254" s="29"/>
      <c r="SO254" s="29"/>
      <c r="SP254" s="29"/>
      <c r="SQ254" s="29"/>
      <c r="SR254" s="29"/>
      <c r="SS254" s="29"/>
      <c r="ST254" s="29"/>
      <c r="SU254" s="29"/>
      <c r="SV254" s="29"/>
      <c r="SW254" s="29"/>
      <c r="SX254" s="29"/>
      <c r="SY254" s="29"/>
      <c r="SZ254" s="29"/>
      <c r="TA254" s="29"/>
      <c r="TB254" s="29"/>
      <c r="TC254" s="29"/>
      <c r="TD254" s="29"/>
      <c r="TE254" s="29"/>
      <c r="TF254" s="29"/>
      <c r="TG254" s="29"/>
      <c r="TH254" s="29"/>
      <c r="TI254" s="29"/>
      <c r="TJ254" s="29"/>
      <c r="TK254" s="29"/>
      <c r="TL254" s="29"/>
      <c r="TM254" s="29"/>
      <c r="TN254" s="29"/>
      <c r="TO254" s="29"/>
    </row>
    <row r="255" spans="1:535" s="21" customFormat="1" ht="20.25" customHeight="1" x14ac:dyDescent="0.25">
      <c r="A255" s="53" t="s">
        <v>202</v>
      </c>
      <c r="B255" s="82" t="str">
        <f>'дод 5'!A216</f>
        <v>7640</v>
      </c>
      <c r="C255" s="54" t="s">
        <v>422</v>
      </c>
      <c r="D255" s="157">
        <v>2700000</v>
      </c>
      <c r="E255" s="157"/>
      <c r="F255" s="157"/>
      <c r="G255" s="157">
        <v>1246704.5</v>
      </c>
      <c r="H255" s="157"/>
      <c r="I255" s="157"/>
      <c r="J255" s="158">
        <f t="shared" si="152"/>
        <v>46.174240740740743</v>
      </c>
      <c r="K255" s="157">
        <f t="shared" si="185"/>
        <v>0</v>
      </c>
      <c r="L255" s="157"/>
      <c r="M255" s="157"/>
      <c r="N255" s="157"/>
      <c r="O255" s="157"/>
      <c r="P255" s="157"/>
      <c r="Q255" s="157">
        <f t="shared" si="183"/>
        <v>0</v>
      </c>
      <c r="R255" s="157"/>
      <c r="S255" s="157"/>
      <c r="T255" s="157"/>
      <c r="U255" s="157"/>
      <c r="V255" s="157"/>
      <c r="W255" s="158"/>
      <c r="X255" s="157">
        <f t="shared" si="184"/>
        <v>1246704.5</v>
      </c>
      <c r="Y255" s="203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  <c r="IT255" s="22"/>
      <c r="IU255" s="22"/>
      <c r="IV255" s="22"/>
      <c r="IW255" s="22"/>
      <c r="IX255" s="22"/>
      <c r="IY255" s="22"/>
      <c r="IZ255" s="22"/>
      <c r="JA255" s="22"/>
      <c r="JB255" s="22"/>
      <c r="JC255" s="22"/>
      <c r="JD255" s="22"/>
      <c r="JE255" s="22"/>
      <c r="JF255" s="22"/>
      <c r="JG255" s="22"/>
      <c r="JH255" s="22"/>
      <c r="JI255" s="22"/>
      <c r="JJ255" s="22"/>
      <c r="JK255" s="22"/>
      <c r="JL255" s="22"/>
      <c r="JM255" s="22"/>
      <c r="JN255" s="22"/>
      <c r="JO255" s="22"/>
      <c r="JP255" s="22"/>
      <c r="JQ255" s="22"/>
      <c r="JR255" s="22"/>
      <c r="JS255" s="22"/>
      <c r="JT255" s="22"/>
      <c r="JU255" s="22"/>
      <c r="JV255" s="22"/>
      <c r="JW255" s="22"/>
      <c r="JX255" s="22"/>
      <c r="JY255" s="22"/>
      <c r="JZ255" s="22"/>
      <c r="KA255" s="22"/>
      <c r="KB255" s="22"/>
      <c r="KC255" s="22"/>
      <c r="KD255" s="22"/>
      <c r="KE255" s="22"/>
      <c r="KF255" s="22"/>
      <c r="KG255" s="22"/>
      <c r="KH255" s="22"/>
      <c r="KI255" s="22"/>
      <c r="KJ255" s="22"/>
      <c r="KK255" s="22"/>
      <c r="KL255" s="22"/>
      <c r="KM255" s="22"/>
      <c r="KN255" s="22"/>
      <c r="KO255" s="22"/>
      <c r="KP255" s="22"/>
      <c r="KQ255" s="22"/>
      <c r="KR255" s="22"/>
      <c r="KS255" s="22"/>
      <c r="KT255" s="22"/>
      <c r="KU255" s="22"/>
      <c r="KV255" s="22"/>
      <c r="KW255" s="22"/>
      <c r="KX255" s="22"/>
      <c r="KY255" s="22"/>
      <c r="KZ255" s="22"/>
      <c r="LA255" s="22"/>
      <c r="LB255" s="22"/>
      <c r="LC255" s="22"/>
      <c r="LD255" s="22"/>
      <c r="LE255" s="22"/>
      <c r="LF255" s="22"/>
      <c r="LG255" s="22"/>
      <c r="LH255" s="22"/>
      <c r="LI255" s="22"/>
      <c r="LJ255" s="22"/>
      <c r="LK255" s="22"/>
      <c r="LL255" s="22"/>
      <c r="LM255" s="22"/>
      <c r="LN255" s="22"/>
      <c r="LO255" s="22"/>
      <c r="LP255" s="22"/>
      <c r="LQ255" s="22"/>
      <c r="LR255" s="22"/>
      <c r="LS255" s="22"/>
      <c r="LT255" s="22"/>
      <c r="LU255" s="22"/>
      <c r="LV255" s="22"/>
      <c r="LW255" s="22"/>
      <c r="LX255" s="22"/>
      <c r="LY255" s="22"/>
      <c r="LZ255" s="22"/>
      <c r="MA255" s="22"/>
      <c r="MB255" s="22"/>
      <c r="MC255" s="22"/>
      <c r="MD255" s="22"/>
      <c r="ME255" s="22"/>
      <c r="MF255" s="22"/>
      <c r="MG255" s="22"/>
      <c r="MH255" s="22"/>
      <c r="MI255" s="22"/>
      <c r="MJ255" s="22"/>
      <c r="MK255" s="22"/>
      <c r="ML255" s="22"/>
      <c r="MM255" s="22"/>
      <c r="MN255" s="22"/>
      <c r="MO255" s="22"/>
      <c r="MP255" s="22"/>
      <c r="MQ255" s="22"/>
      <c r="MR255" s="22"/>
      <c r="MS255" s="22"/>
      <c r="MT255" s="22"/>
      <c r="MU255" s="22"/>
      <c r="MV255" s="22"/>
      <c r="MW255" s="22"/>
      <c r="MX255" s="22"/>
      <c r="MY255" s="22"/>
      <c r="MZ255" s="22"/>
      <c r="NA255" s="22"/>
      <c r="NB255" s="22"/>
      <c r="NC255" s="22"/>
      <c r="ND255" s="22"/>
      <c r="NE255" s="22"/>
      <c r="NF255" s="22"/>
      <c r="NG255" s="22"/>
      <c r="NH255" s="22"/>
      <c r="NI255" s="22"/>
      <c r="NJ255" s="22"/>
      <c r="NK255" s="22"/>
      <c r="NL255" s="22"/>
      <c r="NM255" s="22"/>
      <c r="NN255" s="22"/>
      <c r="NO255" s="22"/>
      <c r="NP255" s="22"/>
      <c r="NQ255" s="22"/>
      <c r="NR255" s="22"/>
      <c r="NS255" s="22"/>
      <c r="NT255" s="22"/>
      <c r="NU255" s="22"/>
      <c r="NV255" s="22"/>
      <c r="NW255" s="22"/>
      <c r="NX255" s="22"/>
      <c r="NY255" s="22"/>
      <c r="NZ255" s="22"/>
      <c r="OA255" s="22"/>
      <c r="OB255" s="22"/>
      <c r="OC255" s="22"/>
      <c r="OD255" s="22"/>
      <c r="OE255" s="22"/>
      <c r="OF255" s="22"/>
      <c r="OG255" s="22"/>
      <c r="OH255" s="22"/>
      <c r="OI255" s="22"/>
      <c r="OJ255" s="22"/>
      <c r="OK255" s="22"/>
      <c r="OL255" s="22"/>
      <c r="OM255" s="22"/>
      <c r="ON255" s="22"/>
      <c r="OO255" s="22"/>
      <c r="OP255" s="22"/>
      <c r="OQ255" s="22"/>
      <c r="OR255" s="22"/>
      <c r="OS255" s="22"/>
      <c r="OT255" s="22"/>
      <c r="OU255" s="22"/>
      <c r="OV255" s="22"/>
      <c r="OW255" s="22"/>
      <c r="OX255" s="22"/>
      <c r="OY255" s="22"/>
      <c r="OZ255" s="22"/>
      <c r="PA255" s="22"/>
      <c r="PB255" s="22"/>
      <c r="PC255" s="22"/>
      <c r="PD255" s="22"/>
      <c r="PE255" s="22"/>
      <c r="PF255" s="22"/>
      <c r="PG255" s="22"/>
      <c r="PH255" s="22"/>
      <c r="PI255" s="22"/>
      <c r="PJ255" s="22"/>
      <c r="PK255" s="22"/>
      <c r="PL255" s="22"/>
      <c r="PM255" s="22"/>
      <c r="PN255" s="22"/>
      <c r="PO255" s="22"/>
      <c r="PP255" s="22"/>
      <c r="PQ255" s="22"/>
      <c r="PR255" s="22"/>
      <c r="PS255" s="22"/>
      <c r="PT255" s="22"/>
      <c r="PU255" s="22"/>
      <c r="PV255" s="22"/>
      <c r="PW255" s="22"/>
      <c r="PX255" s="22"/>
      <c r="PY255" s="22"/>
      <c r="PZ255" s="22"/>
      <c r="QA255" s="22"/>
      <c r="QB255" s="22"/>
      <c r="QC255" s="22"/>
      <c r="QD255" s="22"/>
      <c r="QE255" s="22"/>
      <c r="QF255" s="22"/>
      <c r="QG255" s="22"/>
      <c r="QH255" s="22"/>
      <c r="QI255" s="22"/>
      <c r="QJ255" s="22"/>
      <c r="QK255" s="22"/>
      <c r="QL255" s="22"/>
      <c r="QM255" s="22"/>
      <c r="QN255" s="22"/>
      <c r="QO255" s="22"/>
      <c r="QP255" s="22"/>
      <c r="QQ255" s="22"/>
      <c r="QR255" s="22"/>
      <c r="QS255" s="22"/>
      <c r="QT255" s="22"/>
      <c r="QU255" s="22"/>
      <c r="QV255" s="22"/>
      <c r="QW255" s="22"/>
      <c r="QX255" s="22"/>
      <c r="QY255" s="22"/>
      <c r="QZ255" s="22"/>
      <c r="RA255" s="22"/>
      <c r="RB255" s="22"/>
      <c r="RC255" s="22"/>
      <c r="RD255" s="22"/>
      <c r="RE255" s="22"/>
      <c r="RF255" s="22"/>
      <c r="RG255" s="22"/>
      <c r="RH255" s="22"/>
      <c r="RI255" s="22"/>
      <c r="RJ255" s="22"/>
      <c r="RK255" s="22"/>
      <c r="RL255" s="22"/>
      <c r="RM255" s="22"/>
      <c r="RN255" s="22"/>
      <c r="RO255" s="22"/>
      <c r="RP255" s="22"/>
      <c r="RQ255" s="22"/>
      <c r="RR255" s="22"/>
      <c r="RS255" s="22"/>
      <c r="RT255" s="22"/>
      <c r="RU255" s="22"/>
      <c r="RV255" s="22"/>
      <c r="RW255" s="22"/>
      <c r="RX255" s="22"/>
      <c r="RY255" s="22"/>
      <c r="RZ255" s="22"/>
      <c r="SA255" s="22"/>
      <c r="SB255" s="22"/>
      <c r="SC255" s="22"/>
      <c r="SD255" s="22"/>
      <c r="SE255" s="22"/>
      <c r="SF255" s="22"/>
      <c r="SG255" s="22"/>
      <c r="SH255" s="22"/>
      <c r="SI255" s="22"/>
      <c r="SJ255" s="22"/>
      <c r="SK255" s="22"/>
      <c r="SL255" s="22"/>
      <c r="SM255" s="22"/>
      <c r="SN255" s="22"/>
      <c r="SO255" s="22"/>
      <c r="SP255" s="22"/>
      <c r="SQ255" s="22"/>
      <c r="SR255" s="22"/>
      <c r="SS255" s="22"/>
      <c r="ST255" s="22"/>
      <c r="SU255" s="22"/>
      <c r="SV255" s="22"/>
      <c r="SW255" s="22"/>
      <c r="SX255" s="22"/>
      <c r="SY255" s="22"/>
      <c r="SZ255" s="22"/>
      <c r="TA255" s="22"/>
      <c r="TB255" s="22"/>
      <c r="TC255" s="22"/>
      <c r="TD255" s="22"/>
      <c r="TE255" s="22"/>
      <c r="TF255" s="22"/>
      <c r="TG255" s="22"/>
      <c r="TH255" s="22"/>
      <c r="TI255" s="22"/>
      <c r="TJ255" s="22"/>
      <c r="TK255" s="22"/>
      <c r="TL255" s="22"/>
      <c r="TM255" s="22"/>
      <c r="TN255" s="22"/>
      <c r="TO255" s="22"/>
    </row>
    <row r="256" spans="1:535" s="21" customFormat="1" ht="30" customHeight="1" x14ac:dyDescent="0.25">
      <c r="A256" s="53" t="s">
        <v>331</v>
      </c>
      <c r="B256" s="82" t="str">
        <f>'дод 5'!A220</f>
        <v>7670</v>
      </c>
      <c r="C256" s="54" t="str">
        <f>'дод 5'!C220</f>
        <v>Внески до статутного капіталу суб’єктів господарювання, у т. ч. за рахунок:</v>
      </c>
      <c r="D256" s="157">
        <v>0</v>
      </c>
      <c r="E256" s="157"/>
      <c r="F256" s="157"/>
      <c r="G256" s="157"/>
      <c r="H256" s="157"/>
      <c r="I256" s="157"/>
      <c r="J256" s="158"/>
      <c r="K256" s="157">
        <f t="shared" si="185"/>
        <v>26790000</v>
      </c>
      <c r="L256" s="157">
        <v>26790000</v>
      </c>
      <c r="M256" s="157"/>
      <c r="N256" s="157"/>
      <c r="O256" s="157"/>
      <c r="P256" s="157">
        <v>26790000</v>
      </c>
      <c r="Q256" s="157">
        <f t="shared" si="183"/>
        <v>0</v>
      </c>
      <c r="R256" s="157"/>
      <c r="S256" s="157"/>
      <c r="T256" s="157"/>
      <c r="U256" s="157"/>
      <c r="V256" s="157"/>
      <c r="W256" s="158">
        <f t="shared" si="154"/>
        <v>0</v>
      </c>
      <c r="X256" s="157">
        <f t="shared" si="184"/>
        <v>0</v>
      </c>
      <c r="Y256" s="203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  <c r="IT256" s="22"/>
      <c r="IU256" s="22"/>
      <c r="IV256" s="22"/>
      <c r="IW256" s="22"/>
      <c r="IX256" s="22"/>
      <c r="IY256" s="22"/>
      <c r="IZ256" s="22"/>
      <c r="JA256" s="22"/>
      <c r="JB256" s="22"/>
      <c r="JC256" s="22"/>
      <c r="JD256" s="22"/>
      <c r="JE256" s="22"/>
      <c r="JF256" s="22"/>
      <c r="JG256" s="22"/>
      <c r="JH256" s="22"/>
      <c r="JI256" s="22"/>
      <c r="JJ256" s="22"/>
      <c r="JK256" s="22"/>
      <c r="JL256" s="22"/>
      <c r="JM256" s="22"/>
      <c r="JN256" s="22"/>
      <c r="JO256" s="22"/>
      <c r="JP256" s="22"/>
      <c r="JQ256" s="22"/>
      <c r="JR256" s="22"/>
      <c r="JS256" s="22"/>
      <c r="JT256" s="22"/>
      <c r="JU256" s="22"/>
      <c r="JV256" s="22"/>
      <c r="JW256" s="22"/>
      <c r="JX256" s="22"/>
      <c r="JY256" s="22"/>
      <c r="JZ256" s="22"/>
      <c r="KA256" s="22"/>
      <c r="KB256" s="22"/>
      <c r="KC256" s="22"/>
      <c r="KD256" s="22"/>
      <c r="KE256" s="22"/>
      <c r="KF256" s="22"/>
      <c r="KG256" s="22"/>
      <c r="KH256" s="22"/>
      <c r="KI256" s="22"/>
      <c r="KJ256" s="22"/>
      <c r="KK256" s="22"/>
      <c r="KL256" s="22"/>
      <c r="KM256" s="22"/>
      <c r="KN256" s="22"/>
      <c r="KO256" s="22"/>
      <c r="KP256" s="22"/>
      <c r="KQ256" s="22"/>
      <c r="KR256" s="22"/>
      <c r="KS256" s="22"/>
      <c r="KT256" s="22"/>
      <c r="KU256" s="22"/>
      <c r="KV256" s="22"/>
      <c r="KW256" s="22"/>
      <c r="KX256" s="22"/>
      <c r="KY256" s="22"/>
      <c r="KZ256" s="22"/>
      <c r="LA256" s="22"/>
      <c r="LB256" s="22"/>
      <c r="LC256" s="22"/>
      <c r="LD256" s="22"/>
      <c r="LE256" s="22"/>
      <c r="LF256" s="22"/>
      <c r="LG256" s="22"/>
      <c r="LH256" s="22"/>
      <c r="LI256" s="22"/>
      <c r="LJ256" s="22"/>
      <c r="LK256" s="22"/>
      <c r="LL256" s="22"/>
      <c r="LM256" s="22"/>
      <c r="LN256" s="22"/>
      <c r="LO256" s="22"/>
      <c r="LP256" s="22"/>
      <c r="LQ256" s="22"/>
      <c r="LR256" s="22"/>
      <c r="LS256" s="22"/>
      <c r="LT256" s="22"/>
      <c r="LU256" s="22"/>
      <c r="LV256" s="22"/>
      <c r="LW256" s="22"/>
      <c r="LX256" s="22"/>
      <c r="LY256" s="22"/>
      <c r="LZ256" s="22"/>
      <c r="MA256" s="22"/>
      <c r="MB256" s="22"/>
      <c r="MC256" s="22"/>
      <c r="MD256" s="22"/>
      <c r="ME256" s="22"/>
      <c r="MF256" s="22"/>
      <c r="MG256" s="22"/>
      <c r="MH256" s="22"/>
      <c r="MI256" s="22"/>
      <c r="MJ256" s="22"/>
      <c r="MK256" s="22"/>
      <c r="ML256" s="22"/>
      <c r="MM256" s="22"/>
      <c r="MN256" s="22"/>
      <c r="MO256" s="22"/>
      <c r="MP256" s="22"/>
      <c r="MQ256" s="22"/>
      <c r="MR256" s="22"/>
      <c r="MS256" s="22"/>
      <c r="MT256" s="22"/>
      <c r="MU256" s="22"/>
      <c r="MV256" s="22"/>
      <c r="MW256" s="22"/>
      <c r="MX256" s="22"/>
      <c r="MY256" s="22"/>
      <c r="MZ256" s="22"/>
      <c r="NA256" s="22"/>
      <c r="NB256" s="22"/>
      <c r="NC256" s="22"/>
      <c r="ND256" s="22"/>
      <c r="NE256" s="22"/>
      <c r="NF256" s="22"/>
      <c r="NG256" s="22"/>
      <c r="NH256" s="22"/>
      <c r="NI256" s="22"/>
      <c r="NJ256" s="22"/>
      <c r="NK256" s="22"/>
      <c r="NL256" s="22"/>
      <c r="NM256" s="22"/>
      <c r="NN256" s="22"/>
      <c r="NO256" s="22"/>
      <c r="NP256" s="22"/>
      <c r="NQ256" s="22"/>
      <c r="NR256" s="22"/>
      <c r="NS256" s="22"/>
      <c r="NT256" s="22"/>
      <c r="NU256" s="22"/>
      <c r="NV256" s="22"/>
      <c r="NW256" s="22"/>
      <c r="NX256" s="22"/>
      <c r="NY256" s="22"/>
      <c r="NZ256" s="22"/>
      <c r="OA256" s="22"/>
      <c r="OB256" s="22"/>
      <c r="OC256" s="22"/>
      <c r="OD256" s="22"/>
      <c r="OE256" s="22"/>
      <c r="OF256" s="22"/>
      <c r="OG256" s="22"/>
      <c r="OH256" s="22"/>
      <c r="OI256" s="22"/>
      <c r="OJ256" s="22"/>
      <c r="OK256" s="22"/>
      <c r="OL256" s="22"/>
      <c r="OM256" s="22"/>
      <c r="ON256" s="22"/>
      <c r="OO256" s="22"/>
      <c r="OP256" s="22"/>
      <c r="OQ256" s="22"/>
      <c r="OR256" s="22"/>
      <c r="OS256" s="22"/>
      <c r="OT256" s="22"/>
      <c r="OU256" s="22"/>
      <c r="OV256" s="22"/>
      <c r="OW256" s="22"/>
      <c r="OX256" s="22"/>
      <c r="OY256" s="22"/>
      <c r="OZ256" s="22"/>
      <c r="PA256" s="22"/>
      <c r="PB256" s="22"/>
      <c r="PC256" s="22"/>
      <c r="PD256" s="22"/>
      <c r="PE256" s="22"/>
      <c r="PF256" s="22"/>
      <c r="PG256" s="22"/>
      <c r="PH256" s="22"/>
      <c r="PI256" s="22"/>
      <c r="PJ256" s="22"/>
      <c r="PK256" s="22"/>
      <c r="PL256" s="22"/>
      <c r="PM256" s="22"/>
      <c r="PN256" s="22"/>
      <c r="PO256" s="22"/>
      <c r="PP256" s="22"/>
      <c r="PQ256" s="22"/>
      <c r="PR256" s="22"/>
      <c r="PS256" s="22"/>
      <c r="PT256" s="22"/>
      <c r="PU256" s="22"/>
      <c r="PV256" s="22"/>
      <c r="PW256" s="22"/>
      <c r="PX256" s="22"/>
      <c r="PY256" s="22"/>
      <c r="PZ256" s="22"/>
      <c r="QA256" s="22"/>
      <c r="QB256" s="22"/>
      <c r="QC256" s="22"/>
      <c r="QD256" s="22"/>
      <c r="QE256" s="22"/>
      <c r="QF256" s="22"/>
      <c r="QG256" s="22"/>
      <c r="QH256" s="22"/>
      <c r="QI256" s="22"/>
      <c r="QJ256" s="22"/>
      <c r="QK256" s="22"/>
      <c r="QL256" s="22"/>
      <c r="QM256" s="22"/>
      <c r="QN256" s="22"/>
      <c r="QO256" s="22"/>
      <c r="QP256" s="22"/>
      <c r="QQ256" s="22"/>
      <c r="QR256" s="22"/>
      <c r="QS256" s="22"/>
      <c r="QT256" s="22"/>
      <c r="QU256" s="22"/>
      <c r="QV256" s="22"/>
      <c r="QW256" s="22"/>
      <c r="QX256" s="22"/>
      <c r="QY256" s="22"/>
      <c r="QZ256" s="22"/>
      <c r="RA256" s="22"/>
      <c r="RB256" s="22"/>
      <c r="RC256" s="22"/>
      <c r="RD256" s="22"/>
      <c r="RE256" s="22"/>
      <c r="RF256" s="22"/>
      <c r="RG256" s="22"/>
      <c r="RH256" s="22"/>
      <c r="RI256" s="22"/>
      <c r="RJ256" s="22"/>
      <c r="RK256" s="22"/>
      <c r="RL256" s="22"/>
      <c r="RM256" s="22"/>
      <c r="RN256" s="22"/>
      <c r="RO256" s="22"/>
      <c r="RP256" s="22"/>
      <c r="RQ256" s="22"/>
      <c r="RR256" s="22"/>
      <c r="RS256" s="22"/>
      <c r="RT256" s="22"/>
      <c r="RU256" s="22"/>
      <c r="RV256" s="22"/>
      <c r="RW256" s="22"/>
      <c r="RX256" s="22"/>
      <c r="RY256" s="22"/>
      <c r="RZ256" s="22"/>
      <c r="SA256" s="22"/>
      <c r="SB256" s="22"/>
      <c r="SC256" s="22"/>
      <c r="SD256" s="22"/>
      <c r="SE256" s="22"/>
      <c r="SF256" s="22"/>
      <c r="SG256" s="22"/>
      <c r="SH256" s="22"/>
      <c r="SI256" s="22"/>
      <c r="SJ256" s="22"/>
      <c r="SK256" s="22"/>
      <c r="SL256" s="22"/>
      <c r="SM256" s="22"/>
      <c r="SN256" s="22"/>
      <c r="SO256" s="22"/>
      <c r="SP256" s="22"/>
      <c r="SQ256" s="22"/>
      <c r="SR256" s="22"/>
      <c r="SS256" s="22"/>
      <c r="ST256" s="22"/>
      <c r="SU256" s="22"/>
      <c r="SV256" s="22"/>
      <c r="SW256" s="22"/>
      <c r="SX256" s="22"/>
      <c r="SY256" s="22"/>
      <c r="SZ256" s="22"/>
      <c r="TA256" s="22"/>
      <c r="TB256" s="22"/>
      <c r="TC256" s="22"/>
      <c r="TD256" s="22"/>
      <c r="TE256" s="22"/>
      <c r="TF256" s="22"/>
      <c r="TG256" s="22"/>
      <c r="TH256" s="22"/>
      <c r="TI256" s="22"/>
      <c r="TJ256" s="22"/>
      <c r="TK256" s="22"/>
      <c r="TL256" s="22"/>
      <c r="TM256" s="22"/>
      <c r="TN256" s="22"/>
      <c r="TO256" s="22"/>
    </row>
    <row r="257" spans="1:535" s="23" customFormat="1" ht="18.75" customHeight="1" x14ac:dyDescent="0.25">
      <c r="A257" s="73"/>
      <c r="B257" s="95"/>
      <c r="C257" s="74" t="s">
        <v>419</v>
      </c>
      <c r="D257" s="159">
        <v>0</v>
      </c>
      <c r="E257" s="159"/>
      <c r="F257" s="159"/>
      <c r="G257" s="159"/>
      <c r="H257" s="159"/>
      <c r="I257" s="159"/>
      <c r="J257" s="158"/>
      <c r="K257" s="159">
        <f t="shared" si="185"/>
        <v>26250000</v>
      </c>
      <c r="L257" s="159">
        <v>26250000</v>
      </c>
      <c r="M257" s="159"/>
      <c r="N257" s="159"/>
      <c r="O257" s="159"/>
      <c r="P257" s="159">
        <v>26250000</v>
      </c>
      <c r="Q257" s="157">
        <f t="shared" si="183"/>
        <v>0</v>
      </c>
      <c r="R257" s="159"/>
      <c r="S257" s="159"/>
      <c r="T257" s="159"/>
      <c r="U257" s="159"/>
      <c r="V257" s="159"/>
      <c r="W257" s="158">
        <f t="shared" si="154"/>
        <v>0</v>
      </c>
      <c r="X257" s="157">
        <f t="shared" si="184"/>
        <v>0</v>
      </c>
      <c r="Y257" s="203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  <c r="DW257" s="29"/>
      <c r="DX257" s="29"/>
      <c r="DY257" s="29"/>
      <c r="DZ257" s="29"/>
      <c r="EA257" s="29"/>
      <c r="EB257" s="29"/>
      <c r="EC257" s="29"/>
      <c r="ED257" s="29"/>
      <c r="EE257" s="29"/>
      <c r="EF257" s="29"/>
      <c r="EG257" s="29"/>
      <c r="EH257" s="29"/>
      <c r="EI257" s="29"/>
      <c r="EJ257" s="29"/>
      <c r="EK257" s="29"/>
      <c r="EL257" s="29"/>
      <c r="EM257" s="29"/>
      <c r="EN257" s="29"/>
      <c r="EO257" s="29"/>
      <c r="EP257" s="29"/>
      <c r="EQ257" s="29"/>
      <c r="ER257" s="29"/>
      <c r="ES257" s="29"/>
      <c r="ET257" s="29"/>
      <c r="EU257" s="29"/>
      <c r="EV257" s="29"/>
      <c r="EW257" s="29"/>
      <c r="EX257" s="29"/>
      <c r="EY257" s="29"/>
      <c r="EZ257" s="29"/>
      <c r="FA257" s="29"/>
      <c r="FB257" s="29"/>
      <c r="FC257" s="29"/>
      <c r="FD257" s="29"/>
      <c r="FE257" s="29"/>
      <c r="FF257" s="29"/>
      <c r="FG257" s="29"/>
      <c r="FH257" s="29"/>
      <c r="FI257" s="29"/>
      <c r="FJ257" s="29"/>
      <c r="FK257" s="29"/>
      <c r="FL257" s="29"/>
      <c r="FM257" s="29"/>
      <c r="FN257" s="29"/>
      <c r="FO257" s="29"/>
      <c r="FP257" s="29"/>
      <c r="FQ257" s="29"/>
      <c r="FR257" s="29"/>
      <c r="FS257" s="29"/>
      <c r="FT257" s="29"/>
      <c r="FU257" s="29"/>
      <c r="FV257" s="29"/>
      <c r="FW257" s="29"/>
      <c r="FX257" s="29"/>
      <c r="FY257" s="29"/>
      <c r="FZ257" s="29"/>
      <c r="GA257" s="29"/>
      <c r="GB257" s="29"/>
      <c r="GC257" s="29"/>
      <c r="GD257" s="29"/>
      <c r="GE257" s="29"/>
      <c r="GF257" s="29"/>
      <c r="GG257" s="29"/>
      <c r="GH257" s="29"/>
      <c r="GI257" s="29"/>
      <c r="GJ257" s="29"/>
      <c r="GK257" s="29"/>
      <c r="GL257" s="29"/>
      <c r="GM257" s="29"/>
      <c r="GN257" s="29"/>
      <c r="GO257" s="29"/>
      <c r="GP257" s="29"/>
      <c r="GQ257" s="29"/>
      <c r="GR257" s="29"/>
      <c r="GS257" s="29"/>
      <c r="GT257" s="29"/>
      <c r="GU257" s="29"/>
      <c r="GV257" s="29"/>
      <c r="GW257" s="29"/>
      <c r="GX257" s="29"/>
      <c r="GY257" s="29"/>
      <c r="GZ257" s="29"/>
      <c r="HA257" s="29"/>
      <c r="HB257" s="29"/>
      <c r="HC257" s="29"/>
      <c r="HD257" s="29"/>
      <c r="HE257" s="29"/>
      <c r="HF257" s="29"/>
      <c r="HG257" s="29"/>
      <c r="HH257" s="29"/>
      <c r="HI257" s="29"/>
      <c r="HJ257" s="29"/>
      <c r="HK257" s="29"/>
      <c r="HL257" s="29"/>
      <c r="HM257" s="29"/>
      <c r="HN257" s="29"/>
      <c r="HO257" s="29"/>
      <c r="HP257" s="29"/>
      <c r="HQ257" s="29"/>
      <c r="HR257" s="29"/>
      <c r="HS257" s="29"/>
      <c r="HT257" s="29"/>
      <c r="HU257" s="29"/>
      <c r="HV257" s="29"/>
      <c r="HW257" s="29"/>
      <c r="HX257" s="29"/>
      <c r="HY257" s="29"/>
      <c r="HZ257" s="29"/>
      <c r="IA257" s="29"/>
      <c r="IB257" s="29"/>
      <c r="IC257" s="29"/>
      <c r="ID257" s="29"/>
      <c r="IE257" s="29"/>
      <c r="IF257" s="29"/>
      <c r="IG257" s="29"/>
      <c r="IH257" s="29"/>
      <c r="II257" s="29"/>
      <c r="IJ257" s="29"/>
      <c r="IK257" s="29"/>
      <c r="IL257" s="29"/>
      <c r="IM257" s="29"/>
      <c r="IN257" s="29"/>
      <c r="IO257" s="29"/>
      <c r="IP257" s="29"/>
      <c r="IQ257" s="29"/>
      <c r="IR257" s="29"/>
      <c r="IS257" s="29"/>
      <c r="IT257" s="29"/>
      <c r="IU257" s="29"/>
      <c r="IV257" s="29"/>
      <c r="IW257" s="29"/>
      <c r="IX257" s="29"/>
      <c r="IY257" s="29"/>
      <c r="IZ257" s="29"/>
      <c r="JA257" s="29"/>
      <c r="JB257" s="29"/>
      <c r="JC257" s="29"/>
      <c r="JD257" s="29"/>
      <c r="JE257" s="29"/>
      <c r="JF257" s="29"/>
      <c r="JG257" s="29"/>
      <c r="JH257" s="29"/>
      <c r="JI257" s="29"/>
      <c r="JJ257" s="29"/>
      <c r="JK257" s="29"/>
      <c r="JL257" s="29"/>
      <c r="JM257" s="29"/>
      <c r="JN257" s="29"/>
      <c r="JO257" s="29"/>
      <c r="JP257" s="29"/>
      <c r="JQ257" s="29"/>
      <c r="JR257" s="29"/>
      <c r="JS257" s="29"/>
      <c r="JT257" s="29"/>
      <c r="JU257" s="29"/>
      <c r="JV257" s="29"/>
      <c r="JW257" s="29"/>
      <c r="JX257" s="29"/>
      <c r="JY257" s="29"/>
      <c r="JZ257" s="29"/>
      <c r="KA257" s="29"/>
      <c r="KB257" s="29"/>
      <c r="KC257" s="29"/>
      <c r="KD257" s="29"/>
      <c r="KE257" s="29"/>
      <c r="KF257" s="29"/>
      <c r="KG257" s="29"/>
      <c r="KH257" s="29"/>
      <c r="KI257" s="29"/>
      <c r="KJ257" s="29"/>
      <c r="KK257" s="29"/>
      <c r="KL257" s="29"/>
      <c r="KM257" s="29"/>
      <c r="KN257" s="29"/>
      <c r="KO257" s="29"/>
      <c r="KP257" s="29"/>
      <c r="KQ257" s="29"/>
      <c r="KR257" s="29"/>
      <c r="KS257" s="29"/>
      <c r="KT257" s="29"/>
      <c r="KU257" s="29"/>
      <c r="KV257" s="29"/>
      <c r="KW257" s="29"/>
      <c r="KX257" s="29"/>
      <c r="KY257" s="29"/>
      <c r="KZ257" s="29"/>
      <c r="LA257" s="29"/>
      <c r="LB257" s="29"/>
      <c r="LC257" s="29"/>
      <c r="LD257" s="29"/>
      <c r="LE257" s="29"/>
      <c r="LF257" s="29"/>
      <c r="LG257" s="29"/>
      <c r="LH257" s="29"/>
      <c r="LI257" s="29"/>
      <c r="LJ257" s="29"/>
      <c r="LK257" s="29"/>
      <c r="LL257" s="29"/>
      <c r="LM257" s="29"/>
      <c r="LN257" s="29"/>
      <c r="LO257" s="29"/>
      <c r="LP257" s="29"/>
      <c r="LQ257" s="29"/>
      <c r="LR257" s="29"/>
      <c r="LS257" s="29"/>
      <c r="LT257" s="29"/>
      <c r="LU257" s="29"/>
      <c r="LV257" s="29"/>
      <c r="LW257" s="29"/>
      <c r="LX257" s="29"/>
      <c r="LY257" s="29"/>
      <c r="LZ257" s="29"/>
      <c r="MA257" s="29"/>
      <c r="MB257" s="29"/>
      <c r="MC257" s="29"/>
      <c r="MD257" s="29"/>
      <c r="ME257" s="29"/>
      <c r="MF257" s="29"/>
      <c r="MG257" s="29"/>
      <c r="MH257" s="29"/>
      <c r="MI257" s="29"/>
      <c r="MJ257" s="29"/>
      <c r="MK257" s="29"/>
      <c r="ML257" s="29"/>
      <c r="MM257" s="29"/>
      <c r="MN257" s="29"/>
      <c r="MO257" s="29"/>
      <c r="MP257" s="29"/>
      <c r="MQ257" s="29"/>
      <c r="MR257" s="29"/>
      <c r="MS257" s="29"/>
      <c r="MT257" s="29"/>
      <c r="MU257" s="29"/>
      <c r="MV257" s="29"/>
      <c r="MW257" s="29"/>
      <c r="MX257" s="29"/>
      <c r="MY257" s="29"/>
      <c r="MZ257" s="29"/>
      <c r="NA257" s="29"/>
      <c r="NB257" s="29"/>
      <c r="NC257" s="29"/>
      <c r="ND257" s="29"/>
      <c r="NE257" s="29"/>
      <c r="NF257" s="29"/>
      <c r="NG257" s="29"/>
      <c r="NH257" s="29"/>
      <c r="NI257" s="29"/>
      <c r="NJ257" s="29"/>
      <c r="NK257" s="29"/>
      <c r="NL257" s="29"/>
      <c r="NM257" s="29"/>
      <c r="NN257" s="29"/>
      <c r="NO257" s="29"/>
      <c r="NP257" s="29"/>
      <c r="NQ257" s="29"/>
      <c r="NR257" s="29"/>
      <c r="NS257" s="29"/>
      <c r="NT257" s="29"/>
      <c r="NU257" s="29"/>
      <c r="NV257" s="29"/>
      <c r="NW257" s="29"/>
      <c r="NX257" s="29"/>
      <c r="NY257" s="29"/>
      <c r="NZ257" s="29"/>
      <c r="OA257" s="29"/>
      <c r="OB257" s="29"/>
      <c r="OC257" s="29"/>
      <c r="OD257" s="29"/>
      <c r="OE257" s="29"/>
      <c r="OF257" s="29"/>
      <c r="OG257" s="29"/>
      <c r="OH257" s="29"/>
      <c r="OI257" s="29"/>
      <c r="OJ257" s="29"/>
      <c r="OK257" s="29"/>
      <c r="OL257" s="29"/>
      <c r="OM257" s="29"/>
      <c r="ON257" s="29"/>
      <c r="OO257" s="29"/>
      <c r="OP257" s="29"/>
      <c r="OQ257" s="29"/>
      <c r="OR257" s="29"/>
      <c r="OS257" s="29"/>
      <c r="OT257" s="29"/>
      <c r="OU257" s="29"/>
      <c r="OV257" s="29"/>
      <c r="OW257" s="29"/>
      <c r="OX257" s="29"/>
      <c r="OY257" s="29"/>
      <c r="OZ257" s="29"/>
      <c r="PA257" s="29"/>
      <c r="PB257" s="29"/>
      <c r="PC257" s="29"/>
      <c r="PD257" s="29"/>
      <c r="PE257" s="29"/>
      <c r="PF257" s="29"/>
      <c r="PG257" s="29"/>
      <c r="PH257" s="29"/>
      <c r="PI257" s="29"/>
      <c r="PJ257" s="29"/>
      <c r="PK257" s="29"/>
      <c r="PL257" s="29"/>
      <c r="PM257" s="29"/>
      <c r="PN257" s="29"/>
      <c r="PO257" s="29"/>
      <c r="PP257" s="29"/>
      <c r="PQ257" s="29"/>
      <c r="PR257" s="29"/>
      <c r="PS257" s="29"/>
      <c r="PT257" s="29"/>
      <c r="PU257" s="29"/>
      <c r="PV257" s="29"/>
      <c r="PW257" s="29"/>
      <c r="PX257" s="29"/>
      <c r="PY257" s="29"/>
      <c r="PZ257" s="29"/>
      <c r="QA257" s="29"/>
      <c r="QB257" s="29"/>
      <c r="QC257" s="29"/>
      <c r="QD257" s="29"/>
      <c r="QE257" s="29"/>
      <c r="QF257" s="29"/>
      <c r="QG257" s="29"/>
      <c r="QH257" s="29"/>
      <c r="QI257" s="29"/>
      <c r="QJ257" s="29"/>
      <c r="QK257" s="29"/>
      <c r="QL257" s="29"/>
      <c r="QM257" s="29"/>
      <c r="QN257" s="29"/>
      <c r="QO257" s="29"/>
      <c r="QP257" s="29"/>
      <c r="QQ257" s="29"/>
      <c r="QR257" s="29"/>
      <c r="QS257" s="29"/>
      <c r="QT257" s="29"/>
      <c r="QU257" s="29"/>
      <c r="QV257" s="29"/>
      <c r="QW257" s="29"/>
      <c r="QX257" s="29"/>
      <c r="QY257" s="29"/>
      <c r="QZ257" s="29"/>
      <c r="RA257" s="29"/>
      <c r="RB257" s="29"/>
      <c r="RC257" s="29"/>
      <c r="RD257" s="29"/>
      <c r="RE257" s="29"/>
      <c r="RF257" s="29"/>
      <c r="RG257" s="29"/>
      <c r="RH257" s="29"/>
      <c r="RI257" s="29"/>
      <c r="RJ257" s="29"/>
      <c r="RK257" s="29"/>
      <c r="RL257" s="29"/>
      <c r="RM257" s="29"/>
      <c r="RN257" s="29"/>
      <c r="RO257" s="29"/>
      <c r="RP257" s="29"/>
      <c r="RQ257" s="29"/>
      <c r="RR257" s="29"/>
      <c r="RS257" s="29"/>
      <c r="RT257" s="29"/>
      <c r="RU257" s="29"/>
      <c r="RV257" s="29"/>
      <c r="RW257" s="29"/>
      <c r="RX257" s="29"/>
      <c r="RY257" s="29"/>
      <c r="RZ257" s="29"/>
      <c r="SA257" s="29"/>
      <c r="SB257" s="29"/>
      <c r="SC257" s="29"/>
      <c r="SD257" s="29"/>
      <c r="SE257" s="29"/>
      <c r="SF257" s="29"/>
      <c r="SG257" s="29"/>
      <c r="SH257" s="29"/>
      <c r="SI257" s="29"/>
      <c r="SJ257" s="29"/>
      <c r="SK257" s="29"/>
      <c r="SL257" s="29"/>
      <c r="SM257" s="29"/>
      <c r="SN257" s="29"/>
      <c r="SO257" s="29"/>
      <c r="SP257" s="29"/>
      <c r="SQ257" s="29"/>
      <c r="SR257" s="29"/>
      <c r="SS257" s="29"/>
      <c r="ST257" s="29"/>
      <c r="SU257" s="29"/>
      <c r="SV257" s="29"/>
      <c r="SW257" s="29"/>
      <c r="SX257" s="29"/>
      <c r="SY257" s="29"/>
      <c r="SZ257" s="29"/>
      <c r="TA257" s="29"/>
      <c r="TB257" s="29"/>
      <c r="TC257" s="29"/>
      <c r="TD257" s="29"/>
      <c r="TE257" s="29"/>
      <c r="TF257" s="29"/>
      <c r="TG257" s="29"/>
      <c r="TH257" s="29"/>
      <c r="TI257" s="29"/>
      <c r="TJ257" s="29"/>
      <c r="TK257" s="29"/>
      <c r="TL257" s="29"/>
      <c r="TM257" s="29"/>
      <c r="TN257" s="29"/>
      <c r="TO257" s="29"/>
    </row>
    <row r="258" spans="1:535" s="21" customFormat="1" ht="126" x14ac:dyDescent="0.25">
      <c r="A258" s="87" t="s">
        <v>300</v>
      </c>
      <c r="B258" s="41">
        <v>7691</v>
      </c>
      <c r="C258" s="35" t="str">
        <f>'дод 5'!C223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D258" s="157">
        <v>0</v>
      </c>
      <c r="E258" s="157"/>
      <c r="F258" s="157"/>
      <c r="G258" s="157"/>
      <c r="H258" s="157"/>
      <c r="I258" s="157"/>
      <c r="J258" s="158"/>
      <c r="K258" s="157">
        <f t="shared" si="185"/>
        <v>2205686.5699999998</v>
      </c>
      <c r="L258" s="157"/>
      <c r="M258" s="157">
        <v>298086.57</v>
      </c>
      <c r="N258" s="157"/>
      <c r="O258" s="157"/>
      <c r="P258" s="157">
        <v>1907600</v>
      </c>
      <c r="Q258" s="157">
        <f t="shared" si="183"/>
        <v>539407.02</v>
      </c>
      <c r="R258" s="157"/>
      <c r="S258" s="157"/>
      <c r="T258" s="157"/>
      <c r="U258" s="157"/>
      <c r="V258" s="157">
        <v>539407.02</v>
      </c>
      <c r="W258" s="158">
        <f t="shared" si="154"/>
        <v>24.455288767524213</v>
      </c>
      <c r="X258" s="157">
        <f t="shared" si="184"/>
        <v>539407.02</v>
      </c>
      <c r="Y258" s="203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  <c r="IT258" s="22"/>
      <c r="IU258" s="22"/>
      <c r="IV258" s="22"/>
      <c r="IW258" s="22"/>
      <c r="IX258" s="22"/>
      <c r="IY258" s="22"/>
      <c r="IZ258" s="22"/>
      <c r="JA258" s="22"/>
      <c r="JB258" s="22"/>
      <c r="JC258" s="22"/>
      <c r="JD258" s="22"/>
      <c r="JE258" s="22"/>
      <c r="JF258" s="22"/>
      <c r="JG258" s="22"/>
      <c r="JH258" s="22"/>
      <c r="JI258" s="22"/>
      <c r="JJ258" s="22"/>
      <c r="JK258" s="22"/>
      <c r="JL258" s="22"/>
      <c r="JM258" s="22"/>
      <c r="JN258" s="22"/>
      <c r="JO258" s="22"/>
      <c r="JP258" s="22"/>
      <c r="JQ258" s="22"/>
      <c r="JR258" s="22"/>
      <c r="JS258" s="22"/>
      <c r="JT258" s="22"/>
      <c r="JU258" s="22"/>
      <c r="JV258" s="22"/>
      <c r="JW258" s="22"/>
      <c r="JX258" s="22"/>
      <c r="JY258" s="22"/>
      <c r="JZ258" s="22"/>
      <c r="KA258" s="22"/>
      <c r="KB258" s="22"/>
      <c r="KC258" s="22"/>
      <c r="KD258" s="22"/>
      <c r="KE258" s="22"/>
      <c r="KF258" s="22"/>
      <c r="KG258" s="22"/>
      <c r="KH258" s="22"/>
      <c r="KI258" s="22"/>
      <c r="KJ258" s="22"/>
      <c r="KK258" s="22"/>
      <c r="KL258" s="22"/>
      <c r="KM258" s="22"/>
      <c r="KN258" s="22"/>
      <c r="KO258" s="22"/>
      <c r="KP258" s="22"/>
      <c r="KQ258" s="22"/>
      <c r="KR258" s="22"/>
      <c r="KS258" s="22"/>
      <c r="KT258" s="22"/>
      <c r="KU258" s="22"/>
      <c r="KV258" s="22"/>
      <c r="KW258" s="22"/>
      <c r="KX258" s="22"/>
      <c r="KY258" s="22"/>
      <c r="KZ258" s="22"/>
      <c r="LA258" s="22"/>
      <c r="LB258" s="22"/>
      <c r="LC258" s="22"/>
      <c r="LD258" s="22"/>
      <c r="LE258" s="22"/>
      <c r="LF258" s="22"/>
      <c r="LG258" s="22"/>
      <c r="LH258" s="22"/>
      <c r="LI258" s="22"/>
      <c r="LJ258" s="22"/>
      <c r="LK258" s="22"/>
      <c r="LL258" s="22"/>
      <c r="LM258" s="22"/>
      <c r="LN258" s="22"/>
      <c r="LO258" s="22"/>
      <c r="LP258" s="22"/>
      <c r="LQ258" s="22"/>
      <c r="LR258" s="22"/>
      <c r="LS258" s="22"/>
      <c r="LT258" s="22"/>
      <c r="LU258" s="22"/>
      <c r="LV258" s="22"/>
      <c r="LW258" s="22"/>
      <c r="LX258" s="22"/>
      <c r="LY258" s="22"/>
      <c r="LZ258" s="22"/>
      <c r="MA258" s="22"/>
      <c r="MB258" s="22"/>
      <c r="MC258" s="22"/>
      <c r="MD258" s="22"/>
      <c r="ME258" s="22"/>
      <c r="MF258" s="22"/>
      <c r="MG258" s="22"/>
      <c r="MH258" s="22"/>
      <c r="MI258" s="22"/>
      <c r="MJ258" s="22"/>
      <c r="MK258" s="22"/>
      <c r="ML258" s="22"/>
      <c r="MM258" s="22"/>
      <c r="MN258" s="22"/>
      <c r="MO258" s="22"/>
      <c r="MP258" s="22"/>
      <c r="MQ258" s="22"/>
      <c r="MR258" s="22"/>
      <c r="MS258" s="22"/>
      <c r="MT258" s="22"/>
      <c r="MU258" s="22"/>
      <c r="MV258" s="22"/>
      <c r="MW258" s="22"/>
      <c r="MX258" s="22"/>
      <c r="MY258" s="22"/>
      <c r="MZ258" s="22"/>
      <c r="NA258" s="22"/>
      <c r="NB258" s="22"/>
      <c r="NC258" s="22"/>
      <c r="ND258" s="22"/>
      <c r="NE258" s="22"/>
      <c r="NF258" s="22"/>
      <c r="NG258" s="22"/>
      <c r="NH258" s="22"/>
      <c r="NI258" s="22"/>
      <c r="NJ258" s="22"/>
      <c r="NK258" s="22"/>
      <c r="NL258" s="22"/>
      <c r="NM258" s="22"/>
      <c r="NN258" s="22"/>
      <c r="NO258" s="22"/>
      <c r="NP258" s="22"/>
      <c r="NQ258" s="22"/>
      <c r="NR258" s="22"/>
      <c r="NS258" s="22"/>
      <c r="NT258" s="22"/>
      <c r="NU258" s="22"/>
      <c r="NV258" s="22"/>
      <c r="NW258" s="22"/>
      <c r="NX258" s="22"/>
      <c r="NY258" s="22"/>
      <c r="NZ258" s="22"/>
      <c r="OA258" s="22"/>
      <c r="OB258" s="22"/>
      <c r="OC258" s="22"/>
      <c r="OD258" s="22"/>
      <c r="OE258" s="22"/>
      <c r="OF258" s="22"/>
      <c r="OG258" s="22"/>
      <c r="OH258" s="22"/>
      <c r="OI258" s="22"/>
      <c r="OJ258" s="22"/>
      <c r="OK258" s="22"/>
      <c r="OL258" s="22"/>
      <c r="OM258" s="22"/>
      <c r="ON258" s="22"/>
      <c r="OO258" s="22"/>
      <c r="OP258" s="22"/>
      <c r="OQ258" s="22"/>
      <c r="OR258" s="22"/>
      <c r="OS258" s="22"/>
      <c r="OT258" s="22"/>
      <c r="OU258" s="22"/>
      <c r="OV258" s="22"/>
      <c r="OW258" s="22"/>
      <c r="OX258" s="22"/>
      <c r="OY258" s="22"/>
      <c r="OZ258" s="22"/>
      <c r="PA258" s="22"/>
      <c r="PB258" s="22"/>
      <c r="PC258" s="22"/>
      <c r="PD258" s="22"/>
      <c r="PE258" s="22"/>
      <c r="PF258" s="22"/>
      <c r="PG258" s="22"/>
      <c r="PH258" s="22"/>
      <c r="PI258" s="22"/>
      <c r="PJ258" s="22"/>
      <c r="PK258" s="22"/>
      <c r="PL258" s="22"/>
      <c r="PM258" s="22"/>
      <c r="PN258" s="22"/>
      <c r="PO258" s="22"/>
      <c r="PP258" s="22"/>
      <c r="PQ258" s="22"/>
      <c r="PR258" s="22"/>
      <c r="PS258" s="22"/>
      <c r="PT258" s="22"/>
      <c r="PU258" s="22"/>
      <c r="PV258" s="22"/>
      <c r="PW258" s="22"/>
      <c r="PX258" s="22"/>
      <c r="PY258" s="22"/>
      <c r="PZ258" s="22"/>
      <c r="QA258" s="22"/>
      <c r="QB258" s="22"/>
      <c r="QC258" s="22"/>
      <c r="QD258" s="22"/>
      <c r="QE258" s="22"/>
      <c r="QF258" s="22"/>
      <c r="QG258" s="22"/>
      <c r="QH258" s="22"/>
      <c r="QI258" s="22"/>
      <c r="QJ258" s="22"/>
      <c r="QK258" s="22"/>
      <c r="QL258" s="22"/>
      <c r="QM258" s="22"/>
      <c r="QN258" s="22"/>
      <c r="QO258" s="22"/>
      <c r="QP258" s="22"/>
      <c r="QQ258" s="22"/>
      <c r="QR258" s="22"/>
      <c r="QS258" s="22"/>
      <c r="QT258" s="22"/>
      <c r="QU258" s="22"/>
      <c r="QV258" s="22"/>
      <c r="QW258" s="22"/>
      <c r="QX258" s="22"/>
      <c r="QY258" s="22"/>
      <c r="QZ258" s="22"/>
      <c r="RA258" s="22"/>
      <c r="RB258" s="22"/>
      <c r="RC258" s="22"/>
      <c r="RD258" s="22"/>
      <c r="RE258" s="22"/>
      <c r="RF258" s="22"/>
      <c r="RG258" s="22"/>
      <c r="RH258" s="22"/>
      <c r="RI258" s="22"/>
      <c r="RJ258" s="22"/>
      <c r="RK258" s="22"/>
      <c r="RL258" s="22"/>
      <c r="RM258" s="22"/>
      <c r="RN258" s="22"/>
      <c r="RO258" s="22"/>
      <c r="RP258" s="22"/>
      <c r="RQ258" s="22"/>
      <c r="RR258" s="22"/>
      <c r="RS258" s="22"/>
      <c r="RT258" s="22"/>
      <c r="RU258" s="22"/>
      <c r="RV258" s="22"/>
      <c r="RW258" s="22"/>
      <c r="RX258" s="22"/>
      <c r="RY258" s="22"/>
      <c r="RZ258" s="22"/>
      <c r="SA258" s="22"/>
      <c r="SB258" s="22"/>
      <c r="SC258" s="22"/>
      <c r="SD258" s="22"/>
      <c r="SE258" s="22"/>
      <c r="SF258" s="22"/>
      <c r="SG258" s="22"/>
      <c r="SH258" s="22"/>
      <c r="SI258" s="22"/>
      <c r="SJ258" s="22"/>
      <c r="SK258" s="22"/>
      <c r="SL258" s="22"/>
      <c r="SM258" s="22"/>
      <c r="SN258" s="22"/>
      <c r="SO258" s="22"/>
      <c r="SP258" s="22"/>
      <c r="SQ258" s="22"/>
      <c r="SR258" s="22"/>
      <c r="SS258" s="22"/>
      <c r="ST258" s="22"/>
      <c r="SU258" s="22"/>
      <c r="SV258" s="22"/>
      <c r="SW258" s="22"/>
      <c r="SX258" s="22"/>
      <c r="SY258" s="22"/>
      <c r="SZ258" s="22"/>
      <c r="TA258" s="22"/>
      <c r="TB258" s="22"/>
      <c r="TC258" s="22"/>
      <c r="TD258" s="22"/>
      <c r="TE258" s="22"/>
      <c r="TF258" s="22"/>
      <c r="TG258" s="22"/>
      <c r="TH258" s="22"/>
      <c r="TI258" s="22"/>
      <c r="TJ258" s="22"/>
      <c r="TK258" s="22"/>
      <c r="TL258" s="22"/>
      <c r="TM258" s="22"/>
      <c r="TN258" s="22"/>
      <c r="TO258" s="22"/>
    </row>
    <row r="259" spans="1:535" s="21" customFormat="1" ht="31.5" x14ac:dyDescent="0.25">
      <c r="A259" s="87" t="s">
        <v>380</v>
      </c>
      <c r="B259" s="41" t="str">
        <f>'дод 5'!A231</f>
        <v>8110</v>
      </c>
      <c r="C259" s="88" t="str">
        <f>'дод 5'!C231</f>
        <v>Заходи із запобігання та ліквідації надзвичайних ситуацій та наслідків стихійного лиха</v>
      </c>
      <c r="D259" s="157">
        <v>677493.87</v>
      </c>
      <c r="E259" s="157"/>
      <c r="F259" s="157"/>
      <c r="G259" s="157">
        <v>677493.87</v>
      </c>
      <c r="H259" s="157"/>
      <c r="I259" s="157"/>
      <c r="J259" s="158">
        <f t="shared" si="152"/>
        <v>100</v>
      </c>
      <c r="K259" s="157">
        <f t="shared" ref="K259" si="188">M259+P259</f>
        <v>0</v>
      </c>
      <c r="L259" s="157"/>
      <c r="M259" s="157"/>
      <c r="N259" s="157"/>
      <c r="O259" s="157"/>
      <c r="P259" s="157"/>
      <c r="Q259" s="157">
        <f t="shared" si="183"/>
        <v>0</v>
      </c>
      <c r="R259" s="157"/>
      <c r="S259" s="157"/>
      <c r="T259" s="157"/>
      <c r="U259" s="157"/>
      <c r="V259" s="157"/>
      <c r="W259" s="158"/>
      <c r="X259" s="157">
        <f t="shared" si="184"/>
        <v>677493.87</v>
      </c>
      <c r="Y259" s="203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  <c r="IT259" s="22"/>
      <c r="IU259" s="22"/>
      <c r="IV259" s="22"/>
      <c r="IW259" s="22"/>
      <c r="IX259" s="22"/>
      <c r="IY259" s="22"/>
      <c r="IZ259" s="22"/>
      <c r="JA259" s="22"/>
      <c r="JB259" s="22"/>
      <c r="JC259" s="22"/>
      <c r="JD259" s="22"/>
      <c r="JE259" s="22"/>
      <c r="JF259" s="22"/>
      <c r="JG259" s="22"/>
      <c r="JH259" s="22"/>
      <c r="JI259" s="22"/>
      <c r="JJ259" s="22"/>
      <c r="JK259" s="22"/>
      <c r="JL259" s="22"/>
      <c r="JM259" s="22"/>
      <c r="JN259" s="22"/>
      <c r="JO259" s="22"/>
      <c r="JP259" s="22"/>
      <c r="JQ259" s="22"/>
      <c r="JR259" s="22"/>
      <c r="JS259" s="22"/>
      <c r="JT259" s="22"/>
      <c r="JU259" s="22"/>
      <c r="JV259" s="22"/>
      <c r="JW259" s="22"/>
      <c r="JX259" s="22"/>
      <c r="JY259" s="22"/>
      <c r="JZ259" s="22"/>
      <c r="KA259" s="22"/>
      <c r="KB259" s="22"/>
      <c r="KC259" s="22"/>
      <c r="KD259" s="22"/>
      <c r="KE259" s="22"/>
      <c r="KF259" s="22"/>
      <c r="KG259" s="22"/>
      <c r="KH259" s="22"/>
      <c r="KI259" s="22"/>
      <c r="KJ259" s="22"/>
      <c r="KK259" s="22"/>
      <c r="KL259" s="22"/>
      <c r="KM259" s="22"/>
      <c r="KN259" s="22"/>
      <c r="KO259" s="22"/>
      <c r="KP259" s="22"/>
      <c r="KQ259" s="22"/>
      <c r="KR259" s="22"/>
      <c r="KS259" s="22"/>
      <c r="KT259" s="22"/>
      <c r="KU259" s="22"/>
      <c r="KV259" s="22"/>
      <c r="KW259" s="22"/>
      <c r="KX259" s="22"/>
      <c r="KY259" s="22"/>
      <c r="KZ259" s="22"/>
      <c r="LA259" s="22"/>
      <c r="LB259" s="22"/>
      <c r="LC259" s="22"/>
      <c r="LD259" s="22"/>
      <c r="LE259" s="22"/>
      <c r="LF259" s="22"/>
      <c r="LG259" s="22"/>
      <c r="LH259" s="22"/>
      <c r="LI259" s="22"/>
      <c r="LJ259" s="22"/>
      <c r="LK259" s="22"/>
      <c r="LL259" s="22"/>
      <c r="LM259" s="22"/>
      <c r="LN259" s="22"/>
      <c r="LO259" s="22"/>
      <c r="LP259" s="22"/>
      <c r="LQ259" s="22"/>
      <c r="LR259" s="22"/>
      <c r="LS259" s="22"/>
      <c r="LT259" s="22"/>
      <c r="LU259" s="22"/>
      <c r="LV259" s="22"/>
      <c r="LW259" s="22"/>
      <c r="LX259" s="22"/>
      <c r="LY259" s="22"/>
      <c r="LZ259" s="22"/>
      <c r="MA259" s="22"/>
      <c r="MB259" s="22"/>
      <c r="MC259" s="22"/>
      <c r="MD259" s="22"/>
      <c r="ME259" s="22"/>
      <c r="MF259" s="22"/>
      <c r="MG259" s="22"/>
      <c r="MH259" s="22"/>
      <c r="MI259" s="22"/>
      <c r="MJ259" s="22"/>
      <c r="MK259" s="22"/>
      <c r="ML259" s="22"/>
      <c r="MM259" s="22"/>
      <c r="MN259" s="22"/>
      <c r="MO259" s="22"/>
      <c r="MP259" s="22"/>
      <c r="MQ259" s="22"/>
      <c r="MR259" s="22"/>
      <c r="MS259" s="22"/>
      <c r="MT259" s="22"/>
      <c r="MU259" s="22"/>
      <c r="MV259" s="22"/>
      <c r="MW259" s="22"/>
      <c r="MX259" s="22"/>
      <c r="MY259" s="22"/>
      <c r="MZ259" s="22"/>
      <c r="NA259" s="22"/>
      <c r="NB259" s="22"/>
      <c r="NC259" s="22"/>
      <c r="ND259" s="22"/>
      <c r="NE259" s="22"/>
      <c r="NF259" s="22"/>
      <c r="NG259" s="22"/>
      <c r="NH259" s="22"/>
      <c r="NI259" s="22"/>
      <c r="NJ259" s="22"/>
      <c r="NK259" s="22"/>
      <c r="NL259" s="22"/>
      <c r="NM259" s="22"/>
      <c r="NN259" s="22"/>
      <c r="NO259" s="22"/>
      <c r="NP259" s="22"/>
      <c r="NQ259" s="22"/>
      <c r="NR259" s="22"/>
      <c r="NS259" s="22"/>
      <c r="NT259" s="22"/>
      <c r="NU259" s="22"/>
      <c r="NV259" s="22"/>
      <c r="NW259" s="22"/>
      <c r="NX259" s="22"/>
      <c r="NY259" s="22"/>
      <c r="NZ259" s="22"/>
      <c r="OA259" s="22"/>
      <c r="OB259" s="22"/>
      <c r="OC259" s="22"/>
      <c r="OD259" s="22"/>
      <c r="OE259" s="22"/>
      <c r="OF259" s="22"/>
      <c r="OG259" s="22"/>
      <c r="OH259" s="22"/>
      <c r="OI259" s="22"/>
      <c r="OJ259" s="22"/>
      <c r="OK259" s="22"/>
      <c r="OL259" s="22"/>
      <c r="OM259" s="22"/>
      <c r="ON259" s="22"/>
      <c r="OO259" s="22"/>
      <c r="OP259" s="22"/>
      <c r="OQ259" s="22"/>
      <c r="OR259" s="22"/>
      <c r="OS259" s="22"/>
      <c r="OT259" s="22"/>
      <c r="OU259" s="22"/>
      <c r="OV259" s="22"/>
      <c r="OW259" s="22"/>
      <c r="OX259" s="22"/>
      <c r="OY259" s="22"/>
      <c r="OZ259" s="22"/>
      <c r="PA259" s="22"/>
      <c r="PB259" s="22"/>
      <c r="PC259" s="22"/>
      <c r="PD259" s="22"/>
      <c r="PE259" s="22"/>
      <c r="PF259" s="22"/>
      <c r="PG259" s="22"/>
      <c r="PH259" s="22"/>
      <c r="PI259" s="22"/>
      <c r="PJ259" s="22"/>
      <c r="PK259" s="22"/>
      <c r="PL259" s="22"/>
      <c r="PM259" s="22"/>
      <c r="PN259" s="22"/>
      <c r="PO259" s="22"/>
      <c r="PP259" s="22"/>
      <c r="PQ259" s="22"/>
      <c r="PR259" s="22"/>
      <c r="PS259" s="22"/>
      <c r="PT259" s="22"/>
      <c r="PU259" s="22"/>
      <c r="PV259" s="22"/>
      <c r="PW259" s="22"/>
      <c r="PX259" s="22"/>
      <c r="PY259" s="22"/>
      <c r="PZ259" s="22"/>
      <c r="QA259" s="22"/>
      <c r="QB259" s="22"/>
      <c r="QC259" s="22"/>
      <c r="QD259" s="22"/>
      <c r="QE259" s="22"/>
      <c r="QF259" s="22"/>
      <c r="QG259" s="22"/>
      <c r="QH259" s="22"/>
      <c r="QI259" s="22"/>
      <c r="QJ259" s="22"/>
      <c r="QK259" s="22"/>
      <c r="QL259" s="22"/>
      <c r="QM259" s="22"/>
      <c r="QN259" s="22"/>
      <c r="QO259" s="22"/>
      <c r="QP259" s="22"/>
      <c r="QQ259" s="22"/>
      <c r="QR259" s="22"/>
      <c r="QS259" s="22"/>
      <c r="QT259" s="22"/>
      <c r="QU259" s="22"/>
      <c r="QV259" s="22"/>
      <c r="QW259" s="22"/>
      <c r="QX259" s="22"/>
      <c r="QY259" s="22"/>
      <c r="QZ259" s="22"/>
      <c r="RA259" s="22"/>
      <c r="RB259" s="22"/>
      <c r="RC259" s="22"/>
      <c r="RD259" s="22"/>
      <c r="RE259" s="22"/>
      <c r="RF259" s="22"/>
      <c r="RG259" s="22"/>
      <c r="RH259" s="22"/>
      <c r="RI259" s="22"/>
      <c r="RJ259" s="22"/>
      <c r="RK259" s="22"/>
      <c r="RL259" s="22"/>
      <c r="RM259" s="22"/>
      <c r="RN259" s="22"/>
      <c r="RO259" s="22"/>
      <c r="RP259" s="22"/>
      <c r="RQ259" s="22"/>
      <c r="RR259" s="22"/>
      <c r="RS259" s="22"/>
      <c r="RT259" s="22"/>
      <c r="RU259" s="22"/>
      <c r="RV259" s="22"/>
      <c r="RW259" s="22"/>
      <c r="RX259" s="22"/>
      <c r="RY259" s="22"/>
      <c r="RZ259" s="22"/>
      <c r="SA259" s="22"/>
      <c r="SB259" s="22"/>
      <c r="SC259" s="22"/>
      <c r="SD259" s="22"/>
      <c r="SE259" s="22"/>
      <c r="SF259" s="22"/>
      <c r="SG259" s="22"/>
      <c r="SH259" s="22"/>
      <c r="SI259" s="22"/>
      <c r="SJ259" s="22"/>
      <c r="SK259" s="22"/>
      <c r="SL259" s="22"/>
      <c r="SM259" s="22"/>
      <c r="SN259" s="22"/>
      <c r="SO259" s="22"/>
      <c r="SP259" s="22"/>
      <c r="SQ259" s="22"/>
      <c r="SR259" s="22"/>
      <c r="SS259" s="22"/>
      <c r="ST259" s="22"/>
      <c r="SU259" s="22"/>
      <c r="SV259" s="22"/>
      <c r="SW259" s="22"/>
      <c r="SX259" s="22"/>
      <c r="SY259" s="22"/>
      <c r="SZ259" s="22"/>
      <c r="TA259" s="22"/>
      <c r="TB259" s="22"/>
      <c r="TC259" s="22"/>
      <c r="TD259" s="22"/>
      <c r="TE259" s="22"/>
      <c r="TF259" s="22"/>
      <c r="TG259" s="22"/>
      <c r="TH259" s="22"/>
      <c r="TI259" s="22"/>
      <c r="TJ259" s="22"/>
      <c r="TK259" s="22"/>
      <c r="TL259" s="22"/>
      <c r="TM259" s="22"/>
      <c r="TN259" s="22"/>
      <c r="TO259" s="22"/>
    </row>
    <row r="260" spans="1:535" s="21" customFormat="1" ht="15.75" hidden="1" customHeight="1" x14ac:dyDescent="0.25">
      <c r="A260" s="87" t="s">
        <v>379</v>
      </c>
      <c r="B260" s="41" t="str">
        <f>'дод 5'!A235</f>
        <v>8230</v>
      </c>
      <c r="C260" s="88" t="str">
        <f>'дод 5'!C235</f>
        <v>Інші заходи громадського порядку та безпеки</v>
      </c>
      <c r="D260" s="157">
        <v>0</v>
      </c>
      <c r="E260" s="157"/>
      <c r="F260" s="157"/>
      <c r="G260" s="157"/>
      <c r="H260" s="157"/>
      <c r="I260" s="157"/>
      <c r="J260" s="158" t="e">
        <f t="shared" si="152"/>
        <v>#DIV/0!</v>
      </c>
      <c r="K260" s="157">
        <f t="shared" ref="K260" si="189">M260+P260</f>
        <v>0</v>
      </c>
      <c r="L260" s="157"/>
      <c r="M260" s="157"/>
      <c r="N260" s="157"/>
      <c r="O260" s="157"/>
      <c r="P260" s="157"/>
      <c r="Q260" s="157">
        <f t="shared" si="183"/>
        <v>0</v>
      </c>
      <c r="R260" s="157"/>
      <c r="S260" s="157"/>
      <c r="T260" s="157"/>
      <c r="U260" s="157"/>
      <c r="V260" s="157"/>
      <c r="W260" s="158" t="e">
        <f t="shared" si="154"/>
        <v>#DIV/0!</v>
      </c>
      <c r="X260" s="157">
        <f t="shared" si="184"/>
        <v>0</v>
      </c>
      <c r="Y260" s="203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  <c r="IT260" s="22"/>
      <c r="IU260" s="22"/>
      <c r="IV260" s="22"/>
      <c r="IW260" s="22"/>
      <c r="IX260" s="22"/>
      <c r="IY260" s="22"/>
      <c r="IZ260" s="22"/>
      <c r="JA260" s="22"/>
      <c r="JB260" s="22"/>
      <c r="JC260" s="22"/>
      <c r="JD260" s="22"/>
      <c r="JE260" s="22"/>
      <c r="JF260" s="22"/>
      <c r="JG260" s="22"/>
      <c r="JH260" s="22"/>
      <c r="JI260" s="22"/>
      <c r="JJ260" s="22"/>
      <c r="JK260" s="22"/>
      <c r="JL260" s="22"/>
      <c r="JM260" s="22"/>
      <c r="JN260" s="22"/>
      <c r="JO260" s="22"/>
      <c r="JP260" s="22"/>
      <c r="JQ260" s="22"/>
      <c r="JR260" s="22"/>
      <c r="JS260" s="22"/>
      <c r="JT260" s="22"/>
      <c r="JU260" s="22"/>
      <c r="JV260" s="22"/>
      <c r="JW260" s="22"/>
      <c r="JX260" s="22"/>
      <c r="JY260" s="22"/>
      <c r="JZ260" s="22"/>
      <c r="KA260" s="22"/>
      <c r="KB260" s="22"/>
      <c r="KC260" s="22"/>
      <c r="KD260" s="22"/>
      <c r="KE260" s="22"/>
      <c r="KF260" s="22"/>
      <c r="KG260" s="22"/>
      <c r="KH260" s="22"/>
      <c r="KI260" s="22"/>
      <c r="KJ260" s="22"/>
      <c r="KK260" s="22"/>
      <c r="KL260" s="22"/>
      <c r="KM260" s="22"/>
      <c r="KN260" s="22"/>
      <c r="KO260" s="22"/>
      <c r="KP260" s="22"/>
      <c r="KQ260" s="22"/>
      <c r="KR260" s="22"/>
      <c r="KS260" s="22"/>
      <c r="KT260" s="22"/>
      <c r="KU260" s="22"/>
      <c r="KV260" s="22"/>
      <c r="KW260" s="22"/>
      <c r="KX260" s="22"/>
      <c r="KY260" s="22"/>
      <c r="KZ260" s="22"/>
      <c r="LA260" s="22"/>
      <c r="LB260" s="22"/>
      <c r="LC260" s="22"/>
      <c r="LD260" s="22"/>
      <c r="LE260" s="22"/>
      <c r="LF260" s="22"/>
      <c r="LG260" s="22"/>
      <c r="LH260" s="22"/>
      <c r="LI260" s="22"/>
      <c r="LJ260" s="22"/>
      <c r="LK260" s="22"/>
      <c r="LL260" s="22"/>
      <c r="LM260" s="22"/>
      <c r="LN260" s="22"/>
      <c r="LO260" s="22"/>
      <c r="LP260" s="22"/>
      <c r="LQ260" s="22"/>
      <c r="LR260" s="22"/>
      <c r="LS260" s="22"/>
      <c r="LT260" s="22"/>
      <c r="LU260" s="22"/>
      <c r="LV260" s="22"/>
      <c r="LW260" s="22"/>
      <c r="LX260" s="22"/>
      <c r="LY260" s="22"/>
      <c r="LZ260" s="22"/>
      <c r="MA260" s="22"/>
      <c r="MB260" s="22"/>
      <c r="MC260" s="22"/>
      <c r="MD260" s="22"/>
      <c r="ME260" s="22"/>
      <c r="MF260" s="22"/>
      <c r="MG260" s="22"/>
      <c r="MH260" s="22"/>
      <c r="MI260" s="22"/>
      <c r="MJ260" s="22"/>
      <c r="MK260" s="22"/>
      <c r="ML260" s="22"/>
      <c r="MM260" s="22"/>
      <c r="MN260" s="22"/>
      <c r="MO260" s="22"/>
      <c r="MP260" s="22"/>
      <c r="MQ260" s="22"/>
      <c r="MR260" s="22"/>
      <c r="MS260" s="22"/>
      <c r="MT260" s="22"/>
      <c r="MU260" s="22"/>
      <c r="MV260" s="22"/>
      <c r="MW260" s="22"/>
      <c r="MX260" s="22"/>
      <c r="MY260" s="22"/>
      <c r="MZ260" s="22"/>
      <c r="NA260" s="22"/>
      <c r="NB260" s="22"/>
      <c r="NC260" s="22"/>
      <c r="ND260" s="22"/>
      <c r="NE260" s="22"/>
      <c r="NF260" s="22"/>
      <c r="NG260" s="22"/>
      <c r="NH260" s="22"/>
      <c r="NI260" s="22"/>
      <c r="NJ260" s="22"/>
      <c r="NK260" s="22"/>
      <c r="NL260" s="22"/>
      <c r="NM260" s="22"/>
      <c r="NN260" s="22"/>
      <c r="NO260" s="22"/>
      <c r="NP260" s="22"/>
      <c r="NQ260" s="22"/>
      <c r="NR260" s="22"/>
      <c r="NS260" s="22"/>
      <c r="NT260" s="22"/>
      <c r="NU260" s="22"/>
      <c r="NV260" s="22"/>
      <c r="NW260" s="22"/>
      <c r="NX260" s="22"/>
      <c r="NY260" s="22"/>
      <c r="NZ260" s="22"/>
      <c r="OA260" s="22"/>
      <c r="OB260" s="22"/>
      <c r="OC260" s="22"/>
      <c r="OD260" s="22"/>
      <c r="OE260" s="22"/>
      <c r="OF260" s="22"/>
      <c r="OG260" s="22"/>
      <c r="OH260" s="22"/>
      <c r="OI260" s="22"/>
      <c r="OJ260" s="22"/>
      <c r="OK260" s="22"/>
      <c r="OL260" s="22"/>
      <c r="OM260" s="22"/>
      <c r="ON260" s="22"/>
      <c r="OO260" s="22"/>
      <c r="OP260" s="22"/>
      <c r="OQ260" s="22"/>
      <c r="OR260" s="22"/>
      <c r="OS260" s="22"/>
      <c r="OT260" s="22"/>
      <c r="OU260" s="22"/>
      <c r="OV260" s="22"/>
      <c r="OW260" s="22"/>
      <c r="OX260" s="22"/>
      <c r="OY260" s="22"/>
      <c r="OZ260" s="22"/>
      <c r="PA260" s="22"/>
      <c r="PB260" s="22"/>
      <c r="PC260" s="22"/>
      <c r="PD260" s="22"/>
      <c r="PE260" s="22"/>
      <c r="PF260" s="22"/>
      <c r="PG260" s="22"/>
      <c r="PH260" s="22"/>
      <c r="PI260" s="22"/>
      <c r="PJ260" s="22"/>
      <c r="PK260" s="22"/>
      <c r="PL260" s="22"/>
      <c r="PM260" s="22"/>
      <c r="PN260" s="22"/>
      <c r="PO260" s="22"/>
      <c r="PP260" s="22"/>
      <c r="PQ260" s="22"/>
      <c r="PR260" s="22"/>
      <c r="PS260" s="22"/>
      <c r="PT260" s="22"/>
      <c r="PU260" s="22"/>
      <c r="PV260" s="22"/>
      <c r="PW260" s="22"/>
      <c r="PX260" s="22"/>
      <c r="PY260" s="22"/>
      <c r="PZ260" s="22"/>
      <c r="QA260" s="22"/>
      <c r="QB260" s="22"/>
      <c r="QC260" s="22"/>
      <c r="QD260" s="22"/>
      <c r="QE260" s="22"/>
      <c r="QF260" s="22"/>
      <c r="QG260" s="22"/>
      <c r="QH260" s="22"/>
      <c r="QI260" s="22"/>
      <c r="QJ260" s="22"/>
      <c r="QK260" s="22"/>
      <c r="QL260" s="22"/>
      <c r="QM260" s="22"/>
      <c r="QN260" s="22"/>
      <c r="QO260" s="22"/>
      <c r="QP260" s="22"/>
      <c r="QQ260" s="22"/>
      <c r="QR260" s="22"/>
      <c r="QS260" s="22"/>
      <c r="QT260" s="22"/>
      <c r="QU260" s="22"/>
      <c r="QV260" s="22"/>
      <c r="QW260" s="22"/>
      <c r="QX260" s="22"/>
      <c r="QY260" s="22"/>
      <c r="QZ260" s="22"/>
      <c r="RA260" s="22"/>
      <c r="RB260" s="22"/>
      <c r="RC260" s="22"/>
      <c r="RD260" s="22"/>
      <c r="RE260" s="22"/>
      <c r="RF260" s="22"/>
      <c r="RG260" s="22"/>
      <c r="RH260" s="22"/>
      <c r="RI260" s="22"/>
      <c r="RJ260" s="22"/>
      <c r="RK260" s="22"/>
      <c r="RL260" s="22"/>
      <c r="RM260" s="22"/>
      <c r="RN260" s="22"/>
      <c r="RO260" s="22"/>
      <c r="RP260" s="22"/>
      <c r="RQ260" s="22"/>
      <c r="RR260" s="22"/>
      <c r="RS260" s="22"/>
      <c r="RT260" s="22"/>
      <c r="RU260" s="22"/>
      <c r="RV260" s="22"/>
      <c r="RW260" s="22"/>
      <c r="RX260" s="22"/>
      <c r="RY260" s="22"/>
      <c r="RZ260" s="22"/>
      <c r="SA260" s="22"/>
      <c r="SB260" s="22"/>
      <c r="SC260" s="22"/>
      <c r="SD260" s="22"/>
      <c r="SE260" s="22"/>
      <c r="SF260" s="22"/>
      <c r="SG260" s="22"/>
      <c r="SH260" s="22"/>
      <c r="SI260" s="22"/>
      <c r="SJ260" s="22"/>
      <c r="SK260" s="22"/>
      <c r="SL260" s="22"/>
      <c r="SM260" s="22"/>
      <c r="SN260" s="22"/>
      <c r="SO260" s="22"/>
      <c r="SP260" s="22"/>
      <c r="SQ260" s="22"/>
      <c r="SR260" s="22"/>
      <c r="SS260" s="22"/>
      <c r="ST260" s="22"/>
      <c r="SU260" s="22"/>
      <c r="SV260" s="22"/>
      <c r="SW260" s="22"/>
      <c r="SX260" s="22"/>
      <c r="SY260" s="22"/>
      <c r="SZ260" s="22"/>
      <c r="TA260" s="22"/>
      <c r="TB260" s="22"/>
      <c r="TC260" s="22"/>
      <c r="TD260" s="22"/>
      <c r="TE260" s="22"/>
      <c r="TF260" s="22"/>
      <c r="TG260" s="22"/>
      <c r="TH260" s="22"/>
      <c r="TI260" s="22"/>
      <c r="TJ260" s="22"/>
      <c r="TK260" s="22"/>
      <c r="TL260" s="22"/>
      <c r="TM260" s="22"/>
      <c r="TN260" s="22"/>
      <c r="TO260" s="22"/>
    </row>
    <row r="261" spans="1:535" s="21" customFormat="1" ht="35.25" customHeight="1" x14ac:dyDescent="0.25">
      <c r="A261" s="53" t="s">
        <v>203</v>
      </c>
      <c r="B261" s="82" t="str">
        <f>'дод 5'!A238</f>
        <v>8340</v>
      </c>
      <c r="C261" s="54" t="str">
        <f>'дод 5'!C238</f>
        <v>Природоохоронні заходи за рахунок цільових фондів</v>
      </c>
      <c r="D261" s="157">
        <v>0</v>
      </c>
      <c r="E261" s="157"/>
      <c r="F261" s="157"/>
      <c r="G261" s="157"/>
      <c r="H261" s="157"/>
      <c r="I261" s="157"/>
      <c r="J261" s="158"/>
      <c r="K261" s="157">
        <f t="shared" si="185"/>
        <v>2928000</v>
      </c>
      <c r="L261" s="157"/>
      <c r="M261" s="157">
        <v>1628000</v>
      </c>
      <c r="N261" s="157"/>
      <c r="O261" s="157"/>
      <c r="P261" s="157">
        <v>1300000</v>
      </c>
      <c r="Q261" s="157">
        <f t="shared" si="183"/>
        <v>984228.46</v>
      </c>
      <c r="R261" s="157"/>
      <c r="S261" s="157">
        <v>984228.46</v>
      </c>
      <c r="T261" s="157"/>
      <c r="U261" s="157"/>
      <c r="V261" s="157"/>
      <c r="W261" s="158">
        <f t="shared" si="154"/>
        <v>33.61435997267759</v>
      </c>
      <c r="X261" s="157">
        <f t="shared" si="184"/>
        <v>984228.46</v>
      </c>
      <c r="Y261" s="203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  <c r="IT261" s="22"/>
      <c r="IU261" s="22"/>
      <c r="IV261" s="22"/>
      <c r="IW261" s="22"/>
      <c r="IX261" s="22"/>
      <c r="IY261" s="22"/>
      <c r="IZ261" s="22"/>
      <c r="JA261" s="22"/>
      <c r="JB261" s="22"/>
      <c r="JC261" s="22"/>
      <c r="JD261" s="22"/>
      <c r="JE261" s="22"/>
      <c r="JF261" s="22"/>
      <c r="JG261" s="22"/>
      <c r="JH261" s="22"/>
      <c r="JI261" s="22"/>
      <c r="JJ261" s="22"/>
      <c r="JK261" s="22"/>
      <c r="JL261" s="22"/>
      <c r="JM261" s="22"/>
      <c r="JN261" s="22"/>
      <c r="JO261" s="22"/>
      <c r="JP261" s="22"/>
      <c r="JQ261" s="22"/>
      <c r="JR261" s="22"/>
      <c r="JS261" s="22"/>
      <c r="JT261" s="22"/>
      <c r="JU261" s="22"/>
      <c r="JV261" s="22"/>
      <c r="JW261" s="22"/>
      <c r="JX261" s="22"/>
      <c r="JY261" s="22"/>
      <c r="JZ261" s="22"/>
      <c r="KA261" s="22"/>
      <c r="KB261" s="22"/>
      <c r="KC261" s="22"/>
      <c r="KD261" s="22"/>
      <c r="KE261" s="22"/>
      <c r="KF261" s="22"/>
      <c r="KG261" s="22"/>
      <c r="KH261" s="22"/>
      <c r="KI261" s="22"/>
      <c r="KJ261" s="22"/>
      <c r="KK261" s="22"/>
      <c r="KL261" s="22"/>
      <c r="KM261" s="22"/>
      <c r="KN261" s="22"/>
      <c r="KO261" s="22"/>
      <c r="KP261" s="22"/>
      <c r="KQ261" s="22"/>
      <c r="KR261" s="22"/>
      <c r="KS261" s="22"/>
      <c r="KT261" s="22"/>
      <c r="KU261" s="22"/>
      <c r="KV261" s="22"/>
      <c r="KW261" s="22"/>
      <c r="KX261" s="22"/>
      <c r="KY261" s="22"/>
      <c r="KZ261" s="22"/>
      <c r="LA261" s="22"/>
      <c r="LB261" s="22"/>
      <c r="LC261" s="22"/>
      <c r="LD261" s="22"/>
      <c r="LE261" s="22"/>
      <c r="LF261" s="22"/>
      <c r="LG261" s="22"/>
      <c r="LH261" s="22"/>
      <c r="LI261" s="22"/>
      <c r="LJ261" s="22"/>
      <c r="LK261" s="22"/>
      <c r="LL261" s="22"/>
      <c r="LM261" s="22"/>
      <c r="LN261" s="22"/>
      <c r="LO261" s="22"/>
      <c r="LP261" s="22"/>
      <c r="LQ261" s="22"/>
      <c r="LR261" s="22"/>
      <c r="LS261" s="22"/>
      <c r="LT261" s="22"/>
      <c r="LU261" s="22"/>
      <c r="LV261" s="22"/>
      <c r="LW261" s="22"/>
      <c r="LX261" s="22"/>
      <c r="LY261" s="22"/>
      <c r="LZ261" s="22"/>
      <c r="MA261" s="22"/>
      <c r="MB261" s="22"/>
      <c r="MC261" s="22"/>
      <c r="MD261" s="22"/>
      <c r="ME261" s="22"/>
      <c r="MF261" s="22"/>
      <c r="MG261" s="22"/>
      <c r="MH261" s="22"/>
      <c r="MI261" s="22"/>
      <c r="MJ261" s="22"/>
      <c r="MK261" s="22"/>
      <c r="ML261" s="22"/>
      <c r="MM261" s="22"/>
      <c r="MN261" s="22"/>
      <c r="MO261" s="22"/>
      <c r="MP261" s="22"/>
      <c r="MQ261" s="22"/>
      <c r="MR261" s="22"/>
      <c r="MS261" s="22"/>
      <c r="MT261" s="22"/>
      <c r="MU261" s="22"/>
      <c r="MV261" s="22"/>
      <c r="MW261" s="22"/>
      <c r="MX261" s="22"/>
      <c r="MY261" s="22"/>
      <c r="MZ261" s="22"/>
      <c r="NA261" s="22"/>
      <c r="NB261" s="22"/>
      <c r="NC261" s="22"/>
      <c r="ND261" s="22"/>
      <c r="NE261" s="22"/>
      <c r="NF261" s="22"/>
      <c r="NG261" s="22"/>
      <c r="NH261" s="22"/>
      <c r="NI261" s="22"/>
      <c r="NJ261" s="22"/>
      <c r="NK261" s="22"/>
      <c r="NL261" s="22"/>
      <c r="NM261" s="22"/>
      <c r="NN261" s="22"/>
      <c r="NO261" s="22"/>
      <c r="NP261" s="22"/>
      <c r="NQ261" s="22"/>
      <c r="NR261" s="22"/>
      <c r="NS261" s="22"/>
      <c r="NT261" s="22"/>
      <c r="NU261" s="22"/>
      <c r="NV261" s="22"/>
      <c r="NW261" s="22"/>
      <c r="NX261" s="22"/>
      <c r="NY261" s="22"/>
      <c r="NZ261" s="22"/>
      <c r="OA261" s="22"/>
      <c r="OB261" s="22"/>
      <c r="OC261" s="22"/>
      <c r="OD261" s="22"/>
      <c r="OE261" s="22"/>
      <c r="OF261" s="22"/>
      <c r="OG261" s="22"/>
      <c r="OH261" s="22"/>
      <c r="OI261" s="22"/>
      <c r="OJ261" s="22"/>
      <c r="OK261" s="22"/>
      <c r="OL261" s="22"/>
      <c r="OM261" s="22"/>
      <c r="ON261" s="22"/>
      <c r="OO261" s="22"/>
      <c r="OP261" s="22"/>
      <c r="OQ261" s="22"/>
      <c r="OR261" s="22"/>
      <c r="OS261" s="22"/>
      <c r="OT261" s="22"/>
      <c r="OU261" s="22"/>
      <c r="OV261" s="22"/>
      <c r="OW261" s="22"/>
      <c r="OX261" s="22"/>
      <c r="OY261" s="22"/>
      <c r="OZ261" s="22"/>
      <c r="PA261" s="22"/>
      <c r="PB261" s="22"/>
      <c r="PC261" s="22"/>
      <c r="PD261" s="22"/>
      <c r="PE261" s="22"/>
      <c r="PF261" s="22"/>
      <c r="PG261" s="22"/>
      <c r="PH261" s="22"/>
      <c r="PI261" s="22"/>
      <c r="PJ261" s="22"/>
      <c r="PK261" s="22"/>
      <c r="PL261" s="22"/>
      <c r="PM261" s="22"/>
      <c r="PN261" s="22"/>
      <c r="PO261" s="22"/>
      <c r="PP261" s="22"/>
      <c r="PQ261" s="22"/>
      <c r="PR261" s="22"/>
      <c r="PS261" s="22"/>
      <c r="PT261" s="22"/>
      <c r="PU261" s="22"/>
      <c r="PV261" s="22"/>
      <c r="PW261" s="22"/>
      <c r="PX261" s="22"/>
      <c r="PY261" s="22"/>
      <c r="PZ261" s="22"/>
      <c r="QA261" s="22"/>
      <c r="QB261" s="22"/>
      <c r="QC261" s="22"/>
      <c r="QD261" s="22"/>
      <c r="QE261" s="22"/>
      <c r="QF261" s="22"/>
      <c r="QG261" s="22"/>
      <c r="QH261" s="22"/>
      <c r="QI261" s="22"/>
      <c r="QJ261" s="22"/>
      <c r="QK261" s="22"/>
      <c r="QL261" s="22"/>
      <c r="QM261" s="22"/>
      <c r="QN261" s="22"/>
      <c r="QO261" s="22"/>
      <c r="QP261" s="22"/>
      <c r="QQ261" s="22"/>
      <c r="QR261" s="22"/>
      <c r="QS261" s="22"/>
      <c r="QT261" s="22"/>
      <c r="QU261" s="22"/>
      <c r="QV261" s="22"/>
      <c r="QW261" s="22"/>
      <c r="QX261" s="22"/>
      <c r="QY261" s="22"/>
      <c r="QZ261" s="22"/>
      <c r="RA261" s="22"/>
      <c r="RB261" s="22"/>
      <c r="RC261" s="22"/>
      <c r="RD261" s="22"/>
      <c r="RE261" s="22"/>
      <c r="RF261" s="22"/>
      <c r="RG261" s="22"/>
      <c r="RH261" s="22"/>
      <c r="RI261" s="22"/>
      <c r="RJ261" s="22"/>
      <c r="RK261" s="22"/>
      <c r="RL261" s="22"/>
      <c r="RM261" s="22"/>
      <c r="RN261" s="22"/>
      <c r="RO261" s="22"/>
      <c r="RP261" s="22"/>
      <c r="RQ261" s="22"/>
      <c r="RR261" s="22"/>
      <c r="RS261" s="22"/>
      <c r="RT261" s="22"/>
      <c r="RU261" s="22"/>
      <c r="RV261" s="22"/>
      <c r="RW261" s="22"/>
      <c r="RX261" s="22"/>
      <c r="RY261" s="22"/>
      <c r="RZ261" s="22"/>
      <c r="SA261" s="22"/>
      <c r="SB261" s="22"/>
      <c r="SC261" s="22"/>
      <c r="SD261" s="22"/>
      <c r="SE261" s="22"/>
      <c r="SF261" s="22"/>
      <c r="SG261" s="22"/>
      <c r="SH261" s="22"/>
      <c r="SI261" s="22"/>
      <c r="SJ261" s="22"/>
      <c r="SK261" s="22"/>
      <c r="SL261" s="22"/>
      <c r="SM261" s="22"/>
      <c r="SN261" s="22"/>
      <c r="SO261" s="22"/>
      <c r="SP261" s="22"/>
      <c r="SQ261" s="22"/>
      <c r="SR261" s="22"/>
      <c r="SS261" s="22"/>
      <c r="ST261" s="22"/>
      <c r="SU261" s="22"/>
      <c r="SV261" s="22"/>
      <c r="SW261" s="22"/>
      <c r="SX261" s="22"/>
      <c r="SY261" s="22"/>
      <c r="SZ261" s="22"/>
      <c r="TA261" s="22"/>
      <c r="TB261" s="22"/>
      <c r="TC261" s="22"/>
      <c r="TD261" s="22"/>
      <c r="TE261" s="22"/>
      <c r="TF261" s="22"/>
      <c r="TG261" s="22"/>
      <c r="TH261" s="22"/>
      <c r="TI261" s="22"/>
      <c r="TJ261" s="22"/>
      <c r="TK261" s="22"/>
      <c r="TL261" s="22"/>
      <c r="TM261" s="22"/>
      <c r="TN261" s="22"/>
      <c r="TO261" s="22"/>
    </row>
    <row r="262" spans="1:535" s="21" customFormat="1" ht="94.5" x14ac:dyDescent="0.25">
      <c r="A262" s="53" t="s">
        <v>571</v>
      </c>
      <c r="B262" s="82">
        <v>9730</v>
      </c>
      <c r="C262" s="54" t="s">
        <v>572</v>
      </c>
      <c r="D262" s="157">
        <v>25000000</v>
      </c>
      <c r="E262" s="157"/>
      <c r="F262" s="157"/>
      <c r="G262" s="157"/>
      <c r="H262" s="157"/>
      <c r="I262" s="157"/>
      <c r="J262" s="158">
        <f t="shared" si="152"/>
        <v>0</v>
      </c>
      <c r="K262" s="157">
        <f t="shared" si="185"/>
        <v>0</v>
      </c>
      <c r="L262" s="157"/>
      <c r="M262" s="157"/>
      <c r="N262" s="157"/>
      <c r="O262" s="157"/>
      <c r="P262" s="157"/>
      <c r="Q262" s="157">
        <f t="shared" si="183"/>
        <v>0</v>
      </c>
      <c r="R262" s="157"/>
      <c r="S262" s="157"/>
      <c r="T262" s="157"/>
      <c r="U262" s="157"/>
      <c r="V262" s="157"/>
      <c r="W262" s="158"/>
      <c r="X262" s="157">
        <f t="shared" si="184"/>
        <v>0</v>
      </c>
      <c r="Y262" s="203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  <c r="IT262" s="22"/>
      <c r="IU262" s="22"/>
      <c r="IV262" s="22"/>
      <c r="IW262" s="22"/>
      <c r="IX262" s="22"/>
      <c r="IY262" s="22"/>
      <c r="IZ262" s="22"/>
      <c r="JA262" s="22"/>
      <c r="JB262" s="22"/>
      <c r="JC262" s="22"/>
      <c r="JD262" s="22"/>
      <c r="JE262" s="22"/>
      <c r="JF262" s="22"/>
      <c r="JG262" s="22"/>
      <c r="JH262" s="22"/>
      <c r="JI262" s="22"/>
      <c r="JJ262" s="22"/>
      <c r="JK262" s="22"/>
      <c r="JL262" s="22"/>
      <c r="JM262" s="22"/>
      <c r="JN262" s="22"/>
      <c r="JO262" s="22"/>
      <c r="JP262" s="22"/>
      <c r="JQ262" s="22"/>
      <c r="JR262" s="22"/>
      <c r="JS262" s="22"/>
      <c r="JT262" s="22"/>
      <c r="JU262" s="22"/>
      <c r="JV262" s="22"/>
      <c r="JW262" s="22"/>
      <c r="JX262" s="22"/>
      <c r="JY262" s="22"/>
      <c r="JZ262" s="22"/>
      <c r="KA262" s="22"/>
      <c r="KB262" s="22"/>
      <c r="KC262" s="22"/>
      <c r="KD262" s="22"/>
      <c r="KE262" s="22"/>
      <c r="KF262" s="22"/>
      <c r="KG262" s="22"/>
      <c r="KH262" s="22"/>
      <c r="KI262" s="22"/>
      <c r="KJ262" s="22"/>
      <c r="KK262" s="22"/>
      <c r="KL262" s="22"/>
      <c r="KM262" s="22"/>
      <c r="KN262" s="22"/>
      <c r="KO262" s="22"/>
      <c r="KP262" s="22"/>
      <c r="KQ262" s="22"/>
      <c r="KR262" s="22"/>
      <c r="KS262" s="22"/>
      <c r="KT262" s="22"/>
      <c r="KU262" s="22"/>
      <c r="KV262" s="22"/>
      <c r="KW262" s="22"/>
      <c r="KX262" s="22"/>
      <c r="KY262" s="22"/>
      <c r="KZ262" s="22"/>
      <c r="LA262" s="22"/>
      <c r="LB262" s="22"/>
      <c r="LC262" s="22"/>
      <c r="LD262" s="22"/>
      <c r="LE262" s="22"/>
      <c r="LF262" s="22"/>
      <c r="LG262" s="22"/>
      <c r="LH262" s="22"/>
      <c r="LI262" s="22"/>
      <c r="LJ262" s="22"/>
      <c r="LK262" s="22"/>
      <c r="LL262" s="22"/>
      <c r="LM262" s="22"/>
      <c r="LN262" s="22"/>
      <c r="LO262" s="22"/>
      <c r="LP262" s="22"/>
      <c r="LQ262" s="22"/>
      <c r="LR262" s="22"/>
      <c r="LS262" s="22"/>
      <c r="LT262" s="22"/>
      <c r="LU262" s="22"/>
      <c r="LV262" s="22"/>
      <c r="LW262" s="22"/>
      <c r="LX262" s="22"/>
      <c r="LY262" s="22"/>
      <c r="LZ262" s="22"/>
      <c r="MA262" s="22"/>
      <c r="MB262" s="22"/>
      <c r="MC262" s="22"/>
      <c r="MD262" s="22"/>
      <c r="ME262" s="22"/>
      <c r="MF262" s="22"/>
      <c r="MG262" s="22"/>
      <c r="MH262" s="22"/>
      <c r="MI262" s="22"/>
      <c r="MJ262" s="22"/>
      <c r="MK262" s="22"/>
      <c r="ML262" s="22"/>
      <c r="MM262" s="22"/>
      <c r="MN262" s="22"/>
      <c r="MO262" s="22"/>
      <c r="MP262" s="22"/>
      <c r="MQ262" s="22"/>
      <c r="MR262" s="22"/>
      <c r="MS262" s="22"/>
      <c r="MT262" s="22"/>
      <c r="MU262" s="22"/>
      <c r="MV262" s="22"/>
      <c r="MW262" s="22"/>
      <c r="MX262" s="22"/>
      <c r="MY262" s="22"/>
      <c r="MZ262" s="22"/>
      <c r="NA262" s="22"/>
      <c r="NB262" s="22"/>
      <c r="NC262" s="22"/>
      <c r="ND262" s="22"/>
      <c r="NE262" s="22"/>
      <c r="NF262" s="22"/>
      <c r="NG262" s="22"/>
      <c r="NH262" s="22"/>
      <c r="NI262" s="22"/>
      <c r="NJ262" s="22"/>
      <c r="NK262" s="22"/>
      <c r="NL262" s="22"/>
      <c r="NM262" s="22"/>
      <c r="NN262" s="22"/>
      <c r="NO262" s="22"/>
      <c r="NP262" s="22"/>
      <c r="NQ262" s="22"/>
      <c r="NR262" s="22"/>
      <c r="NS262" s="22"/>
      <c r="NT262" s="22"/>
      <c r="NU262" s="22"/>
      <c r="NV262" s="22"/>
      <c r="NW262" s="22"/>
      <c r="NX262" s="22"/>
      <c r="NY262" s="22"/>
      <c r="NZ262" s="22"/>
      <c r="OA262" s="22"/>
      <c r="OB262" s="22"/>
      <c r="OC262" s="22"/>
      <c r="OD262" s="22"/>
      <c r="OE262" s="22"/>
      <c r="OF262" s="22"/>
      <c r="OG262" s="22"/>
      <c r="OH262" s="22"/>
      <c r="OI262" s="22"/>
      <c r="OJ262" s="22"/>
      <c r="OK262" s="22"/>
      <c r="OL262" s="22"/>
      <c r="OM262" s="22"/>
      <c r="ON262" s="22"/>
      <c r="OO262" s="22"/>
      <c r="OP262" s="22"/>
      <c r="OQ262" s="22"/>
      <c r="OR262" s="22"/>
      <c r="OS262" s="22"/>
      <c r="OT262" s="22"/>
      <c r="OU262" s="22"/>
      <c r="OV262" s="22"/>
      <c r="OW262" s="22"/>
      <c r="OX262" s="22"/>
      <c r="OY262" s="22"/>
      <c r="OZ262" s="22"/>
      <c r="PA262" s="22"/>
      <c r="PB262" s="22"/>
      <c r="PC262" s="22"/>
      <c r="PD262" s="22"/>
      <c r="PE262" s="22"/>
      <c r="PF262" s="22"/>
      <c r="PG262" s="22"/>
      <c r="PH262" s="22"/>
      <c r="PI262" s="22"/>
      <c r="PJ262" s="22"/>
      <c r="PK262" s="22"/>
      <c r="PL262" s="22"/>
      <c r="PM262" s="22"/>
      <c r="PN262" s="22"/>
      <c r="PO262" s="22"/>
      <c r="PP262" s="22"/>
      <c r="PQ262" s="22"/>
      <c r="PR262" s="22"/>
      <c r="PS262" s="22"/>
      <c r="PT262" s="22"/>
      <c r="PU262" s="22"/>
      <c r="PV262" s="22"/>
      <c r="PW262" s="22"/>
      <c r="PX262" s="22"/>
      <c r="PY262" s="22"/>
      <c r="PZ262" s="22"/>
      <c r="QA262" s="22"/>
      <c r="QB262" s="22"/>
      <c r="QC262" s="22"/>
      <c r="QD262" s="22"/>
      <c r="QE262" s="22"/>
      <c r="QF262" s="22"/>
      <c r="QG262" s="22"/>
      <c r="QH262" s="22"/>
      <c r="QI262" s="22"/>
      <c r="QJ262" s="22"/>
      <c r="QK262" s="22"/>
      <c r="QL262" s="22"/>
      <c r="QM262" s="22"/>
      <c r="QN262" s="22"/>
      <c r="QO262" s="22"/>
      <c r="QP262" s="22"/>
      <c r="QQ262" s="22"/>
      <c r="QR262" s="22"/>
      <c r="QS262" s="22"/>
      <c r="QT262" s="22"/>
      <c r="QU262" s="22"/>
      <c r="QV262" s="22"/>
      <c r="QW262" s="22"/>
      <c r="QX262" s="22"/>
      <c r="QY262" s="22"/>
      <c r="QZ262" s="22"/>
      <c r="RA262" s="22"/>
      <c r="RB262" s="22"/>
      <c r="RC262" s="22"/>
      <c r="RD262" s="22"/>
      <c r="RE262" s="22"/>
      <c r="RF262" s="22"/>
      <c r="RG262" s="22"/>
      <c r="RH262" s="22"/>
      <c r="RI262" s="22"/>
      <c r="RJ262" s="22"/>
      <c r="RK262" s="22"/>
      <c r="RL262" s="22"/>
      <c r="RM262" s="22"/>
      <c r="RN262" s="22"/>
      <c r="RO262" s="22"/>
      <c r="RP262" s="22"/>
      <c r="RQ262" s="22"/>
      <c r="RR262" s="22"/>
      <c r="RS262" s="22"/>
      <c r="RT262" s="22"/>
      <c r="RU262" s="22"/>
      <c r="RV262" s="22"/>
      <c r="RW262" s="22"/>
      <c r="RX262" s="22"/>
      <c r="RY262" s="22"/>
      <c r="RZ262" s="22"/>
      <c r="SA262" s="22"/>
      <c r="SB262" s="22"/>
      <c r="SC262" s="22"/>
      <c r="SD262" s="22"/>
      <c r="SE262" s="22"/>
      <c r="SF262" s="22"/>
      <c r="SG262" s="22"/>
      <c r="SH262" s="22"/>
      <c r="SI262" s="22"/>
      <c r="SJ262" s="22"/>
      <c r="SK262" s="22"/>
      <c r="SL262" s="22"/>
      <c r="SM262" s="22"/>
      <c r="SN262" s="22"/>
      <c r="SO262" s="22"/>
      <c r="SP262" s="22"/>
      <c r="SQ262" s="22"/>
      <c r="SR262" s="22"/>
      <c r="SS262" s="22"/>
      <c r="ST262" s="22"/>
      <c r="SU262" s="22"/>
      <c r="SV262" s="22"/>
      <c r="SW262" s="22"/>
      <c r="SX262" s="22"/>
      <c r="SY262" s="22"/>
      <c r="SZ262" s="22"/>
      <c r="TA262" s="22"/>
      <c r="TB262" s="22"/>
      <c r="TC262" s="22"/>
      <c r="TD262" s="22"/>
      <c r="TE262" s="22"/>
      <c r="TF262" s="22"/>
      <c r="TG262" s="22"/>
      <c r="TH262" s="22"/>
      <c r="TI262" s="22"/>
      <c r="TJ262" s="22"/>
      <c r="TK262" s="22"/>
      <c r="TL262" s="22"/>
      <c r="TM262" s="22"/>
      <c r="TN262" s="22"/>
      <c r="TO262" s="22"/>
    </row>
    <row r="263" spans="1:535" s="21" customFormat="1" ht="20.25" customHeight="1" x14ac:dyDescent="0.25">
      <c r="A263" s="53" t="s">
        <v>204</v>
      </c>
      <c r="B263" s="82" t="str">
        <f>'дод 5'!A254</f>
        <v>9770</v>
      </c>
      <c r="C263" s="54" t="str">
        <f>'дод 5'!C254</f>
        <v>Інші субвенції з місцевого бюджету</v>
      </c>
      <c r="D263" s="157">
        <v>8550000</v>
      </c>
      <c r="E263" s="157"/>
      <c r="F263" s="157"/>
      <c r="G263" s="157">
        <v>8550000</v>
      </c>
      <c r="H263" s="157"/>
      <c r="I263" s="157"/>
      <c r="J263" s="158">
        <f t="shared" si="152"/>
        <v>100</v>
      </c>
      <c r="K263" s="157">
        <f t="shared" si="185"/>
        <v>6450000</v>
      </c>
      <c r="L263" s="157">
        <v>6450000</v>
      </c>
      <c r="M263" s="157"/>
      <c r="N263" s="157"/>
      <c r="O263" s="157"/>
      <c r="P263" s="157">
        <v>6450000</v>
      </c>
      <c r="Q263" s="157">
        <f t="shared" si="183"/>
        <v>6450000</v>
      </c>
      <c r="R263" s="157">
        <v>6450000</v>
      </c>
      <c r="S263" s="157"/>
      <c r="T263" s="157"/>
      <c r="U263" s="157"/>
      <c r="V263" s="157">
        <v>6450000</v>
      </c>
      <c r="W263" s="158">
        <f t="shared" si="154"/>
        <v>100</v>
      </c>
      <c r="X263" s="157">
        <f t="shared" si="184"/>
        <v>15000000</v>
      </c>
      <c r="Y263" s="203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  <c r="IT263" s="22"/>
      <c r="IU263" s="22"/>
      <c r="IV263" s="22"/>
      <c r="IW263" s="22"/>
      <c r="IX263" s="22"/>
      <c r="IY263" s="22"/>
      <c r="IZ263" s="22"/>
      <c r="JA263" s="22"/>
      <c r="JB263" s="22"/>
      <c r="JC263" s="22"/>
      <c r="JD263" s="22"/>
      <c r="JE263" s="22"/>
      <c r="JF263" s="22"/>
      <c r="JG263" s="22"/>
      <c r="JH263" s="22"/>
      <c r="JI263" s="22"/>
      <c r="JJ263" s="22"/>
      <c r="JK263" s="22"/>
      <c r="JL263" s="22"/>
      <c r="JM263" s="22"/>
      <c r="JN263" s="22"/>
      <c r="JO263" s="22"/>
      <c r="JP263" s="22"/>
      <c r="JQ263" s="22"/>
      <c r="JR263" s="22"/>
      <c r="JS263" s="22"/>
      <c r="JT263" s="22"/>
      <c r="JU263" s="22"/>
      <c r="JV263" s="22"/>
      <c r="JW263" s="22"/>
      <c r="JX263" s="22"/>
      <c r="JY263" s="22"/>
      <c r="JZ263" s="22"/>
      <c r="KA263" s="22"/>
      <c r="KB263" s="22"/>
      <c r="KC263" s="22"/>
      <c r="KD263" s="22"/>
      <c r="KE263" s="22"/>
      <c r="KF263" s="22"/>
      <c r="KG263" s="22"/>
      <c r="KH263" s="22"/>
      <c r="KI263" s="22"/>
      <c r="KJ263" s="22"/>
      <c r="KK263" s="22"/>
      <c r="KL263" s="22"/>
      <c r="KM263" s="22"/>
      <c r="KN263" s="22"/>
      <c r="KO263" s="22"/>
      <c r="KP263" s="22"/>
      <c r="KQ263" s="22"/>
      <c r="KR263" s="22"/>
      <c r="KS263" s="22"/>
      <c r="KT263" s="22"/>
      <c r="KU263" s="22"/>
      <c r="KV263" s="22"/>
      <c r="KW263" s="22"/>
      <c r="KX263" s="22"/>
      <c r="KY263" s="22"/>
      <c r="KZ263" s="22"/>
      <c r="LA263" s="22"/>
      <c r="LB263" s="22"/>
      <c r="LC263" s="22"/>
      <c r="LD263" s="22"/>
      <c r="LE263" s="22"/>
      <c r="LF263" s="22"/>
      <c r="LG263" s="22"/>
      <c r="LH263" s="22"/>
      <c r="LI263" s="22"/>
      <c r="LJ263" s="22"/>
      <c r="LK263" s="22"/>
      <c r="LL263" s="22"/>
      <c r="LM263" s="22"/>
      <c r="LN263" s="22"/>
      <c r="LO263" s="22"/>
      <c r="LP263" s="22"/>
      <c r="LQ263" s="22"/>
      <c r="LR263" s="22"/>
      <c r="LS263" s="22"/>
      <c r="LT263" s="22"/>
      <c r="LU263" s="22"/>
      <c r="LV263" s="22"/>
      <c r="LW263" s="22"/>
      <c r="LX263" s="22"/>
      <c r="LY263" s="22"/>
      <c r="LZ263" s="22"/>
      <c r="MA263" s="22"/>
      <c r="MB263" s="22"/>
      <c r="MC263" s="22"/>
      <c r="MD263" s="22"/>
      <c r="ME263" s="22"/>
      <c r="MF263" s="22"/>
      <c r="MG263" s="22"/>
      <c r="MH263" s="22"/>
      <c r="MI263" s="22"/>
      <c r="MJ263" s="22"/>
      <c r="MK263" s="22"/>
      <c r="ML263" s="22"/>
      <c r="MM263" s="22"/>
      <c r="MN263" s="22"/>
      <c r="MO263" s="22"/>
      <c r="MP263" s="22"/>
      <c r="MQ263" s="22"/>
      <c r="MR263" s="22"/>
      <c r="MS263" s="22"/>
      <c r="MT263" s="22"/>
      <c r="MU263" s="22"/>
      <c r="MV263" s="22"/>
      <c r="MW263" s="22"/>
      <c r="MX263" s="22"/>
      <c r="MY263" s="22"/>
      <c r="MZ263" s="22"/>
      <c r="NA263" s="22"/>
      <c r="NB263" s="22"/>
      <c r="NC263" s="22"/>
      <c r="ND263" s="22"/>
      <c r="NE263" s="22"/>
      <c r="NF263" s="22"/>
      <c r="NG263" s="22"/>
      <c r="NH263" s="22"/>
      <c r="NI263" s="22"/>
      <c r="NJ263" s="22"/>
      <c r="NK263" s="22"/>
      <c r="NL263" s="22"/>
      <c r="NM263" s="22"/>
      <c r="NN263" s="22"/>
      <c r="NO263" s="22"/>
      <c r="NP263" s="22"/>
      <c r="NQ263" s="22"/>
      <c r="NR263" s="22"/>
      <c r="NS263" s="22"/>
      <c r="NT263" s="22"/>
      <c r="NU263" s="22"/>
      <c r="NV263" s="22"/>
      <c r="NW263" s="22"/>
      <c r="NX263" s="22"/>
      <c r="NY263" s="22"/>
      <c r="NZ263" s="22"/>
      <c r="OA263" s="22"/>
      <c r="OB263" s="22"/>
      <c r="OC263" s="22"/>
      <c r="OD263" s="22"/>
      <c r="OE263" s="22"/>
      <c r="OF263" s="22"/>
      <c r="OG263" s="22"/>
      <c r="OH263" s="22"/>
      <c r="OI263" s="22"/>
      <c r="OJ263" s="22"/>
      <c r="OK263" s="22"/>
      <c r="OL263" s="22"/>
      <c r="OM263" s="22"/>
      <c r="ON263" s="22"/>
      <c r="OO263" s="22"/>
      <c r="OP263" s="22"/>
      <c r="OQ263" s="22"/>
      <c r="OR263" s="22"/>
      <c r="OS263" s="22"/>
      <c r="OT263" s="22"/>
      <c r="OU263" s="22"/>
      <c r="OV263" s="22"/>
      <c r="OW263" s="22"/>
      <c r="OX263" s="22"/>
      <c r="OY263" s="22"/>
      <c r="OZ263" s="22"/>
      <c r="PA263" s="22"/>
      <c r="PB263" s="22"/>
      <c r="PC263" s="22"/>
      <c r="PD263" s="22"/>
      <c r="PE263" s="22"/>
      <c r="PF263" s="22"/>
      <c r="PG263" s="22"/>
      <c r="PH263" s="22"/>
      <c r="PI263" s="22"/>
      <c r="PJ263" s="22"/>
      <c r="PK263" s="22"/>
      <c r="PL263" s="22"/>
      <c r="PM263" s="22"/>
      <c r="PN263" s="22"/>
      <c r="PO263" s="22"/>
      <c r="PP263" s="22"/>
      <c r="PQ263" s="22"/>
      <c r="PR263" s="22"/>
      <c r="PS263" s="22"/>
      <c r="PT263" s="22"/>
      <c r="PU263" s="22"/>
      <c r="PV263" s="22"/>
      <c r="PW263" s="22"/>
      <c r="PX263" s="22"/>
      <c r="PY263" s="22"/>
      <c r="PZ263" s="22"/>
      <c r="QA263" s="22"/>
      <c r="QB263" s="22"/>
      <c r="QC263" s="22"/>
      <c r="QD263" s="22"/>
      <c r="QE263" s="22"/>
      <c r="QF263" s="22"/>
      <c r="QG263" s="22"/>
      <c r="QH263" s="22"/>
      <c r="QI263" s="22"/>
      <c r="QJ263" s="22"/>
      <c r="QK263" s="22"/>
      <c r="QL263" s="22"/>
      <c r="QM263" s="22"/>
      <c r="QN263" s="22"/>
      <c r="QO263" s="22"/>
      <c r="QP263" s="22"/>
      <c r="QQ263" s="22"/>
      <c r="QR263" s="22"/>
      <c r="QS263" s="22"/>
      <c r="QT263" s="22"/>
      <c r="QU263" s="22"/>
      <c r="QV263" s="22"/>
      <c r="QW263" s="22"/>
      <c r="QX263" s="22"/>
      <c r="QY263" s="22"/>
      <c r="QZ263" s="22"/>
      <c r="RA263" s="22"/>
      <c r="RB263" s="22"/>
      <c r="RC263" s="22"/>
      <c r="RD263" s="22"/>
      <c r="RE263" s="22"/>
      <c r="RF263" s="22"/>
      <c r="RG263" s="22"/>
      <c r="RH263" s="22"/>
      <c r="RI263" s="22"/>
      <c r="RJ263" s="22"/>
      <c r="RK263" s="22"/>
      <c r="RL263" s="22"/>
      <c r="RM263" s="22"/>
      <c r="RN263" s="22"/>
      <c r="RO263" s="22"/>
      <c r="RP263" s="22"/>
      <c r="RQ263" s="22"/>
      <c r="RR263" s="22"/>
      <c r="RS263" s="22"/>
      <c r="RT263" s="22"/>
      <c r="RU263" s="22"/>
      <c r="RV263" s="22"/>
      <c r="RW263" s="22"/>
      <c r="RX263" s="22"/>
      <c r="RY263" s="22"/>
      <c r="RZ263" s="22"/>
      <c r="SA263" s="22"/>
      <c r="SB263" s="22"/>
      <c r="SC263" s="22"/>
      <c r="SD263" s="22"/>
      <c r="SE263" s="22"/>
      <c r="SF263" s="22"/>
      <c r="SG263" s="22"/>
      <c r="SH263" s="22"/>
      <c r="SI263" s="22"/>
      <c r="SJ263" s="22"/>
      <c r="SK263" s="22"/>
      <c r="SL263" s="22"/>
      <c r="SM263" s="22"/>
      <c r="SN263" s="22"/>
      <c r="SO263" s="22"/>
      <c r="SP263" s="22"/>
      <c r="SQ263" s="22"/>
      <c r="SR263" s="22"/>
      <c r="SS263" s="22"/>
      <c r="ST263" s="22"/>
      <c r="SU263" s="22"/>
      <c r="SV263" s="22"/>
      <c r="SW263" s="22"/>
      <c r="SX263" s="22"/>
      <c r="SY263" s="22"/>
      <c r="SZ263" s="22"/>
      <c r="TA263" s="22"/>
      <c r="TB263" s="22"/>
      <c r="TC263" s="22"/>
      <c r="TD263" s="22"/>
      <c r="TE263" s="22"/>
      <c r="TF263" s="22"/>
      <c r="TG263" s="22"/>
      <c r="TH263" s="22"/>
      <c r="TI263" s="22"/>
      <c r="TJ263" s="22"/>
      <c r="TK263" s="22"/>
      <c r="TL263" s="22"/>
      <c r="TM263" s="22"/>
      <c r="TN263" s="22"/>
      <c r="TO263" s="22"/>
    </row>
    <row r="264" spans="1:535" s="26" customFormat="1" ht="33.75" customHeight="1" x14ac:dyDescent="0.25">
      <c r="A264" s="94" t="s">
        <v>27</v>
      </c>
      <c r="B264" s="96"/>
      <c r="C264" s="91" t="s">
        <v>34</v>
      </c>
      <c r="D264" s="153">
        <f>D265</f>
        <v>6412819</v>
      </c>
      <c r="E264" s="153">
        <f t="shared" ref="E264:K265" si="190">E265</f>
        <v>5019800</v>
      </c>
      <c r="F264" s="153">
        <f t="shared" si="190"/>
        <v>102319</v>
      </c>
      <c r="G264" s="153">
        <f>G265</f>
        <v>4621579.37</v>
      </c>
      <c r="H264" s="153">
        <f t="shared" si="190"/>
        <v>3637606.89</v>
      </c>
      <c r="I264" s="153">
        <f t="shared" si="190"/>
        <v>58923.1</v>
      </c>
      <c r="J264" s="154">
        <f t="shared" si="152"/>
        <v>72.067828048787902</v>
      </c>
      <c r="K264" s="153">
        <f t="shared" si="190"/>
        <v>0</v>
      </c>
      <c r="L264" s="153">
        <v>0</v>
      </c>
      <c r="M264" s="153">
        <v>0</v>
      </c>
      <c r="N264" s="153">
        <v>0</v>
      </c>
      <c r="O264" s="153">
        <v>0</v>
      </c>
      <c r="P264" s="153">
        <v>0</v>
      </c>
      <c r="Q264" s="153">
        <f t="shared" ref="Q264:Q265" si="191">Q265</f>
        <v>0</v>
      </c>
      <c r="R264" s="153">
        <v>0</v>
      </c>
      <c r="S264" s="153">
        <v>0</v>
      </c>
      <c r="T264" s="153">
        <v>0</v>
      </c>
      <c r="U264" s="153">
        <v>0</v>
      </c>
      <c r="V264" s="153">
        <v>0</v>
      </c>
      <c r="W264" s="154"/>
      <c r="X264" s="153">
        <f t="shared" ref="X264:X265" si="192">X265</f>
        <v>4621579.37</v>
      </c>
      <c r="Y264" s="203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 s="31"/>
      <c r="EI264" s="31"/>
      <c r="EJ264" s="31"/>
      <c r="EK264" s="31"/>
      <c r="EL264" s="31"/>
      <c r="EM264" s="31"/>
      <c r="EN264" s="31"/>
      <c r="EO264" s="31"/>
      <c r="EP264" s="31"/>
      <c r="EQ264" s="31"/>
      <c r="ER264" s="31"/>
      <c r="ES264" s="31"/>
      <c r="ET264" s="31"/>
      <c r="EU264" s="31"/>
      <c r="EV264" s="31"/>
      <c r="EW264" s="31"/>
      <c r="EX264" s="31"/>
      <c r="EY264" s="31"/>
      <c r="EZ264" s="31"/>
      <c r="FA264" s="31"/>
      <c r="FB264" s="31"/>
      <c r="FC264" s="31"/>
      <c r="FD264" s="31"/>
      <c r="FE264" s="31"/>
      <c r="FF264" s="31"/>
      <c r="FG264" s="31"/>
      <c r="FH264" s="31"/>
      <c r="FI264" s="31"/>
      <c r="FJ264" s="31"/>
      <c r="FK264" s="31"/>
      <c r="FL264" s="31"/>
      <c r="FM264" s="31"/>
      <c r="FN264" s="31"/>
      <c r="FO264" s="31"/>
      <c r="FP264" s="31"/>
      <c r="FQ264" s="31"/>
      <c r="FR264" s="31"/>
      <c r="FS264" s="31"/>
      <c r="FT264" s="31"/>
      <c r="FU264" s="31"/>
      <c r="FV264" s="31"/>
      <c r="FW264" s="31"/>
      <c r="FX264" s="31"/>
      <c r="FY264" s="31"/>
      <c r="FZ264" s="31"/>
      <c r="GA264" s="31"/>
      <c r="GB264" s="31"/>
      <c r="GC264" s="31"/>
      <c r="GD264" s="31"/>
      <c r="GE264" s="31"/>
      <c r="GF264" s="31"/>
      <c r="GG264" s="31"/>
      <c r="GH264" s="31"/>
      <c r="GI264" s="31"/>
      <c r="GJ264" s="31"/>
      <c r="GK264" s="31"/>
      <c r="GL264" s="31"/>
      <c r="GM264" s="31"/>
      <c r="GN264" s="31"/>
      <c r="GO264" s="31"/>
      <c r="GP264" s="31"/>
      <c r="GQ264" s="31"/>
      <c r="GR264" s="31"/>
      <c r="GS264" s="31"/>
      <c r="GT264" s="31"/>
      <c r="GU264" s="31"/>
      <c r="GV264" s="31"/>
      <c r="GW264" s="31"/>
      <c r="GX264" s="31"/>
      <c r="GY264" s="31"/>
      <c r="GZ264" s="31"/>
      <c r="HA264" s="31"/>
      <c r="HB264" s="31"/>
      <c r="HC264" s="31"/>
      <c r="HD264" s="31"/>
      <c r="HE264" s="31"/>
      <c r="HF264" s="31"/>
      <c r="HG264" s="31"/>
      <c r="HH264" s="31"/>
      <c r="HI264" s="31"/>
      <c r="HJ264" s="31"/>
      <c r="HK264" s="31"/>
      <c r="HL264" s="31"/>
      <c r="HM264" s="31"/>
      <c r="HN264" s="31"/>
      <c r="HO264" s="31"/>
      <c r="HP264" s="31"/>
      <c r="HQ264" s="31"/>
      <c r="HR264" s="31"/>
      <c r="HS264" s="31"/>
      <c r="HT264" s="31"/>
      <c r="HU264" s="31"/>
      <c r="HV264" s="31"/>
      <c r="HW264" s="31"/>
      <c r="HX264" s="31"/>
      <c r="HY264" s="31"/>
      <c r="HZ264" s="31"/>
      <c r="IA264" s="31"/>
      <c r="IB264" s="31"/>
      <c r="IC264" s="31"/>
      <c r="ID264" s="31"/>
      <c r="IE264" s="31"/>
      <c r="IF264" s="31"/>
      <c r="IG264" s="31"/>
      <c r="IH264" s="31"/>
      <c r="II264" s="31"/>
      <c r="IJ264" s="31"/>
      <c r="IK264" s="31"/>
      <c r="IL264" s="31"/>
      <c r="IM264" s="31"/>
      <c r="IN264" s="31"/>
      <c r="IO264" s="31"/>
      <c r="IP264" s="31"/>
      <c r="IQ264" s="31"/>
      <c r="IR264" s="31"/>
      <c r="IS264" s="31"/>
      <c r="IT264" s="31"/>
      <c r="IU264" s="31"/>
      <c r="IV264" s="31"/>
      <c r="IW264" s="31"/>
      <c r="IX264" s="31"/>
      <c r="IY264" s="31"/>
      <c r="IZ264" s="31"/>
      <c r="JA264" s="31"/>
      <c r="JB264" s="31"/>
      <c r="JC264" s="31"/>
      <c r="JD264" s="31"/>
      <c r="JE264" s="31"/>
      <c r="JF264" s="31"/>
      <c r="JG264" s="31"/>
      <c r="JH264" s="31"/>
      <c r="JI264" s="31"/>
      <c r="JJ264" s="31"/>
      <c r="JK264" s="31"/>
      <c r="JL264" s="31"/>
      <c r="JM264" s="31"/>
      <c r="JN264" s="31"/>
      <c r="JO264" s="31"/>
      <c r="JP264" s="31"/>
      <c r="JQ264" s="31"/>
      <c r="JR264" s="31"/>
      <c r="JS264" s="31"/>
      <c r="JT264" s="31"/>
      <c r="JU264" s="31"/>
      <c r="JV264" s="31"/>
      <c r="JW264" s="31"/>
      <c r="JX264" s="31"/>
      <c r="JY264" s="31"/>
      <c r="JZ264" s="31"/>
      <c r="KA264" s="31"/>
      <c r="KB264" s="31"/>
      <c r="KC264" s="31"/>
      <c r="KD264" s="31"/>
      <c r="KE264" s="31"/>
      <c r="KF264" s="31"/>
      <c r="KG264" s="31"/>
      <c r="KH264" s="31"/>
      <c r="KI264" s="31"/>
      <c r="KJ264" s="31"/>
      <c r="KK264" s="31"/>
      <c r="KL264" s="31"/>
      <c r="KM264" s="31"/>
      <c r="KN264" s="31"/>
      <c r="KO264" s="31"/>
      <c r="KP264" s="31"/>
      <c r="KQ264" s="31"/>
      <c r="KR264" s="31"/>
      <c r="KS264" s="31"/>
      <c r="KT264" s="31"/>
      <c r="KU264" s="31"/>
      <c r="KV264" s="31"/>
      <c r="KW264" s="31"/>
      <c r="KX264" s="31"/>
      <c r="KY264" s="31"/>
      <c r="KZ264" s="31"/>
      <c r="LA264" s="31"/>
      <c r="LB264" s="31"/>
      <c r="LC264" s="31"/>
      <c r="LD264" s="31"/>
      <c r="LE264" s="31"/>
      <c r="LF264" s="31"/>
      <c r="LG264" s="31"/>
      <c r="LH264" s="31"/>
      <c r="LI264" s="31"/>
      <c r="LJ264" s="31"/>
      <c r="LK264" s="31"/>
      <c r="LL264" s="31"/>
      <c r="LM264" s="31"/>
      <c r="LN264" s="31"/>
      <c r="LO264" s="31"/>
      <c r="LP264" s="31"/>
      <c r="LQ264" s="31"/>
      <c r="LR264" s="31"/>
      <c r="LS264" s="31"/>
      <c r="LT264" s="31"/>
      <c r="LU264" s="31"/>
      <c r="LV264" s="31"/>
      <c r="LW264" s="31"/>
      <c r="LX264" s="31"/>
      <c r="LY264" s="31"/>
      <c r="LZ264" s="31"/>
      <c r="MA264" s="31"/>
      <c r="MB264" s="31"/>
      <c r="MC264" s="31"/>
      <c r="MD264" s="31"/>
      <c r="ME264" s="31"/>
      <c r="MF264" s="31"/>
      <c r="MG264" s="31"/>
      <c r="MH264" s="31"/>
      <c r="MI264" s="31"/>
      <c r="MJ264" s="31"/>
      <c r="MK264" s="31"/>
      <c r="ML264" s="31"/>
      <c r="MM264" s="31"/>
      <c r="MN264" s="31"/>
      <c r="MO264" s="31"/>
      <c r="MP264" s="31"/>
      <c r="MQ264" s="31"/>
      <c r="MR264" s="31"/>
      <c r="MS264" s="31"/>
      <c r="MT264" s="31"/>
      <c r="MU264" s="31"/>
      <c r="MV264" s="31"/>
      <c r="MW264" s="31"/>
      <c r="MX264" s="31"/>
      <c r="MY264" s="31"/>
      <c r="MZ264" s="31"/>
      <c r="NA264" s="31"/>
      <c r="NB264" s="31"/>
      <c r="NC264" s="31"/>
      <c r="ND264" s="31"/>
      <c r="NE264" s="31"/>
      <c r="NF264" s="31"/>
      <c r="NG264" s="31"/>
      <c r="NH264" s="31"/>
      <c r="NI264" s="31"/>
      <c r="NJ264" s="31"/>
      <c r="NK264" s="31"/>
      <c r="NL264" s="31"/>
      <c r="NM264" s="31"/>
      <c r="NN264" s="31"/>
      <c r="NO264" s="31"/>
      <c r="NP264" s="31"/>
      <c r="NQ264" s="31"/>
      <c r="NR264" s="31"/>
      <c r="NS264" s="31"/>
      <c r="NT264" s="31"/>
      <c r="NU264" s="31"/>
      <c r="NV264" s="31"/>
      <c r="NW264" s="31"/>
      <c r="NX264" s="31"/>
      <c r="NY264" s="31"/>
      <c r="NZ264" s="31"/>
      <c r="OA264" s="31"/>
      <c r="OB264" s="31"/>
      <c r="OC264" s="31"/>
      <c r="OD264" s="31"/>
      <c r="OE264" s="31"/>
      <c r="OF264" s="31"/>
      <c r="OG264" s="31"/>
      <c r="OH264" s="31"/>
      <c r="OI264" s="31"/>
      <c r="OJ264" s="31"/>
      <c r="OK264" s="31"/>
      <c r="OL264" s="31"/>
      <c r="OM264" s="31"/>
      <c r="ON264" s="31"/>
      <c r="OO264" s="31"/>
      <c r="OP264" s="31"/>
      <c r="OQ264" s="31"/>
      <c r="OR264" s="31"/>
      <c r="OS264" s="31"/>
      <c r="OT264" s="31"/>
      <c r="OU264" s="31"/>
      <c r="OV264" s="31"/>
      <c r="OW264" s="31"/>
      <c r="OX264" s="31"/>
      <c r="OY264" s="31"/>
      <c r="OZ264" s="31"/>
      <c r="PA264" s="31"/>
      <c r="PB264" s="31"/>
      <c r="PC264" s="31"/>
      <c r="PD264" s="31"/>
      <c r="PE264" s="31"/>
      <c r="PF264" s="31"/>
      <c r="PG264" s="31"/>
      <c r="PH264" s="31"/>
      <c r="PI264" s="31"/>
      <c r="PJ264" s="31"/>
      <c r="PK264" s="31"/>
      <c r="PL264" s="31"/>
      <c r="PM264" s="31"/>
      <c r="PN264" s="31"/>
      <c r="PO264" s="31"/>
      <c r="PP264" s="31"/>
      <c r="PQ264" s="31"/>
      <c r="PR264" s="31"/>
      <c r="PS264" s="31"/>
      <c r="PT264" s="31"/>
      <c r="PU264" s="31"/>
      <c r="PV264" s="31"/>
      <c r="PW264" s="31"/>
      <c r="PX264" s="31"/>
      <c r="PY264" s="31"/>
      <c r="PZ264" s="31"/>
      <c r="QA264" s="31"/>
      <c r="QB264" s="31"/>
      <c r="QC264" s="31"/>
      <c r="QD264" s="31"/>
      <c r="QE264" s="31"/>
      <c r="QF264" s="31"/>
      <c r="QG264" s="31"/>
      <c r="QH264" s="31"/>
      <c r="QI264" s="31"/>
      <c r="QJ264" s="31"/>
      <c r="QK264" s="31"/>
      <c r="QL264" s="31"/>
      <c r="QM264" s="31"/>
      <c r="QN264" s="31"/>
      <c r="QO264" s="31"/>
      <c r="QP264" s="31"/>
      <c r="QQ264" s="31"/>
      <c r="QR264" s="31"/>
      <c r="QS264" s="31"/>
      <c r="QT264" s="31"/>
      <c r="QU264" s="31"/>
      <c r="QV264" s="31"/>
      <c r="QW264" s="31"/>
      <c r="QX264" s="31"/>
      <c r="QY264" s="31"/>
      <c r="QZ264" s="31"/>
      <c r="RA264" s="31"/>
      <c r="RB264" s="31"/>
      <c r="RC264" s="31"/>
      <c r="RD264" s="31"/>
      <c r="RE264" s="31"/>
      <c r="RF264" s="31"/>
      <c r="RG264" s="31"/>
      <c r="RH264" s="31"/>
      <c r="RI264" s="31"/>
      <c r="RJ264" s="31"/>
      <c r="RK264" s="31"/>
      <c r="RL264" s="31"/>
      <c r="RM264" s="31"/>
      <c r="RN264" s="31"/>
      <c r="RO264" s="31"/>
      <c r="RP264" s="31"/>
      <c r="RQ264" s="31"/>
      <c r="RR264" s="31"/>
      <c r="RS264" s="31"/>
      <c r="RT264" s="31"/>
      <c r="RU264" s="31"/>
      <c r="RV264" s="31"/>
      <c r="RW264" s="31"/>
      <c r="RX264" s="31"/>
      <c r="RY264" s="31"/>
      <c r="RZ264" s="31"/>
      <c r="SA264" s="31"/>
      <c r="SB264" s="31"/>
      <c r="SC264" s="31"/>
      <c r="SD264" s="31"/>
      <c r="SE264" s="31"/>
      <c r="SF264" s="31"/>
      <c r="SG264" s="31"/>
      <c r="SH264" s="31"/>
      <c r="SI264" s="31"/>
      <c r="SJ264" s="31"/>
      <c r="SK264" s="31"/>
      <c r="SL264" s="31"/>
      <c r="SM264" s="31"/>
      <c r="SN264" s="31"/>
      <c r="SO264" s="31"/>
      <c r="SP264" s="31"/>
      <c r="SQ264" s="31"/>
      <c r="SR264" s="31"/>
      <c r="SS264" s="31"/>
      <c r="ST264" s="31"/>
      <c r="SU264" s="31"/>
      <c r="SV264" s="31"/>
      <c r="SW264" s="31"/>
      <c r="SX264" s="31"/>
      <c r="SY264" s="31"/>
      <c r="SZ264" s="31"/>
      <c r="TA264" s="31"/>
      <c r="TB264" s="31"/>
      <c r="TC264" s="31"/>
      <c r="TD264" s="31"/>
      <c r="TE264" s="31"/>
      <c r="TF264" s="31"/>
      <c r="TG264" s="31"/>
      <c r="TH264" s="31"/>
      <c r="TI264" s="31"/>
      <c r="TJ264" s="31"/>
      <c r="TK264" s="31"/>
      <c r="TL264" s="31"/>
      <c r="TM264" s="31"/>
      <c r="TN264" s="31"/>
      <c r="TO264" s="31"/>
    </row>
    <row r="265" spans="1:535" s="33" customFormat="1" ht="36.75" customHeight="1" x14ac:dyDescent="0.25">
      <c r="A265" s="84" t="s">
        <v>118</v>
      </c>
      <c r="B265" s="93"/>
      <c r="C265" s="67" t="s">
        <v>34</v>
      </c>
      <c r="D265" s="155">
        <f>D266</f>
        <v>6412819</v>
      </c>
      <c r="E265" s="155">
        <f t="shared" si="190"/>
        <v>5019800</v>
      </c>
      <c r="F265" s="155">
        <f t="shared" si="190"/>
        <v>102319</v>
      </c>
      <c r="G265" s="155">
        <f>G266</f>
        <v>4621579.37</v>
      </c>
      <c r="H265" s="155">
        <f t="shared" si="190"/>
        <v>3637606.89</v>
      </c>
      <c r="I265" s="155">
        <f t="shared" si="190"/>
        <v>58923.1</v>
      </c>
      <c r="J265" s="154">
        <f t="shared" si="152"/>
        <v>72.067828048787902</v>
      </c>
      <c r="K265" s="155">
        <f t="shared" si="190"/>
        <v>0</v>
      </c>
      <c r="L265" s="155">
        <v>0</v>
      </c>
      <c r="M265" s="155">
        <v>0</v>
      </c>
      <c r="N265" s="155">
        <v>0</v>
      </c>
      <c r="O265" s="155">
        <v>0</v>
      </c>
      <c r="P265" s="155">
        <v>0</v>
      </c>
      <c r="Q265" s="155">
        <f t="shared" si="191"/>
        <v>0</v>
      </c>
      <c r="R265" s="155">
        <v>0</v>
      </c>
      <c r="S265" s="155">
        <v>0</v>
      </c>
      <c r="T265" s="155">
        <v>0</v>
      </c>
      <c r="U265" s="155">
        <v>0</v>
      </c>
      <c r="V265" s="155">
        <v>0</v>
      </c>
      <c r="W265" s="154"/>
      <c r="X265" s="155">
        <f t="shared" si="192"/>
        <v>4621579.37</v>
      </c>
      <c r="Y265" s="203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  <c r="CU265" s="32"/>
      <c r="CV265" s="32"/>
      <c r="CW265" s="32"/>
      <c r="CX265" s="32"/>
      <c r="CY265" s="32"/>
      <c r="CZ265" s="32"/>
      <c r="DA265" s="32"/>
      <c r="DB265" s="32"/>
      <c r="DC265" s="32"/>
      <c r="DD265" s="32"/>
      <c r="DE265" s="32"/>
      <c r="DF265" s="32"/>
      <c r="DG265" s="32"/>
      <c r="DH265" s="32"/>
      <c r="DI265" s="32"/>
      <c r="DJ265" s="32"/>
      <c r="DK265" s="32"/>
      <c r="DL265" s="32"/>
      <c r="DM265" s="32"/>
      <c r="DN265" s="32"/>
      <c r="DO265" s="32"/>
      <c r="DP265" s="32"/>
      <c r="DQ265" s="32"/>
      <c r="DR265" s="32"/>
      <c r="DS265" s="32"/>
      <c r="DT265" s="32"/>
      <c r="DU265" s="32"/>
      <c r="DV265" s="32"/>
      <c r="DW265" s="32"/>
      <c r="DX265" s="32"/>
      <c r="DY265" s="32"/>
      <c r="DZ265" s="32"/>
      <c r="EA265" s="32"/>
      <c r="EB265" s="32"/>
      <c r="EC265" s="32"/>
      <c r="ED265" s="32"/>
      <c r="EE265" s="32"/>
      <c r="EF265" s="32"/>
      <c r="EG265" s="32"/>
      <c r="EH265" s="32"/>
      <c r="EI265" s="32"/>
      <c r="EJ265" s="32"/>
      <c r="EK265" s="32"/>
      <c r="EL265" s="32"/>
      <c r="EM265" s="32"/>
      <c r="EN265" s="32"/>
      <c r="EO265" s="32"/>
      <c r="EP265" s="32"/>
      <c r="EQ265" s="32"/>
      <c r="ER265" s="32"/>
      <c r="ES265" s="32"/>
      <c r="ET265" s="32"/>
      <c r="EU265" s="32"/>
      <c r="EV265" s="32"/>
      <c r="EW265" s="32"/>
      <c r="EX265" s="32"/>
      <c r="EY265" s="32"/>
      <c r="EZ265" s="32"/>
      <c r="FA265" s="32"/>
      <c r="FB265" s="32"/>
      <c r="FC265" s="32"/>
      <c r="FD265" s="32"/>
      <c r="FE265" s="32"/>
      <c r="FF265" s="32"/>
      <c r="FG265" s="32"/>
      <c r="FH265" s="32"/>
      <c r="FI265" s="32"/>
      <c r="FJ265" s="32"/>
      <c r="FK265" s="32"/>
      <c r="FL265" s="32"/>
      <c r="FM265" s="32"/>
      <c r="FN265" s="32"/>
      <c r="FO265" s="32"/>
      <c r="FP265" s="32"/>
      <c r="FQ265" s="32"/>
      <c r="FR265" s="32"/>
      <c r="FS265" s="32"/>
      <c r="FT265" s="32"/>
      <c r="FU265" s="32"/>
      <c r="FV265" s="32"/>
      <c r="FW265" s="32"/>
      <c r="FX265" s="32"/>
      <c r="FY265" s="32"/>
      <c r="FZ265" s="32"/>
      <c r="GA265" s="32"/>
      <c r="GB265" s="32"/>
      <c r="GC265" s="32"/>
      <c r="GD265" s="32"/>
      <c r="GE265" s="32"/>
      <c r="GF265" s="32"/>
      <c r="GG265" s="32"/>
      <c r="GH265" s="32"/>
      <c r="GI265" s="32"/>
      <c r="GJ265" s="32"/>
      <c r="GK265" s="32"/>
      <c r="GL265" s="32"/>
      <c r="GM265" s="32"/>
      <c r="GN265" s="32"/>
      <c r="GO265" s="32"/>
      <c r="GP265" s="32"/>
      <c r="GQ265" s="32"/>
      <c r="GR265" s="32"/>
      <c r="GS265" s="32"/>
      <c r="GT265" s="32"/>
      <c r="GU265" s="32"/>
      <c r="GV265" s="32"/>
      <c r="GW265" s="32"/>
      <c r="GX265" s="32"/>
      <c r="GY265" s="32"/>
      <c r="GZ265" s="32"/>
      <c r="HA265" s="32"/>
      <c r="HB265" s="32"/>
      <c r="HC265" s="32"/>
      <c r="HD265" s="32"/>
      <c r="HE265" s="32"/>
      <c r="HF265" s="32"/>
      <c r="HG265" s="32"/>
      <c r="HH265" s="32"/>
      <c r="HI265" s="32"/>
      <c r="HJ265" s="32"/>
      <c r="HK265" s="32"/>
      <c r="HL265" s="32"/>
      <c r="HM265" s="32"/>
      <c r="HN265" s="32"/>
      <c r="HO265" s="32"/>
      <c r="HP265" s="32"/>
      <c r="HQ265" s="32"/>
      <c r="HR265" s="32"/>
      <c r="HS265" s="32"/>
      <c r="HT265" s="32"/>
      <c r="HU265" s="32"/>
      <c r="HV265" s="32"/>
      <c r="HW265" s="32"/>
      <c r="HX265" s="32"/>
      <c r="HY265" s="32"/>
      <c r="HZ265" s="32"/>
      <c r="IA265" s="32"/>
      <c r="IB265" s="32"/>
      <c r="IC265" s="32"/>
      <c r="ID265" s="32"/>
      <c r="IE265" s="32"/>
      <c r="IF265" s="32"/>
      <c r="IG265" s="32"/>
      <c r="IH265" s="32"/>
      <c r="II265" s="32"/>
      <c r="IJ265" s="32"/>
      <c r="IK265" s="32"/>
      <c r="IL265" s="32"/>
      <c r="IM265" s="32"/>
      <c r="IN265" s="32"/>
      <c r="IO265" s="32"/>
      <c r="IP265" s="32"/>
      <c r="IQ265" s="32"/>
      <c r="IR265" s="32"/>
      <c r="IS265" s="32"/>
      <c r="IT265" s="32"/>
      <c r="IU265" s="32"/>
      <c r="IV265" s="32"/>
      <c r="IW265" s="32"/>
      <c r="IX265" s="32"/>
      <c r="IY265" s="32"/>
      <c r="IZ265" s="32"/>
      <c r="JA265" s="32"/>
      <c r="JB265" s="32"/>
      <c r="JC265" s="32"/>
      <c r="JD265" s="32"/>
      <c r="JE265" s="32"/>
      <c r="JF265" s="32"/>
      <c r="JG265" s="32"/>
      <c r="JH265" s="32"/>
      <c r="JI265" s="32"/>
      <c r="JJ265" s="32"/>
      <c r="JK265" s="32"/>
      <c r="JL265" s="32"/>
      <c r="JM265" s="32"/>
      <c r="JN265" s="32"/>
      <c r="JO265" s="32"/>
      <c r="JP265" s="32"/>
      <c r="JQ265" s="32"/>
      <c r="JR265" s="32"/>
      <c r="JS265" s="32"/>
      <c r="JT265" s="32"/>
      <c r="JU265" s="32"/>
      <c r="JV265" s="32"/>
      <c r="JW265" s="32"/>
      <c r="JX265" s="32"/>
      <c r="JY265" s="32"/>
      <c r="JZ265" s="32"/>
      <c r="KA265" s="32"/>
      <c r="KB265" s="32"/>
      <c r="KC265" s="32"/>
      <c r="KD265" s="32"/>
      <c r="KE265" s="32"/>
      <c r="KF265" s="32"/>
      <c r="KG265" s="32"/>
      <c r="KH265" s="32"/>
      <c r="KI265" s="32"/>
      <c r="KJ265" s="32"/>
      <c r="KK265" s="32"/>
      <c r="KL265" s="32"/>
      <c r="KM265" s="32"/>
      <c r="KN265" s="32"/>
      <c r="KO265" s="32"/>
      <c r="KP265" s="32"/>
      <c r="KQ265" s="32"/>
      <c r="KR265" s="32"/>
      <c r="KS265" s="32"/>
      <c r="KT265" s="32"/>
      <c r="KU265" s="32"/>
      <c r="KV265" s="32"/>
      <c r="KW265" s="32"/>
      <c r="KX265" s="32"/>
      <c r="KY265" s="32"/>
      <c r="KZ265" s="32"/>
      <c r="LA265" s="32"/>
      <c r="LB265" s="32"/>
      <c r="LC265" s="32"/>
      <c r="LD265" s="32"/>
      <c r="LE265" s="32"/>
      <c r="LF265" s="32"/>
      <c r="LG265" s="32"/>
      <c r="LH265" s="32"/>
      <c r="LI265" s="32"/>
      <c r="LJ265" s="32"/>
      <c r="LK265" s="32"/>
      <c r="LL265" s="32"/>
      <c r="LM265" s="32"/>
      <c r="LN265" s="32"/>
      <c r="LO265" s="32"/>
      <c r="LP265" s="32"/>
      <c r="LQ265" s="32"/>
      <c r="LR265" s="32"/>
      <c r="LS265" s="32"/>
      <c r="LT265" s="32"/>
      <c r="LU265" s="32"/>
      <c r="LV265" s="32"/>
      <c r="LW265" s="32"/>
      <c r="LX265" s="32"/>
      <c r="LY265" s="32"/>
      <c r="LZ265" s="32"/>
      <c r="MA265" s="32"/>
      <c r="MB265" s="32"/>
      <c r="MC265" s="32"/>
      <c r="MD265" s="32"/>
      <c r="ME265" s="32"/>
      <c r="MF265" s="32"/>
      <c r="MG265" s="32"/>
      <c r="MH265" s="32"/>
      <c r="MI265" s="32"/>
      <c r="MJ265" s="32"/>
      <c r="MK265" s="32"/>
      <c r="ML265" s="32"/>
      <c r="MM265" s="32"/>
      <c r="MN265" s="32"/>
      <c r="MO265" s="32"/>
      <c r="MP265" s="32"/>
      <c r="MQ265" s="32"/>
      <c r="MR265" s="32"/>
      <c r="MS265" s="32"/>
      <c r="MT265" s="32"/>
      <c r="MU265" s="32"/>
      <c r="MV265" s="32"/>
      <c r="MW265" s="32"/>
      <c r="MX265" s="32"/>
      <c r="MY265" s="32"/>
      <c r="MZ265" s="32"/>
      <c r="NA265" s="32"/>
      <c r="NB265" s="32"/>
      <c r="NC265" s="32"/>
      <c r="ND265" s="32"/>
      <c r="NE265" s="32"/>
      <c r="NF265" s="32"/>
      <c r="NG265" s="32"/>
      <c r="NH265" s="32"/>
      <c r="NI265" s="32"/>
      <c r="NJ265" s="32"/>
      <c r="NK265" s="32"/>
      <c r="NL265" s="32"/>
      <c r="NM265" s="32"/>
      <c r="NN265" s="32"/>
      <c r="NO265" s="32"/>
      <c r="NP265" s="32"/>
      <c r="NQ265" s="32"/>
      <c r="NR265" s="32"/>
      <c r="NS265" s="32"/>
      <c r="NT265" s="32"/>
      <c r="NU265" s="32"/>
      <c r="NV265" s="32"/>
      <c r="NW265" s="32"/>
      <c r="NX265" s="32"/>
      <c r="NY265" s="32"/>
      <c r="NZ265" s="32"/>
      <c r="OA265" s="32"/>
      <c r="OB265" s="32"/>
      <c r="OC265" s="32"/>
      <c r="OD265" s="32"/>
      <c r="OE265" s="32"/>
      <c r="OF265" s="32"/>
      <c r="OG265" s="32"/>
      <c r="OH265" s="32"/>
      <c r="OI265" s="32"/>
      <c r="OJ265" s="32"/>
      <c r="OK265" s="32"/>
      <c r="OL265" s="32"/>
      <c r="OM265" s="32"/>
      <c r="ON265" s="32"/>
      <c r="OO265" s="32"/>
      <c r="OP265" s="32"/>
      <c r="OQ265" s="32"/>
      <c r="OR265" s="32"/>
      <c r="OS265" s="32"/>
      <c r="OT265" s="32"/>
      <c r="OU265" s="32"/>
      <c r="OV265" s="32"/>
      <c r="OW265" s="32"/>
      <c r="OX265" s="32"/>
      <c r="OY265" s="32"/>
      <c r="OZ265" s="32"/>
      <c r="PA265" s="32"/>
      <c r="PB265" s="32"/>
      <c r="PC265" s="32"/>
      <c r="PD265" s="32"/>
      <c r="PE265" s="32"/>
      <c r="PF265" s="32"/>
      <c r="PG265" s="32"/>
      <c r="PH265" s="32"/>
      <c r="PI265" s="32"/>
      <c r="PJ265" s="32"/>
      <c r="PK265" s="32"/>
      <c r="PL265" s="32"/>
      <c r="PM265" s="32"/>
      <c r="PN265" s="32"/>
      <c r="PO265" s="32"/>
      <c r="PP265" s="32"/>
      <c r="PQ265" s="32"/>
      <c r="PR265" s="32"/>
      <c r="PS265" s="32"/>
      <c r="PT265" s="32"/>
      <c r="PU265" s="32"/>
      <c r="PV265" s="32"/>
      <c r="PW265" s="32"/>
      <c r="PX265" s="32"/>
      <c r="PY265" s="32"/>
      <c r="PZ265" s="32"/>
      <c r="QA265" s="32"/>
      <c r="QB265" s="32"/>
      <c r="QC265" s="32"/>
      <c r="QD265" s="32"/>
      <c r="QE265" s="32"/>
      <c r="QF265" s="32"/>
      <c r="QG265" s="32"/>
      <c r="QH265" s="32"/>
      <c r="QI265" s="32"/>
      <c r="QJ265" s="32"/>
      <c r="QK265" s="32"/>
      <c r="QL265" s="32"/>
      <c r="QM265" s="32"/>
      <c r="QN265" s="32"/>
      <c r="QO265" s="32"/>
      <c r="QP265" s="32"/>
      <c r="QQ265" s="32"/>
      <c r="QR265" s="32"/>
      <c r="QS265" s="32"/>
      <c r="QT265" s="32"/>
      <c r="QU265" s="32"/>
      <c r="QV265" s="32"/>
      <c r="QW265" s="32"/>
      <c r="QX265" s="32"/>
      <c r="QY265" s="32"/>
      <c r="QZ265" s="32"/>
      <c r="RA265" s="32"/>
      <c r="RB265" s="32"/>
      <c r="RC265" s="32"/>
      <c r="RD265" s="32"/>
      <c r="RE265" s="32"/>
      <c r="RF265" s="32"/>
      <c r="RG265" s="32"/>
      <c r="RH265" s="32"/>
      <c r="RI265" s="32"/>
      <c r="RJ265" s="32"/>
      <c r="RK265" s="32"/>
      <c r="RL265" s="32"/>
      <c r="RM265" s="32"/>
      <c r="RN265" s="32"/>
      <c r="RO265" s="32"/>
      <c r="RP265" s="32"/>
      <c r="RQ265" s="32"/>
      <c r="RR265" s="32"/>
      <c r="RS265" s="32"/>
      <c r="RT265" s="32"/>
      <c r="RU265" s="32"/>
      <c r="RV265" s="32"/>
      <c r="RW265" s="32"/>
      <c r="RX265" s="32"/>
      <c r="RY265" s="32"/>
      <c r="RZ265" s="32"/>
      <c r="SA265" s="32"/>
      <c r="SB265" s="32"/>
      <c r="SC265" s="32"/>
      <c r="SD265" s="32"/>
      <c r="SE265" s="32"/>
      <c r="SF265" s="32"/>
      <c r="SG265" s="32"/>
      <c r="SH265" s="32"/>
      <c r="SI265" s="32"/>
      <c r="SJ265" s="32"/>
      <c r="SK265" s="32"/>
      <c r="SL265" s="32"/>
      <c r="SM265" s="32"/>
      <c r="SN265" s="32"/>
      <c r="SO265" s="32"/>
      <c r="SP265" s="32"/>
      <c r="SQ265" s="32"/>
      <c r="SR265" s="32"/>
      <c r="SS265" s="32"/>
      <c r="ST265" s="32"/>
      <c r="SU265" s="32"/>
      <c r="SV265" s="32"/>
      <c r="SW265" s="32"/>
      <c r="SX265" s="32"/>
      <c r="SY265" s="32"/>
      <c r="SZ265" s="32"/>
      <c r="TA265" s="32"/>
      <c r="TB265" s="32"/>
      <c r="TC265" s="32"/>
      <c r="TD265" s="32"/>
      <c r="TE265" s="32"/>
      <c r="TF265" s="32"/>
      <c r="TG265" s="32"/>
      <c r="TH265" s="32"/>
      <c r="TI265" s="32"/>
      <c r="TJ265" s="32"/>
      <c r="TK265" s="32"/>
      <c r="TL265" s="32"/>
      <c r="TM265" s="32"/>
      <c r="TN265" s="32"/>
      <c r="TO265" s="32"/>
    </row>
    <row r="266" spans="1:535" s="21" customFormat="1" ht="47.25" x14ac:dyDescent="0.25">
      <c r="A266" s="53" t="s">
        <v>0</v>
      </c>
      <c r="B266" s="82" t="str">
        <f>'дод 5'!A20</f>
        <v>0160</v>
      </c>
      <c r="C266" s="35" t="s">
        <v>492</v>
      </c>
      <c r="D266" s="157">
        <v>6412819</v>
      </c>
      <c r="E266" s="157">
        <v>5019800</v>
      </c>
      <c r="F266" s="157">
        <v>102319</v>
      </c>
      <c r="G266" s="157">
        <v>4621579.37</v>
      </c>
      <c r="H266" s="157">
        <v>3637606.89</v>
      </c>
      <c r="I266" s="157">
        <v>58923.1</v>
      </c>
      <c r="J266" s="158">
        <f t="shared" si="152"/>
        <v>72.067828048787902</v>
      </c>
      <c r="K266" s="157">
        <f>M266+P266</f>
        <v>0</v>
      </c>
      <c r="L266" s="157">
        <v>0</v>
      </c>
      <c r="M266" s="157"/>
      <c r="N266" s="157"/>
      <c r="O266" s="157"/>
      <c r="P266" s="157">
        <v>0</v>
      </c>
      <c r="Q266" s="157">
        <f>S266+V266</f>
        <v>0</v>
      </c>
      <c r="R266" s="157"/>
      <c r="S266" s="157"/>
      <c r="T266" s="157"/>
      <c r="U266" s="157"/>
      <c r="V266" s="157"/>
      <c r="W266" s="158"/>
      <c r="X266" s="157">
        <f t="shared" ref="X266" si="193">G266+Q266</f>
        <v>4621579.37</v>
      </c>
      <c r="Y266" s="203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  <c r="IT266" s="22"/>
      <c r="IU266" s="22"/>
      <c r="IV266" s="22"/>
      <c r="IW266" s="22"/>
      <c r="IX266" s="22"/>
      <c r="IY266" s="22"/>
      <c r="IZ266" s="22"/>
      <c r="JA266" s="22"/>
      <c r="JB266" s="22"/>
      <c r="JC266" s="22"/>
      <c r="JD266" s="22"/>
      <c r="JE266" s="22"/>
      <c r="JF266" s="22"/>
      <c r="JG266" s="22"/>
      <c r="JH266" s="22"/>
      <c r="JI266" s="22"/>
      <c r="JJ266" s="22"/>
      <c r="JK266" s="22"/>
      <c r="JL266" s="22"/>
      <c r="JM266" s="22"/>
      <c r="JN266" s="22"/>
      <c r="JO266" s="22"/>
      <c r="JP266" s="22"/>
      <c r="JQ266" s="22"/>
      <c r="JR266" s="22"/>
      <c r="JS266" s="22"/>
      <c r="JT266" s="22"/>
      <c r="JU266" s="22"/>
      <c r="JV266" s="22"/>
      <c r="JW266" s="22"/>
      <c r="JX266" s="22"/>
      <c r="JY266" s="22"/>
      <c r="JZ266" s="22"/>
      <c r="KA266" s="22"/>
      <c r="KB266" s="22"/>
      <c r="KC266" s="22"/>
      <c r="KD266" s="22"/>
      <c r="KE266" s="22"/>
      <c r="KF266" s="22"/>
      <c r="KG266" s="22"/>
      <c r="KH266" s="22"/>
      <c r="KI266" s="22"/>
      <c r="KJ266" s="22"/>
      <c r="KK266" s="22"/>
      <c r="KL266" s="22"/>
      <c r="KM266" s="22"/>
      <c r="KN266" s="22"/>
      <c r="KO266" s="22"/>
      <c r="KP266" s="22"/>
      <c r="KQ266" s="22"/>
      <c r="KR266" s="22"/>
      <c r="KS266" s="22"/>
      <c r="KT266" s="22"/>
      <c r="KU266" s="22"/>
      <c r="KV266" s="22"/>
      <c r="KW266" s="22"/>
      <c r="KX266" s="22"/>
      <c r="KY266" s="22"/>
      <c r="KZ266" s="22"/>
      <c r="LA266" s="22"/>
      <c r="LB266" s="22"/>
      <c r="LC266" s="22"/>
      <c r="LD266" s="22"/>
      <c r="LE266" s="22"/>
      <c r="LF266" s="22"/>
      <c r="LG266" s="22"/>
      <c r="LH266" s="22"/>
      <c r="LI266" s="22"/>
      <c r="LJ266" s="22"/>
      <c r="LK266" s="22"/>
      <c r="LL266" s="22"/>
      <c r="LM266" s="22"/>
      <c r="LN266" s="22"/>
      <c r="LO266" s="22"/>
      <c r="LP266" s="22"/>
      <c r="LQ266" s="22"/>
      <c r="LR266" s="22"/>
      <c r="LS266" s="22"/>
      <c r="LT266" s="22"/>
      <c r="LU266" s="22"/>
      <c r="LV266" s="22"/>
      <c r="LW266" s="22"/>
      <c r="LX266" s="22"/>
      <c r="LY266" s="22"/>
      <c r="LZ266" s="22"/>
      <c r="MA266" s="22"/>
      <c r="MB266" s="22"/>
      <c r="MC266" s="22"/>
      <c r="MD266" s="22"/>
      <c r="ME266" s="22"/>
      <c r="MF266" s="22"/>
      <c r="MG266" s="22"/>
      <c r="MH266" s="22"/>
      <c r="MI266" s="22"/>
      <c r="MJ266" s="22"/>
      <c r="MK266" s="22"/>
      <c r="ML266" s="22"/>
      <c r="MM266" s="22"/>
      <c r="MN266" s="22"/>
      <c r="MO266" s="22"/>
      <c r="MP266" s="22"/>
      <c r="MQ266" s="22"/>
      <c r="MR266" s="22"/>
      <c r="MS266" s="22"/>
      <c r="MT266" s="22"/>
      <c r="MU266" s="22"/>
      <c r="MV266" s="22"/>
      <c r="MW266" s="22"/>
      <c r="MX266" s="22"/>
      <c r="MY266" s="22"/>
      <c r="MZ266" s="22"/>
      <c r="NA266" s="22"/>
      <c r="NB266" s="22"/>
      <c r="NC266" s="22"/>
      <c r="ND266" s="22"/>
      <c r="NE266" s="22"/>
      <c r="NF266" s="22"/>
      <c r="NG266" s="22"/>
      <c r="NH266" s="22"/>
      <c r="NI266" s="22"/>
      <c r="NJ266" s="22"/>
      <c r="NK266" s="22"/>
      <c r="NL266" s="22"/>
      <c r="NM266" s="22"/>
      <c r="NN266" s="22"/>
      <c r="NO266" s="22"/>
      <c r="NP266" s="22"/>
      <c r="NQ266" s="22"/>
      <c r="NR266" s="22"/>
      <c r="NS266" s="22"/>
      <c r="NT266" s="22"/>
      <c r="NU266" s="22"/>
      <c r="NV266" s="22"/>
      <c r="NW266" s="22"/>
      <c r="NX266" s="22"/>
      <c r="NY266" s="22"/>
      <c r="NZ266" s="22"/>
      <c r="OA266" s="22"/>
      <c r="OB266" s="22"/>
      <c r="OC266" s="22"/>
      <c r="OD266" s="22"/>
      <c r="OE266" s="22"/>
      <c r="OF266" s="22"/>
      <c r="OG266" s="22"/>
      <c r="OH266" s="22"/>
      <c r="OI266" s="22"/>
      <c r="OJ266" s="22"/>
      <c r="OK266" s="22"/>
      <c r="OL266" s="22"/>
      <c r="OM266" s="22"/>
      <c r="ON266" s="22"/>
      <c r="OO266" s="22"/>
      <c r="OP266" s="22"/>
      <c r="OQ266" s="22"/>
      <c r="OR266" s="22"/>
      <c r="OS266" s="22"/>
      <c r="OT266" s="22"/>
      <c r="OU266" s="22"/>
      <c r="OV266" s="22"/>
      <c r="OW266" s="22"/>
      <c r="OX266" s="22"/>
      <c r="OY266" s="22"/>
      <c r="OZ266" s="22"/>
      <c r="PA266" s="22"/>
      <c r="PB266" s="22"/>
      <c r="PC266" s="22"/>
      <c r="PD266" s="22"/>
      <c r="PE266" s="22"/>
      <c r="PF266" s="22"/>
      <c r="PG266" s="22"/>
      <c r="PH266" s="22"/>
      <c r="PI266" s="22"/>
      <c r="PJ266" s="22"/>
      <c r="PK266" s="22"/>
      <c r="PL266" s="22"/>
      <c r="PM266" s="22"/>
      <c r="PN266" s="22"/>
      <c r="PO266" s="22"/>
      <c r="PP266" s="22"/>
      <c r="PQ266" s="22"/>
      <c r="PR266" s="22"/>
      <c r="PS266" s="22"/>
      <c r="PT266" s="22"/>
      <c r="PU266" s="22"/>
      <c r="PV266" s="22"/>
      <c r="PW266" s="22"/>
      <c r="PX266" s="22"/>
      <c r="PY266" s="22"/>
      <c r="PZ266" s="22"/>
      <c r="QA266" s="22"/>
      <c r="QB266" s="22"/>
      <c r="QC266" s="22"/>
      <c r="QD266" s="22"/>
      <c r="QE266" s="22"/>
      <c r="QF266" s="22"/>
      <c r="QG266" s="22"/>
      <c r="QH266" s="22"/>
      <c r="QI266" s="22"/>
      <c r="QJ266" s="22"/>
      <c r="QK266" s="22"/>
      <c r="QL266" s="22"/>
      <c r="QM266" s="22"/>
      <c r="QN266" s="22"/>
      <c r="QO266" s="22"/>
      <c r="QP266" s="22"/>
      <c r="QQ266" s="22"/>
      <c r="QR266" s="22"/>
      <c r="QS266" s="22"/>
      <c r="QT266" s="22"/>
      <c r="QU266" s="22"/>
      <c r="QV266" s="22"/>
      <c r="QW266" s="22"/>
      <c r="QX266" s="22"/>
      <c r="QY266" s="22"/>
      <c r="QZ266" s="22"/>
      <c r="RA266" s="22"/>
      <c r="RB266" s="22"/>
      <c r="RC266" s="22"/>
      <c r="RD266" s="22"/>
      <c r="RE266" s="22"/>
      <c r="RF266" s="22"/>
      <c r="RG266" s="22"/>
      <c r="RH266" s="22"/>
      <c r="RI266" s="22"/>
      <c r="RJ266" s="22"/>
      <c r="RK266" s="22"/>
      <c r="RL266" s="22"/>
      <c r="RM266" s="22"/>
      <c r="RN266" s="22"/>
      <c r="RO266" s="22"/>
      <c r="RP266" s="22"/>
      <c r="RQ266" s="22"/>
      <c r="RR266" s="22"/>
      <c r="RS266" s="22"/>
      <c r="RT266" s="22"/>
      <c r="RU266" s="22"/>
      <c r="RV266" s="22"/>
      <c r="RW266" s="22"/>
      <c r="RX266" s="22"/>
      <c r="RY266" s="22"/>
      <c r="RZ266" s="22"/>
      <c r="SA266" s="22"/>
      <c r="SB266" s="22"/>
      <c r="SC266" s="22"/>
      <c r="SD266" s="22"/>
      <c r="SE266" s="22"/>
      <c r="SF266" s="22"/>
      <c r="SG266" s="22"/>
      <c r="SH266" s="22"/>
      <c r="SI266" s="22"/>
      <c r="SJ266" s="22"/>
      <c r="SK266" s="22"/>
      <c r="SL266" s="22"/>
      <c r="SM266" s="22"/>
      <c r="SN266" s="22"/>
      <c r="SO266" s="22"/>
      <c r="SP266" s="22"/>
      <c r="SQ266" s="22"/>
      <c r="SR266" s="22"/>
      <c r="SS266" s="22"/>
      <c r="ST266" s="22"/>
      <c r="SU266" s="22"/>
      <c r="SV266" s="22"/>
      <c r="SW266" s="22"/>
      <c r="SX266" s="22"/>
      <c r="SY266" s="22"/>
      <c r="SZ266" s="22"/>
      <c r="TA266" s="22"/>
      <c r="TB266" s="22"/>
      <c r="TC266" s="22"/>
      <c r="TD266" s="22"/>
      <c r="TE266" s="22"/>
      <c r="TF266" s="22"/>
      <c r="TG266" s="22"/>
      <c r="TH266" s="22"/>
      <c r="TI266" s="22"/>
      <c r="TJ266" s="22"/>
      <c r="TK266" s="22"/>
      <c r="TL266" s="22"/>
      <c r="TM266" s="22"/>
      <c r="TN266" s="22"/>
      <c r="TO266" s="22"/>
    </row>
    <row r="267" spans="1:535" s="26" customFormat="1" ht="52.5" customHeight="1" x14ac:dyDescent="0.25">
      <c r="A267" s="94" t="s">
        <v>28</v>
      </c>
      <c r="B267" s="96"/>
      <c r="C267" s="91" t="s">
        <v>33</v>
      </c>
      <c r="D267" s="153">
        <f>D268</f>
        <v>3729104.55</v>
      </c>
      <c r="E267" s="153">
        <f t="shared" ref="E267:K267" si="194">E268</f>
        <v>2146200</v>
      </c>
      <c r="F267" s="153">
        <f t="shared" si="194"/>
        <v>0</v>
      </c>
      <c r="G267" s="153">
        <f>G268</f>
        <v>2377360.4900000002</v>
      </c>
      <c r="H267" s="153">
        <f t="shared" si="194"/>
        <v>1663596.45</v>
      </c>
      <c r="I267" s="153">
        <f t="shared" si="194"/>
        <v>0</v>
      </c>
      <c r="J267" s="154">
        <f t="shared" si="152"/>
        <v>63.751510801701713</v>
      </c>
      <c r="K267" s="153">
        <f t="shared" si="194"/>
        <v>270865851.10000002</v>
      </c>
      <c r="L267" s="153">
        <f t="shared" ref="L267" si="195">L268</f>
        <v>257420568.44999999</v>
      </c>
      <c r="M267" s="153">
        <f t="shared" ref="M267" si="196">M268</f>
        <v>1900000</v>
      </c>
      <c r="N267" s="153">
        <f t="shared" ref="N267" si="197">N268</f>
        <v>1332000</v>
      </c>
      <c r="O267" s="153">
        <f t="shared" ref="O267" si="198">O268</f>
        <v>71500</v>
      </c>
      <c r="P267" s="153">
        <f t="shared" ref="P267:X267" si="199">P268</f>
        <v>268965851.10000002</v>
      </c>
      <c r="Q267" s="153">
        <f t="shared" si="199"/>
        <v>109237435.03999999</v>
      </c>
      <c r="R267" s="153">
        <f t="shared" si="199"/>
        <v>91959718</v>
      </c>
      <c r="S267" s="153">
        <f t="shared" si="199"/>
        <v>2496569.04</v>
      </c>
      <c r="T267" s="153">
        <f t="shared" si="199"/>
        <v>1927392.47</v>
      </c>
      <c r="U267" s="153">
        <f t="shared" si="199"/>
        <v>61003.839999999997</v>
      </c>
      <c r="V267" s="153">
        <f t="shared" si="199"/>
        <v>106740866</v>
      </c>
      <c r="W267" s="154">
        <f t="shared" si="154"/>
        <v>40.328980045428835</v>
      </c>
      <c r="X267" s="153">
        <f t="shared" si="199"/>
        <v>111614795.53</v>
      </c>
      <c r="Y267" s="203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  <c r="EI267" s="31"/>
      <c r="EJ267" s="31"/>
      <c r="EK267" s="31"/>
      <c r="EL267" s="31"/>
      <c r="EM267" s="31"/>
      <c r="EN267" s="31"/>
      <c r="EO267" s="31"/>
      <c r="EP267" s="31"/>
      <c r="EQ267" s="31"/>
      <c r="ER267" s="31"/>
      <c r="ES267" s="31"/>
      <c r="ET267" s="31"/>
      <c r="EU267" s="31"/>
      <c r="EV267" s="31"/>
      <c r="EW267" s="31"/>
      <c r="EX267" s="31"/>
      <c r="EY267" s="31"/>
      <c r="EZ267" s="31"/>
      <c r="FA267" s="31"/>
      <c r="FB267" s="31"/>
      <c r="FC267" s="31"/>
      <c r="FD267" s="31"/>
      <c r="FE267" s="31"/>
      <c r="FF267" s="31"/>
      <c r="FG267" s="31"/>
      <c r="FH267" s="31"/>
      <c r="FI267" s="31"/>
      <c r="FJ267" s="31"/>
      <c r="FK267" s="31"/>
      <c r="FL267" s="31"/>
      <c r="FM267" s="31"/>
      <c r="FN267" s="31"/>
      <c r="FO267" s="31"/>
      <c r="FP267" s="31"/>
      <c r="FQ267" s="31"/>
      <c r="FR267" s="31"/>
      <c r="FS267" s="31"/>
      <c r="FT267" s="31"/>
      <c r="FU267" s="31"/>
      <c r="FV267" s="31"/>
      <c r="FW267" s="31"/>
      <c r="FX267" s="31"/>
      <c r="FY267" s="31"/>
      <c r="FZ267" s="31"/>
      <c r="GA267" s="31"/>
      <c r="GB267" s="31"/>
      <c r="GC267" s="31"/>
      <c r="GD267" s="31"/>
      <c r="GE267" s="31"/>
      <c r="GF267" s="31"/>
      <c r="GG267" s="31"/>
      <c r="GH267" s="31"/>
      <c r="GI267" s="31"/>
      <c r="GJ267" s="31"/>
      <c r="GK267" s="31"/>
      <c r="GL267" s="31"/>
      <c r="GM267" s="31"/>
      <c r="GN267" s="31"/>
      <c r="GO267" s="31"/>
      <c r="GP267" s="31"/>
      <c r="GQ267" s="31"/>
      <c r="GR267" s="31"/>
      <c r="GS267" s="31"/>
      <c r="GT267" s="31"/>
      <c r="GU267" s="31"/>
      <c r="GV267" s="31"/>
      <c r="GW267" s="31"/>
      <c r="GX267" s="31"/>
      <c r="GY267" s="31"/>
      <c r="GZ267" s="31"/>
      <c r="HA267" s="31"/>
      <c r="HB267" s="31"/>
      <c r="HC267" s="31"/>
      <c r="HD267" s="31"/>
      <c r="HE267" s="31"/>
      <c r="HF267" s="31"/>
      <c r="HG267" s="31"/>
      <c r="HH267" s="31"/>
      <c r="HI267" s="31"/>
      <c r="HJ267" s="31"/>
      <c r="HK267" s="31"/>
      <c r="HL267" s="31"/>
      <c r="HM267" s="31"/>
      <c r="HN267" s="31"/>
      <c r="HO267" s="31"/>
      <c r="HP267" s="31"/>
      <c r="HQ267" s="31"/>
      <c r="HR267" s="31"/>
      <c r="HS267" s="31"/>
      <c r="HT267" s="31"/>
      <c r="HU267" s="31"/>
      <c r="HV267" s="31"/>
      <c r="HW267" s="31"/>
      <c r="HX267" s="31"/>
      <c r="HY267" s="31"/>
      <c r="HZ267" s="31"/>
      <c r="IA267" s="31"/>
      <c r="IB267" s="31"/>
      <c r="IC267" s="31"/>
      <c r="ID267" s="31"/>
      <c r="IE267" s="31"/>
      <c r="IF267" s="31"/>
      <c r="IG267" s="31"/>
      <c r="IH267" s="31"/>
      <c r="II267" s="31"/>
      <c r="IJ267" s="31"/>
      <c r="IK267" s="31"/>
      <c r="IL267" s="31"/>
      <c r="IM267" s="31"/>
      <c r="IN267" s="31"/>
      <c r="IO267" s="31"/>
      <c r="IP267" s="31"/>
      <c r="IQ267" s="31"/>
      <c r="IR267" s="31"/>
      <c r="IS267" s="31"/>
      <c r="IT267" s="31"/>
      <c r="IU267" s="31"/>
      <c r="IV267" s="31"/>
      <c r="IW267" s="31"/>
      <c r="IX267" s="31"/>
      <c r="IY267" s="31"/>
      <c r="IZ267" s="31"/>
      <c r="JA267" s="31"/>
      <c r="JB267" s="31"/>
      <c r="JC267" s="31"/>
      <c r="JD267" s="31"/>
      <c r="JE267" s="31"/>
      <c r="JF267" s="31"/>
      <c r="JG267" s="31"/>
      <c r="JH267" s="31"/>
      <c r="JI267" s="31"/>
      <c r="JJ267" s="31"/>
      <c r="JK267" s="31"/>
      <c r="JL267" s="31"/>
      <c r="JM267" s="31"/>
      <c r="JN267" s="31"/>
      <c r="JO267" s="31"/>
      <c r="JP267" s="31"/>
      <c r="JQ267" s="31"/>
      <c r="JR267" s="31"/>
      <c r="JS267" s="31"/>
      <c r="JT267" s="31"/>
      <c r="JU267" s="31"/>
      <c r="JV267" s="31"/>
      <c r="JW267" s="31"/>
      <c r="JX267" s="31"/>
      <c r="JY267" s="31"/>
      <c r="JZ267" s="31"/>
      <c r="KA267" s="31"/>
      <c r="KB267" s="31"/>
      <c r="KC267" s="31"/>
      <c r="KD267" s="31"/>
      <c r="KE267" s="31"/>
      <c r="KF267" s="31"/>
      <c r="KG267" s="31"/>
      <c r="KH267" s="31"/>
      <c r="KI267" s="31"/>
      <c r="KJ267" s="31"/>
      <c r="KK267" s="31"/>
      <c r="KL267" s="31"/>
      <c r="KM267" s="31"/>
      <c r="KN267" s="31"/>
      <c r="KO267" s="31"/>
      <c r="KP267" s="31"/>
      <c r="KQ267" s="31"/>
      <c r="KR267" s="31"/>
      <c r="KS267" s="31"/>
      <c r="KT267" s="31"/>
      <c r="KU267" s="31"/>
      <c r="KV267" s="31"/>
      <c r="KW267" s="31"/>
      <c r="KX267" s="31"/>
      <c r="KY267" s="31"/>
      <c r="KZ267" s="31"/>
      <c r="LA267" s="31"/>
      <c r="LB267" s="31"/>
      <c r="LC267" s="31"/>
      <c r="LD267" s="31"/>
      <c r="LE267" s="31"/>
      <c r="LF267" s="31"/>
      <c r="LG267" s="31"/>
      <c r="LH267" s="31"/>
      <c r="LI267" s="31"/>
      <c r="LJ267" s="31"/>
      <c r="LK267" s="31"/>
      <c r="LL267" s="31"/>
      <c r="LM267" s="31"/>
      <c r="LN267" s="31"/>
      <c r="LO267" s="31"/>
      <c r="LP267" s="31"/>
      <c r="LQ267" s="31"/>
      <c r="LR267" s="31"/>
      <c r="LS267" s="31"/>
      <c r="LT267" s="31"/>
      <c r="LU267" s="31"/>
      <c r="LV267" s="31"/>
      <c r="LW267" s="31"/>
      <c r="LX267" s="31"/>
      <c r="LY267" s="31"/>
      <c r="LZ267" s="31"/>
      <c r="MA267" s="31"/>
      <c r="MB267" s="31"/>
      <c r="MC267" s="31"/>
      <c r="MD267" s="31"/>
      <c r="ME267" s="31"/>
      <c r="MF267" s="31"/>
      <c r="MG267" s="31"/>
      <c r="MH267" s="31"/>
      <c r="MI267" s="31"/>
      <c r="MJ267" s="31"/>
      <c r="MK267" s="31"/>
      <c r="ML267" s="31"/>
      <c r="MM267" s="31"/>
      <c r="MN267" s="31"/>
      <c r="MO267" s="31"/>
      <c r="MP267" s="31"/>
      <c r="MQ267" s="31"/>
      <c r="MR267" s="31"/>
      <c r="MS267" s="31"/>
      <c r="MT267" s="31"/>
      <c r="MU267" s="31"/>
      <c r="MV267" s="31"/>
      <c r="MW267" s="31"/>
      <c r="MX267" s="31"/>
      <c r="MY267" s="31"/>
      <c r="MZ267" s="31"/>
      <c r="NA267" s="31"/>
      <c r="NB267" s="31"/>
      <c r="NC267" s="31"/>
      <c r="ND267" s="31"/>
      <c r="NE267" s="31"/>
      <c r="NF267" s="31"/>
      <c r="NG267" s="31"/>
      <c r="NH267" s="31"/>
      <c r="NI267" s="31"/>
      <c r="NJ267" s="31"/>
      <c r="NK267" s="31"/>
      <c r="NL267" s="31"/>
      <c r="NM267" s="31"/>
      <c r="NN267" s="31"/>
      <c r="NO267" s="31"/>
      <c r="NP267" s="31"/>
      <c r="NQ267" s="31"/>
      <c r="NR267" s="31"/>
      <c r="NS267" s="31"/>
      <c r="NT267" s="31"/>
      <c r="NU267" s="31"/>
      <c r="NV267" s="31"/>
      <c r="NW267" s="31"/>
      <c r="NX267" s="31"/>
      <c r="NY267" s="31"/>
      <c r="NZ267" s="31"/>
      <c r="OA267" s="31"/>
      <c r="OB267" s="31"/>
      <c r="OC267" s="31"/>
      <c r="OD267" s="31"/>
      <c r="OE267" s="31"/>
      <c r="OF267" s="31"/>
      <c r="OG267" s="31"/>
      <c r="OH267" s="31"/>
      <c r="OI267" s="31"/>
      <c r="OJ267" s="31"/>
      <c r="OK267" s="31"/>
      <c r="OL267" s="31"/>
      <c r="OM267" s="31"/>
      <c r="ON267" s="31"/>
      <c r="OO267" s="31"/>
      <c r="OP267" s="31"/>
      <c r="OQ267" s="31"/>
      <c r="OR267" s="31"/>
      <c r="OS267" s="31"/>
      <c r="OT267" s="31"/>
      <c r="OU267" s="31"/>
      <c r="OV267" s="31"/>
      <c r="OW267" s="31"/>
      <c r="OX267" s="31"/>
      <c r="OY267" s="31"/>
      <c r="OZ267" s="31"/>
      <c r="PA267" s="31"/>
      <c r="PB267" s="31"/>
      <c r="PC267" s="31"/>
      <c r="PD267" s="31"/>
      <c r="PE267" s="31"/>
      <c r="PF267" s="31"/>
      <c r="PG267" s="31"/>
      <c r="PH267" s="31"/>
      <c r="PI267" s="31"/>
      <c r="PJ267" s="31"/>
      <c r="PK267" s="31"/>
      <c r="PL267" s="31"/>
      <c r="PM267" s="31"/>
      <c r="PN267" s="31"/>
      <c r="PO267" s="31"/>
      <c r="PP267" s="31"/>
      <c r="PQ267" s="31"/>
      <c r="PR267" s="31"/>
      <c r="PS267" s="31"/>
      <c r="PT267" s="31"/>
      <c r="PU267" s="31"/>
      <c r="PV267" s="31"/>
      <c r="PW267" s="31"/>
      <c r="PX267" s="31"/>
      <c r="PY267" s="31"/>
      <c r="PZ267" s="31"/>
      <c r="QA267" s="31"/>
      <c r="QB267" s="31"/>
      <c r="QC267" s="31"/>
      <c r="QD267" s="31"/>
      <c r="QE267" s="31"/>
      <c r="QF267" s="31"/>
      <c r="QG267" s="31"/>
      <c r="QH267" s="31"/>
      <c r="QI267" s="31"/>
      <c r="QJ267" s="31"/>
      <c r="QK267" s="31"/>
      <c r="QL267" s="31"/>
      <c r="QM267" s="31"/>
      <c r="QN267" s="31"/>
      <c r="QO267" s="31"/>
      <c r="QP267" s="31"/>
      <c r="QQ267" s="31"/>
      <c r="QR267" s="31"/>
      <c r="QS267" s="31"/>
      <c r="QT267" s="31"/>
      <c r="QU267" s="31"/>
      <c r="QV267" s="31"/>
      <c r="QW267" s="31"/>
      <c r="QX267" s="31"/>
      <c r="QY267" s="31"/>
      <c r="QZ267" s="31"/>
      <c r="RA267" s="31"/>
      <c r="RB267" s="31"/>
      <c r="RC267" s="31"/>
      <c r="RD267" s="31"/>
      <c r="RE267" s="31"/>
      <c r="RF267" s="31"/>
      <c r="RG267" s="31"/>
      <c r="RH267" s="31"/>
      <c r="RI267" s="31"/>
      <c r="RJ267" s="31"/>
      <c r="RK267" s="31"/>
      <c r="RL267" s="31"/>
      <c r="RM267" s="31"/>
      <c r="RN267" s="31"/>
      <c r="RO267" s="31"/>
      <c r="RP267" s="31"/>
      <c r="RQ267" s="31"/>
      <c r="RR267" s="31"/>
      <c r="RS267" s="31"/>
      <c r="RT267" s="31"/>
      <c r="RU267" s="31"/>
      <c r="RV267" s="31"/>
      <c r="RW267" s="31"/>
      <c r="RX267" s="31"/>
      <c r="RY267" s="31"/>
      <c r="RZ267" s="31"/>
      <c r="SA267" s="31"/>
      <c r="SB267" s="31"/>
      <c r="SC267" s="31"/>
      <c r="SD267" s="31"/>
      <c r="SE267" s="31"/>
      <c r="SF267" s="31"/>
      <c r="SG267" s="31"/>
      <c r="SH267" s="31"/>
      <c r="SI267" s="31"/>
      <c r="SJ267" s="31"/>
      <c r="SK267" s="31"/>
      <c r="SL267" s="31"/>
      <c r="SM267" s="31"/>
      <c r="SN267" s="31"/>
      <c r="SO267" s="31"/>
      <c r="SP267" s="31"/>
      <c r="SQ267" s="31"/>
      <c r="SR267" s="31"/>
      <c r="SS267" s="31"/>
      <c r="ST267" s="31"/>
      <c r="SU267" s="31"/>
      <c r="SV267" s="31"/>
      <c r="SW267" s="31"/>
      <c r="SX267" s="31"/>
      <c r="SY267" s="31"/>
      <c r="SZ267" s="31"/>
      <c r="TA267" s="31"/>
      <c r="TB267" s="31"/>
      <c r="TC267" s="31"/>
      <c r="TD267" s="31"/>
      <c r="TE267" s="31"/>
      <c r="TF267" s="31"/>
      <c r="TG267" s="31"/>
      <c r="TH267" s="31"/>
      <c r="TI267" s="31"/>
      <c r="TJ267" s="31"/>
      <c r="TK267" s="31"/>
      <c r="TL267" s="31"/>
      <c r="TM267" s="31"/>
      <c r="TN267" s="31"/>
      <c r="TO267" s="31"/>
    </row>
    <row r="268" spans="1:535" s="33" customFormat="1" ht="47.25" x14ac:dyDescent="0.25">
      <c r="A268" s="84" t="s">
        <v>29</v>
      </c>
      <c r="B268" s="93"/>
      <c r="C268" s="67" t="s">
        <v>420</v>
      </c>
      <c r="D268" s="155">
        <f>SUM(D270+D271+D272+D273+D274+D275+D276+D278+D279+D280+D281+D282+D283+D277+D285+D286)</f>
        <v>3729104.55</v>
      </c>
      <c r="E268" s="155">
        <f t="shared" ref="E268:X268" si="200">SUM(E270+E271+E272+E273+E274+E275+E276+E278+E279+E280+E281+E282+E283+E277+E285+E286)</f>
        <v>2146200</v>
      </c>
      <c r="F268" s="155">
        <f t="shared" si="200"/>
        <v>0</v>
      </c>
      <c r="G268" s="155">
        <f>SUM(G270+G271+G272+G273+G274+G275+G276+G278+G279+G280+G281+G282+G283+G277+G285+G286)</f>
        <v>2377360.4900000002</v>
      </c>
      <c r="H268" s="155">
        <f t="shared" ref="H268:I268" si="201">SUM(H270+H271+H272+H273+H274+H275+H276+H278+H279+H280+H281+H282+H283+H277+H285+H286)</f>
        <v>1663596.45</v>
      </c>
      <c r="I268" s="155">
        <f t="shared" si="201"/>
        <v>0</v>
      </c>
      <c r="J268" s="154">
        <f t="shared" si="152"/>
        <v>63.751510801701713</v>
      </c>
      <c r="K268" s="155">
        <f t="shared" si="200"/>
        <v>270865851.10000002</v>
      </c>
      <c r="L268" s="155">
        <f t="shared" si="200"/>
        <v>257420568.44999999</v>
      </c>
      <c r="M268" s="155">
        <f t="shared" si="200"/>
        <v>1900000</v>
      </c>
      <c r="N268" s="155">
        <f t="shared" si="200"/>
        <v>1332000</v>
      </c>
      <c r="O268" s="155">
        <f t="shared" si="200"/>
        <v>71500</v>
      </c>
      <c r="P268" s="155">
        <f t="shared" si="200"/>
        <v>268965851.10000002</v>
      </c>
      <c r="Q268" s="155">
        <f t="shared" ref="Q268:V268" si="202">SUM(Q270+Q271+Q272+Q273+Q274+Q275+Q276+Q278+Q279+Q280+Q281+Q282+Q283+Q277+Q285+Q286)</f>
        <v>109237435.03999999</v>
      </c>
      <c r="R268" s="155">
        <f t="shared" si="202"/>
        <v>91959718</v>
      </c>
      <c r="S268" s="155">
        <f t="shared" si="202"/>
        <v>2496569.04</v>
      </c>
      <c r="T268" s="155">
        <f t="shared" si="202"/>
        <v>1927392.47</v>
      </c>
      <c r="U268" s="155">
        <f t="shared" si="202"/>
        <v>61003.839999999997</v>
      </c>
      <c r="V268" s="155">
        <f t="shared" si="202"/>
        <v>106740866</v>
      </c>
      <c r="W268" s="154">
        <f t="shared" si="154"/>
        <v>40.328980045428835</v>
      </c>
      <c r="X268" s="155">
        <f t="shared" si="200"/>
        <v>111614795.53</v>
      </c>
      <c r="Y268" s="203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  <c r="DA268" s="32"/>
      <c r="DB268" s="32"/>
      <c r="DC268" s="32"/>
      <c r="DD268" s="32"/>
      <c r="DE268" s="32"/>
      <c r="DF268" s="32"/>
      <c r="DG268" s="32"/>
      <c r="DH268" s="32"/>
      <c r="DI268" s="32"/>
      <c r="DJ268" s="32"/>
      <c r="DK268" s="32"/>
      <c r="DL268" s="32"/>
      <c r="DM268" s="32"/>
      <c r="DN268" s="32"/>
      <c r="DO268" s="32"/>
      <c r="DP268" s="32"/>
      <c r="DQ268" s="32"/>
      <c r="DR268" s="32"/>
      <c r="DS268" s="32"/>
      <c r="DT268" s="32"/>
      <c r="DU268" s="32"/>
      <c r="DV268" s="32"/>
      <c r="DW268" s="32"/>
      <c r="DX268" s="32"/>
      <c r="DY268" s="32"/>
      <c r="DZ268" s="32"/>
      <c r="EA268" s="32"/>
      <c r="EB268" s="32"/>
      <c r="EC268" s="32"/>
      <c r="ED268" s="32"/>
      <c r="EE268" s="32"/>
      <c r="EF268" s="32"/>
      <c r="EG268" s="32"/>
      <c r="EH268" s="32"/>
      <c r="EI268" s="32"/>
      <c r="EJ268" s="32"/>
      <c r="EK268" s="32"/>
      <c r="EL268" s="32"/>
      <c r="EM268" s="32"/>
      <c r="EN268" s="32"/>
      <c r="EO268" s="32"/>
      <c r="EP268" s="32"/>
      <c r="EQ268" s="32"/>
      <c r="ER268" s="32"/>
      <c r="ES268" s="32"/>
      <c r="ET268" s="32"/>
      <c r="EU268" s="32"/>
      <c r="EV268" s="32"/>
      <c r="EW268" s="32"/>
      <c r="EX268" s="32"/>
      <c r="EY268" s="32"/>
      <c r="EZ268" s="32"/>
      <c r="FA268" s="32"/>
      <c r="FB268" s="32"/>
      <c r="FC268" s="32"/>
      <c r="FD268" s="32"/>
      <c r="FE268" s="32"/>
      <c r="FF268" s="32"/>
      <c r="FG268" s="32"/>
      <c r="FH268" s="32"/>
      <c r="FI268" s="32"/>
      <c r="FJ268" s="32"/>
      <c r="FK268" s="32"/>
      <c r="FL268" s="32"/>
      <c r="FM268" s="32"/>
      <c r="FN268" s="32"/>
      <c r="FO268" s="32"/>
      <c r="FP268" s="32"/>
      <c r="FQ268" s="32"/>
      <c r="FR268" s="32"/>
      <c r="FS268" s="32"/>
      <c r="FT268" s="32"/>
      <c r="FU268" s="32"/>
      <c r="FV268" s="32"/>
      <c r="FW268" s="32"/>
      <c r="FX268" s="32"/>
      <c r="FY268" s="32"/>
      <c r="FZ268" s="32"/>
      <c r="GA268" s="32"/>
      <c r="GB268" s="32"/>
      <c r="GC268" s="32"/>
      <c r="GD268" s="32"/>
      <c r="GE268" s="32"/>
      <c r="GF268" s="32"/>
      <c r="GG268" s="32"/>
      <c r="GH268" s="32"/>
      <c r="GI268" s="32"/>
      <c r="GJ268" s="32"/>
      <c r="GK268" s="32"/>
      <c r="GL268" s="32"/>
      <c r="GM268" s="32"/>
      <c r="GN268" s="32"/>
      <c r="GO268" s="32"/>
      <c r="GP268" s="32"/>
      <c r="GQ268" s="32"/>
      <c r="GR268" s="32"/>
      <c r="GS268" s="32"/>
      <c r="GT268" s="32"/>
      <c r="GU268" s="32"/>
      <c r="GV268" s="32"/>
      <c r="GW268" s="32"/>
      <c r="GX268" s="32"/>
      <c r="GY268" s="32"/>
      <c r="GZ268" s="32"/>
      <c r="HA268" s="32"/>
      <c r="HB268" s="32"/>
      <c r="HC268" s="32"/>
      <c r="HD268" s="32"/>
      <c r="HE268" s="32"/>
      <c r="HF268" s="32"/>
      <c r="HG268" s="32"/>
      <c r="HH268" s="32"/>
      <c r="HI268" s="32"/>
      <c r="HJ268" s="32"/>
      <c r="HK268" s="32"/>
      <c r="HL268" s="32"/>
      <c r="HM268" s="32"/>
      <c r="HN268" s="32"/>
      <c r="HO268" s="32"/>
      <c r="HP268" s="32"/>
      <c r="HQ268" s="32"/>
      <c r="HR268" s="32"/>
      <c r="HS268" s="32"/>
      <c r="HT268" s="32"/>
      <c r="HU268" s="32"/>
      <c r="HV268" s="32"/>
      <c r="HW268" s="32"/>
      <c r="HX268" s="32"/>
      <c r="HY268" s="32"/>
      <c r="HZ268" s="32"/>
      <c r="IA268" s="32"/>
      <c r="IB268" s="32"/>
      <c r="IC268" s="32"/>
      <c r="ID268" s="32"/>
      <c r="IE268" s="32"/>
      <c r="IF268" s="32"/>
      <c r="IG268" s="32"/>
      <c r="IH268" s="32"/>
      <c r="II268" s="32"/>
      <c r="IJ268" s="32"/>
      <c r="IK268" s="32"/>
      <c r="IL268" s="32"/>
      <c r="IM268" s="32"/>
      <c r="IN268" s="32"/>
      <c r="IO268" s="32"/>
      <c r="IP268" s="32"/>
      <c r="IQ268" s="32"/>
      <c r="IR268" s="32"/>
      <c r="IS268" s="32"/>
      <c r="IT268" s="32"/>
      <c r="IU268" s="32"/>
      <c r="IV268" s="32"/>
      <c r="IW268" s="32"/>
      <c r="IX268" s="32"/>
      <c r="IY268" s="32"/>
      <c r="IZ268" s="32"/>
      <c r="JA268" s="32"/>
      <c r="JB268" s="32"/>
      <c r="JC268" s="32"/>
      <c r="JD268" s="32"/>
      <c r="JE268" s="32"/>
      <c r="JF268" s="32"/>
      <c r="JG268" s="32"/>
      <c r="JH268" s="32"/>
      <c r="JI268" s="32"/>
      <c r="JJ268" s="32"/>
      <c r="JK268" s="32"/>
      <c r="JL268" s="32"/>
      <c r="JM268" s="32"/>
      <c r="JN268" s="32"/>
      <c r="JO268" s="32"/>
      <c r="JP268" s="32"/>
      <c r="JQ268" s="32"/>
      <c r="JR268" s="32"/>
      <c r="JS268" s="32"/>
      <c r="JT268" s="32"/>
      <c r="JU268" s="32"/>
      <c r="JV268" s="32"/>
      <c r="JW268" s="32"/>
      <c r="JX268" s="32"/>
      <c r="JY268" s="32"/>
      <c r="JZ268" s="32"/>
      <c r="KA268" s="32"/>
      <c r="KB268" s="32"/>
      <c r="KC268" s="32"/>
      <c r="KD268" s="32"/>
      <c r="KE268" s="32"/>
      <c r="KF268" s="32"/>
      <c r="KG268" s="32"/>
      <c r="KH268" s="32"/>
      <c r="KI268" s="32"/>
      <c r="KJ268" s="32"/>
      <c r="KK268" s="32"/>
      <c r="KL268" s="32"/>
      <c r="KM268" s="32"/>
      <c r="KN268" s="32"/>
      <c r="KO268" s="32"/>
      <c r="KP268" s="32"/>
      <c r="KQ268" s="32"/>
      <c r="KR268" s="32"/>
      <c r="KS268" s="32"/>
      <c r="KT268" s="32"/>
      <c r="KU268" s="32"/>
      <c r="KV268" s="32"/>
      <c r="KW268" s="32"/>
      <c r="KX268" s="32"/>
      <c r="KY268" s="32"/>
      <c r="KZ268" s="32"/>
      <c r="LA268" s="32"/>
      <c r="LB268" s="32"/>
      <c r="LC268" s="32"/>
      <c r="LD268" s="32"/>
      <c r="LE268" s="32"/>
      <c r="LF268" s="32"/>
      <c r="LG268" s="32"/>
      <c r="LH268" s="32"/>
      <c r="LI268" s="32"/>
      <c r="LJ268" s="32"/>
      <c r="LK268" s="32"/>
      <c r="LL268" s="32"/>
      <c r="LM268" s="32"/>
      <c r="LN268" s="32"/>
      <c r="LO268" s="32"/>
      <c r="LP268" s="32"/>
      <c r="LQ268" s="32"/>
      <c r="LR268" s="32"/>
      <c r="LS268" s="32"/>
      <c r="LT268" s="32"/>
      <c r="LU268" s="32"/>
      <c r="LV268" s="32"/>
      <c r="LW268" s="32"/>
      <c r="LX268" s="32"/>
      <c r="LY268" s="32"/>
      <c r="LZ268" s="32"/>
      <c r="MA268" s="32"/>
      <c r="MB268" s="32"/>
      <c r="MC268" s="32"/>
      <c r="MD268" s="32"/>
      <c r="ME268" s="32"/>
      <c r="MF268" s="32"/>
      <c r="MG268" s="32"/>
      <c r="MH268" s="32"/>
      <c r="MI268" s="32"/>
      <c r="MJ268" s="32"/>
      <c r="MK268" s="32"/>
      <c r="ML268" s="32"/>
      <c r="MM268" s="32"/>
      <c r="MN268" s="32"/>
      <c r="MO268" s="32"/>
      <c r="MP268" s="32"/>
      <c r="MQ268" s="32"/>
      <c r="MR268" s="32"/>
      <c r="MS268" s="32"/>
      <c r="MT268" s="32"/>
      <c r="MU268" s="32"/>
      <c r="MV268" s="32"/>
      <c r="MW268" s="32"/>
      <c r="MX268" s="32"/>
      <c r="MY268" s="32"/>
      <c r="MZ268" s="32"/>
      <c r="NA268" s="32"/>
      <c r="NB268" s="32"/>
      <c r="NC268" s="32"/>
      <c r="ND268" s="32"/>
      <c r="NE268" s="32"/>
      <c r="NF268" s="32"/>
      <c r="NG268" s="32"/>
      <c r="NH268" s="32"/>
      <c r="NI268" s="32"/>
      <c r="NJ268" s="32"/>
      <c r="NK268" s="32"/>
      <c r="NL268" s="32"/>
      <c r="NM268" s="32"/>
      <c r="NN268" s="32"/>
      <c r="NO268" s="32"/>
      <c r="NP268" s="32"/>
      <c r="NQ268" s="32"/>
      <c r="NR268" s="32"/>
      <c r="NS268" s="32"/>
      <c r="NT268" s="32"/>
      <c r="NU268" s="32"/>
      <c r="NV268" s="32"/>
      <c r="NW268" s="32"/>
      <c r="NX268" s="32"/>
      <c r="NY268" s="32"/>
      <c r="NZ268" s="32"/>
      <c r="OA268" s="32"/>
      <c r="OB268" s="32"/>
      <c r="OC268" s="32"/>
      <c r="OD268" s="32"/>
      <c r="OE268" s="32"/>
      <c r="OF268" s="32"/>
      <c r="OG268" s="32"/>
      <c r="OH268" s="32"/>
      <c r="OI268" s="32"/>
      <c r="OJ268" s="32"/>
      <c r="OK268" s="32"/>
      <c r="OL268" s="32"/>
      <c r="OM268" s="32"/>
      <c r="ON268" s="32"/>
      <c r="OO268" s="32"/>
      <c r="OP268" s="32"/>
      <c r="OQ268" s="32"/>
      <c r="OR268" s="32"/>
      <c r="OS268" s="32"/>
      <c r="OT268" s="32"/>
      <c r="OU268" s="32"/>
      <c r="OV268" s="32"/>
      <c r="OW268" s="32"/>
      <c r="OX268" s="32"/>
      <c r="OY268" s="32"/>
      <c r="OZ268" s="32"/>
      <c r="PA268" s="32"/>
      <c r="PB268" s="32"/>
      <c r="PC268" s="32"/>
      <c r="PD268" s="32"/>
      <c r="PE268" s="32"/>
      <c r="PF268" s="32"/>
      <c r="PG268" s="32"/>
      <c r="PH268" s="32"/>
      <c r="PI268" s="32"/>
      <c r="PJ268" s="32"/>
      <c r="PK268" s="32"/>
      <c r="PL268" s="32"/>
      <c r="PM268" s="32"/>
      <c r="PN268" s="32"/>
      <c r="PO268" s="32"/>
      <c r="PP268" s="32"/>
      <c r="PQ268" s="32"/>
      <c r="PR268" s="32"/>
      <c r="PS268" s="32"/>
      <c r="PT268" s="32"/>
      <c r="PU268" s="32"/>
      <c r="PV268" s="32"/>
      <c r="PW268" s="32"/>
      <c r="PX268" s="32"/>
      <c r="PY268" s="32"/>
      <c r="PZ268" s="32"/>
      <c r="QA268" s="32"/>
      <c r="QB268" s="32"/>
      <c r="QC268" s="32"/>
      <c r="QD268" s="32"/>
      <c r="QE268" s="32"/>
      <c r="QF268" s="32"/>
      <c r="QG268" s="32"/>
      <c r="QH268" s="32"/>
      <c r="QI268" s="32"/>
      <c r="QJ268" s="32"/>
      <c r="QK268" s="32"/>
      <c r="QL268" s="32"/>
      <c r="QM268" s="32"/>
      <c r="QN268" s="32"/>
      <c r="QO268" s="32"/>
      <c r="QP268" s="32"/>
      <c r="QQ268" s="32"/>
      <c r="QR268" s="32"/>
      <c r="QS268" s="32"/>
      <c r="QT268" s="32"/>
      <c r="QU268" s="32"/>
      <c r="QV268" s="32"/>
      <c r="QW268" s="32"/>
      <c r="QX268" s="32"/>
      <c r="QY268" s="32"/>
      <c r="QZ268" s="32"/>
      <c r="RA268" s="32"/>
      <c r="RB268" s="32"/>
      <c r="RC268" s="32"/>
      <c r="RD268" s="32"/>
      <c r="RE268" s="32"/>
      <c r="RF268" s="32"/>
      <c r="RG268" s="32"/>
      <c r="RH268" s="32"/>
      <c r="RI268" s="32"/>
      <c r="RJ268" s="32"/>
      <c r="RK268" s="32"/>
      <c r="RL268" s="32"/>
      <c r="RM268" s="32"/>
      <c r="RN268" s="32"/>
      <c r="RO268" s="32"/>
      <c r="RP268" s="32"/>
      <c r="RQ268" s="32"/>
      <c r="RR268" s="32"/>
      <c r="RS268" s="32"/>
      <c r="RT268" s="32"/>
      <c r="RU268" s="32"/>
      <c r="RV268" s="32"/>
      <c r="RW268" s="32"/>
      <c r="RX268" s="32"/>
      <c r="RY268" s="32"/>
      <c r="RZ268" s="32"/>
      <c r="SA268" s="32"/>
      <c r="SB268" s="32"/>
      <c r="SC268" s="32"/>
      <c r="SD268" s="32"/>
      <c r="SE268" s="32"/>
      <c r="SF268" s="32"/>
      <c r="SG268" s="32"/>
      <c r="SH268" s="32"/>
      <c r="SI268" s="32"/>
      <c r="SJ268" s="32"/>
      <c r="SK268" s="32"/>
      <c r="SL268" s="32"/>
      <c r="SM268" s="32"/>
      <c r="SN268" s="32"/>
      <c r="SO268" s="32"/>
      <c r="SP268" s="32"/>
      <c r="SQ268" s="32"/>
      <c r="SR268" s="32"/>
      <c r="SS268" s="32"/>
      <c r="ST268" s="32"/>
      <c r="SU268" s="32"/>
      <c r="SV268" s="32"/>
      <c r="SW268" s="32"/>
      <c r="SX268" s="32"/>
      <c r="SY268" s="32"/>
      <c r="SZ268" s="32"/>
      <c r="TA268" s="32"/>
      <c r="TB268" s="32"/>
      <c r="TC268" s="32"/>
      <c r="TD268" s="32"/>
      <c r="TE268" s="32"/>
      <c r="TF268" s="32"/>
      <c r="TG268" s="32"/>
      <c r="TH268" s="32"/>
      <c r="TI268" s="32"/>
      <c r="TJ268" s="32"/>
      <c r="TK268" s="32"/>
      <c r="TL268" s="32"/>
      <c r="TM268" s="32"/>
      <c r="TN268" s="32"/>
      <c r="TO268" s="32"/>
    </row>
    <row r="269" spans="1:535" s="33" customFormat="1" ht="17.25" customHeight="1" x14ac:dyDescent="0.25">
      <c r="A269" s="84"/>
      <c r="B269" s="93"/>
      <c r="C269" s="72" t="s">
        <v>419</v>
      </c>
      <c r="D269" s="155">
        <f>D284</f>
        <v>0</v>
      </c>
      <c r="E269" s="155">
        <f t="shared" ref="E269:X269" si="203">E284</f>
        <v>0</v>
      </c>
      <c r="F269" s="155">
        <f t="shared" si="203"/>
        <v>0</v>
      </c>
      <c r="G269" s="155">
        <f>G284</f>
        <v>0</v>
      </c>
      <c r="H269" s="155">
        <f t="shared" ref="H269:I269" si="204">H284</f>
        <v>0</v>
      </c>
      <c r="I269" s="155">
        <f t="shared" si="204"/>
        <v>0</v>
      </c>
      <c r="J269" s="154"/>
      <c r="K269" s="155">
        <f t="shared" si="203"/>
        <v>96859595</v>
      </c>
      <c r="L269" s="155">
        <f t="shared" si="203"/>
        <v>96859595</v>
      </c>
      <c r="M269" s="155">
        <f t="shared" si="203"/>
        <v>0</v>
      </c>
      <c r="N269" s="155">
        <f t="shared" si="203"/>
        <v>0</v>
      </c>
      <c r="O269" s="155">
        <f t="shared" si="203"/>
        <v>0</v>
      </c>
      <c r="P269" s="155">
        <f t="shared" si="203"/>
        <v>96859595</v>
      </c>
      <c r="Q269" s="155">
        <f t="shared" ref="Q269:V269" si="205">Q284</f>
        <v>0</v>
      </c>
      <c r="R269" s="155">
        <f t="shared" si="205"/>
        <v>0</v>
      </c>
      <c r="S269" s="155">
        <f t="shared" si="205"/>
        <v>0</v>
      </c>
      <c r="T269" s="155">
        <f t="shared" si="205"/>
        <v>0</v>
      </c>
      <c r="U269" s="155">
        <f t="shared" si="205"/>
        <v>0</v>
      </c>
      <c r="V269" s="155">
        <f t="shared" si="205"/>
        <v>0</v>
      </c>
      <c r="W269" s="154">
        <f t="shared" si="154"/>
        <v>0</v>
      </c>
      <c r="X269" s="155">
        <f t="shared" si="203"/>
        <v>0</v>
      </c>
      <c r="Y269" s="203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  <c r="CU269" s="32"/>
      <c r="CV269" s="32"/>
      <c r="CW269" s="32"/>
      <c r="CX269" s="32"/>
      <c r="CY269" s="32"/>
      <c r="CZ269" s="32"/>
      <c r="DA269" s="32"/>
      <c r="DB269" s="32"/>
      <c r="DC269" s="32"/>
      <c r="DD269" s="32"/>
      <c r="DE269" s="32"/>
      <c r="DF269" s="32"/>
      <c r="DG269" s="32"/>
      <c r="DH269" s="32"/>
      <c r="DI269" s="32"/>
      <c r="DJ269" s="32"/>
      <c r="DK269" s="32"/>
      <c r="DL269" s="32"/>
      <c r="DM269" s="32"/>
      <c r="DN269" s="32"/>
      <c r="DO269" s="32"/>
      <c r="DP269" s="32"/>
      <c r="DQ269" s="32"/>
      <c r="DR269" s="32"/>
      <c r="DS269" s="32"/>
      <c r="DT269" s="32"/>
      <c r="DU269" s="32"/>
      <c r="DV269" s="32"/>
      <c r="DW269" s="32"/>
      <c r="DX269" s="32"/>
      <c r="DY269" s="32"/>
      <c r="DZ269" s="32"/>
      <c r="EA269" s="32"/>
      <c r="EB269" s="32"/>
      <c r="EC269" s="32"/>
      <c r="ED269" s="32"/>
      <c r="EE269" s="32"/>
      <c r="EF269" s="32"/>
      <c r="EG269" s="32"/>
      <c r="EH269" s="32"/>
      <c r="EI269" s="32"/>
      <c r="EJ269" s="32"/>
      <c r="EK269" s="32"/>
      <c r="EL269" s="32"/>
      <c r="EM269" s="32"/>
      <c r="EN269" s="32"/>
      <c r="EO269" s="32"/>
      <c r="EP269" s="32"/>
      <c r="EQ269" s="32"/>
      <c r="ER269" s="32"/>
      <c r="ES269" s="32"/>
      <c r="ET269" s="32"/>
      <c r="EU269" s="32"/>
      <c r="EV269" s="32"/>
      <c r="EW269" s="32"/>
      <c r="EX269" s="32"/>
      <c r="EY269" s="32"/>
      <c r="EZ269" s="32"/>
      <c r="FA269" s="32"/>
      <c r="FB269" s="32"/>
      <c r="FC269" s="32"/>
      <c r="FD269" s="32"/>
      <c r="FE269" s="32"/>
      <c r="FF269" s="32"/>
      <c r="FG269" s="32"/>
      <c r="FH269" s="32"/>
      <c r="FI269" s="32"/>
      <c r="FJ269" s="32"/>
      <c r="FK269" s="32"/>
      <c r="FL269" s="32"/>
      <c r="FM269" s="32"/>
      <c r="FN269" s="32"/>
      <c r="FO269" s="32"/>
      <c r="FP269" s="32"/>
      <c r="FQ269" s="32"/>
      <c r="FR269" s="32"/>
      <c r="FS269" s="32"/>
      <c r="FT269" s="32"/>
      <c r="FU269" s="32"/>
      <c r="FV269" s="32"/>
      <c r="FW269" s="32"/>
      <c r="FX269" s="32"/>
      <c r="FY269" s="32"/>
      <c r="FZ269" s="32"/>
      <c r="GA269" s="32"/>
      <c r="GB269" s="32"/>
      <c r="GC269" s="32"/>
      <c r="GD269" s="32"/>
      <c r="GE269" s="32"/>
      <c r="GF269" s="32"/>
      <c r="GG269" s="32"/>
      <c r="GH269" s="32"/>
      <c r="GI269" s="32"/>
      <c r="GJ269" s="32"/>
      <c r="GK269" s="32"/>
      <c r="GL269" s="32"/>
      <c r="GM269" s="32"/>
      <c r="GN269" s="32"/>
      <c r="GO269" s="32"/>
      <c r="GP269" s="32"/>
      <c r="GQ269" s="32"/>
      <c r="GR269" s="32"/>
      <c r="GS269" s="32"/>
      <c r="GT269" s="32"/>
      <c r="GU269" s="32"/>
      <c r="GV269" s="32"/>
      <c r="GW269" s="32"/>
      <c r="GX269" s="32"/>
      <c r="GY269" s="32"/>
      <c r="GZ269" s="32"/>
      <c r="HA269" s="32"/>
      <c r="HB269" s="32"/>
      <c r="HC269" s="32"/>
      <c r="HD269" s="32"/>
      <c r="HE269" s="32"/>
      <c r="HF269" s="32"/>
      <c r="HG269" s="32"/>
      <c r="HH269" s="32"/>
      <c r="HI269" s="32"/>
      <c r="HJ269" s="32"/>
      <c r="HK269" s="32"/>
      <c r="HL269" s="32"/>
      <c r="HM269" s="32"/>
      <c r="HN269" s="32"/>
      <c r="HO269" s="32"/>
      <c r="HP269" s="32"/>
      <c r="HQ269" s="32"/>
      <c r="HR269" s="32"/>
      <c r="HS269" s="32"/>
      <c r="HT269" s="32"/>
      <c r="HU269" s="32"/>
      <c r="HV269" s="32"/>
      <c r="HW269" s="32"/>
      <c r="HX269" s="32"/>
      <c r="HY269" s="32"/>
      <c r="HZ269" s="32"/>
      <c r="IA269" s="32"/>
      <c r="IB269" s="32"/>
      <c r="IC269" s="32"/>
      <c r="ID269" s="32"/>
      <c r="IE269" s="32"/>
      <c r="IF269" s="32"/>
      <c r="IG269" s="32"/>
      <c r="IH269" s="32"/>
      <c r="II269" s="32"/>
      <c r="IJ269" s="32"/>
      <c r="IK269" s="32"/>
      <c r="IL269" s="32"/>
      <c r="IM269" s="32"/>
      <c r="IN269" s="32"/>
      <c r="IO269" s="32"/>
      <c r="IP269" s="32"/>
      <c r="IQ269" s="32"/>
      <c r="IR269" s="32"/>
      <c r="IS269" s="32"/>
      <c r="IT269" s="32"/>
      <c r="IU269" s="32"/>
      <c r="IV269" s="32"/>
      <c r="IW269" s="32"/>
      <c r="IX269" s="32"/>
      <c r="IY269" s="32"/>
      <c r="IZ269" s="32"/>
      <c r="JA269" s="32"/>
      <c r="JB269" s="32"/>
      <c r="JC269" s="32"/>
      <c r="JD269" s="32"/>
      <c r="JE269" s="32"/>
      <c r="JF269" s="32"/>
      <c r="JG269" s="32"/>
      <c r="JH269" s="32"/>
      <c r="JI269" s="32"/>
      <c r="JJ269" s="32"/>
      <c r="JK269" s="32"/>
      <c r="JL269" s="32"/>
      <c r="JM269" s="32"/>
      <c r="JN269" s="32"/>
      <c r="JO269" s="32"/>
      <c r="JP269" s="32"/>
      <c r="JQ269" s="32"/>
      <c r="JR269" s="32"/>
      <c r="JS269" s="32"/>
      <c r="JT269" s="32"/>
      <c r="JU269" s="32"/>
      <c r="JV269" s="32"/>
      <c r="JW269" s="32"/>
      <c r="JX269" s="32"/>
      <c r="JY269" s="32"/>
      <c r="JZ269" s="32"/>
      <c r="KA269" s="32"/>
      <c r="KB269" s="32"/>
      <c r="KC269" s="32"/>
      <c r="KD269" s="32"/>
      <c r="KE269" s="32"/>
      <c r="KF269" s="32"/>
      <c r="KG269" s="32"/>
      <c r="KH269" s="32"/>
      <c r="KI269" s="32"/>
      <c r="KJ269" s="32"/>
      <c r="KK269" s="32"/>
      <c r="KL269" s="32"/>
      <c r="KM269" s="32"/>
      <c r="KN269" s="32"/>
      <c r="KO269" s="32"/>
      <c r="KP269" s="32"/>
      <c r="KQ269" s="32"/>
      <c r="KR269" s="32"/>
      <c r="KS269" s="32"/>
      <c r="KT269" s="32"/>
      <c r="KU269" s="32"/>
      <c r="KV269" s="32"/>
      <c r="KW269" s="32"/>
      <c r="KX269" s="32"/>
      <c r="KY269" s="32"/>
      <c r="KZ269" s="32"/>
      <c r="LA269" s="32"/>
      <c r="LB269" s="32"/>
      <c r="LC269" s="32"/>
      <c r="LD269" s="32"/>
      <c r="LE269" s="32"/>
      <c r="LF269" s="32"/>
      <c r="LG269" s="32"/>
      <c r="LH269" s="32"/>
      <c r="LI269" s="32"/>
      <c r="LJ269" s="32"/>
      <c r="LK269" s="32"/>
      <c r="LL269" s="32"/>
      <c r="LM269" s="32"/>
      <c r="LN269" s="32"/>
      <c r="LO269" s="32"/>
      <c r="LP269" s="32"/>
      <c r="LQ269" s="32"/>
      <c r="LR269" s="32"/>
      <c r="LS269" s="32"/>
      <c r="LT269" s="32"/>
      <c r="LU269" s="32"/>
      <c r="LV269" s="32"/>
      <c r="LW269" s="32"/>
      <c r="LX269" s="32"/>
      <c r="LY269" s="32"/>
      <c r="LZ269" s="32"/>
      <c r="MA269" s="32"/>
      <c r="MB269" s="32"/>
      <c r="MC269" s="32"/>
      <c r="MD269" s="32"/>
      <c r="ME269" s="32"/>
      <c r="MF269" s="32"/>
      <c r="MG269" s="32"/>
      <c r="MH269" s="32"/>
      <c r="MI269" s="32"/>
      <c r="MJ269" s="32"/>
      <c r="MK269" s="32"/>
      <c r="ML269" s="32"/>
      <c r="MM269" s="32"/>
      <c r="MN269" s="32"/>
      <c r="MO269" s="32"/>
      <c r="MP269" s="32"/>
      <c r="MQ269" s="32"/>
      <c r="MR269" s="32"/>
      <c r="MS269" s="32"/>
      <c r="MT269" s="32"/>
      <c r="MU269" s="32"/>
      <c r="MV269" s="32"/>
      <c r="MW269" s="32"/>
      <c r="MX269" s="32"/>
      <c r="MY269" s="32"/>
      <c r="MZ269" s="32"/>
      <c r="NA269" s="32"/>
      <c r="NB269" s="32"/>
      <c r="NC269" s="32"/>
      <c r="ND269" s="32"/>
      <c r="NE269" s="32"/>
      <c r="NF269" s="32"/>
      <c r="NG269" s="32"/>
      <c r="NH269" s="32"/>
      <c r="NI269" s="32"/>
      <c r="NJ269" s="32"/>
      <c r="NK269" s="32"/>
      <c r="NL269" s="32"/>
      <c r="NM269" s="32"/>
      <c r="NN269" s="32"/>
      <c r="NO269" s="32"/>
      <c r="NP269" s="32"/>
      <c r="NQ269" s="32"/>
      <c r="NR269" s="32"/>
      <c r="NS269" s="32"/>
      <c r="NT269" s="32"/>
      <c r="NU269" s="32"/>
      <c r="NV269" s="32"/>
      <c r="NW269" s="32"/>
      <c r="NX269" s="32"/>
      <c r="NY269" s="32"/>
      <c r="NZ269" s="32"/>
      <c r="OA269" s="32"/>
      <c r="OB269" s="32"/>
      <c r="OC269" s="32"/>
      <c r="OD269" s="32"/>
      <c r="OE269" s="32"/>
      <c r="OF269" s="32"/>
      <c r="OG269" s="32"/>
      <c r="OH269" s="32"/>
      <c r="OI269" s="32"/>
      <c r="OJ269" s="32"/>
      <c r="OK269" s="32"/>
      <c r="OL269" s="32"/>
      <c r="OM269" s="32"/>
      <c r="ON269" s="32"/>
      <c r="OO269" s="32"/>
      <c r="OP269" s="32"/>
      <c r="OQ269" s="32"/>
      <c r="OR269" s="32"/>
      <c r="OS269" s="32"/>
      <c r="OT269" s="32"/>
      <c r="OU269" s="32"/>
      <c r="OV269" s="32"/>
      <c r="OW269" s="32"/>
      <c r="OX269" s="32"/>
      <c r="OY269" s="32"/>
      <c r="OZ269" s="32"/>
      <c r="PA269" s="32"/>
      <c r="PB269" s="32"/>
      <c r="PC269" s="32"/>
      <c r="PD269" s="32"/>
      <c r="PE269" s="32"/>
      <c r="PF269" s="32"/>
      <c r="PG269" s="32"/>
      <c r="PH269" s="32"/>
      <c r="PI269" s="32"/>
      <c r="PJ269" s="32"/>
      <c r="PK269" s="32"/>
      <c r="PL269" s="32"/>
      <c r="PM269" s="32"/>
      <c r="PN269" s="32"/>
      <c r="PO269" s="32"/>
      <c r="PP269" s="32"/>
      <c r="PQ269" s="32"/>
      <c r="PR269" s="32"/>
      <c r="PS269" s="32"/>
      <c r="PT269" s="32"/>
      <c r="PU269" s="32"/>
      <c r="PV269" s="32"/>
      <c r="PW269" s="32"/>
      <c r="PX269" s="32"/>
      <c r="PY269" s="32"/>
      <c r="PZ269" s="32"/>
      <c r="QA269" s="32"/>
      <c r="QB269" s="32"/>
      <c r="QC269" s="32"/>
      <c r="QD269" s="32"/>
      <c r="QE269" s="32"/>
      <c r="QF269" s="32"/>
      <c r="QG269" s="32"/>
      <c r="QH269" s="32"/>
      <c r="QI269" s="32"/>
      <c r="QJ269" s="32"/>
      <c r="QK269" s="32"/>
      <c r="QL269" s="32"/>
      <c r="QM269" s="32"/>
      <c r="QN269" s="32"/>
      <c r="QO269" s="32"/>
      <c r="QP269" s="32"/>
      <c r="QQ269" s="32"/>
      <c r="QR269" s="32"/>
      <c r="QS269" s="32"/>
      <c r="QT269" s="32"/>
      <c r="QU269" s="32"/>
      <c r="QV269" s="32"/>
      <c r="QW269" s="32"/>
      <c r="QX269" s="32"/>
      <c r="QY269" s="32"/>
      <c r="QZ269" s="32"/>
      <c r="RA269" s="32"/>
      <c r="RB269" s="32"/>
      <c r="RC269" s="32"/>
      <c r="RD269" s="32"/>
      <c r="RE269" s="32"/>
      <c r="RF269" s="32"/>
      <c r="RG269" s="32"/>
      <c r="RH269" s="32"/>
      <c r="RI269" s="32"/>
      <c r="RJ269" s="32"/>
      <c r="RK269" s="32"/>
      <c r="RL269" s="32"/>
      <c r="RM269" s="32"/>
      <c r="RN269" s="32"/>
      <c r="RO269" s="32"/>
      <c r="RP269" s="32"/>
      <c r="RQ269" s="32"/>
      <c r="RR269" s="32"/>
      <c r="RS269" s="32"/>
      <c r="RT269" s="32"/>
      <c r="RU269" s="32"/>
      <c r="RV269" s="32"/>
      <c r="RW269" s="32"/>
      <c r="RX269" s="32"/>
      <c r="RY269" s="32"/>
      <c r="RZ269" s="32"/>
      <c r="SA269" s="32"/>
      <c r="SB269" s="32"/>
      <c r="SC269" s="32"/>
      <c r="SD269" s="32"/>
      <c r="SE269" s="32"/>
      <c r="SF269" s="32"/>
      <c r="SG269" s="32"/>
      <c r="SH269" s="32"/>
      <c r="SI269" s="32"/>
      <c r="SJ269" s="32"/>
      <c r="SK269" s="32"/>
      <c r="SL269" s="32"/>
      <c r="SM269" s="32"/>
      <c r="SN269" s="32"/>
      <c r="SO269" s="32"/>
      <c r="SP269" s="32"/>
      <c r="SQ269" s="32"/>
      <c r="SR269" s="32"/>
      <c r="SS269" s="32"/>
      <c r="ST269" s="32"/>
      <c r="SU269" s="32"/>
      <c r="SV269" s="32"/>
      <c r="SW269" s="32"/>
      <c r="SX269" s="32"/>
      <c r="SY269" s="32"/>
      <c r="SZ269" s="32"/>
      <c r="TA269" s="32"/>
      <c r="TB269" s="32"/>
      <c r="TC269" s="32"/>
      <c r="TD269" s="32"/>
      <c r="TE269" s="32"/>
      <c r="TF269" s="32"/>
      <c r="TG269" s="32"/>
      <c r="TH269" s="32"/>
      <c r="TI269" s="32"/>
      <c r="TJ269" s="32"/>
      <c r="TK269" s="32"/>
      <c r="TL269" s="32"/>
      <c r="TM269" s="32"/>
      <c r="TN269" s="32"/>
      <c r="TO269" s="32"/>
    </row>
    <row r="270" spans="1:535" s="21" customFormat="1" ht="47.25" x14ac:dyDescent="0.25">
      <c r="A270" s="53" t="s">
        <v>140</v>
      </c>
      <c r="B270" s="82" t="str">
        <f>'дод 5'!A20</f>
        <v>0160</v>
      </c>
      <c r="C270" s="35" t="s">
        <v>492</v>
      </c>
      <c r="D270" s="157">
        <v>2609000</v>
      </c>
      <c r="E270" s="157">
        <v>2146200</v>
      </c>
      <c r="F270" s="157"/>
      <c r="G270" s="157">
        <v>2004597.76</v>
      </c>
      <c r="H270" s="157">
        <v>1663596.45</v>
      </c>
      <c r="I270" s="157"/>
      <c r="J270" s="158">
        <f t="shared" si="152"/>
        <v>76.833950172479888</v>
      </c>
      <c r="K270" s="157">
        <f>M270+P270</f>
        <v>1900000</v>
      </c>
      <c r="L270" s="157"/>
      <c r="M270" s="157">
        <v>1900000</v>
      </c>
      <c r="N270" s="157">
        <v>1332000</v>
      </c>
      <c r="O270" s="157">
        <v>71500</v>
      </c>
      <c r="P270" s="157"/>
      <c r="Q270" s="157">
        <f t="shared" ref="Q270:Q286" si="206">S270+V270</f>
        <v>2496569.04</v>
      </c>
      <c r="R270" s="157"/>
      <c r="S270" s="157">
        <v>2496569.04</v>
      </c>
      <c r="T270" s="157">
        <v>1927392.47</v>
      </c>
      <c r="U270" s="157">
        <v>61003.839999999997</v>
      </c>
      <c r="V270" s="157"/>
      <c r="W270" s="158">
        <f t="shared" si="154"/>
        <v>131.3983705263158</v>
      </c>
      <c r="X270" s="157">
        <f t="shared" ref="X270:X286" si="207">G270+Q270</f>
        <v>4501166.8</v>
      </c>
      <c r="Y270" s="203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  <c r="IS270" s="22"/>
      <c r="IT270" s="22"/>
      <c r="IU270" s="22"/>
      <c r="IV270" s="22"/>
      <c r="IW270" s="22"/>
      <c r="IX270" s="22"/>
      <c r="IY270" s="22"/>
      <c r="IZ270" s="22"/>
      <c r="JA270" s="22"/>
      <c r="JB270" s="22"/>
      <c r="JC270" s="22"/>
      <c r="JD270" s="22"/>
      <c r="JE270" s="22"/>
      <c r="JF270" s="22"/>
      <c r="JG270" s="22"/>
      <c r="JH270" s="22"/>
      <c r="JI270" s="22"/>
      <c r="JJ270" s="22"/>
      <c r="JK270" s="22"/>
      <c r="JL270" s="22"/>
      <c r="JM270" s="22"/>
      <c r="JN270" s="22"/>
      <c r="JO270" s="22"/>
      <c r="JP270" s="22"/>
      <c r="JQ270" s="22"/>
      <c r="JR270" s="22"/>
      <c r="JS270" s="22"/>
      <c r="JT270" s="22"/>
      <c r="JU270" s="22"/>
      <c r="JV270" s="22"/>
      <c r="JW270" s="22"/>
      <c r="JX270" s="22"/>
      <c r="JY270" s="22"/>
      <c r="JZ270" s="22"/>
      <c r="KA270" s="22"/>
      <c r="KB270" s="22"/>
      <c r="KC270" s="22"/>
      <c r="KD270" s="22"/>
      <c r="KE270" s="22"/>
      <c r="KF270" s="22"/>
      <c r="KG270" s="22"/>
      <c r="KH270" s="22"/>
      <c r="KI270" s="22"/>
      <c r="KJ270" s="22"/>
      <c r="KK270" s="22"/>
      <c r="KL270" s="22"/>
      <c r="KM270" s="22"/>
      <c r="KN270" s="22"/>
      <c r="KO270" s="22"/>
      <c r="KP270" s="22"/>
      <c r="KQ270" s="22"/>
      <c r="KR270" s="22"/>
      <c r="KS270" s="22"/>
      <c r="KT270" s="22"/>
      <c r="KU270" s="22"/>
      <c r="KV270" s="22"/>
      <c r="KW270" s="22"/>
      <c r="KX270" s="22"/>
      <c r="KY270" s="22"/>
      <c r="KZ270" s="22"/>
      <c r="LA270" s="22"/>
      <c r="LB270" s="22"/>
      <c r="LC270" s="22"/>
      <c r="LD270" s="22"/>
      <c r="LE270" s="22"/>
      <c r="LF270" s="22"/>
      <c r="LG270" s="22"/>
      <c r="LH270" s="22"/>
      <c r="LI270" s="22"/>
      <c r="LJ270" s="22"/>
      <c r="LK270" s="22"/>
      <c r="LL270" s="22"/>
      <c r="LM270" s="22"/>
      <c r="LN270" s="22"/>
      <c r="LO270" s="22"/>
      <c r="LP270" s="22"/>
      <c r="LQ270" s="22"/>
      <c r="LR270" s="22"/>
      <c r="LS270" s="22"/>
      <c r="LT270" s="22"/>
      <c r="LU270" s="22"/>
      <c r="LV270" s="22"/>
      <c r="LW270" s="22"/>
      <c r="LX270" s="22"/>
      <c r="LY270" s="22"/>
      <c r="LZ270" s="22"/>
      <c r="MA270" s="22"/>
      <c r="MB270" s="22"/>
      <c r="MC270" s="22"/>
      <c r="MD270" s="22"/>
      <c r="ME270" s="22"/>
      <c r="MF270" s="22"/>
      <c r="MG270" s="22"/>
      <c r="MH270" s="22"/>
      <c r="MI270" s="22"/>
      <c r="MJ270" s="22"/>
      <c r="MK270" s="22"/>
      <c r="ML270" s="22"/>
      <c r="MM270" s="22"/>
      <c r="MN270" s="22"/>
      <c r="MO270" s="22"/>
      <c r="MP270" s="22"/>
      <c r="MQ270" s="22"/>
      <c r="MR270" s="22"/>
      <c r="MS270" s="22"/>
      <c r="MT270" s="22"/>
      <c r="MU270" s="22"/>
      <c r="MV270" s="22"/>
      <c r="MW270" s="22"/>
      <c r="MX270" s="22"/>
      <c r="MY270" s="22"/>
      <c r="MZ270" s="22"/>
      <c r="NA270" s="22"/>
      <c r="NB270" s="22"/>
      <c r="NC270" s="22"/>
      <c r="ND270" s="22"/>
      <c r="NE270" s="22"/>
      <c r="NF270" s="22"/>
      <c r="NG270" s="22"/>
      <c r="NH270" s="22"/>
      <c r="NI270" s="22"/>
      <c r="NJ270" s="22"/>
      <c r="NK270" s="22"/>
      <c r="NL270" s="22"/>
      <c r="NM270" s="22"/>
      <c r="NN270" s="22"/>
      <c r="NO270" s="22"/>
      <c r="NP270" s="22"/>
      <c r="NQ270" s="22"/>
      <c r="NR270" s="22"/>
      <c r="NS270" s="22"/>
      <c r="NT270" s="22"/>
      <c r="NU270" s="22"/>
      <c r="NV270" s="22"/>
      <c r="NW270" s="22"/>
      <c r="NX270" s="22"/>
      <c r="NY270" s="22"/>
      <c r="NZ270" s="22"/>
      <c r="OA270" s="22"/>
      <c r="OB270" s="22"/>
      <c r="OC270" s="22"/>
      <c r="OD270" s="22"/>
      <c r="OE270" s="22"/>
      <c r="OF270" s="22"/>
      <c r="OG270" s="22"/>
      <c r="OH270" s="22"/>
      <c r="OI270" s="22"/>
      <c r="OJ270" s="22"/>
      <c r="OK270" s="22"/>
      <c r="OL270" s="22"/>
      <c r="OM270" s="22"/>
      <c r="ON270" s="22"/>
      <c r="OO270" s="22"/>
      <c r="OP270" s="22"/>
      <c r="OQ270" s="22"/>
      <c r="OR270" s="22"/>
      <c r="OS270" s="22"/>
      <c r="OT270" s="22"/>
      <c r="OU270" s="22"/>
      <c r="OV270" s="22"/>
      <c r="OW270" s="22"/>
      <c r="OX270" s="22"/>
      <c r="OY270" s="22"/>
      <c r="OZ270" s="22"/>
      <c r="PA270" s="22"/>
      <c r="PB270" s="22"/>
      <c r="PC270" s="22"/>
      <c r="PD270" s="22"/>
      <c r="PE270" s="22"/>
      <c r="PF270" s="22"/>
      <c r="PG270" s="22"/>
      <c r="PH270" s="22"/>
      <c r="PI270" s="22"/>
      <c r="PJ270" s="22"/>
      <c r="PK270" s="22"/>
      <c r="PL270" s="22"/>
      <c r="PM270" s="22"/>
      <c r="PN270" s="22"/>
      <c r="PO270" s="22"/>
      <c r="PP270" s="22"/>
      <c r="PQ270" s="22"/>
      <c r="PR270" s="22"/>
      <c r="PS270" s="22"/>
      <c r="PT270" s="22"/>
      <c r="PU270" s="22"/>
      <c r="PV270" s="22"/>
      <c r="PW270" s="22"/>
      <c r="PX270" s="22"/>
      <c r="PY270" s="22"/>
      <c r="PZ270" s="22"/>
      <c r="QA270" s="22"/>
      <c r="QB270" s="22"/>
      <c r="QC270" s="22"/>
      <c r="QD270" s="22"/>
      <c r="QE270" s="22"/>
      <c r="QF270" s="22"/>
      <c r="QG270" s="22"/>
      <c r="QH270" s="22"/>
      <c r="QI270" s="22"/>
      <c r="QJ270" s="22"/>
      <c r="QK270" s="22"/>
      <c r="QL270" s="22"/>
      <c r="QM270" s="22"/>
      <c r="QN270" s="22"/>
      <c r="QO270" s="22"/>
      <c r="QP270" s="22"/>
      <c r="QQ270" s="22"/>
      <c r="QR270" s="22"/>
      <c r="QS270" s="22"/>
      <c r="QT270" s="22"/>
      <c r="QU270" s="22"/>
      <c r="QV270" s="22"/>
      <c r="QW270" s="22"/>
      <c r="QX270" s="22"/>
      <c r="QY270" s="22"/>
      <c r="QZ270" s="22"/>
      <c r="RA270" s="22"/>
      <c r="RB270" s="22"/>
      <c r="RC270" s="22"/>
      <c r="RD270" s="22"/>
      <c r="RE270" s="22"/>
      <c r="RF270" s="22"/>
      <c r="RG270" s="22"/>
      <c r="RH270" s="22"/>
      <c r="RI270" s="22"/>
      <c r="RJ270" s="22"/>
      <c r="RK270" s="22"/>
      <c r="RL270" s="22"/>
      <c r="RM270" s="22"/>
      <c r="RN270" s="22"/>
      <c r="RO270" s="22"/>
      <c r="RP270" s="22"/>
      <c r="RQ270" s="22"/>
      <c r="RR270" s="22"/>
      <c r="RS270" s="22"/>
      <c r="RT270" s="22"/>
      <c r="RU270" s="22"/>
      <c r="RV270" s="22"/>
      <c r="RW270" s="22"/>
      <c r="RX270" s="22"/>
      <c r="RY270" s="22"/>
      <c r="RZ270" s="22"/>
      <c r="SA270" s="22"/>
      <c r="SB270" s="22"/>
      <c r="SC270" s="22"/>
      <c r="SD270" s="22"/>
      <c r="SE270" s="22"/>
      <c r="SF270" s="22"/>
      <c r="SG270" s="22"/>
      <c r="SH270" s="22"/>
      <c r="SI270" s="22"/>
      <c r="SJ270" s="22"/>
      <c r="SK270" s="22"/>
      <c r="SL270" s="22"/>
      <c r="SM270" s="22"/>
      <c r="SN270" s="22"/>
      <c r="SO270" s="22"/>
      <c r="SP270" s="22"/>
      <c r="SQ270" s="22"/>
      <c r="SR270" s="22"/>
      <c r="SS270" s="22"/>
      <c r="ST270" s="22"/>
      <c r="SU270" s="22"/>
      <c r="SV270" s="22"/>
      <c r="SW270" s="22"/>
      <c r="SX270" s="22"/>
      <c r="SY270" s="22"/>
      <c r="SZ270" s="22"/>
      <c r="TA270" s="22"/>
      <c r="TB270" s="22"/>
      <c r="TC270" s="22"/>
      <c r="TD270" s="22"/>
      <c r="TE270" s="22"/>
      <c r="TF270" s="22"/>
      <c r="TG270" s="22"/>
      <c r="TH270" s="22"/>
      <c r="TI270" s="22"/>
      <c r="TJ270" s="22"/>
      <c r="TK270" s="22"/>
      <c r="TL270" s="22"/>
      <c r="TM270" s="22"/>
      <c r="TN270" s="22"/>
      <c r="TO270" s="22"/>
    </row>
    <row r="271" spans="1:535" s="21" customFormat="1" ht="18" customHeight="1" x14ac:dyDescent="0.25">
      <c r="A271" s="53" t="s">
        <v>205</v>
      </c>
      <c r="B271" s="82" t="str">
        <f>'дод 5'!A163</f>
        <v>6030</v>
      </c>
      <c r="C271" s="54" t="str">
        <f>'дод 5'!C163</f>
        <v>Організація благоустрою населених пунктів</v>
      </c>
      <c r="D271" s="157">
        <v>0</v>
      </c>
      <c r="E271" s="157"/>
      <c r="F271" s="157"/>
      <c r="G271" s="157"/>
      <c r="H271" s="157"/>
      <c r="I271" s="157"/>
      <c r="J271" s="158"/>
      <c r="K271" s="157">
        <f t="shared" ref="K271:K293" si="208">M271+P271</f>
        <v>52213511</v>
      </c>
      <c r="L271" s="157">
        <v>52213511</v>
      </c>
      <c r="M271" s="157"/>
      <c r="N271" s="157"/>
      <c r="O271" s="157"/>
      <c r="P271" s="157">
        <v>52213511</v>
      </c>
      <c r="Q271" s="157">
        <f t="shared" si="206"/>
        <v>38640979</v>
      </c>
      <c r="R271" s="157">
        <v>38640979</v>
      </c>
      <c r="S271" s="157"/>
      <c r="T271" s="157"/>
      <c r="U271" s="157"/>
      <c r="V271" s="157">
        <v>38640979</v>
      </c>
      <c r="W271" s="158">
        <f t="shared" si="154"/>
        <v>74.005708982106185</v>
      </c>
      <c r="X271" s="157">
        <f t="shared" si="207"/>
        <v>38640979</v>
      </c>
      <c r="Y271" s="203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  <c r="IT271" s="22"/>
      <c r="IU271" s="22"/>
      <c r="IV271" s="22"/>
      <c r="IW271" s="22"/>
      <c r="IX271" s="22"/>
      <c r="IY271" s="22"/>
      <c r="IZ271" s="22"/>
      <c r="JA271" s="22"/>
      <c r="JB271" s="22"/>
      <c r="JC271" s="22"/>
      <c r="JD271" s="22"/>
      <c r="JE271" s="22"/>
      <c r="JF271" s="22"/>
      <c r="JG271" s="22"/>
      <c r="JH271" s="22"/>
      <c r="JI271" s="22"/>
      <c r="JJ271" s="22"/>
      <c r="JK271" s="22"/>
      <c r="JL271" s="22"/>
      <c r="JM271" s="22"/>
      <c r="JN271" s="22"/>
      <c r="JO271" s="22"/>
      <c r="JP271" s="22"/>
      <c r="JQ271" s="22"/>
      <c r="JR271" s="22"/>
      <c r="JS271" s="22"/>
      <c r="JT271" s="22"/>
      <c r="JU271" s="22"/>
      <c r="JV271" s="22"/>
      <c r="JW271" s="22"/>
      <c r="JX271" s="22"/>
      <c r="JY271" s="22"/>
      <c r="JZ271" s="22"/>
      <c r="KA271" s="22"/>
      <c r="KB271" s="22"/>
      <c r="KC271" s="22"/>
      <c r="KD271" s="22"/>
      <c r="KE271" s="22"/>
      <c r="KF271" s="22"/>
      <c r="KG271" s="22"/>
      <c r="KH271" s="22"/>
      <c r="KI271" s="22"/>
      <c r="KJ271" s="22"/>
      <c r="KK271" s="22"/>
      <c r="KL271" s="22"/>
      <c r="KM271" s="22"/>
      <c r="KN271" s="22"/>
      <c r="KO271" s="22"/>
      <c r="KP271" s="22"/>
      <c r="KQ271" s="22"/>
      <c r="KR271" s="22"/>
      <c r="KS271" s="22"/>
      <c r="KT271" s="22"/>
      <c r="KU271" s="22"/>
      <c r="KV271" s="22"/>
      <c r="KW271" s="22"/>
      <c r="KX271" s="22"/>
      <c r="KY271" s="22"/>
      <c r="KZ271" s="22"/>
      <c r="LA271" s="22"/>
      <c r="LB271" s="22"/>
      <c r="LC271" s="22"/>
      <c r="LD271" s="22"/>
      <c r="LE271" s="22"/>
      <c r="LF271" s="22"/>
      <c r="LG271" s="22"/>
      <c r="LH271" s="22"/>
      <c r="LI271" s="22"/>
      <c r="LJ271" s="22"/>
      <c r="LK271" s="22"/>
      <c r="LL271" s="22"/>
      <c r="LM271" s="22"/>
      <c r="LN271" s="22"/>
      <c r="LO271" s="22"/>
      <c r="LP271" s="22"/>
      <c r="LQ271" s="22"/>
      <c r="LR271" s="22"/>
      <c r="LS271" s="22"/>
      <c r="LT271" s="22"/>
      <c r="LU271" s="22"/>
      <c r="LV271" s="22"/>
      <c r="LW271" s="22"/>
      <c r="LX271" s="22"/>
      <c r="LY271" s="22"/>
      <c r="LZ271" s="22"/>
      <c r="MA271" s="22"/>
      <c r="MB271" s="22"/>
      <c r="MC271" s="22"/>
      <c r="MD271" s="22"/>
      <c r="ME271" s="22"/>
      <c r="MF271" s="22"/>
      <c r="MG271" s="22"/>
      <c r="MH271" s="22"/>
      <c r="MI271" s="22"/>
      <c r="MJ271" s="22"/>
      <c r="MK271" s="22"/>
      <c r="ML271" s="22"/>
      <c r="MM271" s="22"/>
      <c r="MN271" s="22"/>
      <c r="MO271" s="22"/>
      <c r="MP271" s="22"/>
      <c r="MQ271" s="22"/>
      <c r="MR271" s="22"/>
      <c r="MS271" s="22"/>
      <c r="MT271" s="22"/>
      <c r="MU271" s="22"/>
      <c r="MV271" s="22"/>
      <c r="MW271" s="22"/>
      <c r="MX271" s="22"/>
      <c r="MY271" s="22"/>
      <c r="MZ271" s="22"/>
      <c r="NA271" s="22"/>
      <c r="NB271" s="22"/>
      <c r="NC271" s="22"/>
      <c r="ND271" s="22"/>
      <c r="NE271" s="22"/>
      <c r="NF271" s="22"/>
      <c r="NG271" s="22"/>
      <c r="NH271" s="22"/>
      <c r="NI271" s="22"/>
      <c r="NJ271" s="22"/>
      <c r="NK271" s="22"/>
      <c r="NL271" s="22"/>
      <c r="NM271" s="22"/>
      <c r="NN271" s="22"/>
      <c r="NO271" s="22"/>
      <c r="NP271" s="22"/>
      <c r="NQ271" s="22"/>
      <c r="NR271" s="22"/>
      <c r="NS271" s="22"/>
      <c r="NT271" s="22"/>
      <c r="NU271" s="22"/>
      <c r="NV271" s="22"/>
      <c r="NW271" s="22"/>
      <c r="NX271" s="22"/>
      <c r="NY271" s="22"/>
      <c r="NZ271" s="22"/>
      <c r="OA271" s="22"/>
      <c r="OB271" s="22"/>
      <c r="OC271" s="22"/>
      <c r="OD271" s="22"/>
      <c r="OE271" s="22"/>
      <c r="OF271" s="22"/>
      <c r="OG271" s="22"/>
      <c r="OH271" s="22"/>
      <c r="OI271" s="22"/>
      <c r="OJ271" s="22"/>
      <c r="OK271" s="22"/>
      <c r="OL271" s="22"/>
      <c r="OM271" s="22"/>
      <c r="ON271" s="22"/>
      <c r="OO271" s="22"/>
      <c r="OP271" s="22"/>
      <c r="OQ271" s="22"/>
      <c r="OR271" s="22"/>
      <c r="OS271" s="22"/>
      <c r="OT271" s="22"/>
      <c r="OU271" s="22"/>
      <c r="OV271" s="22"/>
      <c r="OW271" s="22"/>
      <c r="OX271" s="22"/>
      <c r="OY271" s="22"/>
      <c r="OZ271" s="22"/>
      <c r="PA271" s="22"/>
      <c r="PB271" s="22"/>
      <c r="PC271" s="22"/>
      <c r="PD271" s="22"/>
      <c r="PE271" s="22"/>
      <c r="PF271" s="22"/>
      <c r="PG271" s="22"/>
      <c r="PH271" s="22"/>
      <c r="PI271" s="22"/>
      <c r="PJ271" s="22"/>
      <c r="PK271" s="22"/>
      <c r="PL271" s="22"/>
      <c r="PM271" s="22"/>
      <c r="PN271" s="22"/>
      <c r="PO271" s="22"/>
      <c r="PP271" s="22"/>
      <c r="PQ271" s="22"/>
      <c r="PR271" s="22"/>
      <c r="PS271" s="22"/>
      <c r="PT271" s="22"/>
      <c r="PU271" s="22"/>
      <c r="PV271" s="22"/>
      <c r="PW271" s="22"/>
      <c r="PX271" s="22"/>
      <c r="PY271" s="22"/>
      <c r="PZ271" s="22"/>
      <c r="QA271" s="22"/>
      <c r="QB271" s="22"/>
      <c r="QC271" s="22"/>
      <c r="QD271" s="22"/>
      <c r="QE271" s="22"/>
      <c r="QF271" s="22"/>
      <c r="QG271" s="22"/>
      <c r="QH271" s="22"/>
      <c r="QI271" s="22"/>
      <c r="QJ271" s="22"/>
      <c r="QK271" s="22"/>
      <c r="QL271" s="22"/>
      <c r="QM271" s="22"/>
      <c r="QN271" s="22"/>
      <c r="QO271" s="22"/>
      <c r="QP271" s="22"/>
      <c r="QQ271" s="22"/>
      <c r="QR271" s="22"/>
      <c r="QS271" s="22"/>
      <c r="QT271" s="22"/>
      <c r="QU271" s="22"/>
      <c r="QV271" s="22"/>
      <c r="QW271" s="22"/>
      <c r="QX271" s="22"/>
      <c r="QY271" s="22"/>
      <c r="QZ271" s="22"/>
      <c r="RA271" s="22"/>
      <c r="RB271" s="22"/>
      <c r="RC271" s="22"/>
      <c r="RD271" s="22"/>
      <c r="RE271" s="22"/>
      <c r="RF271" s="22"/>
      <c r="RG271" s="22"/>
      <c r="RH271" s="22"/>
      <c r="RI271" s="22"/>
      <c r="RJ271" s="22"/>
      <c r="RK271" s="22"/>
      <c r="RL271" s="22"/>
      <c r="RM271" s="22"/>
      <c r="RN271" s="22"/>
      <c r="RO271" s="22"/>
      <c r="RP271" s="22"/>
      <c r="RQ271" s="22"/>
      <c r="RR271" s="22"/>
      <c r="RS271" s="22"/>
      <c r="RT271" s="22"/>
      <c r="RU271" s="22"/>
      <c r="RV271" s="22"/>
      <c r="RW271" s="22"/>
      <c r="RX271" s="22"/>
      <c r="RY271" s="22"/>
      <c r="RZ271" s="22"/>
      <c r="SA271" s="22"/>
      <c r="SB271" s="22"/>
      <c r="SC271" s="22"/>
      <c r="SD271" s="22"/>
      <c r="SE271" s="22"/>
      <c r="SF271" s="22"/>
      <c r="SG271" s="22"/>
      <c r="SH271" s="22"/>
      <c r="SI271" s="22"/>
      <c r="SJ271" s="22"/>
      <c r="SK271" s="22"/>
      <c r="SL271" s="22"/>
      <c r="SM271" s="22"/>
      <c r="SN271" s="22"/>
      <c r="SO271" s="22"/>
      <c r="SP271" s="22"/>
      <c r="SQ271" s="22"/>
      <c r="SR271" s="22"/>
      <c r="SS271" s="22"/>
      <c r="ST271" s="22"/>
      <c r="SU271" s="22"/>
      <c r="SV271" s="22"/>
      <c r="SW271" s="22"/>
      <c r="SX271" s="22"/>
      <c r="SY271" s="22"/>
      <c r="SZ271" s="22"/>
      <c r="TA271" s="22"/>
      <c r="TB271" s="22"/>
      <c r="TC271" s="22"/>
      <c r="TD271" s="22"/>
      <c r="TE271" s="22"/>
      <c r="TF271" s="22"/>
      <c r="TG271" s="22"/>
      <c r="TH271" s="22"/>
      <c r="TI271" s="22"/>
      <c r="TJ271" s="22"/>
      <c r="TK271" s="22"/>
      <c r="TL271" s="22"/>
      <c r="TM271" s="22"/>
      <c r="TN271" s="22"/>
      <c r="TO271" s="22"/>
    </row>
    <row r="272" spans="1:535" s="21" customFormat="1" ht="65.25" customHeight="1" x14ac:dyDescent="0.25">
      <c r="A272" s="53" t="s">
        <v>206</v>
      </c>
      <c r="B272" s="82" t="str">
        <f>'дод 5'!A166</f>
        <v>6084</v>
      </c>
      <c r="C272" s="54" t="s">
        <v>529</v>
      </c>
      <c r="D272" s="157">
        <v>0</v>
      </c>
      <c r="E272" s="157"/>
      <c r="F272" s="157"/>
      <c r="G272" s="157"/>
      <c r="H272" s="157"/>
      <c r="I272" s="157"/>
      <c r="J272" s="158"/>
      <c r="K272" s="157">
        <f t="shared" si="208"/>
        <v>71348.649999999994</v>
      </c>
      <c r="L272" s="157"/>
      <c r="M272" s="160"/>
      <c r="N272" s="157"/>
      <c r="O272" s="157"/>
      <c r="P272" s="157">
        <v>71348.649999999994</v>
      </c>
      <c r="Q272" s="157">
        <f t="shared" si="206"/>
        <v>0</v>
      </c>
      <c r="R272" s="157"/>
      <c r="S272" s="157"/>
      <c r="T272" s="157"/>
      <c r="U272" s="157"/>
      <c r="V272" s="157"/>
      <c r="W272" s="158">
        <f t="shared" si="154"/>
        <v>0</v>
      </c>
      <c r="X272" s="157">
        <f t="shared" si="207"/>
        <v>0</v>
      </c>
      <c r="Y272" s="203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  <c r="IT272" s="22"/>
      <c r="IU272" s="22"/>
      <c r="IV272" s="22"/>
      <c r="IW272" s="22"/>
      <c r="IX272" s="22"/>
      <c r="IY272" s="22"/>
      <c r="IZ272" s="22"/>
      <c r="JA272" s="22"/>
      <c r="JB272" s="22"/>
      <c r="JC272" s="22"/>
      <c r="JD272" s="22"/>
      <c r="JE272" s="22"/>
      <c r="JF272" s="22"/>
      <c r="JG272" s="22"/>
      <c r="JH272" s="22"/>
      <c r="JI272" s="22"/>
      <c r="JJ272" s="22"/>
      <c r="JK272" s="22"/>
      <c r="JL272" s="22"/>
      <c r="JM272" s="22"/>
      <c r="JN272" s="22"/>
      <c r="JO272" s="22"/>
      <c r="JP272" s="22"/>
      <c r="JQ272" s="22"/>
      <c r="JR272" s="22"/>
      <c r="JS272" s="22"/>
      <c r="JT272" s="22"/>
      <c r="JU272" s="22"/>
      <c r="JV272" s="22"/>
      <c r="JW272" s="22"/>
      <c r="JX272" s="22"/>
      <c r="JY272" s="22"/>
      <c r="JZ272" s="22"/>
      <c r="KA272" s="22"/>
      <c r="KB272" s="22"/>
      <c r="KC272" s="22"/>
      <c r="KD272" s="22"/>
      <c r="KE272" s="22"/>
      <c r="KF272" s="22"/>
      <c r="KG272" s="22"/>
      <c r="KH272" s="22"/>
      <c r="KI272" s="22"/>
      <c r="KJ272" s="22"/>
      <c r="KK272" s="22"/>
      <c r="KL272" s="22"/>
      <c r="KM272" s="22"/>
      <c r="KN272" s="22"/>
      <c r="KO272" s="22"/>
      <c r="KP272" s="22"/>
      <c r="KQ272" s="22"/>
      <c r="KR272" s="22"/>
      <c r="KS272" s="22"/>
      <c r="KT272" s="22"/>
      <c r="KU272" s="22"/>
      <c r="KV272" s="22"/>
      <c r="KW272" s="22"/>
      <c r="KX272" s="22"/>
      <c r="KY272" s="22"/>
      <c r="KZ272" s="22"/>
      <c r="LA272" s="22"/>
      <c r="LB272" s="22"/>
      <c r="LC272" s="22"/>
      <c r="LD272" s="22"/>
      <c r="LE272" s="22"/>
      <c r="LF272" s="22"/>
      <c r="LG272" s="22"/>
      <c r="LH272" s="22"/>
      <c r="LI272" s="22"/>
      <c r="LJ272" s="22"/>
      <c r="LK272" s="22"/>
      <c r="LL272" s="22"/>
      <c r="LM272" s="22"/>
      <c r="LN272" s="22"/>
      <c r="LO272" s="22"/>
      <c r="LP272" s="22"/>
      <c r="LQ272" s="22"/>
      <c r="LR272" s="22"/>
      <c r="LS272" s="22"/>
      <c r="LT272" s="22"/>
      <c r="LU272" s="22"/>
      <c r="LV272" s="22"/>
      <c r="LW272" s="22"/>
      <c r="LX272" s="22"/>
      <c r="LY272" s="22"/>
      <c r="LZ272" s="22"/>
      <c r="MA272" s="22"/>
      <c r="MB272" s="22"/>
      <c r="MC272" s="22"/>
      <c r="MD272" s="22"/>
      <c r="ME272" s="22"/>
      <c r="MF272" s="22"/>
      <c r="MG272" s="22"/>
      <c r="MH272" s="22"/>
      <c r="MI272" s="22"/>
      <c r="MJ272" s="22"/>
      <c r="MK272" s="22"/>
      <c r="ML272" s="22"/>
      <c r="MM272" s="22"/>
      <c r="MN272" s="22"/>
      <c r="MO272" s="22"/>
      <c r="MP272" s="22"/>
      <c r="MQ272" s="22"/>
      <c r="MR272" s="22"/>
      <c r="MS272" s="22"/>
      <c r="MT272" s="22"/>
      <c r="MU272" s="22"/>
      <c r="MV272" s="22"/>
      <c r="MW272" s="22"/>
      <c r="MX272" s="22"/>
      <c r="MY272" s="22"/>
      <c r="MZ272" s="22"/>
      <c r="NA272" s="22"/>
      <c r="NB272" s="22"/>
      <c r="NC272" s="22"/>
      <c r="ND272" s="22"/>
      <c r="NE272" s="22"/>
      <c r="NF272" s="22"/>
      <c r="NG272" s="22"/>
      <c r="NH272" s="22"/>
      <c r="NI272" s="22"/>
      <c r="NJ272" s="22"/>
      <c r="NK272" s="22"/>
      <c r="NL272" s="22"/>
      <c r="NM272" s="22"/>
      <c r="NN272" s="22"/>
      <c r="NO272" s="22"/>
      <c r="NP272" s="22"/>
      <c r="NQ272" s="22"/>
      <c r="NR272" s="22"/>
      <c r="NS272" s="22"/>
      <c r="NT272" s="22"/>
      <c r="NU272" s="22"/>
      <c r="NV272" s="22"/>
      <c r="NW272" s="22"/>
      <c r="NX272" s="22"/>
      <c r="NY272" s="22"/>
      <c r="NZ272" s="22"/>
      <c r="OA272" s="22"/>
      <c r="OB272" s="22"/>
      <c r="OC272" s="22"/>
      <c r="OD272" s="22"/>
      <c r="OE272" s="22"/>
      <c r="OF272" s="22"/>
      <c r="OG272" s="22"/>
      <c r="OH272" s="22"/>
      <c r="OI272" s="22"/>
      <c r="OJ272" s="22"/>
      <c r="OK272" s="22"/>
      <c r="OL272" s="22"/>
      <c r="OM272" s="22"/>
      <c r="ON272" s="22"/>
      <c r="OO272" s="22"/>
      <c r="OP272" s="22"/>
      <c r="OQ272" s="22"/>
      <c r="OR272" s="22"/>
      <c r="OS272" s="22"/>
      <c r="OT272" s="22"/>
      <c r="OU272" s="22"/>
      <c r="OV272" s="22"/>
      <c r="OW272" s="22"/>
      <c r="OX272" s="22"/>
      <c r="OY272" s="22"/>
      <c r="OZ272" s="22"/>
      <c r="PA272" s="22"/>
      <c r="PB272" s="22"/>
      <c r="PC272" s="22"/>
      <c r="PD272" s="22"/>
      <c r="PE272" s="22"/>
      <c r="PF272" s="22"/>
      <c r="PG272" s="22"/>
      <c r="PH272" s="22"/>
      <c r="PI272" s="22"/>
      <c r="PJ272" s="22"/>
      <c r="PK272" s="22"/>
      <c r="PL272" s="22"/>
      <c r="PM272" s="22"/>
      <c r="PN272" s="22"/>
      <c r="PO272" s="22"/>
      <c r="PP272" s="22"/>
      <c r="PQ272" s="22"/>
      <c r="PR272" s="22"/>
      <c r="PS272" s="22"/>
      <c r="PT272" s="22"/>
      <c r="PU272" s="22"/>
      <c r="PV272" s="22"/>
      <c r="PW272" s="22"/>
      <c r="PX272" s="22"/>
      <c r="PY272" s="22"/>
      <c r="PZ272" s="22"/>
      <c r="QA272" s="22"/>
      <c r="QB272" s="22"/>
      <c r="QC272" s="22"/>
      <c r="QD272" s="22"/>
      <c r="QE272" s="22"/>
      <c r="QF272" s="22"/>
      <c r="QG272" s="22"/>
      <c r="QH272" s="22"/>
      <c r="QI272" s="22"/>
      <c r="QJ272" s="22"/>
      <c r="QK272" s="22"/>
      <c r="QL272" s="22"/>
      <c r="QM272" s="22"/>
      <c r="QN272" s="22"/>
      <c r="QO272" s="22"/>
      <c r="QP272" s="22"/>
      <c r="QQ272" s="22"/>
      <c r="QR272" s="22"/>
      <c r="QS272" s="22"/>
      <c r="QT272" s="22"/>
      <c r="QU272" s="22"/>
      <c r="QV272" s="22"/>
      <c r="QW272" s="22"/>
      <c r="QX272" s="22"/>
      <c r="QY272" s="22"/>
      <c r="QZ272" s="22"/>
      <c r="RA272" s="22"/>
      <c r="RB272" s="22"/>
      <c r="RC272" s="22"/>
      <c r="RD272" s="22"/>
      <c r="RE272" s="22"/>
      <c r="RF272" s="22"/>
      <c r="RG272" s="22"/>
      <c r="RH272" s="22"/>
      <c r="RI272" s="22"/>
      <c r="RJ272" s="22"/>
      <c r="RK272" s="22"/>
      <c r="RL272" s="22"/>
      <c r="RM272" s="22"/>
      <c r="RN272" s="22"/>
      <c r="RO272" s="22"/>
      <c r="RP272" s="22"/>
      <c r="RQ272" s="22"/>
      <c r="RR272" s="22"/>
      <c r="RS272" s="22"/>
      <c r="RT272" s="22"/>
      <c r="RU272" s="22"/>
      <c r="RV272" s="22"/>
      <c r="RW272" s="22"/>
      <c r="RX272" s="22"/>
      <c r="RY272" s="22"/>
      <c r="RZ272" s="22"/>
      <c r="SA272" s="22"/>
      <c r="SB272" s="22"/>
      <c r="SC272" s="22"/>
      <c r="SD272" s="22"/>
      <c r="SE272" s="22"/>
      <c r="SF272" s="22"/>
      <c r="SG272" s="22"/>
      <c r="SH272" s="22"/>
      <c r="SI272" s="22"/>
      <c r="SJ272" s="22"/>
      <c r="SK272" s="22"/>
      <c r="SL272" s="22"/>
      <c r="SM272" s="22"/>
      <c r="SN272" s="22"/>
      <c r="SO272" s="22"/>
      <c r="SP272" s="22"/>
      <c r="SQ272" s="22"/>
      <c r="SR272" s="22"/>
      <c r="SS272" s="22"/>
      <c r="ST272" s="22"/>
      <c r="SU272" s="22"/>
      <c r="SV272" s="22"/>
      <c r="SW272" s="22"/>
      <c r="SX272" s="22"/>
      <c r="SY272" s="22"/>
      <c r="SZ272" s="22"/>
      <c r="TA272" s="22"/>
      <c r="TB272" s="22"/>
      <c r="TC272" s="22"/>
      <c r="TD272" s="22"/>
      <c r="TE272" s="22"/>
      <c r="TF272" s="22"/>
      <c r="TG272" s="22"/>
      <c r="TH272" s="22"/>
      <c r="TI272" s="22"/>
      <c r="TJ272" s="22"/>
      <c r="TK272" s="22"/>
      <c r="TL272" s="22"/>
      <c r="TM272" s="22"/>
      <c r="TN272" s="22"/>
      <c r="TO272" s="22"/>
    </row>
    <row r="273" spans="1:535" s="21" customFormat="1" ht="31.5" x14ac:dyDescent="0.25">
      <c r="A273" s="53" t="s">
        <v>275</v>
      </c>
      <c r="B273" s="82" t="str">
        <f>'дод 5'!A178</f>
        <v>7310</v>
      </c>
      <c r="C273" s="54" t="str">
        <f>'дод 5'!C178</f>
        <v>Будівництво1 об'єктів житлово-комунального господарства</v>
      </c>
      <c r="D273" s="157">
        <v>0</v>
      </c>
      <c r="E273" s="157"/>
      <c r="F273" s="157"/>
      <c r="G273" s="157"/>
      <c r="H273" s="157"/>
      <c r="I273" s="157"/>
      <c r="J273" s="158"/>
      <c r="K273" s="157">
        <f t="shared" si="208"/>
        <v>0</v>
      </c>
      <c r="L273" s="157"/>
      <c r="M273" s="157"/>
      <c r="N273" s="157"/>
      <c r="O273" s="157"/>
      <c r="P273" s="157"/>
      <c r="Q273" s="157">
        <f t="shared" si="206"/>
        <v>0</v>
      </c>
      <c r="R273" s="157"/>
      <c r="S273" s="157"/>
      <c r="T273" s="157"/>
      <c r="U273" s="157"/>
      <c r="V273" s="157"/>
      <c r="W273" s="158"/>
      <c r="X273" s="157">
        <f t="shared" si="207"/>
        <v>0</v>
      </c>
      <c r="Y273" s="203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  <c r="IT273" s="22"/>
      <c r="IU273" s="22"/>
      <c r="IV273" s="22"/>
      <c r="IW273" s="22"/>
      <c r="IX273" s="22"/>
      <c r="IY273" s="22"/>
      <c r="IZ273" s="22"/>
      <c r="JA273" s="22"/>
      <c r="JB273" s="22"/>
      <c r="JC273" s="22"/>
      <c r="JD273" s="22"/>
      <c r="JE273" s="22"/>
      <c r="JF273" s="22"/>
      <c r="JG273" s="22"/>
      <c r="JH273" s="22"/>
      <c r="JI273" s="22"/>
      <c r="JJ273" s="22"/>
      <c r="JK273" s="22"/>
      <c r="JL273" s="22"/>
      <c r="JM273" s="22"/>
      <c r="JN273" s="22"/>
      <c r="JO273" s="22"/>
      <c r="JP273" s="22"/>
      <c r="JQ273" s="22"/>
      <c r="JR273" s="22"/>
      <c r="JS273" s="22"/>
      <c r="JT273" s="22"/>
      <c r="JU273" s="22"/>
      <c r="JV273" s="22"/>
      <c r="JW273" s="22"/>
      <c r="JX273" s="22"/>
      <c r="JY273" s="22"/>
      <c r="JZ273" s="22"/>
      <c r="KA273" s="22"/>
      <c r="KB273" s="22"/>
      <c r="KC273" s="22"/>
      <c r="KD273" s="22"/>
      <c r="KE273" s="22"/>
      <c r="KF273" s="22"/>
      <c r="KG273" s="22"/>
      <c r="KH273" s="22"/>
      <c r="KI273" s="22"/>
      <c r="KJ273" s="22"/>
      <c r="KK273" s="22"/>
      <c r="KL273" s="22"/>
      <c r="KM273" s="22"/>
      <c r="KN273" s="22"/>
      <c r="KO273" s="22"/>
      <c r="KP273" s="22"/>
      <c r="KQ273" s="22"/>
      <c r="KR273" s="22"/>
      <c r="KS273" s="22"/>
      <c r="KT273" s="22"/>
      <c r="KU273" s="22"/>
      <c r="KV273" s="22"/>
      <c r="KW273" s="22"/>
      <c r="KX273" s="22"/>
      <c r="KY273" s="22"/>
      <c r="KZ273" s="22"/>
      <c r="LA273" s="22"/>
      <c r="LB273" s="22"/>
      <c r="LC273" s="22"/>
      <c r="LD273" s="22"/>
      <c r="LE273" s="22"/>
      <c r="LF273" s="22"/>
      <c r="LG273" s="22"/>
      <c r="LH273" s="22"/>
      <c r="LI273" s="22"/>
      <c r="LJ273" s="22"/>
      <c r="LK273" s="22"/>
      <c r="LL273" s="22"/>
      <c r="LM273" s="22"/>
      <c r="LN273" s="22"/>
      <c r="LO273" s="22"/>
      <c r="LP273" s="22"/>
      <c r="LQ273" s="22"/>
      <c r="LR273" s="22"/>
      <c r="LS273" s="22"/>
      <c r="LT273" s="22"/>
      <c r="LU273" s="22"/>
      <c r="LV273" s="22"/>
      <c r="LW273" s="22"/>
      <c r="LX273" s="22"/>
      <c r="LY273" s="22"/>
      <c r="LZ273" s="22"/>
      <c r="MA273" s="22"/>
      <c r="MB273" s="22"/>
      <c r="MC273" s="22"/>
      <c r="MD273" s="22"/>
      <c r="ME273" s="22"/>
      <c r="MF273" s="22"/>
      <c r="MG273" s="22"/>
      <c r="MH273" s="22"/>
      <c r="MI273" s="22"/>
      <c r="MJ273" s="22"/>
      <c r="MK273" s="22"/>
      <c r="ML273" s="22"/>
      <c r="MM273" s="22"/>
      <c r="MN273" s="22"/>
      <c r="MO273" s="22"/>
      <c r="MP273" s="22"/>
      <c r="MQ273" s="22"/>
      <c r="MR273" s="22"/>
      <c r="MS273" s="22"/>
      <c r="MT273" s="22"/>
      <c r="MU273" s="22"/>
      <c r="MV273" s="22"/>
      <c r="MW273" s="22"/>
      <c r="MX273" s="22"/>
      <c r="MY273" s="22"/>
      <c r="MZ273" s="22"/>
      <c r="NA273" s="22"/>
      <c r="NB273" s="22"/>
      <c r="NC273" s="22"/>
      <c r="ND273" s="22"/>
      <c r="NE273" s="22"/>
      <c r="NF273" s="22"/>
      <c r="NG273" s="22"/>
      <c r="NH273" s="22"/>
      <c r="NI273" s="22"/>
      <c r="NJ273" s="22"/>
      <c r="NK273" s="22"/>
      <c r="NL273" s="22"/>
      <c r="NM273" s="22"/>
      <c r="NN273" s="22"/>
      <c r="NO273" s="22"/>
      <c r="NP273" s="22"/>
      <c r="NQ273" s="22"/>
      <c r="NR273" s="22"/>
      <c r="NS273" s="22"/>
      <c r="NT273" s="22"/>
      <c r="NU273" s="22"/>
      <c r="NV273" s="22"/>
      <c r="NW273" s="22"/>
      <c r="NX273" s="22"/>
      <c r="NY273" s="22"/>
      <c r="NZ273" s="22"/>
      <c r="OA273" s="22"/>
      <c r="OB273" s="22"/>
      <c r="OC273" s="22"/>
      <c r="OD273" s="22"/>
      <c r="OE273" s="22"/>
      <c r="OF273" s="22"/>
      <c r="OG273" s="22"/>
      <c r="OH273" s="22"/>
      <c r="OI273" s="22"/>
      <c r="OJ273" s="22"/>
      <c r="OK273" s="22"/>
      <c r="OL273" s="22"/>
      <c r="OM273" s="22"/>
      <c r="ON273" s="22"/>
      <c r="OO273" s="22"/>
      <c r="OP273" s="22"/>
      <c r="OQ273" s="22"/>
      <c r="OR273" s="22"/>
      <c r="OS273" s="22"/>
      <c r="OT273" s="22"/>
      <c r="OU273" s="22"/>
      <c r="OV273" s="22"/>
      <c r="OW273" s="22"/>
      <c r="OX273" s="22"/>
      <c r="OY273" s="22"/>
      <c r="OZ273" s="22"/>
      <c r="PA273" s="22"/>
      <c r="PB273" s="22"/>
      <c r="PC273" s="22"/>
      <c r="PD273" s="22"/>
      <c r="PE273" s="22"/>
      <c r="PF273" s="22"/>
      <c r="PG273" s="22"/>
      <c r="PH273" s="22"/>
      <c r="PI273" s="22"/>
      <c r="PJ273" s="22"/>
      <c r="PK273" s="22"/>
      <c r="PL273" s="22"/>
      <c r="PM273" s="22"/>
      <c r="PN273" s="22"/>
      <c r="PO273" s="22"/>
      <c r="PP273" s="22"/>
      <c r="PQ273" s="22"/>
      <c r="PR273" s="22"/>
      <c r="PS273" s="22"/>
      <c r="PT273" s="22"/>
      <c r="PU273" s="22"/>
      <c r="PV273" s="22"/>
      <c r="PW273" s="22"/>
      <c r="PX273" s="22"/>
      <c r="PY273" s="22"/>
      <c r="PZ273" s="22"/>
      <c r="QA273" s="22"/>
      <c r="QB273" s="22"/>
      <c r="QC273" s="22"/>
      <c r="QD273" s="22"/>
      <c r="QE273" s="22"/>
      <c r="QF273" s="22"/>
      <c r="QG273" s="22"/>
      <c r="QH273" s="22"/>
      <c r="QI273" s="22"/>
      <c r="QJ273" s="22"/>
      <c r="QK273" s="22"/>
      <c r="QL273" s="22"/>
      <c r="QM273" s="22"/>
      <c r="QN273" s="22"/>
      <c r="QO273" s="22"/>
      <c r="QP273" s="22"/>
      <c r="QQ273" s="22"/>
      <c r="QR273" s="22"/>
      <c r="QS273" s="22"/>
      <c r="QT273" s="22"/>
      <c r="QU273" s="22"/>
      <c r="QV273" s="22"/>
      <c r="QW273" s="22"/>
      <c r="QX273" s="22"/>
      <c r="QY273" s="22"/>
      <c r="QZ273" s="22"/>
      <c r="RA273" s="22"/>
      <c r="RB273" s="22"/>
      <c r="RC273" s="22"/>
      <c r="RD273" s="22"/>
      <c r="RE273" s="22"/>
      <c r="RF273" s="22"/>
      <c r="RG273" s="22"/>
      <c r="RH273" s="22"/>
      <c r="RI273" s="22"/>
      <c r="RJ273" s="22"/>
      <c r="RK273" s="22"/>
      <c r="RL273" s="22"/>
      <c r="RM273" s="22"/>
      <c r="RN273" s="22"/>
      <c r="RO273" s="22"/>
      <c r="RP273" s="22"/>
      <c r="RQ273" s="22"/>
      <c r="RR273" s="22"/>
      <c r="RS273" s="22"/>
      <c r="RT273" s="22"/>
      <c r="RU273" s="22"/>
      <c r="RV273" s="22"/>
      <c r="RW273" s="22"/>
      <c r="RX273" s="22"/>
      <c r="RY273" s="22"/>
      <c r="RZ273" s="22"/>
      <c r="SA273" s="22"/>
      <c r="SB273" s="22"/>
      <c r="SC273" s="22"/>
      <c r="SD273" s="22"/>
      <c r="SE273" s="22"/>
      <c r="SF273" s="22"/>
      <c r="SG273" s="22"/>
      <c r="SH273" s="22"/>
      <c r="SI273" s="22"/>
      <c r="SJ273" s="22"/>
      <c r="SK273" s="22"/>
      <c r="SL273" s="22"/>
      <c r="SM273" s="22"/>
      <c r="SN273" s="22"/>
      <c r="SO273" s="22"/>
      <c r="SP273" s="22"/>
      <c r="SQ273" s="22"/>
      <c r="SR273" s="22"/>
      <c r="SS273" s="22"/>
      <c r="ST273" s="22"/>
      <c r="SU273" s="22"/>
      <c r="SV273" s="22"/>
      <c r="SW273" s="22"/>
      <c r="SX273" s="22"/>
      <c r="SY273" s="22"/>
      <c r="SZ273" s="22"/>
      <c r="TA273" s="22"/>
      <c r="TB273" s="22"/>
      <c r="TC273" s="22"/>
      <c r="TD273" s="22"/>
      <c r="TE273" s="22"/>
      <c r="TF273" s="22"/>
      <c r="TG273" s="22"/>
      <c r="TH273" s="22"/>
      <c r="TI273" s="22"/>
      <c r="TJ273" s="22"/>
      <c r="TK273" s="22"/>
      <c r="TL273" s="22"/>
      <c r="TM273" s="22"/>
      <c r="TN273" s="22"/>
      <c r="TO273" s="22"/>
    </row>
    <row r="274" spans="1:535" s="21" customFormat="1" ht="18.75" x14ac:dyDescent="0.25">
      <c r="A274" s="53" t="s">
        <v>276</v>
      </c>
      <c r="B274" s="82" t="str">
        <f>'дод 5'!A179</f>
        <v>7321</v>
      </c>
      <c r="C274" s="6" t="s">
        <v>545</v>
      </c>
      <c r="D274" s="157">
        <v>0</v>
      </c>
      <c r="E274" s="157"/>
      <c r="F274" s="157"/>
      <c r="G274" s="157"/>
      <c r="H274" s="157"/>
      <c r="I274" s="157"/>
      <c r="J274" s="158"/>
      <c r="K274" s="157">
        <f t="shared" si="208"/>
        <v>120560</v>
      </c>
      <c r="L274" s="157">
        <v>120560</v>
      </c>
      <c r="M274" s="157"/>
      <c r="N274" s="157"/>
      <c r="O274" s="157"/>
      <c r="P274" s="157">
        <v>120560</v>
      </c>
      <c r="Q274" s="157">
        <f t="shared" si="206"/>
        <v>106316</v>
      </c>
      <c r="R274" s="157">
        <v>106316</v>
      </c>
      <c r="S274" s="157"/>
      <c r="T274" s="157"/>
      <c r="U274" s="157"/>
      <c r="V274" s="157">
        <v>106316</v>
      </c>
      <c r="W274" s="158">
        <f t="shared" si="154"/>
        <v>88.185136031851357</v>
      </c>
      <c r="X274" s="157">
        <f t="shared" si="207"/>
        <v>106316</v>
      </c>
      <c r="Y274" s="203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  <c r="IT274" s="22"/>
      <c r="IU274" s="22"/>
      <c r="IV274" s="22"/>
      <c r="IW274" s="22"/>
      <c r="IX274" s="22"/>
      <c r="IY274" s="22"/>
      <c r="IZ274" s="22"/>
      <c r="JA274" s="22"/>
      <c r="JB274" s="22"/>
      <c r="JC274" s="22"/>
      <c r="JD274" s="22"/>
      <c r="JE274" s="22"/>
      <c r="JF274" s="22"/>
      <c r="JG274" s="22"/>
      <c r="JH274" s="22"/>
      <c r="JI274" s="22"/>
      <c r="JJ274" s="22"/>
      <c r="JK274" s="22"/>
      <c r="JL274" s="22"/>
      <c r="JM274" s="22"/>
      <c r="JN274" s="22"/>
      <c r="JO274" s="22"/>
      <c r="JP274" s="22"/>
      <c r="JQ274" s="22"/>
      <c r="JR274" s="22"/>
      <c r="JS274" s="22"/>
      <c r="JT274" s="22"/>
      <c r="JU274" s="22"/>
      <c r="JV274" s="22"/>
      <c r="JW274" s="22"/>
      <c r="JX274" s="22"/>
      <c r="JY274" s="22"/>
      <c r="JZ274" s="22"/>
      <c r="KA274" s="22"/>
      <c r="KB274" s="22"/>
      <c r="KC274" s="22"/>
      <c r="KD274" s="22"/>
      <c r="KE274" s="22"/>
      <c r="KF274" s="22"/>
      <c r="KG274" s="22"/>
      <c r="KH274" s="22"/>
      <c r="KI274" s="22"/>
      <c r="KJ274" s="22"/>
      <c r="KK274" s="22"/>
      <c r="KL274" s="22"/>
      <c r="KM274" s="22"/>
      <c r="KN274" s="22"/>
      <c r="KO274" s="22"/>
      <c r="KP274" s="22"/>
      <c r="KQ274" s="22"/>
      <c r="KR274" s="22"/>
      <c r="KS274" s="22"/>
      <c r="KT274" s="22"/>
      <c r="KU274" s="22"/>
      <c r="KV274" s="22"/>
      <c r="KW274" s="22"/>
      <c r="KX274" s="22"/>
      <c r="KY274" s="22"/>
      <c r="KZ274" s="22"/>
      <c r="LA274" s="22"/>
      <c r="LB274" s="22"/>
      <c r="LC274" s="22"/>
      <c r="LD274" s="22"/>
      <c r="LE274" s="22"/>
      <c r="LF274" s="22"/>
      <c r="LG274" s="22"/>
      <c r="LH274" s="22"/>
      <c r="LI274" s="22"/>
      <c r="LJ274" s="22"/>
      <c r="LK274" s="22"/>
      <c r="LL274" s="22"/>
      <c r="LM274" s="22"/>
      <c r="LN274" s="22"/>
      <c r="LO274" s="22"/>
      <c r="LP274" s="22"/>
      <c r="LQ274" s="22"/>
      <c r="LR274" s="22"/>
      <c r="LS274" s="22"/>
      <c r="LT274" s="22"/>
      <c r="LU274" s="22"/>
      <c r="LV274" s="22"/>
      <c r="LW274" s="22"/>
      <c r="LX274" s="22"/>
      <c r="LY274" s="22"/>
      <c r="LZ274" s="22"/>
      <c r="MA274" s="22"/>
      <c r="MB274" s="22"/>
      <c r="MC274" s="22"/>
      <c r="MD274" s="22"/>
      <c r="ME274" s="22"/>
      <c r="MF274" s="22"/>
      <c r="MG274" s="22"/>
      <c r="MH274" s="22"/>
      <c r="MI274" s="22"/>
      <c r="MJ274" s="22"/>
      <c r="MK274" s="22"/>
      <c r="ML274" s="22"/>
      <c r="MM274" s="22"/>
      <c r="MN274" s="22"/>
      <c r="MO274" s="22"/>
      <c r="MP274" s="22"/>
      <c r="MQ274" s="22"/>
      <c r="MR274" s="22"/>
      <c r="MS274" s="22"/>
      <c r="MT274" s="22"/>
      <c r="MU274" s="22"/>
      <c r="MV274" s="22"/>
      <c r="MW274" s="22"/>
      <c r="MX274" s="22"/>
      <c r="MY274" s="22"/>
      <c r="MZ274" s="22"/>
      <c r="NA274" s="22"/>
      <c r="NB274" s="22"/>
      <c r="NC274" s="22"/>
      <c r="ND274" s="22"/>
      <c r="NE274" s="22"/>
      <c r="NF274" s="22"/>
      <c r="NG274" s="22"/>
      <c r="NH274" s="22"/>
      <c r="NI274" s="22"/>
      <c r="NJ274" s="22"/>
      <c r="NK274" s="22"/>
      <c r="NL274" s="22"/>
      <c r="NM274" s="22"/>
      <c r="NN274" s="22"/>
      <c r="NO274" s="22"/>
      <c r="NP274" s="22"/>
      <c r="NQ274" s="22"/>
      <c r="NR274" s="22"/>
      <c r="NS274" s="22"/>
      <c r="NT274" s="22"/>
      <c r="NU274" s="22"/>
      <c r="NV274" s="22"/>
      <c r="NW274" s="22"/>
      <c r="NX274" s="22"/>
      <c r="NY274" s="22"/>
      <c r="NZ274" s="22"/>
      <c r="OA274" s="22"/>
      <c r="OB274" s="22"/>
      <c r="OC274" s="22"/>
      <c r="OD274" s="22"/>
      <c r="OE274" s="22"/>
      <c r="OF274" s="22"/>
      <c r="OG274" s="22"/>
      <c r="OH274" s="22"/>
      <c r="OI274" s="22"/>
      <c r="OJ274" s="22"/>
      <c r="OK274" s="22"/>
      <c r="OL274" s="22"/>
      <c r="OM274" s="22"/>
      <c r="ON274" s="22"/>
      <c r="OO274" s="22"/>
      <c r="OP274" s="22"/>
      <c r="OQ274" s="22"/>
      <c r="OR274" s="22"/>
      <c r="OS274" s="22"/>
      <c r="OT274" s="22"/>
      <c r="OU274" s="22"/>
      <c r="OV274" s="22"/>
      <c r="OW274" s="22"/>
      <c r="OX274" s="22"/>
      <c r="OY274" s="22"/>
      <c r="OZ274" s="22"/>
      <c r="PA274" s="22"/>
      <c r="PB274" s="22"/>
      <c r="PC274" s="22"/>
      <c r="PD274" s="22"/>
      <c r="PE274" s="22"/>
      <c r="PF274" s="22"/>
      <c r="PG274" s="22"/>
      <c r="PH274" s="22"/>
      <c r="PI274" s="22"/>
      <c r="PJ274" s="22"/>
      <c r="PK274" s="22"/>
      <c r="PL274" s="22"/>
      <c r="PM274" s="22"/>
      <c r="PN274" s="22"/>
      <c r="PO274" s="22"/>
      <c r="PP274" s="22"/>
      <c r="PQ274" s="22"/>
      <c r="PR274" s="22"/>
      <c r="PS274" s="22"/>
      <c r="PT274" s="22"/>
      <c r="PU274" s="22"/>
      <c r="PV274" s="22"/>
      <c r="PW274" s="22"/>
      <c r="PX274" s="22"/>
      <c r="PY274" s="22"/>
      <c r="PZ274" s="22"/>
      <c r="QA274" s="22"/>
      <c r="QB274" s="22"/>
      <c r="QC274" s="22"/>
      <c r="QD274" s="22"/>
      <c r="QE274" s="22"/>
      <c r="QF274" s="22"/>
      <c r="QG274" s="22"/>
      <c r="QH274" s="22"/>
      <c r="QI274" s="22"/>
      <c r="QJ274" s="22"/>
      <c r="QK274" s="22"/>
      <c r="QL274" s="22"/>
      <c r="QM274" s="22"/>
      <c r="QN274" s="22"/>
      <c r="QO274" s="22"/>
      <c r="QP274" s="22"/>
      <c r="QQ274" s="22"/>
      <c r="QR274" s="22"/>
      <c r="QS274" s="22"/>
      <c r="QT274" s="22"/>
      <c r="QU274" s="22"/>
      <c r="QV274" s="22"/>
      <c r="QW274" s="22"/>
      <c r="QX274" s="22"/>
      <c r="QY274" s="22"/>
      <c r="QZ274" s="22"/>
      <c r="RA274" s="22"/>
      <c r="RB274" s="22"/>
      <c r="RC274" s="22"/>
      <c r="RD274" s="22"/>
      <c r="RE274" s="22"/>
      <c r="RF274" s="22"/>
      <c r="RG274" s="22"/>
      <c r="RH274" s="22"/>
      <c r="RI274" s="22"/>
      <c r="RJ274" s="22"/>
      <c r="RK274" s="22"/>
      <c r="RL274" s="22"/>
      <c r="RM274" s="22"/>
      <c r="RN274" s="22"/>
      <c r="RO274" s="22"/>
      <c r="RP274" s="22"/>
      <c r="RQ274" s="22"/>
      <c r="RR274" s="22"/>
      <c r="RS274" s="22"/>
      <c r="RT274" s="22"/>
      <c r="RU274" s="22"/>
      <c r="RV274" s="22"/>
      <c r="RW274" s="22"/>
      <c r="RX274" s="22"/>
      <c r="RY274" s="22"/>
      <c r="RZ274" s="22"/>
      <c r="SA274" s="22"/>
      <c r="SB274" s="22"/>
      <c r="SC274" s="22"/>
      <c r="SD274" s="22"/>
      <c r="SE274" s="22"/>
      <c r="SF274" s="22"/>
      <c r="SG274" s="22"/>
      <c r="SH274" s="22"/>
      <c r="SI274" s="22"/>
      <c r="SJ274" s="22"/>
      <c r="SK274" s="22"/>
      <c r="SL274" s="22"/>
      <c r="SM274" s="22"/>
      <c r="SN274" s="22"/>
      <c r="SO274" s="22"/>
      <c r="SP274" s="22"/>
      <c r="SQ274" s="22"/>
      <c r="SR274" s="22"/>
      <c r="SS274" s="22"/>
      <c r="ST274" s="22"/>
      <c r="SU274" s="22"/>
      <c r="SV274" s="22"/>
      <c r="SW274" s="22"/>
      <c r="SX274" s="22"/>
      <c r="SY274" s="22"/>
      <c r="SZ274" s="22"/>
      <c r="TA274" s="22"/>
      <c r="TB274" s="22"/>
      <c r="TC274" s="22"/>
      <c r="TD274" s="22"/>
      <c r="TE274" s="22"/>
      <c r="TF274" s="22"/>
      <c r="TG274" s="22"/>
      <c r="TH274" s="22"/>
      <c r="TI274" s="22"/>
      <c r="TJ274" s="22"/>
      <c r="TK274" s="22"/>
      <c r="TL274" s="22"/>
      <c r="TM274" s="22"/>
      <c r="TN274" s="22"/>
      <c r="TO274" s="22"/>
    </row>
    <row r="275" spans="1:535" s="21" customFormat="1" ht="18.75" x14ac:dyDescent="0.25">
      <c r="A275" s="53" t="s">
        <v>278</v>
      </c>
      <c r="B275" s="82" t="str">
        <f>'дод 5'!A181</f>
        <v>7322</v>
      </c>
      <c r="C275" s="6" t="s">
        <v>546</v>
      </c>
      <c r="D275" s="157">
        <v>0</v>
      </c>
      <c r="E275" s="157"/>
      <c r="F275" s="157"/>
      <c r="G275" s="157"/>
      <c r="H275" s="157"/>
      <c r="I275" s="157"/>
      <c r="J275" s="158"/>
      <c r="K275" s="157">
        <f t="shared" si="208"/>
        <v>6800000</v>
      </c>
      <c r="L275" s="157">
        <v>6800000</v>
      </c>
      <c r="M275" s="157"/>
      <c r="N275" s="157"/>
      <c r="O275" s="157"/>
      <c r="P275" s="157">
        <v>6800000</v>
      </c>
      <c r="Q275" s="157">
        <f t="shared" si="206"/>
        <v>5944744</v>
      </c>
      <c r="R275" s="157">
        <v>5944744</v>
      </c>
      <c r="S275" s="157"/>
      <c r="T275" s="157"/>
      <c r="U275" s="157"/>
      <c r="V275" s="157">
        <v>5944744</v>
      </c>
      <c r="W275" s="158">
        <f t="shared" si="154"/>
        <v>87.422705882352929</v>
      </c>
      <c r="X275" s="157">
        <f t="shared" si="207"/>
        <v>5944744</v>
      </c>
      <c r="Y275" s="203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  <c r="IT275" s="22"/>
      <c r="IU275" s="22"/>
      <c r="IV275" s="22"/>
      <c r="IW275" s="22"/>
      <c r="IX275" s="22"/>
      <c r="IY275" s="22"/>
      <c r="IZ275" s="22"/>
      <c r="JA275" s="22"/>
      <c r="JB275" s="22"/>
      <c r="JC275" s="22"/>
      <c r="JD275" s="22"/>
      <c r="JE275" s="22"/>
      <c r="JF275" s="22"/>
      <c r="JG275" s="22"/>
      <c r="JH275" s="22"/>
      <c r="JI275" s="22"/>
      <c r="JJ275" s="22"/>
      <c r="JK275" s="22"/>
      <c r="JL275" s="22"/>
      <c r="JM275" s="22"/>
      <c r="JN275" s="22"/>
      <c r="JO275" s="22"/>
      <c r="JP275" s="22"/>
      <c r="JQ275" s="22"/>
      <c r="JR275" s="22"/>
      <c r="JS275" s="22"/>
      <c r="JT275" s="22"/>
      <c r="JU275" s="22"/>
      <c r="JV275" s="22"/>
      <c r="JW275" s="22"/>
      <c r="JX275" s="22"/>
      <c r="JY275" s="22"/>
      <c r="JZ275" s="22"/>
      <c r="KA275" s="22"/>
      <c r="KB275" s="22"/>
      <c r="KC275" s="22"/>
      <c r="KD275" s="22"/>
      <c r="KE275" s="22"/>
      <c r="KF275" s="22"/>
      <c r="KG275" s="22"/>
      <c r="KH275" s="22"/>
      <c r="KI275" s="22"/>
      <c r="KJ275" s="22"/>
      <c r="KK275" s="22"/>
      <c r="KL275" s="22"/>
      <c r="KM275" s="22"/>
      <c r="KN275" s="22"/>
      <c r="KO275" s="22"/>
      <c r="KP275" s="22"/>
      <c r="KQ275" s="22"/>
      <c r="KR275" s="22"/>
      <c r="KS275" s="22"/>
      <c r="KT275" s="22"/>
      <c r="KU275" s="22"/>
      <c r="KV275" s="22"/>
      <c r="KW275" s="22"/>
      <c r="KX275" s="22"/>
      <c r="KY275" s="22"/>
      <c r="KZ275" s="22"/>
      <c r="LA275" s="22"/>
      <c r="LB275" s="22"/>
      <c r="LC275" s="22"/>
      <c r="LD275" s="22"/>
      <c r="LE275" s="22"/>
      <c r="LF275" s="22"/>
      <c r="LG275" s="22"/>
      <c r="LH275" s="22"/>
      <c r="LI275" s="22"/>
      <c r="LJ275" s="22"/>
      <c r="LK275" s="22"/>
      <c r="LL275" s="22"/>
      <c r="LM275" s="22"/>
      <c r="LN275" s="22"/>
      <c r="LO275" s="22"/>
      <c r="LP275" s="22"/>
      <c r="LQ275" s="22"/>
      <c r="LR275" s="22"/>
      <c r="LS275" s="22"/>
      <c r="LT275" s="22"/>
      <c r="LU275" s="22"/>
      <c r="LV275" s="22"/>
      <c r="LW275" s="22"/>
      <c r="LX275" s="22"/>
      <c r="LY275" s="22"/>
      <c r="LZ275" s="22"/>
      <c r="MA275" s="22"/>
      <c r="MB275" s="22"/>
      <c r="MC275" s="22"/>
      <c r="MD275" s="22"/>
      <c r="ME275" s="22"/>
      <c r="MF275" s="22"/>
      <c r="MG275" s="22"/>
      <c r="MH275" s="22"/>
      <c r="MI275" s="22"/>
      <c r="MJ275" s="22"/>
      <c r="MK275" s="22"/>
      <c r="ML275" s="22"/>
      <c r="MM275" s="22"/>
      <c r="MN275" s="22"/>
      <c r="MO275" s="22"/>
      <c r="MP275" s="22"/>
      <c r="MQ275" s="22"/>
      <c r="MR275" s="22"/>
      <c r="MS275" s="22"/>
      <c r="MT275" s="22"/>
      <c r="MU275" s="22"/>
      <c r="MV275" s="22"/>
      <c r="MW275" s="22"/>
      <c r="MX275" s="22"/>
      <c r="MY275" s="22"/>
      <c r="MZ275" s="22"/>
      <c r="NA275" s="22"/>
      <c r="NB275" s="22"/>
      <c r="NC275" s="22"/>
      <c r="ND275" s="22"/>
      <c r="NE275" s="22"/>
      <c r="NF275" s="22"/>
      <c r="NG275" s="22"/>
      <c r="NH275" s="22"/>
      <c r="NI275" s="22"/>
      <c r="NJ275" s="22"/>
      <c r="NK275" s="22"/>
      <c r="NL275" s="22"/>
      <c r="NM275" s="22"/>
      <c r="NN275" s="22"/>
      <c r="NO275" s="22"/>
      <c r="NP275" s="22"/>
      <c r="NQ275" s="22"/>
      <c r="NR275" s="22"/>
      <c r="NS275" s="22"/>
      <c r="NT275" s="22"/>
      <c r="NU275" s="22"/>
      <c r="NV275" s="22"/>
      <c r="NW275" s="22"/>
      <c r="NX275" s="22"/>
      <c r="NY275" s="22"/>
      <c r="NZ275" s="22"/>
      <c r="OA275" s="22"/>
      <c r="OB275" s="22"/>
      <c r="OC275" s="22"/>
      <c r="OD275" s="22"/>
      <c r="OE275" s="22"/>
      <c r="OF275" s="22"/>
      <c r="OG275" s="22"/>
      <c r="OH275" s="22"/>
      <c r="OI275" s="22"/>
      <c r="OJ275" s="22"/>
      <c r="OK275" s="22"/>
      <c r="OL275" s="22"/>
      <c r="OM275" s="22"/>
      <c r="ON275" s="22"/>
      <c r="OO275" s="22"/>
      <c r="OP275" s="22"/>
      <c r="OQ275" s="22"/>
      <c r="OR275" s="22"/>
      <c r="OS275" s="22"/>
      <c r="OT275" s="22"/>
      <c r="OU275" s="22"/>
      <c r="OV275" s="22"/>
      <c r="OW275" s="22"/>
      <c r="OX275" s="22"/>
      <c r="OY275" s="22"/>
      <c r="OZ275" s="22"/>
      <c r="PA275" s="22"/>
      <c r="PB275" s="22"/>
      <c r="PC275" s="22"/>
      <c r="PD275" s="22"/>
      <c r="PE275" s="22"/>
      <c r="PF275" s="22"/>
      <c r="PG275" s="22"/>
      <c r="PH275" s="22"/>
      <c r="PI275" s="22"/>
      <c r="PJ275" s="22"/>
      <c r="PK275" s="22"/>
      <c r="PL275" s="22"/>
      <c r="PM275" s="22"/>
      <c r="PN275" s="22"/>
      <c r="PO275" s="22"/>
      <c r="PP275" s="22"/>
      <c r="PQ275" s="22"/>
      <c r="PR275" s="22"/>
      <c r="PS275" s="22"/>
      <c r="PT275" s="22"/>
      <c r="PU275" s="22"/>
      <c r="PV275" s="22"/>
      <c r="PW275" s="22"/>
      <c r="PX275" s="22"/>
      <c r="PY275" s="22"/>
      <c r="PZ275" s="22"/>
      <c r="QA275" s="22"/>
      <c r="QB275" s="22"/>
      <c r="QC275" s="22"/>
      <c r="QD275" s="22"/>
      <c r="QE275" s="22"/>
      <c r="QF275" s="22"/>
      <c r="QG275" s="22"/>
      <c r="QH275" s="22"/>
      <c r="QI275" s="22"/>
      <c r="QJ275" s="22"/>
      <c r="QK275" s="22"/>
      <c r="QL275" s="22"/>
      <c r="QM275" s="22"/>
      <c r="QN275" s="22"/>
      <c r="QO275" s="22"/>
      <c r="QP275" s="22"/>
      <c r="QQ275" s="22"/>
      <c r="QR275" s="22"/>
      <c r="QS275" s="22"/>
      <c r="QT275" s="22"/>
      <c r="QU275" s="22"/>
      <c r="QV275" s="22"/>
      <c r="QW275" s="22"/>
      <c r="QX275" s="22"/>
      <c r="QY275" s="22"/>
      <c r="QZ275" s="22"/>
      <c r="RA275" s="22"/>
      <c r="RB275" s="22"/>
      <c r="RC275" s="22"/>
      <c r="RD275" s="22"/>
      <c r="RE275" s="22"/>
      <c r="RF275" s="22"/>
      <c r="RG275" s="22"/>
      <c r="RH275" s="22"/>
      <c r="RI275" s="22"/>
      <c r="RJ275" s="22"/>
      <c r="RK275" s="22"/>
      <c r="RL275" s="22"/>
      <c r="RM275" s="22"/>
      <c r="RN275" s="22"/>
      <c r="RO275" s="22"/>
      <c r="RP275" s="22"/>
      <c r="RQ275" s="22"/>
      <c r="RR275" s="22"/>
      <c r="RS275" s="22"/>
      <c r="RT275" s="22"/>
      <c r="RU275" s="22"/>
      <c r="RV275" s="22"/>
      <c r="RW275" s="22"/>
      <c r="RX275" s="22"/>
      <c r="RY275" s="22"/>
      <c r="RZ275" s="22"/>
      <c r="SA275" s="22"/>
      <c r="SB275" s="22"/>
      <c r="SC275" s="22"/>
      <c r="SD275" s="22"/>
      <c r="SE275" s="22"/>
      <c r="SF275" s="22"/>
      <c r="SG275" s="22"/>
      <c r="SH275" s="22"/>
      <c r="SI275" s="22"/>
      <c r="SJ275" s="22"/>
      <c r="SK275" s="22"/>
      <c r="SL275" s="22"/>
      <c r="SM275" s="22"/>
      <c r="SN275" s="22"/>
      <c r="SO275" s="22"/>
      <c r="SP275" s="22"/>
      <c r="SQ275" s="22"/>
      <c r="SR275" s="22"/>
      <c r="SS275" s="22"/>
      <c r="ST275" s="22"/>
      <c r="SU275" s="22"/>
      <c r="SV275" s="22"/>
      <c r="SW275" s="22"/>
      <c r="SX275" s="22"/>
      <c r="SY275" s="22"/>
      <c r="SZ275" s="22"/>
      <c r="TA275" s="22"/>
      <c r="TB275" s="22"/>
      <c r="TC275" s="22"/>
      <c r="TD275" s="22"/>
      <c r="TE275" s="22"/>
      <c r="TF275" s="22"/>
      <c r="TG275" s="22"/>
      <c r="TH275" s="22"/>
      <c r="TI275" s="22"/>
      <c r="TJ275" s="22"/>
      <c r="TK275" s="22"/>
      <c r="TL275" s="22"/>
      <c r="TM275" s="22"/>
      <c r="TN275" s="22"/>
      <c r="TO275" s="22"/>
    </row>
    <row r="276" spans="1:535" s="21" customFormat="1" ht="18.75" x14ac:dyDescent="0.25">
      <c r="A276" s="53" t="s">
        <v>560</v>
      </c>
      <c r="B276" s="82">
        <v>7324</v>
      </c>
      <c r="C276" s="6" t="s">
        <v>548</v>
      </c>
      <c r="D276" s="157">
        <v>0</v>
      </c>
      <c r="E276" s="157"/>
      <c r="F276" s="157"/>
      <c r="G276" s="157"/>
      <c r="H276" s="157"/>
      <c r="I276" s="157"/>
      <c r="J276" s="158"/>
      <c r="K276" s="157">
        <f t="shared" si="208"/>
        <v>400000</v>
      </c>
      <c r="L276" s="157">
        <v>400000</v>
      </c>
      <c r="M276" s="157"/>
      <c r="N276" s="157"/>
      <c r="O276" s="157"/>
      <c r="P276" s="157">
        <v>400000</v>
      </c>
      <c r="Q276" s="157">
        <f t="shared" si="206"/>
        <v>0</v>
      </c>
      <c r="R276" s="157"/>
      <c r="S276" s="157"/>
      <c r="T276" s="157"/>
      <c r="U276" s="157"/>
      <c r="V276" s="157"/>
      <c r="W276" s="158">
        <f t="shared" si="154"/>
        <v>0</v>
      </c>
      <c r="X276" s="157">
        <f t="shared" si="207"/>
        <v>0</v>
      </c>
      <c r="Y276" s="203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  <c r="IT276" s="22"/>
      <c r="IU276" s="22"/>
      <c r="IV276" s="22"/>
      <c r="IW276" s="22"/>
      <c r="IX276" s="22"/>
      <c r="IY276" s="22"/>
      <c r="IZ276" s="22"/>
      <c r="JA276" s="22"/>
      <c r="JB276" s="22"/>
      <c r="JC276" s="22"/>
      <c r="JD276" s="22"/>
      <c r="JE276" s="22"/>
      <c r="JF276" s="22"/>
      <c r="JG276" s="22"/>
      <c r="JH276" s="22"/>
      <c r="JI276" s="22"/>
      <c r="JJ276" s="22"/>
      <c r="JK276" s="22"/>
      <c r="JL276" s="22"/>
      <c r="JM276" s="22"/>
      <c r="JN276" s="22"/>
      <c r="JO276" s="22"/>
      <c r="JP276" s="22"/>
      <c r="JQ276" s="22"/>
      <c r="JR276" s="22"/>
      <c r="JS276" s="22"/>
      <c r="JT276" s="22"/>
      <c r="JU276" s="22"/>
      <c r="JV276" s="22"/>
      <c r="JW276" s="22"/>
      <c r="JX276" s="22"/>
      <c r="JY276" s="22"/>
      <c r="JZ276" s="22"/>
      <c r="KA276" s="22"/>
      <c r="KB276" s="22"/>
      <c r="KC276" s="22"/>
      <c r="KD276" s="22"/>
      <c r="KE276" s="22"/>
      <c r="KF276" s="22"/>
      <c r="KG276" s="22"/>
      <c r="KH276" s="22"/>
      <c r="KI276" s="22"/>
      <c r="KJ276" s="22"/>
      <c r="KK276" s="22"/>
      <c r="KL276" s="22"/>
      <c r="KM276" s="22"/>
      <c r="KN276" s="22"/>
      <c r="KO276" s="22"/>
      <c r="KP276" s="22"/>
      <c r="KQ276" s="22"/>
      <c r="KR276" s="22"/>
      <c r="KS276" s="22"/>
      <c r="KT276" s="22"/>
      <c r="KU276" s="22"/>
      <c r="KV276" s="22"/>
      <c r="KW276" s="22"/>
      <c r="KX276" s="22"/>
      <c r="KY276" s="22"/>
      <c r="KZ276" s="22"/>
      <c r="LA276" s="22"/>
      <c r="LB276" s="22"/>
      <c r="LC276" s="22"/>
      <c r="LD276" s="22"/>
      <c r="LE276" s="22"/>
      <c r="LF276" s="22"/>
      <c r="LG276" s="22"/>
      <c r="LH276" s="22"/>
      <c r="LI276" s="22"/>
      <c r="LJ276" s="22"/>
      <c r="LK276" s="22"/>
      <c r="LL276" s="22"/>
      <c r="LM276" s="22"/>
      <c r="LN276" s="22"/>
      <c r="LO276" s="22"/>
      <c r="LP276" s="22"/>
      <c r="LQ276" s="22"/>
      <c r="LR276" s="22"/>
      <c r="LS276" s="22"/>
      <c r="LT276" s="22"/>
      <c r="LU276" s="22"/>
      <c r="LV276" s="22"/>
      <c r="LW276" s="22"/>
      <c r="LX276" s="22"/>
      <c r="LY276" s="22"/>
      <c r="LZ276" s="22"/>
      <c r="MA276" s="22"/>
      <c r="MB276" s="22"/>
      <c r="MC276" s="22"/>
      <c r="MD276" s="22"/>
      <c r="ME276" s="22"/>
      <c r="MF276" s="22"/>
      <c r="MG276" s="22"/>
      <c r="MH276" s="22"/>
      <c r="MI276" s="22"/>
      <c r="MJ276" s="22"/>
      <c r="MK276" s="22"/>
      <c r="ML276" s="22"/>
      <c r="MM276" s="22"/>
      <c r="MN276" s="22"/>
      <c r="MO276" s="22"/>
      <c r="MP276" s="22"/>
      <c r="MQ276" s="22"/>
      <c r="MR276" s="22"/>
      <c r="MS276" s="22"/>
      <c r="MT276" s="22"/>
      <c r="MU276" s="22"/>
      <c r="MV276" s="22"/>
      <c r="MW276" s="22"/>
      <c r="MX276" s="22"/>
      <c r="MY276" s="22"/>
      <c r="MZ276" s="22"/>
      <c r="NA276" s="22"/>
      <c r="NB276" s="22"/>
      <c r="NC276" s="22"/>
      <c r="ND276" s="22"/>
      <c r="NE276" s="22"/>
      <c r="NF276" s="22"/>
      <c r="NG276" s="22"/>
      <c r="NH276" s="22"/>
      <c r="NI276" s="22"/>
      <c r="NJ276" s="22"/>
      <c r="NK276" s="22"/>
      <c r="NL276" s="22"/>
      <c r="NM276" s="22"/>
      <c r="NN276" s="22"/>
      <c r="NO276" s="22"/>
      <c r="NP276" s="22"/>
      <c r="NQ276" s="22"/>
      <c r="NR276" s="22"/>
      <c r="NS276" s="22"/>
      <c r="NT276" s="22"/>
      <c r="NU276" s="22"/>
      <c r="NV276" s="22"/>
      <c r="NW276" s="22"/>
      <c r="NX276" s="22"/>
      <c r="NY276" s="22"/>
      <c r="NZ276" s="22"/>
      <c r="OA276" s="22"/>
      <c r="OB276" s="22"/>
      <c r="OC276" s="22"/>
      <c r="OD276" s="22"/>
      <c r="OE276" s="22"/>
      <c r="OF276" s="22"/>
      <c r="OG276" s="22"/>
      <c r="OH276" s="22"/>
      <c r="OI276" s="22"/>
      <c r="OJ276" s="22"/>
      <c r="OK276" s="22"/>
      <c r="OL276" s="22"/>
      <c r="OM276" s="22"/>
      <c r="ON276" s="22"/>
      <c r="OO276" s="22"/>
      <c r="OP276" s="22"/>
      <c r="OQ276" s="22"/>
      <c r="OR276" s="22"/>
      <c r="OS276" s="22"/>
      <c r="OT276" s="22"/>
      <c r="OU276" s="22"/>
      <c r="OV276" s="22"/>
      <c r="OW276" s="22"/>
      <c r="OX276" s="22"/>
      <c r="OY276" s="22"/>
      <c r="OZ276" s="22"/>
      <c r="PA276" s="22"/>
      <c r="PB276" s="22"/>
      <c r="PC276" s="22"/>
      <c r="PD276" s="22"/>
      <c r="PE276" s="22"/>
      <c r="PF276" s="22"/>
      <c r="PG276" s="22"/>
      <c r="PH276" s="22"/>
      <c r="PI276" s="22"/>
      <c r="PJ276" s="22"/>
      <c r="PK276" s="22"/>
      <c r="PL276" s="22"/>
      <c r="PM276" s="22"/>
      <c r="PN276" s="22"/>
      <c r="PO276" s="22"/>
      <c r="PP276" s="22"/>
      <c r="PQ276" s="22"/>
      <c r="PR276" s="22"/>
      <c r="PS276" s="22"/>
      <c r="PT276" s="22"/>
      <c r="PU276" s="22"/>
      <c r="PV276" s="22"/>
      <c r="PW276" s="22"/>
      <c r="PX276" s="22"/>
      <c r="PY276" s="22"/>
      <c r="PZ276" s="22"/>
      <c r="QA276" s="22"/>
      <c r="QB276" s="22"/>
      <c r="QC276" s="22"/>
      <c r="QD276" s="22"/>
      <c r="QE276" s="22"/>
      <c r="QF276" s="22"/>
      <c r="QG276" s="22"/>
      <c r="QH276" s="22"/>
      <c r="QI276" s="22"/>
      <c r="QJ276" s="22"/>
      <c r="QK276" s="22"/>
      <c r="QL276" s="22"/>
      <c r="QM276" s="22"/>
      <c r="QN276" s="22"/>
      <c r="QO276" s="22"/>
      <c r="QP276" s="22"/>
      <c r="QQ276" s="22"/>
      <c r="QR276" s="22"/>
      <c r="QS276" s="22"/>
      <c r="QT276" s="22"/>
      <c r="QU276" s="22"/>
      <c r="QV276" s="22"/>
      <c r="QW276" s="22"/>
      <c r="QX276" s="22"/>
      <c r="QY276" s="22"/>
      <c r="QZ276" s="22"/>
      <c r="RA276" s="22"/>
      <c r="RB276" s="22"/>
      <c r="RC276" s="22"/>
      <c r="RD276" s="22"/>
      <c r="RE276" s="22"/>
      <c r="RF276" s="22"/>
      <c r="RG276" s="22"/>
      <c r="RH276" s="22"/>
      <c r="RI276" s="22"/>
      <c r="RJ276" s="22"/>
      <c r="RK276" s="22"/>
      <c r="RL276" s="22"/>
      <c r="RM276" s="22"/>
      <c r="RN276" s="22"/>
      <c r="RO276" s="22"/>
      <c r="RP276" s="22"/>
      <c r="RQ276" s="22"/>
      <c r="RR276" s="22"/>
      <c r="RS276" s="22"/>
      <c r="RT276" s="22"/>
      <c r="RU276" s="22"/>
      <c r="RV276" s="22"/>
      <c r="RW276" s="22"/>
      <c r="RX276" s="22"/>
      <c r="RY276" s="22"/>
      <c r="RZ276" s="22"/>
      <c r="SA276" s="22"/>
      <c r="SB276" s="22"/>
      <c r="SC276" s="22"/>
      <c r="SD276" s="22"/>
      <c r="SE276" s="22"/>
      <c r="SF276" s="22"/>
      <c r="SG276" s="22"/>
      <c r="SH276" s="22"/>
      <c r="SI276" s="22"/>
      <c r="SJ276" s="22"/>
      <c r="SK276" s="22"/>
      <c r="SL276" s="22"/>
      <c r="SM276" s="22"/>
      <c r="SN276" s="22"/>
      <c r="SO276" s="22"/>
      <c r="SP276" s="22"/>
      <c r="SQ276" s="22"/>
      <c r="SR276" s="22"/>
      <c r="SS276" s="22"/>
      <c r="ST276" s="22"/>
      <c r="SU276" s="22"/>
      <c r="SV276" s="22"/>
      <c r="SW276" s="22"/>
      <c r="SX276" s="22"/>
      <c r="SY276" s="22"/>
      <c r="SZ276" s="22"/>
      <c r="TA276" s="22"/>
      <c r="TB276" s="22"/>
      <c r="TC276" s="22"/>
      <c r="TD276" s="22"/>
      <c r="TE276" s="22"/>
      <c r="TF276" s="22"/>
      <c r="TG276" s="22"/>
      <c r="TH276" s="22"/>
      <c r="TI276" s="22"/>
      <c r="TJ276" s="22"/>
      <c r="TK276" s="22"/>
      <c r="TL276" s="22"/>
      <c r="TM276" s="22"/>
      <c r="TN276" s="22"/>
      <c r="TO276" s="22"/>
    </row>
    <row r="277" spans="1:535" s="21" customFormat="1" ht="34.5" x14ac:dyDescent="0.25">
      <c r="A277" s="53" t="s">
        <v>359</v>
      </c>
      <c r="B277" s="82">
        <f>'дод 5'!A184</f>
        <v>7325</v>
      </c>
      <c r="C277" s="6" t="s">
        <v>543</v>
      </c>
      <c r="D277" s="157">
        <v>0</v>
      </c>
      <c r="E277" s="157"/>
      <c r="F277" s="157"/>
      <c r="G277" s="157"/>
      <c r="H277" s="157"/>
      <c r="I277" s="157"/>
      <c r="J277" s="158"/>
      <c r="K277" s="157">
        <f t="shared" si="208"/>
        <v>1799440</v>
      </c>
      <c r="L277" s="157">
        <v>1799440</v>
      </c>
      <c r="M277" s="157"/>
      <c r="N277" s="157"/>
      <c r="O277" s="157"/>
      <c r="P277" s="157">
        <v>1799440</v>
      </c>
      <c r="Q277" s="157">
        <f t="shared" si="206"/>
        <v>858732</v>
      </c>
      <c r="R277" s="157">
        <v>858732</v>
      </c>
      <c r="S277" s="157"/>
      <c r="T277" s="157"/>
      <c r="U277" s="157"/>
      <c r="V277" s="157">
        <v>858732</v>
      </c>
      <c r="W277" s="158">
        <f t="shared" ref="W277:W321" si="209">Q277/K277*100</f>
        <v>47.72218023385053</v>
      </c>
      <c r="X277" s="157">
        <f t="shared" si="207"/>
        <v>858732</v>
      </c>
      <c r="Y277" s="203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  <c r="IT277" s="22"/>
      <c r="IU277" s="22"/>
      <c r="IV277" s="22"/>
      <c r="IW277" s="22"/>
      <c r="IX277" s="22"/>
      <c r="IY277" s="22"/>
      <c r="IZ277" s="22"/>
      <c r="JA277" s="22"/>
      <c r="JB277" s="22"/>
      <c r="JC277" s="22"/>
      <c r="JD277" s="22"/>
      <c r="JE277" s="22"/>
      <c r="JF277" s="22"/>
      <c r="JG277" s="22"/>
      <c r="JH277" s="22"/>
      <c r="JI277" s="22"/>
      <c r="JJ277" s="22"/>
      <c r="JK277" s="22"/>
      <c r="JL277" s="22"/>
      <c r="JM277" s="22"/>
      <c r="JN277" s="22"/>
      <c r="JO277" s="22"/>
      <c r="JP277" s="22"/>
      <c r="JQ277" s="22"/>
      <c r="JR277" s="22"/>
      <c r="JS277" s="22"/>
      <c r="JT277" s="22"/>
      <c r="JU277" s="22"/>
      <c r="JV277" s="22"/>
      <c r="JW277" s="22"/>
      <c r="JX277" s="22"/>
      <c r="JY277" s="22"/>
      <c r="JZ277" s="22"/>
      <c r="KA277" s="22"/>
      <c r="KB277" s="22"/>
      <c r="KC277" s="22"/>
      <c r="KD277" s="22"/>
      <c r="KE277" s="22"/>
      <c r="KF277" s="22"/>
      <c r="KG277" s="22"/>
      <c r="KH277" s="22"/>
      <c r="KI277" s="22"/>
      <c r="KJ277" s="22"/>
      <c r="KK277" s="22"/>
      <c r="KL277" s="22"/>
      <c r="KM277" s="22"/>
      <c r="KN277" s="22"/>
      <c r="KO277" s="22"/>
      <c r="KP277" s="22"/>
      <c r="KQ277" s="22"/>
      <c r="KR277" s="22"/>
      <c r="KS277" s="22"/>
      <c r="KT277" s="22"/>
      <c r="KU277" s="22"/>
      <c r="KV277" s="22"/>
      <c r="KW277" s="22"/>
      <c r="KX277" s="22"/>
      <c r="KY277" s="22"/>
      <c r="KZ277" s="22"/>
      <c r="LA277" s="22"/>
      <c r="LB277" s="22"/>
      <c r="LC277" s="22"/>
      <c r="LD277" s="22"/>
      <c r="LE277" s="22"/>
      <c r="LF277" s="22"/>
      <c r="LG277" s="22"/>
      <c r="LH277" s="22"/>
      <c r="LI277" s="22"/>
      <c r="LJ277" s="22"/>
      <c r="LK277" s="22"/>
      <c r="LL277" s="22"/>
      <c r="LM277" s="22"/>
      <c r="LN277" s="22"/>
      <c r="LO277" s="22"/>
      <c r="LP277" s="22"/>
      <c r="LQ277" s="22"/>
      <c r="LR277" s="22"/>
      <c r="LS277" s="22"/>
      <c r="LT277" s="22"/>
      <c r="LU277" s="22"/>
      <c r="LV277" s="22"/>
      <c r="LW277" s="22"/>
      <c r="LX277" s="22"/>
      <c r="LY277" s="22"/>
      <c r="LZ277" s="22"/>
      <c r="MA277" s="22"/>
      <c r="MB277" s="22"/>
      <c r="MC277" s="22"/>
      <c r="MD277" s="22"/>
      <c r="ME277" s="22"/>
      <c r="MF277" s="22"/>
      <c r="MG277" s="22"/>
      <c r="MH277" s="22"/>
      <c r="MI277" s="22"/>
      <c r="MJ277" s="22"/>
      <c r="MK277" s="22"/>
      <c r="ML277" s="22"/>
      <c r="MM277" s="22"/>
      <c r="MN277" s="22"/>
      <c r="MO277" s="22"/>
      <c r="MP277" s="22"/>
      <c r="MQ277" s="22"/>
      <c r="MR277" s="22"/>
      <c r="MS277" s="22"/>
      <c r="MT277" s="22"/>
      <c r="MU277" s="22"/>
      <c r="MV277" s="22"/>
      <c r="MW277" s="22"/>
      <c r="MX277" s="22"/>
      <c r="MY277" s="22"/>
      <c r="MZ277" s="22"/>
      <c r="NA277" s="22"/>
      <c r="NB277" s="22"/>
      <c r="NC277" s="22"/>
      <c r="ND277" s="22"/>
      <c r="NE277" s="22"/>
      <c r="NF277" s="22"/>
      <c r="NG277" s="22"/>
      <c r="NH277" s="22"/>
      <c r="NI277" s="22"/>
      <c r="NJ277" s="22"/>
      <c r="NK277" s="22"/>
      <c r="NL277" s="22"/>
      <c r="NM277" s="22"/>
      <c r="NN277" s="22"/>
      <c r="NO277" s="22"/>
      <c r="NP277" s="22"/>
      <c r="NQ277" s="22"/>
      <c r="NR277" s="22"/>
      <c r="NS277" s="22"/>
      <c r="NT277" s="22"/>
      <c r="NU277" s="22"/>
      <c r="NV277" s="22"/>
      <c r="NW277" s="22"/>
      <c r="NX277" s="22"/>
      <c r="NY277" s="22"/>
      <c r="NZ277" s="22"/>
      <c r="OA277" s="22"/>
      <c r="OB277" s="22"/>
      <c r="OC277" s="22"/>
      <c r="OD277" s="22"/>
      <c r="OE277" s="22"/>
      <c r="OF277" s="22"/>
      <c r="OG277" s="22"/>
      <c r="OH277" s="22"/>
      <c r="OI277" s="22"/>
      <c r="OJ277" s="22"/>
      <c r="OK277" s="22"/>
      <c r="OL277" s="22"/>
      <c r="OM277" s="22"/>
      <c r="ON277" s="22"/>
      <c r="OO277" s="22"/>
      <c r="OP277" s="22"/>
      <c r="OQ277" s="22"/>
      <c r="OR277" s="22"/>
      <c r="OS277" s="22"/>
      <c r="OT277" s="22"/>
      <c r="OU277" s="22"/>
      <c r="OV277" s="22"/>
      <c r="OW277" s="22"/>
      <c r="OX277" s="22"/>
      <c r="OY277" s="22"/>
      <c r="OZ277" s="22"/>
      <c r="PA277" s="22"/>
      <c r="PB277" s="22"/>
      <c r="PC277" s="22"/>
      <c r="PD277" s="22"/>
      <c r="PE277" s="22"/>
      <c r="PF277" s="22"/>
      <c r="PG277" s="22"/>
      <c r="PH277" s="22"/>
      <c r="PI277" s="22"/>
      <c r="PJ277" s="22"/>
      <c r="PK277" s="22"/>
      <c r="PL277" s="22"/>
      <c r="PM277" s="22"/>
      <c r="PN277" s="22"/>
      <c r="PO277" s="22"/>
      <c r="PP277" s="22"/>
      <c r="PQ277" s="22"/>
      <c r="PR277" s="22"/>
      <c r="PS277" s="22"/>
      <c r="PT277" s="22"/>
      <c r="PU277" s="22"/>
      <c r="PV277" s="22"/>
      <c r="PW277" s="22"/>
      <c r="PX277" s="22"/>
      <c r="PY277" s="22"/>
      <c r="PZ277" s="22"/>
      <c r="QA277" s="22"/>
      <c r="QB277" s="22"/>
      <c r="QC277" s="22"/>
      <c r="QD277" s="22"/>
      <c r="QE277" s="22"/>
      <c r="QF277" s="22"/>
      <c r="QG277" s="22"/>
      <c r="QH277" s="22"/>
      <c r="QI277" s="22"/>
      <c r="QJ277" s="22"/>
      <c r="QK277" s="22"/>
      <c r="QL277" s="22"/>
      <c r="QM277" s="22"/>
      <c r="QN277" s="22"/>
      <c r="QO277" s="22"/>
      <c r="QP277" s="22"/>
      <c r="QQ277" s="22"/>
      <c r="QR277" s="22"/>
      <c r="QS277" s="22"/>
      <c r="QT277" s="22"/>
      <c r="QU277" s="22"/>
      <c r="QV277" s="22"/>
      <c r="QW277" s="22"/>
      <c r="QX277" s="22"/>
      <c r="QY277" s="22"/>
      <c r="QZ277" s="22"/>
      <c r="RA277" s="22"/>
      <c r="RB277" s="22"/>
      <c r="RC277" s="22"/>
      <c r="RD277" s="22"/>
      <c r="RE277" s="22"/>
      <c r="RF277" s="22"/>
      <c r="RG277" s="22"/>
      <c r="RH277" s="22"/>
      <c r="RI277" s="22"/>
      <c r="RJ277" s="22"/>
      <c r="RK277" s="22"/>
      <c r="RL277" s="22"/>
      <c r="RM277" s="22"/>
      <c r="RN277" s="22"/>
      <c r="RO277" s="22"/>
      <c r="RP277" s="22"/>
      <c r="RQ277" s="22"/>
      <c r="RR277" s="22"/>
      <c r="RS277" s="22"/>
      <c r="RT277" s="22"/>
      <c r="RU277" s="22"/>
      <c r="RV277" s="22"/>
      <c r="RW277" s="22"/>
      <c r="RX277" s="22"/>
      <c r="RY277" s="22"/>
      <c r="RZ277" s="22"/>
      <c r="SA277" s="22"/>
      <c r="SB277" s="22"/>
      <c r="SC277" s="22"/>
      <c r="SD277" s="22"/>
      <c r="SE277" s="22"/>
      <c r="SF277" s="22"/>
      <c r="SG277" s="22"/>
      <c r="SH277" s="22"/>
      <c r="SI277" s="22"/>
      <c r="SJ277" s="22"/>
      <c r="SK277" s="22"/>
      <c r="SL277" s="22"/>
      <c r="SM277" s="22"/>
      <c r="SN277" s="22"/>
      <c r="SO277" s="22"/>
      <c r="SP277" s="22"/>
      <c r="SQ277" s="22"/>
      <c r="SR277" s="22"/>
      <c r="SS277" s="22"/>
      <c r="ST277" s="22"/>
      <c r="SU277" s="22"/>
      <c r="SV277" s="22"/>
      <c r="SW277" s="22"/>
      <c r="SX277" s="22"/>
      <c r="SY277" s="22"/>
      <c r="SZ277" s="22"/>
      <c r="TA277" s="22"/>
      <c r="TB277" s="22"/>
      <c r="TC277" s="22"/>
      <c r="TD277" s="22"/>
      <c r="TE277" s="22"/>
      <c r="TF277" s="22"/>
      <c r="TG277" s="22"/>
      <c r="TH277" s="22"/>
      <c r="TI277" s="22"/>
      <c r="TJ277" s="22"/>
      <c r="TK277" s="22"/>
      <c r="TL277" s="22"/>
      <c r="TM277" s="22"/>
      <c r="TN277" s="22"/>
      <c r="TO277" s="22"/>
    </row>
    <row r="278" spans="1:535" s="21" customFormat="1" ht="18" customHeight="1" x14ac:dyDescent="0.25">
      <c r="A278" s="53" t="s">
        <v>280</v>
      </c>
      <c r="B278" s="82" t="str">
        <f>'дод 5'!A185</f>
        <v>7330</v>
      </c>
      <c r="C278" s="6" t="s">
        <v>544</v>
      </c>
      <c r="D278" s="157">
        <v>0</v>
      </c>
      <c r="E278" s="157"/>
      <c r="F278" s="157"/>
      <c r="G278" s="157"/>
      <c r="H278" s="157"/>
      <c r="I278" s="157"/>
      <c r="J278" s="158"/>
      <c r="K278" s="157">
        <f t="shared" si="208"/>
        <v>13686480</v>
      </c>
      <c r="L278" s="157">
        <v>13686480</v>
      </c>
      <c r="M278" s="157"/>
      <c r="N278" s="157"/>
      <c r="O278" s="157"/>
      <c r="P278" s="157">
        <v>13686480</v>
      </c>
      <c r="Q278" s="157">
        <f t="shared" si="206"/>
        <v>6879915</v>
      </c>
      <c r="R278" s="157">
        <v>6879915</v>
      </c>
      <c r="S278" s="157"/>
      <c r="T278" s="157"/>
      <c r="U278" s="157"/>
      <c r="V278" s="157">
        <v>6879915</v>
      </c>
      <c r="W278" s="158">
        <f t="shared" si="209"/>
        <v>50.26796517439108</v>
      </c>
      <c r="X278" s="157">
        <f t="shared" si="207"/>
        <v>6879915</v>
      </c>
      <c r="Y278" s="203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  <c r="IT278" s="22"/>
      <c r="IU278" s="22"/>
      <c r="IV278" s="22"/>
      <c r="IW278" s="22"/>
      <c r="IX278" s="22"/>
      <c r="IY278" s="22"/>
      <c r="IZ278" s="22"/>
      <c r="JA278" s="22"/>
      <c r="JB278" s="22"/>
      <c r="JC278" s="22"/>
      <c r="JD278" s="22"/>
      <c r="JE278" s="22"/>
      <c r="JF278" s="22"/>
      <c r="JG278" s="22"/>
      <c r="JH278" s="22"/>
      <c r="JI278" s="22"/>
      <c r="JJ278" s="22"/>
      <c r="JK278" s="22"/>
      <c r="JL278" s="22"/>
      <c r="JM278" s="22"/>
      <c r="JN278" s="22"/>
      <c r="JO278" s="22"/>
      <c r="JP278" s="22"/>
      <c r="JQ278" s="22"/>
      <c r="JR278" s="22"/>
      <c r="JS278" s="22"/>
      <c r="JT278" s="22"/>
      <c r="JU278" s="22"/>
      <c r="JV278" s="22"/>
      <c r="JW278" s="22"/>
      <c r="JX278" s="22"/>
      <c r="JY278" s="22"/>
      <c r="JZ278" s="22"/>
      <c r="KA278" s="22"/>
      <c r="KB278" s="22"/>
      <c r="KC278" s="22"/>
      <c r="KD278" s="22"/>
      <c r="KE278" s="22"/>
      <c r="KF278" s="22"/>
      <c r="KG278" s="22"/>
      <c r="KH278" s="22"/>
      <c r="KI278" s="22"/>
      <c r="KJ278" s="22"/>
      <c r="KK278" s="22"/>
      <c r="KL278" s="22"/>
      <c r="KM278" s="22"/>
      <c r="KN278" s="22"/>
      <c r="KO278" s="22"/>
      <c r="KP278" s="22"/>
      <c r="KQ278" s="22"/>
      <c r="KR278" s="22"/>
      <c r="KS278" s="22"/>
      <c r="KT278" s="22"/>
      <c r="KU278" s="22"/>
      <c r="KV278" s="22"/>
      <c r="KW278" s="22"/>
      <c r="KX278" s="22"/>
      <c r="KY278" s="22"/>
      <c r="KZ278" s="22"/>
      <c r="LA278" s="22"/>
      <c r="LB278" s="22"/>
      <c r="LC278" s="22"/>
      <c r="LD278" s="22"/>
      <c r="LE278" s="22"/>
      <c r="LF278" s="22"/>
      <c r="LG278" s="22"/>
      <c r="LH278" s="22"/>
      <c r="LI278" s="22"/>
      <c r="LJ278" s="22"/>
      <c r="LK278" s="22"/>
      <c r="LL278" s="22"/>
      <c r="LM278" s="22"/>
      <c r="LN278" s="22"/>
      <c r="LO278" s="22"/>
      <c r="LP278" s="22"/>
      <c r="LQ278" s="22"/>
      <c r="LR278" s="22"/>
      <c r="LS278" s="22"/>
      <c r="LT278" s="22"/>
      <c r="LU278" s="22"/>
      <c r="LV278" s="22"/>
      <c r="LW278" s="22"/>
      <c r="LX278" s="22"/>
      <c r="LY278" s="22"/>
      <c r="LZ278" s="22"/>
      <c r="MA278" s="22"/>
      <c r="MB278" s="22"/>
      <c r="MC278" s="22"/>
      <c r="MD278" s="22"/>
      <c r="ME278" s="22"/>
      <c r="MF278" s="22"/>
      <c r="MG278" s="22"/>
      <c r="MH278" s="22"/>
      <c r="MI278" s="22"/>
      <c r="MJ278" s="22"/>
      <c r="MK278" s="22"/>
      <c r="ML278" s="22"/>
      <c r="MM278" s="22"/>
      <c r="MN278" s="22"/>
      <c r="MO278" s="22"/>
      <c r="MP278" s="22"/>
      <c r="MQ278" s="22"/>
      <c r="MR278" s="22"/>
      <c r="MS278" s="22"/>
      <c r="MT278" s="22"/>
      <c r="MU278" s="22"/>
      <c r="MV278" s="22"/>
      <c r="MW278" s="22"/>
      <c r="MX278" s="22"/>
      <c r="MY278" s="22"/>
      <c r="MZ278" s="22"/>
      <c r="NA278" s="22"/>
      <c r="NB278" s="22"/>
      <c r="NC278" s="22"/>
      <c r="ND278" s="22"/>
      <c r="NE278" s="22"/>
      <c r="NF278" s="22"/>
      <c r="NG278" s="22"/>
      <c r="NH278" s="22"/>
      <c r="NI278" s="22"/>
      <c r="NJ278" s="22"/>
      <c r="NK278" s="22"/>
      <c r="NL278" s="22"/>
      <c r="NM278" s="22"/>
      <c r="NN278" s="22"/>
      <c r="NO278" s="22"/>
      <c r="NP278" s="22"/>
      <c r="NQ278" s="22"/>
      <c r="NR278" s="22"/>
      <c r="NS278" s="22"/>
      <c r="NT278" s="22"/>
      <c r="NU278" s="22"/>
      <c r="NV278" s="22"/>
      <c r="NW278" s="22"/>
      <c r="NX278" s="22"/>
      <c r="NY278" s="22"/>
      <c r="NZ278" s="22"/>
      <c r="OA278" s="22"/>
      <c r="OB278" s="22"/>
      <c r="OC278" s="22"/>
      <c r="OD278" s="22"/>
      <c r="OE278" s="22"/>
      <c r="OF278" s="22"/>
      <c r="OG278" s="22"/>
      <c r="OH278" s="22"/>
      <c r="OI278" s="22"/>
      <c r="OJ278" s="22"/>
      <c r="OK278" s="22"/>
      <c r="OL278" s="22"/>
      <c r="OM278" s="22"/>
      <c r="ON278" s="22"/>
      <c r="OO278" s="22"/>
      <c r="OP278" s="22"/>
      <c r="OQ278" s="22"/>
      <c r="OR278" s="22"/>
      <c r="OS278" s="22"/>
      <c r="OT278" s="22"/>
      <c r="OU278" s="22"/>
      <c r="OV278" s="22"/>
      <c r="OW278" s="22"/>
      <c r="OX278" s="22"/>
      <c r="OY278" s="22"/>
      <c r="OZ278" s="22"/>
      <c r="PA278" s="22"/>
      <c r="PB278" s="22"/>
      <c r="PC278" s="22"/>
      <c r="PD278" s="22"/>
      <c r="PE278" s="22"/>
      <c r="PF278" s="22"/>
      <c r="PG278" s="22"/>
      <c r="PH278" s="22"/>
      <c r="PI278" s="22"/>
      <c r="PJ278" s="22"/>
      <c r="PK278" s="22"/>
      <c r="PL278" s="22"/>
      <c r="PM278" s="22"/>
      <c r="PN278" s="22"/>
      <c r="PO278" s="22"/>
      <c r="PP278" s="22"/>
      <c r="PQ278" s="22"/>
      <c r="PR278" s="22"/>
      <c r="PS278" s="22"/>
      <c r="PT278" s="22"/>
      <c r="PU278" s="22"/>
      <c r="PV278" s="22"/>
      <c r="PW278" s="22"/>
      <c r="PX278" s="22"/>
      <c r="PY278" s="22"/>
      <c r="PZ278" s="22"/>
      <c r="QA278" s="22"/>
      <c r="QB278" s="22"/>
      <c r="QC278" s="22"/>
      <c r="QD278" s="22"/>
      <c r="QE278" s="22"/>
      <c r="QF278" s="22"/>
      <c r="QG278" s="22"/>
      <c r="QH278" s="22"/>
      <c r="QI278" s="22"/>
      <c r="QJ278" s="22"/>
      <c r="QK278" s="22"/>
      <c r="QL278" s="22"/>
      <c r="QM278" s="22"/>
      <c r="QN278" s="22"/>
      <c r="QO278" s="22"/>
      <c r="QP278" s="22"/>
      <c r="QQ278" s="22"/>
      <c r="QR278" s="22"/>
      <c r="QS278" s="22"/>
      <c r="QT278" s="22"/>
      <c r="QU278" s="22"/>
      <c r="QV278" s="22"/>
      <c r="QW278" s="22"/>
      <c r="QX278" s="22"/>
      <c r="QY278" s="22"/>
      <c r="QZ278" s="22"/>
      <c r="RA278" s="22"/>
      <c r="RB278" s="22"/>
      <c r="RC278" s="22"/>
      <c r="RD278" s="22"/>
      <c r="RE278" s="22"/>
      <c r="RF278" s="22"/>
      <c r="RG278" s="22"/>
      <c r="RH278" s="22"/>
      <c r="RI278" s="22"/>
      <c r="RJ278" s="22"/>
      <c r="RK278" s="22"/>
      <c r="RL278" s="22"/>
      <c r="RM278" s="22"/>
      <c r="RN278" s="22"/>
      <c r="RO278" s="22"/>
      <c r="RP278" s="22"/>
      <c r="RQ278" s="22"/>
      <c r="RR278" s="22"/>
      <c r="RS278" s="22"/>
      <c r="RT278" s="22"/>
      <c r="RU278" s="22"/>
      <c r="RV278" s="22"/>
      <c r="RW278" s="22"/>
      <c r="RX278" s="22"/>
      <c r="RY278" s="22"/>
      <c r="RZ278" s="22"/>
      <c r="SA278" s="22"/>
      <c r="SB278" s="22"/>
      <c r="SC278" s="22"/>
      <c r="SD278" s="22"/>
      <c r="SE278" s="22"/>
      <c r="SF278" s="22"/>
      <c r="SG278" s="22"/>
      <c r="SH278" s="22"/>
      <c r="SI278" s="22"/>
      <c r="SJ278" s="22"/>
      <c r="SK278" s="22"/>
      <c r="SL278" s="22"/>
      <c r="SM278" s="22"/>
      <c r="SN278" s="22"/>
      <c r="SO278" s="22"/>
      <c r="SP278" s="22"/>
      <c r="SQ278" s="22"/>
      <c r="SR278" s="22"/>
      <c r="SS278" s="22"/>
      <c r="ST278" s="22"/>
      <c r="SU278" s="22"/>
      <c r="SV278" s="22"/>
      <c r="SW278" s="22"/>
      <c r="SX278" s="22"/>
      <c r="SY278" s="22"/>
      <c r="SZ278" s="22"/>
      <c r="TA278" s="22"/>
      <c r="TB278" s="22"/>
      <c r="TC278" s="22"/>
      <c r="TD278" s="22"/>
      <c r="TE278" s="22"/>
      <c r="TF278" s="22"/>
      <c r="TG278" s="22"/>
      <c r="TH278" s="22"/>
      <c r="TI278" s="22"/>
      <c r="TJ278" s="22"/>
      <c r="TK278" s="22"/>
      <c r="TL278" s="22"/>
      <c r="TM278" s="22"/>
      <c r="TN278" s="22"/>
      <c r="TO278" s="22"/>
    </row>
    <row r="279" spans="1:535" s="21" customFormat="1" ht="31.5" x14ac:dyDescent="0.25">
      <c r="A279" s="53" t="s">
        <v>428</v>
      </c>
      <c r="B279" s="82">
        <v>7340</v>
      </c>
      <c r="C279" s="54" t="s">
        <v>1</v>
      </c>
      <c r="D279" s="157">
        <v>0</v>
      </c>
      <c r="E279" s="157"/>
      <c r="F279" s="157"/>
      <c r="G279" s="157"/>
      <c r="H279" s="157"/>
      <c r="I279" s="157"/>
      <c r="J279" s="158"/>
      <c r="K279" s="157">
        <f t="shared" si="208"/>
        <v>1000000</v>
      </c>
      <c r="L279" s="157">
        <v>1000000</v>
      </c>
      <c r="M279" s="157"/>
      <c r="N279" s="157"/>
      <c r="O279" s="157"/>
      <c r="P279" s="157">
        <v>1000000</v>
      </c>
      <c r="Q279" s="157">
        <f t="shared" si="206"/>
        <v>0</v>
      </c>
      <c r="R279" s="157"/>
      <c r="S279" s="157"/>
      <c r="T279" s="157"/>
      <c r="U279" s="157"/>
      <c r="V279" s="157"/>
      <c r="W279" s="158">
        <f t="shared" si="209"/>
        <v>0</v>
      </c>
      <c r="X279" s="157">
        <f t="shared" si="207"/>
        <v>0</v>
      </c>
      <c r="Y279" s="203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  <c r="IT279" s="22"/>
      <c r="IU279" s="22"/>
      <c r="IV279" s="22"/>
      <c r="IW279" s="22"/>
      <c r="IX279" s="22"/>
      <c r="IY279" s="22"/>
      <c r="IZ279" s="22"/>
      <c r="JA279" s="22"/>
      <c r="JB279" s="22"/>
      <c r="JC279" s="22"/>
      <c r="JD279" s="22"/>
      <c r="JE279" s="22"/>
      <c r="JF279" s="22"/>
      <c r="JG279" s="22"/>
      <c r="JH279" s="22"/>
      <c r="JI279" s="22"/>
      <c r="JJ279" s="22"/>
      <c r="JK279" s="22"/>
      <c r="JL279" s="22"/>
      <c r="JM279" s="22"/>
      <c r="JN279" s="22"/>
      <c r="JO279" s="22"/>
      <c r="JP279" s="22"/>
      <c r="JQ279" s="22"/>
      <c r="JR279" s="22"/>
      <c r="JS279" s="22"/>
      <c r="JT279" s="22"/>
      <c r="JU279" s="22"/>
      <c r="JV279" s="22"/>
      <c r="JW279" s="22"/>
      <c r="JX279" s="22"/>
      <c r="JY279" s="22"/>
      <c r="JZ279" s="22"/>
      <c r="KA279" s="22"/>
      <c r="KB279" s="22"/>
      <c r="KC279" s="22"/>
      <c r="KD279" s="22"/>
      <c r="KE279" s="22"/>
      <c r="KF279" s="22"/>
      <c r="KG279" s="22"/>
      <c r="KH279" s="22"/>
      <c r="KI279" s="22"/>
      <c r="KJ279" s="22"/>
      <c r="KK279" s="22"/>
      <c r="KL279" s="22"/>
      <c r="KM279" s="22"/>
      <c r="KN279" s="22"/>
      <c r="KO279" s="22"/>
      <c r="KP279" s="22"/>
      <c r="KQ279" s="22"/>
      <c r="KR279" s="22"/>
      <c r="KS279" s="22"/>
      <c r="KT279" s="22"/>
      <c r="KU279" s="22"/>
      <c r="KV279" s="22"/>
      <c r="KW279" s="22"/>
      <c r="KX279" s="22"/>
      <c r="KY279" s="22"/>
      <c r="KZ279" s="22"/>
      <c r="LA279" s="22"/>
      <c r="LB279" s="22"/>
      <c r="LC279" s="22"/>
      <c r="LD279" s="22"/>
      <c r="LE279" s="22"/>
      <c r="LF279" s="22"/>
      <c r="LG279" s="22"/>
      <c r="LH279" s="22"/>
      <c r="LI279" s="22"/>
      <c r="LJ279" s="22"/>
      <c r="LK279" s="22"/>
      <c r="LL279" s="22"/>
      <c r="LM279" s="22"/>
      <c r="LN279" s="22"/>
      <c r="LO279" s="22"/>
      <c r="LP279" s="22"/>
      <c r="LQ279" s="22"/>
      <c r="LR279" s="22"/>
      <c r="LS279" s="22"/>
      <c r="LT279" s="22"/>
      <c r="LU279" s="22"/>
      <c r="LV279" s="22"/>
      <c r="LW279" s="22"/>
      <c r="LX279" s="22"/>
      <c r="LY279" s="22"/>
      <c r="LZ279" s="22"/>
      <c r="MA279" s="22"/>
      <c r="MB279" s="22"/>
      <c r="MC279" s="22"/>
      <c r="MD279" s="22"/>
      <c r="ME279" s="22"/>
      <c r="MF279" s="22"/>
      <c r="MG279" s="22"/>
      <c r="MH279" s="22"/>
      <c r="MI279" s="22"/>
      <c r="MJ279" s="22"/>
      <c r="MK279" s="22"/>
      <c r="ML279" s="22"/>
      <c r="MM279" s="22"/>
      <c r="MN279" s="22"/>
      <c r="MO279" s="22"/>
      <c r="MP279" s="22"/>
      <c r="MQ279" s="22"/>
      <c r="MR279" s="22"/>
      <c r="MS279" s="22"/>
      <c r="MT279" s="22"/>
      <c r="MU279" s="22"/>
      <c r="MV279" s="22"/>
      <c r="MW279" s="22"/>
      <c r="MX279" s="22"/>
      <c r="MY279" s="22"/>
      <c r="MZ279" s="22"/>
      <c r="NA279" s="22"/>
      <c r="NB279" s="22"/>
      <c r="NC279" s="22"/>
      <c r="ND279" s="22"/>
      <c r="NE279" s="22"/>
      <c r="NF279" s="22"/>
      <c r="NG279" s="22"/>
      <c r="NH279" s="22"/>
      <c r="NI279" s="22"/>
      <c r="NJ279" s="22"/>
      <c r="NK279" s="22"/>
      <c r="NL279" s="22"/>
      <c r="NM279" s="22"/>
      <c r="NN279" s="22"/>
      <c r="NO279" s="22"/>
      <c r="NP279" s="22"/>
      <c r="NQ279" s="22"/>
      <c r="NR279" s="22"/>
      <c r="NS279" s="22"/>
      <c r="NT279" s="22"/>
      <c r="NU279" s="22"/>
      <c r="NV279" s="22"/>
      <c r="NW279" s="22"/>
      <c r="NX279" s="22"/>
      <c r="NY279" s="22"/>
      <c r="NZ279" s="22"/>
      <c r="OA279" s="22"/>
      <c r="OB279" s="22"/>
      <c r="OC279" s="22"/>
      <c r="OD279" s="22"/>
      <c r="OE279" s="22"/>
      <c r="OF279" s="22"/>
      <c r="OG279" s="22"/>
      <c r="OH279" s="22"/>
      <c r="OI279" s="22"/>
      <c r="OJ279" s="22"/>
      <c r="OK279" s="22"/>
      <c r="OL279" s="22"/>
      <c r="OM279" s="22"/>
      <c r="ON279" s="22"/>
      <c r="OO279" s="22"/>
      <c r="OP279" s="22"/>
      <c r="OQ279" s="22"/>
      <c r="OR279" s="22"/>
      <c r="OS279" s="22"/>
      <c r="OT279" s="22"/>
      <c r="OU279" s="22"/>
      <c r="OV279" s="22"/>
      <c r="OW279" s="22"/>
      <c r="OX279" s="22"/>
      <c r="OY279" s="22"/>
      <c r="OZ279" s="22"/>
      <c r="PA279" s="22"/>
      <c r="PB279" s="22"/>
      <c r="PC279" s="22"/>
      <c r="PD279" s="22"/>
      <c r="PE279" s="22"/>
      <c r="PF279" s="22"/>
      <c r="PG279" s="22"/>
      <c r="PH279" s="22"/>
      <c r="PI279" s="22"/>
      <c r="PJ279" s="22"/>
      <c r="PK279" s="22"/>
      <c r="PL279" s="22"/>
      <c r="PM279" s="22"/>
      <c r="PN279" s="22"/>
      <c r="PO279" s="22"/>
      <c r="PP279" s="22"/>
      <c r="PQ279" s="22"/>
      <c r="PR279" s="22"/>
      <c r="PS279" s="22"/>
      <c r="PT279" s="22"/>
      <c r="PU279" s="22"/>
      <c r="PV279" s="22"/>
      <c r="PW279" s="22"/>
      <c r="PX279" s="22"/>
      <c r="PY279" s="22"/>
      <c r="PZ279" s="22"/>
      <c r="QA279" s="22"/>
      <c r="QB279" s="22"/>
      <c r="QC279" s="22"/>
      <c r="QD279" s="22"/>
      <c r="QE279" s="22"/>
      <c r="QF279" s="22"/>
      <c r="QG279" s="22"/>
      <c r="QH279" s="22"/>
      <c r="QI279" s="22"/>
      <c r="QJ279" s="22"/>
      <c r="QK279" s="22"/>
      <c r="QL279" s="22"/>
      <c r="QM279" s="22"/>
      <c r="QN279" s="22"/>
      <c r="QO279" s="22"/>
      <c r="QP279" s="22"/>
      <c r="QQ279" s="22"/>
      <c r="QR279" s="22"/>
      <c r="QS279" s="22"/>
      <c r="QT279" s="22"/>
      <c r="QU279" s="22"/>
      <c r="QV279" s="22"/>
      <c r="QW279" s="22"/>
      <c r="QX279" s="22"/>
      <c r="QY279" s="22"/>
      <c r="QZ279" s="22"/>
      <c r="RA279" s="22"/>
      <c r="RB279" s="22"/>
      <c r="RC279" s="22"/>
      <c r="RD279" s="22"/>
      <c r="RE279" s="22"/>
      <c r="RF279" s="22"/>
      <c r="RG279" s="22"/>
      <c r="RH279" s="22"/>
      <c r="RI279" s="22"/>
      <c r="RJ279" s="22"/>
      <c r="RK279" s="22"/>
      <c r="RL279" s="22"/>
      <c r="RM279" s="22"/>
      <c r="RN279" s="22"/>
      <c r="RO279" s="22"/>
      <c r="RP279" s="22"/>
      <c r="RQ279" s="22"/>
      <c r="RR279" s="22"/>
      <c r="RS279" s="22"/>
      <c r="RT279" s="22"/>
      <c r="RU279" s="22"/>
      <c r="RV279" s="22"/>
      <c r="RW279" s="22"/>
      <c r="RX279" s="22"/>
      <c r="RY279" s="22"/>
      <c r="RZ279" s="22"/>
      <c r="SA279" s="22"/>
      <c r="SB279" s="22"/>
      <c r="SC279" s="22"/>
      <c r="SD279" s="22"/>
      <c r="SE279" s="22"/>
      <c r="SF279" s="22"/>
      <c r="SG279" s="22"/>
      <c r="SH279" s="22"/>
      <c r="SI279" s="22"/>
      <c r="SJ279" s="22"/>
      <c r="SK279" s="22"/>
      <c r="SL279" s="22"/>
      <c r="SM279" s="22"/>
      <c r="SN279" s="22"/>
      <c r="SO279" s="22"/>
      <c r="SP279" s="22"/>
      <c r="SQ279" s="22"/>
      <c r="SR279" s="22"/>
      <c r="SS279" s="22"/>
      <c r="ST279" s="22"/>
      <c r="SU279" s="22"/>
      <c r="SV279" s="22"/>
      <c r="SW279" s="22"/>
      <c r="SX279" s="22"/>
      <c r="SY279" s="22"/>
      <c r="SZ279" s="22"/>
      <c r="TA279" s="22"/>
      <c r="TB279" s="22"/>
      <c r="TC279" s="22"/>
      <c r="TD279" s="22"/>
      <c r="TE279" s="22"/>
      <c r="TF279" s="22"/>
      <c r="TG279" s="22"/>
      <c r="TH279" s="22"/>
      <c r="TI279" s="22"/>
      <c r="TJ279" s="22"/>
      <c r="TK279" s="22"/>
      <c r="TL279" s="22"/>
      <c r="TM279" s="22"/>
      <c r="TN279" s="22"/>
      <c r="TO279" s="22"/>
    </row>
    <row r="280" spans="1:535" s="21" customFormat="1" ht="53.25" customHeight="1" x14ac:dyDescent="0.25">
      <c r="A280" s="53" t="s">
        <v>371</v>
      </c>
      <c r="B280" s="82">
        <f>'дод 5'!A188</f>
        <v>7361</v>
      </c>
      <c r="C280" s="54" t="str">
        <f>'дод 5'!C188</f>
        <v>Співфінансування інвестиційних проектів, що реалізуються за рахунок коштів державного фонду регіонального розвитку</v>
      </c>
      <c r="D280" s="157">
        <v>0</v>
      </c>
      <c r="E280" s="157"/>
      <c r="F280" s="157"/>
      <c r="G280" s="157"/>
      <c r="H280" s="157"/>
      <c r="I280" s="157"/>
      <c r="J280" s="158"/>
      <c r="K280" s="157">
        <f t="shared" ref="K280" si="210">M280+P280</f>
        <v>53172673</v>
      </c>
      <c r="L280" s="157">
        <v>53172673</v>
      </c>
      <c r="M280" s="157"/>
      <c r="N280" s="157"/>
      <c r="O280" s="157"/>
      <c r="P280" s="157">
        <v>53172673</v>
      </c>
      <c r="Q280" s="157">
        <f t="shared" si="206"/>
        <v>28150739</v>
      </c>
      <c r="R280" s="157">
        <v>28150739</v>
      </c>
      <c r="S280" s="157"/>
      <c r="T280" s="157"/>
      <c r="U280" s="157"/>
      <c r="V280" s="157">
        <v>28150739</v>
      </c>
      <c r="W280" s="158">
        <f t="shared" si="209"/>
        <v>52.942117466992869</v>
      </c>
      <c r="X280" s="157">
        <f t="shared" si="207"/>
        <v>28150739</v>
      </c>
      <c r="Y280" s="203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  <c r="IT280" s="22"/>
      <c r="IU280" s="22"/>
      <c r="IV280" s="22"/>
      <c r="IW280" s="22"/>
      <c r="IX280" s="22"/>
      <c r="IY280" s="22"/>
      <c r="IZ280" s="22"/>
      <c r="JA280" s="22"/>
      <c r="JB280" s="22"/>
      <c r="JC280" s="22"/>
      <c r="JD280" s="22"/>
      <c r="JE280" s="22"/>
      <c r="JF280" s="22"/>
      <c r="JG280" s="22"/>
      <c r="JH280" s="22"/>
      <c r="JI280" s="22"/>
      <c r="JJ280" s="22"/>
      <c r="JK280" s="22"/>
      <c r="JL280" s="22"/>
      <c r="JM280" s="22"/>
      <c r="JN280" s="22"/>
      <c r="JO280" s="22"/>
      <c r="JP280" s="22"/>
      <c r="JQ280" s="22"/>
      <c r="JR280" s="22"/>
      <c r="JS280" s="22"/>
      <c r="JT280" s="22"/>
      <c r="JU280" s="22"/>
      <c r="JV280" s="22"/>
      <c r="JW280" s="22"/>
      <c r="JX280" s="22"/>
      <c r="JY280" s="22"/>
      <c r="JZ280" s="22"/>
      <c r="KA280" s="22"/>
      <c r="KB280" s="22"/>
      <c r="KC280" s="22"/>
      <c r="KD280" s="22"/>
      <c r="KE280" s="22"/>
      <c r="KF280" s="22"/>
      <c r="KG280" s="22"/>
      <c r="KH280" s="22"/>
      <c r="KI280" s="22"/>
      <c r="KJ280" s="22"/>
      <c r="KK280" s="22"/>
      <c r="KL280" s="22"/>
      <c r="KM280" s="22"/>
      <c r="KN280" s="22"/>
      <c r="KO280" s="22"/>
      <c r="KP280" s="22"/>
      <c r="KQ280" s="22"/>
      <c r="KR280" s="22"/>
      <c r="KS280" s="22"/>
      <c r="KT280" s="22"/>
      <c r="KU280" s="22"/>
      <c r="KV280" s="22"/>
      <c r="KW280" s="22"/>
      <c r="KX280" s="22"/>
      <c r="KY280" s="22"/>
      <c r="KZ280" s="22"/>
      <c r="LA280" s="22"/>
      <c r="LB280" s="22"/>
      <c r="LC280" s="22"/>
      <c r="LD280" s="22"/>
      <c r="LE280" s="22"/>
      <c r="LF280" s="22"/>
      <c r="LG280" s="22"/>
      <c r="LH280" s="22"/>
      <c r="LI280" s="22"/>
      <c r="LJ280" s="22"/>
      <c r="LK280" s="22"/>
      <c r="LL280" s="22"/>
      <c r="LM280" s="22"/>
      <c r="LN280" s="22"/>
      <c r="LO280" s="22"/>
      <c r="LP280" s="22"/>
      <c r="LQ280" s="22"/>
      <c r="LR280" s="22"/>
      <c r="LS280" s="22"/>
      <c r="LT280" s="22"/>
      <c r="LU280" s="22"/>
      <c r="LV280" s="22"/>
      <c r="LW280" s="22"/>
      <c r="LX280" s="22"/>
      <c r="LY280" s="22"/>
      <c r="LZ280" s="22"/>
      <c r="MA280" s="22"/>
      <c r="MB280" s="22"/>
      <c r="MC280" s="22"/>
      <c r="MD280" s="22"/>
      <c r="ME280" s="22"/>
      <c r="MF280" s="22"/>
      <c r="MG280" s="22"/>
      <c r="MH280" s="22"/>
      <c r="MI280" s="22"/>
      <c r="MJ280" s="22"/>
      <c r="MK280" s="22"/>
      <c r="ML280" s="22"/>
      <c r="MM280" s="22"/>
      <c r="MN280" s="22"/>
      <c r="MO280" s="22"/>
      <c r="MP280" s="22"/>
      <c r="MQ280" s="22"/>
      <c r="MR280" s="22"/>
      <c r="MS280" s="22"/>
      <c r="MT280" s="22"/>
      <c r="MU280" s="22"/>
      <c r="MV280" s="22"/>
      <c r="MW280" s="22"/>
      <c r="MX280" s="22"/>
      <c r="MY280" s="22"/>
      <c r="MZ280" s="22"/>
      <c r="NA280" s="22"/>
      <c r="NB280" s="22"/>
      <c r="NC280" s="22"/>
      <c r="ND280" s="22"/>
      <c r="NE280" s="22"/>
      <c r="NF280" s="22"/>
      <c r="NG280" s="22"/>
      <c r="NH280" s="22"/>
      <c r="NI280" s="22"/>
      <c r="NJ280" s="22"/>
      <c r="NK280" s="22"/>
      <c r="NL280" s="22"/>
      <c r="NM280" s="22"/>
      <c r="NN280" s="22"/>
      <c r="NO280" s="22"/>
      <c r="NP280" s="22"/>
      <c r="NQ280" s="22"/>
      <c r="NR280" s="22"/>
      <c r="NS280" s="22"/>
      <c r="NT280" s="22"/>
      <c r="NU280" s="22"/>
      <c r="NV280" s="22"/>
      <c r="NW280" s="22"/>
      <c r="NX280" s="22"/>
      <c r="NY280" s="22"/>
      <c r="NZ280" s="22"/>
      <c r="OA280" s="22"/>
      <c r="OB280" s="22"/>
      <c r="OC280" s="22"/>
      <c r="OD280" s="22"/>
      <c r="OE280" s="22"/>
      <c r="OF280" s="22"/>
      <c r="OG280" s="22"/>
      <c r="OH280" s="22"/>
      <c r="OI280" s="22"/>
      <c r="OJ280" s="22"/>
      <c r="OK280" s="22"/>
      <c r="OL280" s="22"/>
      <c r="OM280" s="22"/>
      <c r="ON280" s="22"/>
      <c r="OO280" s="22"/>
      <c r="OP280" s="22"/>
      <c r="OQ280" s="22"/>
      <c r="OR280" s="22"/>
      <c r="OS280" s="22"/>
      <c r="OT280" s="22"/>
      <c r="OU280" s="22"/>
      <c r="OV280" s="22"/>
      <c r="OW280" s="22"/>
      <c r="OX280" s="22"/>
      <c r="OY280" s="22"/>
      <c r="OZ280" s="22"/>
      <c r="PA280" s="22"/>
      <c r="PB280" s="22"/>
      <c r="PC280" s="22"/>
      <c r="PD280" s="22"/>
      <c r="PE280" s="22"/>
      <c r="PF280" s="22"/>
      <c r="PG280" s="22"/>
      <c r="PH280" s="22"/>
      <c r="PI280" s="22"/>
      <c r="PJ280" s="22"/>
      <c r="PK280" s="22"/>
      <c r="PL280" s="22"/>
      <c r="PM280" s="22"/>
      <c r="PN280" s="22"/>
      <c r="PO280" s="22"/>
      <c r="PP280" s="22"/>
      <c r="PQ280" s="22"/>
      <c r="PR280" s="22"/>
      <c r="PS280" s="22"/>
      <c r="PT280" s="22"/>
      <c r="PU280" s="22"/>
      <c r="PV280" s="22"/>
      <c r="PW280" s="22"/>
      <c r="PX280" s="22"/>
      <c r="PY280" s="22"/>
      <c r="PZ280" s="22"/>
      <c r="QA280" s="22"/>
      <c r="QB280" s="22"/>
      <c r="QC280" s="22"/>
      <c r="QD280" s="22"/>
      <c r="QE280" s="22"/>
      <c r="QF280" s="22"/>
      <c r="QG280" s="22"/>
      <c r="QH280" s="22"/>
      <c r="QI280" s="22"/>
      <c r="QJ280" s="22"/>
      <c r="QK280" s="22"/>
      <c r="QL280" s="22"/>
      <c r="QM280" s="22"/>
      <c r="QN280" s="22"/>
      <c r="QO280" s="22"/>
      <c r="QP280" s="22"/>
      <c r="QQ280" s="22"/>
      <c r="QR280" s="22"/>
      <c r="QS280" s="22"/>
      <c r="QT280" s="22"/>
      <c r="QU280" s="22"/>
      <c r="QV280" s="22"/>
      <c r="QW280" s="22"/>
      <c r="QX280" s="22"/>
      <c r="QY280" s="22"/>
      <c r="QZ280" s="22"/>
      <c r="RA280" s="22"/>
      <c r="RB280" s="22"/>
      <c r="RC280" s="22"/>
      <c r="RD280" s="22"/>
      <c r="RE280" s="22"/>
      <c r="RF280" s="22"/>
      <c r="RG280" s="22"/>
      <c r="RH280" s="22"/>
      <c r="RI280" s="22"/>
      <c r="RJ280" s="22"/>
      <c r="RK280" s="22"/>
      <c r="RL280" s="22"/>
      <c r="RM280" s="22"/>
      <c r="RN280" s="22"/>
      <c r="RO280" s="22"/>
      <c r="RP280" s="22"/>
      <c r="RQ280" s="22"/>
      <c r="RR280" s="22"/>
      <c r="RS280" s="22"/>
      <c r="RT280" s="22"/>
      <c r="RU280" s="22"/>
      <c r="RV280" s="22"/>
      <c r="RW280" s="22"/>
      <c r="RX280" s="22"/>
      <c r="RY280" s="22"/>
      <c r="RZ280" s="22"/>
      <c r="SA280" s="22"/>
      <c r="SB280" s="22"/>
      <c r="SC280" s="22"/>
      <c r="SD280" s="22"/>
      <c r="SE280" s="22"/>
      <c r="SF280" s="22"/>
      <c r="SG280" s="22"/>
      <c r="SH280" s="22"/>
      <c r="SI280" s="22"/>
      <c r="SJ280" s="22"/>
      <c r="SK280" s="22"/>
      <c r="SL280" s="22"/>
      <c r="SM280" s="22"/>
      <c r="SN280" s="22"/>
      <c r="SO280" s="22"/>
      <c r="SP280" s="22"/>
      <c r="SQ280" s="22"/>
      <c r="SR280" s="22"/>
      <c r="SS280" s="22"/>
      <c r="ST280" s="22"/>
      <c r="SU280" s="22"/>
      <c r="SV280" s="22"/>
      <c r="SW280" s="22"/>
      <c r="SX280" s="22"/>
      <c r="SY280" s="22"/>
      <c r="SZ280" s="22"/>
      <c r="TA280" s="22"/>
      <c r="TB280" s="22"/>
      <c r="TC280" s="22"/>
      <c r="TD280" s="22"/>
      <c r="TE280" s="22"/>
      <c r="TF280" s="22"/>
      <c r="TG280" s="22"/>
      <c r="TH280" s="22"/>
      <c r="TI280" s="22"/>
      <c r="TJ280" s="22"/>
      <c r="TK280" s="22"/>
      <c r="TL280" s="22"/>
      <c r="TM280" s="22"/>
      <c r="TN280" s="22"/>
      <c r="TO280" s="22"/>
    </row>
    <row r="281" spans="1:535" s="21" customFormat="1" ht="47.25" hidden="1" customHeight="1" x14ac:dyDescent="0.25">
      <c r="A281" s="53" t="s">
        <v>366</v>
      </c>
      <c r="B281" s="82">
        <v>7363</v>
      </c>
      <c r="C281" s="54" t="s">
        <v>398</v>
      </c>
      <c r="D281" s="157">
        <v>0</v>
      </c>
      <c r="E281" s="157"/>
      <c r="F281" s="157"/>
      <c r="G281" s="157"/>
      <c r="H281" s="157"/>
      <c r="I281" s="157"/>
      <c r="J281" s="158" t="e">
        <f t="shared" ref="J281:J320" si="211">G281/D281*100</f>
        <v>#DIV/0!</v>
      </c>
      <c r="K281" s="157">
        <f t="shared" si="208"/>
        <v>0</v>
      </c>
      <c r="L281" s="157"/>
      <c r="M281" s="157"/>
      <c r="N281" s="157"/>
      <c r="O281" s="157"/>
      <c r="P281" s="157"/>
      <c r="Q281" s="157">
        <f t="shared" si="206"/>
        <v>0</v>
      </c>
      <c r="R281" s="157"/>
      <c r="S281" s="157"/>
      <c r="T281" s="157"/>
      <c r="U281" s="157"/>
      <c r="V281" s="157"/>
      <c r="W281" s="158" t="e">
        <f t="shared" si="209"/>
        <v>#DIV/0!</v>
      </c>
      <c r="X281" s="157">
        <f t="shared" si="207"/>
        <v>0</v>
      </c>
      <c r="Y281" s="203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  <c r="IT281" s="22"/>
      <c r="IU281" s="22"/>
      <c r="IV281" s="22"/>
      <c r="IW281" s="22"/>
      <c r="IX281" s="22"/>
      <c r="IY281" s="22"/>
      <c r="IZ281" s="22"/>
      <c r="JA281" s="22"/>
      <c r="JB281" s="22"/>
      <c r="JC281" s="22"/>
      <c r="JD281" s="22"/>
      <c r="JE281" s="22"/>
      <c r="JF281" s="22"/>
      <c r="JG281" s="22"/>
      <c r="JH281" s="22"/>
      <c r="JI281" s="22"/>
      <c r="JJ281" s="22"/>
      <c r="JK281" s="22"/>
      <c r="JL281" s="22"/>
      <c r="JM281" s="22"/>
      <c r="JN281" s="22"/>
      <c r="JO281" s="22"/>
      <c r="JP281" s="22"/>
      <c r="JQ281" s="22"/>
      <c r="JR281" s="22"/>
      <c r="JS281" s="22"/>
      <c r="JT281" s="22"/>
      <c r="JU281" s="22"/>
      <c r="JV281" s="22"/>
      <c r="JW281" s="22"/>
      <c r="JX281" s="22"/>
      <c r="JY281" s="22"/>
      <c r="JZ281" s="22"/>
      <c r="KA281" s="22"/>
      <c r="KB281" s="22"/>
      <c r="KC281" s="22"/>
      <c r="KD281" s="22"/>
      <c r="KE281" s="22"/>
      <c r="KF281" s="22"/>
      <c r="KG281" s="22"/>
      <c r="KH281" s="22"/>
      <c r="KI281" s="22"/>
      <c r="KJ281" s="22"/>
      <c r="KK281" s="22"/>
      <c r="KL281" s="22"/>
      <c r="KM281" s="22"/>
      <c r="KN281" s="22"/>
      <c r="KO281" s="22"/>
      <c r="KP281" s="22"/>
      <c r="KQ281" s="22"/>
      <c r="KR281" s="22"/>
      <c r="KS281" s="22"/>
      <c r="KT281" s="22"/>
      <c r="KU281" s="22"/>
      <c r="KV281" s="22"/>
      <c r="KW281" s="22"/>
      <c r="KX281" s="22"/>
      <c r="KY281" s="22"/>
      <c r="KZ281" s="22"/>
      <c r="LA281" s="22"/>
      <c r="LB281" s="22"/>
      <c r="LC281" s="22"/>
      <c r="LD281" s="22"/>
      <c r="LE281" s="22"/>
      <c r="LF281" s="22"/>
      <c r="LG281" s="22"/>
      <c r="LH281" s="22"/>
      <c r="LI281" s="22"/>
      <c r="LJ281" s="22"/>
      <c r="LK281" s="22"/>
      <c r="LL281" s="22"/>
      <c r="LM281" s="22"/>
      <c r="LN281" s="22"/>
      <c r="LO281" s="22"/>
      <c r="LP281" s="22"/>
      <c r="LQ281" s="22"/>
      <c r="LR281" s="22"/>
      <c r="LS281" s="22"/>
      <c r="LT281" s="22"/>
      <c r="LU281" s="22"/>
      <c r="LV281" s="22"/>
      <c r="LW281" s="22"/>
      <c r="LX281" s="22"/>
      <c r="LY281" s="22"/>
      <c r="LZ281" s="22"/>
      <c r="MA281" s="22"/>
      <c r="MB281" s="22"/>
      <c r="MC281" s="22"/>
      <c r="MD281" s="22"/>
      <c r="ME281" s="22"/>
      <c r="MF281" s="22"/>
      <c r="MG281" s="22"/>
      <c r="MH281" s="22"/>
      <c r="MI281" s="22"/>
      <c r="MJ281" s="22"/>
      <c r="MK281" s="22"/>
      <c r="ML281" s="22"/>
      <c r="MM281" s="22"/>
      <c r="MN281" s="22"/>
      <c r="MO281" s="22"/>
      <c r="MP281" s="22"/>
      <c r="MQ281" s="22"/>
      <c r="MR281" s="22"/>
      <c r="MS281" s="22"/>
      <c r="MT281" s="22"/>
      <c r="MU281" s="22"/>
      <c r="MV281" s="22"/>
      <c r="MW281" s="22"/>
      <c r="MX281" s="22"/>
      <c r="MY281" s="22"/>
      <c r="MZ281" s="22"/>
      <c r="NA281" s="22"/>
      <c r="NB281" s="22"/>
      <c r="NC281" s="22"/>
      <c r="ND281" s="22"/>
      <c r="NE281" s="22"/>
      <c r="NF281" s="22"/>
      <c r="NG281" s="22"/>
      <c r="NH281" s="22"/>
      <c r="NI281" s="22"/>
      <c r="NJ281" s="22"/>
      <c r="NK281" s="22"/>
      <c r="NL281" s="22"/>
      <c r="NM281" s="22"/>
      <c r="NN281" s="22"/>
      <c r="NO281" s="22"/>
      <c r="NP281" s="22"/>
      <c r="NQ281" s="22"/>
      <c r="NR281" s="22"/>
      <c r="NS281" s="22"/>
      <c r="NT281" s="22"/>
      <c r="NU281" s="22"/>
      <c r="NV281" s="22"/>
      <c r="NW281" s="22"/>
      <c r="NX281" s="22"/>
      <c r="NY281" s="22"/>
      <c r="NZ281" s="22"/>
      <c r="OA281" s="22"/>
      <c r="OB281" s="22"/>
      <c r="OC281" s="22"/>
      <c r="OD281" s="22"/>
      <c r="OE281" s="22"/>
      <c r="OF281" s="22"/>
      <c r="OG281" s="22"/>
      <c r="OH281" s="22"/>
      <c r="OI281" s="22"/>
      <c r="OJ281" s="22"/>
      <c r="OK281" s="22"/>
      <c r="OL281" s="22"/>
      <c r="OM281" s="22"/>
      <c r="ON281" s="22"/>
      <c r="OO281" s="22"/>
      <c r="OP281" s="22"/>
      <c r="OQ281" s="22"/>
      <c r="OR281" s="22"/>
      <c r="OS281" s="22"/>
      <c r="OT281" s="22"/>
      <c r="OU281" s="22"/>
      <c r="OV281" s="22"/>
      <c r="OW281" s="22"/>
      <c r="OX281" s="22"/>
      <c r="OY281" s="22"/>
      <c r="OZ281" s="22"/>
      <c r="PA281" s="22"/>
      <c r="PB281" s="22"/>
      <c r="PC281" s="22"/>
      <c r="PD281" s="22"/>
      <c r="PE281" s="22"/>
      <c r="PF281" s="22"/>
      <c r="PG281" s="22"/>
      <c r="PH281" s="22"/>
      <c r="PI281" s="22"/>
      <c r="PJ281" s="22"/>
      <c r="PK281" s="22"/>
      <c r="PL281" s="22"/>
      <c r="PM281" s="22"/>
      <c r="PN281" s="22"/>
      <c r="PO281" s="22"/>
      <c r="PP281" s="22"/>
      <c r="PQ281" s="22"/>
      <c r="PR281" s="22"/>
      <c r="PS281" s="22"/>
      <c r="PT281" s="22"/>
      <c r="PU281" s="22"/>
      <c r="PV281" s="22"/>
      <c r="PW281" s="22"/>
      <c r="PX281" s="22"/>
      <c r="PY281" s="22"/>
      <c r="PZ281" s="22"/>
      <c r="QA281" s="22"/>
      <c r="QB281" s="22"/>
      <c r="QC281" s="22"/>
      <c r="QD281" s="22"/>
      <c r="QE281" s="22"/>
      <c r="QF281" s="22"/>
      <c r="QG281" s="22"/>
      <c r="QH281" s="22"/>
      <c r="QI281" s="22"/>
      <c r="QJ281" s="22"/>
      <c r="QK281" s="22"/>
      <c r="QL281" s="22"/>
      <c r="QM281" s="22"/>
      <c r="QN281" s="22"/>
      <c r="QO281" s="22"/>
      <c r="QP281" s="22"/>
      <c r="QQ281" s="22"/>
      <c r="QR281" s="22"/>
      <c r="QS281" s="22"/>
      <c r="QT281" s="22"/>
      <c r="QU281" s="22"/>
      <c r="QV281" s="22"/>
      <c r="QW281" s="22"/>
      <c r="QX281" s="22"/>
      <c r="QY281" s="22"/>
      <c r="QZ281" s="22"/>
      <c r="RA281" s="22"/>
      <c r="RB281" s="22"/>
      <c r="RC281" s="22"/>
      <c r="RD281" s="22"/>
      <c r="RE281" s="22"/>
      <c r="RF281" s="22"/>
      <c r="RG281" s="22"/>
      <c r="RH281" s="22"/>
      <c r="RI281" s="22"/>
      <c r="RJ281" s="22"/>
      <c r="RK281" s="22"/>
      <c r="RL281" s="22"/>
      <c r="RM281" s="22"/>
      <c r="RN281" s="22"/>
      <c r="RO281" s="22"/>
      <c r="RP281" s="22"/>
      <c r="RQ281" s="22"/>
      <c r="RR281" s="22"/>
      <c r="RS281" s="22"/>
      <c r="RT281" s="22"/>
      <c r="RU281" s="22"/>
      <c r="RV281" s="22"/>
      <c r="RW281" s="22"/>
      <c r="RX281" s="22"/>
      <c r="RY281" s="22"/>
      <c r="RZ281" s="22"/>
      <c r="SA281" s="22"/>
      <c r="SB281" s="22"/>
      <c r="SC281" s="22"/>
      <c r="SD281" s="22"/>
      <c r="SE281" s="22"/>
      <c r="SF281" s="22"/>
      <c r="SG281" s="22"/>
      <c r="SH281" s="22"/>
      <c r="SI281" s="22"/>
      <c r="SJ281" s="22"/>
      <c r="SK281" s="22"/>
      <c r="SL281" s="22"/>
      <c r="SM281" s="22"/>
      <c r="SN281" s="22"/>
      <c r="SO281" s="22"/>
      <c r="SP281" s="22"/>
      <c r="SQ281" s="22"/>
      <c r="SR281" s="22"/>
      <c r="SS281" s="22"/>
      <c r="ST281" s="22"/>
      <c r="SU281" s="22"/>
      <c r="SV281" s="22"/>
      <c r="SW281" s="22"/>
      <c r="SX281" s="22"/>
      <c r="SY281" s="22"/>
      <c r="SZ281" s="22"/>
      <c r="TA281" s="22"/>
      <c r="TB281" s="22"/>
      <c r="TC281" s="22"/>
      <c r="TD281" s="22"/>
      <c r="TE281" s="22"/>
      <c r="TF281" s="22"/>
      <c r="TG281" s="22"/>
      <c r="TH281" s="22"/>
      <c r="TI281" s="22"/>
      <c r="TJ281" s="22"/>
      <c r="TK281" s="22"/>
      <c r="TL281" s="22"/>
      <c r="TM281" s="22"/>
      <c r="TN281" s="22"/>
      <c r="TO281" s="22"/>
    </row>
    <row r="282" spans="1:535" s="21" customFormat="1" ht="31.5" x14ac:dyDescent="0.25">
      <c r="A282" s="53" t="s">
        <v>430</v>
      </c>
      <c r="B282" s="82">
        <v>7370</v>
      </c>
      <c r="C282" s="54" t="s">
        <v>431</v>
      </c>
      <c r="D282" s="157">
        <v>104420</v>
      </c>
      <c r="E282" s="157"/>
      <c r="F282" s="157"/>
      <c r="G282" s="157">
        <v>31326</v>
      </c>
      <c r="H282" s="157"/>
      <c r="I282" s="157"/>
      <c r="J282" s="158">
        <f t="shared" si="211"/>
        <v>30</v>
      </c>
      <c r="K282" s="157">
        <f t="shared" si="208"/>
        <v>0</v>
      </c>
      <c r="L282" s="157"/>
      <c r="M282" s="157"/>
      <c r="N282" s="157"/>
      <c r="O282" s="157"/>
      <c r="P282" s="157"/>
      <c r="Q282" s="157">
        <f t="shared" si="206"/>
        <v>0</v>
      </c>
      <c r="R282" s="157"/>
      <c r="S282" s="157"/>
      <c r="T282" s="157"/>
      <c r="U282" s="157"/>
      <c r="V282" s="157"/>
      <c r="W282" s="158"/>
      <c r="X282" s="157">
        <f t="shared" si="207"/>
        <v>31326</v>
      </c>
      <c r="Y282" s="203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  <c r="IT282" s="22"/>
      <c r="IU282" s="22"/>
      <c r="IV282" s="22"/>
      <c r="IW282" s="22"/>
      <c r="IX282" s="22"/>
      <c r="IY282" s="22"/>
      <c r="IZ282" s="22"/>
      <c r="JA282" s="22"/>
      <c r="JB282" s="22"/>
      <c r="JC282" s="22"/>
      <c r="JD282" s="22"/>
      <c r="JE282" s="22"/>
      <c r="JF282" s="22"/>
      <c r="JG282" s="22"/>
      <c r="JH282" s="22"/>
      <c r="JI282" s="22"/>
      <c r="JJ282" s="22"/>
      <c r="JK282" s="22"/>
      <c r="JL282" s="22"/>
      <c r="JM282" s="22"/>
      <c r="JN282" s="22"/>
      <c r="JO282" s="22"/>
      <c r="JP282" s="22"/>
      <c r="JQ282" s="22"/>
      <c r="JR282" s="22"/>
      <c r="JS282" s="22"/>
      <c r="JT282" s="22"/>
      <c r="JU282" s="22"/>
      <c r="JV282" s="22"/>
      <c r="JW282" s="22"/>
      <c r="JX282" s="22"/>
      <c r="JY282" s="22"/>
      <c r="JZ282" s="22"/>
      <c r="KA282" s="22"/>
      <c r="KB282" s="22"/>
      <c r="KC282" s="22"/>
      <c r="KD282" s="22"/>
      <c r="KE282" s="22"/>
      <c r="KF282" s="22"/>
      <c r="KG282" s="22"/>
      <c r="KH282" s="22"/>
      <c r="KI282" s="22"/>
      <c r="KJ282" s="22"/>
      <c r="KK282" s="22"/>
      <c r="KL282" s="22"/>
      <c r="KM282" s="22"/>
      <c r="KN282" s="22"/>
      <c r="KO282" s="22"/>
      <c r="KP282" s="22"/>
      <c r="KQ282" s="22"/>
      <c r="KR282" s="22"/>
      <c r="KS282" s="22"/>
      <c r="KT282" s="22"/>
      <c r="KU282" s="22"/>
      <c r="KV282" s="22"/>
      <c r="KW282" s="22"/>
      <c r="KX282" s="22"/>
      <c r="KY282" s="22"/>
      <c r="KZ282" s="22"/>
      <c r="LA282" s="22"/>
      <c r="LB282" s="22"/>
      <c r="LC282" s="22"/>
      <c r="LD282" s="22"/>
      <c r="LE282" s="22"/>
      <c r="LF282" s="22"/>
      <c r="LG282" s="22"/>
      <c r="LH282" s="22"/>
      <c r="LI282" s="22"/>
      <c r="LJ282" s="22"/>
      <c r="LK282" s="22"/>
      <c r="LL282" s="22"/>
      <c r="LM282" s="22"/>
      <c r="LN282" s="22"/>
      <c r="LO282" s="22"/>
      <c r="LP282" s="22"/>
      <c r="LQ282" s="22"/>
      <c r="LR282" s="22"/>
      <c r="LS282" s="22"/>
      <c r="LT282" s="22"/>
      <c r="LU282" s="22"/>
      <c r="LV282" s="22"/>
      <c r="LW282" s="22"/>
      <c r="LX282" s="22"/>
      <c r="LY282" s="22"/>
      <c r="LZ282" s="22"/>
      <c r="MA282" s="22"/>
      <c r="MB282" s="22"/>
      <c r="MC282" s="22"/>
      <c r="MD282" s="22"/>
      <c r="ME282" s="22"/>
      <c r="MF282" s="22"/>
      <c r="MG282" s="22"/>
      <c r="MH282" s="22"/>
      <c r="MI282" s="22"/>
      <c r="MJ282" s="22"/>
      <c r="MK282" s="22"/>
      <c r="ML282" s="22"/>
      <c r="MM282" s="22"/>
      <c r="MN282" s="22"/>
      <c r="MO282" s="22"/>
      <c r="MP282" s="22"/>
      <c r="MQ282" s="22"/>
      <c r="MR282" s="22"/>
      <c r="MS282" s="22"/>
      <c r="MT282" s="22"/>
      <c r="MU282" s="22"/>
      <c r="MV282" s="22"/>
      <c r="MW282" s="22"/>
      <c r="MX282" s="22"/>
      <c r="MY282" s="22"/>
      <c r="MZ282" s="22"/>
      <c r="NA282" s="22"/>
      <c r="NB282" s="22"/>
      <c r="NC282" s="22"/>
      <c r="ND282" s="22"/>
      <c r="NE282" s="22"/>
      <c r="NF282" s="22"/>
      <c r="NG282" s="22"/>
      <c r="NH282" s="22"/>
      <c r="NI282" s="22"/>
      <c r="NJ282" s="22"/>
      <c r="NK282" s="22"/>
      <c r="NL282" s="22"/>
      <c r="NM282" s="22"/>
      <c r="NN282" s="22"/>
      <c r="NO282" s="22"/>
      <c r="NP282" s="22"/>
      <c r="NQ282" s="22"/>
      <c r="NR282" s="22"/>
      <c r="NS282" s="22"/>
      <c r="NT282" s="22"/>
      <c r="NU282" s="22"/>
      <c r="NV282" s="22"/>
      <c r="NW282" s="22"/>
      <c r="NX282" s="22"/>
      <c r="NY282" s="22"/>
      <c r="NZ282" s="22"/>
      <c r="OA282" s="22"/>
      <c r="OB282" s="22"/>
      <c r="OC282" s="22"/>
      <c r="OD282" s="22"/>
      <c r="OE282" s="22"/>
      <c r="OF282" s="22"/>
      <c r="OG282" s="22"/>
      <c r="OH282" s="22"/>
      <c r="OI282" s="22"/>
      <c r="OJ282" s="22"/>
      <c r="OK282" s="22"/>
      <c r="OL282" s="22"/>
      <c r="OM282" s="22"/>
      <c r="ON282" s="22"/>
      <c r="OO282" s="22"/>
      <c r="OP282" s="22"/>
      <c r="OQ282" s="22"/>
      <c r="OR282" s="22"/>
      <c r="OS282" s="22"/>
      <c r="OT282" s="22"/>
      <c r="OU282" s="22"/>
      <c r="OV282" s="22"/>
      <c r="OW282" s="22"/>
      <c r="OX282" s="22"/>
      <c r="OY282" s="22"/>
      <c r="OZ282" s="22"/>
      <c r="PA282" s="22"/>
      <c r="PB282" s="22"/>
      <c r="PC282" s="22"/>
      <c r="PD282" s="22"/>
      <c r="PE282" s="22"/>
      <c r="PF282" s="22"/>
      <c r="PG282" s="22"/>
      <c r="PH282" s="22"/>
      <c r="PI282" s="22"/>
      <c r="PJ282" s="22"/>
      <c r="PK282" s="22"/>
      <c r="PL282" s="22"/>
      <c r="PM282" s="22"/>
      <c r="PN282" s="22"/>
      <c r="PO282" s="22"/>
      <c r="PP282" s="22"/>
      <c r="PQ282" s="22"/>
      <c r="PR282" s="22"/>
      <c r="PS282" s="22"/>
      <c r="PT282" s="22"/>
      <c r="PU282" s="22"/>
      <c r="PV282" s="22"/>
      <c r="PW282" s="22"/>
      <c r="PX282" s="22"/>
      <c r="PY282" s="22"/>
      <c r="PZ282" s="22"/>
      <c r="QA282" s="22"/>
      <c r="QB282" s="22"/>
      <c r="QC282" s="22"/>
      <c r="QD282" s="22"/>
      <c r="QE282" s="22"/>
      <c r="QF282" s="22"/>
      <c r="QG282" s="22"/>
      <c r="QH282" s="22"/>
      <c r="QI282" s="22"/>
      <c r="QJ282" s="22"/>
      <c r="QK282" s="22"/>
      <c r="QL282" s="22"/>
      <c r="QM282" s="22"/>
      <c r="QN282" s="22"/>
      <c r="QO282" s="22"/>
      <c r="QP282" s="22"/>
      <c r="QQ282" s="22"/>
      <c r="QR282" s="22"/>
      <c r="QS282" s="22"/>
      <c r="QT282" s="22"/>
      <c r="QU282" s="22"/>
      <c r="QV282" s="22"/>
      <c r="QW282" s="22"/>
      <c r="QX282" s="22"/>
      <c r="QY282" s="22"/>
      <c r="QZ282" s="22"/>
      <c r="RA282" s="22"/>
      <c r="RB282" s="22"/>
      <c r="RC282" s="22"/>
      <c r="RD282" s="22"/>
      <c r="RE282" s="22"/>
      <c r="RF282" s="22"/>
      <c r="RG282" s="22"/>
      <c r="RH282" s="22"/>
      <c r="RI282" s="22"/>
      <c r="RJ282" s="22"/>
      <c r="RK282" s="22"/>
      <c r="RL282" s="22"/>
      <c r="RM282" s="22"/>
      <c r="RN282" s="22"/>
      <c r="RO282" s="22"/>
      <c r="RP282" s="22"/>
      <c r="RQ282" s="22"/>
      <c r="RR282" s="22"/>
      <c r="RS282" s="22"/>
      <c r="RT282" s="22"/>
      <c r="RU282" s="22"/>
      <c r="RV282" s="22"/>
      <c r="RW282" s="22"/>
      <c r="RX282" s="22"/>
      <c r="RY282" s="22"/>
      <c r="RZ282" s="22"/>
      <c r="SA282" s="22"/>
      <c r="SB282" s="22"/>
      <c r="SC282" s="22"/>
      <c r="SD282" s="22"/>
      <c r="SE282" s="22"/>
      <c r="SF282" s="22"/>
      <c r="SG282" s="22"/>
      <c r="SH282" s="22"/>
      <c r="SI282" s="22"/>
      <c r="SJ282" s="22"/>
      <c r="SK282" s="22"/>
      <c r="SL282" s="22"/>
      <c r="SM282" s="22"/>
      <c r="SN282" s="22"/>
      <c r="SO282" s="22"/>
      <c r="SP282" s="22"/>
      <c r="SQ282" s="22"/>
      <c r="SR282" s="22"/>
      <c r="SS282" s="22"/>
      <c r="ST282" s="22"/>
      <c r="SU282" s="22"/>
      <c r="SV282" s="22"/>
      <c r="SW282" s="22"/>
      <c r="SX282" s="22"/>
      <c r="SY282" s="22"/>
      <c r="SZ282" s="22"/>
      <c r="TA282" s="22"/>
      <c r="TB282" s="22"/>
      <c r="TC282" s="22"/>
      <c r="TD282" s="22"/>
      <c r="TE282" s="22"/>
      <c r="TF282" s="22"/>
      <c r="TG282" s="22"/>
      <c r="TH282" s="22"/>
      <c r="TI282" s="22"/>
      <c r="TJ282" s="22"/>
      <c r="TK282" s="22"/>
      <c r="TL282" s="22"/>
      <c r="TM282" s="22"/>
      <c r="TN282" s="22"/>
      <c r="TO282" s="22"/>
    </row>
    <row r="283" spans="1:535" s="21" customFormat="1" ht="21.75" customHeight="1" x14ac:dyDescent="0.25">
      <c r="A283" s="53" t="s">
        <v>146</v>
      </c>
      <c r="B283" s="82" t="str">
        <f>'дод 5'!A216</f>
        <v>7640</v>
      </c>
      <c r="C283" s="54" t="s">
        <v>466</v>
      </c>
      <c r="D283" s="157">
        <v>1015684.55</v>
      </c>
      <c r="E283" s="157"/>
      <c r="F283" s="157"/>
      <c r="G283" s="157">
        <v>341436.73</v>
      </c>
      <c r="H283" s="157"/>
      <c r="I283" s="157"/>
      <c r="J283" s="158">
        <f t="shared" si="211"/>
        <v>33.616414663391303</v>
      </c>
      <c r="K283" s="157">
        <f t="shared" si="208"/>
        <v>139615838.44999999</v>
      </c>
      <c r="L283" s="157">
        <v>128141904.45</v>
      </c>
      <c r="M283" s="160"/>
      <c r="N283" s="157"/>
      <c r="O283" s="157"/>
      <c r="P283" s="157">
        <v>139615838.44999999</v>
      </c>
      <c r="Q283" s="157">
        <f t="shared" si="206"/>
        <v>26073441</v>
      </c>
      <c r="R283" s="157">
        <v>11292293</v>
      </c>
      <c r="S283" s="157"/>
      <c r="T283" s="157"/>
      <c r="U283" s="157"/>
      <c r="V283" s="157">
        <v>26073441</v>
      </c>
      <c r="W283" s="158">
        <f t="shared" si="209"/>
        <v>18.675131195331801</v>
      </c>
      <c r="X283" s="157">
        <f t="shared" si="207"/>
        <v>26414877.73</v>
      </c>
      <c r="Y283" s="203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  <c r="IT283" s="22"/>
      <c r="IU283" s="22"/>
      <c r="IV283" s="22"/>
      <c r="IW283" s="22"/>
      <c r="IX283" s="22"/>
      <c r="IY283" s="22"/>
      <c r="IZ283" s="22"/>
      <c r="JA283" s="22"/>
      <c r="JB283" s="22"/>
      <c r="JC283" s="22"/>
      <c r="JD283" s="22"/>
      <c r="JE283" s="22"/>
      <c r="JF283" s="22"/>
      <c r="JG283" s="22"/>
      <c r="JH283" s="22"/>
      <c r="JI283" s="22"/>
      <c r="JJ283" s="22"/>
      <c r="JK283" s="22"/>
      <c r="JL283" s="22"/>
      <c r="JM283" s="22"/>
      <c r="JN283" s="22"/>
      <c r="JO283" s="22"/>
      <c r="JP283" s="22"/>
      <c r="JQ283" s="22"/>
      <c r="JR283" s="22"/>
      <c r="JS283" s="22"/>
      <c r="JT283" s="22"/>
      <c r="JU283" s="22"/>
      <c r="JV283" s="22"/>
      <c r="JW283" s="22"/>
      <c r="JX283" s="22"/>
      <c r="JY283" s="22"/>
      <c r="JZ283" s="22"/>
      <c r="KA283" s="22"/>
      <c r="KB283" s="22"/>
      <c r="KC283" s="22"/>
      <c r="KD283" s="22"/>
      <c r="KE283" s="22"/>
      <c r="KF283" s="22"/>
      <c r="KG283" s="22"/>
      <c r="KH283" s="22"/>
      <c r="KI283" s="22"/>
      <c r="KJ283" s="22"/>
      <c r="KK283" s="22"/>
      <c r="KL283" s="22"/>
      <c r="KM283" s="22"/>
      <c r="KN283" s="22"/>
      <c r="KO283" s="22"/>
      <c r="KP283" s="22"/>
      <c r="KQ283" s="22"/>
      <c r="KR283" s="22"/>
      <c r="KS283" s="22"/>
      <c r="KT283" s="22"/>
      <c r="KU283" s="22"/>
      <c r="KV283" s="22"/>
      <c r="KW283" s="22"/>
      <c r="KX283" s="22"/>
      <c r="KY283" s="22"/>
      <c r="KZ283" s="22"/>
      <c r="LA283" s="22"/>
      <c r="LB283" s="22"/>
      <c r="LC283" s="22"/>
      <c r="LD283" s="22"/>
      <c r="LE283" s="22"/>
      <c r="LF283" s="22"/>
      <c r="LG283" s="22"/>
      <c r="LH283" s="22"/>
      <c r="LI283" s="22"/>
      <c r="LJ283" s="22"/>
      <c r="LK283" s="22"/>
      <c r="LL283" s="22"/>
      <c r="LM283" s="22"/>
      <c r="LN283" s="22"/>
      <c r="LO283" s="22"/>
      <c r="LP283" s="22"/>
      <c r="LQ283" s="22"/>
      <c r="LR283" s="22"/>
      <c r="LS283" s="22"/>
      <c r="LT283" s="22"/>
      <c r="LU283" s="22"/>
      <c r="LV283" s="22"/>
      <c r="LW283" s="22"/>
      <c r="LX283" s="22"/>
      <c r="LY283" s="22"/>
      <c r="LZ283" s="22"/>
      <c r="MA283" s="22"/>
      <c r="MB283" s="22"/>
      <c r="MC283" s="22"/>
      <c r="MD283" s="22"/>
      <c r="ME283" s="22"/>
      <c r="MF283" s="22"/>
      <c r="MG283" s="22"/>
      <c r="MH283" s="22"/>
      <c r="MI283" s="22"/>
      <c r="MJ283" s="22"/>
      <c r="MK283" s="22"/>
      <c r="ML283" s="22"/>
      <c r="MM283" s="22"/>
      <c r="MN283" s="22"/>
      <c r="MO283" s="22"/>
      <c r="MP283" s="22"/>
      <c r="MQ283" s="22"/>
      <c r="MR283" s="22"/>
      <c r="MS283" s="22"/>
      <c r="MT283" s="22"/>
      <c r="MU283" s="22"/>
      <c r="MV283" s="22"/>
      <c r="MW283" s="22"/>
      <c r="MX283" s="22"/>
      <c r="MY283" s="22"/>
      <c r="MZ283" s="22"/>
      <c r="NA283" s="22"/>
      <c r="NB283" s="22"/>
      <c r="NC283" s="22"/>
      <c r="ND283" s="22"/>
      <c r="NE283" s="22"/>
      <c r="NF283" s="22"/>
      <c r="NG283" s="22"/>
      <c r="NH283" s="22"/>
      <c r="NI283" s="22"/>
      <c r="NJ283" s="22"/>
      <c r="NK283" s="22"/>
      <c r="NL283" s="22"/>
      <c r="NM283" s="22"/>
      <c r="NN283" s="22"/>
      <c r="NO283" s="22"/>
      <c r="NP283" s="22"/>
      <c r="NQ283" s="22"/>
      <c r="NR283" s="22"/>
      <c r="NS283" s="22"/>
      <c r="NT283" s="22"/>
      <c r="NU283" s="22"/>
      <c r="NV283" s="22"/>
      <c r="NW283" s="22"/>
      <c r="NX283" s="22"/>
      <c r="NY283" s="22"/>
      <c r="NZ283" s="22"/>
      <c r="OA283" s="22"/>
      <c r="OB283" s="22"/>
      <c r="OC283" s="22"/>
      <c r="OD283" s="22"/>
      <c r="OE283" s="22"/>
      <c r="OF283" s="22"/>
      <c r="OG283" s="22"/>
      <c r="OH283" s="22"/>
      <c r="OI283" s="22"/>
      <c r="OJ283" s="22"/>
      <c r="OK283" s="22"/>
      <c r="OL283" s="22"/>
      <c r="OM283" s="22"/>
      <c r="ON283" s="22"/>
      <c r="OO283" s="22"/>
      <c r="OP283" s="22"/>
      <c r="OQ283" s="22"/>
      <c r="OR283" s="22"/>
      <c r="OS283" s="22"/>
      <c r="OT283" s="22"/>
      <c r="OU283" s="22"/>
      <c r="OV283" s="22"/>
      <c r="OW283" s="22"/>
      <c r="OX283" s="22"/>
      <c r="OY283" s="22"/>
      <c r="OZ283" s="22"/>
      <c r="PA283" s="22"/>
      <c r="PB283" s="22"/>
      <c r="PC283" s="22"/>
      <c r="PD283" s="22"/>
      <c r="PE283" s="22"/>
      <c r="PF283" s="22"/>
      <c r="PG283" s="22"/>
      <c r="PH283" s="22"/>
      <c r="PI283" s="22"/>
      <c r="PJ283" s="22"/>
      <c r="PK283" s="22"/>
      <c r="PL283" s="22"/>
      <c r="PM283" s="22"/>
      <c r="PN283" s="22"/>
      <c r="PO283" s="22"/>
      <c r="PP283" s="22"/>
      <c r="PQ283" s="22"/>
      <c r="PR283" s="22"/>
      <c r="PS283" s="22"/>
      <c r="PT283" s="22"/>
      <c r="PU283" s="22"/>
      <c r="PV283" s="22"/>
      <c r="PW283" s="22"/>
      <c r="PX283" s="22"/>
      <c r="PY283" s="22"/>
      <c r="PZ283" s="22"/>
      <c r="QA283" s="22"/>
      <c r="QB283" s="22"/>
      <c r="QC283" s="22"/>
      <c r="QD283" s="22"/>
      <c r="QE283" s="22"/>
      <c r="QF283" s="22"/>
      <c r="QG283" s="22"/>
      <c r="QH283" s="22"/>
      <c r="QI283" s="22"/>
      <c r="QJ283" s="22"/>
      <c r="QK283" s="22"/>
      <c r="QL283" s="22"/>
      <c r="QM283" s="22"/>
      <c r="QN283" s="22"/>
      <c r="QO283" s="22"/>
      <c r="QP283" s="22"/>
      <c r="QQ283" s="22"/>
      <c r="QR283" s="22"/>
      <c r="QS283" s="22"/>
      <c r="QT283" s="22"/>
      <c r="QU283" s="22"/>
      <c r="QV283" s="22"/>
      <c r="QW283" s="22"/>
      <c r="QX283" s="22"/>
      <c r="QY283" s="22"/>
      <c r="QZ283" s="22"/>
      <c r="RA283" s="22"/>
      <c r="RB283" s="22"/>
      <c r="RC283" s="22"/>
      <c r="RD283" s="22"/>
      <c r="RE283" s="22"/>
      <c r="RF283" s="22"/>
      <c r="RG283" s="22"/>
      <c r="RH283" s="22"/>
      <c r="RI283" s="22"/>
      <c r="RJ283" s="22"/>
      <c r="RK283" s="22"/>
      <c r="RL283" s="22"/>
      <c r="RM283" s="22"/>
      <c r="RN283" s="22"/>
      <c r="RO283" s="22"/>
      <c r="RP283" s="22"/>
      <c r="RQ283" s="22"/>
      <c r="RR283" s="22"/>
      <c r="RS283" s="22"/>
      <c r="RT283" s="22"/>
      <c r="RU283" s="22"/>
      <c r="RV283" s="22"/>
      <c r="RW283" s="22"/>
      <c r="RX283" s="22"/>
      <c r="RY283" s="22"/>
      <c r="RZ283" s="22"/>
      <c r="SA283" s="22"/>
      <c r="SB283" s="22"/>
      <c r="SC283" s="22"/>
      <c r="SD283" s="22"/>
      <c r="SE283" s="22"/>
      <c r="SF283" s="22"/>
      <c r="SG283" s="22"/>
      <c r="SH283" s="22"/>
      <c r="SI283" s="22"/>
      <c r="SJ283" s="22"/>
      <c r="SK283" s="22"/>
      <c r="SL283" s="22"/>
      <c r="SM283" s="22"/>
      <c r="SN283" s="22"/>
      <c r="SO283" s="22"/>
      <c r="SP283" s="22"/>
      <c r="SQ283" s="22"/>
      <c r="SR283" s="22"/>
      <c r="SS283" s="22"/>
      <c r="ST283" s="22"/>
      <c r="SU283" s="22"/>
      <c r="SV283" s="22"/>
      <c r="SW283" s="22"/>
      <c r="SX283" s="22"/>
      <c r="SY283" s="22"/>
      <c r="SZ283" s="22"/>
      <c r="TA283" s="22"/>
      <c r="TB283" s="22"/>
      <c r="TC283" s="22"/>
      <c r="TD283" s="22"/>
      <c r="TE283" s="22"/>
      <c r="TF283" s="22"/>
      <c r="TG283" s="22"/>
      <c r="TH283" s="22"/>
      <c r="TI283" s="22"/>
      <c r="TJ283" s="22"/>
      <c r="TK283" s="22"/>
      <c r="TL283" s="22"/>
      <c r="TM283" s="22"/>
      <c r="TN283" s="22"/>
      <c r="TO283" s="22"/>
    </row>
    <row r="284" spans="1:535" s="23" customFormat="1" ht="17.25" customHeight="1" x14ac:dyDescent="0.25">
      <c r="A284" s="73"/>
      <c r="B284" s="95"/>
      <c r="C284" s="74" t="s">
        <v>419</v>
      </c>
      <c r="D284" s="159">
        <v>0</v>
      </c>
      <c r="E284" s="159"/>
      <c r="F284" s="159"/>
      <c r="G284" s="159"/>
      <c r="H284" s="159"/>
      <c r="I284" s="159"/>
      <c r="J284" s="158"/>
      <c r="K284" s="159">
        <f t="shared" si="208"/>
        <v>96859595</v>
      </c>
      <c r="L284" s="159">
        <v>96859595</v>
      </c>
      <c r="M284" s="162"/>
      <c r="N284" s="159"/>
      <c r="O284" s="159"/>
      <c r="P284" s="159">
        <v>96859595</v>
      </c>
      <c r="Q284" s="157">
        <f t="shared" si="206"/>
        <v>0</v>
      </c>
      <c r="R284" s="159"/>
      <c r="S284" s="159"/>
      <c r="T284" s="159"/>
      <c r="U284" s="159"/>
      <c r="V284" s="159"/>
      <c r="W284" s="158">
        <f t="shared" si="209"/>
        <v>0</v>
      </c>
      <c r="X284" s="157">
        <f t="shared" si="207"/>
        <v>0</v>
      </c>
      <c r="Y284" s="203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  <c r="DA284" s="29"/>
      <c r="DB284" s="29"/>
      <c r="DC284" s="29"/>
      <c r="DD284" s="29"/>
      <c r="DE284" s="29"/>
      <c r="DF284" s="29"/>
      <c r="DG284" s="29"/>
      <c r="DH284" s="29"/>
      <c r="DI284" s="29"/>
      <c r="DJ284" s="29"/>
      <c r="DK284" s="29"/>
      <c r="DL284" s="29"/>
      <c r="DM284" s="29"/>
      <c r="DN284" s="29"/>
      <c r="DO284" s="29"/>
      <c r="DP284" s="29"/>
      <c r="DQ284" s="29"/>
      <c r="DR284" s="29"/>
      <c r="DS284" s="29"/>
      <c r="DT284" s="29"/>
      <c r="DU284" s="29"/>
      <c r="DV284" s="29"/>
      <c r="DW284" s="29"/>
      <c r="DX284" s="29"/>
      <c r="DY284" s="29"/>
      <c r="DZ284" s="29"/>
      <c r="EA284" s="29"/>
      <c r="EB284" s="29"/>
      <c r="EC284" s="29"/>
      <c r="ED284" s="29"/>
      <c r="EE284" s="29"/>
      <c r="EF284" s="29"/>
      <c r="EG284" s="29"/>
      <c r="EH284" s="29"/>
      <c r="EI284" s="29"/>
      <c r="EJ284" s="29"/>
      <c r="EK284" s="29"/>
      <c r="EL284" s="29"/>
      <c r="EM284" s="29"/>
      <c r="EN284" s="29"/>
      <c r="EO284" s="29"/>
      <c r="EP284" s="29"/>
      <c r="EQ284" s="29"/>
      <c r="ER284" s="29"/>
      <c r="ES284" s="29"/>
      <c r="ET284" s="29"/>
      <c r="EU284" s="29"/>
      <c r="EV284" s="29"/>
      <c r="EW284" s="29"/>
      <c r="EX284" s="29"/>
      <c r="EY284" s="29"/>
      <c r="EZ284" s="29"/>
      <c r="FA284" s="29"/>
      <c r="FB284" s="29"/>
      <c r="FC284" s="29"/>
      <c r="FD284" s="29"/>
      <c r="FE284" s="29"/>
      <c r="FF284" s="29"/>
      <c r="FG284" s="29"/>
      <c r="FH284" s="29"/>
      <c r="FI284" s="29"/>
      <c r="FJ284" s="29"/>
      <c r="FK284" s="29"/>
      <c r="FL284" s="29"/>
      <c r="FM284" s="29"/>
      <c r="FN284" s="29"/>
      <c r="FO284" s="29"/>
      <c r="FP284" s="29"/>
      <c r="FQ284" s="29"/>
      <c r="FR284" s="29"/>
      <c r="FS284" s="29"/>
      <c r="FT284" s="29"/>
      <c r="FU284" s="29"/>
      <c r="FV284" s="29"/>
      <c r="FW284" s="29"/>
      <c r="FX284" s="29"/>
      <c r="FY284" s="29"/>
      <c r="FZ284" s="29"/>
      <c r="GA284" s="29"/>
      <c r="GB284" s="29"/>
      <c r="GC284" s="29"/>
      <c r="GD284" s="29"/>
      <c r="GE284" s="29"/>
      <c r="GF284" s="29"/>
      <c r="GG284" s="29"/>
      <c r="GH284" s="29"/>
      <c r="GI284" s="29"/>
      <c r="GJ284" s="29"/>
      <c r="GK284" s="29"/>
      <c r="GL284" s="29"/>
      <c r="GM284" s="29"/>
      <c r="GN284" s="29"/>
      <c r="GO284" s="29"/>
      <c r="GP284" s="29"/>
      <c r="GQ284" s="29"/>
      <c r="GR284" s="29"/>
      <c r="GS284" s="29"/>
      <c r="GT284" s="29"/>
      <c r="GU284" s="29"/>
      <c r="GV284" s="29"/>
      <c r="GW284" s="29"/>
      <c r="GX284" s="29"/>
      <c r="GY284" s="29"/>
      <c r="GZ284" s="29"/>
      <c r="HA284" s="29"/>
      <c r="HB284" s="29"/>
      <c r="HC284" s="29"/>
      <c r="HD284" s="29"/>
      <c r="HE284" s="29"/>
      <c r="HF284" s="29"/>
      <c r="HG284" s="29"/>
      <c r="HH284" s="29"/>
      <c r="HI284" s="29"/>
      <c r="HJ284" s="29"/>
      <c r="HK284" s="29"/>
      <c r="HL284" s="29"/>
      <c r="HM284" s="29"/>
      <c r="HN284" s="29"/>
      <c r="HO284" s="29"/>
      <c r="HP284" s="29"/>
      <c r="HQ284" s="29"/>
      <c r="HR284" s="29"/>
      <c r="HS284" s="29"/>
      <c r="HT284" s="29"/>
      <c r="HU284" s="29"/>
      <c r="HV284" s="29"/>
      <c r="HW284" s="29"/>
      <c r="HX284" s="29"/>
      <c r="HY284" s="29"/>
      <c r="HZ284" s="29"/>
      <c r="IA284" s="29"/>
      <c r="IB284" s="29"/>
      <c r="IC284" s="29"/>
      <c r="ID284" s="29"/>
      <c r="IE284" s="29"/>
      <c r="IF284" s="29"/>
      <c r="IG284" s="29"/>
      <c r="IH284" s="29"/>
      <c r="II284" s="29"/>
      <c r="IJ284" s="29"/>
      <c r="IK284" s="29"/>
      <c r="IL284" s="29"/>
      <c r="IM284" s="29"/>
      <c r="IN284" s="29"/>
      <c r="IO284" s="29"/>
      <c r="IP284" s="29"/>
      <c r="IQ284" s="29"/>
      <c r="IR284" s="29"/>
      <c r="IS284" s="29"/>
      <c r="IT284" s="29"/>
      <c r="IU284" s="29"/>
      <c r="IV284" s="29"/>
      <c r="IW284" s="29"/>
      <c r="IX284" s="29"/>
      <c r="IY284" s="29"/>
      <c r="IZ284" s="29"/>
      <c r="JA284" s="29"/>
      <c r="JB284" s="29"/>
      <c r="JC284" s="29"/>
      <c r="JD284" s="29"/>
      <c r="JE284" s="29"/>
      <c r="JF284" s="29"/>
      <c r="JG284" s="29"/>
      <c r="JH284" s="29"/>
      <c r="JI284" s="29"/>
      <c r="JJ284" s="29"/>
      <c r="JK284" s="29"/>
      <c r="JL284" s="29"/>
      <c r="JM284" s="29"/>
      <c r="JN284" s="29"/>
      <c r="JO284" s="29"/>
      <c r="JP284" s="29"/>
      <c r="JQ284" s="29"/>
      <c r="JR284" s="29"/>
      <c r="JS284" s="29"/>
      <c r="JT284" s="29"/>
      <c r="JU284" s="29"/>
      <c r="JV284" s="29"/>
      <c r="JW284" s="29"/>
      <c r="JX284" s="29"/>
      <c r="JY284" s="29"/>
      <c r="JZ284" s="29"/>
      <c r="KA284" s="29"/>
      <c r="KB284" s="29"/>
      <c r="KC284" s="29"/>
      <c r="KD284" s="29"/>
      <c r="KE284" s="29"/>
      <c r="KF284" s="29"/>
      <c r="KG284" s="29"/>
      <c r="KH284" s="29"/>
      <c r="KI284" s="29"/>
      <c r="KJ284" s="29"/>
      <c r="KK284" s="29"/>
      <c r="KL284" s="29"/>
      <c r="KM284" s="29"/>
      <c r="KN284" s="29"/>
      <c r="KO284" s="29"/>
      <c r="KP284" s="29"/>
      <c r="KQ284" s="29"/>
      <c r="KR284" s="29"/>
      <c r="KS284" s="29"/>
      <c r="KT284" s="29"/>
      <c r="KU284" s="29"/>
      <c r="KV284" s="29"/>
      <c r="KW284" s="29"/>
      <c r="KX284" s="29"/>
      <c r="KY284" s="29"/>
      <c r="KZ284" s="29"/>
      <c r="LA284" s="29"/>
      <c r="LB284" s="29"/>
      <c r="LC284" s="29"/>
      <c r="LD284" s="29"/>
      <c r="LE284" s="29"/>
      <c r="LF284" s="29"/>
      <c r="LG284" s="29"/>
      <c r="LH284" s="29"/>
      <c r="LI284" s="29"/>
      <c r="LJ284" s="29"/>
      <c r="LK284" s="29"/>
      <c r="LL284" s="29"/>
      <c r="LM284" s="29"/>
      <c r="LN284" s="29"/>
      <c r="LO284" s="29"/>
      <c r="LP284" s="29"/>
      <c r="LQ284" s="29"/>
      <c r="LR284" s="29"/>
      <c r="LS284" s="29"/>
      <c r="LT284" s="29"/>
      <c r="LU284" s="29"/>
      <c r="LV284" s="29"/>
      <c r="LW284" s="29"/>
      <c r="LX284" s="29"/>
      <c r="LY284" s="29"/>
      <c r="LZ284" s="29"/>
      <c r="MA284" s="29"/>
      <c r="MB284" s="29"/>
      <c r="MC284" s="29"/>
      <c r="MD284" s="29"/>
      <c r="ME284" s="29"/>
      <c r="MF284" s="29"/>
      <c r="MG284" s="29"/>
      <c r="MH284" s="29"/>
      <c r="MI284" s="29"/>
      <c r="MJ284" s="29"/>
      <c r="MK284" s="29"/>
      <c r="ML284" s="29"/>
      <c r="MM284" s="29"/>
      <c r="MN284" s="29"/>
      <c r="MO284" s="29"/>
      <c r="MP284" s="29"/>
      <c r="MQ284" s="29"/>
      <c r="MR284" s="29"/>
      <c r="MS284" s="29"/>
      <c r="MT284" s="29"/>
      <c r="MU284" s="29"/>
      <c r="MV284" s="29"/>
      <c r="MW284" s="29"/>
      <c r="MX284" s="29"/>
      <c r="MY284" s="29"/>
      <c r="MZ284" s="29"/>
      <c r="NA284" s="29"/>
      <c r="NB284" s="29"/>
      <c r="NC284" s="29"/>
      <c r="ND284" s="29"/>
      <c r="NE284" s="29"/>
      <c r="NF284" s="29"/>
      <c r="NG284" s="29"/>
      <c r="NH284" s="29"/>
      <c r="NI284" s="29"/>
      <c r="NJ284" s="29"/>
      <c r="NK284" s="29"/>
      <c r="NL284" s="29"/>
      <c r="NM284" s="29"/>
      <c r="NN284" s="29"/>
      <c r="NO284" s="29"/>
      <c r="NP284" s="29"/>
      <c r="NQ284" s="29"/>
      <c r="NR284" s="29"/>
      <c r="NS284" s="29"/>
      <c r="NT284" s="29"/>
      <c r="NU284" s="29"/>
      <c r="NV284" s="29"/>
      <c r="NW284" s="29"/>
      <c r="NX284" s="29"/>
      <c r="NY284" s="29"/>
      <c r="NZ284" s="29"/>
      <c r="OA284" s="29"/>
      <c r="OB284" s="29"/>
      <c r="OC284" s="29"/>
      <c r="OD284" s="29"/>
      <c r="OE284" s="29"/>
      <c r="OF284" s="29"/>
      <c r="OG284" s="29"/>
      <c r="OH284" s="29"/>
      <c r="OI284" s="29"/>
      <c r="OJ284" s="29"/>
      <c r="OK284" s="29"/>
      <c r="OL284" s="29"/>
      <c r="OM284" s="29"/>
      <c r="ON284" s="29"/>
      <c r="OO284" s="29"/>
      <c r="OP284" s="29"/>
      <c r="OQ284" s="29"/>
      <c r="OR284" s="29"/>
      <c r="OS284" s="29"/>
      <c r="OT284" s="29"/>
      <c r="OU284" s="29"/>
      <c r="OV284" s="29"/>
      <c r="OW284" s="29"/>
      <c r="OX284" s="29"/>
      <c r="OY284" s="29"/>
      <c r="OZ284" s="29"/>
      <c r="PA284" s="29"/>
      <c r="PB284" s="29"/>
      <c r="PC284" s="29"/>
      <c r="PD284" s="29"/>
      <c r="PE284" s="29"/>
      <c r="PF284" s="29"/>
      <c r="PG284" s="29"/>
      <c r="PH284" s="29"/>
      <c r="PI284" s="29"/>
      <c r="PJ284" s="29"/>
      <c r="PK284" s="29"/>
      <c r="PL284" s="29"/>
      <c r="PM284" s="29"/>
      <c r="PN284" s="29"/>
      <c r="PO284" s="29"/>
      <c r="PP284" s="29"/>
      <c r="PQ284" s="29"/>
      <c r="PR284" s="29"/>
      <c r="PS284" s="29"/>
      <c r="PT284" s="29"/>
      <c r="PU284" s="29"/>
      <c r="PV284" s="29"/>
      <c r="PW284" s="29"/>
      <c r="PX284" s="29"/>
      <c r="PY284" s="29"/>
      <c r="PZ284" s="29"/>
      <c r="QA284" s="29"/>
      <c r="QB284" s="29"/>
      <c r="QC284" s="29"/>
      <c r="QD284" s="29"/>
      <c r="QE284" s="29"/>
      <c r="QF284" s="29"/>
      <c r="QG284" s="29"/>
      <c r="QH284" s="29"/>
      <c r="QI284" s="29"/>
      <c r="QJ284" s="29"/>
      <c r="QK284" s="29"/>
      <c r="QL284" s="29"/>
      <c r="QM284" s="29"/>
      <c r="QN284" s="29"/>
      <c r="QO284" s="29"/>
      <c r="QP284" s="29"/>
      <c r="QQ284" s="29"/>
      <c r="QR284" s="29"/>
      <c r="QS284" s="29"/>
      <c r="QT284" s="29"/>
      <c r="QU284" s="29"/>
      <c r="QV284" s="29"/>
      <c r="QW284" s="29"/>
      <c r="QX284" s="29"/>
      <c r="QY284" s="29"/>
      <c r="QZ284" s="29"/>
      <c r="RA284" s="29"/>
      <c r="RB284" s="29"/>
      <c r="RC284" s="29"/>
      <c r="RD284" s="29"/>
      <c r="RE284" s="29"/>
      <c r="RF284" s="29"/>
      <c r="RG284" s="29"/>
      <c r="RH284" s="29"/>
      <c r="RI284" s="29"/>
      <c r="RJ284" s="29"/>
      <c r="RK284" s="29"/>
      <c r="RL284" s="29"/>
      <c r="RM284" s="29"/>
      <c r="RN284" s="29"/>
      <c r="RO284" s="29"/>
      <c r="RP284" s="29"/>
      <c r="RQ284" s="29"/>
      <c r="RR284" s="29"/>
      <c r="RS284" s="29"/>
      <c r="RT284" s="29"/>
      <c r="RU284" s="29"/>
      <c r="RV284" s="29"/>
      <c r="RW284" s="29"/>
      <c r="RX284" s="29"/>
      <c r="RY284" s="29"/>
      <c r="RZ284" s="29"/>
      <c r="SA284" s="29"/>
      <c r="SB284" s="29"/>
      <c r="SC284" s="29"/>
      <c r="SD284" s="29"/>
      <c r="SE284" s="29"/>
      <c r="SF284" s="29"/>
      <c r="SG284" s="29"/>
      <c r="SH284" s="29"/>
      <c r="SI284" s="29"/>
      <c r="SJ284" s="29"/>
      <c r="SK284" s="29"/>
      <c r="SL284" s="29"/>
      <c r="SM284" s="29"/>
      <c r="SN284" s="29"/>
      <c r="SO284" s="29"/>
      <c r="SP284" s="29"/>
      <c r="SQ284" s="29"/>
      <c r="SR284" s="29"/>
      <c r="SS284" s="29"/>
      <c r="ST284" s="29"/>
      <c r="SU284" s="29"/>
      <c r="SV284" s="29"/>
      <c r="SW284" s="29"/>
      <c r="SX284" s="29"/>
      <c r="SY284" s="29"/>
      <c r="SZ284" s="29"/>
      <c r="TA284" s="29"/>
      <c r="TB284" s="29"/>
      <c r="TC284" s="29"/>
      <c r="TD284" s="29"/>
      <c r="TE284" s="29"/>
      <c r="TF284" s="29"/>
      <c r="TG284" s="29"/>
      <c r="TH284" s="29"/>
      <c r="TI284" s="29"/>
      <c r="TJ284" s="29"/>
      <c r="TK284" s="29"/>
      <c r="TL284" s="29"/>
      <c r="TM284" s="29"/>
      <c r="TN284" s="29"/>
      <c r="TO284" s="29"/>
    </row>
    <row r="285" spans="1:535" s="21" customFormat="1" ht="126" hidden="1" customHeight="1" x14ac:dyDescent="0.25">
      <c r="A285" s="53" t="s">
        <v>369</v>
      </c>
      <c r="B285" s="82">
        <v>7691</v>
      </c>
      <c r="C285" s="54" t="s">
        <v>314</v>
      </c>
      <c r="D285" s="157">
        <v>0</v>
      </c>
      <c r="E285" s="157"/>
      <c r="F285" s="157"/>
      <c r="G285" s="157"/>
      <c r="H285" s="157"/>
      <c r="I285" s="157"/>
      <c r="J285" s="158"/>
      <c r="K285" s="157">
        <f t="shared" si="208"/>
        <v>0</v>
      </c>
      <c r="L285" s="157"/>
      <c r="M285" s="160"/>
      <c r="N285" s="157"/>
      <c r="O285" s="157"/>
      <c r="P285" s="157"/>
      <c r="Q285" s="157">
        <f t="shared" si="206"/>
        <v>0</v>
      </c>
      <c r="R285" s="157"/>
      <c r="S285" s="157"/>
      <c r="T285" s="157"/>
      <c r="U285" s="157"/>
      <c r="V285" s="157"/>
      <c r="W285" s="158" t="e">
        <f t="shared" si="209"/>
        <v>#DIV/0!</v>
      </c>
      <c r="X285" s="157">
        <f t="shared" si="207"/>
        <v>0</v>
      </c>
      <c r="Y285" s="203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  <c r="IT285" s="22"/>
      <c r="IU285" s="22"/>
      <c r="IV285" s="22"/>
      <c r="IW285" s="22"/>
      <c r="IX285" s="22"/>
      <c r="IY285" s="22"/>
      <c r="IZ285" s="22"/>
      <c r="JA285" s="22"/>
      <c r="JB285" s="22"/>
      <c r="JC285" s="22"/>
      <c r="JD285" s="22"/>
      <c r="JE285" s="22"/>
      <c r="JF285" s="22"/>
      <c r="JG285" s="22"/>
      <c r="JH285" s="22"/>
      <c r="JI285" s="22"/>
      <c r="JJ285" s="22"/>
      <c r="JK285" s="22"/>
      <c r="JL285" s="22"/>
      <c r="JM285" s="22"/>
      <c r="JN285" s="22"/>
      <c r="JO285" s="22"/>
      <c r="JP285" s="22"/>
      <c r="JQ285" s="22"/>
      <c r="JR285" s="22"/>
      <c r="JS285" s="22"/>
      <c r="JT285" s="22"/>
      <c r="JU285" s="22"/>
      <c r="JV285" s="22"/>
      <c r="JW285" s="22"/>
      <c r="JX285" s="22"/>
      <c r="JY285" s="22"/>
      <c r="JZ285" s="22"/>
      <c r="KA285" s="22"/>
      <c r="KB285" s="22"/>
      <c r="KC285" s="22"/>
      <c r="KD285" s="22"/>
      <c r="KE285" s="22"/>
      <c r="KF285" s="22"/>
      <c r="KG285" s="22"/>
      <c r="KH285" s="22"/>
      <c r="KI285" s="22"/>
      <c r="KJ285" s="22"/>
      <c r="KK285" s="22"/>
      <c r="KL285" s="22"/>
      <c r="KM285" s="22"/>
      <c r="KN285" s="22"/>
      <c r="KO285" s="22"/>
      <c r="KP285" s="22"/>
      <c r="KQ285" s="22"/>
      <c r="KR285" s="22"/>
      <c r="KS285" s="22"/>
      <c r="KT285" s="22"/>
      <c r="KU285" s="22"/>
      <c r="KV285" s="22"/>
      <c r="KW285" s="22"/>
      <c r="KX285" s="22"/>
      <c r="KY285" s="22"/>
      <c r="KZ285" s="22"/>
      <c r="LA285" s="22"/>
      <c r="LB285" s="22"/>
      <c r="LC285" s="22"/>
      <c r="LD285" s="22"/>
      <c r="LE285" s="22"/>
      <c r="LF285" s="22"/>
      <c r="LG285" s="22"/>
      <c r="LH285" s="22"/>
      <c r="LI285" s="22"/>
      <c r="LJ285" s="22"/>
      <c r="LK285" s="22"/>
      <c r="LL285" s="22"/>
      <c r="LM285" s="22"/>
      <c r="LN285" s="22"/>
      <c r="LO285" s="22"/>
      <c r="LP285" s="22"/>
      <c r="LQ285" s="22"/>
      <c r="LR285" s="22"/>
      <c r="LS285" s="22"/>
      <c r="LT285" s="22"/>
      <c r="LU285" s="22"/>
      <c r="LV285" s="22"/>
      <c r="LW285" s="22"/>
      <c r="LX285" s="22"/>
      <c r="LY285" s="22"/>
      <c r="LZ285" s="22"/>
      <c r="MA285" s="22"/>
      <c r="MB285" s="22"/>
      <c r="MC285" s="22"/>
      <c r="MD285" s="22"/>
      <c r="ME285" s="22"/>
      <c r="MF285" s="22"/>
      <c r="MG285" s="22"/>
      <c r="MH285" s="22"/>
      <c r="MI285" s="22"/>
      <c r="MJ285" s="22"/>
      <c r="MK285" s="22"/>
      <c r="ML285" s="22"/>
      <c r="MM285" s="22"/>
      <c r="MN285" s="22"/>
      <c r="MO285" s="22"/>
      <c r="MP285" s="22"/>
      <c r="MQ285" s="22"/>
      <c r="MR285" s="22"/>
      <c r="MS285" s="22"/>
      <c r="MT285" s="22"/>
      <c r="MU285" s="22"/>
      <c r="MV285" s="22"/>
      <c r="MW285" s="22"/>
      <c r="MX285" s="22"/>
      <c r="MY285" s="22"/>
      <c r="MZ285" s="22"/>
      <c r="NA285" s="22"/>
      <c r="NB285" s="22"/>
      <c r="NC285" s="22"/>
      <c r="ND285" s="22"/>
      <c r="NE285" s="22"/>
      <c r="NF285" s="22"/>
      <c r="NG285" s="22"/>
      <c r="NH285" s="22"/>
      <c r="NI285" s="22"/>
      <c r="NJ285" s="22"/>
      <c r="NK285" s="22"/>
      <c r="NL285" s="22"/>
      <c r="NM285" s="22"/>
      <c r="NN285" s="22"/>
      <c r="NO285" s="22"/>
      <c r="NP285" s="22"/>
      <c r="NQ285" s="22"/>
      <c r="NR285" s="22"/>
      <c r="NS285" s="22"/>
      <c r="NT285" s="22"/>
      <c r="NU285" s="22"/>
      <c r="NV285" s="22"/>
      <c r="NW285" s="22"/>
      <c r="NX285" s="22"/>
      <c r="NY285" s="22"/>
      <c r="NZ285" s="22"/>
      <c r="OA285" s="22"/>
      <c r="OB285" s="22"/>
      <c r="OC285" s="22"/>
      <c r="OD285" s="22"/>
      <c r="OE285" s="22"/>
      <c r="OF285" s="22"/>
      <c r="OG285" s="22"/>
      <c r="OH285" s="22"/>
      <c r="OI285" s="22"/>
      <c r="OJ285" s="22"/>
      <c r="OK285" s="22"/>
      <c r="OL285" s="22"/>
      <c r="OM285" s="22"/>
      <c r="ON285" s="22"/>
      <c r="OO285" s="22"/>
      <c r="OP285" s="22"/>
      <c r="OQ285" s="22"/>
      <c r="OR285" s="22"/>
      <c r="OS285" s="22"/>
      <c r="OT285" s="22"/>
      <c r="OU285" s="22"/>
      <c r="OV285" s="22"/>
      <c r="OW285" s="22"/>
      <c r="OX285" s="22"/>
      <c r="OY285" s="22"/>
      <c r="OZ285" s="22"/>
      <c r="PA285" s="22"/>
      <c r="PB285" s="22"/>
      <c r="PC285" s="22"/>
      <c r="PD285" s="22"/>
      <c r="PE285" s="22"/>
      <c r="PF285" s="22"/>
      <c r="PG285" s="22"/>
      <c r="PH285" s="22"/>
      <c r="PI285" s="22"/>
      <c r="PJ285" s="22"/>
      <c r="PK285" s="22"/>
      <c r="PL285" s="22"/>
      <c r="PM285" s="22"/>
      <c r="PN285" s="22"/>
      <c r="PO285" s="22"/>
      <c r="PP285" s="22"/>
      <c r="PQ285" s="22"/>
      <c r="PR285" s="22"/>
      <c r="PS285" s="22"/>
      <c r="PT285" s="22"/>
      <c r="PU285" s="22"/>
      <c r="PV285" s="22"/>
      <c r="PW285" s="22"/>
      <c r="PX285" s="22"/>
      <c r="PY285" s="22"/>
      <c r="PZ285" s="22"/>
      <c r="QA285" s="22"/>
      <c r="QB285" s="22"/>
      <c r="QC285" s="22"/>
      <c r="QD285" s="22"/>
      <c r="QE285" s="22"/>
      <c r="QF285" s="22"/>
      <c r="QG285" s="22"/>
      <c r="QH285" s="22"/>
      <c r="QI285" s="22"/>
      <c r="QJ285" s="22"/>
      <c r="QK285" s="22"/>
      <c r="QL285" s="22"/>
      <c r="QM285" s="22"/>
      <c r="QN285" s="22"/>
      <c r="QO285" s="22"/>
      <c r="QP285" s="22"/>
      <c r="QQ285" s="22"/>
      <c r="QR285" s="22"/>
      <c r="QS285" s="22"/>
      <c r="QT285" s="22"/>
      <c r="QU285" s="22"/>
      <c r="QV285" s="22"/>
      <c r="QW285" s="22"/>
      <c r="QX285" s="22"/>
      <c r="QY285" s="22"/>
      <c r="QZ285" s="22"/>
      <c r="RA285" s="22"/>
      <c r="RB285" s="22"/>
      <c r="RC285" s="22"/>
      <c r="RD285" s="22"/>
      <c r="RE285" s="22"/>
      <c r="RF285" s="22"/>
      <c r="RG285" s="22"/>
      <c r="RH285" s="22"/>
      <c r="RI285" s="22"/>
      <c r="RJ285" s="22"/>
      <c r="RK285" s="22"/>
      <c r="RL285" s="22"/>
      <c r="RM285" s="22"/>
      <c r="RN285" s="22"/>
      <c r="RO285" s="22"/>
      <c r="RP285" s="22"/>
      <c r="RQ285" s="22"/>
      <c r="RR285" s="22"/>
      <c r="RS285" s="22"/>
      <c r="RT285" s="22"/>
      <c r="RU285" s="22"/>
      <c r="RV285" s="22"/>
      <c r="RW285" s="22"/>
      <c r="RX285" s="22"/>
      <c r="RY285" s="22"/>
      <c r="RZ285" s="22"/>
      <c r="SA285" s="22"/>
      <c r="SB285" s="22"/>
      <c r="SC285" s="22"/>
      <c r="SD285" s="22"/>
      <c r="SE285" s="22"/>
      <c r="SF285" s="22"/>
      <c r="SG285" s="22"/>
      <c r="SH285" s="22"/>
      <c r="SI285" s="22"/>
      <c r="SJ285" s="22"/>
      <c r="SK285" s="22"/>
      <c r="SL285" s="22"/>
      <c r="SM285" s="22"/>
      <c r="SN285" s="22"/>
      <c r="SO285" s="22"/>
      <c r="SP285" s="22"/>
      <c r="SQ285" s="22"/>
      <c r="SR285" s="22"/>
      <c r="SS285" s="22"/>
      <c r="ST285" s="22"/>
      <c r="SU285" s="22"/>
      <c r="SV285" s="22"/>
      <c r="SW285" s="22"/>
      <c r="SX285" s="22"/>
      <c r="SY285" s="22"/>
      <c r="SZ285" s="22"/>
      <c r="TA285" s="22"/>
      <c r="TB285" s="22"/>
      <c r="TC285" s="22"/>
      <c r="TD285" s="22"/>
      <c r="TE285" s="22"/>
      <c r="TF285" s="22"/>
      <c r="TG285" s="22"/>
      <c r="TH285" s="22"/>
      <c r="TI285" s="22"/>
      <c r="TJ285" s="22"/>
      <c r="TK285" s="22"/>
      <c r="TL285" s="22"/>
      <c r="TM285" s="22"/>
      <c r="TN285" s="22"/>
      <c r="TO285" s="22"/>
    </row>
    <row r="286" spans="1:535" s="21" customFormat="1" ht="33.75" customHeight="1" x14ac:dyDescent="0.25">
      <c r="A286" s="53" t="s">
        <v>526</v>
      </c>
      <c r="B286" s="82">
        <v>9750</v>
      </c>
      <c r="C286" s="54" t="s">
        <v>527</v>
      </c>
      <c r="D286" s="157">
        <v>0</v>
      </c>
      <c r="E286" s="157"/>
      <c r="F286" s="157"/>
      <c r="G286" s="157"/>
      <c r="H286" s="157"/>
      <c r="I286" s="157"/>
      <c r="J286" s="158"/>
      <c r="K286" s="157">
        <f t="shared" ref="K286" si="212">M286+P286</f>
        <v>86000</v>
      </c>
      <c r="L286" s="157">
        <v>86000</v>
      </c>
      <c r="M286" s="160"/>
      <c r="N286" s="157"/>
      <c r="O286" s="157"/>
      <c r="P286" s="157">
        <v>86000</v>
      </c>
      <c r="Q286" s="157">
        <f t="shared" si="206"/>
        <v>86000</v>
      </c>
      <c r="R286" s="157">
        <v>86000</v>
      </c>
      <c r="S286" s="157"/>
      <c r="T286" s="157"/>
      <c r="U286" s="157"/>
      <c r="V286" s="157">
        <v>86000</v>
      </c>
      <c r="W286" s="158">
        <f t="shared" si="209"/>
        <v>100</v>
      </c>
      <c r="X286" s="157">
        <f t="shared" si="207"/>
        <v>86000</v>
      </c>
      <c r="Y286" s="203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  <c r="IT286" s="22"/>
      <c r="IU286" s="22"/>
      <c r="IV286" s="22"/>
      <c r="IW286" s="22"/>
      <c r="IX286" s="22"/>
      <c r="IY286" s="22"/>
      <c r="IZ286" s="22"/>
      <c r="JA286" s="22"/>
      <c r="JB286" s="22"/>
      <c r="JC286" s="22"/>
      <c r="JD286" s="22"/>
      <c r="JE286" s="22"/>
      <c r="JF286" s="22"/>
      <c r="JG286" s="22"/>
      <c r="JH286" s="22"/>
      <c r="JI286" s="22"/>
      <c r="JJ286" s="22"/>
      <c r="JK286" s="22"/>
      <c r="JL286" s="22"/>
      <c r="JM286" s="22"/>
      <c r="JN286" s="22"/>
      <c r="JO286" s="22"/>
      <c r="JP286" s="22"/>
      <c r="JQ286" s="22"/>
      <c r="JR286" s="22"/>
      <c r="JS286" s="22"/>
      <c r="JT286" s="22"/>
      <c r="JU286" s="22"/>
      <c r="JV286" s="22"/>
      <c r="JW286" s="22"/>
      <c r="JX286" s="22"/>
      <c r="JY286" s="22"/>
      <c r="JZ286" s="22"/>
      <c r="KA286" s="22"/>
      <c r="KB286" s="22"/>
      <c r="KC286" s="22"/>
      <c r="KD286" s="22"/>
      <c r="KE286" s="22"/>
      <c r="KF286" s="22"/>
      <c r="KG286" s="22"/>
      <c r="KH286" s="22"/>
      <c r="KI286" s="22"/>
      <c r="KJ286" s="22"/>
      <c r="KK286" s="22"/>
      <c r="KL286" s="22"/>
      <c r="KM286" s="22"/>
      <c r="KN286" s="22"/>
      <c r="KO286" s="22"/>
      <c r="KP286" s="22"/>
      <c r="KQ286" s="22"/>
      <c r="KR286" s="22"/>
      <c r="KS286" s="22"/>
      <c r="KT286" s="22"/>
      <c r="KU286" s="22"/>
      <c r="KV286" s="22"/>
      <c r="KW286" s="22"/>
      <c r="KX286" s="22"/>
      <c r="KY286" s="22"/>
      <c r="KZ286" s="22"/>
      <c r="LA286" s="22"/>
      <c r="LB286" s="22"/>
      <c r="LC286" s="22"/>
      <c r="LD286" s="22"/>
      <c r="LE286" s="22"/>
      <c r="LF286" s="22"/>
      <c r="LG286" s="22"/>
      <c r="LH286" s="22"/>
      <c r="LI286" s="22"/>
      <c r="LJ286" s="22"/>
      <c r="LK286" s="22"/>
      <c r="LL286" s="22"/>
      <c r="LM286" s="22"/>
      <c r="LN286" s="22"/>
      <c r="LO286" s="22"/>
      <c r="LP286" s="22"/>
      <c r="LQ286" s="22"/>
      <c r="LR286" s="22"/>
      <c r="LS286" s="22"/>
      <c r="LT286" s="22"/>
      <c r="LU286" s="22"/>
      <c r="LV286" s="22"/>
      <c r="LW286" s="22"/>
      <c r="LX286" s="22"/>
      <c r="LY286" s="22"/>
      <c r="LZ286" s="22"/>
      <c r="MA286" s="22"/>
      <c r="MB286" s="22"/>
      <c r="MC286" s="22"/>
      <c r="MD286" s="22"/>
      <c r="ME286" s="22"/>
      <c r="MF286" s="22"/>
      <c r="MG286" s="22"/>
      <c r="MH286" s="22"/>
      <c r="MI286" s="22"/>
      <c r="MJ286" s="22"/>
      <c r="MK286" s="22"/>
      <c r="ML286" s="22"/>
      <c r="MM286" s="22"/>
      <c r="MN286" s="22"/>
      <c r="MO286" s="22"/>
      <c r="MP286" s="22"/>
      <c r="MQ286" s="22"/>
      <c r="MR286" s="22"/>
      <c r="MS286" s="22"/>
      <c r="MT286" s="22"/>
      <c r="MU286" s="22"/>
      <c r="MV286" s="22"/>
      <c r="MW286" s="22"/>
      <c r="MX286" s="22"/>
      <c r="MY286" s="22"/>
      <c r="MZ286" s="22"/>
      <c r="NA286" s="22"/>
      <c r="NB286" s="22"/>
      <c r="NC286" s="22"/>
      <c r="ND286" s="22"/>
      <c r="NE286" s="22"/>
      <c r="NF286" s="22"/>
      <c r="NG286" s="22"/>
      <c r="NH286" s="22"/>
      <c r="NI286" s="22"/>
      <c r="NJ286" s="22"/>
      <c r="NK286" s="22"/>
      <c r="NL286" s="22"/>
      <c r="NM286" s="22"/>
      <c r="NN286" s="22"/>
      <c r="NO286" s="22"/>
      <c r="NP286" s="22"/>
      <c r="NQ286" s="22"/>
      <c r="NR286" s="22"/>
      <c r="NS286" s="22"/>
      <c r="NT286" s="22"/>
      <c r="NU286" s="22"/>
      <c r="NV286" s="22"/>
      <c r="NW286" s="22"/>
      <c r="NX286" s="22"/>
      <c r="NY286" s="22"/>
      <c r="NZ286" s="22"/>
      <c r="OA286" s="22"/>
      <c r="OB286" s="22"/>
      <c r="OC286" s="22"/>
      <c r="OD286" s="22"/>
      <c r="OE286" s="22"/>
      <c r="OF286" s="22"/>
      <c r="OG286" s="22"/>
      <c r="OH286" s="22"/>
      <c r="OI286" s="22"/>
      <c r="OJ286" s="22"/>
      <c r="OK286" s="22"/>
      <c r="OL286" s="22"/>
      <c r="OM286" s="22"/>
      <c r="ON286" s="22"/>
      <c r="OO286" s="22"/>
      <c r="OP286" s="22"/>
      <c r="OQ286" s="22"/>
      <c r="OR286" s="22"/>
      <c r="OS286" s="22"/>
      <c r="OT286" s="22"/>
      <c r="OU286" s="22"/>
      <c r="OV286" s="22"/>
      <c r="OW286" s="22"/>
      <c r="OX286" s="22"/>
      <c r="OY286" s="22"/>
      <c r="OZ286" s="22"/>
      <c r="PA286" s="22"/>
      <c r="PB286" s="22"/>
      <c r="PC286" s="22"/>
      <c r="PD286" s="22"/>
      <c r="PE286" s="22"/>
      <c r="PF286" s="22"/>
      <c r="PG286" s="22"/>
      <c r="PH286" s="22"/>
      <c r="PI286" s="22"/>
      <c r="PJ286" s="22"/>
      <c r="PK286" s="22"/>
      <c r="PL286" s="22"/>
      <c r="PM286" s="22"/>
      <c r="PN286" s="22"/>
      <c r="PO286" s="22"/>
      <c r="PP286" s="22"/>
      <c r="PQ286" s="22"/>
      <c r="PR286" s="22"/>
      <c r="PS286" s="22"/>
      <c r="PT286" s="22"/>
      <c r="PU286" s="22"/>
      <c r="PV286" s="22"/>
      <c r="PW286" s="22"/>
      <c r="PX286" s="22"/>
      <c r="PY286" s="22"/>
      <c r="PZ286" s="22"/>
      <c r="QA286" s="22"/>
      <c r="QB286" s="22"/>
      <c r="QC286" s="22"/>
      <c r="QD286" s="22"/>
      <c r="QE286" s="22"/>
      <c r="QF286" s="22"/>
      <c r="QG286" s="22"/>
      <c r="QH286" s="22"/>
      <c r="QI286" s="22"/>
      <c r="QJ286" s="22"/>
      <c r="QK286" s="22"/>
      <c r="QL286" s="22"/>
      <c r="QM286" s="22"/>
      <c r="QN286" s="22"/>
      <c r="QO286" s="22"/>
      <c r="QP286" s="22"/>
      <c r="QQ286" s="22"/>
      <c r="QR286" s="22"/>
      <c r="QS286" s="22"/>
      <c r="QT286" s="22"/>
      <c r="QU286" s="22"/>
      <c r="QV286" s="22"/>
      <c r="QW286" s="22"/>
      <c r="QX286" s="22"/>
      <c r="QY286" s="22"/>
      <c r="QZ286" s="22"/>
      <c r="RA286" s="22"/>
      <c r="RB286" s="22"/>
      <c r="RC286" s="22"/>
      <c r="RD286" s="22"/>
      <c r="RE286" s="22"/>
      <c r="RF286" s="22"/>
      <c r="RG286" s="22"/>
      <c r="RH286" s="22"/>
      <c r="RI286" s="22"/>
      <c r="RJ286" s="22"/>
      <c r="RK286" s="22"/>
      <c r="RL286" s="22"/>
      <c r="RM286" s="22"/>
      <c r="RN286" s="22"/>
      <c r="RO286" s="22"/>
      <c r="RP286" s="22"/>
      <c r="RQ286" s="22"/>
      <c r="RR286" s="22"/>
      <c r="RS286" s="22"/>
      <c r="RT286" s="22"/>
      <c r="RU286" s="22"/>
      <c r="RV286" s="22"/>
      <c r="RW286" s="22"/>
      <c r="RX286" s="22"/>
      <c r="RY286" s="22"/>
      <c r="RZ286" s="22"/>
      <c r="SA286" s="22"/>
      <c r="SB286" s="22"/>
      <c r="SC286" s="22"/>
      <c r="SD286" s="22"/>
      <c r="SE286" s="22"/>
      <c r="SF286" s="22"/>
      <c r="SG286" s="22"/>
      <c r="SH286" s="22"/>
      <c r="SI286" s="22"/>
      <c r="SJ286" s="22"/>
      <c r="SK286" s="22"/>
      <c r="SL286" s="22"/>
      <c r="SM286" s="22"/>
      <c r="SN286" s="22"/>
      <c r="SO286" s="22"/>
      <c r="SP286" s="22"/>
      <c r="SQ286" s="22"/>
      <c r="SR286" s="22"/>
      <c r="SS286" s="22"/>
      <c r="ST286" s="22"/>
      <c r="SU286" s="22"/>
      <c r="SV286" s="22"/>
      <c r="SW286" s="22"/>
      <c r="SX286" s="22"/>
      <c r="SY286" s="22"/>
      <c r="SZ286" s="22"/>
      <c r="TA286" s="22"/>
      <c r="TB286" s="22"/>
      <c r="TC286" s="22"/>
      <c r="TD286" s="22"/>
      <c r="TE286" s="22"/>
      <c r="TF286" s="22"/>
      <c r="TG286" s="22"/>
      <c r="TH286" s="22"/>
      <c r="TI286" s="22"/>
      <c r="TJ286" s="22"/>
      <c r="TK286" s="22"/>
      <c r="TL286" s="22"/>
      <c r="TM286" s="22"/>
      <c r="TN286" s="22"/>
      <c r="TO286" s="22"/>
    </row>
    <row r="287" spans="1:535" s="26" customFormat="1" ht="30.75" customHeight="1" x14ac:dyDescent="0.25">
      <c r="A287" s="94" t="s">
        <v>207</v>
      </c>
      <c r="B287" s="96"/>
      <c r="C287" s="91" t="s">
        <v>40</v>
      </c>
      <c r="D287" s="153">
        <f>D288</f>
        <v>11866688</v>
      </c>
      <c r="E287" s="153">
        <f t="shared" ref="E287:K287" si="213">E288</f>
        <v>7405200</v>
      </c>
      <c r="F287" s="153">
        <f t="shared" si="213"/>
        <v>126922</v>
      </c>
      <c r="G287" s="153">
        <f>G288</f>
        <v>7731905.5299999993</v>
      </c>
      <c r="H287" s="153">
        <f t="shared" si="213"/>
        <v>5417322.3899999997</v>
      </c>
      <c r="I287" s="153">
        <f t="shared" si="213"/>
        <v>69487.570000000007</v>
      </c>
      <c r="J287" s="154">
        <f t="shared" si="211"/>
        <v>65.156390140197502</v>
      </c>
      <c r="K287" s="153">
        <f t="shared" si="213"/>
        <v>2596250.2999999998</v>
      </c>
      <c r="L287" s="153">
        <f t="shared" ref="L287" si="214">L288</f>
        <v>0</v>
      </c>
      <c r="M287" s="153">
        <f t="shared" ref="M287" si="215">M288</f>
        <v>2596250.2999999998</v>
      </c>
      <c r="N287" s="153">
        <f t="shared" ref="N287" si="216">N288</f>
        <v>0</v>
      </c>
      <c r="O287" s="153">
        <f t="shared" ref="O287" si="217">O288</f>
        <v>0</v>
      </c>
      <c r="P287" s="153">
        <f t="shared" ref="P287:X287" si="218">P288</f>
        <v>0</v>
      </c>
      <c r="Q287" s="153">
        <f t="shared" si="218"/>
        <v>376755.38</v>
      </c>
      <c r="R287" s="153">
        <f t="shared" si="218"/>
        <v>0</v>
      </c>
      <c r="S287" s="153">
        <f t="shared" si="218"/>
        <v>376755.38</v>
      </c>
      <c r="T287" s="153">
        <f t="shared" si="218"/>
        <v>0</v>
      </c>
      <c r="U287" s="153">
        <f t="shared" si="218"/>
        <v>0</v>
      </c>
      <c r="V287" s="153">
        <f t="shared" si="218"/>
        <v>0</v>
      </c>
      <c r="W287" s="154">
        <f t="shared" si="209"/>
        <v>14.511519940893219</v>
      </c>
      <c r="X287" s="153">
        <f t="shared" si="218"/>
        <v>8108660.9099999992</v>
      </c>
      <c r="Y287" s="203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  <c r="DS287" s="31"/>
      <c r="DT287" s="31"/>
      <c r="DU287" s="31"/>
      <c r="DV287" s="31"/>
      <c r="DW287" s="31"/>
      <c r="DX287" s="31"/>
      <c r="DY287" s="31"/>
      <c r="DZ287" s="31"/>
      <c r="EA287" s="31"/>
      <c r="EB287" s="31"/>
      <c r="EC287" s="31"/>
      <c r="ED287" s="31"/>
      <c r="EE287" s="31"/>
      <c r="EF287" s="31"/>
      <c r="EG287" s="31"/>
      <c r="EH287" s="31"/>
      <c r="EI287" s="31"/>
      <c r="EJ287" s="31"/>
      <c r="EK287" s="31"/>
      <c r="EL287" s="31"/>
      <c r="EM287" s="31"/>
      <c r="EN287" s="31"/>
      <c r="EO287" s="31"/>
      <c r="EP287" s="31"/>
      <c r="EQ287" s="31"/>
      <c r="ER287" s="31"/>
      <c r="ES287" s="31"/>
      <c r="ET287" s="31"/>
      <c r="EU287" s="31"/>
      <c r="EV287" s="31"/>
      <c r="EW287" s="31"/>
      <c r="EX287" s="31"/>
      <c r="EY287" s="31"/>
      <c r="EZ287" s="31"/>
      <c r="FA287" s="31"/>
      <c r="FB287" s="31"/>
      <c r="FC287" s="31"/>
      <c r="FD287" s="31"/>
      <c r="FE287" s="31"/>
      <c r="FF287" s="31"/>
      <c r="FG287" s="31"/>
      <c r="FH287" s="31"/>
      <c r="FI287" s="31"/>
      <c r="FJ287" s="31"/>
      <c r="FK287" s="31"/>
      <c r="FL287" s="31"/>
      <c r="FM287" s="31"/>
      <c r="FN287" s="31"/>
      <c r="FO287" s="31"/>
      <c r="FP287" s="31"/>
      <c r="FQ287" s="31"/>
      <c r="FR287" s="31"/>
      <c r="FS287" s="31"/>
      <c r="FT287" s="31"/>
      <c r="FU287" s="31"/>
      <c r="FV287" s="31"/>
      <c r="FW287" s="31"/>
      <c r="FX287" s="31"/>
      <c r="FY287" s="31"/>
      <c r="FZ287" s="31"/>
      <c r="GA287" s="31"/>
      <c r="GB287" s="31"/>
      <c r="GC287" s="31"/>
      <c r="GD287" s="31"/>
      <c r="GE287" s="31"/>
      <c r="GF287" s="31"/>
      <c r="GG287" s="31"/>
      <c r="GH287" s="31"/>
      <c r="GI287" s="31"/>
      <c r="GJ287" s="31"/>
      <c r="GK287" s="31"/>
      <c r="GL287" s="31"/>
      <c r="GM287" s="31"/>
      <c r="GN287" s="31"/>
      <c r="GO287" s="31"/>
      <c r="GP287" s="31"/>
      <c r="GQ287" s="31"/>
      <c r="GR287" s="31"/>
      <c r="GS287" s="31"/>
      <c r="GT287" s="31"/>
      <c r="GU287" s="31"/>
      <c r="GV287" s="31"/>
      <c r="GW287" s="31"/>
      <c r="GX287" s="31"/>
      <c r="GY287" s="31"/>
      <c r="GZ287" s="31"/>
      <c r="HA287" s="31"/>
      <c r="HB287" s="31"/>
      <c r="HC287" s="31"/>
      <c r="HD287" s="31"/>
      <c r="HE287" s="31"/>
      <c r="HF287" s="31"/>
      <c r="HG287" s="31"/>
      <c r="HH287" s="31"/>
      <c r="HI287" s="31"/>
      <c r="HJ287" s="31"/>
      <c r="HK287" s="31"/>
      <c r="HL287" s="31"/>
      <c r="HM287" s="31"/>
      <c r="HN287" s="31"/>
      <c r="HO287" s="31"/>
      <c r="HP287" s="31"/>
      <c r="HQ287" s="31"/>
      <c r="HR287" s="31"/>
      <c r="HS287" s="31"/>
      <c r="HT287" s="31"/>
      <c r="HU287" s="31"/>
      <c r="HV287" s="31"/>
      <c r="HW287" s="31"/>
      <c r="HX287" s="31"/>
      <c r="HY287" s="31"/>
      <c r="HZ287" s="31"/>
      <c r="IA287" s="31"/>
      <c r="IB287" s="31"/>
      <c r="IC287" s="31"/>
      <c r="ID287" s="31"/>
      <c r="IE287" s="31"/>
      <c r="IF287" s="31"/>
      <c r="IG287" s="31"/>
      <c r="IH287" s="31"/>
      <c r="II287" s="31"/>
      <c r="IJ287" s="31"/>
      <c r="IK287" s="31"/>
      <c r="IL287" s="31"/>
      <c r="IM287" s="31"/>
      <c r="IN287" s="31"/>
      <c r="IO287" s="31"/>
      <c r="IP287" s="31"/>
      <c r="IQ287" s="31"/>
      <c r="IR287" s="31"/>
      <c r="IS287" s="31"/>
      <c r="IT287" s="31"/>
      <c r="IU287" s="31"/>
      <c r="IV287" s="31"/>
      <c r="IW287" s="31"/>
      <c r="IX287" s="31"/>
      <c r="IY287" s="31"/>
      <c r="IZ287" s="31"/>
      <c r="JA287" s="31"/>
      <c r="JB287" s="31"/>
      <c r="JC287" s="31"/>
      <c r="JD287" s="31"/>
      <c r="JE287" s="31"/>
      <c r="JF287" s="31"/>
      <c r="JG287" s="31"/>
      <c r="JH287" s="31"/>
      <c r="JI287" s="31"/>
      <c r="JJ287" s="31"/>
      <c r="JK287" s="31"/>
      <c r="JL287" s="31"/>
      <c r="JM287" s="31"/>
      <c r="JN287" s="31"/>
      <c r="JO287" s="31"/>
      <c r="JP287" s="31"/>
      <c r="JQ287" s="31"/>
      <c r="JR287" s="31"/>
      <c r="JS287" s="31"/>
      <c r="JT287" s="31"/>
      <c r="JU287" s="31"/>
      <c r="JV287" s="31"/>
      <c r="JW287" s="31"/>
      <c r="JX287" s="31"/>
      <c r="JY287" s="31"/>
      <c r="JZ287" s="31"/>
      <c r="KA287" s="31"/>
      <c r="KB287" s="31"/>
      <c r="KC287" s="31"/>
      <c r="KD287" s="31"/>
      <c r="KE287" s="31"/>
      <c r="KF287" s="31"/>
      <c r="KG287" s="31"/>
      <c r="KH287" s="31"/>
      <c r="KI287" s="31"/>
      <c r="KJ287" s="31"/>
      <c r="KK287" s="31"/>
      <c r="KL287" s="31"/>
      <c r="KM287" s="31"/>
      <c r="KN287" s="31"/>
      <c r="KO287" s="31"/>
      <c r="KP287" s="31"/>
      <c r="KQ287" s="31"/>
      <c r="KR287" s="31"/>
      <c r="KS287" s="31"/>
      <c r="KT287" s="31"/>
      <c r="KU287" s="31"/>
      <c r="KV287" s="31"/>
      <c r="KW287" s="31"/>
      <c r="KX287" s="31"/>
      <c r="KY287" s="31"/>
      <c r="KZ287" s="31"/>
      <c r="LA287" s="31"/>
      <c r="LB287" s="31"/>
      <c r="LC287" s="31"/>
      <c r="LD287" s="31"/>
      <c r="LE287" s="31"/>
      <c r="LF287" s="31"/>
      <c r="LG287" s="31"/>
      <c r="LH287" s="31"/>
      <c r="LI287" s="31"/>
      <c r="LJ287" s="31"/>
      <c r="LK287" s="31"/>
      <c r="LL287" s="31"/>
      <c r="LM287" s="31"/>
      <c r="LN287" s="31"/>
      <c r="LO287" s="31"/>
      <c r="LP287" s="31"/>
      <c r="LQ287" s="31"/>
      <c r="LR287" s="31"/>
      <c r="LS287" s="31"/>
      <c r="LT287" s="31"/>
      <c r="LU287" s="31"/>
      <c r="LV287" s="31"/>
      <c r="LW287" s="31"/>
      <c r="LX287" s="31"/>
      <c r="LY287" s="31"/>
      <c r="LZ287" s="31"/>
      <c r="MA287" s="31"/>
      <c r="MB287" s="31"/>
      <c r="MC287" s="31"/>
      <c r="MD287" s="31"/>
      <c r="ME287" s="31"/>
      <c r="MF287" s="31"/>
      <c r="MG287" s="31"/>
      <c r="MH287" s="31"/>
      <c r="MI287" s="31"/>
      <c r="MJ287" s="31"/>
      <c r="MK287" s="31"/>
      <c r="ML287" s="31"/>
      <c r="MM287" s="31"/>
      <c r="MN287" s="31"/>
      <c r="MO287" s="31"/>
      <c r="MP287" s="31"/>
      <c r="MQ287" s="31"/>
      <c r="MR287" s="31"/>
      <c r="MS287" s="31"/>
      <c r="MT287" s="31"/>
      <c r="MU287" s="31"/>
      <c r="MV287" s="31"/>
      <c r="MW287" s="31"/>
      <c r="MX287" s="31"/>
      <c r="MY287" s="31"/>
      <c r="MZ287" s="31"/>
      <c r="NA287" s="31"/>
      <c r="NB287" s="31"/>
      <c r="NC287" s="31"/>
      <c r="ND287" s="31"/>
      <c r="NE287" s="31"/>
      <c r="NF287" s="31"/>
      <c r="NG287" s="31"/>
      <c r="NH287" s="31"/>
      <c r="NI287" s="31"/>
      <c r="NJ287" s="31"/>
      <c r="NK287" s="31"/>
      <c r="NL287" s="31"/>
      <c r="NM287" s="31"/>
      <c r="NN287" s="31"/>
      <c r="NO287" s="31"/>
      <c r="NP287" s="31"/>
      <c r="NQ287" s="31"/>
      <c r="NR287" s="31"/>
      <c r="NS287" s="31"/>
      <c r="NT287" s="31"/>
      <c r="NU287" s="31"/>
      <c r="NV287" s="31"/>
      <c r="NW287" s="31"/>
      <c r="NX287" s="31"/>
      <c r="NY287" s="31"/>
      <c r="NZ287" s="31"/>
      <c r="OA287" s="31"/>
      <c r="OB287" s="31"/>
      <c r="OC287" s="31"/>
      <c r="OD287" s="31"/>
      <c r="OE287" s="31"/>
      <c r="OF287" s="31"/>
      <c r="OG287" s="31"/>
      <c r="OH287" s="31"/>
      <c r="OI287" s="31"/>
      <c r="OJ287" s="31"/>
      <c r="OK287" s="31"/>
      <c r="OL287" s="31"/>
      <c r="OM287" s="31"/>
      <c r="ON287" s="31"/>
      <c r="OO287" s="31"/>
      <c r="OP287" s="31"/>
      <c r="OQ287" s="31"/>
      <c r="OR287" s="31"/>
      <c r="OS287" s="31"/>
      <c r="OT287" s="31"/>
      <c r="OU287" s="31"/>
      <c r="OV287" s="31"/>
      <c r="OW287" s="31"/>
      <c r="OX287" s="31"/>
      <c r="OY287" s="31"/>
      <c r="OZ287" s="31"/>
      <c r="PA287" s="31"/>
      <c r="PB287" s="31"/>
      <c r="PC287" s="31"/>
      <c r="PD287" s="31"/>
      <c r="PE287" s="31"/>
      <c r="PF287" s="31"/>
      <c r="PG287" s="31"/>
      <c r="PH287" s="31"/>
      <c r="PI287" s="31"/>
      <c r="PJ287" s="31"/>
      <c r="PK287" s="31"/>
      <c r="PL287" s="31"/>
      <c r="PM287" s="31"/>
      <c r="PN287" s="31"/>
      <c r="PO287" s="31"/>
      <c r="PP287" s="31"/>
      <c r="PQ287" s="31"/>
      <c r="PR287" s="31"/>
      <c r="PS287" s="31"/>
      <c r="PT287" s="31"/>
      <c r="PU287" s="31"/>
      <c r="PV287" s="31"/>
      <c r="PW287" s="31"/>
      <c r="PX287" s="31"/>
      <c r="PY287" s="31"/>
      <c r="PZ287" s="31"/>
      <c r="QA287" s="31"/>
      <c r="QB287" s="31"/>
      <c r="QC287" s="31"/>
      <c r="QD287" s="31"/>
      <c r="QE287" s="31"/>
      <c r="QF287" s="31"/>
      <c r="QG287" s="31"/>
      <c r="QH287" s="31"/>
      <c r="QI287" s="31"/>
      <c r="QJ287" s="31"/>
      <c r="QK287" s="31"/>
      <c r="QL287" s="31"/>
      <c r="QM287" s="31"/>
      <c r="QN287" s="31"/>
      <c r="QO287" s="31"/>
      <c r="QP287" s="31"/>
      <c r="QQ287" s="31"/>
      <c r="QR287" s="31"/>
      <c r="QS287" s="31"/>
      <c r="QT287" s="31"/>
      <c r="QU287" s="31"/>
      <c r="QV287" s="31"/>
      <c r="QW287" s="31"/>
      <c r="QX287" s="31"/>
      <c r="QY287" s="31"/>
      <c r="QZ287" s="31"/>
      <c r="RA287" s="31"/>
      <c r="RB287" s="31"/>
      <c r="RC287" s="31"/>
      <c r="RD287" s="31"/>
      <c r="RE287" s="31"/>
      <c r="RF287" s="31"/>
      <c r="RG287" s="31"/>
      <c r="RH287" s="31"/>
      <c r="RI287" s="31"/>
      <c r="RJ287" s="31"/>
      <c r="RK287" s="31"/>
      <c r="RL287" s="31"/>
      <c r="RM287" s="31"/>
      <c r="RN287" s="31"/>
      <c r="RO287" s="31"/>
      <c r="RP287" s="31"/>
      <c r="RQ287" s="31"/>
      <c r="RR287" s="31"/>
      <c r="RS287" s="31"/>
      <c r="RT287" s="31"/>
      <c r="RU287" s="31"/>
      <c r="RV287" s="31"/>
      <c r="RW287" s="31"/>
      <c r="RX287" s="31"/>
      <c r="RY287" s="31"/>
      <c r="RZ287" s="31"/>
      <c r="SA287" s="31"/>
      <c r="SB287" s="31"/>
      <c r="SC287" s="31"/>
      <c r="SD287" s="31"/>
      <c r="SE287" s="31"/>
      <c r="SF287" s="31"/>
      <c r="SG287" s="31"/>
      <c r="SH287" s="31"/>
      <c r="SI287" s="31"/>
      <c r="SJ287" s="31"/>
      <c r="SK287" s="31"/>
      <c r="SL287" s="31"/>
      <c r="SM287" s="31"/>
      <c r="SN287" s="31"/>
      <c r="SO287" s="31"/>
      <c r="SP287" s="31"/>
      <c r="SQ287" s="31"/>
      <c r="SR287" s="31"/>
      <c r="SS287" s="31"/>
      <c r="ST287" s="31"/>
      <c r="SU287" s="31"/>
      <c r="SV287" s="31"/>
      <c r="SW287" s="31"/>
      <c r="SX287" s="31"/>
      <c r="SY287" s="31"/>
      <c r="SZ287" s="31"/>
      <c r="TA287" s="31"/>
      <c r="TB287" s="31"/>
      <c r="TC287" s="31"/>
      <c r="TD287" s="31"/>
      <c r="TE287" s="31"/>
      <c r="TF287" s="31"/>
      <c r="TG287" s="31"/>
      <c r="TH287" s="31"/>
      <c r="TI287" s="31"/>
      <c r="TJ287" s="31"/>
      <c r="TK287" s="31"/>
      <c r="TL287" s="31"/>
      <c r="TM287" s="31"/>
      <c r="TN287" s="31"/>
      <c r="TO287" s="31"/>
    </row>
    <row r="288" spans="1:535" s="33" customFormat="1" ht="35.25" customHeight="1" x14ac:dyDescent="0.25">
      <c r="A288" s="84" t="s">
        <v>208</v>
      </c>
      <c r="B288" s="93"/>
      <c r="C288" s="67" t="s">
        <v>40</v>
      </c>
      <c r="D288" s="155">
        <f>D289+D290+D291+D292+D293</f>
        <v>11866688</v>
      </c>
      <c r="E288" s="155">
        <f t="shared" ref="E288:X288" si="219">E289+E290+E291+E292+E293</f>
        <v>7405200</v>
      </c>
      <c r="F288" s="155">
        <f t="shared" si="219"/>
        <v>126922</v>
      </c>
      <c r="G288" s="155">
        <f>G289+G290+G291+G292+G293</f>
        <v>7731905.5299999993</v>
      </c>
      <c r="H288" s="155">
        <f t="shared" ref="H288:I288" si="220">H289+H290+H291+H292+H293</f>
        <v>5417322.3899999997</v>
      </c>
      <c r="I288" s="155">
        <f t="shared" si="220"/>
        <v>69487.570000000007</v>
      </c>
      <c r="J288" s="154">
        <f t="shared" si="211"/>
        <v>65.156390140197502</v>
      </c>
      <c r="K288" s="155">
        <f t="shared" si="219"/>
        <v>2596250.2999999998</v>
      </c>
      <c r="L288" s="155">
        <f t="shared" si="219"/>
        <v>0</v>
      </c>
      <c r="M288" s="155">
        <f t="shared" si="219"/>
        <v>2596250.2999999998</v>
      </c>
      <c r="N288" s="155">
        <f t="shared" si="219"/>
        <v>0</v>
      </c>
      <c r="O288" s="155">
        <f t="shared" si="219"/>
        <v>0</v>
      </c>
      <c r="P288" s="155">
        <f t="shared" si="219"/>
        <v>0</v>
      </c>
      <c r="Q288" s="155">
        <f t="shared" ref="Q288:V288" si="221">Q289+Q290+Q291+Q292+Q293</f>
        <v>376755.38</v>
      </c>
      <c r="R288" s="155">
        <f t="shared" si="221"/>
        <v>0</v>
      </c>
      <c r="S288" s="155">
        <f t="shared" si="221"/>
        <v>376755.38</v>
      </c>
      <c r="T288" s="155">
        <f t="shared" si="221"/>
        <v>0</v>
      </c>
      <c r="U288" s="155">
        <f t="shared" si="221"/>
        <v>0</v>
      </c>
      <c r="V288" s="155">
        <f t="shared" si="221"/>
        <v>0</v>
      </c>
      <c r="W288" s="154">
        <f t="shared" si="209"/>
        <v>14.511519940893219</v>
      </c>
      <c r="X288" s="155">
        <f t="shared" si="219"/>
        <v>8108660.9099999992</v>
      </c>
      <c r="Y288" s="203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  <c r="DA288" s="32"/>
      <c r="DB288" s="32"/>
      <c r="DC288" s="32"/>
      <c r="DD288" s="32"/>
      <c r="DE288" s="32"/>
      <c r="DF288" s="32"/>
      <c r="DG288" s="32"/>
      <c r="DH288" s="32"/>
      <c r="DI288" s="32"/>
      <c r="DJ288" s="32"/>
      <c r="DK288" s="32"/>
      <c r="DL288" s="32"/>
      <c r="DM288" s="32"/>
      <c r="DN288" s="32"/>
      <c r="DO288" s="32"/>
      <c r="DP288" s="32"/>
      <c r="DQ288" s="32"/>
      <c r="DR288" s="32"/>
      <c r="DS288" s="32"/>
      <c r="DT288" s="32"/>
      <c r="DU288" s="32"/>
      <c r="DV288" s="32"/>
      <c r="DW288" s="32"/>
      <c r="DX288" s="32"/>
      <c r="DY288" s="32"/>
      <c r="DZ288" s="32"/>
      <c r="EA288" s="32"/>
      <c r="EB288" s="32"/>
      <c r="EC288" s="32"/>
      <c r="ED288" s="32"/>
      <c r="EE288" s="32"/>
      <c r="EF288" s="32"/>
      <c r="EG288" s="32"/>
      <c r="EH288" s="32"/>
      <c r="EI288" s="32"/>
      <c r="EJ288" s="32"/>
      <c r="EK288" s="32"/>
      <c r="EL288" s="32"/>
      <c r="EM288" s="32"/>
      <c r="EN288" s="32"/>
      <c r="EO288" s="32"/>
      <c r="EP288" s="32"/>
      <c r="EQ288" s="32"/>
      <c r="ER288" s="32"/>
      <c r="ES288" s="32"/>
      <c r="ET288" s="32"/>
      <c r="EU288" s="32"/>
      <c r="EV288" s="32"/>
      <c r="EW288" s="32"/>
      <c r="EX288" s="32"/>
      <c r="EY288" s="32"/>
      <c r="EZ288" s="32"/>
      <c r="FA288" s="32"/>
      <c r="FB288" s="32"/>
      <c r="FC288" s="32"/>
      <c r="FD288" s="32"/>
      <c r="FE288" s="32"/>
      <c r="FF288" s="32"/>
      <c r="FG288" s="32"/>
      <c r="FH288" s="32"/>
      <c r="FI288" s="32"/>
      <c r="FJ288" s="32"/>
      <c r="FK288" s="32"/>
      <c r="FL288" s="32"/>
      <c r="FM288" s="32"/>
      <c r="FN288" s="32"/>
      <c r="FO288" s="32"/>
      <c r="FP288" s="32"/>
      <c r="FQ288" s="32"/>
      <c r="FR288" s="32"/>
      <c r="FS288" s="32"/>
      <c r="FT288" s="32"/>
      <c r="FU288" s="32"/>
      <c r="FV288" s="32"/>
      <c r="FW288" s="32"/>
      <c r="FX288" s="32"/>
      <c r="FY288" s="32"/>
      <c r="FZ288" s="32"/>
      <c r="GA288" s="32"/>
      <c r="GB288" s="32"/>
      <c r="GC288" s="32"/>
      <c r="GD288" s="32"/>
      <c r="GE288" s="32"/>
      <c r="GF288" s="32"/>
      <c r="GG288" s="32"/>
      <c r="GH288" s="32"/>
      <c r="GI288" s="32"/>
      <c r="GJ288" s="32"/>
      <c r="GK288" s="32"/>
      <c r="GL288" s="32"/>
      <c r="GM288" s="32"/>
      <c r="GN288" s="32"/>
      <c r="GO288" s="32"/>
      <c r="GP288" s="32"/>
      <c r="GQ288" s="32"/>
      <c r="GR288" s="32"/>
      <c r="GS288" s="32"/>
      <c r="GT288" s="32"/>
      <c r="GU288" s="32"/>
      <c r="GV288" s="32"/>
      <c r="GW288" s="32"/>
      <c r="GX288" s="32"/>
      <c r="GY288" s="32"/>
      <c r="GZ288" s="32"/>
      <c r="HA288" s="32"/>
      <c r="HB288" s="32"/>
      <c r="HC288" s="32"/>
      <c r="HD288" s="32"/>
      <c r="HE288" s="32"/>
      <c r="HF288" s="32"/>
      <c r="HG288" s="32"/>
      <c r="HH288" s="32"/>
      <c r="HI288" s="32"/>
      <c r="HJ288" s="32"/>
      <c r="HK288" s="32"/>
      <c r="HL288" s="32"/>
      <c r="HM288" s="32"/>
      <c r="HN288" s="32"/>
      <c r="HO288" s="32"/>
      <c r="HP288" s="32"/>
      <c r="HQ288" s="32"/>
      <c r="HR288" s="32"/>
      <c r="HS288" s="32"/>
      <c r="HT288" s="32"/>
      <c r="HU288" s="32"/>
      <c r="HV288" s="32"/>
      <c r="HW288" s="32"/>
      <c r="HX288" s="32"/>
      <c r="HY288" s="32"/>
      <c r="HZ288" s="32"/>
      <c r="IA288" s="32"/>
      <c r="IB288" s="32"/>
      <c r="IC288" s="32"/>
      <c r="ID288" s="32"/>
      <c r="IE288" s="32"/>
      <c r="IF288" s="32"/>
      <c r="IG288" s="32"/>
      <c r="IH288" s="32"/>
      <c r="II288" s="32"/>
      <c r="IJ288" s="32"/>
      <c r="IK288" s="32"/>
      <c r="IL288" s="32"/>
      <c r="IM288" s="32"/>
      <c r="IN288" s="32"/>
      <c r="IO288" s="32"/>
      <c r="IP288" s="32"/>
      <c r="IQ288" s="32"/>
      <c r="IR288" s="32"/>
      <c r="IS288" s="32"/>
      <c r="IT288" s="32"/>
      <c r="IU288" s="32"/>
      <c r="IV288" s="32"/>
      <c r="IW288" s="32"/>
      <c r="IX288" s="32"/>
      <c r="IY288" s="32"/>
      <c r="IZ288" s="32"/>
      <c r="JA288" s="32"/>
      <c r="JB288" s="32"/>
      <c r="JC288" s="32"/>
      <c r="JD288" s="32"/>
      <c r="JE288" s="32"/>
      <c r="JF288" s="32"/>
      <c r="JG288" s="32"/>
      <c r="JH288" s="32"/>
      <c r="JI288" s="32"/>
      <c r="JJ288" s="32"/>
      <c r="JK288" s="32"/>
      <c r="JL288" s="32"/>
      <c r="JM288" s="32"/>
      <c r="JN288" s="32"/>
      <c r="JO288" s="32"/>
      <c r="JP288" s="32"/>
      <c r="JQ288" s="32"/>
      <c r="JR288" s="32"/>
      <c r="JS288" s="32"/>
      <c r="JT288" s="32"/>
      <c r="JU288" s="32"/>
      <c r="JV288" s="32"/>
      <c r="JW288" s="32"/>
      <c r="JX288" s="32"/>
      <c r="JY288" s="32"/>
      <c r="JZ288" s="32"/>
      <c r="KA288" s="32"/>
      <c r="KB288" s="32"/>
      <c r="KC288" s="32"/>
      <c r="KD288" s="32"/>
      <c r="KE288" s="32"/>
      <c r="KF288" s="32"/>
      <c r="KG288" s="32"/>
      <c r="KH288" s="32"/>
      <c r="KI288" s="32"/>
      <c r="KJ288" s="32"/>
      <c r="KK288" s="32"/>
      <c r="KL288" s="32"/>
      <c r="KM288" s="32"/>
      <c r="KN288" s="32"/>
      <c r="KO288" s="32"/>
      <c r="KP288" s="32"/>
      <c r="KQ288" s="32"/>
      <c r="KR288" s="32"/>
      <c r="KS288" s="32"/>
      <c r="KT288" s="32"/>
      <c r="KU288" s="32"/>
      <c r="KV288" s="32"/>
      <c r="KW288" s="32"/>
      <c r="KX288" s="32"/>
      <c r="KY288" s="32"/>
      <c r="KZ288" s="32"/>
      <c r="LA288" s="32"/>
      <c r="LB288" s="32"/>
      <c r="LC288" s="32"/>
      <c r="LD288" s="32"/>
      <c r="LE288" s="32"/>
      <c r="LF288" s="32"/>
      <c r="LG288" s="32"/>
      <c r="LH288" s="32"/>
      <c r="LI288" s="32"/>
      <c r="LJ288" s="32"/>
      <c r="LK288" s="32"/>
      <c r="LL288" s="32"/>
      <c r="LM288" s="32"/>
      <c r="LN288" s="32"/>
      <c r="LO288" s="32"/>
      <c r="LP288" s="32"/>
      <c r="LQ288" s="32"/>
      <c r="LR288" s="32"/>
      <c r="LS288" s="32"/>
      <c r="LT288" s="32"/>
      <c r="LU288" s="32"/>
      <c r="LV288" s="32"/>
      <c r="LW288" s="32"/>
      <c r="LX288" s="32"/>
      <c r="LY288" s="32"/>
      <c r="LZ288" s="32"/>
      <c r="MA288" s="32"/>
      <c r="MB288" s="32"/>
      <c r="MC288" s="32"/>
      <c r="MD288" s="32"/>
      <c r="ME288" s="32"/>
      <c r="MF288" s="32"/>
      <c r="MG288" s="32"/>
      <c r="MH288" s="32"/>
      <c r="MI288" s="32"/>
      <c r="MJ288" s="32"/>
      <c r="MK288" s="32"/>
      <c r="ML288" s="32"/>
      <c r="MM288" s="32"/>
      <c r="MN288" s="32"/>
      <c r="MO288" s="32"/>
      <c r="MP288" s="32"/>
      <c r="MQ288" s="32"/>
      <c r="MR288" s="32"/>
      <c r="MS288" s="32"/>
      <c r="MT288" s="32"/>
      <c r="MU288" s="32"/>
      <c r="MV288" s="32"/>
      <c r="MW288" s="32"/>
      <c r="MX288" s="32"/>
      <c r="MY288" s="32"/>
      <c r="MZ288" s="32"/>
      <c r="NA288" s="32"/>
      <c r="NB288" s="32"/>
      <c r="NC288" s="32"/>
      <c r="ND288" s="32"/>
      <c r="NE288" s="32"/>
      <c r="NF288" s="32"/>
      <c r="NG288" s="32"/>
      <c r="NH288" s="32"/>
      <c r="NI288" s="32"/>
      <c r="NJ288" s="32"/>
      <c r="NK288" s="32"/>
      <c r="NL288" s="32"/>
      <c r="NM288" s="32"/>
      <c r="NN288" s="32"/>
      <c r="NO288" s="32"/>
      <c r="NP288" s="32"/>
      <c r="NQ288" s="32"/>
      <c r="NR288" s="32"/>
      <c r="NS288" s="32"/>
      <c r="NT288" s="32"/>
      <c r="NU288" s="32"/>
      <c r="NV288" s="32"/>
      <c r="NW288" s="32"/>
      <c r="NX288" s="32"/>
      <c r="NY288" s="32"/>
      <c r="NZ288" s="32"/>
      <c r="OA288" s="32"/>
      <c r="OB288" s="32"/>
      <c r="OC288" s="32"/>
      <c r="OD288" s="32"/>
      <c r="OE288" s="32"/>
      <c r="OF288" s="32"/>
      <c r="OG288" s="32"/>
      <c r="OH288" s="32"/>
      <c r="OI288" s="32"/>
      <c r="OJ288" s="32"/>
      <c r="OK288" s="32"/>
      <c r="OL288" s="32"/>
      <c r="OM288" s="32"/>
      <c r="ON288" s="32"/>
      <c r="OO288" s="32"/>
      <c r="OP288" s="32"/>
      <c r="OQ288" s="32"/>
      <c r="OR288" s="32"/>
      <c r="OS288" s="32"/>
      <c r="OT288" s="32"/>
      <c r="OU288" s="32"/>
      <c r="OV288" s="32"/>
      <c r="OW288" s="32"/>
      <c r="OX288" s="32"/>
      <c r="OY288" s="32"/>
      <c r="OZ288" s="32"/>
      <c r="PA288" s="32"/>
      <c r="PB288" s="32"/>
      <c r="PC288" s="32"/>
      <c r="PD288" s="32"/>
      <c r="PE288" s="32"/>
      <c r="PF288" s="32"/>
      <c r="PG288" s="32"/>
      <c r="PH288" s="32"/>
      <c r="PI288" s="32"/>
      <c r="PJ288" s="32"/>
      <c r="PK288" s="32"/>
      <c r="PL288" s="32"/>
      <c r="PM288" s="32"/>
      <c r="PN288" s="32"/>
      <c r="PO288" s="32"/>
      <c r="PP288" s="32"/>
      <c r="PQ288" s="32"/>
      <c r="PR288" s="32"/>
      <c r="PS288" s="32"/>
      <c r="PT288" s="32"/>
      <c r="PU288" s="32"/>
      <c r="PV288" s="32"/>
      <c r="PW288" s="32"/>
      <c r="PX288" s="32"/>
      <c r="PY288" s="32"/>
      <c r="PZ288" s="32"/>
      <c r="QA288" s="32"/>
      <c r="QB288" s="32"/>
      <c r="QC288" s="32"/>
      <c r="QD288" s="32"/>
      <c r="QE288" s="32"/>
      <c r="QF288" s="32"/>
      <c r="QG288" s="32"/>
      <c r="QH288" s="32"/>
      <c r="QI288" s="32"/>
      <c r="QJ288" s="32"/>
      <c r="QK288" s="32"/>
      <c r="QL288" s="32"/>
      <c r="QM288" s="32"/>
      <c r="QN288" s="32"/>
      <c r="QO288" s="32"/>
      <c r="QP288" s="32"/>
      <c r="QQ288" s="32"/>
      <c r="QR288" s="32"/>
      <c r="QS288" s="32"/>
      <c r="QT288" s="32"/>
      <c r="QU288" s="32"/>
      <c r="QV288" s="32"/>
      <c r="QW288" s="32"/>
      <c r="QX288" s="32"/>
      <c r="QY288" s="32"/>
      <c r="QZ288" s="32"/>
      <c r="RA288" s="32"/>
      <c r="RB288" s="32"/>
      <c r="RC288" s="32"/>
      <c r="RD288" s="32"/>
      <c r="RE288" s="32"/>
      <c r="RF288" s="32"/>
      <c r="RG288" s="32"/>
      <c r="RH288" s="32"/>
      <c r="RI288" s="32"/>
      <c r="RJ288" s="32"/>
      <c r="RK288" s="32"/>
      <c r="RL288" s="32"/>
      <c r="RM288" s="32"/>
      <c r="RN288" s="32"/>
      <c r="RO288" s="32"/>
      <c r="RP288" s="32"/>
      <c r="RQ288" s="32"/>
      <c r="RR288" s="32"/>
      <c r="RS288" s="32"/>
      <c r="RT288" s="32"/>
      <c r="RU288" s="32"/>
      <c r="RV288" s="32"/>
      <c r="RW288" s="32"/>
      <c r="RX288" s="32"/>
      <c r="RY288" s="32"/>
      <c r="RZ288" s="32"/>
      <c r="SA288" s="32"/>
      <c r="SB288" s="32"/>
      <c r="SC288" s="32"/>
      <c r="SD288" s="32"/>
      <c r="SE288" s="32"/>
      <c r="SF288" s="32"/>
      <c r="SG288" s="32"/>
      <c r="SH288" s="32"/>
      <c r="SI288" s="32"/>
      <c r="SJ288" s="32"/>
      <c r="SK288" s="32"/>
      <c r="SL288" s="32"/>
      <c r="SM288" s="32"/>
      <c r="SN288" s="32"/>
      <c r="SO288" s="32"/>
      <c r="SP288" s="32"/>
      <c r="SQ288" s="32"/>
      <c r="SR288" s="32"/>
      <c r="SS288" s="32"/>
      <c r="ST288" s="32"/>
      <c r="SU288" s="32"/>
      <c r="SV288" s="32"/>
      <c r="SW288" s="32"/>
      <c r="SX288" s="32"/>
      <c r="SY288" s="32"/>
      <c r="SZ288" s="32"/>
      <c r="TA288" s="32"/>
      <c r="TB288" s="32"/>
      <c r="TC288" s="32"/>
      <c r="TD288" s="32"/>
      <c r="TE288" s="32"/>
      <c r="TF288" s="32"/>
      <c r="TG288" s="32"/>
      <c r="TH288" s="32"/>
      <c r="TI288" s="32"/>
      <c r="TJ288" s="32"/>
      <c r="TK288" s="32"/>
      <c r="TL288" s="32"/>
      <c r="TM288" s="32"/>
      <c r="TN288" s="32"/>
      <c r="TO288" s="32"/>
    </row>
    <row r="289" spans="1:535" s="21" customFormat="1" ht="47.25" x14ac:dyDescent="0.25">
      <c r="A289" s="53" t="s">
        <v>209</v>
      </c>
      <c r="B289" s="82" t="str">
        <f>'дод 5'!A20</f>
        <v>0160</v>
      </c>
      <c r="C289" s="35" t="s">
        <v>492</v>
      </c>
      <c r="D289" s="157">
        <v>9431422</v>
      </c>
      <c r="E289" s="157">
        <v>7405200</v>
      </c>
      <c r="F289" s="157">
        <v>126922</v>
      </c>
      <c r="G289" s="157">
        <v>6918819.8899999997</v>
      </c>
      <c r="H289" s="157">
        <v>5417322.3899999997</v>
      </c>
      <c r="I289" s="157">
        <v>69487.570000000007</v>
      </c>
      <c r="J289" s="158">
        <f t="shared" si="211"/>
        <v>73.359244130948653</v>
      </c>
      <c r="K289" s="157">
        <f t="shared" si="208"/>
        <v>0</v>
      </c>
      <c r="L289" s="157"/>
      <c r="M289" s="157"/>
      <c r="N289" s="157"/>
      <c r="O289" s="157"/>
      <c r="P289" s="157"/>
      <c r="Q289" s="157">
        <f t="shared" ref="Q289:Q293" si="222">S289+V289</f>
        <v>0</v>
      </c>
      <c r="R289" s="157"/>
      <c r="S289" s="157"/>
      <c r="T289" s="157"/>
      <c r="U289" s="157"/>
      <c r="V289" s="157"/>
      <c r="W289" s="158"/>
      <c r="X289" s="157">
        <f t="shared" ref="X289:X293" si="223">G289+Q289</f>
        <v>6918819.8899999997</v>
      </c>
      <c r="Y289" s="203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  <c r="IT289" s="22"/>
      <c r="IU289" s="22"/>
      <c r="IV289" s="22"/>
      <c r="IW289" s="22"/>
      <c r="IX289" s="22"/>
      <c r="IY289" s="22"/>
      <c r="IZ289" s="22"/>
      <c r="JA289" s="22"/>
      <c r="JB289" s="22"/>
      <c r="JC289" s="22"/>
      <c r="JD289" s="22"/>
      <c r="JE289" s="22"/>
      <c r="JF289" s="22"/>
      <c r="JG289" s="22"/>
      <c r="JH289" s="22"/>
      <c r="JI289" s="22"/>
      <c r="JJ289" s="22"/>
      <c r="JK289" s="22"/>
      <c r="JL289" s="22"/>
      <c r="JM289" s="22"/>
      <c r="JN289" s="22"/>
      <c r="JO289" s="22"/>
      <c r="JP289" s="22"/>
      <c r="JQ289" s="22"/>
      <c r="JR289" s="22"/>
      <c r="JS289" s="22"/>
      <c r="JT289" s="22"/>
      <c r="JU289" s="22"/>
      <c r="JV289" s="22"/>
      <c r="JW289" s="22"/>
      <c r="JX289" s="22"/>
      <c r="JY289" s="22"/>
      <c r="JZ289" s="22"/>
      <c r="KA289" s="22"/>
      <c r="KB289" s="22"/>
      <c r="KC289" s="22"/>
      <c r="KD289" s="22"/>
      <c r="KE289" s="22"/>
      <c r="KF289" s="22"/>
      <c r="KG289" s="22"/>
      <c r="KH289" s="22"/>
      <c r="KI289" s="22"/>
      <c r="KJ289" s="22"/>
      <c r="KK289" s="22"/>
      <c r="KL289" s="22"/>
      <c r="KM289" s="22"/>
      <c r="KN289" s="22"/>
      <c r="KO289" s="22"/>
      <c r="KP289" s="22"/>
      <c r="KQ289" s="22"/>
      <c r="KR289" s="22"/>
      <c r="KS289" s="22"/>
      <c r="KT289" s="22"/>
      <c r="KU289" s="22"/>
      <c r="KV289" s="22"/>
      <c r="KW289" s="22"/>
      <c r="KX289" s="22"/>
      <c r="KY289" s="22"/>
      <c r="KZ289" s="22"/>
      <c r="LA289" s="22"/>
      <c r="LB289" s="22"/>
      <c r="LC289" s="22"/>
      <c r="LD289" s="22"/>
      <c r="LE289" s="22"/>
      <c r="LF289" s="22"/>
      <c r="LG289" s="22"/>
      <c r="LH289" s="22"/>
      <c r="LI289" s="22"/>
      <c r="LJ289" s="22"/>
      <c r="LK289" s="22"/>
      <c r="LL289" s="22"/>
      <c r="LM289" s="22"/>
      <c r="LN289" s="22"/>
      <c r="LO289" s="22"/>
      <c r="LP289" s="22"/>
      <c r="LQ289" s="22"/>
      <c r="LR289" s="22"/>
      <c r="LS289" s="22"/>
      <c r="LT289" s="22"/>
      <c r="LU289" s="22"/>
      <c r="LV289" s="22"/>
      <c r="LW289" s="22"/>
      <c r="LX289" s="22"/>
      <c r="LY289" s="22"/>
      <c r="LZ289" s="22"/>
      <c r="MA289" s="22"/>
      <c r="MB289" s="22"/>
      <c r="MC289" s="22"/>
      <c r="MD289" s="22"/>
      <c r="ME289" s="22"/>
      <c r="MF289" s="22"/>
      <c r="MG289" s="22"/>
      <c r="MH289" s="22"/>
      <c r="MI289" s="22"/>
      <c r="MJ289" s="22"/>
      <c r="MK289" s="22"/>
      <c r="ML289" s="22"/>
      <c r="MM289" s="22"/>
      <c r="MN289" s="22"/>
      <c r="MO289" s="22"/>
      <c r="MP289" s="22"/>
      <c r="MQ289" s="22"/>
      <c r="MR289" s="22"/>
      <c r="MS289" s="22"/>
      <c r="MT289" s="22"/>
      <c r="MU289" s="22"/>
      <c r="MV289" s="22"/>
      <c r="MW289" s="22"/>
      <c r="MX289" s="22"/>
      <c r="MY289" s="22"/>
      <c r="MZ289" s="22"/>
      <c r="NA289" s="22"/>
      <c r="NB289" s="22"/>
      <c r="NC289" s="22"/>
      <c r="ND289" s="22"/>
      <c r="NE289" s="22"/>
      <c r="NF289" s="22"/>
      <c r="NG289" s="22"/>
      <c r="NH289" s="22"/>
      <c r="NI289" s="22"/>
      <c r="NJ289" s="22"/>
      <c r="NK289" s="22"/>
      <c r="NL289" s="22"/>
      <c r="NM289" s="22"/>
      <c r="NN289" s="22"/>
      <c r="NO289" s="22"/>
      <c r="NP289" s="22"/>
      <c r="NQ289" s="22"/>
      <c r="NR289" s="22"/>
      <c r="NS289" s="22"/>
      <c r="NT289" s="22"/>
      <c r="NU289" s="22"/>
      <c r="NV289" s="22"/>
      <c r="NW289" s="22"/>
      <c r="NX289" s="22"/>
      <c r="NY289" s="22"/>
      <c r="NZ289" s="22"/>
      <c r="OA289" s="22"/>
      <c r="OB289" s="22"/>
      <c r="OC289" s="22"/>
      <c r="OD289" s="22"/>
      <c r="OE289" s="22"/>
      <c r="OF289" s="22"/>
      <c r="OG289" s="22"/>
      <c r="OH289" s="22"/>
      <c r="OI289" s="22"/>
      <c r="OJ289" s="22"/>
      <c r="OK289" s="22"/>
      <c r="OL289" s="22"/>
      <c r="OM289" s="22"/>
      <c r="ON289" s="22"/>
      <c r="OO289" s="22"/>
      <c r="OP289" s="22"/>
      <c r="OQ289" s="22"/>
      <c r="OR289" s="22"/>
      <c r="OS289" s="22"/>
      <c r="OT289" s="22"/>
      <c r="OU289" s="22"/>
      <c r="OV289" s="22"/>
      <c r="OW289" s="22"/>
      <c r="OX289" s="22"/>
      <c r="OY289" s="22"/>
      <c r="OZ289" s="22"/>
      <c r="PA289" s="22"/>
      <c r="PB289" s="22"/>
      <c r="PC289" s="22"/>
      <c r="PD289" s="22"/>
      <c r="PE289" s="22"/>
      <c r="PF289" s="22"/>
      <c r="PG289" s="22"/>
      <c r="PH289" s="22"/>
      <c r="PI289" s="22"/>
      <c r="PJ289" s="22"/>
      <c r="PK289" s="22"/>
      <c r="PL289" s="22"/>
      <c r="PM289" s="22"/>
      <c r="PN289" s="22"/>
      <c r="PO289" s="22"/>
      <c r="PP289" s="22"/>
      <c r="PQ289" s="22"/>
      <c r="PR289" s="22"/>
      <c r="PS289" s="22"/>
      <c r="PT289" s="22"/>
      <c r="PU289" s="22"/>
      <c r="PV289" s="22"/>
      <c r="PW289" s="22"/>
      <c r="PX289" s="22"/>
      <c r="PY289" s="22"/>
      <c r="PZ289" s="22"/>
      <c r="QA289" s="22"/>
      <c r="QB289" s="22"/>
      <c r="QC289" s="22"/>
      <c r="QD289" s="22"/>
      <c r="QE289" s="22"/>
      <c r="QF289" s="22"/>
      <c r="QG289" s="22"/>
      <c r="QH289" s="22"/>
      <c r="QI289" s="22"/>
      <c r="QJ289" s="22"/>
      <c r="QK289" s="22"/>
      <c r="QL289" s="22"/>
      <c r="QM289" s="22"/>
      <c r="QN289" s="22"/>
      <c r="QO289" s="22"/>
      <c r="QP289" s="22"/>
      <c r="QQ289" s="22"/>
      <c r="QR289" s="22"/>
      <c r="QS289" s="22"/>
      <c r="QT289" s="22"/>
      <c r="QU289" s="22"/>
      <c r="QV289" s="22"/>
      <c r="QW289" s="22"/>
      <c r="QX289" s="22"/>
      <c r="QY289" s="22"/>
      <c r="QZ289" s="22"/>
      <c r="RA289" s="22"/>
      <c r="RB289" s="22"/>
      <c r="RC289" s="22"/>
      <c r="RD289" s="22"/>
      <c r="RE289" s="22"/>
      <c r="RF289" s="22"/>
      <c r="RG289" s="22"/>
      <c r="RH289" s="22"/>
      <c r="RI289" s="22"/>
      <c r="RJ289" s="22"/>
      <c r="RK289" s="22"/>
      <c r="RL289" s="22"/>
      <c r="RM289" s="22"/>
      <c r="RN289" s="22"/>
      <c r="RO289" s="22"/>
      <c r="RP289" s="22"/>
      <c r="RQ289" s="22"/>
      <c r="RR289" s="22"/>
      <c r="RS289" s="22"/>
      <c r="RT289" s="22"/>
      <c r="RU289" s="22"/>
      <c r="RV289" s="22"/>
      <c r="RW289" s="22"/>
      <c r="RX289" s="22"/>
      <c r="RY289" s="22"/>
      <c r="RZ289" s="22"/>
      <c r="SA289" s="22"/>
      <c r="SB289" s="22"/>
      <c r="SC289" s="22"/>
      <c r="SD289" s="22"/>
      <c r="SE289" s="22"/>
      <c r="SF289" s="22"/>
      <c r="SG289" s="22"/>
      <c r="SH289" s="22"/>
      <c r="SI289" s="22"/>
      <c r="SJ289" s="22"/>
      <c r="SK289" s="22"/>
      <c r="SL289" s="22"/>
      <c r="SM289" s="22"/>
      <c r="SN289" s="22"/>
      <c r="SO289" s="22"/>
      <c r="SP289" s="22"/>
      <c r="SQ289" s="22"/>
      <c r="SR289" s="22"/>
      <c r="SS289" s="22"/>
      <c r="ST289" s="22"/>
      <c r="SU289" s="22"/>
      <c r="SV289" s="22"/>
      <c r="SW289" s="22"/>
      <c r="SX289" s="22"/>
      <c r="SY289" s="22"/>
      <c r="SZ289" s="22"/>
      <c r="TA289" s="22"/>
      <c r="TB289" s="22"/>
      <c r="TC289" s="22"/>
      <c r="TD289" s="22"/>
      <c r="TE289" s="22"/>
      <c r="TF289" s="22"/>
      <c r="TG289" s="22"/>
      <c r="TH289" s="22"/>
      <c r="TI289" s="22"/>
      <c r="TJ289" s="22"/>
      <c r="TK289" s="22"/>
      <c r="TL289" s="22"/>
      <c r="TM289" s="22"/>
      <c r="TN289" s="22"/>
      <c r="TO289" s="22"/>
    </row>
    <row r="290" spans="1:535" s="21" customFormat="1" ht="31.5" x14ac:dyDescent="0.25">
      <c r="A290" s="53" t="s">
        <v>311</v>
      </c>
      <c r="B290" s="82" t="str">
        <f>'дод 5'!A167</f>
        <v>6090</v>
      </c>
      <c r="C290" s="54" t="str">
        <f>'дод 5'!C167</f>
        <v>Інша діяльність у сфері житлово-комунального господарства</v>
      </c>
      <c r="D290" s="157">
        <v>175000</v>
      </c>
      <c r="E290" s="157"/>
      <c r="F290" s="157"/>
      <c r="G290" s="157">
        <v>24312.639999999999</v>
      </c>
      <c r="H290" s="157"/>
      <c r="I290" s="157"/>
      <c r="J290" s="158">
        <f t="shared" si="211"/>
        <v>13.892937142857143</v>
      </c>
      <c r="K290" s="157">
        <f t="shared" si="208"/>
        <v>0</v>
      </c>
      <c r="L290" s="157"/>
      <c r="M290" s="157"/>
      <c r="N290" s="157"/>
      <c r="O290" s="157"/>
      <c r="P290" s="157"/>
      <c r="Q290" s="157">
        <f t="shared" si="222"/>
        <v>0</v>
      </c>
      <c r="R290" s="157"/>
      <c r="S290" s="157"/>
      <c r="T290" s="157"/>
      <c r="U290" s="157"/>
      <c r="V290" s="157"/>
      <c r="W290" s="158"/>
      <c r="X290" s="157">
        <f t="shared" si="223"/>
        <v>24312.639999999999</v>
      </c>
      <c r="Y290" s="203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  <c r="IS290" s="22"/>
      <c r="IT290" s="22"/>
      <c r="IU290" s="22"/>
      <c r="IV290" s="22"/>
      <c r="IW290" s="22"/>
      <c r="IX290" s="22"/>
      <c r="IY290" s="22"/>
      <c r="IZ290" s="22"/>
      <c r="JA290" s="22"/>
      <c r="JB290" s="22"/>
      <c r="JC290" s="22"/>
      <c r="JD290" s="22"/>
      <c r="JE290" s="22"/>
      <c r="JF290" s="22"/>
      <c r="JG290" s="22"/>
      <c r="JH290" s="22"/>
      <c r="JI290" s="22"/>
      <c r="JJ290" s="22"/>
      <c r="JK290" s="22"/>
      <c r="JL290" s="22"/>
      <c r="JM290" s="22"/>
      <c r="JN290" s="22"/>
      <c r="JO290" s="22"/>
      <c r="JP290" s="22"/>
      <c r="JQ290" s="22"/>
      <c r="JR290" s="22"/>
      <c r="JS290" s="22"/>
      <c r="JT290" s="22"/>
      <c r="JU290" s="22"/>
      <c r="JV290" s="22"/>
      <c r="JW290" s="22"/>
      <c r="JX290" s="22"/>
      <c r="JY290" s="22"/>
      <c r="JZ290" s="22"/>
      <c r="KA290" s="22"/>
      <c r="KB290" s="22"/>
      <c r="KC290" s="22"/>
      <c r="KD290" s="22"/>
      <c r="KE290" s="22"/>
      <c r="KF290" s="22"/>
      <c r="KG290" s="22"/>
      <c r="KH290" s="22"/>
      <c r="KI290" s="22"/>
      <c r="KJ290" s="22"/>
      <c r="KK290" s="22"/>
      <c r="KL290" s="22"/>
      <c r="KM290" s="22"/>
      <c r="KN290" s="22"/>
      <c r="KO290" s="22"/>
      <c r="KP290" s="22"/>
      <c r="KQ290" s="22"/>
      <c r="KR290" s="22"/>
      <c r="KS290" s="22"/>
      <c r="KT290" s="22"/>
      <c r="KU290" s="22"/>
      <c r="KV290" s="22"/>
      <c r="KW290" s="22"/>
      <c r="KX290" s="22"/>
      <c r="KY290" s="22"/>
      <c r="KZ290" s="22"/>
      <c r="LA290" s="22"/>
      <c r="LB290" s="22"/>
      <c r="LC290" s="22"/>
      <c r="LD290" s="22"/>
      <c r="LE290" s="22"/>
      <c r="LF290" s="22"/>
      <c r="LG290" s="22"/>
      <c r="LH290" s="22"/>
      <c r="LI290" s="22"/>
      <c r="LJ290" s="22"/>
      <c r="LK290" s="22"/>
      <c r="LL290" s="22"/>
      <c r="LM290" s="22"/>
      <c r="LN290" s="22"/>
      <c r="LO290" s="22"/>
      <c r="LP290" s="22"/>
      <c r="LQ290" s="22"/>
      <c r="LR290" s="22"/>
      <c r="LS290" s="22"/>
      <c r="LT290" s="22"/>
      <c r="LU290" s="22"/>
      <c r="LV290" s="22"/>
      <c r="LW290" s="22"/>
      <c r="LX290" s="22"/>
      <c r="LY290" s="22"/>
      <c r="LZ290" s="22"/>
      <c r="MA290" s="22"/>
      <c r="MB290" s="22"/>
      <c r="MC290" s="22"/>
      <c r="MD290" s="22"/>
      <c r="ME290" s="22"/>
      <c r="MF290" s="22"/>
      <c r="MG290" s="22"/>
      <c r="MH290" s="22"/>
      <c r="MI290" s="22"/>
      <c r="MJ290" s="22"/>
      <c r="MK290" s="22"/>
      <c r="ML290" s="22"/>
      <c r="MM290" s="22"/>
      <c r="MN290" s="22"/>
      <c r="MO290" s="22"/>
      <c r="MP290" s="22"/>
      <c r="MQ290" s="22"/>
      <c r="MR290" s="22"/>
      <c r="MS290" s="22"/>
      <c r="MT290" s="22"/>
      <c r="MU290" s="22"/>
      <c r="MV290" s="22"/>
      <c r="MW290" s="22"/>
      <c r="MX290" s="22"/>
      <c r="MY290" s="22"/>
      <c r="MZ290" s="22"/>
      <c r="NA290" s="22"/>
      <c r="NB290" s="22"/>
      <c r="NC290" s="22"/>
      <c r="ND290" s="22"/>
      <c r="NE290" s="22"/>
      <c r="NF290" s="22"/>
      <c r="NG290" s="22"/>
      <c r="NH290" s="22"/>
      <c r="NI290" s="22"/>
      <c r="NJ290" s="22"/>
      <c r="NK290" s="22"/>
      <c r="NL290" s="22"/>
      <c r="NM290" s="22"/>
      <c r="NN290" s="22"/>
      <c r="NO290" s="22"/>
      <c r="NP290" s="22"/>
      <c r="NQ290" s="22"/>
      <c r="NR290" s="22"/>
      <c r="NS290" s="22"/>
      <c r="NT290" s="22"/>
      <c r="NU290" s="22"/>
      <c r="NV290" s="22"/>
      <c r="NW290" s="22"/>
      <c r="NX290" s="22"/>
      <c r="NY290" s="22"/>
      <c r="NZ290" s="22"/>
      <c r="OA290" s="22"/>
      <c r="OB290" s="22"/>
      <c r="OC290" s="22"/>
      <c r="OD290" s="22"/>
      <c r="OE290" s="22"/>
      <c r="OF290" s="22"/>
      <c r="OG290" s="22"/>
      <c r="OH290" s="22"/>
      <c r="OI290" s="22"/>
      <c r="OJ290" s="22"/>
      <c r="OK290" s="22"/>
      <c r="OL290" s="22"/>
      <c r="OM290" s="22"/>
      <c r="ON290" s="22"/>
      <c r="OO290" s="22"/>
      <c r="OP290" s="22"/>
      <c r="OQ290" s="22"/>
      <c r="OR290" s="22"/>
      <c r="OS290" s="22"/>
      <c r="OT290" s="22"/>
      <c r="OU290" s="22"/>
      <c r="OV290" s="22"/>
      <c r="OW290" s="22"/>
      <c r="OX290" s="22"/>
      <c r="OY290" s="22"/>
      <c r="OZ290" s="22"/>
      <c r="PA290" s="22"/>
      <c r="PB290" s="22"/>
      <c r="PC290" s="22"/>
      <c r="PD290" s="22"/>
      <c r="PE290" s="22"/>
      <c r="PF290" s="22"/>
      <c r="PG290" s="22"/>
      <c r="PH290" s="22"/>
      <c r="PI290" s="22"/>
      <c r="PJ290" s="22"/>
      <c r="PK290" s="22"/>
      <c r="PL290" s="22"/>
      <c r="PM290" s="22"/>
      <c r="PN290" s="22"/>
      <c r="PO290" s="22"/>
      <c r="PP290" s="22"/>
      <c r="PQ290" s="22"/>
      <c r="PR290" s="22"/>
      <c r="PS290" s="22"/>
      <c r="PT290" s="22"/>
      <c r="PU290" s="22"/>
      <c r="PV290" s="22"/>
      <c r="PW290" s="22"/>
      <c r="PX290" s="22"/>
      <c r="PY290" s="22"/>
      <c r="PZ290" s="22"/>
      <c r="QA290" s="22"/>
      <c r="QB290" s="22"/>
      <c r="QC290" s="22"/>
      <c r="QD290" s="22"/>
      <c r="QE290" s="22"/>
      <c r="QF290" s="22"/>
      <c r="QG290" s="22"/>
      <c r="QH290" s="22"/>
      <c r="QI290" s="22"/>
      <c r="QJ290" s="22"/>
      <c r="QK290" s="22"/>
      <c r="QL290" s="22"/>
      <c r="QM290" s="22"/>
      <c r="QN290" s="22"/>
      <c r="QO290" s="22"/>
      <c r="QP290" s="22"/>
      <c r="QQ290" s="22"/>
      <c r="QR290" s="22"/>
      <c r="QS290" s="22"/>
      <c r="QT290" s="22"/>
      <c r="QU290" s="22"/>
      <c r="QV290" s="22"/>
      <c r="QW290" s="22"/>
      <c r="QX290" s="22"/>
      <c r="QY290" s="22"/>
      <c r="QZ290" s="22"/>
      <c r="RA290" s="22"/>
      <c r="RB290" s="22"/>
      <c r="RC290" s="22"/>
      <c r="RD290" s="22"/>
      <c r="RE290" s="22"/>
      <c r="RF290" s="22"/>
      <c r="RG290" s="22"/>
      <c r="RH290" s="22"/>
      <c r="RI290" s="22"/>
      <c r="RJ290" s="22"/>
      <c r="RK290" s="22"/>
      <c r="RL290" s="22"/>
      <c r="RM290" s="22"/>
      <c r="RN290" s="22"/>
      <c r="RO290" s="22"/>
      <c r="RP290" s="22"/>
      <c r="RQ290" s="22"/>
      <c r="RR290" s="22"/>
      <c r="RS290" s="22"/>
      <c r="RT290" s="22"/>
      <c r="RU290" s="22"/>
      <c r="RV290" s="22"/>
      <c r="RW290" s="22"/>
      <c r="RX290" s="22"/>
      <c r="RY290" s="22"/>
      <c r="RZ290" s="22"/>
      <c r="SA290" s="22"/>
      <c r="SB290" s="22"/>
      <c r="SC290" s="22"/>
      <c r="SD290" s="22"/>
      <c r="SE290" s="22"/>
      <c r="SF290" s="22"/>
      <c r="SG290" s="22"/>
      <c r="SH290" s="22"/>
      <c r="SI290" s="22"/>
      <c r="SJ290" s="22"/>
      <c r="SK290" s="22"/>
      <c r="SL290" s="22"/>
      <c r="SM290" s="22"/>
      <c r="SN290" s="22"/>
      <c r="SO290" s="22"/>
      <c r="SP290" s="22"/>
      <c r="SQ290" s="22"/>
      <c r="SR290" s="22"/>
      <c r="SS290" s="22"/>
      <c r="ST290" s="22"/>
      <c r="SU290" s="22"/>
      <c r="SV290" s="22"/>
      <c r="SW290" s="22"/>
      <c r="SX290" s="22"/>
      <c r="SY290" s="22"/>
      <c r="SZ290" s="22"/>
      <c r="TA290" s="22"/>
      <c r="TB290" s="22"/>
      <c r="TC290" s="22"/>
      <c r="TD290" s="22"/>
      <c r="TE290" s="22"/>
      <c r="TF290" s="22"/>
      <c r="TG290" s="22"/>
      <c r="TH290" s="22"/>
      <c r="TI290" s="22"/>
      <c r="TJ290" s="22"/>
      <c r="TK290" s="22"/>
      <c r="TL290" s="22"/>
      <c r="TM290" s="22"/>
      <c r="TN290" s="22"/>
      <c r="TO290" s="22"/>
    </row>
    <row r="291" spans="1:535" s="21" customFormat="1" ht="31.5" hidden="1" customHeight="1" x14ac:dyDescent="0.25">
      <c r="A291" s="53" t="s">
        <v>456</v>
      </c>
      <c r="B291" s="53" t="s">
        <v>457</v>
      </c>
      <c r="C291" s="54" t="s">
        <v>458</v>
      </c>
      <c r="D291" s="157">
        <v>0</v>
      </c>
      <c r="E291" s="157"/>
      <c r="F291" s="157"/>
      <c r="G291" s="157"/>
      <c r="H291" s="157"/>
      <c r="I291" s="157"/>
      <c r="J291" s="158" t="e">
        <f t="shared" si="211"/>
        <v>#DIV/0!</v>
      </c>
      <c r="K291" s="157">
        <f t="shared" si="208"/>
        <v>0</v>
      </c>
      <c r="L291" s="157">
        <v>0</v>
      </c>
      <c r="M291" s="157"/>
      <c r="N291" s="157"/>
      <c r="O291" s="157"/>
      <c r="P291" s="157">
        <v>0</v>
      </c>
      <c r="Q291" s="157">
        <f t="shared" si="222"/>
        <v>0</v>
      </c>
      <c r="R291" s="157"/>
      <c r="S291" s="157"/>
      <c r="T291" s="157"/>
      <c r="U291" s="157"/>
      <c r="V291" s="157"/>
      <c r="W291" s="158"/>
      <c r="X291" s="157">
        <f t="shared" si="223"/>
        <v>0</v>
      </c>
      <c r="Y291" s="203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  <c r="IT291" s="22"/>
      <c r="IU291" s="22"/>
      <c r="IV291" s="22"/>
      <c r="IW291" s="22"/>
      <c r="IX291" s="22"/>
      <c r="IY291" s="22"/>
      <c r="IZ291" s="22"/>
      <c r="JA291" s="22"/>
      <c r="JB291" s="22"/>
      <c r="JC291" s="22"/>
      <c r="JD291" s="22"/>
      <c r="JE291" s="22"/>
      <c r="JF291" s="22"/>
      <c r="JG291" s="22"/>
      <c r="JH291" s="22"/>
      <c r="JI291" s="22"/>
      <c r="JJ291" s="22"/>
      <c r="JK291" s="22"/>
      <c r="JL291" s="22"/>
      <c r="JM291" s="22"/>
      <c r="JN291" s="22"/>
      <c r="JO291" s="22"/>
      <c r="JP291" s="22"/>
      <c r="JQ291" s="22"/>
      <c r="JR291" s="22"/>
      <c r="JS291" s="22"/>
      <c r="JT291" s="22"/>
      <c r="JU291" s="22"/>
      <c r="JV291" s="22"/>
      <c r="JW291" s="22"/>
      <c r="JX291" s="22"/>
      <c r="JY291" s="22"/>
      <c r="JZ291" s="22"/>
      <c r="KA291" s="22"/>
      <c r="KB291" s="22"/>
      <c r="KC291" s="22"/>
      <c r="KD291" s="22"/>
      <c r="KE291" s="22"/>
      <c r="KF291" s="22"/>
      <c r="KG291" s="22"/>
      <c r="KH291" s="22"/>
      <c r="KI291" s="22"/>
      <c r="KJ291" s="22"/>
      <c r="KK291" s="22"/>
      <c r="KL291" s="22"/>
      <c r="KM291" s="22"/>
      <c r="KN291" s="22"/>
      <c r="KO291" s="22"/>
      <c r="KP291" s="22"/>
      <c r="KQ291" s="22"/>
      <c r="KR291" s="22"/>
      <c r="KS291" s="22"/>
      <c r="KT291" s="22"/>
      <c r="KU291" s="22"/>
      <c r="KV291" s="22"/>
      <c r="KW291" s="22"/>
      <c r="KX291" s="22"/>
      <c r="KY291" s="22"/>
      <c r="KZ291" s="22"/>
      <c r="LA291" s="22"/>
      <c r="LB291" s="22"/>
      <c r="LC291" s="22"/>
      <c r="LD291" s="22"/>
      <c r="LE291" s="22"/>
      <c r="LF291" s="22"/>
      <c r="LG291" s="22"/>
      <c r="LH291" s="22"/>
      <c r="LI291" s="22"/>
      <c r="LJ291" s="22"/>
      <c r="LK291" s="22"/>
      <c r="LL291" s="22"/>
      <c r="LM291" s="22"/>
      <c r="LN291" s="22"/>
      <c r="LO291" s="22"/>
      <c r="LP291" s="22"/>
      <c r="LQ291" s="22"/>
      <c r="LR291" s="22"/>
      <c r="LS291" s="22"/>
      <c r="LT291" s="22"/>
      <c r="LU291" s="22"/>
      <c r="LV291" s="22"/>
      <c r="LW291" s="22"/>
      <c r="LX291" s="22"/>
      <c r="LY291" s="22"/>
      <c r="LZ291" s="22"/>
      <c r="MA291" s="22"/>
      <c r="MB291" s="22"/>
      <c r="MC291" s="22"/>
      <c r="MD291" s="22"/>
      <c r="ME291" s="22"/>
      <c r="MF291" s="22"/>
      <c r="MG291" s="22"/>
      <c r="MH291" s="22"/>
      <c r="MI291" s="22"/>
      <c r="MJ291" s="22"/>
      <c r="MK291" s="22"/>
      <c r="ML291" s="22"/>
      <c r="MM291" s="22"/>
      <c r="MN291" s="22"/>
      <c r="MO291" s="22"/>
      <c r="MP291" s="22"/>
      <c r="MQ291" s="22"/>
      <c r="MR291" s="22"/>
      <c r="MS291" s="22"/>
      <c r="MT291" s="22"/>
      <c r="MU291" s="22"/>
      <c r="MV291" s="22"/>
      <c r="MW291" s="22"/>
      <c r="MX291" s="22"/>
      <c r="MY291" s="22"/>
      <c r="MZ291" s="22"/>
      <c r="NA291" s="22"/>
      <c r="NB291" s="22"/>
      <c r="NC291" s="22"/>
      <c r="ND291" s="22"/>
      <c r="NE291" s="22"/>
      <c r="NF291" s="22"/>
      <c r="NG291" s="22"/>
      <c r="NH291" s="22"/>
      <c r="NI291" s="22"/>
      <c r="NJ291" s="22"/>
      <c r="NK291" s="22"/>
      <c r="NL291" s="22"/>
      <c r="NM291" s="22"/>
      <c r="NN291" s="22"/>
      <c r="NO291" s="22"/>
      <c r="NP291" s="22"/>
      <c r="NQ291" s="22"/>
      <c r="NR291" s="22"/>
      <c r="NS291" s="22"/>
      <c r="NT291" s="22"/>
      <c r="NU291" s="22"/>
      <c r="NV291" s="22"/>
      <c r="NW291" s="22"/>
      <c r="NX291" s="22"/>
      <c r="NY291" s="22"/>
      <c r="NZ291" s="22"/>
      <c r="OA291" s="22"/>
      <c r="OB291" s="22"/>
      <c r="OC291" s="22"/>
      <c r="OD291" s="22"/>
      <c r="OE291" s="22"/>
      <c r="OF291" s="22"/>
      <c r="OG291" s="22"/>
      <c r="OH291" s="22"/>
      <c r="OI291" s="22"/>
      <c r="OJ291" s="22"/>
      <c r="OK291" s="22"/>
      <c r="OL291" s="22"/>
      <c r="OM291" s="22"/>
      <c r="ON291" s="22"/>
      <c r="OO291" s="22"/>
      <c r="OP291" s="22"/>
      <c r="OQ291" s="22"/>
      <c r="OR291" s="22"/>
      <c r="OS291" s="22"/>
      <c r="OT291" s="22"/>
      <c r="OU291" s="22"/>
      <c r="OV291" s="22"/>
      <c r="OW291" s="22"/>
      <c r="OX291" s="22"/>
      <c r="OY291" s="22"/>
      <c r="OZ291" s="22"/>
      <c r="PA291" s="22"/>
      <c r="PB291" s="22"/>
      <c r="PC291" s="22"/>
      <c r="PD291" s="22"/>
      <c r="PE291" s="22"/>
      <c r="PF291" s="22"/>
      <c r="PG291" s="22"/>
      <c r="PH291" s="22"/>
      <c r="PI291" s="22"/>
      <c r="PJ291" s="22"/>
      <c r="PK291" s="22"/>
      <c r="PL291" s="22"/>
      <c r="PM291" s="22"/>
      <c r="PN291" s="22"/>
      <c r="PO291" s="22"/>
      <c r="PP291" s="22"/>
      <c r="PQ291" s="22"/>
      <c r="PR291" s="22"/>
      <c r="PS291" s="22"/>
      <c r="PT291" s="22"/>
      <c r="PU291" s="22"/>
      <c r="PV291" s="22"/>
      <c r="PW291" s="22"/>
      <c r="PX291" s="22"/>
      <c r="PY291" s="22"/>
      <c r="PZ291" s="22"/>
      <c r="QA291" s="22"/>
      <c r="QB291" s="22"/>
      <c r="QC291" s="22"/>
      <c r="QD291" s="22"/>
      <c r="QE291" s="22"/>
      <c r="QF291" s="22"/>
      <c r="QG291" s="22"/>
      <c r="QH291" s="22"/>
      <c r="QI291" s="22"/>
      <c r="QJ291" s="22"/>
      <c r="QK291" s="22"/>
      <c r="QL291" s="22"/>
      <c r="QM291" s="22"/>
      <c r="QN291" s="22"/>
      <c r="QO291" s="22"/>
      <c r="QP291" s="22"/>
      <c r="QQ291" s="22"/>
      <c r="QR291" s="22"/>
      <c r="QS291" s="22"/>
      <c r="QT291" s="22"/>
      <c r="QU291" s="22"/>
      <c r="QV291" s="22"/>
      <c r="QW291" s="22"/>
      <c r="QX291" s="22"/>
      <c r="QY291" s="22"/>
      <c r="QZ291" s="22"/>
      <c r="RA291" s="22"/>
      <c r="RB291" s="22"/>
      <c r="RC291" s="22"/>
      <c r="RD291" s="22"/>
      <c r="RE291" s="22"/>
      <c r="RF291" s="22"/>
      <c r="RG291" s="22"/>
      <c r="RH291" s="22"/>
      <c r="RI291" s="22"/>
      <c r="RJ291" s="22"/>
      <c r="RK291" s="22"/>
      <c r="RL291" s="22"/>
      <c r="RM291" s="22"/>
      <c r="RN291" s="22"/>
      <c r="RO291" s="22"/>
      <c r="RP291" s="22"/>
      <c r="RQ291" s="22"/>
      <c r="RR291" s="22"/>
      <c r="RS291" s="22"/>
      <c r="RT291" s="22"/>
      <c r="RU291" s="22"/>
      <c r="RV291" s="22"/>
      <c r="RW291" s="22"/>
      <c r="RX291" s="22"/>
      <c r="RY291" s="22"/>
      <c r="RZ291" s="22"/>
      <c r="SA291" s="22"/>
      <c r="SB291" s="22"/>
      <c r="SC291" s="22"/>
      <c r="SD291" s="22"/>
      <c r="SE291" s="22"/>
      <c r="SF291" s="22"/>
      <c r="SG291" s="22"/>
      <c r="SH291" s="22"/>
      <c r="SI291" s="22"/>
      <c r="SJ291" s="22"/>
      <c r="SK291" s="22"/>
      <c r="SL291" s="22"/>
      <c r="SM291" s="22"/>
      <c r="SN291" s="22"/>
      <c r="SO291" s="22"/>
      <c r="SP291" s="22"/>
      <c r="SQ291" s="22"/>
      <c r="SR291" s="22"/>
      <c r="SS291" s="22"/>
      <c r="ST291" s="22"/>
      <c r="SU291" s="22"/>
      <c r="SV291" s="22"/>
      <c r="SW291" s="22"/>
      <c r="SX291" s="22"/>
      <c r="SY291" s="22"/>
      <c r="SZ291" s="22"/>
      <c r="TA291" s="22"/>
      <c r="TB291" s="22"/>
      <c r="TC291" s="22"/>
      <c r="TD291" s="22"/>
      <c r="TE291" s="22"/>
      <c r="TF291" s="22"/>
      <c r="TG291" s="22"/>
      <c r="TH291" s="22"/>
      <c r="TI291" s="22"/>
      <c r="TJ291" s="22"/>
      <c r="TK291" s="22"/>
      <c r="TL291" s="22"/>
      <c r="TM291" s="22"/>
      <c r="TN291" s="22"/>
      <c r="TO291" s="22"/>
    </row>
    <row r="292" spans="1:535" s="21" customFormat="1" ht="31.5" x14ac:dyDescent="0.25">
      <c r="A292" s="53" t="s">
        <v>552</v>
      </c>
      <c r="B292" s="53" t="s">
        <v>553</v>
      </c>
      <c r="C292" s="54" t="s">
        <v>431</v>
      </c>
      <c r="D292" s="157">
        <v>2260266</v>
      </c>
      <c r="E292" s="157"/>
      <c r="F292" s="157"/>
      <c r="G292" s="157">
        <v>788773</v>
      </c>
      <c r="H292" s="157"/>
      <c r="I292" s="157"/>
      <c r="J292" s="158">
        <f t="shared" si="211"/>
        <v>34.897352789450444</v>
      </c>
      <c r="K292" s="157">
        <f t="shared" ref="K292" si="224">M292+P292</f>
        <v>0</v>
      </c>
      <c r="L292" s="157"/>
      <c r="M292" s="157"/>
      <c r="N292" s="157"/>
      <c r="O292" s="157"/>
      <c r="P292" s="157"/>
      <c r="Q292" s="157">
        <f t="shared" si="222"/>
        <v>0</v>
      </c>
      <c r="R292" s="157"/>
      <c r="S292" s="157"/>
      <c r="T292" s="157"/>
      <c r="U292" s="157"/>
      <c r="V292" s="157"/>
      <c r="W292" s="158"/>
      <c r="X292" s="157">
        <f t="shared" si="223"/>
        <v>788773</v>
      </c>
      <c r="Y292" s="203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2"/>
      <c r="IO292" s="22"/>
      <c r="IP292" s="22"/>
      <c r="IQ292" s="22"/>
      <c r="IR292" s="22"/>
      <c r="IS292" s="22"/>
      <c r="IT292" s="22"/>
      <c r="IU292" s="22"/>
      <c r="IV292" s="22"/>
      <c r="IW292" s="22"/>
      <c r="IX292" s="22"/>
      <c r="IY292" s="22"/>
      <c r="IZ292" s="22"/>
      <c r="JA292" s="22"/>
      <c r="JB292" s="22"/>
      <c r="JC292" s="22"/>
      <c r="JD292" s="22"/>
      <c r="JE292" s="22"/>
      <c r="JF292" s="22"/>
      <c r="JG292" s="22"/>
      <c r="JH292" s="22"/>
      <c r="JI292" s="22"/>
      <c r="JJ292" s="22"/>
      <c r="JK292" s="22"/>
      <c r="JL292" s="22"/>
      <c r="JM292" s="22"/>
      <c r="JN292" s="22"/>
      <c r="JO292" s="22"/>
      <c r="JP292" s="22"/>
      <c r="JQ292" s="22"/>
      <c r="JR292" s="22"/>
      <c r="JS292" s="22"/>
      <c r="JT292" s="22"/>
      <c r="JU292" s="22"/>
      <c r="JV292" s="22"/>
      <c r="JW292" s="22"/>
      <c r="JX292" s="22"/>
      <c r="JY292" s="22"/>
      <c r="JZ292" s="22"/>
      <c r="KA292" s="22"/>
      <c r="KB292" s="22"/>
      <c r="KC292" s="22"/>
      <c r="KD292" s="22"/>
      <c r="KE292" s="22"/>
      <c r="KF292" s="22"/>
      <c r="KG292" s="22"/>
      <c r="KH292" s="22"/>
      <c r="KI292" s="22"/>
      <c r="KJ292" s="22"/>
      <c r="KK292" s="22"/>
      <c r="KL292" s="22"/>
      <c r="KM292" s="22"/>
      <c r="KN292" s="22"/>
      <c r="KO292" s="22"/>
      <c r="KP292" s="22"/>
      <c r="KQ292" s="22"/>
      <c r="KR292" s="22"/>
      <c r="KS292" s="22"/>
      <c r="KT292" s="22"/>
      <c r="KU292" s="22"/>
      <c r="KV292" s="22"/>
      <c r="KW292" s="22"/>
      <c r="KX292" s="22"/>
      <c r="KY292" s="22"/>
      <c r="KZ292" s="22"/>
      <c r="LA292" s="22"/>
      <c r="LB292" s="22"/>
      <c r="LC292" s="22"/>
      <c r="LD292" s="22"/>
      <c r="LE292" s="22"/>
      <c r="LF292" s="22"/>
      <c r="LG292" s="22"/>
      <c r="LH292" s="22"/>
      <c r="LI292" s="22"/>
      <c r="LJ292" s="22"/>
      <c r="LK292" s="22"/>
      <c r="LL292" s="22"/>
      <c r="LM292" s="22"/>
      <c r="LN292" s="22"/>
      <c r="LO292" s="22"/>
      <c r="LP292" s="22"/>
      <c r="LQ292" s="22"/>
      <c r="LR292" s="22"/>
      <c r="LS292" s="22"/>
      <c r="LT292" s="22"/>
      <c r="LU292" s="22"/>
      <c r="LV292" s="22"/>
      <c r="LW292" s="22"/>
      <c r="LX292" s="22"/>
      <c r="LY292" s="22"/>
      <c r="LZ292" s="22"/>
      <c r="MA292" s="22"/>
      <c r="MB292" s="22"/>
      <c r="MC292" s="22"/>
      <c r="MD292" s="22"/>
      <c r="ME292" s="22"/>
      <c r="MF292" s="22"/>
      <c r="MG292" s="22"/>
      <c r="MH292" s="22"/>
      <c r="MI292" s="22"/>
      <c r="MJ292" s="22"/>
      <c r="MK292" s="22"/>
      <c r="ML292" s="22"/>
      <c r="MM292" s="22"/>
      <c r="MN292" s="22"/>
      <c r="MO292" s="22"/>
      <c r="MP292" s="22"/>
      <c r="MQ292" s="22"/>
      <c r="MR292" s="22"/>
      <c r="MS292" s="22"/>
      <c r="MT292" s="22"/>
      <c r="MU292" s="22"/>
      <c r="MV292" s="22"/>
      <c r="MW292" s="22"/>
      <c r="MX292" s="22"/>
      <c r="MY292" s="22"/>
      <c r="MZ292" s="22"/>
      <c r="NA292" s="22"/>
      <c r="NB292" s="22"/>
      <c r="NC292" s="22"/>
      <c r="ND292" s="22"/>
      <c r="NE292" s="22"/>
      <c r="NF292" s="22"/>
      <c r="NG292" s="22"/>
      <c r="NH292" s="22"/>
      <c r="NI292" s="22"/>
      <c r="NJ292" s="22"/>
      <c r="NK292" s="22"/>
      <c r="NL292" s="22"/>
      <c r="NM292" s="22"/>
      <c r="NN292" s="22"/>
      <c r="NO292" s="22"/>
      <c r="NP292" s="22"/>
      <c r="NQ292" s="22"/>
      <c r="NR292" s="22"/>
      <c r="NS292" s="22"/>
      <c r="NT292" s="22"/>
      <c r="NU292" s="22"/>
      <c r="NV292" s="22"/>
      <c r="NW292" s="22"/>
      <c r="NX292" s="22"/>
      <c r="NY292" s="22"/>
      <c r="NZ292" s="22"/>
      <c r="OA292" s="22"/>
      <c r="OB292" s="22"/>
      <c r="OC292" s="22"/>
      <c r="OD292" s="22"/>
      <c r="OE292" s="22"/>
      <c r="OF292" s="22"/>
      <c r="OG292" s="22"/>
      <c r="OH292" s="22"/>
      <c r="OI292" s="22"/>
      <c r="OJ292" s="22"/>
      <c r="OK292" s="22"/>
      <c r="OL292" s="22"/>
      <c r="OM292" s="22"/>
      <c r="ON292" s="22"/>
      <c r="OO292" s="22"/>
      <c r="OP292" s="22"/>
      <c r="OQ292" s="22"/>
      <c r="OR292" s="22"/>
      <c r="OS292" s="22"/>
      <c r="OT292" s="22"/>
      <c r="OU292" s="22"/>
      <c r="OV292" s="22"/>
      <c r="OW292" s="22"/>
      <c r="OX292" s="22"/>
      <c r="OY292" s="22"/>
      <c r="OZ292" s="22"/>
      <c r="PA292" s="22"/>
      <c r="PB292" s="22"/>
      <c r="PC292" s="22"/>
      <c r="PD292" s="22"/>
      <c r="PE292" s="22"/>
      <c r="PF292" s="22"/>
      <c r="PG292" s="22"/>
      <c r="PH292" s="22"/>
      <c r="PI292" s="22"/>
      <c r="PJ292" s="22"/>
      <c r="PK292" s="22"/>
      <c r="PL292" s="22"/>
      <c r="PM292" s="22"/>
      <c r="PN292" s="22"/>
      <c r="PO292" s="22"/>
      <c r="PP292" s="22"/>
      <c r="PQ292" s="22"/>
      <c r="PR292" s="22"/>
      <c r="PS292" s="22"/>
      <c r="PT292" s="22"/>
      <c r="PU292" s="22"/>
      <c r="PV292" s="22"/>
      <c r="PW292" s="22"/>
      <c r="PX292" s="22"/>
      <c r="PY292" s="22"/>
      <c r="PZ292" s="22"/>
      <c r="QA292" s="22"/>
      <c r="QB292" s="22"/>
      <c r="QC292" s="22"/>
      <c r="QD292" s="22"/>
      <c r="QE292" s="22"/>
      <c r="QF292" s="22"/>
      <c r="QG292" s="22"/>
      <c r="QH292" s="22"/>
      <c r="QI292" s="22"/>
      <c r="QJ292" s="22"/>
      <c r="QK292" s="22"/>
      <c r="QL292" s="22"/>
      <c r="QM292" s="22"/>
      <c r="QN292" s="22"/>
      <c r="QO292" s="22"/>
      <c r="QP292" s="22"/>
      <c r="QQ292" s="22"/>
      <c r="QR292" s="22"/>
      <c r="QS292" s="22"/>
      <c r="QT292" s="22"/>
      <c r="QU292" s="22"/>
      <c r="QV292" s="22"/>
      <c r="QW292" s="22"/>
      <c r="QX292" s="22"/>
      <c r="QY292" s="22"/>
      <c r="QZ292" s="22"/>
      <c r="RA292" s="22"/>
      <c r="RB292" s="22"/>
      <c r="RC292" s="22"/>
      <c r="RD292" s="22"/>
      <c r="RE292" s="22"/>
      <c r="RF292" s="22"/>
      <c r="RG292" s="22"/>
      <c r="RH292" s="22"/>
      <c r="RI292" s="22"/>
      <c r="RJ292" s="22"/>
      <c r="RK292" s="22"/>
      <c r="RL292" s="22"/>
      <c r="RM292" s="22"/>
      <c r="RN292" s="22"/>
      <c r="RO292" s="22"/>
      <c r="RP292" s="22"/>
      <c r="RQ292" s="22"/>
      <c r="RR292" s="22"/>
      <c r="RS292" s="22"/>
      <c r="RT292" s="22"/>
      <c r="RU292" s="22"/>
      <c r="RV292" s="22"/>
      <c r="RW292" s="22"/>
      <c r="RX292" s="22"/>
      <c r="RY292" s="22"/>
      <c r="RZ292" s="22"/>
      <c r="SA292" s="22"/>
      <c r="SB292" s="22"/>
      <c r="SC292" s="22"/>
      <c r="SD292" s="22"/>
      <c r="SE292" s="22"/>
      <c r="SF292" s="22"/>
      <c r="SG292" s="22"/>
      <c r="SH292" s="22"/>
      <c r="SI292" s="22"/>
      <c r="SJ292" s="22"/>
      <c r="SK292" s="22"/>
      <c r="SL292" s="22"/>
      <c r="SM292" s="22"/>
      <c r="SN292" s="22"/>
      <c r="SO292" s="22"/>
      <c r="SP292" s="22"/>
      <c r="SQ292" s="22"/>
      <c r="SR292" s="22"/>
      <c r="SS292" s="22"/>
      <c r="ST292" s="22"/>
      <c r="SU292" s="22"/>
      <c r="SV292" s="22"/>
      <c r="SW292" s="22"/>
      <c r="SX292" s="22"/>
      <c r="SY292" s="22"/>
      <c r="SZ292" s="22"/>
      <c r="TA292" s="22"/>
      <c r="TB292" s="22"/>
      <c r="TC292" s="22"/>
      <c r="TD292" s="22"/>
      <c r="TE292" s="22"/>
      <c r="TF292" s="22"/>
      <c r="TG292" s="22"/>
      <c r="TH292" s="22"/>
      <c r="TI292" s="22"/>
      <c r="TJ292" s="22"/>
      <c r="TK292" s="22"/>
      <c r="TL292" s="22"/>
      <c r="TM292" s="22"/>
      <c r="TN292" s="22"/>
      <c r="TO292" s="22"/>
    </row>
    <row r="293" spans="1:535" s="21" customFormat="1" ht="112.5" customHeight="1" x14ac:dyDescent="0.25">
      <c r="A293" s="87" t="s">
        <v>299</v>
      </c>
      <c r="B293" s="41" t="str">
        <f>'дод 5'!A223</f>
        <v>7691</v>
      </c>
      <c r="C293" s="35" t="str">
        <f>'дод 5'!C223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D293" s="157">
        <v>0</v>
      </c>
      <c r="E293" s="157"/>
      <c r="F293" s="157"/>
      <c r="G293" s="157"/>
      <c r="H293" s="157"/>
      <c r="I293" s="157"/>
      <c r="J293" s="158"/>
      <c r="K293" s="157">
        <f t="shared" si="208"/>
        <v>2596250.2999999998</v>
      </c>
      <c r="L293" s="157"/>
      <c r="M293" s="157">
        <v>2596250.2999999998</v>
      </c>
      <c r="N293" s="157"/>
      <c r="O293" s="157"/>
      <c r="P293" s="157"/>
      <c r="Q293" s="157">
        <f t="shared" si="222"/>
        <v>376755.38</v>
      </c>
      <c r="R293" s="157"/>
      <c r="S293" s="157">
        <v>376755.38</v>
      </c>
      <c r="T293" s="157"/>
      <c r="U293" s="157"/>
      <c r="V293" s="157"/>
      <c r="W293" s="158">
        <f t="shared" si="209"/>
        <v>14.511519940893219</v>
      </c>
      <c r="X293" s="157">
        <f t="shared" si="223"/>
        <v>376755.38</v>
      </c>
      <c r="Y293" s="203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2"/>
      <c r="IO293" s="22"/>
      <c r="IP293" s="22"/>
      <c r="IQ293" s="22"/>
      <c r="IR293" s="22"/>
      <c r="IS293" s="22"/>
      <c r="IT293" s="22"/>
      <c r="IU293" s="22"/>
      <c r="IV293" s="22"/>
      <c r="IW293" s="22"/>
      <c r="IX293" s="22"/>
      <c r="IY293" s="22"/>
      <c r="IZ293" s="22"/>
      <c r="JA293" s="22"/>
      <c r="JB293" s="22"/>
      <c r="JC293" s="22"/>
      <c r="JD293" s="22"/>
      <c r="JE293" s="22"/>
      <c r="JF293" s="22"/>
      <c r="JG293" s="22"/>
      <c r="JH293" s="22"/>
      <c r="JI293" s="22"/>
      <c r="JJ293" s="22"/>
      <c r="JK293" s="22"/>
      <c r="JL293" s="22"/>
      <c r="JM293" s="22"/>
      <c r="JN293" s="22"/>
      <c r="JO293" s="22"/>
      <c r="JP293" s="22"/>
      <c r="JQ293" s="22"/>
      <c r="JR293" s="22"/>
      <c r="JS293" s="22"/>
      <c r="JT293" s="22"/>
      <c r="JU293" s="22"/>
      <c r="JV293" s="22"/>
      <c r="JW293" s="22"/>
      <c r="JX293" s="22"/>
      <c r="JY293" s="22"/>
      <c r="JZ293" s="22"/>
      <c r="KA293" s="22"/>
      <c r="KB293" s="22"/>
      <c r="KC293" s="22"/>
      <c r="KD293" s="22"/>
      <c r="KE293" s="22"/>
      <c r="KF293" s="22"/>
      <c r="KG293" s="22"/>
      <c r="KH293" s="22"/>
      <c r="KI293" s="22"/>
      <c r="KJ293" s="22"/>
      <c r="KK293" s="22"/>
      <c r="KL293" s="22"/>
      <c r="KM293" s="22"/>
      <c r="KN293" s="22"/>
      <c r="KO293" s="22"/>
      <c r="KP293" s="22"/>
      <c r="KQ293" s="22"/>
      <c r="KR293" s="22"/>
      <c r="KS293" s="22"/>
      <c r="KT293" s="22"/>
      <c r="KU293" s="22"/>
      <c r="KV293" s="22"/>
      <c r="KW293" s="22"/>
      <c r="KX293" s="22"/>
      <c r="KY293" s="22"/>
      <c r="KZ293" s="22"/>
      <c r="LA293" s="22"/>
      <c r="LB293" s="22"/>
      <c r="LC293" s="22"/>
      <c r="LD293" s="22"/>
      <c r="LE293" s="22"/>
      <c r="LF293" s="22"/>
      <c r="LG293" s="22"/>
      <c r="LH293" s="22"/>
      <c r="LI293" s="22"/>
      <c r="LJ293" s="22"/>
      <c r="LK293" s="22"/>
      <c r="LL293" s="22"/>
      <c r="LM293" s="22"/>
      <c r="LN293" s="22"/>
      <c r="LO293" s="22"/>
      <c r="LP293" s="22"/>
      <c r="LQ293" s="22"/>
      <c r="LR293" s="22"/>
      <c r="LS293" s="22"/>
      <c r="LT293" s="22"/>
      <c r="LU293" s="22"/>
      <c r="LV293" s="22"/>
      <c r="LW293" s="22"/>
      <c r="LX293" s="22"/>
      <c r="LY293" s="22"/>
      <c r="LZ293" s="22"/>
      <c r="MA293" s="22"/>
      <c r="MB293" s="22"/>
      <c r="MC293" s="22"/>
      <c r="MD293" s="22"/>
      <c r="ME293" s="22"/>
      <c r="MF293" s="22"/>
      <c r="MG293" s="22"/>
      <c r="MH293" s="22"/>
      <c r="MI293" s="22"/>
      <c r="MJ293" s="22"/>
      <c r="MK293" s="22"/>
      <c r="ML293" s="22"/>
      <c r="MM293" s="22"/>
      <c r="MN293" s="22"/>
      <c r="MO293" s="22"/>
      <c r="MP293" s="22"/>
      <c r="MQ293" s="22"/>
      <c r="MR293" s="22"/>
      <c r="MS293" s="22"/>
      <c r="MT293" s="22"/>
      <c r="MU293" s="22"/>
      <c r="MV293" s="22"/>
      <c r="MW293" s="22"/>
      <c r="MX293" s="22"/>
      <c r="MY293" s="22"/>
      <c r="MZ293" s="22"/>
      <c r="NA293" s="22"/>
      <c r="NB293" s="22"/>
      <c r="NC293" s="22"/>
      <c r="ND293" s="22"/>
      <c r="NE293" s="22"/>
      <c r="NF293" s="22"/>
      <c r="NG293" s="22"/>
      <c r="NH293" s="22"/>
      <c r="NI293" s="22"/>
      <c r="NJ293" s="22"/>
      <c r="NK293" s="22"/>
      <c r="NL293" s="22"/>
      <c r="NM293" s="22"/>
      <c r="NN293" s="22"/>
      <c r="NO293" s="22"/>
      <c r="NP293" s="22"/>
      <c r="NQ293" s="22"/>
      <c r="NR293" s="22"/>
      <c r="NS293" s="22"/>
      <c r="NT293" s="22"/>
      <c r="NU293" s="22"/>
      <c r="NV293" s="22"/>
      <c r="NW293" s="22"/>
      <c r="NX293" s="22"/>
      <c r="NY293" s="22"/>
      <c r="NZ293" s="22"/>
      <c r="OA293" s="22"/>
      <c r="OB293" s="22"/>
      <c r="OC293" s="22"/>
      <c r="OD293" s="22"/>
      <c r="OE293" s="22"/>
      <c r="OF293" s="22"/>
      <c r="OG293" s="22"/>
      <c r="OH293" s="22"/>
      <c r="OI293" s="22"/>
      <c r="OJ293" s="22"/>
      <c r="OK293" s="22"/>
      <c r="OL293" s="22"/>
      <c r="OM293" s="22"/>
      <c r="ON293" s="22"/>
      <c r="OO293" s="22"/>
      <c r="OP293" s="22"/>
      <c r="OQ293" s="22"/>
      <c r="OR293" s="22"/>
      <c r="OS293" s="22"/>
      <c r="OT293" s="22"/>
      <c r="OU293" s="22"/>
      <c r="OV293" s="22"/>
      <c r="OW293" s="22"/>
      <c r="OX293" s="22"/>
      <c r="OY293" s="22"/>
      <c r="OZ293" s="22"/>
      <c r="PA293" s="22"/>
      <c r="PB293" s="22"/>
      <c r="PC293" s="22"/>
      <c r="PD293" s="22"/>
      <c r="PE293" s="22"/>
      <c r="PF293" s="22"/>
      <c r="PG293" s="22"/>
      <c r="PH293" s="22"/>
      <c r="PI293" s="22"/>
      <c r="PJ293" s="22"/>
      <c r="PK293" s="22"/>
      <c r="PL293" s="22"/>
      <c r="PM293" s="22"/>
      <c r="PN293" s="22"/>
      <c r="PO293" s="22"/>
      <c r="PP293" s="22"/>
      <c r="PQ293" s="22"/>
      <c r="PR293" s="22"/>
      <c r="PS293" s="22"/>
      <c r="PT293" s="22"/>
      <c r="PU293" s="22"/>
      <c r="PV293" s="22"/>
      <c r="PW293" s="22"/>
      <c r="PX293" s="22"/>
      <c r="PY293" s="22"/>
      <c r="PZ293" s="22"/>
      <c r="QA293" s="22"/>
      <c r="QB293" s="22"/>
      <c r="QC293" s="22"/>
      <c r="QD293" s="22"/>
      <c r="QE293" s="22"/>
      <c r="QF293" s="22"/>
      <c r="QG293" s="22"/>
      <c r="QH293" s="22"/>
      <c r="QI293" s="22"/>
      <c r="QJ293" s="22"/>
      <c r="QK293" s="22"/>
      <c r="QL293" s="22"/>
      <c r="QM293" s="22"/>
      <c r="QN293" s="22"/>
      <c r="QO293" s="22"/>
      <c r="QP293" s="22"/>
      <c r="QQ293" s="22"/>
      <c r="QR293" s="22"/>
      <c r="QS293" s="22"/>
      <c r="QT293" s="22"/>
      <c r="QU293" s="22"/>
      <c r="QV293" s="22"/>
      <c r="QW293" s="22"/>
      <c r="QX293" s="22"/>
      <c r="QY293" s="22"/>
      <c r="QZ293" s="22"/>
      <c r="RA293" s="22"/>
      <c r="RB293" s="22"/>
      <c r="RC293" s="22"/>
      <c r="RD293" s="22"/>
      <c r="RE293" s="22"/>
      <c r="RF293" s="22"/>
      <c r="RG293" s="22"/>
      <c r="RH293" s="22"/>
      <c r="RI293" s="22"/>
      <c r="RJ293" s="22"/>
      <c r="RK293" s="22"/>
      <c r="RL293" s="22"/>
      <c r="RM293" s="22"/>
      <c r="RN293" s="22"/>
      <c r="RO293" s="22"/>
      <c r="RP293" s="22"/>
      <c r="RQ293" s="22"/>
      <c r="RR293" s="22"/>
      <c r="RS293" s="22"/>
      <c r="RT293" s="22"/>
      <c r="RU293" s="22"/>
      <c r="RV293" s="22"/>
      <c r="RW293" s="22"/>
      <c r="RX293" s="22"/>
      <c r="RY293" s="22"/>
      <c r="RZ293" s="22"/>
      <c r="SA293" s="22"/>
      <c r="SB293" s="22"/>
      <c r="SC293" s="22"/>
      <c r="SD293" s="22"/>
      <c r="SE293" s="22"/>
      <c r="SF293" s="22"/>
      <c r="SG293" s="22"/>
      <c r="SH293" s="22"/>
      <c r="SI293" s="22"/>
      <c r="SJ293" s="22"/>
      <c r="SK293" s="22"/>
      <c r="SL293" s="22"/>
      <c r="SM293" s="22"/>
      <c r="SN293" s="22"/>
      <c r="SO293" s="22"/>
      <c r="SP293" s="22"/>
      <c r="SQ293" s="22"/>
      <c r="SR293" s="22"/>
      <c r="SS293" s="22"/>
      <c r="ST293" s="22"/>
      <c r="SU293" s="22"/>
      <c r="SV293" s="22"/>
      <c r="SW293" s="22"/>
      <c r="SX293" s="22"/>
      <c r="SY293" s="22"/>
      <c r="SZ293" s="22"/>
      <c r="TA293" s="22"/>
      <c r="TB293" s="22"/>
      <c r="TC293" s="22"/>
      <c r="TD293" s="22"/>
      <c r="TE293" s="22"/>
      <c r="TF293" s="22"/>
      <c r="TG293" s="22"/>
      <c r="TH293" s="22"/>
      <c r="TI293" s="22"/>
      <c r="TJ293" s="22"/>
      <c r="TK293" s="22"/>
      <c r="TL293" s="22"/>
      <c r="TM293" s="22"/>
      <c r="TN293" s="22"/>
      <c r="TO293" s="22"/>
    </row>
    <row r="294" spans="1:535" s="26" customFormat="1" ht="34.5" customHeight="1" x14ac:dyDescent="0.25">
      <c r="A294" s="94" t="s">
        <v>212</v>
      </c>
      <c r="B294" s="96"/>
      <c r="C294" s="91" t="s">
        <v>42</v>
      </c>
      <c r="D294" s="153">
        <f>D295</f>
        <v>4340725</v>
      </c>
      <c r="E294" s="153">
        <f t="shared" ref="E294:K295" si="225">E295</f>
        <v>3301600</v>
      </c>
      <c r="F294" s="153">
        <f t="shared" si="225"/>
        <v>65425</v>
      </c>
      <c r="G294" s="153">
        <f>G295</f>
        <v>3262430.47</v>
      </c>
      <c r="H294" s="153">
        <f t="shared" si="225"/>
        <v>2526851.73</v>
      </c>
      <c r="I294" s="153">
        <f t="shared" si="225"/>
        <v>36262.89</v>
      </c>
      <c r="J294" s="154">
        <f t="shared" si="211"/>
        <v>75.158653681124704</v>
      </c>
      <c r="K294" s="153">
        <f t="shared" si="225"/>
        <v>0</v>
      </c>
      <c r="L294" s="153">
        <v>0</v>
      </c>
      <c r="M294" s="153">
        <v>0</v>
      </c>
      <c r="N294" s="153">
        <v>0</v>
      </c>
      <c r="O294" s="153">
        <v>0</v>
      </c>
      <c r="P294" s="153">
        <v>0</v>
      </c>
      <c r="Q294" s="153">
        <f t="shared" ref="Q294:Q295" si="226">Q295</f>
        <v>0</v>
      </c>
      <c r="R294" s="153">
        <v>0</v>
      </c>
      <c r="S294" s="153">
        <v>0</v>
      </c>
      <c r="T294" s="153">
        <v>0</v>
      </c>
      <c r="U294" s="153">
        <v>0</v>
      </c>
      <c r="V294" s="153">
        <v>0</v>
      </c>
      <c r="W294" s="154"/>
      <c r="X294" s="153">
        <f t="shared" ref="X294:X295" si="227">X295</f>
        <v>3262430.47</v>
      </c>
      <c r="Y294" s="203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  <c r="DA294" s="31"/>
      <c r="DB294" s="31"/>
      <c r="DC294" s="31"/>
      <c r="DD294" s="31"/>
      <c r="DE294" s="31"/>
      <c r="DF294" s="31"/>
      <c r="DG294" s="31"/>
      <c r="DH294" s="31"/>
      <c r="DI294" s="31"/>
      <c r="DJ294" s="31"/>
      <c r="DK294" s="31"/>
      <c r="DL294" s="31"/>
      <c r="DM294" s="31"/>
      <c r="DN294" s="31"/>
      <c r="DO294" s="31"/>
      <c r="DP294" s="31"/>
      <c r="DQ294" s="31"/>
      <c r="DR294" s="31"/>
      <c r="DS294" s="31"/>
      <c r="DT294" s="31"/>
      <c r="DU294" s="31"/>
      <c r="DV294" s="31"/>
      <c r="DW294" s="31"/>
      <c r="DX294" s="31"/>
      <c r="DY294" s="31"/>
      <c r="DZ294" s="31"/>
      <c r="EA294" s="31"/>
      <c r="EB294" s="31"/>
      <c r="EC294" s="31"/>
      <c r="ED294" s="31"/>
      <c r="EE294" s="31"/>
      <c r="EF294" s="31"/>
      <c r="EG294" s="31"/>
      <c r="EH294" s="31"/>
      <c r="EI294" s="31"/>
      <c r="EJ294" s="31"/>
      <c r="EK294" s="31"/>
      <c r="EL294" s="31"/>
      <c r="EM294" s="31"/>
      <c r="EN294" s="31"/>
      <c r="EO294" s="31"/>
      <c r="EP294" s="31"/>
      <c r="EQ294" s="31"/>
      <c r="ER294" s="31"/>
      <c r="ES294" s="31"/>
      <c r="ET294" s="31"/>
      <c r="EU294" s="31"/>
      <c r="EV294" s="31"/>
      <c r="EW294" s="31"/>
      <c r="EX294" s="31"/>
      <c r="EY294" s="31"/>
      <c r="EZ294" s="31"/>
      <c r="FA294" s="31"/>
      <c r="FB294" s="31"/>
      <c r="FC294" s="31"/>
      <c r="FD294" s="31"/>
      <c r="FE294" s="31"/>
      <c r="FF294" s="31"/>
      <c r="FG294" s="31"/>
      <c r="FH294" s="31"/>
      <c r="FI294" s="31"/>
      <c r="FJ294" s="31"/>
      <c r="FK294" s="31"/>
      <c r="FL294" s="31"/>
      <c r="FM294" s="31"/>
      <c r="FN294" s="31"/>
      <c r="FO294" s="31"/>
      <c r="FP294" s="31"/>
      <c r="FQ294" s="31"/>
      <c r="FR294" s="31"/>
      <c r="FS294" s="31"/>
      <c r="FT294" s="31"/>
      <c r="FU294" s="31"/>
      <c r="FV294" s="31"/>
      <c r="FW294" s="31"/>
      <c r="FX294" s="31"/>
      <c r="FY294" s="31"/>
      <c r="FZ294" s="31"/>
      <c r="GA294" s="31"/>
      <c r="GB294" s="31"/>
      <c r="GC294" s="31"/>
      <c r="GD294" s="31"/>
      <c r="GE294" s="31"/>
      <c r="GF294" s="31"/>
      <c r="GG294" s="31"/>
      <c r="GH294" s="31"/>
      <c r="GI294" s="31"/>
      <c r="GJ294" s="31"/>
      <c r="GK294" s="31"/>
      <c r="GL294" s="31"/>
      <c r="GM294" s="31"/>
      <c r="GN294" s="31"/>
      <c r="GO294" s="31"/>
      <c r="GP294" s="31"/>
      <c r="GQ294" s="31"/>
      <c r="GR294" s="31"/>
      <c r="GS294" s="31"/>
      <c r="GT294" s="31"/>
      <c r="GU294" s="31"/>
      <c r="GV294" s="31"/>
      <c r="GW294" s="31"/>
      <c r="GX294" s="31"/>
      <c r="GY294" s="31"/>
      <c r="GZ294" s="31"/>
      <c r="HA294" s="31"/>
      <c r="HB294" s="31"/>
      <c r="HC294" s="31"/>
      <c r="HD294" s="31"/>
      <c r="HE294" s="31"/>
      <c r="HF294" s="31"/>
      <c r="HG294" s="31"/>
      <c r="HH294" s="31"/>
      <c r="HI294" s="31"/>
      <c r="HJ294" s="31"/>
      <c r="HK294" s="31"/>
      <c r="HL294" s="31"/>
      <c r="HM294" s="31"/>
      <c r="HN294" s="31"/>
      <c r="HO294" s="31"/>
      <c r="HP294" s="31"/>
      <c r="HQ294" s="31"/>
      <c r="HR294" s="31"/>
      <c r="HS294" s="31"/>
      <c r="HT294" s="31"/>
      <c r="HU294" s="31"/>
      <c r="HV294" s="31"/>
      <c r="HW294" s="31"/>
      <c r="HX294" s="31"/>
      <c r="HY294" s="31"/>
      <c r="HZ294" s="31"/>
      <c r="IA294" s="31"/>
      <c r="IB294" s="31"/>
      <c r="IC294" s="31"/>
      <c r="ID294" s="31"/>
      <c r="IE294" s="31"/>
      <c r="IF294" s="31"/>
      <c r="IG294" s="31"/>
      <c r="IH294" s="31"/>
      <c r="II294" s="31"/>
      <c r="IJ294" s="31"/>
      <c r="IK294" s="31"/>
      <c r="IL294" s="31"/>
      <c r="IM294" s="31"/>
      <c r="IN294" s="31"/>
      <c r="IO294" s="31"/>
      <c r="IP294" s="31"/>
      <c r="IQ294" s="31"/>
      <c r="IR294" s="31"/>
      <c r="IS294" s="31"/>
      <c r="IT294" s="31"/>
      <c r="IU294" s="31"/>
      <c r="IV294" s="31"/>
      <c r="IW294" s="31"/>
      <c r="IX294" s="31"/>
      <c r="IY294" s="31"/>
      <c r="IZ294" s="31"/>
      <c r="JA294" s="31"/>
      <c r="JB294" s="31"/>
      <c r="JC294" s="31"/>
      <c r="JD294" s="31"/>
      <c r="JE294" s="31"/>
      <c r="JF294" s="31"/>
      <c r="JG294" s="31"/>
      <c r="JH294" s="31"/>
      <c r="JI294" s="31"/>
      <c r="JJ294" s="31"/>
      <c r="JK294" s="31"/>
      <c r="JL294" s="31"/>
      <c r="JM294" s="31"/>
      <c r="JN294" s="31"/>
      <c r="JO294" s="31"/>
      <c r="JP294" s="31"/>
      <c r="JQ294" s="31"/>
      <c r="JR294" s="31"/>
      <c r="JS294" s="31"/>
      <c r="JT294" s="31"/>
      <c r="JU294" s="31"/>
      <c r="JV294" s="31"/>
      <c r="JW294" s="31"/>
      <c r="JX294" s="31"/>
      <c r="JY294" s="31"/>
      <c r="JZ294" s="31"/>
      <c r="KA294" s="31"/>
      <c r="KB294" s="31"/>
      <c r="KC294" s="31"/>
      <c r="KD294" s="31"/>
      <c r="KE294" s="31"/>
      <c r="KF294" s="31"/>
      <c r="KG294" s="31"/>
      <c r="KH294" s="31"/>
      <c r="KI294" s="31"/>
      <c r="KJ294" s="31"/>
      <c r="KK294" s="31"/>
      <c r="KL294" s="31"/>
      <c r="KM294" s="31"/>
      <c r="KN294" s="31"/>
      <c r="KO294" s="31"/>
      <c r="KP294" s="31"/>
      <c r="KQ294" s="31"/>
      <c r="KR294" s="31"/>
      <c r="KS294" s="31"/>
      <c r="KT294" s="31"/>
      <c r="KU294" s="31"/>
      <c r="KV294" s="31"/>
      <c r="KW294" s="31"/>
      <c r="KX294" s="31"/>
      <c r="KY294" s="31"/>
      <c r="KZ294" s="31"/>
      <c r="LA294" s="31"/>
      <c r="LB294" s="31"/>
      <c r="LC294" s="31"/>
      <c r="LD294" s="31"/>
      <c r="LE294" s="31"/>
      <c r="LF294" s="31"/>
      <c r="LG294" s="31"/>
      <c r="LH294" s="31"/>
      <c r="LI294" s="31"/>
      <c r="LJ294" s="31"/>
      <c r="LK294" s="31"/>
      <c r="LL294" s="31"/>
      <c r="LM294" s="31"/>
      <c r="LN294" s="31"/>
      <c r="LO294" s="31"/>
      <c r="LP294" s="31"/>
      <c r="LQ294" s="31"/>
      <c r="LR294" s="31"/>
      <c r="LS294" s="31"/>
      <c r="LT294" s="31"/>
      <c r="LU294" s="31"/>
      <c r="LV294" s="31"/>
      <c r="LW294" s="31"/>
      <c r="LX294" s="31"/>
      <c r="LY294" s="31"/>
      <c r="LZ294" s="31"/>
      <c r="MA294" s="31"/>
      <c r="MB294" s="31"/>
      <c r="MC294" s="31"/>
      <c r="MD294" s="31"/>
      <c r="ME294" s="31"/>
      <c r="MF294" s="31"/>
      <c r="MG294" s="31"/>
      <c r="MH294" s="31"/>
      <c r="MI294" s="31"/>
      <c r="MJ294" s="31"/>
      <c r="MK294" s="31"/>
      <c r="ML294" s="31"/>
      <c r="MM294" s="31"/>
      <c r="MN294" s="31"/>
      <c r="MO294" s="31"/>
      <c r="MP294" s="31"/>
      <c r="MQ294" s="31"/>
      <c r="MR294" s="31"/>
      <c r="MS294" s="31"/>
      <c r="MT294" s="31"/>
      <c r="MU294" s="31"/>
      <c r="MV294" s="31"/>
      <c r="MW294" s="31"/>
      <c r="MX294" s="31"/>
      <c r="MY294" s="31"/>
      <c r="MZ294" s="31"/>
      <c r="NA294" s="31"/>
      <c r="NB294" s="31"/>
      <c r="NC294" s="31"/>
      <c r="ND294" s="31"/>
      <c r="NE294" s="31"/>
      <c r="NF294" s="31"/>
      <c r="NG294" s="31"/>
      <c r="NH294" s="31"/>
      <c r="NI294" s="31"/>
      <c r="NJ294" s="31"/>
      <c r="NK294" s="31"/>
      <c r="NL294" s="31"/>
      <c r="NM294" s="31"/>
      <c r="NN294" s="31"/>
      <c r="NO294" s="31"/>
      <c r="NP294" s="31"/>
      <c r="NQ294" s="31"/>
      <c r="NR294" s="31"/>
      <c r="NS294" s="31"/>
      <c r="NT294" s="31"/>
      <c r="NU294" s="31"/>
      <c r="NV294" s="31"/>
      <c r="NW294" s="31"/>
      <c r="NX294" s="31"/>
      <c r="NY294" s="31"/>
      <c r="NZ294" s="31"/>
      <c r="OA294" s="31"/>
      <c r="OB294" s="31"/>
      <c r="OC294" s="31"/>
      <c r="OD294" s="31"/>
      <c r="OE294" s="31"/>
      <c r="OF294" s="31"/>
      <c r="OG294" s="31"/>
      <c r="OH294" s="31"/>
      <c r="OI294" s="31"/>
      <c r="OJ294" s="31"/>
      <c r="OK294" s="31"/>
      <c r="OL294" s="31"/>
      <c r="OM294" s="31"/>
      <c r="ON294" s="31"/>
      <c r="OO294" s="31"/>
      <c r="OP294" s="31"/>
      <c r="OQ294" s="31"/>
      <c r="OR294" s="31"/>
      <c r="OS294" s="31"/>
      <c r="OT294" s="31"/>
      <c r="OU294" s="31"/>
      <c r="OV294" s="31"/>
      <c r="OW294" s="31"/>
      <c r="OX294" s="31"/>
      <c r="OY294" s="31"/>
      <c r="OZ294" s="31"/>
      <c r="PA294" s="31"/>
      <c r="PB294" s="31"/>
      <c r="PC294" s="31"/>
      <c r="PD294" s="31"/>
      <c r="PE294" s="31"/>
      <c r="PF294" s="31"/>
      <c r="PG294" s="31"/>
      <c r="PH294" s="31"/>
      <c r="PI294" s="31"/>
      <c r="PJ294" s="31"/>
      <c r="PK294" s="31"/>
      <c r="PL294" s="31"/>
      <c r="PM294" s="31"/>
      <c r="PN294" s="31"/>
      <c r="PO294" s="31"/>
      <c r="PP294" s="31"/>
      <c r="PQ294" s="31"/>
      <c r="PR294" s="31"/>
      <c r="PS294" s="31"/>
      <c r="PT294" s="31"/>
      <c r="PU294" s="31"/>
      <c r="PV294" s="31"/>
      <c r="PW294" s="31"/>
      <c r="PX294" s="31"/>
      <c r="PY294" s="31"/>
      <c r="PZ294" s="31"/>
      <c r="QA294" s="31"/>
      <c r="QB294" s="31"/>
      <c r="QC294" s="31"/>
      <c r="QD294" s="31"/>
      <c r="QE294" s="31"/>
      <c r="QF294" s="31"/>
      <c r="QG294" s="31"/>
      <c r="QH294" s="31"/>
      <c r="QI294" s="31"/>
      <c r="QJ294" s="31"/>
      <c r="QK294" s="31"/>
      <c r="QL294" s="31"/>
      <c r="QM294" s="31"/>
      <c r="QN294" s="31"/>
      <c r="QO294" s="31"/>
      <c r="QP294" s="31"/>
      <c r="QQ294" s="31"/>
      <c r="QR294" s="31"/>
      <c r="QS294" s="31"/>
      <c r="QT294" s="31"/>
      <c r="QU294" s="31"/>
      <c r="QV294" s="31"/>
      <c r="QW294" s="31"/>
      <c r="QX294" s="31"/>
      <c r="QY294" s="31"/>
      <c r="QZ294" s="31"/>
      <c r="RA294" s="31"/>
      <c r="RB294" s="31"/>
      <c r="RC294" s="31"/>
      <c r="RD294" s="31"/>
      <c r="RE294" s="31"/>
      <c r="RF294" s="31"/>
      <c r="RG294" s="31"/>
      <c r="RH294" s="31"/>
      <c r="RI294" s="31"/>
      <c r="RJ294" s="31"/>
      <c r="RK294" s="31"/>
      <c r="RL294" s="31"/>
      <c r="RM294" s="31"/>
      <c r="RN294" s="31"/>
      <c r="RO294" s="31"/>
      <c r="RP294" s="31"/>
      <c r="RQ294" s="31"/>
      <c r="RR294" s="31"/>
      <c r="RS294" s="31"/>
      <c r="RT294" s="31"/>
      <c r="RU294" s="31"/>
      <c r="RV294" s="31"/>
      <c r="RW294" s="31"/>
      <c r="RX294" s="31"/>
      <c r="RY294" s="31"/>
      <c r="RZ294" s="31"/>
      <c r="SA294" s="31"/>
      <c r="SB294" s="31"/>
      <c r="SC294" s="31"/>
      <c r="SD294" s="31"/>
      <c r="SE294" s="31"/>
      <c r="SF294" s="31"/>
      <c r="SG294" s="31"/>
      <c r="SH294" s="31"/>
      <c r="SI294" s="31"/>
      <c r="SJ294" s="31"/>
      <c r="SK294" s="31"/>
      <c r="SL294" s="31"/>
      <c r="SM294" s="31"/>
      <c r="SN294" s="31"/>
      <c r="SO294" s="31"/>
      <c r="SP294" s="31"/>
      <c r="SQ294" s="31"/>
      <c r="SR294" s="31"/>
      <c r="SS294" s="31"/>
      <c r="ST294" s="31"/>
      <c r="SU294" s="31"/>
      <c r="SV294" s="31"/>
      <c r="SW294" s="31"/>
      <c r="SX294" s="31"/>
      <c r="SY294" s="31"/>
      <c r="SZ294" s="31"/>
      <c r="TA294" s="31"/>
      <c r="TB294" s="31"/>
      <c r="TC294" s="31"/>
      <c r="TD294" s="31"/>
      <c r="TE294" s="31"/>
      <c r="TF294" s="31"/>
      <c r="TG294" s="31"/>
      <c r="TH294" s="31"/>
      <c r="TI294" s="31"/>
      <c r="TJ294" s="31"/>
      <c r="TK294" s="31"/>
      <c r="TL294" s="31"/>
      <c r="TM294" s="31"/>
      <c r="TN294" s="31"/>
      <c r="TO294" s="31"/>
    </row>
    <row r="295" spans="1:535" s="33" customFormat="1" ht="35.25" customHeight="1" x14ac:dyDescent="0.25">
      <c r="A295" s="84" t="s">
        <v>210</v>
      </c>
      <c r="B295" s="93"/>
      <c r="C295" s="67" t="s">
        <v>42</v>
      </c>
      <c r="D295" s="155">
        <f>D296</f>
        <v>4340725</v>
      </c>
      <c r="E295" s="155">
        <f t="shared" si="225"/>
        <v>3301600</v>
      </c>
      <c r="F295" s="155">
        <f t="shared" si="225"/>
        <v>65425</v>
      </c>
      <c r="G295" s="155">
        <f>G296</f>
        <v>3262430.47</v>
      </c>
      <c r="H295" s="155">
        <f t="shared" si="225"/>
        <v>2526851.73</v>
      </c>
      <c r="I295" s="155">
        <f t="shared" si="225"/>
        <v>36262.89</v>
      </c>
      <c r="J295" s="154">
        <f t="shared" si="211"/>
        <v>75.158653681124704</v>
      </c>
      <c r="K295" s="155">
        <f t="shared" si="225"/>
        <v>0</v>
      </c>
      <c r="L295" s="155">
        <v>0</v>
      </c>
      <c r="M295" s="155">
        <v>0</v>
      </c>
      <c r="N295" s="155">
        <v>0</v>
      </c>
      <c r="O295" s="155">
        <v>0</v>
      </c>
      <c r="P295" s="155">
        <v>0</v>
      </c>
      <c r="Q295" s="155">
        <f t="shared" si="226"/>
        <v>0</v>
      </c>
      <c r="R295" s="155">
        <v>0</v>
      </c>
      <c r="S295" s="155">
        <v>0</v>
      </c>
      <c r="T295" s="155">
        <v>0</v>
      </c>
      <c r="U295" s="155">
        <v>0</v>
      </c>
      <c r="V295" s="155">
        <v>0</v>
      </c>
      <c r="W295" s="154"/>
      <c r="X295" s="155">
        <f t="shared" si="227"/>
        <v>3262430.47</v>
      </c>
      <c r="Y295" s="203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  <c r="CP295" s="32"/>
      <c r="CQ295" s="32"/>
      <c r="CR295" s="32"/>
      <c r="CS295" s="32"/>
      <c r="CT295" s="32"/>
      <c r="CU295" s="32"/>
      <c r="CV295" s="32"/>
      <c r="CW295" s="32"/>
      <c r="CX295" s="32"/>
      <c r="CY295" s="32"/>
      <c r="CZ295" s="32"/>
      <c r="DA295" s="32"/>
      <c r="DB295" s="32"/>
      <c r="DC295" s="32"/>
      <c r="DD295" s="32"/>
      <c r="DE295" s="32"/>
      <c r="DF295" s="32"/>
      <c r="DG295" s="32"/>
      <c r="DH295" s="32"/>
      <c r="DI295" s="32"/>
      <c r="DJ295" s="32"/>
      <c r="DK295" s="32"/>
      <c r="DL295" s="32"/>
      <c r="DM295" s="32"/>
      <c r="DN295" s="32"/>
      <c r="DO295" s="32"/>
      <c r="DP295" s="32"/>
      <c r="DQ295" s="32"/>
      <c r="DR295" s="32"/>
      <c r="DS295" s="32"/>
      <c r="DT295" s="32"/>
      <c r="DU295" s="32"/>
      <c r="DV295" s="32"/>
      <c r="DW295" s="32"/>
      <c r="DX295" s="32"/>
      <c r="DY295" s="32"/>
      <c r="DZ295" s="32"/>
      <c r="EA295" s="32"/>
      <c r="EB295" s="32"/>
      <c r="EC295" s="32"/>
      <c r="ED295" s="32"/>
      <c r="EE295" s="32"/>
      <c r="EF295" s="32"/>
      <c r="EG295" s="32"/>
      <c r="EH295" s="32"/>
      <c r="EI295" s="32"/>
      <c r="EJ295" s="32"/>
      <c r="EK295" s="32"/>
      <c r="EL295" s="32"/>
      <c r="EM295" s="32"/>
      <c r="EN295" s="32"/>
      <c r="EO295" s="32"/>
      <c r="EP295" s="32"/>
      <c r="EQ295" s="32"/>
      <c r="ER295" s="32"/>
      <c r="ES295" s="32"/>
      <c r="ET295" s="32"/>
      <c r="EU295" s="32"/>
      <c r="EV295" s="32"/>
      <c r="EW295" s="32"/>
      <c r="EX295" s="32"/>
      <c r="EY295" s="32"/>
      <c r="EZ295" s="32"/>
      <c r="FA295" s="32"/>
      <c r="FB295" s="32"/>
      <c r="FC295" s="32"/>
      <c r="FD295" s="32"/>
      <c r="FE295" s="32"/>
      <c r="FF295" s="32"/>
      <c r="FG295" s="32"/>
      <c r="FH295" s="32"/>
      <c r="FI295" s="32"/>
      <c r="FJ295" s="32"/>
      <c r="FK295" s="32"/>
      <c r="FL295" s="32"/>
      <c r="FM295" s="32"/>
      <c r="FN295" s="32"/>
      <c r="FO295" s="32"/>
      <c r="FP295" s="32"/>
      <c r="FQ295" s="32"/>
      <c r="FR295" s="32"/>
      <c r="FS295" s="32"/>
      <c r="FT295" s="32"/>
      <c r="FU295" s="32"/>
      <c r="FV295" s="32"/>
      <c r="FW295" s="32"/>
      <c r="FX295" s="32"/>
      <c r="FY295" s="32"/>
      <c r="FZ295" s="32"/>
      <c r="GA295" s="32"/>
      <c r="GB295" s="32"/>
      <c r="GC295" s="32"/>
      <c r="GD295" s="32"/>
      <c r="GE295" s="32"/>
      <c r="GF295" s="32"/>
      <c r="GG295" s="32"/>
      <c r="GH295" s="32"/>
      <c r="GI295" s="32"/>
      <c r="GJ295" s="32"/>
      <c r="GK295" s="32"/>
      <c r="GL295" s="32"/>
      <c r="GM295" s="32"/>
      <c r="GN295" s="32"/>
      <c r="GO295" s="32"/>
      <c r="GP295" s="32"/>
      <c r="GQ295" s="32"/>
      <c r="GR295" s="32"/>
      <c r="GS295" s="32"/>
      <c r="GT295" s="32"/>
      <c r="GU295" s="32"/>
      <c r="GV295" s="32"/>
      <c r="GW295" s="32"/>
      <c r="GX295" s="32"/>
      <c r="GY295" s="32"/>
      <c r="GZ295" s="32"/>
      <c r="HA295" s="32"/>
      <c r="HB295" s="32"/>
      <c r="HC295" s="32"/>
      <c r="HD295" s="32"/>
      <c r="HE295" s="32"/>
      <c r="HF295" s="32"/>
      <c r="HG295" s="32"/>
      <c r="HH295" s="32"/>
      <c r="HI295" s="32"/>
      <c r="HJ295" s="32"/>
      <c r="HK295" s="32"/>
      <c r="HL295" s="32"/>
      <c r="HM295" s="32"/>
      <c r="HN295" s="32"/>
      <c r="HO295" s="32"/>
      <c r="HP295" s="32"/>
      <c r="HQ295" s="32"/>
      <c r="HR295" s="32"/>
      <c r="HS295" s="32"/>
      <c r="HT295" s="32"/>
      <c r="HU295" s="32"/>
      <c r="HV295" s="32"/>
      <c r="HW295" s="32"/>
      <c r="HX295" s="32"/>
      <c r="HY295" s="32"/>
      <c r="HZ295" s="32"/>
      <c r="IA295" s="32"/>
      <c r="IB295" s="32"/>
      <c r="IC295" s="32"/>
      <c r="ID295" s="32"/>
      <c r="IE295" s="32"/>
      <c r="IF295" s="32"/>
      <c r="IG295" s="32"/>
      <c r="IH295" s="32"/>
      <c r="II295" s="32"/>
      <c r="IJ295" s="32"/>
      <c r="IK295" s="32"/>
      <c r="IL295" s="32"/>
      <c r="IM295" s="32"/>
      <c r="IN295" s="32"/>
      <c r="IO295" s="32"/>
      <c r="IP295" s="32"/>
      <c r="IQ295" s="32"/>
      <c r="IR295" s="32"/>
      <c r="IS295" s="32"/>
      <c r="IT295" s="32"/>
      <c r="IU295" s="32"/>
      <c r="IV295" s="32"/>
      <c r="IW295" s="32"/>
      <c r="IX295" s="32"/>
      <c r="IY295" s="32"/>
      <c r="IZ295" s="32"/>
      <c r="JA295" s="32"/>
      <c r="JB295" s="32"/>
      <c r="JC295" s="32"/>
      <c r="JD295" s="32"/>
      <c r="JE295" s="32"/>
      <c r="JF295" s="32"/>
      <c r="JG295" s="32"/>
      <c r="JH295" s="32"/>
      <c r="JI295" s="32"/>
      <c r="JJ295" s="32"/>
      <c r="JK295" s="32"/>
      <c r="JL295" s="32"/>
      <c r="JM295" s="32"/>
      <c r="JN295" s="32"/>
      <c r="JO295" s="32"/>
      <c r="JP295" s="32"/>
      <c r="JQ295" s="32"/>
      <c r="JR295" s="32"/>
      <c r="JS295" s="32"/>
      <c r="JT295" s="32"/>
      <c r="JU295" s="32"/>
      <c r="JV295" s="32"/>
      <c r="JW295" s="32"/>
      <c r="JX295" s="32"/>
      <c r="JY295" s="32"/>
      <c r="JZ295" s="32"/>
      <c r="KA295" s="32"/>
      <c r="KB295" s="32"/>
      <c r="KC295" s="32"/>
      <c r="KD295" s="32"/>
      <c r="KE295" s="32"/>
      <c r="KF295" s="32"/>
      <c r="KG295" s="32"/>
      <c r="KH295" s="32"/>
      <c r="KI295" s="32"/>
      <c r="KJ295" s="32"/>
      <c r="KK295" s="32"/>
      <c r="KL295" s="32"/>
      <c r="KM295" s="32"/>
      <c r="KN295" s="32"/>
      <c r="KO295" s="32"/>
      <c r="KP295" s="32"/>
      <c r="KQ295" s="32"/>
      <c r="KR295" s="32"/>
      <c r="KS295" s="32"/>
      <c r="KT295" s="32"/>
      <c r="KU295" s="32"/>
      <c r="KV295" s="32"/>
      <c r="KW295" s="32"/>
      <c r="KX295" s="32"/>
      <c r="KY295" s="32"/>
      <c r="KZ295" s="32"/>
      <c r="LA295" s="32"/>
      <c r="LB295" s="32"/>
      <c r="LC295" s="32"/>
      <c r="LD295" s="32"/>
      <c r="LE295" s="32"/>
      <c r="LF295" s="32"/>
      <c r="LG295" s="32"/>
      <c r="LH295" s="32"/>
      <c r="LI295" s="32"/>
      <c r="LJ295" s="32"/>
      <c r="LK295" s="32"/>
      <c r="LL295" s="32"/>
      <c r="LM295" s="32"/>
      <c r="LN295" s="32"/>
      <c r="LO295" s="32"/>
      <c r="LP295" s="32"/>
      <c r="LQ295" s="32"/>
      <c r="LR295" s="32"/>
      <c r="LS295" s="32"/>
      <c r="LT295" s="32"/>
      <c r="LU295" s="32"/>
      <c r="LV295" s="32"/>
      <c r="LW295" s="32"/>
      <c r="LX295" s="32"/>
      <c r="LY295" s="32"/>
      <c r="LZ295" s="32"/>
      <c r="MA295" s="32"/>
      <c r="MB295" s="32"/>
      <c r="MC295" s="32"/>
      <c r="MD295" s="32"/>
      <c r="ME295" s="32"/>
      <c r="MF295" s="32"/>
      <c r="MG295" s="32"/>
      <c r="MH295" s="32"/>
      <c r="MI295" s="32"/>
      <c r="MJ295" s="32"/>
      <c r="MK295" s="32"/>
      <c r="ML295" s="32"/>
      <c r="MM295" s="32"/>
      <c r="MN295" s="32"/>
      <c r="MO295" s="32"/>
      <c r="MP295" s="32"/>
      <c r="MQ295" s="32"/>
      <c r="MR295" s="32"/>
      <c r="MS295" s="32"/>
      <c r="MT295" s="32"/>
      <c r="MU295" s="32"/>
      <c r="MV295" s="32"/>
      <c r="MW295" s="32"/>
      <c r="MX295" s="32"/>
      <c r="MY295" s="32"/>
      <c r="MZ295" s="32"/>
      <c r="NA295" s="32"/>
      <c r="NB295" s="32"/>
      <c r="NC295" s="32"/>
      <c r="ND295" s="32"/>
      <c r="NE295" s="32"/>
      <c r="NF295" s="32"/>
      <c r="NG295" s="32"/>
      <c r="NH295" s="32"/>
      <c r="NI295" s="32"/>
      <c r="NJ295" s="32"/>
      <c r="NK295" s="32"/>
      <c r="NL295" s="32"/>
      <c r="NM295" s="32"/>
      <c r="NN295" s="32"/>
      <c r="NO295" s="32"/>
      <c r="NP295" s="32"/>
      <c r="NQ295" s="32"/>
      <c r="NR295" s="32"/>
      <c r="NS295" s="32"/>
      <c r="NT295" s="32"/>
      <c r="NU295" s="32"/>
      <c r="NV295" s="32"/>
      <c r="NW295" s="32"/>
      <c r="NX295" s="32"/>
      <c r="NY295" s="32"/>
      <c r="NZ295" s="32"/>
      <c r="OA295" s="32"/>
      <c r="OB295" s="32"/>
      <c r="OC295" s="32"/>
      <c r="OD295" s="32"/>
      <c r="OE295" s="32"/>
      <c r="OF295" s="32"/>
      <c r="OG295" s="32"/>
      <c r="OH295" s="32"/>
      <c r="OI295" s="32"/>
      <c r="OJ295" s="32"/>
      <c r="OK295" s="32"/>
      <c r="OL295" s="32"/>
      <c r="OM295" s="32"/>
      <c r="ON295" s="32"/>
      <c r="OO295" s="32"/>
      <c r="OP295" s="32"/>
      <c r="OQ295" s="32"/>
      <c r="OR295" s="32"/>
      <c r="OS295" s="32"/>
      <c r="OT295" s="32"/>
      <c r="OU295" s="32"/>
      <c r="OV295" s="32"/>
      <c r="OW295" s="32"/>
      <c r="OX295" s="32"/>
      <c r="OY295" s="32"/>
      <c r="OZ295" s="32"/>
      <c r="PA295" s="32"/>
      <c r="PB295" s="32"/>
      <c r="PC295" s="32"/>
      <c r="PD295" s="32"/>
      <c r="PE295" s="32"/>
      <c r="PF295" s="32"/>
      <c r="PG295" s="32"/>
      <c r="PH295" s="32"/>
      <c r="PI295" s="32"/>
      <c r="PJ295" s="32"/>
      <c r="PK295" s="32"/>
      <c r="PL295" s="32"/>
      <c r="PM295" s="32"/>
      <c r="PN295" s="32"/>
      <c r="PO295" s="32"/>
      <c r="PP295" s="32"/>
      <c r="PQ295" s="32"/>
      <c r="PR295" s="32"/>
      <c r="PS295" s="32"/>
      <c r="PT295" s="32"/>
      <c r="PU295" s="32"/>
      <c r="PV295" s="32"/>
      <c r="PW295" s="32"/>
      <c r="PX295" s="32"/>
      <c r="PY295" s="32"/>
      <c r="PZ295" s="32"/>
      <c r="QA295" s="32"/>
      <c r="QB295" s="32"/>
      <c r="QC295" s="32"/>
      <c r="QD295" s="32"/>
      <c r="QE295" s="32"/>
      <c r="QF295" s="32"/>
      <c r="QG295" s="32"/>
      <c r="QH295" s="32"/>
      <c r="QI295" s="32"/>
      <c r="QJ295" s="32"/>
      <c r="QK295" s="32"/>
      <c r="QL295" s="32"/>
      <c r="QM295" s="32"/>
      <c r="QN295" s="32"/>
      <c r="QO295" s="32"/>
      <c r="QP295" s="32"/>
      <c r="QQ295" s="32"/>
      <c r="QR295" s="32"/>
      <c r="QS295" s="32"/>
      <c r="QT295" s="32"/>
      <c r="QU295" s="32"/>
      <c r="QV295" s="32"/>
      <c r="QW295" s="32"/>
      <c r="QX295" s="32"/>
      <c r="QY295" s="32"/>
      <c r="QZ295" s="32"/>
      <c r="RA295" s="32"/>
      <c r="RB295" s="32"/>
      <c r="RC295" s="32"/>
      <c r="RD295" s="32"/>
      <c r="RE295" s="32"/>
      <c r="RF295" s="32"/>
      <c r="RG295" s="32"/>
      <c r="RH295" s="32"/>
      <c r="RI295" s="32"/>
      <c r="RJ295" s="32"/>
      <c r="RK295" s="32"/>
      <c r="RL295" s="32"/>
      <c r="RM295" s="32"/>
      <c r="RN295" s="32"/>
      <c r="RO295" s="32"/>
      <c r="RP295" s="32"/>
      <c r="RQ295" s="32"/>
      <c r="RR295" s="32"/>
      <c r="RS295" s="32"/>
      <c r="RT295" s="32"/>
      <c r="RU295" s="32"/>
      <c r="RV295" s="32"/>
      <c r="RW295" s="32"/>
      <c r="RX295" s="32"/>
      <c r="RY295" s="32"/>
      <c r="RZ295" s="32"/>
      <c r="SA295" s="32"/>
      <c r="SB295" s="32"/>
      <c r="SC295" s="32"/>
      <c r="SD295" s="32"/>
      <c r="SE295" s="32"/>
      <c r="SF295" s="32"/>
      <c r="SG295" s="32"/>
      <c r="SH295" s="32"/>
      <c r="SI295" s="32"/>
      <c r="SJ295" s="32"/>
      <c r="SK295" s="32"/>
      <c r="SL295" s="32"/>
      <c r="SM295" s="32"/>
      <c r="SN295" s="32"/>
      <c r="SO295" s="32"/>
      <c r="SP295" s="32"/>
      <c r="SQ295" s="32"/>
      <c r="SR295" s="32"/>
      <c r="SS295" s="32"/>
      <c r="ST295" s="32"/>
      <c r="SU295" s="32"/>
      <c r="SV295" s="32"/>
      <c r="SW295" s="32"/>
      <c r="SX295" s="32"/>
      <c r="SY295" s="32"/>
      <c r="SZ295" s="32"/>
      <c r="TA295" s="32"/>
      <c r="TB295" s="32"/>
      <c r="TC295" s="32"/>
      <c r="TD295" s="32"/>
      <c r="TE295" s="32"/>
      <c r="TF295" s="32"/>
      <c r="TG295" s="32"/>
      <c r="TH295" s="32"/>
      <c r="TI295" s="32"/>
      <c r="TJ295" s="32"/>
      <c r="TK295" s="32"/>
      <c r="TL295" s="32"/>
      <c r="TM295" s="32"/>
      <c r="TN295" s="32"/>
      <c r="TO295" s="32"/>
    </row>
    <row r="296" spans="1:535" s="21" customFormat="1" ht="49.5" customHeight="1" x14ac:dyDescent="0.25">
      <c r="A296" s="53" t="s">
        <v>211</v>
      </c>
      <c r="B296" s="82" t="str">
        <f>'дод 5'!A20</f>
        <v>0160</v>
      </c>
      <c r="C296" s="35" t="s">
        <v>492</v>
      </c>
      <c r="D296" s="157">
        <v>4340725</v>
      </c>
      <c r="E296" s="157">
        <v>3301600</v>
      </c>
      <c r="F296" s="157">
        <v>65425</v>
      </c>
      <c r="G296" s="157">
        <v>3262430.47</v>
      </c>
      <c r="H296" s="157">
        <v>2526851.73</v>
      </c>
      <c r="I296" s="157">
        <v>36262.89</v>
      </c>
      <c r="J296" s="158">
        <f t="shared" si="211"/>
        <v>75.158653681124704</v>
      </c>
      <c r="K296" s="157">
        <f>M296+P296</f>
        <v>0</v>
      </c>
      <c r="L296" s="157"/>
      <c r="M296" s="157"/>
      <c r="N296" s="157"/>
      <c r="O296" s="157"/>
      <c r="P296" s="157"/>
      <c r="Q296" s="157">
        <f>S296+V296</f>
        <v>0</v>
      </c>
      <c r="R296" s="157"/>
      <c r="S296" s="157"/>
      <c r="T296" s="157"/>
      <c r="U296" s="157"/>
      <c r="V296" s="157"/>
      <c r="W296" s="158"/>
      <c r="X296" s="157">
        <f t="shared" ref="X296" si="228">G296+Q296</f>
        <v>3262430.47</v>
      </c>
      <c r="Y296" s="203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  <c r="IS296" s="22"/>
      <c r="IT296" s="22"/>
      <c r="IU296" s="22"/>
      <c r="IV296" s="22"/>
      <c r="IW296" s="22"/>
      <c r="IX296" s="22"/>
      <c r="IY296" s="22"/>
      <c r="IZ296" s="22"/>
      <c r="JA296" s="22"/>
      <c r="JB296" s="22"/>
      <c r="JC296" s="22"/>
      <c r="JD296" s="22"/>
      <c r="JE296" s="22"/>
      <c r="JF296" s="22"/>
      <c r="JG296" s="22"/>
      <c r="JH296" s="22"/>
      <c r="JI296" s="22"/>
      <c r="JJ296" s="22"/>
      <c r="JK296" s="22"/>
      <c r="JL296" s="22"/>
      <c r="JM296" s="22"/>
      <c r="JN296" s="22"/>
      <c r="JO296" s="22"/>
      <c r="JP296" s="22"/>
      <c r="JQ296" s="22"/>
      <c r="JR296" s="22"/>
      <c r="JS296" s="22"/>
      <c r="JT296" s="22"/>
      <c r="JU296" s="22"/>
      <c r="JV296" s="22"/>
      <c r="JW296" s="22"/>
      <c r="JX296" s="22"/>
      <c r="JY296" s="22"/>
      <c r="JZ296" s="22"/>
      <c r="KA296" s="22"/>
      <c r="KB296" s="22"/>
      <c r="KC296" s="22"/>
      <c r="KD296" s="22"/>
      <c r="KE296" s="22"/>
      <c r="KF296" s="22"/>
      <c r="KG296" s="22"/>
      <c r="KH296" s="22"/>
      <c r="KI296" s="22"/>
      <c r="KJ296" s="22"/>
      <c r="KK296" s="22"/>
      <c r="KL296" s="22"/>
      <c r="KM296" s="22"/>
      <c r="KN296" s="22"/>
      <c r="KO296" s="22"/>
      <c r="KP296" s="22"/>
      <c r="KQ296" s="22"/>
      <c r="KR296" s="22"/>
      <c r="KS296" s="22"/>
      <c r="KT296" s="22"/>
      <c r="KU296" s="22"/>
      <c r="KV296" s="22"/>
      <c r="KW296" s="22"/>
      <c r="KX296" s="22"/>
      <c r="KY296" s="22"/>
      <c r="KZ296" s="22"/>
      <c r="LA296" s="22"/>
      <c r="LB296" s="22"/>
      <c r="LC296" s="22"/>
      <c r="LD296" s="22"/>
      <c r="LE296" s="22"/>
      <c r="LF296" s="22"/>
      <c r="LG296" s="22"/>
      <c r="LH296" s="22"/>
      <c r="LI296" s="22"/>
      <c r="LJ296" s="22"/>
      <c r="LK296" s="22"/>
      <c r="LL296" s="22"/>
      <c r="LM296" s="22"/>
      <c r="LN296" s="22"/>
      <c r="LO296" s="22"/>
      <c r="LP296" s="22"/>
      <c r="LQ296" s="22"/>
      <c r="LR296" s="22"/>
      <c r="LS296" s="22"/>
      <c r="LT296" s="22"/>
      <c r="LU296" s="22"/>
      <c r="LV296" s="22"/>
      <c r="LW296" s="22"/>
      <c r="LX296" s="22"/>
      <c r="LY296" s="22"/>
      <c r="LZ296" s="22"/>
      <c r="MA296" s="22"/>
      <c r="MB296" s="22"/>
      <c r="MC296" s="22"/>
      <c r="MD296" s="22"/>
      <c r="ME296" s="22"/>
      <c r="MF296" s="22"/>
      <c r="MG296" s="22"/>
      <c r="MH296" s="22"/>
      <c r="MI296" s="22"/>
      <c r="MJ296" s="22"/>
      <c r="MK296" s="22"/>
      <c r="ML296" s="22"/>
      <c r="MM296" s="22"/>
      <c r="MN296" s="22"/>
      <c r="MO296" s="22"/>
      <c r="MP296" s="22"/>
      <c r="MQ296" s="22"/>
      <c r="MR296" s="22"/>
      <c r="MS296" s="22"/>
      <c r="MT296" s="22"/>
      <c r="MU296" s="22"/>
      <c r="MV296" s="22"/>
      <c r="MW296" s="22"/>
      <c r="MX296" s="22"/>
      <c r="MY296" s="22"/>
      <c r="MZ296" s="22"/>
      <c r="NA296" s="22"/>
      <c r="NB296" s="22"/>
      <c r="NC296" s="22"/>
      <c r="ND296" s="22"/>
      <c r="NE296" s="22"/>
      <c r="NF296" s="22"/>
      <c r="NG296" s="22"/>
      <c r="NH296" s="22"/>
      <c r="NI296" s="22"/>
      <c r="NJ296" s="22"/>
      <c r="NK296" s="22"/>
      <c r="NL296" s="22"/>
      <c r="NM296" s="22"/>
      <c r="NN296" s="22"/>
      <c r="NO296" s="22"/>
      <c r="NP296" s="22"/>
      <c r="NQ296" s="22"/>
      <c r="NR296" s="22"/>
      <c r="NS296" s="22"/>
      <c r="NT296" s="22"/>
      <c r="NU296" s="22"/>
      <c r="NV296" s="22"/>
      <c r="NW296" s="22"/>
      <c r="NX296" s="22"/>
      <c r="NY296" s="22"/>
      <c r="NZ296" s="22"/>
      <c r="OA296" s="22"/>
      <c r="OB296" s="22"/>
      <c r="OC296" s="22"/>
      <c r="OD296" s="22"/>
      <c r="OE296" s="22"/>
      <c r="OF296" s="22"/>
      <c r="OG296" s="22"/>
      <c r="OH296" s="22"/>
      <c r="OI296" s="22"/>
      <c r="OJ296" s="22"/>
      <c r="OK296" s="22"/>
      <c r="OL296" s="22"/>
      <c r="OM296" s="22"/>
      <c r="ON296" s="22"/>
      <c r="OO296" s="22"/>
      <c r="OP296" s="22"/>
      <c r="OQ296" s="22"/>
      <c r="OR296" s="22"/>
      <c r="OS296" s="22"/>
      <c r="OT296" s="22"/>
      <c r="OU296" s="22"/>
      <c r="OV296" s="22"/>
      <c r="OW296" s="22"/>
      <c r="OX296" s="22"/>
      <c r="OY296" s="22"/>
      <c r="OZ296" s="22"/>
      <c r="PA296" s="22"/>
      <c r="PB296" s="22"/>
      <c r="PC296" s="22"/>
      <c r="PD296" s="22"/>
      <c r="PE296" s="22"/>
      <c r="PF296" s="22"/>
      <c r="PG296" s="22"/>
      <c r="PH296" s="22"/>
      <c r="PI296" s="22"/>
      <c r="PJ296" s="22"/>
      <c r="PK296" s="22"/>
      <c r="PL296" s="22"/>
      <c r="PM296" s="22"/>
      <c r="PN296" s="22"/>
      <c r="PO296" s="22"/>
      <c r="PP296" s="22"/>
      <c r="PQ296" s="22"/>
      <c r="PR296" s="22"/>
      <c r="PS296" s="22"/>
      <c r="PT296" s="22"/>
      <c r="PU296" s="22"/>
      <c r="PV296" s="22"/>
      <c r="PW296" s="22"/>
      <c r="PX296" s="22"/>
      <c r="PY296" s="22"/>
      <c r="PZ296" s="22"/>
      <c r="QA296" s="22"/>
      <c r="QB296" s="22"/>
      <c r="QC296" s="22"/>
      <c r="QD296" s="22"/>
      <c r="QE296" s="22"/>
      <c r="QF296" s="22"/>
      <c r="QG296" s="22"/>
      <c r="QH296" s="22"/>
      <c r="QI296" s="22"/>
      <c r="QJ296" s="22"/>
      <c r="QK296" s="22"/>
      <c r="QL296" s="22"/>
      <c r="QM296" s="22"/>
      <c r="QN296" s="22"/>
      <c r="QO296" s="22"/>
      <c r="QP296" s="22"/>
      <c r="QQ296" s="22"/>
      <c r="QR296" s="22"/>
      <c r="QS296" s="22"/>
      <c r="QT296" s="22"/>
      <c r="QU296" s="22"/>
      <c r="QV296" s="22"/>
      <c r="QW296" s="22"/>
      <c r="QX296" s="22"/>
      <c r="QY296" s="22"/>
      <c r="QZ296" s="22"/>
      <c r="RA296" s="22"/>
      <c r="RB296" s="22"/>
      <c r="RC296" s="22"/>
      <c r="RD296" s="22"/>
      <c r="RE296" s="22"/>
      <c r="RF296" s="22"/>
      <c r="RG296" s="22"/>
      <c r="RH296" s="22"/>
      <c r="RI296" s="22"/>
      <c r="RJ296" s="22"/>
      <c r="RK296" s="22"/>
      <c r="RL296" s="22"/>
      <c r="RM296" s="22"/>
      <c r="RN296" s="22"/>
      <c r="RO296" s="22"/>
      <c r="RP296" s="22"/>
      <c r="RQ296" s="22"/>
      <c r="RR296" s="22"/>
      <c r="RS296" s="22"/>
      <c r="RT296" s="22"/>
      <c r="RU296" s="22"/>
      <c r="RV296" s="22"/>
      <c r="RW296" s="22"/>
      <c r="RX296" s="22"/>
      <c r="RY296" s="22"/>
      <c r="RZ296" s="22"/>
      <c r="SA296" s="22"/>
      <c r="SB296" s="22"/>
      <c r="SC296" s="22"/>
      <c r="SD296" s="22"/>
      <c r="SE296" s="22"/>
      <c r="SF296" s="22"/>
      <c r="SG296" s="22"/>
      <c r="SH296" s="22"/>
      <c r="SI296" s="22"/>
      <c r="SJ296" s="22"/>
      <c r="SK296" s="22"/>
      <c r="SL296" s="22"/>
      <c r="SM296" s="22"/>
      <c r="SN296" s="22"/>
      <c r="SO296" s="22"/>
      <c r="SP296" s="22"/>
      <c r="SQ296" s="22"/>
      <c r="SR296" s="22"/>
      <c r="SS296" s="22"/>
      <c r="ST296" s="22"/>
      <c r="SU296" s="22"/>
      <c r="SV296" s="22"/>
      <c r="SW296" s="22"/>
      <c r="SX296" s="22"/>
      <c r="SY296" s="22"/>
      <c r="SZ296" s="22"/>
      <c r="TA296" s="22"/>
      <c r="TB296" s="22"/>
      <c r="TC296" s="22"/>
      <c r="TD296" s="22"/>
      <c r="TE296" s="22"/>
      <c r="TF296" s="22"/>
      <c r="TG296" s="22"/>
      <c r="TH296" s="22"/>
      <c r="TI296" s="22"/>
      <c r="TJ296" s="22"/>
      <c r="TK296" s="22"/>
      <c r="TL296" s="22"/>
      <c r="TM296" s="22"/>
      <c r="TN296" s="22"/>
      <c r="TO296" s="22"/>
    </row>
    <row r="297" spans="1:535" s="26" customFormat="1" ht="37.5" customHeight="1" x14ac:dyDescent="0.25">
      <c r="A297" s="94" t="s">
        <v>213</v>
      </c>
      <c r="B297" s="96"/>
      <c r="C297" s="91" t="s">
        <v>39</v>
      </c>
      <c r="D297" s="153">
        <f>D298</f>
        <v>21483478</v>
      </c>
      <c r="E297" s="153">
        <f t="shared" ref="E297:K297" si="229">E298</f>
        <v>14962200</v>
      </c>
      <c r="F297" s="153">
        <f t="shared" si="229"/>
        <v>308778</v>
      </c>
      <c r="G297" s="153">
        <f>G298</f>
        <v>15503768.58</v>
      </c>
      <c r="H297" s="153">
        <f t="shared" si="229"/>
        <v>11489591.34</v>
      </c>
      <c r="I297" s="153">
        <f t="shared" si="229"/>
        <v>200175.71</v>
      </c>
      <c r="J297" s="154">
        <f t="shared" si="211"/>
        <v>72.166008595070124</v>
      </c>
      <c r="K297" s="153">
        <f t="shared" si="229"/>
        <v>65000</v>
      </c>
      <c r="L297" s="153">
        <f t="shared" ref="L297" si="230">L298</f>
        <v>65000</v>
      </c>
      <c r="M297" s="153">
        <f t="shared" ref="M297" si="231">M298</f>
        <v>0</v>
      </c>
      <c r="N297" s="153">
        <f t="shared" ref="N297" si="232">N298</f>
        <v>0</v>
      </c>
      <c r="O297" s="153">
        <f t="shared" ref="O297" si="233">O298</f>
        <v>0</v>
      </c>
      <c r="P297" s="153">
        <f t="shared" ref="P297:V297" si="234">P298</f>
        <v>65000</v>
      </c>
      <c r="Q297" s="153">
        <f t="shared" si="234"/>
        <v>8260</v>
      </c>
      <c r="R297" s="153">
        <f t="shared" si="234"/>
        <v>3960</v>
      </c>
      <c r="S297" s="153">
        <f t="shared" si="234"/>
        <v>4300</v>
      </c>
      <c r="T297" s="153">
        <f t="shared" si="234"/>
        <v>0</v>
      </c>
      <c r="U297" s="153">
        <f t="shared" si="234"/>
        <v>0</v>
      </c>
      <c r="V297" s="153">
        <f t="shared" si="234"/>
        <v>3960</v>
      </c>
      <c r="W297" s="154">
        <f t="shared" si="209"/>
        <v>12.707692307692309</v>
      </c>
      <c r="X297" s="153">
        <f>X298</f>
        <v>15512028.58</v>
      </c>
      <c r="Y297" s="202">
        <v>20</v>
      </c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  <c r="DA297" s="31"/>
      <c r="DB297" s="31"/>
      <c r="DC297" s="31"/>
      <c r="DD297" s="31"/>
      <c r="DE297" s="31"/>
      <c r="DF297" s="31"/>
      <c r="DG297" s="31"/>
      <c r="DH297" s="31"/>
      <c r="DI297" s="31"/>
      <c r="DJ297" s="31"/>
      <c r="DK297" s="31"/>
      <c r="DL297" s="31"/>
      <c r="DM297" s="31"/>
      <c r="DN297" s="31"/>
      <c r="DO297" s="31"/>
      <c r="DP297" s="31"/>
      <c r="DQ297" s="31"/>
      <c r="DR297" s="31"/>
      <c r="DS297" s="31"/>
      <c r="DT297" s="31"/>
      <c r="DU297" s="31"/>
      <c r="DV297" s="31"/>
      <c r="DW297" s="31"/>
      <c r="DX297" s="31"/>
      <c r="DY297" s="31"/>
      <c r="DZ297" s="31"/>
      <c r="EA297" s="31"/>
      <c r="EB297" s="31"/>
      <c r="EC297" s="31"/>
      <c r="ED297" s="31"/>
      <c r="EE297" s="31"/>
      <c r="EF297" s="31"/>
      <c r="EG297" s="31"/>
      <c r="EH297" s="31"/>
      <c r="EI297" s="31"/>
      <c r="EJ297" s="31"/>
      <c r="EK297" s="31"/>
      <c r="EL297" s="31"/>
      <c r="EM297" s="31"/>
      <c r="EN297" s="31"/>
      <c r="EO297" s="31"/>
      <c r="EP297" s="31"/>
      <c r="EQ297" s="31"/>
      <c r="ER297" s="31"/>
      <c r="ES297" s="31"/>
      <c r="ET297" s="31"/>
      <c r="EU297" s="31"/>
      <c r="EV297" s="31"/>
      <c r="EW297" s="31"/>
      <c r="EX297" s="31"/>
      <c r="EY297" s="31"/>
      <c r="EZ297" s="31"/>
      <c r="FA297" s="31"/>
      <c r="FB297" s="31"/>
      <c r="FC297" s="31"/>
      <c r="FD297" s="31"/>
      <c r="FE297" s="31"/>
      <c r="FF297" s="31"/>
      <c r="FG297" s="31"/>
      <c r="FH297" s="31"/>
      <c r="FI297" s="31"/>
      <c r="FJ297" s="31"/>
      <c r="FK297" s="31"/>
      <c r="FL297" s="31"/>
      <c r="FM297" s="31"/>
      <c r="FN297" s="31"/>
      <c r="FO297" s="31"/>
      <c r="FP297" s="31"/>
      <c r="FQ297" s="31"/>
      <c r="FR297" s="31"/>
      <c r="FS297" s="31"/>
      <c r="FT297" s="31"/>
      <c r="FU297" s="31"/>
      <c r="FV297" s="31"/>
      <c r="FW297" s="31"/>
      <c r="FX297" s="31"/>
      <c r="FY297" s="31"/>
      <c r="FZ297" s="31"/>
      <c r="GA297" s="31"/>
      <c r="GB297" s="31"/>
      <c r="GC297" s="31"/>
      <c r="GD297" s="31"/>
      <c r="GE297" s="31"/>
      <c r="GF297" s="31"/>
      <c r="GG297" s="31"/>
      <c r="GH297" s="31"/>
      <c r="GI297" s="31"/>
      <c r="GJ297" s="31"/>
      <c r="GK297" s="31"/>
      <c r="GL297" s="31"/>
      <c r="GM297" s="31"/>
      <c r="GN297" s="31"/>
      <c r="GO297" s="31"/>
      <c r="GP297" s="31"/>
      <c r="GQ297" s="31"/>
      <c r="GR297" s="31"/>
      <c r="GS297" s="31"/>
      <c r="GT297" s="31"/>
      <c r="GU297" s="31"/>
      <c r="GV297" s="31"/>
      <c r="GW297" s="31"/>
      <c r="GX297" s="31"/>
      <c r="GY297" s="31"/>
      <c r="GZ297" s="31"/>
      <c r="HA297" s="31"/>
      <c r="HB297" s="31"/>
      <c r="HC297" s="31"/>
      <c r="HD297" s="31"/>
      <c r="HE297" s="31"/>
      <c r="HF297" s="31"/>
      <c r="HG297" s="31"/>
      <c r="HH297" s="31"/>
      <c r="HI297" s="31"/>
      <c r="HJ297" s="31"/>
      <c r="HK297" s="31"/>
      <c r="HL297" s="31"/>
      <c r="HM297" s="31"/>
      <c r="HN297" s="31"/>
      <c r="HO297" s="31"/>
      <c r="HP297" s="31"/>
      <c r="HQ297" s="31"/>
      <c r="HR297" s="31"/>
      <c r="HS297" s="31"/>
      <c r="HT297" s="31"/>
      <c r="HU297" s="31"/>
      <c r="HV297" s="31"/>
      <c r="HW297" s="31"/>
      <c r="HX297" s="31"/>
      <c r="HY297" s="31"/>
      <c r="HZ297" s="31"/>
      <c r="IA297" s="31"/>
      <c r="IB297" s="31"/>
      <c r="IC297" s="31"/>
      <c r="ID297" s="31"/>
      <c r="IE297" s="31"/>
      <c r="IF297" s="31"/>
      <c r="IG297" s="31"/>
      <c r="IH297" s="31"/>
      <c r="II297" s="31"/>
      <c r="IJ297" s="31"/>
      <c r="IK297" s="31"/>
      <c r="IL297" s="31"/>
      <c r="IM297" s="31"/>
      <c r="IN297" s="31"/>
      <c r="IO297" s="31"/>
      <c r="IP297" s="31"/>
      <c r="IQ297" s="31"/>
      <c r="IR297" s="31"/>
      <c r="IS297" s="31"/>
      <c r="IT297" s="31"/>
      <c r="IU297" s="31"/>
      <c r="IV297" s="31"/>
      <c r="IW297" s="31"/>
      <c r="IX297" s="31"/>
      <c r="IY297" s="31"/>
      <c r="IZ297" s="31"/>
      <c r="JA297" s="31"/>
      <c r="JB297" s="31"/>
      <c r="JC297" s="31"/>
      <c r="JD297" s="31"/>
      <c r="JE297" s="31"/>
      <c r="JF297" s="31"/>
      <c r="JG297" s="31"/>
      <c r="JH297" s="31"/>
      <c r="JI297" s="31"/>
      <c r="JJ297" s="31"/>
      <c r="JK297" s="31"/>
      <c r="JL297" s="31"/>
      <c r="JM297" s="31"/>
      <c r="JN297" s="31"/>
      <c r="JO297" s="31"/>
      <c r="JP297" s="31"/>
      <c r="JQ297" s="31"/>
      <c r="JR297" s="31"/>
      <c r="JS297" s="31"/>
      <c r="JT297" s="31"/>
      <c r="JU297" s="31"/>
      <c r="JV297" s="31"/>
      <c r="JW297" s="31"/>
      <c r="JX297" s="31"/>
      <c r="JY297" s="31"/>
      <c r="JZ297" s="31"/>
      <c r="KA297" s="31"/>
      <c r="KB297" s="31"/>
      <c r="KC297" s="31"/>
      <c r="KD297" s="31"/>
      <c r="KE297" s="31"/>
      <c r="KF297" s="31"/>
      <c r="KG297" s="31"/>
      <c r="KH297" s="31"/>
      <c r="KI297" s="31"/>
      <c r="KJ297" s="31"/>
      <c r="KK297" s="31"/>
      <c r="KL297" s="31"/>
      <c r="KM297" s="31"/>
      <c r="KN297" s="31"/>
      <c r="KO297" s="31"/>
      <c r="KP297" s="31"/>
      <c r="KQ297" s="31"/>
      <c r="KR297" s="31"/>
      <c r="KS297" s="31"/>
      <c r="KT297" s="31"/>
      <c r="KU297" s="31"/>
      <c r="KV297" s="31"/>
      <c r="KW297" s="31"/>
      <c r="KX297" s="31"/>
      <c r="KY297" s="31"/>
      <c r="KZ297" s="31"/>
      <c r="LA297" s="31"/>
      <c r="LB297" s="31"/>
      <c r="LC297" s="31"/>
      <c r="LD297" s="31"/>
      <c r="LE297" s="31"/>
      <c r="LF297" s="31"/>
      <c r="LG297" s="31"/>
      <c r="LH297" s="31"/>
      <c r="LI297" s="31"/>
      <c r="LJ297" s="31"/>
      <c r="LK297" s="31"/>
      <c r="LL297" s="31"/>
      <c r="LM297" s="31"/>
      <c r="LN297" s="31"/>
      <c r="LO297" s="31"/>
      <c r="LP297" s="31"/>
      <c r="LQ297" s="31"/>
      <c r="LR297" s="31"/>
      <c r="LS297" s="31"/>
      <c r="LT297" s="31"/>
      <c r="LU297" s="31"/>
      <c r="LV297" s="31"/>
      <c r="LW297" s="31"/>
      <c r="LX297" s="31"/>
      <c r="LY297" s="31"/>
      <c r="LZ297" s="31"/>
      <c r="MA297" s="31"/>
      <c r="MB297" s="31"/>
      <c r="MC297" s="31"/>
      <c r="MD297" s="31"/>
      <c r="ME297" s="31"/>
      <c r="MF297" s="31"/>
      <c r="MG297" s="31"/>
      <c r="MH297" s="31"/>
      <c r="MI297" s="31"/>
      <c r="MJ297" s="31"/>
      <c r="MK297" s="31"/>
      <c r="ML297" s="31"/>
      <c r="MM297" s="31"/>
      <c r="MN297" s="31"/>
      <c r="MO297" s="31"/>
      <c r="MP297" s="31"/>
      <c r="MQ297" s="31"/>
      <c r="MR297" s="31"/>
      <c r="MS297" s="31"/>
      <c r="MT297" s="31"/>
      <c r="MU297" s="31"/>
      <c r="MV297" s="31"/>
      <c r="MW297" s="31"/>
      <c r="MX297" s="31"/>
      <c r="MY297" s="31"/>
      <c r="MZ297" s="31"/>
      <c r="NA297" s="31"/>
      <c r="NB297" s="31"/>
      <c r="NC297" s="31"/>
      <c r="ND297" s="31"/>
      <c r="NE297" s="31"/>
      <c r="NF297" s="31"/>
      <c r="NG297" s="31"/>
      <c r="NH297" s="31"/>
      <c r="NI297" s="31"/>
      <c r="NJ297" s="31"/>
      <c r="NK297" s="31"/>
      <c r="NL297" s="31"/>
      <c r="NM297" s="31"/>
      <c r="NN297" s="31"/>
      <c r="NO297" s="31"/>
      <c r="NP297" s="31"/>
      <c r="NQ297" s="31"/>
      <c r="NR297" s="31"/>
      <c r="NS297" s="31"/>
      <c r="NT297" s="31"/>
      <c r="NU297" s="31"/>
      <c r="NV297" s="31"/>
      <c r="NW297" s="31"/>
      <c r="NX297" s="31"/>
      <c r="NY297" s="31"/>
      <c r="NZ297" s="31"/>
      <c r="OA297" s="31"/>
      <c r="OB297" s="31"/>
      <c r="OC297" s="31"/>
      <c r="OD297" s="31"/>
      <c r="OE297" s="31"/>
      <c r="OF297" s="31"/>
      <c r="OG297" s="31"/>
      <c r="OH297" s="31"/>
      <c r="OI297" s="31"/>
      <c r="OJ297" s="31"/>
      <c r="OK297" s="31"/>
      <c r="OL297" s="31"/>
      <c r="OM297" s="31"/>
      <c r="ON297" s="31"/>
      <c r="OO297" s="31"/>
      <c r="OP297" s="31"/>
      <c r="OQ297" s="31"/>
      <c r="OR297" s="31"/>
      <c r="OS297" s="31"/>
      <c r="OT297" s="31"/>
      <c r="OU297" s="31"/>
      <c r="OV297" s="31"/>
      <c r="OW297" s="31"/>
      <c r="OX297" s="31"/>
      <c r="OY297" s="31"/>
      <c r="OZ297" s="31"/>
      <c r="PA297" s="31"/>
      <c r="PB297" s="31"/>
      <c r="PC297" s="31"/>
      <c r="PD297" s="31"/>
      <c r="PE297" s="31"/>
      <c r="PF297" s="31"/>
      <c r="PG297" s="31"/>
      <c r="PH297" s="31"/>
      <c r="PI297" s="31"/>
      <c r="PJ297" s="31"/>
      <c r="PK297" s="31"/>
      <c r="PL297" s="31"/>
      <c r="PM297" s="31"/>
      <c r="PN297" s="31"/>
      <c r="PO297" s="31"/>
      <c r="PP297" s="31"/>
      <c r="PQ297" s="31"/>
      <c r="PR297" s="31"/>
      <c r="PS297" s="31"/>
      <c r="PT297" s="31"/>
      <c r="PU297" s="31"/>
      <c r="PV297" s="31"/>
      <c r="PW297" s="31"/>
      <c r="PX297" s="31"/>
      <c r="PY297" s="31"/>
      <c r="PZ297" s="31"/>
      <c r="QA297" s="31"/>
      <c r="QB297" s="31"/>
      <c r="QC297" s="31"/>
      <c r="QD297" s="31"/>
      <c r="QE297" s="31"/>
      <c r="QF297" s="31"/>
      <c r="QG297" s="31"/>
      <c r="QH297" s="31"/>
      <c r="QI297" s="31"/>
      <c r="QJ297" s="31"/>
      <c r="QK297" s="31"/>
      <c r="QL297" s="31"/>
      <c r="QM297" s="31"/>
      <c r="QN297" s="31"/>
      <c r="QO297" s="31"/>
      <c r="QP297" s="31"/>
      <c r="QQ297" s="31"/>
      <c r="QR297" s="31"/>
      <c r="QS297" s="31"/>
      <c r="QT297" s="31"/>
      <c r="QU297" s="31"/>
      <c r="QV297" s="31"/>
      <c r="QW297" s="31"/>
      <c r="QX297" s="31"/>
      <c r="QY297" s="31"/>
      <c r="QZ297" s="31"/>
      <c r="RA297" s="31"/>
      <c r="RB297" s="31"/>
      <c r="RC297" s="31"/>
      <c r="RD297" s="31"/>
      <c r="RE297" s="31"/>
      <c r="RF297" s="31"/>
      <c r="RG297" s="31"/>
      <c r="RH297" s="31"/>
      <c r="RI297" s="31"/>
      <c r="RJ297" s="31"/>
      <c r="RK297" s="31"/>
      <c r="RL297" s="31"/>
      <c r="RM297" s="31"/>
      <c r="RN297" s="31"/>
      <c r="RO297" s="31"/>
      <c r="RP297" s="31"/>
      <c r="RQ297" s="31"/>
      <c r="RR297" s="31"/>
      <c r="RS297" s="31"/>
      <c r="RT297" s="31"/>
      <c r="RU297" s="31"/>
      <c r="RV297" s="31"/>
      <c r="RW297" s="31"/>
      <c r="RX297" s="31"/>
      <c r="RY297" s="31"/>
      <c r="RZ297" s="31"/>
      <c r="SA297" s="31"/>
      <c r="SB297" s="31"/>
      <c r="SC297" s="31"/>
      <c r="SD297" s="31"/>
      <c r="SE297" s="31"/>
      <c r="SF297" s="31"/>
      <c r="SG297" s="31"/>
      <c r="SH297" s="31"/>
      <c r="SI297" s="31"/>
      <c r="SJ297" s="31"/>
      <c r="SK297" s="31"/>
      <c r="SL297" s="31"/>
      <c r="SM297" s="31"/>
      <c r="SN297" s="31"/>
      <c r="SO297" s="31"/>
      <c r="SP297" s="31"/>
      <c r="SQ297" s="31"/>
      <c r="SR297" s="31"/>
      <c r="SS297" s="31"/>
      <c r="ST297" s="31"/>
      <c r="SU297" s="31"/>
      <c r="SV297" s="31"/>
      <c r="SW297" s="31"/>
      <c r="SX297" s="31"/>
      <c r="SY297" s="31"/>
      <c r="SZ297" s="31"/>
      <c r="TA297" s="31"/>
      <c r="TB297" s="31"/>
      <c r="TC297" s="31"/>
      <c r="TD297" s="31"/>
      <c r="TE297" s="31"/>
      <c r="TF297" s="31"/>
      <c r="TG297" s="31"/>
      <c r="TH297" s="31"/>
      <c r="TI297" s="31"/>
      <c r="TJ297" s="31"/>
      <c r="TK297" s="31"/>
      <c r="TL297" s="31"/>
      <c r="TM297" s="31"/>
      <c r="TN297" s="31"/>
      <c r="TO297" s="31"/>
    </row>
    <row r="298" spans="1:535" s="33" customFormat="1" ht="33.75" customHeight="1" x14ac:dyDescent="0.25">
      <c r="A298" s="84" t="s">
        <v>214</v>
      </c>
      <c r="B298" s="93"/>
      <c r="C298" s="67" t="s">
        <v>39</v>
      </c>
      <c r="D298" s="155">
        <f>D299+D300++D301+D302+D303+D304</f>
        <v>21483478</v>
      </c>
      <c r="E298" s="155">
        <f t="shared" ref="E298:X298" si="235">E299+E300++E301+E302+E303+E304</f>
        <v>14962200</v>
      </c>
      <c r="F298" s="155">
        <f t="shared" si="235"/>
        <v>308778</v>
      </c>
      <c r="G298" s="155">
        <f>G299+G300++G301+G302+G303+G304</f>
        <v>15503768.58</v>
      </c>
      <c r="H298" s="155">
        <f t="shared" ref="H298:I298" si="236">H299+H300++H301+H302+H303+H304</f>
        <v>11489591.34</v>
      </c>
      <c r="I298" s="155">
        <f t="shared" si="236"/>
        <v>200175.71</v>
      </c>
      <c r="J298" s="154">
        <f t="shared" si="211"/>
        <v>72.166008595070124</v>
      </c>
      <c r="K298" s="155">
        <f t="shared" si="235"/>
        <v>65000</v>
      </c>
      <c r="L298" s="155">
        <f>L299+L300++L301+L302+L303+L304</f>
        <v>65000</v>
      </c>
      <c r="M298" s="155">
        <f t="shared" si="235"/>
        <v>0</v>
      </c>
      <c r="N298" s="155">
        <f t="shared" si="235"/>
        <v>0</v>
      </c>
      <c r="O298" s="155">
        <f t="shared" si="235"/>
        <v>0</v>
      </c>
      <c r="P298" s="155">
        <f t="shared" si="235"/>
        <v>65000</v>
      </c>
      <c r="Q298" s="155">
        <f t="shared" ref="Q298" si="237">Q299+Q300++Q301+Q302+Q303+Q304</f>
        <v>8260</v>
      </c>
      <c r="R298" s="155">
        <f>R299+R300++R301+R302+R303+R304</f>
        <v>3960</v>
      </c>
      <c r="S298" s="155">
        <f t="shared" ref="S298:V298" si="238">S299+S300++S301+S302+S303+S304</f>
        <v>4300</v>
      </c>
      <c r="T298" s="155">
        <f t="shared" si="238"/>
        <v>0</v>
      </c>
      <c r="U298" s="155">
        <f t="shared" si="238"/>
        <v>0</v>
      </c>
      <c r="V298" s="155">
        <f t="shared" si="238"/>
        <v>3960</v>
      </c>
      <c r="W298" s="154">
        <f t="shared" si="209"/>
        <v>12.707692307692309</v>
      </c>
      <c r="X298" s="155">
        <f t="shared" si="235"/>
        <v>15512028.58</v>
      </c>
      <c r="Y298" s="20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2"/>
      <c r="DE298" s="32"/>
      <c r="DF298" s="32"/>
      <c r="DG298" s="32"/>
      <c r="DH298" s="32"/>
      <c r="DI298" s="32"/>
      <c r="DJ298" s="32"/>
      <c r="DK298" s="32"/>
      <c r="DL298" s="32"/>
      <c r="DM298" s="32"/>
      <c r="DN298" s="32"/>
      <c r="DO298" s="32"/>
      <c r="DP298" s="32"/>
      <c r="DQ298" s="32"/>
      <c r="DR298" s="32"/>
      <c r="DS298" s="32"/>
      <c r="DT298" s="32"/>
      <c r="DU298" s="32"/>
      <c r="DV298" s="32"/>
      <c r="DW298" s="32"/>
      <c r="DX298" s="32"/>
      <c r="DY298" s="32"/>
      <c r="DZ298" s="32"/>
      <c r="EA298" s="32"/>
      <c r="EB298" s="32"/>
      <c r="EC298" s="32"/>
      <c r="ED298" s="32"/>
      <c r="EE298" s="32"/>
      <c r="EF298" s="32"/>
      <c r="EG298" s="32"/>
      <c r="EH298" s="32"/>
      <c r="EI298" s="32"/>
      <c r="EJ298" s="32"/>
      <c r="EK298" s="32"/>
      <c r="EL298" s="32"/>
      <c r="EM298" s="32"/>
      <c r="EN298" s="32"/>
      <c r="EO298" s="32"/>
      <c r="EP298" s="32"/>
      <c r="EQ298" s="32"/>
      <c r="ER298" s="32"/>
      <c r="ES298" s="32"/>
      <c r="ET298" s="32"/>
      <c r="EU298" s="32"/>
      <c r="EV298" s="32"/>
      <c r="EW298" s="32"/>
      <c r="EX298" s="32"/>
      <c r="EY298" s="32"/>
      <c r="EZ298" s="32"/>
      <c r="FA298" s="32"/>
      <c r="FB298" s="32"/>
      <c r="FC298" s="32"/>
      <c r="FD298" s="32"/>
      <c r="FE298" s="32"/>
      <c r="FF298" s="32"/>
      <c r="FG298" s="32"/>
      <c r="FH298" s="32"/>
      <c r="FI298" s="32"/>
      <c r="FJ298" s="32"/>
      <c r="FK298" s="32"/>
      <c r="FL298" s="32"/>
      <c r="FM298" s="32"/>
      <c r="FN298" s="32"/>
      <c r="FO298" s="32"/>
      <c r="FP298" s="32"/>
      <c r="FQ298" s="32"/>
      <c r="FR298" s="32"/>
      <c r="FS298" s="32"/>
      <c r="FT298" s="32"/>
      <c r="FU298" s="32"/>
      <c r="FV298" s="32"/>
      <c r="FW298" s="32"/>
      <c r="FX298" s="32"/>
      <c r="FY298" s="32"/>
      <c r="FZ298" s="32"/>
      <c r="GA298" s="32"/>
      <c r="GB298" s="32"/>
      <c r="GC298" s="32"/>
      <c r="GD298" s="32"/>
      <c r="GE298" s="32"/>
      <c r="GF298" s="32"/>
      <c r="GG298" s="32"/>
      <c r="GH298" s="32"/>
      <c r="GI298" s="32"/>
      <c r="GJ298" s="32"/>
      <c r="GK298" s="32"/>
      <c r="GL298" s="32"/>
      <c r="GM298" s="32"/>
      <c r="GN298" s="32"/>
      <c r="GO298" s="32"/>
      <c r="GP298" s="32"/>
      <c r="GQ298" s="32"/>
      <c r="GR298" s="32"/>
      <c r="GS298" s="32"/>
      <c r="GT298" s="32"/>
      <c r="GU298" s="32"/>
      <c r="GV298" s="32"/>
      <c r="GW298" s="32"/>
      <c r="GX298" s="32"/>
      <c r="GY298" s="32"/>
      <c r="GZ298" s="32"/>
      <c r="HA298" s="32"/>
      <c r="HB298" s="32"/>
      <c r="HC298" s="32"/>
      <c r="HD298" s="32"/>
      <c r="HE298" s="32"/>
      <c r="HF298" s="32"/>
      <c r="HG298" s="32"/>
      <c r="HH298" s="32"/>
      <c r="HI298" s="32"/>
      <c r="HJ298" s="32"/>
      <c r="HK298" s="32"/>
      <c r="HL298" s="32"/>
      <c r="HM298" s="32"/>
      <c r="HN298" s="32"/>
      <c r="HO298" s="32"/>
      <c r="HP298" s="32"/>
      <c r="HQ298" s="32"/>
      <c r="HR298" s="32"/>
      <c r="HS298" s="32"/>
      <c r="HT298" s="32"/>
      <c r="HU298" s="32"/>
      <c r="HV298" s="32"/>
      <c r="HW298" s="32"/>
      <c r="HX298" s="32"/>
      <c r="HY298" s="32"/>
      <c r="HZ298" s="32"/>
      <c r="IA298" s="32"/>
      <c r="IB298" s="32"/>
      <c r="IC298" s="32"/>
      <c r="ID298" s="32"/>
      <c r="IE298" s="32"/>
      <c r="IF298" s="32"/>
      <c r="IG298" s="32"/>
      <c r="IH298" s="32"/>
      <c r="II298" s="32"/>
      <c r="IJ298" s="32"/>
      <c r="IK298" s="32"/>
      <c r="IL298" s="32"/>
      <c r="IM298" s="32"/>
      <c r="IN298" s="32"/>
      <c r="IO298" s="32"/>
      <c r="IP298" s="32"/>
      <c r="IQ298" s="32"/>
      <c r="IR298" s="32"/>
      <c r="IS298" s="32"/>
      <c r="IT298" s="32"/>
      <c r="IU298" s="32"/>
      <c r="IV298" s="32"/>
      <c r="IW298" s="32"/>
      <c r="IX298" s="32"/>
      <c r="IY298" s="32"/>
      <c r="IZ298" s="32"/>
      <c r="JA298" s="32"/>
      <c r="JB298" s="32"/>
      <c r="JC298" s="32"/>
      <c r="JD298" s="32"/>
      <c r="JE298" s="32"/>
      <c r="JF298" s="32"/>
      <c r="JG298" s="32"/>
      <c r="JH298" s="32"/>
      <c r="JI298" s="32"/>
      <c r="JJ298" s="32"/>
      <c r="JK298" s="32"/>
      <c r="JL298" s="32"/>
      <c r="JM298" s="32"/>
      <c r="JN298" s="32"/>
      <c r="JO298" s="32"/>
      <c r="JP298" s="32"/>
      <c r="JQ298" s="32"/>
      <c r="JR298" s="32"/>
      <c r="JS298" s="32"/>
      <c r="JT298" s="32"/>
      <c r="JU298" s="32"/>
      <c r="JV298" s="32"/>
      <c r="JW298" s="32"/>
      <c r="JX298" s="32"/>
      <c r="JY298" s="32"/>
      <c r="JZ298" s="32"/>
      <c r="KA298" s="32"/>
      <c r="KB298" s="32"/>
      <c r="KC298" s="32"/>
      <c r="KD298" s="32"/>
      <c r="KE298" s="32"/>
      <c r="KF298" s="32"/>
      <c r="KG298" s="32"/>
      <c r="KH298" s="32"/>
      <c r="KI298" s="32"/>
      <c r="KJ298" s="32"/>
      <c r="KK298" s="32"/>
      <c r="KL298" s="32"/>
      <c r="KM298" s="32"/>
      <c r="KN298" s="32"/>
      <c r="KO298" s="32"/>
      <c r="KP298" s="32"/>
      <c r="KQ298" s="32"/>
      <c r="KR298" s="32"/>
      <c r="KS298" s="32"/>
      <c r="KT298" s="32"/>
      <c r="KU298" s="32"/>
      <c r="KV298" s="32"/>
      <c r="KW298" s="32"/>
      <c r="KX298" s="32"/>
      <c r="KY298" s="32"/>
      <c r="KZ298" s="32"/>
      <c r="LA298" s="32"/>
      <c r="LB298" s="32"/>
      <c r="LC298" s="32"/>
      <c r="LD298" s="32"/>
      <c r="LE298" s="32"/>
      <c r="LF298" s="32"/>
      <c r="LG298" s="32"/>
      <c r="LH298" s="32"/>
      <c r="LI298" s="32"/>
      <c r="LJ298" s="32"/>
      <c r="LK298" s="32"/>
      <c r="LL298" s="32"/>
      <c r="LM298" s="32"/>
      <c r="LN298" s="32"/>
      <c r="LO298" s="32"/>
      <c r="LP298" s="32"/>
      <c r="LQ298" s="32"/>
      <c r="LR298" s="32"/>
      <c r="LS298" s="32"/>
      <c r="LT298" s="32"/>
      <c r="LU298" s="32"/>
      <c r="LV298" s="32"/>
      <c r="LW298" s="32"/>
      <c r="LX298" s="32"/>
      <c r="LY298" s="32"/>
      <c r="LZ298" s="32"/>
      <c r="MA298" s="32"/>
      <c r="MB298" s="32"/>
      <c r="MC298" s="32"/>
      <c r="MD298" s="32"/>
      <c r="ME298" s="32"/>
      <c r="MF298" s="32"/>
      <c r="MG298" s="32"/>
      <c r="MH298" s="32"/>
      <c r="MI298" s="32"/>
      <c r="MJ298" s="32"/>
      <c r="MK298" s="32"/>
      <c r="ML298" s="32"/>
      <c r="MM298" s="32"/>
      <c r="MN298" s="32"/>
      <c r="MO298" s="32"/>
      <c r="MP298" s="32"/>
      <c r="MQ298" s="32"/>
      <c r="MR298" s="32"/>
      <c r="MS298" s="32"/>
      <c r="MT298" s="32"/>
      <c r="MU298" s="32"/>
      <c r="MV298" s="32"/>
      <c r="MW298" s="32"/>
      <c r="MX298" s="32"/>
      <c r="MY298" s="32"/>
      <c r="MZ298" s="32"/>
      <c r="NA298" s="32"/>
      <c r="NB298" s="32"/>
      <c r="NC298" s="32"/>
      <c r="ND298" s="32"/>
      <c r="NE298" s="32"/>
      <c r="NF298" s="32"/>
      <c r="NG298" s="32"/>
      <c r="NH298" s="32"/>
      <c r="NI298" s="32"/>
      <c r="NJ298" s="32"/>
      <c r="NK298" s="32"/>
      <c r="NL298" s="32"/>
      <c r="NM298" s="32"/>
      <c r="NN298" s="32"/>
      <c r="NO298" s="32"/>
      <c r="NP298" s="32"/>
      <c r="NQ298" s="32"/>
      <c r="NR298" s="32"/>
      <c r="NS298" s="32"/>
      <c r="NT298" s="32"/>
      <c r="NU298" s="32"/>
      <c r="NV298" s="32"/>
      <c r="NW298" s="32"/>
      <c r="NX298" s="32"/>
      <c r="NY298" s="32"/>
      <c r="NZ298" s="32"/>
      <c r="OA298" s="32"/>
      <c r="OB298" s="32"/>
      <c r="OC298" s="32"/>
      <c r="OD298" s="32"/>
      <c r="OE298" s="32"/>
      <c r="OF298" s="32"/>
      <c r="OG298" s="32"/>
      <c r="OH298" s="32"/>
      <c r="OI298" s="32"/>
      <c r="OJ298" s="32"/>
      <c r="OK298" s="32"/>
      <c r="OL298" s="32"/>
      <c r="OM298" s="32"/>
      <c r="ON298" s="32"/>
      <c r="OO298" s="32"/>
      <c r="OP298" s="32"/>
      <c r="OQ298" s="32"/>
      <c r="OR298" s="32"/>
      <c r="OS298" s="32"/>
      <c r="OT298" s="32"/>
      <c r="OU298" s="32"/>
      <c r="OV298" s="32"/>
      <c r="OW298" s="32"/>
      <c r="OX298" s="32"/>
      <c r="OY298" s="32"/>
      <c r="OZ298" s="32"/>
      <c r="PA298" s="32"/>
      <c r="PB298" s="32"/>
      <c r="PC298" s="32"/>
      <c r="PD298" s="32"/>
      <c r="PE298" s="32"/>
      <c r="PF298" s="32"/>
      <c r="PG298" s="32"/>
      <c r="PH298" s="32"/>
      <c r="PI298" s="32"/>
      <c r="PJ298" s="32"/>
      <c r="PK298" s="32"/>
      <c r="PL298" s="32"/>
      <c r="PM298" s="32"/>
      <c r="PN298" s="32"/>
      <c r="PO298" s="32"/>
      <c r="PP298" s="32"/>
      <c r="PQ298" s="32"/>
      <c r="PR298" s="32"/>
      <c r="PS298" s="32"/>
      <c r="PT298" s="32"/>
      <c r="PU298" s="32"/>
      <c r="PV298" s="32"/>
      <c r="PW298" s="32"/>
      <c r="PX298" s="32"/>
      <c r="PY298" s="32"/>
      <c r="PZ298" s="32"/>
      <c r="QA298" s="32"/>
      <c r="QB298" s="32"/>
      <c r="QC298" s="32"/>
      <c r="QD298" s="32"/>
      <c r="QE298" s="32"/>
      <c r="QF298" s="32"/>
      <c r="QG298" s="32"/>
      <c r="QH298" s="32"/>
      <c r="QI298" s="32"/>
      <c r="QJ298" s="32"/>
      <c r="QK298" s="32"/>
      <c r="QL298" s="32"/>
      <c r="QM298" s="32"/>
      <c r="QN298" s="32"/>
      <c r="QO298" s="32"/>
      <c r="QP298" s="32"/>
      <c r="QQ298" s="32"/>
      <c r="QR298" s="32"/>
      <c r="QS298" s="32"/>
      <c r="QT298" s="32"/>
      <c r="QU298" s="32"/>
      <c r="QV298" s="32"/>
      <c r="QW298" s="32"/>
      <c r="QX298" s="32"/>
      <c r="QY298" s="32"/>
      <c r="QZ298" s="32"/>
      <c r="RA298" s="32"/>
      <c r="RB298" s="32"/>
      <c r="RC298" s="32"/>
      <c r="RD298" s="32"/>
      <c r="RE298" s="32"/>
      <c r="RF298" s="32"/>
      <c r="RG298" s="32"/>
      <c r="RH298" s="32"/>
      <c r="RI298" s="32"/>
      <c r="RJ298" s="32"/>
      <c r="RK298" s="32"/>
      <c r="RL298" s="32"/>
      <c r="RM298" s="32"/>
      <c r="RN298" s="32"/>
      <c r="RO298" s="32"/>
      <c r="RP298" s="32"/>
      <c r="RQ298" s="32"/>
      <c r="RR298" s="32"/>
      <c r="RS298" s="32"/>
      <c r="RT298" s="32"/>
      <c r="RU298" s="32"/>
      <c r="RV298" s="32"/>
      <c r="RW298" s="32"/>
      <c r="RX298" s="32"/>
      <c r="RY298" s="32"/>
      <c r="RZ298" s="32"/>
      <c r="SA298" s="32"/>
      <c r="SB298" s="32"/>
      <c r="SC298" s="32"/>
      <c r="SD298" s="32"/>
      <c r="SE298" s="32"/>
      <c r="SF298" s="32"/>
      <c r="SG298" s="32"/>
      <c r="SH298" s="32"/>
      <c r="SI298" s="32"/>
      <c r="SJ298" s="32"/>
      <c r="SK298" s="32"/>
      <c r="SL298" s="32"/>
      <c r="SM298" s="32"/>
      <c r="SN298" s="32"/>
      <c r="SO298" s="32"/>
      <c r="SP298" s="32"/>
      <c r="SQ298" s="32"/>
      <c r="SR298" s="32"/>
      <c r="SS298" s="32"/>
      <c r="ST298" s="32"/>
      <c r="SU298" s="32"/>
      <c r="SV298" s="32"/>
      <c r="SW298" s="32"/>
      <c r="SX298" s="32"/>
      <c r="SY298" s="32"/>
      <c r="SZ298" s="32"/>
      <c r="TA298" s="32"/>
      <c r="TB298" s="32"/>
      <c r="TC298" s="32"/>
      <c r="TD298" s="32"/>
      <c r="TE298" s="32"/>
      <c r="TF298" s="32"/>
      <c r="TG298" s="32"/>
      <c r="TH298" s="32"/>
      <c r="TI298" s="32"/>
      <c r="TJ298" s="32"/>
      <c r="TK298" s="32"/>
      <c r="TL298" s="32"/>
      <c r="TM298" s="32"/>
      <c r="TN298" s="32"/>
      <c r="TO298" s="32"/>
    </row>
    <row r="299" spans="1:535" s="21" customFormat="1" ht="47.25" x14ac:dyDescent="0.25">
      <c r="A299" s="53" t="s">
        <v>215</v>
      </c>
      <c r="B299" s="82" t="str">
        <f>'дод 5'!A20</f>
        <v>0160</v>
      </c>
      <c r="C299" s="35" t="s">
        <v>492</v>
      </c>
      <c r="D299" s="157">
        <v>19330478</v>
      </c>
      <c r="E299" s="157">
        <v>14962200</v>
      </c>
      <c r="F299" s="157">
        <v>308778</v>
      </c>
      <c r="G299" s="157">
        <v>14696466.92</v>
      </c>
      <c r="H299" s="157">
        <v>11489591.34</v>
      </c>
      <c r="I299" s="157">
        <v>200175.71</v>
      </c>
      <c r="J299" s="158">
        <f t="shared" si="211"/>
        <v>76.027436672802395</v>
      </c>
      <c r="K299" s="157">
        <f>M299+P299</f>
        <v>0</v>
      </c>
      <c r="L299" s="157"/>
      <c r="M299" s="157"/>
      <c r="N299" s="157"/>
      <c r="O299" s="157"/>
      <c r="P299" s="157"/>
      <c r="Q299" s="157">
        <f t="shared" ref="Q299:Q304" si="239">S299+V299</f>
        <v>4300</v>
      </c>
      <c r="R299" s="157"/>
      <c r="S299" s="157">
        <v>4300</v>
      </c>
      <c r="T299" s="157"/>
      <c r="U299" s="157"/>
      <c r="V299" s="157"/>
      <c r="W299" s="158"/>
      <c r="X299" s="157">
        <f t="shared" ref="X299:X304" si="240">G299+Q299</f>
        <v>14700766.92</v>
      </c>
      <c r="Y299" s="20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2"/>
      <c r="IO299" s="22"/>
      <c r="IP299" s="22"/>
      <c r="IQ299" s="22"/>
      <c r="IR299" s="22"/>
      <c r="IS299" s="22"/>
      <c r="IT299" s="22"/>
      <c r="IU299" s="22"/>
      <c r="IV299" s="22"/>
      <c r="IW299" s="22"/>
      <c r="IX299" s="22"/>
      <c r="IY299" s="22"/>
      <c r="IZ299" s="22"/>
      <c r="JA299" s="22"/>
      <c r="JB299" s="22"/>
      <c r="JC299" s="22"/>
      <c r="JD299" s="22"/>
      <c r="JE299" s="22"/>
      <c r="JF299" s="22"/>
      <c r="JG299" s="22"/>
      <c r="JH299" s="22"/>
      <c r="JI299" s="22"/>
      <c r="JJ299" s="22"/>
      <c r="JK299" s="22"/>
      <c r="JL299" s="22"/>
      <c r="JM299" s="22"/>
      <c r="JN299" s="22"/>
      <c r="JO299" s="22"/>
      <c r="JP299" s="22"/>
      <c r="JQ299" s="22"/>
      <c r="JR299" s="22"/>
      <c r="JS299" s="22"/>
      <c r="JT299" s="22"/>
      <c r="JU299" s="22"/>
      <c r="JV299" s="22"/>
      <c r="JW299" s="22"/>
      <c r="JX299" s="22"/>
      <c r="JY299" s="22"/>
      <c r="JZ299" s="22"/>
      <c r="KA299" s="22"/>
      <c r="KB299" s="22"/>
      <c r="KC299" s="22"/>
      <c r="KD299" s="22"/>
      <c r="KE299" s="22"/>
      <c r="KF299" s="22"/>
      <c r="KG299" s="22"/>
      <c r="KH299" s="22"/>
      <c r="KI299" s="22"/>
      <c r="KJ299" s="22"/>
      <c r="KK299" s="22"/>
      <c r="KL299" s="22"/>
      <c r="KM299" s="22"/>
      <c r="KN299" s="22"/>
      <c r="KO299" s="22"/>
      <c r="KP299" s="22"/>
      <c r="KQ299" s="22"/>
      <c r="KR299" s="22"/>
      <c r="KS299" s="22"/>
      <c r="KT299" s="22"/>
      <c r="KU299" s="22"/>
      <c r="KV299" s="22"/>
      <c r="KW299" s="22"/>
      <c r="KX299" s="22"/>
      <c r="KY299" s="22"/>
      <c r="KZ299" s="22"/>
      <c r="LA299" s="22"/>
      <c r="LB299" s="22"/>
      <c r="LC299" s="22"/>
      <c r="LD299" s="22"/>
      <c r="LE299" s="22"/>
      <c r="LF299" s="22"/>
      <c r="LG299" s="22"/>
      <c r="LH299" s="22"/>
      <c r="LI299" s="22"/>
      <c r="LJ299" s="22"/>
      <c r="LK299" s="22"/>
      <c r="LL299" s="22"/>
      <c r="LM299" s="22"/>
      <c r="LN299" s="22"/>
      <c r="LO299" s="22"/>
      <c r="LP299" s="22"/>
      <c r="LQ299" s="22"/>
      <c r="LR299" s="22"/>
      <c r="LS299" s="22"/>
      <c r="LT299" s="22"/>
      <c r="LU299" s="22"/>
      <c r="LV299" s="22"/>
      <c r="LW299" s="22"/>
      <c r="LX299" s="22"/>
      <c r="LY299" s="22"/>
      <c r="LZ299" s="22"/>
      <c r="MA299" s="22"/>
      <c r="MB299" s="22"/>
      <c r="MC299" s="22"/>
      <c r="MD299" s="22"/>
      <c r="ME299" s="22"/>
      <c r="MF299" s="22"/>
      <c r="MG299" s="22"/>
      <c r="MH299" s="22"/>
      <c r="MI299" s="22"/>
      <c r="MJ299" s="22"/>
      <c r="MK299" s="22"/>
      <c r="ML299" s="22"/>
      <c r="MM299" s="22"/>
      <c r="MN299" s="22"/>
      <c r="MO299" s="22"/>
      <c r="MP299" s="22"/>
      <c r="MQ299" s="22"/>
      <c r="MR299" s="22"/>
      <c r="MS299" s="22"/>
      <c r="MT299" s="22"/>
      <c r="MU299" s="22"/>
      <c r="MV299" s="22"/>
      <c r="MW299" s="22"/>
      <c r="MX299" s="22"/>
      <c r="MY299" s="22"/>
      <c r="MZ299" s="22"/>
      <c r="NA299" s="22"/>
      <c r="NB299" s="22"/>
      <c r="NC299" s="22"/>
      <c r="ND299" s="22"/>
      <c r="NE299" s="22"/>
      <c r="NF299" s="22"/>
      <c r="NG299" s="22"/>
      <c r="NH299" s="22"/>
      <c r="NI299" s="22"/>
      <c r="NJ299" s="22"/>
      <c r="NK299" s="22"/>
      <c r="NL299" s="22"/>
      <c r="NM299" s="22"/>
      <c r="NN299" s="22"/>
      <c r="NO299" s="22"/>
      <c r="NP299" s="22"/>
      <c r="NQ299" s="22"/>
      <c r="NR299" s="22"/>
      <c r="NS299" s="22"/>
      <c r="NT299" s="22"/>
      <c r="NU299" s="22"/>
      <c r="NV299" s="22"/>
      <c r="NW299" s="22"/>
      <c r="NX299" s="22"/>
      <c r="NY299" s="22"/>
      <c r="NZ299" s="22"/>
      <c r="OA299" s="22"/>
      <c r="OB299" s="22"/>
      <c r="OC299" s="22"/>
      <c r="OD299" s="22"/>
      <c r="OE299" s="22"/>
      <c r="OF299" s="22"/>
      <c r="OG299" s="22"/>
      <c r="OH299" s="22"/>
      <c r="OI299" s="22"/>
      <c r="OJ299" s="22"/>
      <c r="OK299" s="22"/>
      <c r="OL299" s="22"/>
      <c r="OM299" s="22"/>
      <c r="ON299" s="22"/>
      <c r="OO299" s="22"/>
      <c r="OP299" s="22"/>
      <c r="OQ299" s="22"/>
      <c r="OR299" s="22"/>
      <c r="OS299" s="22"/>
      <c r="OT299" s="22"/>
      <c r="OU299" s="22"/>
      <c r="OV299" s="22"/>
      <c r="OW299" s="22"/>
      <c r="OX299" s="22"/>
      <c r="OY299" s="22"/>
      <c r="OZ299" s="22"/>
      <c r="PA299" s="22"/>
      <c r="PB299" s="22"/>
      <c r="PC299" s="22"/>
      <c r="PD299" s="22"/>
      <c r="PE299" s="22"/>
      <c r="PF299" s="22"/>
      <c r="PG299" s="22"/>
      <c r="PH299" s="22"/>
      <c r="PI299" s="22"/>
      <c r="PJ299" s="22"/>
      <c r="PK299" s="22"/>
      <c r="PL299" s="22"/>
      <c r="PM299" s="22"/>
      <c r="PN299" s="22"/>
      <c r="PO299" s="22"/>
      <c r="PP299" s="22"/>
      <c r="PQ299" s="22"/>
      <c r="PR299" s="22"/>
      <c r="PS299" s="22"/>
      <c r="PT299" s="22"/>
      <c r="PU299" s="22"/>
      <c r="PV299" s="22"/>
      <c r="PW299" s="22"/>
      <c r="PX299" s="22"/>
      <c r="PY299" s="22"/>
      <c r="PZ299" s="22"/>
      <c r="QA299" s="22"/>
      <c r="QB299" s="22"/>
      <c r="QC299" s="22"/>
      <c r="QD299" s="22"/>
      <c r="QE299" s="22"/>
      <c r="QF299" s="22"/>
      <c r="QG299" s="22"/>
      <c r="QH299" s="22"/>
      <c r="QI299" s="22"/>
      <c r="QJ299" s="22"/>
      <c r="QK299" s="22"/>
      <c r="QL299" s="22"/>
      <c r="QM299" s="22"/>
      <c r="QN299" s="22"/>
      <c r="QO299" s="22"/>
      <c r="QP299" s="22"/>
      <c r="QQ299" s="22"/>
      <c r="QR299" s="22"/>
      <c r="QS299" s="22"/>
      <c r="QT299" s="22"/>
      <c r="QU299" s="22"/>
      <c r="QV299" s="22"/>
      <c r="QW299" s="22"/>
      <c r="QX299" s="22"/>
      <c r="QY299" s="22"/>
      <c r="QZ299" s="22"/>
      <c r="RA299" s="22"/>
      <c r="RB299" s="22"/>
      <c r="RC299" s="22"/>
      <c r="RD299" s="22"/>
      <c r="RE299" s="22"/>
      <c r="RF299" s="22"/>
      <c r="RG299" s="22"/>
      <c r="RH299" s="22"/>
      <c r="RI299" s="22"/>
      <c r="RJ299" s="22"/>
      <c r="RK299" s="22"/>
      <c r="RL299" s="22"/>
      <c r="RM299" s="22"/>
      <c r="RN299" s="22"/>
      <c r="RO299" s="22"/>
      <c r="RP299" s="22"/>
      <c r="RQ299" s="22"/>
      <c r="RR299" s="22"/>
      <c r="RS299" s="22"/>
      <c r="RT299" s="22"/>
      <c r="RU299" s="22"/>
      <c r="RV299" s="22"/>
      <c r="RW299" s="22"/>
      <c r="RX299" s="22"/>
      <c r="RY299" s="22"/>
      <c r="RZ299" s="22"/>
      <c r="SA299" s="22"/>
      <c r="SB299" s="22"/>
      <c r="SC299" s="22"/>
      <c r="SD299" s="22"/>
      <c r="SE299" s="22"/>
      <c r="SF299" s="22"/>
      <c r="SG299" s="22"/>
      <c r="SH299" s="22"/>
      <c r="SI299" s="22"/>
      <c r="SJ299" s="22"/>
      <c r="SK299" s="22"/>
      <c r="SL299" s="22"/>
      <c r="SM299" s="22"/>
      <c r="SN299" s="22"/>
      <c r="SO299" s="22"/>
      <c r="SP299" s="22"/>
      <c r="SQ299" s="22"/>
      <c r="SR299" s="22"/>
      <c r="SS299" s="22"/>
      <c r="ST299" s="22"/>
      <c r="SU299" s="22"/>
      <c r="SV299" s="22"/>
      <c r="SW299" s="22"/>
      <c r="SX299" s="22"/>
      <c r="SY299" s="22"/>
      <c r="SZ299" s="22"/>
      <c r="TA299" s="22"/>
      <c r="TB299" s="22"/>
      <c r="TC299" s="22"/>
      <c r="TD299" s="22"/>
      <c r="TE299" s="22"/>
      <c r="TF299" s="22"/>
      <c r="TG299" s="22"/>
      <c r="TH299" s="22"/>
      <c r="TI299" s="22"/>
      <c r="TJ299" s="22"/>
      <c r="TK299" s="22"/>
      <c r="TL299" s="22"/>
      <c r="TM299" s="22"/>
      <c r="TN299" s="22"/>
      <c r="TO299" s="22"/>
    </row>
    <row r="300" spans="1:535" s="24" customFormat="1" ht="25.5" customHeight="1" x14ac:dyDescent="0.25">
      <c r="A300" s="53" t="s">
        <v>216</v>
      </c>
      <c r="B300" s="82" t="str">
        <f>'дод 5'!A174</f>
        <v>7130</v>
      </c>
      <c r="C300" s="54" t="str">
        <f>'дод 5'!C174</f>
        <v>Здійснення заходів із землеустрою</v>
      </c>
      <c r="D300" s="157">
        <v>450000</v>
      </c>
      <c r="E300" s="157"/>
      <c r="F300" s="157"/>
      <c r="G300" s="157">
        <v>3700</v>
      </c>
      <c r="H300" s="157"/>
      <c r="I300" s="157"/>
      <c r="J300" s="158">
        <f t="shared" si="211"/>
        <v>0.8222222222222223</v>
      </c>
      <c r="K300" s="157">
        <f t="shared" ref="K300:K304" si="241">M300+P300</f>
        <v>0</v>
      </c>
      <c r="L300" s="157"/>
      <c r="M300" s="157"/>
      <c r="N300" s="157"/>
      <c r="O300" s="157"/>
      <c r="P300" s="157"/>
      <c r="Q300" s="157">
        <f t="shared" si="239"/>
        <v>0</v>
      </c>
      <c r="R300" s="157"/>
      <c r="S300" s="157"/>
      <c r="T300" s="157"/>
      <c r="U300" s="157"/>
      <c r="V300" s="157"/>
      <c r="W300" s="158"/>
      <c r="X300" s="157">
        <f t="shared" si="240"/>
        <v>3700</v>
      </c>
      <c r="Y300" s="202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30"/>
      <c r="DL300" s="30"/>
      <c r="DM300" s="30"/>
      <c r="DN300" s="30"/>
      <c r="DO300" s="30"/>
      <c r="DP300" s="30"/>
      <c r="DQ300" s="30"/>
      <c r="DR300" s="30"/>
      <c r="DS300" s="30"/>
      <c r="DT300" s="30"/>
      <c r="DU300" s="30"/>
      <c r="DV300" s="30"/>
      <c r="DW300" s="30"/>
      <c r="DX300" s="30"/>
      <c r="DY300" s="30"/>
      <c r="DZ300" s="30"/>
      <c r="EA300" s="30"/>
      <c r="EB300" s="30"/>
      <c r="EC300" s="30"/>
      <c r="ED300" s="30"/>
      <c r="EE300" s="30"/>
      <c r="EF300" s="30"/>
      <c r="EG300" s="30"/>
      <c r="EH300" s="30"/>
      <c r="EI300" s="30"/>
      <c r="EJ300" s="30"/>
      <c r="EK300" s="30"/>
      <c r="EL300" s="30"/>
      <c r="EM300" s="30"/>
      <c r="EN300" s="30"/>
      <c r="EO300" s="30"/>
      <c r="EP300" s="30"/>
      <c r="EQ300" s="30"/>
      <c r="ER300" s="30"/>
      <c r="ES300" s="30"/>
      <c r="ET300" s="30"/>
      <c r="EU300" s="30"/>
      <c r="EV300" s="30"/>
      <c r="EW300" s="30"/>
      <c r="EX300" s="30"/>
      <c r="EY300" s="30"/>
      <c r="EZ300" s="30"/>
      <c r="FA300" s="30"/>
      <c r="FB300" s="30"/>
      <c r="FC300" s="30"/>
      <c r="FD300" s="30"/>
      <c r="FE300" s="30"/>
      <c r="FF300" s="30"/>
      <c r="FG300" s="30"/>
      <c r="FH300" s="30"/>
      <c r="FI300" s="30"/>
      <c r="FJ300" s="30"/>
      <c r="FK300" s="30"/>
      <c r="FL300" s="30"/>
      <c r="FM300" s="30"/>
      <c r="FN300" s="30"/>
      <c r="FO300" s="30"/>
      <c r="FP300" s="30"/>
      <c r="FQ300" s="30"/>
      <c r="FR300" s="30"/>
      <c r="FS300" s="30"/>
      <c r="FT300" s="30"/>
      <c r="FU300" s="30"/>
      <c r="FV300" s="30"/>
      <c r="FW300" s="30"/>
      <c r="FX300" s="30"/>
      <c r="FY300" s="30"/>
      <c r="FZ300" s="30"/>
      <c r="GA300" s="30"/>
      <c r="GB300" s="30"/>
      <c r="GC300" s="30"/>
      <c r="GD300" s="30"/>
      <c r="GE300" s="30"/>
      <c r="GF300" s="30"/>
      <c r="GG300" s="30"/>
      <c r="GH300" s="30"/>
      <c r="GI300" s="30"/>
      <c r="GJ300" s="30"/>
      <c r="GK300" s="30"/>
      <c r="GL300" s="30"/>
      <c r="GM300" s="30"/>
      <c r="GN300" s="30"/>
      <c r="GO300" s="30"/>
      <c r="GP300" s="30"/>
      <c r="GQ300" s="30"/>
      <c r="GR300" s="30"/>
      <c r="GS300" s="30"/>
      <c r="GT300" s="30"/>
      <c r="GU300" s="30"/>
      <c r="GV300" s="30"/>
      <c r="GW300" s="30"/>
      <c r="GX300" s="30"/>
      <c r="GY300" s="30"/>
      <c r="GZ300" s="30"/>
      <c r="HA300" s="30"/>
      <c r="HB300" s="30"/>
      <c r="HC300" s="30"/>
      <c r="HD300" s="30"/>
      <c r="HE300" s="30"/>
      <c r="HF300" s="30"/>
      <c r="HG300" s="30"/>
      <c r="HH300" s="30"/>
      <c r="HI300" s="30"/>
      <c r="HJ300" s="30"/>
      <c r="HK300" s="30"/>
      <c r="HL300" s="30"/>
      <c r="HM300" s="30"/>
      <c r="HN300" s="30"/>
      <c r="HO300" s="30"/>
      <c r="HP300" s="30"/>
      <c r="HQ300" s="30"/>
      <c r="HR300" s="30"/>
      <c r="HS300" s="30"/>
      <c r="HT300" s="30"/>
      <c r="HU300" s="30"/>
      <c r="HV300" s="30"/>
      <c r="HW300" s="30"/>
      <c r="HX300" s="30"/>
      <c r="HY300" s="30"/>
      <c r="HZ300" s="30"/>
      <c r="IA300" s="30"/>
      <c r="IB300" s="30"/>
      <c r="IC300" s="30"/>
      <c r="ID300" s="30"/>
      <c r="IE300" s="30"/>
      <c r="IF300" s="30"/>
      <c r="IG300" s="30"/>
      <c r="IH300" s="30"/>
      <c r="II300" s="30"/>
      <c r="IJ300" s="30"/>
      <c r="IK300" s="30"/>
      <c r="IL300" s="30"/>
      <c r="IM300" s="30"/>
      <c r="IN300" s="30"/>
      <c r="IO300" s="30"/>
      <c r="IP300" s="30"/>
      <c r="IQ300" s="30"/>
      <c r="IR300" s="30"/>
      <c r="IS300" s="30"/>
      <c r="IT300" s="30"/>
      <c r="IU300" s="30"/>
      <c r="IV300" s="30"/>
      <c r="IW300" s="30"/>
      <c r="IX300" s="30"/>
      <c r="IY300" s="30"/>
      <c r="IZ300" s="30"/>
      <c r="JA300" s="30"/>
      <c r="JB300" s="30"/>
      <c r="JC300" s="30"/>
      <c r="JD300" s="30"/>
      <c r="JE300" s="30"/>
      <c r="JF300" s="30"/>
      <c r="JG300" s="30"/>
      <c r="JH300" s="30"/>
      <c r="JI300" s="30"/>
      <c r="JJ300" s="30"/>
      <c r="JK300" s="30"/>
      <c r="JL300" s="30"/>
      <c r="JM300" s="30"/>
      <c r="JN300" s="30"/>
      <c r="JO300" s="30"/>
      <c r="JP300" s="30"/>
      <c r="JQ300" s="30"/>
      <c r="JR300" s="30"/>
      <c r="JS300" s="30"/>
      <c r="JT300" s="30"/>
      <c r="JU300" s="30"/>
      <c r="JV300" s="30"/>
      <c r="JW300" s="30"/>
      <c r="JX300" s="30"/>
      <c r="JY300" s="30"/>
      <c r="JZ300" s="30"/>
      <c r="KA300" s="30"/>
      <c r="KB300" s="30"/>
      <c r="KC300" s="30"/>
      <c r="KD300" s="30"/>
      <c r="KE300" s="30"/>
      <c r="KF300" s="30"/>
      <c r="KG300" s="30"/>
      <c r="KH300" s="30"/>
      <c r="KI300" s="30"/>
      <c r="KJ300" s="30"/>
      <c r="KK300" s="30"/>
      <c r="KL300" s="30"/>
      <c r="KM300" s="30"/>
      <c r="KN300" s="30"/>
      <c r="KO300" s="30"/>
      <c r="KP300" s="30"/>
      <c r="KQ300" s="30"/>
      <c r="KR300" s="30"/>
      <c r="KS300" s="30"/>
      <c r="KT300" s="30"/>
      <c r="KU300" s="30"/>
      <c r="KV300" s="30"/>
      <c r="KW300" s="30"/>
      <c r="KX300" s="30"/>
      <c r="KY300" s="30"/>
      <c r="KZ300" s="30"/>
      <c r="LA300" s="30"/>
      <c r="LB300" s="30"/>
      <c r="LC300" s="30"/>
      <c r="LD300" s="30"/>
      <c r="LE300" s="30"/>
      <c r="LF300" s="30"/>
      <c r="LG300" s="30"/>
      <c r="LH300" s="30"/>
      <c r="LI300" s="30"/>
      <c r="LJ300" s="30"/>
      <c r="LK300" s="30"/>
      <c r="LL300" s="30"/>
      <c r="LM300" s="30"/>
      <c r="LN300" s="30"/>
      <c r="LO300" s="30"/>
      <c r="LP300" s="30"/>
      <c r="LQ300" s="30"/>
      <c r="LR300" s="30"/>
      <c r="LS300" s="30"/>
      <c r="LT300" s="30"/>
      <c r="LU300" s="30"/>
      <c r="LV300" s="30"/>
      <c r="LW300" s="30"/>
      <c r="LX300" s="30"/>
      <c r="LY300" s="30"/>
      <c r="LZ300" s="30"/>
      <c r="MA300" s="30"/>
      <c r="MB300" s="30"/>
      <c r="MC300" s="30"/>
      <c r="MD300" s="30"/>
      <c r="ME300" s="30"/>
      <c r="MF300" s="30"/>
      <c r="MG300" s="30"/>
      <c r="MH300" s="30"/>
      <c r="MI300" s="30"/>
      <c r="MJ300" s="30"/>
      <c r="MK300" s="30"/>
      <c r="ML300" s="30"/>
      <c r="MM300" s="30"/>
      <c r="MN300" s="30"/>
      <c r="MO300" s="30"/>
      <c r="MP300" s="30"/>
      <c r="MQ300" s="30"/>
      <c r="MR300" s="30"/>
      <c r="MS300" s="30"/>
      <c r="MT300" s="30"/>
      <c r="MU300" s="30"/>
      <c r="MV300" s="30"/>
      <c r="MW300" s="30"/>
      <c r="MX300" s="30"/>
      <c r="MY300" s="30"/>
      <c r="MZ300" s="30"/>
      <c r="NA300" s="30"/>
      <c r="NB300" s="30"/>
      <c r="NC300" s="30"/>
      <c r="ND300" s="30"/>
      <c r="NE300" s="30"/>
      <c r="NF300" s="30"/>
      <c r="NG300" s="30"/>
      <c r="NH300" s="30"/>
      <c r="NI300" s="30"/>
      <c r="NJ300" s="30"/>
      <c r="NK300" s="30"/>
      <c r="NL300" s="30"/>
      <c r="NM300" s="30"/>
      <c r="NN300" s="30"/>
      <c r="NO300" s="30"/>
      <c r="NP300" s="30"/>
      <c r="NQ300" s="30"/>
      <c r="NR300" s="30"/>
      <c r="NS300" s="30"/>
      <c r="NT300" s="30"/>
      <c r="NU300" s="30"/>
      <c r="NV300" s="30"/>
      <c r="NW300" s="30"/>
      <c r="NX300" s="30"/>
      <c r="NY300" s="30"/>
      <c r="NZ300" s="30"/>
      <c r="OA300" s="30"/>
      <c r="OB300" s="30"/>
      <c r="OC300" s="30"/>
      <c r="OD300" s="30"/>
      <c r="OE300" s="30"/>
      <c r="OF300" s="30"/>
      <c r="OG300" s="30"/>
      <c r="OH300" s="30"/>
      <c r="OI300" s="30"/>
      <c r="OJ300" s="30"/>
      <c r="OK300" s="30"/>
      <c r="OL300" s="30"/>
      <c r="OM300" s="30"/>
      <c r="ON300" s="30"/>
      <c r="OO300" s="30"/>
      <c r="OP300" s="30"/>
      <c r="OQ300" s="30"/>
      <c r="OR300" s="30"/>
      <c r="OS300" s="30"/>
      <c r="OT300" s="30"/>
      <c r="OU300" s="30"/>
      <c r="OV300" s="30"/>
      <c r="OW300" s="30"/>
      <c r="OX300" s="30"/>
      <c r="OY300" s="30"/>
      <c r="OZ300" s="30"/>
      <c r="PA300" s="30"/>
      <c r="PB300" s="30"/>
      <c r="PC300" s="30"/>
      <c r="PD300" s="30"/>
      <c r="PE300" s="30"/>
      <c r="PF300" s="30"/>
      <c r="PG300" s="30"/>
      <c r="PH300" s="30"/>
      <c r="PI300" s="30"/>
      <c r="PJ300" s="30"/>
      <c r="PK300" s="30"/>
      <c r="PL300" s="30"/>
      <c r="PM300" s="30"/>
      <c r="PN300" s="30"/>
      <c r="PO300" s="30"/>
      <c r="PP300" s="30"/>
      <c r="PQ300" s="30"/>
      <c r="PR300" s="30"/>
      <c r="PS300" s="30"/>
      <c r="PT300" s="30"/>
      <c r="PU300" s="30"/>
      <c r="PV300" s="30"/>
      <c r="PW300" s="30"/>
      <c r="PX300" s="30"/>
      <c r="PY300" s="30"/>
      <c r="PZ300" s="30"/>
      <c r="QA300" s="30"/>
      <c r="QB300" s="30"/>
      <c r="QC300" s="30"/>
      <c r="QD300" s="30"/>
      <c r="QE300" s="30"/>
      <c r="QF300" s="30"/>
      <c r="QG300" s="30"/>
      <c r="QH300" s="30"/>
      <c r="QI300" s="30"/>
      <c r="QJ300" s="30"/>
      <c r="QK300" s="30"/>
      <c r="QL300" s="30"/>
      <c r="QM300" s="30"/>
      <c r="QN300" s="30"/>
      <c r="QO300" s="30"/>
      <c r="QP300" s="30"/>
      <c r="QQ300" s="30"/>
      <c r="QR300" s="30"/>
      <c r="QS300" s="30"/>
      <c r="QT300" s="30"/>
      <c r="QU300" s="30"/>
      <c r="QV300" s="30"/>
      <c r="QW300" s="30"/>
      <c r="QX300" s="30"/>
      <c r="QY300" s="30"/>
      <c r="QZ300" s="30"/>
      <c r="RA300" s="30"/>
      <c r="RB300" s="30"/>
      <c r="RC300" s="30"/>
      <c r="RD300" s="30"/>
      <c r="RE300" s="30"/>
      <c r="RF300" s="30"/>
      <c r="RG300" s="30"/>
      <c r="RH300" s="30"/>
      <c r="RI300" s="30"/>
      <c r="RJ300" s="30"/>
      <c r="RK300" s="30"/>
      <c r="RL300" s="30"/>
      <c r="RM300" s="30"/>
      <c r="RN300" s="30"/>
      <c r="RO300" s="30"/>
      <c r="RP300" s="30"/>
      <c r="RQ300" s="30"/>
      <c r="RR300" s="30"/>
      <c r="RS300" s="30"/>
      <c r="RT300" s="30"/>
      <c r="RU300" s="30"/>
      <c r="RV300" s="30"/>
      <c r="RW300" s="30"/>
      <c r="RX300" s="30"/>
      <c r="RY300" s="30"/>
      <c r="RZ300" s="30"/>
      <c r="SA300" s="30"/>
      <c r="SB300" s="30"/>
      <c r="SC300" s="30"/>
      <c r="SD300" s="30"/>
      <c r="SE300" s="30"/>
      <c r="SF300" s="30"/>
      <c r="SG300" s="30"/>
      <c r="SH300" s="30"/>
      <c r="SI300" s="30"/>
      <c r="SJ300" s="30"/>
      <c r="SK300" s="30"/>
      <c r="SL300" s="30"/>
      <c r="SM300" s="30"/>
      <c r="SN300" s="30"/>
      <c r="SO300" s="30"/>
      <c r="SP300" s="30"/>
      <c r="SQ300" s="30"/>
      <c r="SR300" s="30"/>
      <c r="SS300" s="30"/>
      <c r="ST300" s="30"/>
      <c r="SU300" s="30"/>
      <c r="SV300" s="30"/>
      <c r="SW300" s="30"/>
      <c r="SX300" s="30"/>
      <c r="SY300" s="30"/>
      <c r="SZ300" s="30"/>
      <c r="TA300" s="30"/>
      <c r="TB300" s="30"/>
      <c r="TC300" s="30"/>
      <c r="TD300" s="30"/>
      <c r="TE300" s="30"/>
      <c r="TF300" s="30"/>
      <c r="TG300" s="30"/>
      <c r="TH300" s="30"/>
      <c r="TI300" s="30"/>
      <c r="TJ300" s="30"/>
      <c r="TK300" s="30"/>
      <c r="TL300" s="30"/>
      <c r="TM300" s="30"/>
      <c r="TN300" s="30"/>
      <c r="TO300" s="30"/>
    </row>
    <row r="301" spans="1:535" s="21" customFormat="1" ht="29.25" customHeight="1" x14ac:dyDescent="0.25">
      <c r="A301" s="87" t="s">
        <v>217</v>
      </c>
      <c r="B301" s="41" t="str">
        <f>'дод 5'!A215</f>
        <v>7610</v>
      </c>
      <c r="C301" s="35" t="str">
        <f>'дод 5'!C215</f>
        <v>Сприяння розвитку малого та середнього підприємництва</v>
      </c>
      <c r="D301" s="157">
        <v>915000</v>
      </c>
      <c r="E301" s="157"/>
      <c r="F301" s="157"/>
      <c r="G301" s="157">
        <v>166150</v>
      </c>
      <c r="H301" s="157"/>
      <c r="I301" s="157"/>
      <c r="J301" s="158">
        <f t="shared" si="211"/>
        <v>18.15846994535519</v>
      </c>
      <c r="K301" s="157">
        <f t="shared" si="241"/>
        <v>0</v>
      </c>
      <c r="L301" s="157"/>
      <c r="M301" s="157"/>
      <c r="N301" s="157"/>
      <c r="O301" s="157"/>
      <c r="P301" s="157"/>
      <c r="Q301" s="157">
        <f t="shared" si="239"/>
        <v>0</v>
      </c>
      <c r="R301" s="157"/>
      <c r="S301" s="157"/>
      <c r="T301" s="157"/>
      <c r="U301" s="157"/>
      <c r="V301" s="157"/>
      <c r="W301" s="158"/>
      <c r="X301" s="157">
        <f t="shared" si="240"/>
        <v>166150</v>
      </c>
      <c r="Y301" s="20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  <c r="IS301" s="22"/>
      <c r="IT301" s="22"/>
      <c r="IU301" s="22"/>
      <c r="IV301" s="22"/>
      <c r="IW301" s="22"/>
      <c r="IX301" s="22"/>
      <c r="IY301" s="22"/>
      <c r="IZ301" s="22"/>
      <c r="JA301" s="22"/>
      <c r="JB301" s="22"/>
      <c r="JC301" s="22"/>
      <c r="JD301" s="22"/>
      <c r="JE301" s="22"/>
      <c r="JF301" s="22"/>
      <c r="JG301" s="22"/>
      <c r="JH301" s="22"/>
      <c r="JI301" s="22"/>
      <c r="JJ301" s="22"/>
      <c r="JK301" s="22"/>
      <c r="JL301" s="22"/>
      <c r="JM301" s="22"/>
      <c r="JN301" s="22"/>
      <c r="JO301" s="22"/>
      <c r="JP301" s="22"/>
      <c r="JQ301" s="22"/>
      <c r="JR301" s="22"/>
      <c r="JS301" s="22"/>
      <c r="JT301" s="22"/>
      <c r="JU301" s="22"/>
      <c r="JV301" s="22"/>
      <c r="JW301" s="22"/>
      <c r="JX301" s="22"/>
      <c r="JY301" s="22"/>
      <c r="JZ301" s="22"/>
      <c r="KA301" s="22"/>
      <c r="KB301" s="22"/>
      <c r="KC301" s="22"/>
      <c r="KD301" s="22"/>
      <c r="KE301" s="22"/>
      <c r="KF301" s="22"/>
      <c r="KG301" s="22"/>
      <c r="KH301" s="22"/>
      <c r="KI301" s="22"/>
      <c r="KJ301" s="22"/>
      <c r="KK301" s="22"/>
      <c r="KL301" s="22"/>
      <c r="KM301" s="22"/>
      <c r="KN301" s="22"/>
      <c r="KO301" s="22"/>
      <c r="KP301" s="22"/>
      <c r="KQ301" s="22"/>
      <c r="KR301" s="22"/>
      <c r="KS301" s="22"/>
      <c r="KT301" s="22"/>
      <c r="KU301" s="22"/>
      <c r="KV301" s="22"/>
      <c r="KW301" s="22"/>
      <c r="KX301" s="22"/>
      <c r="KY301" s="22"/>
      <c r="KZ301" s="22"/>
      <c r="LA301" s="22"/>
      <c r="LB301" s="22"/>
      <c r="LC301" s="22"/>
      <c r="LD301" s="22"/>
      <c r="LE301" s="22"/>
      <c r="LF301" s="22"/>
      <c r="LG301" s="22"/>
      <c r="LH301" s="22"/>
      <c r="LI301" s="22"/>
      <c r="LJ301" s="22"/>
      <c r="LK301" s="22"/>
      <c r="LL301" s="22"/>
      <c r="LM301" s="22"/>
      <c r="LN301" s="22"/>
      <c r="LO301" s="22"/>
      <c r="LP301" s="22"/>
      <c r="LQ301" s="22"/>
      <c r="LR301" s="22"/>
      <c r="LS301" s="22"/>
      <c r="LT301" s="22"/>
      <c r="LU301" s="22"/>
      <c r="LV301" s="22"/>
      <c r="LW301" s="22"/>
      <c r="LX301" s="22"/>
      <c r="LY301" s="22"/>
      <c r="LZ301" s="22"/>
      <c r="MA301" s="22"/>
      <c r="MB301" s="22"/>
      <c r="MC301" s="22"/>
      <c r="MD301" s="22"/>
      <c r="ME301" s="22"/>
      <c r="MF301" s="22"/>
      <c r="MG301" s="22"/>
      <c r="MH301" s="22"/>
      <c r="MI301" s="22"/>
      <c r="MJ301" s="22"/>
      <c r="MK301" s="22"/>
      <c r="ML301" s="22"/>
      <c r="MM301" s="22"/>
      <c r="MN301" s="22"/>
      <c r="MO301" s="22"/>
      <c r="MP301" s="22"/>
      <c r="MQ301" s="22"/>
      <c r="MR301" s="22"/>
      <c r="MS301" s="22"/>
      <c r="MT301" s="22"/>
      <c r="MU301" s="22"/>
      <c r="MV301" s="22"/>
      <c r="MW301" s="22"/>
      <c r="MX301" s="22"/>
      <c r="MY301" s="22"/>
      <c r="MZ301" s="22"/>
      <c r="NA301" s="22"/>
      <c r="NB301" s="22"/>
      <c r="NC301" s="22"/>
      <c r="ND301" s="22"/>
      <c r="NE301" s="22"/>
      <c r="NF301" s="22"/>
      <c r="NG301" s="22"/>
      <c r="NH301" s="22"/>
      <c r="NI301" s="22"/>
      <c r="NJ301" s="22"/>
      <c r="NK301" s="22"/>
      <c r="NL301" s="22"/>
      <c r="NM301" s="22"/>
      <c r="NN301" s="22"/>
      <c r="NO301" s="22"/>
      <c r="NP301" s="22"/>
      <c r="NQ301" s="22"/>
      <c r="NR301" s="22"/>
      <c r="NS301" s="22"/>
      <c r="NT301" s="22"/>
      <c r="NU301" s="22"/>
      <c r="NV301" s="22"/>
      <c r="NW301" s="22"/>
      <c r="NX301" s="22"/>
      <c r="NY301" s="22"/>
      <c r="NZ301" s="22"/>
      <c r="OA301" s="22"/>
      <c r="OB301" s="22"/>
      <c r="OC301" s="22"/>
      <c r="OD301" s="22"/>
      <c r="OE301" s="22"/>
      <c r="OF301" s="22"/>
      <c r="OG301" s="22"/>
      <c r="OH301" s="22"/>
      <c r="OI301" s="22"/>
      <c r="OJ301" s="22"/>
      <c r="OK301" s="22"/>
      <c r="OL301" s="22"/>
      <c r="OM301" s="22"/>
      <c r="ON301" s="22"/>
      <c r="OO301" s="22"/>
      <c r="OP301" s="22"/>
      <c r="OQ301" s="22"/>
      <c r="OR301" s="22"/>
      <c r="OS301" s="22"/>
      <c r="OT301" s="22"/>
      <c r="OU301" s="22"/>
      <c r="OV301" s="22"/>
      <c r="OW301" s="22"/>
      <c r="OX301" s="22"/>
      <c r="OY301" s="22"/>
      <c r="OZ301" s="22"/>
      <c r="PA301" s="22"/>
      <c r="PB301" s="22"/>
      <c r="PC301" s="22"/>
      <c r="PD301" s="22"/>
      <c r="PE301" s="22"/>
      <c r="PF301" s="22"/>
      <c r="PG301" s="22"/>
      <c r="PH301" s="22"/>
      <c r="PI301" s="22"/>
      <c r="PJ301" s="22"/>
      <c r="PK301" s="22"/>
      <c r="PL301" s="22"/>
      <c r="PM301" s="22"/>
      <c r="PN301" s="22"/>
      <c r="PO301" s="22"/>
      <c r="PP301" s="22"/>
      <c r="PQ301" s="22"/>
      <c r="PR301" s="22"/>
      <c r="PS301" s="22"/>
      <c r="PT301" s="22"/>
      <c r="PU301" s="22"/>
      <c r="PV301" s="22"/>
      <c r="PW301" s="22"/>
      <c r="PX301" s="22"/>
      <c r="PY301" s="22"/>
      <c r="PZ301" s="22"/>
      <c r="QA301" s="22"/>
      <c r="QB301" s="22"/>
      <c r="QC301" s="22"/>
      <c r="QD301" s="22"/>
      <c r="QE301" s="22"/>
      <c r="QF301" s="22"/>
      <c r="QG301" s="22"/>
      <c r="QH301" s="22"/>
      <c r="QI301" s="22"/>
      <c r="QJ301" s="22"/>
      <c r="QK301" s="22"/>
      <c r="QL301" s="22"/>
      <c r="QM301" s="22"/>
      <c r="QN301" s="22"/>
      <c r="QO301" s="22"/>
      <c r="QP301" s="22"/>
      <c r="QQ301" s="22"/>
      <c r="QR301" s="22"/>
      <c r="QS301" s="22"/>
      <c r="QT301" s="22"/>
      <c r="QU301" s="22"/>
      <c r="QV301" s="22"/>
      <c r="QW301" s="22"/>
      <c r="QX301" s="22"/>
      <c r="QY301" s="22"/>
      <c r="QZ301" s="22"/>
      <c r="RA301" s="22"/>
      <c r="RB301" s="22"/>
      <c r="RC301" s="22"/>
      <c r="RD301" s="22"/>
      <c r="RE301" s="22"/>
      <c r="RF301" s="22"/>
      <c r="RG301" s="22"/>
      <c r="RH301" s="22"/>
      <c r="RI301" s="22"/>
      <c r="RJ301" s="22"/>
      <c r="RK301" s="22"/>
      <c r="RL301" s="22"/>
      <c r="RM301" s="22"/>
      <c r="RN301" s="22"/>
      <c r="RO301" s="22"/>
      <c r="RP301" s="22"/>
      <c r="RQ301" s="22"/>
      <c r="RR301" s="22"/>
      <c r="RS301" s="22"/>
      <c r="RT301" s="22"/>
      <c r="RU301" s="22"/>
      <c r="RV301" s="22"/>
      <c r="RW301" s="22"/>
      <c r="RX301" s="22"/>
      <c r="RY301" s="22"/>
      <c r="RZ301" s="22"/>
      <c r="SA301" s="22"/>
      <c r="SB301" s="22"/>
      <c r="SC301" s="22"/>
      <c r="SD301" s="22"/>
      <c r="SE301" s="22"/>
      <c r="SF301" s="22"/>
      <c r="SG301" s="22"/>
      <c r="SH301" s="22"/>
      <c r="SI301" s="22"/>
      <c r="SJ301" s="22"/>
      <c r="SK301" s="22"/>
      <c r="SL301" s="22"/>
      <c r="SM301" s="22"/>
      <c r="SN301" s="22"/>
      <c r="SO301" s="22"/>
      <c r="SP301" s="22"/>
      <c r="SQ301" s="22"/>
      <c r="SR301" s="22"/>
      <c r="SS301" s="22"/>
      <c r="ST301" s="22"/>
      <c r="SU301" s="22"/>
      <c r="SV301" s="22"/>
      <c r="SW301" s="22"/>
      <c r="SX301" s="22"/>
      <c r="SY301" s="22"/>
      <c r="SZ301" s="22"/>
      <c r="TA301" s="22"/>
      <c r="TB301" s="22"/>
      <c r="TC301" s="22"/>
      <c r="TD301" s="22"/>
      <c r="TE301" s="22"/>
      <c r="TF301" s="22"/>
      <c r="TG301" s="22"/>
      <c r="TH301" s="22"/>
      <c r="TI301" s="22"/>
      <c r="TJ301" s="22"/>
      <c r="TK301" s="22"/>
      <c r="TL301" s="22"/>
      <c r="TM301" s="22"/>
      <c r="TN301" s="22"/>
      <c r="TO301" s="22"/>
    </row>
    <row r="302" spans="1:535" s="21" customFormat="1" ht="32.25" customHeight="1" x14ac:dyDescent="0.25">
      <c r="A302" s="87" t="s">
        <v>266</v>
      </c>
      <c r="B302" s="41" t="str">
        <f>'дод 5'!A218</f>
        <v>7650</v>
      </c>
      <c r="C302" s="35" t="str">
        <f>'дод 5'!C218</f>
        <v>Проведення експертної грошової оцінки земельної ділянки чи права на неї</v>
      </c>
      <c r="D302" s="157">
        <v>0</v>
      </c>
      <c r="E302" s="157"/>
      <c r="F302" s="157"/>
      <c r="G302" s="157"/>
      <c r="H302" s="157"/>
      <c r="I302" s="157"/>
      <c r="J302" s="158"/>
      <c r="K302" s="157">
        <f t="shared" si="241"/>
        <v>20000</v>
      </c>
      <c r="L302" s="157">
        <v>20000</v>
      </c>
      <c r="M302" s="157"/>
      <c r="N302" s="157"/>
      <c r="O302" s="157"/>
      <c r="P302" s="157">
        <v>20000</v>
      </c>
      <c r="Q302" s="157">
        <f t="shared" si="239"/>
        <v>3960</v>
      </c>
      <c r="R302" s="157">
        <v>3960</v>
      </c>
      <c r="S302" s="157"/>
      <c r="T302" s="157"/>
      <c r="U302" s="157"/>
      <c r="V302" s="157">
        <v>3960</v>
      </c>
      <c r="W302" s="158">
        <f t="shared" si="209"/>
        <v>19.8</v>
      </c>
      <c r="X302" s="157">
        <f t="shared" si="240"/>
        <v>3960</v>
      </c>
      <c r="Y302" s="20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  <c r="IS302" s="22"/>
      <c r="IT302" s="22"/>
      <c r="IU302" s="22"/>
      <c r="IV302" s="22"/>
      <c r="IW302" s="22"/>
      <c r="IX302" s="22"/>
      <c r="IY302" s="22"/>
      <c r="IZ302" s="22"/>
      <c r="JA302" s="22"/>
      <c r="JB302" s="22"/>
      <c r="JC302" s="22"/>
      <c r="JD302" s="22"/>
      <c r="JE302" s="22"/>
      <c r="JF302" s="22"/>
      <c r="JG302" s="22"/>
      <c r="JH302" s="22"/>
      <c r="JI302" s="22"/>
      <c r="JJ302" s="22"/>
      <c r="JK302" s="22"/>
      <c r="JL302" s="22"/>
      <c r="JM302" s="22"/>
      <c r="JN302" s="22"/>
      <c r="JO302" s="22"/>
      <c r="JP302" s="22"/>
      <c r="JQ302" s="22"/>
      <c r="JR302" s="22"/>
      <c r="JS302" s="22"/>
      <c r="JT302" s="22"/>
      <c r="JU302" s="22"/>
      <c r="JV302" s="22"/>
      <c r="JW302" s="22"/>
      <c r="JX302" s="22"/>
      <c r="JY302" s="22"/>
      <c r="JZ302" s="22"/>
      <c r="KA302" s="22"/>
      <c r="KB302" s="22"/>
      <c r="KC302" s="22"/>
      <c r="KD302" s="22"/>
      <c r="KE302" s="22"/>
      <c r="KF302" s="22"/>
      <c r="KG302" s="22"/>
      <c r="KH302" s="22"/>
      <c r="KI302" s="22"/>
      <c r="KJ302" s="22"/>
      <c r="KK302" s="22"/>
      <c r="KL302" s="22"/>
      <c r="KM302" s="22"/>
      <c r="KN302" s="22"/>
      <c r="KO302" s="22"/>
      <c r="KP302" s="22"/>
      <c r="KQ302" s="22"/>
      <c r="KR302" s="22"/>
      <c r="KS302" s="22"/>
      <c r="KT302" s="22"/>
      <c r="KU302" s="22"/>
      <c r="KV302" s="22"/>
      <c r="KW302" s="22"/>
      <c r="KX302" s="22"/>
      <c r="KY302" s="22"/>
      <c r="KZ302" s="22"/>
      <c r="LA302" s="22"/>
      <c r="LB302" s="22"/>
      <c r="LC302" s="22"/>
      <c r="LD302" s="22"/>
      <c r="LE302" s="22"/>
      <c r="LF302" s="22"/>
      <c r="LG302" s="22"/>
      <c r="LH302" s="22"/>
      <c r="LI302" s="22"/>
      <c r="LJ302" s="22"/>
      <c r="LK302" s="22"/>
      <c r="LL302" s="22"/>
      <c r="LM302" s="22"/>
      <c r="LN302" s="22"/>
      <c r="LO302" s="22"/>
      <c r="LP302" s="22"/>
      <c r="LQ302" s="22"/>
      <c r="LR302" s="22"/>
      <c r="LS302" s="22"/>
      <c r="LT302" s="22"/>
      <c r="LU302" s="22"/>
      <c r="LV302" s="22"/>
      <c r="LW302" s="22"/>
      <c r="LX302" s="22"/>
      <c r="LY302" s="22"/>
      <c r="LZ302" s="22"/>
      <c r="MA302" s="22"/>
      <c r="MB302" s="22"/>
      <c r="MC302" s="22"/>
      <c r="MD302" s="22"/>
      <c r="ME302" s="22"/>
      <c r="MF302" s="22"/>
      <c r="MG302" s="22"/>
      <c r="MH302" s="22"/>
      <c r="MI302" s="22"/>
      <c r="MJ302" s="22"/>
      <c r="MK302" s="22"/>
      <c r="ML302" s="22"/>
      <c r="MM302" s="22"/>
      <c r="MN302" s="22"/>
      <c r="MO302" s="22"/>
      <c r="MP302" s="22"/>
      <c r="MQ302" s="22"/>
      <c r="MR302" s="22"/>
      <c r="MS302" s="22"/>
      <c r="MT302" s="22"/>
      <c r="MU302" s="22"/>
      <c r="MV302" s="22"/>
      <c r="MW302" s="22"/>
      <c r="MX302" s="22"/>
      <c r="MY302" s="22"/>
      <c r="MZ302" s="22"/>
      <c r="NA302" s="22"/>
      <c r="NB302" s="22"/>
      <c r="NC302" s="22"/>
      <c r="ND302" s="22"/>
      <c r="NE302" s="22"/>
      <c r="NF302" s="22"/>
      <c r="NG302" s="22"/>
      <c r="NH302" s="22"/>
      <c r="NI302" s="22"/>
      <c r="NJ302" s="22"/>
      <c r="NK302" s="22"/>
      <c r="NL302" s="22"/>
      <c r="NM302" s="22"/>
      <c r="NN302" s="22"/>
      <c r="NO302" s="22"/>
      <c r="NP302" s="22"/>
      <c r="NQ302" s="22"/>
      <c r="NR302" s="22"/>
      <c r="NS302" s="22"/>
      <c r="NT302" s="22"/>
      <c r="NU302" s="22"/>
      <c r="NV302" s="22"/>
      <c r="NW302" s="22"/>
      <c r="NX302" s="22"/>
      <c r="NY302" s="22"/>
      <c r="NZ302" s="22"/>
      <c r="OA302" s="22"/>
      <c r="OB302" s="22"/>
      <c r="OC302" s="22"/>
      <c r="OD302" s="22"/>
      <c r="OE302" s="22"/>
      <c r="OF302" s="22"/>
      <c r="OG302" s="22"/>
      <c r="OH302" s="22"/>
      <c r="OI302" s="22"/>
      <c r="OJ302" s="22"/>
      <c r="OK302" s="22"/>
      <c r="OL302" s="22"/>
      <c r="OM302" s="22"/>
      <c r="ON302" s="22"/>
      <c r="OO302" s="22"/>
      <c r="OP302" s="22"/>
      <c r="OQ302" s="22"/>
      <c r="OR302" s="22"/>
      <c r="OS302" s="22"/>
      <c r="OT302" s="22"/>
      <c r="OU302" s="22"/>
      <c r="OV302" s="22"/>
      <c r="OW302" s="22"/>
      <c r="OX302" s="22"/>
      <c r="OY302" s="22"/>
      <c r="OZ302" s="22"/>
      <c r="PA302" s="22"/>
      <c r="PB302" s="22"/>
      <c r="PC302" s="22"/>
      <c r="PD302" s="22"/>
      <c r="PE302" s="22"/>
      <c r="PF302" s="22"/>
      <c r="PG302" s="22"/>
      <c r="PH302" s="22"/>
      <c r="PI302" s="22"/>
      <c r="PJ302" s="22"/>
      <c r="PK302" s="22"/>
      <c r="PL302" s="22"/>
      <c r="PM302" s="22"/>
      <c r="PN302" s="22"/>
      <c r="PO302" s="22"/>
      <c r="PP302" s="22"/>
      <c r="PQ302" s="22"/>
      <c r="PR302" s="22"/>
      <c r="PS302" s="22"/>
      <c r="PT302" s="22"/>
      <c r="PU302" s="22"/>
      <c r="PV302" s="22"/>
      <c r="PW302" s="22"/>
      <c r="PX302" s="22"/>
      <c r="PY302" s="22"/>
      <c r="PZ302" s="22"/>
      <c r="QA302" s="22"/>
      <c r="QB302" s="22"/>
      <c r="QC302" s="22"/>
      <c r="QD302" s="22"/>
      <c r="QE302" s="22"/>
      <c r="QF302" s="22"/>
      <c r="QG302" s="22"/>
      <c r="QH302" s="22"/>
      <c r="QI302" s="22"/>
      <c r="QJ302" s="22"/>
      <c r="QK302" s="22"/>
      <c r="QL302" s="22"/>
      <c r="QM302" s="22"/>
      <c r="QN302" s="22"/>
      <c r="QO302" s="22"/>
      <c r="QP302" s="22"/>
      <c r="QQ302" s="22"/>
      <c r="QR302" s="22"/>
      <c r="QS302" s="22"/>
      <c r="QT302" s="22"/>
      <c r="QU302" s="22"/>
      <c r="QV302" s="22"/>
      <c r="QW302" s="22"/>
      <c r="QX302" s="22"/>
      <c r="QY302" s="22"/>
      <c r="QZ302" s="22"/>
      <c r="RA302" s="22"/>
      <c r="RB302" s="22"/>
      <c r="RC302" s="22"/>
      <c r="RD302" s="22"/>
      <c r="RE302" s="22"/>
      <c r="RF302" s="22"/>
      <c r="RG302" s="22"/>
      <c r="RH302" s="22"/>
      <c r="RI302" s="22"/>
      <c r="RJ302" s="22"/>
      <c r="RK302" s="22"/>
      <c r="RL302" s="22"/>
      <c r="RM302" s="22"/>
      <c r="RN302" s="22"/>
      <c r="RO302" s="22"/>
      <c r="RP302" s="22"/>
      <c r="RQ302" s="22"/>
      <c r="RR302" s="22"/>
      <c r="RS302" s="22"/>
      <c r="RT302" s="22"/>
      <c r="RU302" s="22"/>
      <c r="RV302" s="22"/>
      <c r="RW302" s="22"/>
      <c r="RX302" s="22"/>
      <c r="RY302" s="22"/>
      <c r="RZ302" s="22"/>
      <c r="SA302" s="22"/>
      <c r="SB302" s="22"/>
      <c r="SC302" s="22"/>
      <c r="SD302" s="22"/>
      <c r="SE302" s="22"/>
      <c r="SF302" s="22"/>
      <c r="SG302" s="22"/>
      <c r="SH302" s="22"/>
      <c r="SI302" s="22"/>
      <c r="SJ302" s="22"/>
      <c r="SK302" s="22"/>
      <c r="SL302" s="22"/>
      <c r="SM302" s="22"/>
      <c r="SN302" s="22"/>
      <c r="SO302" s="22"/>
      <c r="SP302" s="22"/>
      <c r="SQ302" s="22"/>
      <c r="SR302" s="22"/>
      <c r="SS302" s="22"/>
      <c r="ST302" s="22"/>
      <c r="SU302" s="22"/>
      <c r="SV302" s="22"/>
      <c r="SW302" s="22"/>
      <c r="SX302" s="22"/>
      <c r="SY302" s="22"/>
      <c r="SZ302" s="22"/>
      <c r="TA302" s="22"/>
      <c r="TB302" s="22"/>
      <c r="TC302" s="22"/>
      <c r="TD302" s="22"/>
      <c r="TE302" s="22"/>
      <c r="TF302" s="22"/>
      <c r="TG302" s="22"/>
      <c r="TH302" s="22"/>
      <c r="TI302" s="22"/>
      <c r="TJ302" s="22"/>
      <c r="TK302" s="22"/>
      <c r="TL302" s="22"/>
      <c r="TM302" s="22"/>
      <c r="TN302" s="22"/>
      <c r="TO302" s="22"/>
    </row>
    <row r="303" spans="1:535" s="21" customFormat="1" ht="67.5" customHeight="1" x14ac:dyDescent="0.25">
      <c r="A303" s="87" t="s">
        <v>268</v>
      </c>
      <c r="B303" s="41" t="str">
        <f>'дод 5'!A219</f>
        <v>7660</v>
      </c>
      <c r="C303" s="35" t="str">
        <f>'дод 5'!C219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D303" s="157">
        <v>0</v>
      </c>
      <c r="E303" s="157"/>
      <c r="F303" s="157"/>
      <c r="G303" s="157"/>
      <c r="H303" s="157"/>
      <c r="I303" s="157"/>
      <c r="J303" s="158"/>
      <c r="K303" s="157">
        <f t="shared" si="241"/>
        <v>45000</v>
      </c>
      <c r="L303" s="157">
        <v>45000</v>
      </c>
      <c r="M303" s="157"/>
      <c r="N303" s="157"/>
      <c r="O303" s="157"/>
      <c r="P303" s="157">
        <v>45000</v>
      </c>
      <c r="Q303" s="157">
        <f t="shared" si="239"/>
        <v>0</v>
      </c>
      <c r="R303" s="157"/>
      <c r="S303" s="157"/>
      <c r="T303" s="157"/>
      <c r="U303" s="157"/>
      <c r="V303" s="157"/>
      <c r="W303" s="158">
        <f t="shared" si="209"/>
        <v>0</v>
      </c>
      <c r="X303" s="157">
        <f t="shared" si="240"/>
        <v>0</v>
      </c>
      <c r="Y303" s="20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  <c r="IS303" s="22"/>
      <c r="IT303" s="22"/>
      <c r="IU303" s="22"/>
      <c r="IV303" s="22"/>
      <c r="IW303" s="22"/>
      <c r="IX303" s="22"/>
      <c r="IY303" s="22"/>
      <c r="IZ303" s="22"/>
      <c r="JA303" s="22"/>
      <c r="JB303" s="22"/>
      <c r="JC303" s="22"/>
      <c r="JD303" s="22"/>
      <c r="JE303" s="22"/>
      <c r="JF303" s="22"/>
      <c r="JG303" s="22"/>
      <c r="JH303" s="22"/>
      <c r="JI303" s="22"/>
      <c r="JJ303" s="22"/>
      <c r="JK303" s="22"/>
      <c r="JL303" s="22"/>
      <c r="JM303" s="22"/>
      <c r="JN303" s="22"/>
      <c r="JO303" s="22"/>
      <c r="JP303" s="22"/>
      <c r="JQ303" s="22"/>
      <c r="JR303" s="22"/>
      <c r="JS303" s="22"/>
      <c r="JT303" s="22"/>
      <c r="JU303" s="22"/>
      <c r="JV303" s="22"/>
      <c r="JW303" s="22"/>
      <c r="JX303" s="22"/>
      <c r="JY303" s="22"/>
      <c r="JZ303" s="22"/>
      <c r="KA303" s="22"/>
      <c r="KB303" s="22"/>
      <c r="KC303" s="22"/>
      <c r="KD303" s="22"/>
      <c r="KE303" s="22"/>
      <c r="KF303" s="22"/>
      <c r="KG303" s="22"/>
      <c r="KH303" s="22"/>
      <c r="KI303" s="22"/>
      <c r="KJ303" s="22"/>
      <c r="KK303" s="22"/>
      <c r="KL303" s="22"/>
      <c r="KM303" s="22"/>
      <c r="KN303" s="22"/>
      <c r="KO303" s="22"/>
      <c r="KP303" s="22"/>
      <c r="KQ303" s="22"/>
      <c r="KR303" s="22"/>
      <c r="KS303" s="22"/>
      <c r="KT303" s="22"/>
      <c r="KU303" s="22"/>
      <c r="KV303" s="22"/>
      <c r="KW303" s="22"/>
      <c r="KX303" s="22"/>
      <c r="KY303" s="22"/>
      <c r="KZ303" s="22"/>
      <c r="LA303" s="22"/>
      <c r="LB303" s="22"/>
      <c r="LC303" s="22"/>
      <c r="LD303" s="22"/>
      <c r="LE303" s="22"/>
      <c r="LF303" s="22"/>
      <c r="LG303" s="22"/>
      <c r="LH303" s="22"/>
      <c r="LI303" s="22"/>
      <c r="LJ303" s="22"/>
      <c r="LK303" s="22"/>
      <c r="LL303" s="22"/>
      <c r="LM303" s="22"/>
      <c r="LN303" s="22"/>
      <c r="LO303" s="22"/>
      <c r="LP303" s="22"/>
      <c r="LQ303" s="22"/>
      <c r="LR303" s="22"/>
      <c r="LS303" s="22"/>
      <c r="LT303" s="22"/>
      <c r="LU303" s="22"/>
      <c r="LV303" s="22"/>
      <c r="LW303" s="22"/>
      <c r="LX303" s="22"/>
      <c r="LY303" s="22"/>
      <c r="LZ303" s="22"/>
      <c r="MA303" s="22"/>
      <c r="MB303" s="22"/>
      <c r="MC303" s="22"/>
      <c r="MD303" s="22"/>
      <c r="ME303" s="22"/>
      <c r="MF303" s="22"/>
      <c r="MG303" s="22"/>
      <c r="MH303" s="22"/>
      <c r="MI303" s="22"/>
      <c r="MJ303" s="22"/>
      <c r="MK303" s="22"/>
      <c r="ML303" s="22"/>
      <c r="MM303" s="22"/>
      <c r="MN303" s="22"/>
      <c r="MO303" s="22"/>
      <c r="MP303" s="22"/>
      <c r="MQ303" s="22"/>
      <c r="MR303" s="22"/>
      <c r="MS303" s="22"/>
      <c r="MT303" s="22"/>
      <c r="MU303" s="22"/>
      <c r="MV303" s="22"/>
      <c r="MW303" s="22"/>
      <c r="MX303" s="22"/>
      <c r="MY303" s="22"/>
      <c r="MZ303" s="22"/>
      <c r="NA303" s="22"/>
      <c r="NB303" s="22"/>
      <c r="NC303" s="22"/>
      <c r="ND303" s="22"/>
      <c r="NE303" s="22"/>
      <c r="NF303" s="22"/>
      <c r="NG303" s="22"/>
      <c r="NH303" s="22"/>
      <c r="NI303" s="22"/>
      <c r="NJ303" s="22"/>
      <c r="NK303" s="22"/>
      <c r="NL303" s="22"/>
      <c r="NM303" s="22"/>
      <c r="NN303" s="22"/>
      <c r="NO303" s="22"/>
      <c r="NP303" s="22"/>
      <c r="NQ303" s="22"/>
      <c r="NR303" s="22"/>
      <c r="NS303" s="22"/>
      <c r="NT303" s="22"/>
      <c r="NU303" s="22"/>
      <c r="NV303" s="22"/>
      <c r="NW303" s="22"/>
      <c r="NX303" s="22"/>
      <c r="NY303" s="22"/>
      <c r="NZ303" s="22"/>
      <c r="OA303" s="22"/>
      <c r="OB303" s="22"/>
      <c r="OC303" s="22"/>
      <c r="OD303" s="22"/>
      <c r="OE303" s="22"/>
      <c r="OF303" s="22"/>
      <c r="OG303" s="22"/>
      <c r="OH303" s="22"/>
      <c r="OI303" s="22"/>
      <c r="OJ303" s="22"/>
      <c r="OK303" s="22"/>
      <c r="OL303" s="22"/>
      <c r="OM303" s="22"/>
      <c r="ON303" s="22"/>
      <c r="OO303" s="22"/>
      <c r="OP303" s="22"/>
      <c r="OQ303" s="22"/>
      <c r="OR303" s="22"/>
      <c r="OS303" s="22"/>
      <c r="OT303" s="22"/>
      <c r="OU303" s="22"/>
      <c r="OV303" s="22"/>
      <c r="OW303" s="22"/>
      <c r="OX303" s="22"/>
      <c r="OY303" s="22"/>
      <c r="OZ303" s="22"/>
      <c r="PA303" s="22"/>
      <c r="PB303" s="22"/>
      <c r="PC303" s="22"/>
      <c r="PD303" s="22"/>
      <c r="PE303" s="22"/>
      <c r="PF303" s="22"/>
      <c r="PG303" s="22"/>
      <c r="PH303" s="22"/>
      <c r="PI303" s="22"/>
      <c r="PJ303" s="22"/>
      <c r="PK303" s="22"/>
      <c r="PL303" s="22"/>
      <c r="PM303" s="22"/>
      <c r="PN303" s="22"/>
      <c r="PO303" s="22"/>
      <c r="PP303" s="22"/>
      <c r="PQ303" s="22"/>
      <c r="PR303" s="22"/>
      <c r="PS303" s="22"/>
      <c r="PT303" s="22"/>
      <c r="PU303" s="22"/>
      <c r="PV303" s="22"/>
      <c r="PW303" s="22"/>
      <c r="PX303" s="22"/>
      <c r="PY303" s="22"/>
      <c r="PZ303" s="22"/>
      <c r="QA303" s="22"/>
      <c r="QB303" s="22"/>
      <c r="QC303" s="22"/>
      <c r="QD303" s="22"/>
      <c r="QE303" s="22"/>
      <c r="QF303" s="22"/>
      <c r="QG303" s="22"/>
      <c r="QH303" s="22"/>
      <c r="QI303" s="22"/>
      <c r="QJ303" s="22"/>
      <c r="QK303" s="22"/>
      <c r="QL303" s="22"/>
      <c r="QM303" s="22"/>
      <c r="QN303" s="22"/>
      <c r="QO303" s="22"/>
      <c r="QP303" s="22"/>
      <c r="QQ303" s="22"/>
      <c r="QR303" s="22"/>
      <c r="QS303" s="22"/>
      <c r="QT303" s="22"/>
      <c r="QU303" s="22"/>
      <c r="QV303" s="22"/>
      <c r="QW303" s="22"/>
      <c r="QX303" s="22"/>
      <c r="QY303" s="22"/>
      <c r="QZ303" s="22"/>
      <c r="RA303" s="22"/>
      <c r="RB303" s="22"/>
      <c r="RC303" s="22"/>
      <c r="RD303" s="22"/>
      <c r="RE303" s="22"/>
      <c r="RF303" s="22"/>
      <c r="RG303" s="22"/>
      <c r="RH303" s="22"/>
      <c r="RI303" s="22"/>
      <c r="RJ303" s="22"/>
      <c r="RK303" s="22"/>
      <c r="RL303" s="22"/>
      <c r="RM303" s="22"/>
      <c r="RN303" s="22"/>
      <c r="RO303" s="22"/>
      <c r="RP303" s="22"/>
      <c r="RQ303" s="22"/>
      <c r="RR303" s="22"/>
      <c r="RS303" s="22"/>
      <c r="RT303" s="22"/>
      <c r="RU303" s="22"/>
      <c r="RV303" s="22"/>
      <c r="RW303" s="22"/>
      <c r="RX303" s="22"/>
      <c r="RY303" s="22"/>
      <c r="RZ303" s="22"/>
      <c r="SA303" s="22"/>
      <c r="SB303" s="22"/>
      <c r="SC303" s="22"/>
      <c r="SD303" s="22"/>
      <c r="SE303" s="22"/>
      <c r="SF303" s="22"/>
      <c r="SG303" s="22"/>
      <c r="SH303" s="22"/>
      <c r="SI303" s="22"/>
      <c r="SJ303" s="22"/>
      <c r="SK303" s="22"/>
      <c r="SL303" s="22"/>
      <c r="SM303" s="22"/>
      <c r="SN303" s="22"/>
      <c r="SO303" s="22"/>
      <c r="SP303" s="22"/>
      <c r="SQ303" s="22"/>
      <c r="SR303" s="22"/>
      <c r="SS303" s="22"/>
      <c r="ST303" s="22"/>
      <c r="SU303" s="22"/>
      <c r="SV303" s="22"/>
      <c r="SW303" s="22"/>
      <c r="SX303" s="22"/>
      <c r="SY303" s="22"/>
      <c r="SZ303" s="22"/>
      <c r="TA303" s="22"/>
      <c r="TB303" s="22"/>
      <c r="TC303" s="22"/>
      <c r="TD303" s="22"/>
      <c r="TE303" s="22"/>
      <c r="TF303" s="22"/>
      <c r="TG303" s="22"/>
      <c r="TH303" s="22"/>
      <c r="TI303" s="22"/>
      <c r="TJ303" s="22"/>
      <c r="TK303" s="22"/>
      <c r="TL303" s="22"/>
      <c r="TM303" s="22"/>
      <c r="TN303" s="22"/>
      <c r="TO303" s="22"/>
    </row>
    <row r="304" spans="1:535" s="21" customFormat="1" ht="23.25" customHeight="1" x14ac:dyDescent="0.25">
      <c r="A304" s="87" t="s">
        <v>264</v>
      </c>
      <c r="B304" s="41" t="str">
        <f>'дод 5'!A224</f>
        <v>7693</v>
      </c>
      <c r="C304" s="35" t="str">
        <f>'дод 5'!C224</f>
        <v>Інші заходи, пов'язані з економічною діяльністю</v>
      </c>
      <c r="D304" s="157">
        <v>788000</v>
      </c>
      <c r="E304" s="157"/>
      <c r="F304" s="157"/>
      <c r="G304" s="157">
        <v>637451.66</v>
      </c>
      <c r="H304" s="157"/>
      <c r="I304" s="157"/>
      <c r="J304" s="158">
        <f t="shared" si="211"/>
        <v>80.894880710659905</v>
      </c>
      <c r="K304" s="157">
        <f t="shared" si="241"/>
        <v>0</v>
      </c>
      <c r="L304" s="157"/>
      <c r="M304" s="157"/>
      <c r="N304" s="157"/>
      <c r="O304" s="157"/>
      <c r="P304" s="157"/>
      <c r="Q304" s="157">
        <f t="shared" si="239"/>
        <v>0</v>
      </c>
      <c r="R304" s="157"/>
      <c r="S304" s="157"/>
      <c r="T304" s="157"/>
      <c r="U304" s="157"/>
      <c r="V304" s="157"/>
      <c r="W304" s="158"/>
      <c r="X304" s="157">
        <f t="shared" si="240"/>
        <v>637451.66</v>
      </c>
      <c r="Y304" s="20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  <c r="IS304" s="22"/>
      <c r="IT304" s="22"/>
      <c r="IU304" s="22"/>
      <c r="IV304" s="22"/>
      <c r="IW304" s="22"/>
      <c r="IX304" s="22"/>
      <c r="IY304" s="22"/>
      <c r="IZ304" s="22"/>
      <c r="JA304" s="22"/>
      <c r="JB304" s="22"/>
      <c r="JC304" s="22"/>
      <c r="JD304" s="22"/>
      <c r="JE304" s="22"/>
      <c r="JF304" s="22"/>
      <c r="JG304" s="22"/>
      <c r="JH304" s="22"/>
      <c r="JI304" s="22"/>
      <c r="JJ304" s="22"/>
      <c r="JK304" s="22"/>
      <c r="JL304" s="22"/>
      <c r="JM304" s="22"/>
      <c r="JN304" s="22"/>
      <c r="JO304" s="22"/>
      <c r="JP304" s="22"/>
      <c r="JQ304" s="22"/>
      <c r="JR304" s="22"/>
      <c r="JS304" s="22"/>
      <c r="JT304" s="22"/>
      <c r="JU304" s="22"/>
      <c r="JV304" s="22"/>
      <c r="JW304" s="22"/>
      <c r="JX304" s="22"/>
      <c r="JY304" s="22"/>
      <c r="JZ304" s="22"/>
      <c r="KA304" s="22"/>
      <c r="KB304" s="22"/>
      <c r="KC304" s="22"/>
      <c r="KD304" s="22"/>
      <c r="KE304" s="22"/>
      <c r="KF304" s="22"/>
      <c r="KG304" s="22"/>
      <c r="KH304" s="22"/>
      <c r="KI304" s="22"/>
      <c r="KJ304" s="22"/>
      <c r="KK304" s="22"/>
      <c r="KL304" s="22"/>
      <c r="KM304" s="22"/>
      <c r="KN304" s="22"/>
      <c r="KO304" s="22"/>
      <c r="KP304" s="22"/>
      <c r="KQ304" s="22"/>
      <c r="KR304" s="22"/>
      <c r="KS304" s="22"/>
      <c r="KT304" s="22"/>
      <c r="KU304" s="22"/>
      <c r="KV304" s="22"/>
      <c r="KW304" s="22"/>
      <c r="KX304" s="22"/>
      <c r="KY304" s="22"/>
      <c r="KZ304" s="22"/>
      <c r="LA304" s="22"/>
      <c r="LB304" s="22"/>
      <c r="LC304" s="22"/>
      <c r="LD304" s="22"/>
      <c r="LE304" s="22"/>
      <c r="LF304" s="22"/>
      <c r="LG304" s="22"/>
      <c r="LH304" s="22"/>
      <c r="LI304" s="22"/>
      <c r="LJ304" s="22"/>
      <c r="LK304" s="22"/>
      <c r="LL304" s="22"/>
      <c r="LM304" s="22"/>
      <c r="LN304" s="22"/>
      <c r="LO304" s="22"/>
      <c r="LP304" s="22"/>
      <c r="LQ304" s="22"/>
      <c r="LR304" s="22"/>
      <c r="LS304" s="22"/>
      <c r="LT304" s="22"/>
      <c r="LU304" s="22"/>
      <c r="LV304" s="22"/>
      <c r="LW304" s="22"/>
      <c r="LX304" s="22"/>
      <c r="LY304" s="22"/>
      <c r="LZ304" s="22"/>
      <c r="MA304" s="22"/>
      <c r="MB304" s="22"/>
      <c r="MC304" s="22"/>
      <c r="MD304" s="22"/>
      <c r="ME304" s="22"/>
      <c r="MF304" s="22"/>
      <c r="MG304" s="22"/>
      <c r="MH304" s="22"/>
      <c r="MI304" s="22"/>
      <c r="MJ304" s="22"/>
      <c r="MK304" s="22"/>
      <c r="ML304" s="22"/>
      <c r="MM304" s="22"/>
      <c r="MN304" s="22"/>
      <c r="MO304" s="22"/>
      <c r="MP304" s="22"/>
      <c r="MQ304" s="22"/>
      <c r="MR304" s="22"/>
      <c r="MS304" s="22"/>
      <c r="MT304" s="22"/>
      <c r="MU304" s="22"/>
      <c r="MV304" s="22"/>
      <c r="MW304" s="22"/>
      <c r="MX304" s="22"/>
      <c r="MY304" s="22"/>
      <c r="MZ304" s="22"/>
      <c r="NA304" s="22"/>
      <c r="NB304" s="22"/>
      <c r="NC304" s="22"/>
      <c r="ND304" s="22"/>
      <c r="NE304" s="22"/>
      <c r="NF304" s="22"/>
      <c r="NG304" s="22"/>
      <c r="NH304" s="22"/>
      <c r="NI304" s="22"/>
      <c r="NJ304" s="22"/>
      <c r="NK304" s="22"/>
      <c r="NL304" s="22"/>
      <c r="NM304" s="22"/>
      <c r="NN304" s="22"/>
      <c r="NO304" s="22"/>
      <c r="NP304" s="22"/>
      <c r="NQ304" s="22"/>
      <c r="NR304" s="22"/>
      <c r="NS304" s="22"/>
      <c r="NT304" s="22"/>
      <c r="NU304" s="22"/>
      <c r="NV304" s="22"/>
      <c r="NW304" s="22"/>
      <c r="NX304" s="22"/>
      <c r="NY304" s="22"/>
      <c r="NZ304" s="22"/>
      <c r="OA304" s="22"/>
      <c r="OB304" s="22"/>
      <c r="OC304" s="22"/>
      <c r="OD304" s="22"/>
      <c r="OE304" s="22"/>
      <c r="OF304" s="22"/>
      <c r="OG304" s="22"/>
      <c r="OH304" s="22"/>
      <c r="OI304" s="22"/>
      <c r="OJ304" s="22"/>
      <c r="OK304" s="22"/>
      <c r="OL304" s="22"/>
      <c r="OM304" s="22"/>
      <c r="ON304" s="22"/>
      <c r="OO304" s="22"/>
      <c r="OP304" s="22"/>
      <c r="OQ304" s="22"/>
      <c r="OR304" s="22"/>
      <c r="OS304" s="22"/>
      <c r="OT304" s="22"/>
      <c r="OU304" s="22"/>
      <c r="OV304" s="22"/>
      <c r="OW304" s="22"/>
      <c r="OX304" s="22"/>
      <c r="OY304" s="22"/>
      <c r="OZ304" s="22"/>
      <c r="PA304" s="22"/>
      <c r="PB304" s="22"/>
      <c r="PC304" s="22"/>
      <c r="PD304" s="22"/>
      <c r="PE304" s="22"/>
      <c r="PF304" s="22"/>
      <c r="PG304" s="22"/>
      <c r="PH304" s="22"/>
      <c r="PI304" s="22"/>
      <c r="PJ304" s="22"/>
      <c r="PK304" s="22"/>
      <c r="PL304" s="22"/>
      <c r="PM304" s="22"/>
      <c r="PN304" s="22"/>
      <c r="PO304" s="22"/>
      <c r="PP304" s="22"/>
      <c r="PQ304" s="22"/>
      <c r="PR304" s="22"/>
      <c r="PS304" s="22"/>
      <c r="PT304" s="22"/>
      <c r="PU304" s="22"/>
      <c r="PV304" s="22"/>
      <c r="PW304" s="22"/>
      <c r="PX304" s="22"/>
      <c r="PY304" s="22"/>
      <c r="PZ304" s="22"/>
      <c r="QA304" s="22"/>
      <c r="QB304" s="22"/>
      <c r="QC304" s="22"/>
      <c r="QD304" s="22"/>
      <c r="QE304" s="22"/>
      <c r="QF304" s="22"/>
      <c r="QG304" s="22"/>
      <c r="QH304" s="22"/>
      <c r="QI304" s="22"/>
      <c r="QJ304" s="22"/>
      <c r="QK304" s="22"/>
      <c r="QL304" s="22"/>
      <c r="QM304" s="22"/>
      <c r="QN304" s="22"/>
      <c r="QO304" s="22"/>
      <c r="QP304" s="22"/>
      <c r="QQ304" s="22"/>
      <c r="QR304" s="22"/>
      <c r="QS304" s="22"/>
      <c r="QT304" s="22"/>
      <c r="QU304" s="22"/>
      <c r="QV304" s="22"/>
      <c r="QW304" s="22"/>
      <c r="QX304" s="22"/>
      <c r="QY304" s="22"/>
      <c r="QZ304" s="22"/>
      <c r="RA304" s="22"/>
      <c r="RB304" s="22"/>
      <c r="RC304" s="22"/>
      <c r="RD304" s="22"/>
      <c r="RE304" s="22"/>
      <c r="RF304" s="22"/>
      <c r="RG304" s="22"/>
      <c r="RH304" s="22"/>
      <c r="RI304" s="22"/>
      <c r="RJ304" s="22"/>
      <c r="RK304" s="22"/>
      <c r="RL304" s="22"/>
      <c r="RM304" s="22"/>
      <c r="RN304" s="22"/>
      <c r="RO304" s="22"/>
      <c r="RP304" s="22"/>
      <c r="RQ304" s="22"/>
      <c r="RR304" s="22"/>
      <c r="RS304" s="22"/>
      <c r="RT304" s="22"/>
      <c r="RU304" s="22"/>
      <c r="RV304" s="22"/>
      <c r="RW304" s="22"/>
      <c r="RX304" s="22"/>
      <c r="RY304" s="22"/>
      <c r="RZ304" s="22"/>
      <c r="SA304" s="22"/>
      <c r="SB304" s="22"/>
      <c r="SC304" s="22"/>
      <c r="SD304" s="22"/>
      <c r="SE304" s="22"/>
      <c r="SF304" s="22"/>
      <c r="SG304" s="22"/>
      <c r="SH304" s="22"/>
      <c r="SI304" s="22"/>
      <c r="SJ304" s="22"/>
      <c r="SK304" s="22"/>
      <c r="SL304" s="22"/>
      <c r="SM304" s="22"/>
      <c r="SN304" s="22"/>
      <c r="SO304" s="22"/>
      <c r="SP304" s="22"/>
      <c r="SQ304" s="22"/>
      <c r="SR304" s="22"/>
      <c r="SS304" s="22"/>
      <c r="ST304" s="22"/>
      <c r="SU304" s="22"/>
      <c r="SV304" s="22"/>
      <c r="SW304" s="22"/>
      <c r="SX304" s="22"/>
      <c r="SY304" s="22"/>
      <c r="SZ304" s="22"/>
      <c r="TA304" s="22"/>
      <c r="TB304" s="22"/>
      <c r="TC304" s="22"/>
      <c r="TD304" s="22"/>
      <c r="TE304" s="22"/>
      <c r="TF304" s="22"/>
      <c r="TG304" s="22"/>
      <c r="TH304" s="22"/>
      <c r="TI304" s="22"/>
      <c r="TJ304" s="22"/>
      <c r="TK304" s="22"/>
      <c r="TL304" s="22"/>
      <c r="TM304" s="22"/>
      <c r="TN304" s="22"/>
      <c r="TO304" s="22"/>
    </row>
    <row r="305" spans="1:535" s="21" customFormat="1" ht="35.25" customHeight="1" x14ac:dyDescent="0.25">
      <c r="A305" s="90" t="s">
        <v>426</v>
      </c>
      <c r="B305" s="38"/>
      <c r="C305" s="91" t="s">
        <v>427</v>
      </c>
      <c r="D305" s="153">
        <f>D306</f>
        <v>20000</v>
      </c>
      <c r="E305" s="153">
        <f t="shared" ref="E305:X305" si="242">E306</f>
        <v>0</v>
      </c>
      <c r="F305" s="153">
        <f t="shared" si="242"/>
        <v>0</v>
      </c>
      <c r="G305" s="153">
        <f>G306</f>
        <v>3503.4</v>
      </c>
      <c r="H305" s="153">
        <f t="shared" si="242"/>
        <v>0</v>
      </c>
      <c r="I305" s="153">
        <f t="shared" si="242"/>
        <v>0</v>
      </c>
      <c r="J305" s="154">
        <f t="shared" si="211"/>
        <v>17.516999999999999</v>
      </c>
      <c r="K305" s="153">
        <f t="shared" si="242"/>
        <v>0</v>
      </c>
      <c r="L305" s="153">
        <v>0</v>
      </c>
      <c r="M305" s="153">
        <v>0</v>
      </c>
      <c r="N305" s="153">
        <v>0</v>
      </c>
      <c r="O305" s="153">
        <v>0</v>
      </c>
      <c r="P305" s="153">
        <v>0</v>
      </c>
      <c r="Q305" s="153">
        <f t="shared" si="242"/>
        <v>0</v>
      </c>
      <c r="R305" s="153">
        <v>0</v>
      </c>
      <c r="S305" s="153">
        <v>0</v>
      </c>
      <c r="T305" s="153">
        <v>0</v>
      </c>
      <c r="U305" s="153">
        <v>0</v>
      </c>
      <c r="V305" s="153">
        <v>0</v>
      </c>
      <c r="W305" s="154"/>
      <c r="X305" s="153">
        <f t="shared" si="242"/>
        <v>3503.4</v>
      </c>
      <c r="Y305" s="20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  <c r="IT305" s="22"/>
      <c r="IU305" s="22"/>
      <c r="IV305" s="22"/>
      <c r="IW305" s="22"/>
      <c r="IX305" s="22"/>
      <c r="IY305" s="22"/>
      <c r="IZ305" s="22"/>
      <c r="JA305" s="22"/>
      <c r="JB305" s="22"/>
      <c r="JC305" s="22"/>
      <c r="JD305" s="22"/>
      <c r="JE305" s="22"/>
      <c r="JF305" s="22"/>
      <c r="JG305" s="22"/>
      <c r="JH305" s="22"/>
      <c r="JI305" s="22"/>
      <c r="JJ305" s="22"/>
      <c r="JK305" s="22"/>
      <c r="JL305" s="22"/>
      <c r="JM305" s="22"/>
      <c r="JN305" s="22"/>
      <c r="JO305" s="22"/>
      <c r="JP305" s="22"/>
      <c r="JQ305" s="22"/>
      <c r="JR305" s="22"/>
      <c r="JS305" s="22"/>
      <c r="JT305" s="22"/>
      <c r="JU305" s="22"/>
      <c r="JV305" s="22"/>
      <c r="JW305" s="22"/>
      <c r="JX305" s="22"/>
      <c r="JY305" s="22"/>
      <c r="JZ305" s="22"/>
      <c r="KA305" s="22"/>
      <c r="KB305" s="22"/>
      <c r="KC305" s="22"/>
      <c r="KD305" s="22"/>
      <c r="KE305" s="22"/>
      <c r="KF305" s="22"/>
      <c r="KG305" s="22"/>
      <c r="KH305" s="22"/>
      <c r="KI305" s="22"/>
      <c r="KJ305" s="22"/>
      <c r="KK305" s="22"/>
      <c r="KL305" s="22"/>
      <c r="KM305" s="22"/>
      <c r="KN305" s="22"/>
      <c r="KO305" s="22"/>
      <c r="KP305" s="22"/>
      <c r="KQ305" s="22"/>
      <c r="KR305" s="22"/>
      <c r="KS305" s="22"/>
      <c r="KT305" s="22"/>
      <c r="KU305" s="22"/>
      <c r="KV305" s="22"/>
      <c r="KW305" s="22"/>
      <c r="KX305" s="22"/>
      <c r="KY305" s="22"/>
      <c r="KZ305" s="22"/>
      <c r="LA305" s="22"/>
      <c r="LB305" s="22"/>
      <c r="LC305" s="22"/>
      <c r="LD305" s="22"/>
      <c r="LE305" s="22"/>
      <c r="LF305" s="22"/>
      <c r="LG305" s="22"/>
      <c r="LH305" s="22"/>
      <c r="LI305" s="22"/>
      <c r="LJ305" s="22"/>
      <c r="LK305" s="22"/>
      <c r="LL305" s="22"/>
      <c r="LM305" s="22"/>
      <c r="LN305" s="22"/>
      <c r="LO305" s="22"/>
      <c r="LP305" s="22"/>
      <c r="LQ305" s="22"/>
      <c r="LR305" s="22"/>
      <c r="LS305" s="22"/>
      <c r="LT305" s="22"/>
      <c r="LU305" s="22"/>
      <c r="LV305" s="22"/>
      <c r="LW305" s="22"/>
      <c r="LX305" s="22"/>
      <c r="LY305" s="22"/>
      <c r="LZ305" s="22"/>
      <c r="MA305" s="22"/>
      <c r="MB305" s="22"/>
      <c r="MC305" s="22"/>
      <c r="MD305" s="22"/>
      <c r="ME305" s="22"/>
      <c r="MF305" s="22"/>
      <c r="MG305" s="22"/>
      <c r="MH305" s="22"/>
      <c r="MI305" s="22"/>
      <c r="MJ305" s="22"/>
      <c r="MK305" s="22"/>
      <c r="ML305" s="22"/>
      <c r="MM305" s="22"/>
      <c r="MN305" s="22"/>
      <c r="MO305" s="22"/>
      <c r="MP305" s="22"/>
      <c r="MQ305" s="22"/>
      <c r="MR305" s="22"/>
      <c r="MS305" s="22"/>
      <c r="MT305" s="22"/>
      <c r="MU305" s="22"/>
      <c r="MV305" s="22"/>
      <c r="MW305" s="22"/>
      <c r="MX305" s="22"/>
      <c r="MY305" s="22"/>
      <c r="MZ305" s="22"/>
      <c r="NA305" s="22"/>
      <c r="NB305" s="22"/>
      <c r="NC305" s="22"/>
      <c r="ND305" s="22"/>
      <c r="NE305" s="22"/>
      <c r="NF305" s="22"/>
      <c r="NG305" s="22"/>
      <c r="NH305" s="22"/>
      <c r="NI305" s="22"/>
      <c r="NJ305" s="22"/>
      <c r="NK305" s="22"/>
      <c r="NL305" s="22"/>
      <c r="NM305" s="22"/>
      <c r="NN305" s="22"/>
      <c r="NO305" s="22"/>
      <c r="NP305" s="22"/>
      <c r="NQ305" s="22"/>
      <c r="NR305" s="22"/>
      <c r="NS305" s="22"/>
      <c r="NT305" s="22"/>
      <c r="NU305" s="22"/>
      <c r="NV305" s="22"/>
      <c r="NW305" s="22"/>
      <c r="NX305" s="22"/>
      <c r="NY305" s="22"/>
      <c r="NZ305" s="22"/>
      <c r="OA305" s="22"/>
      <c r="OB305" s="22"/>
      <c r="OC305" s="22"/>
      <c r="OD305" s="22"/>
      <c r="OE305" s="22"/>
      <c r="OF305" s="22"/>
      <c r="OG305" s="22"/>
      <c r="OH305" s="22"/>
      <c r="OI305" s="22"/>
      <c r="OJ305" s="22"/>
      <c r="OK305" s="22"/>
      <c r="OL305" s="22"/>
      <c r="OM305" s="22"/>
      <c r="ON305" s="22"/>
      <c r="OO305" s="22"/>
      <c r="OP305" s="22"/>
      <c r="OQ305" s="22"/>
      <c r="OR305" s="22"/>
      <c r="OS305" s="22"/>
      <c r="OT305" s="22"/>
      <c r="OU305" s="22"/>
      <c r="OV305" s="22"/>
      <c r="OW305" s="22"/>
      <c r="OX305" s="22"/>
      <c r="OY305" s="22"/>
      <c r="OZ305" s="22"/>
      <c r="PA305" s="22"/>
      <c r="PB305" s="22"/>
      <c r="PC305" s="22"/>
      <c r="PD305" s="22"/>
      <c r="PE305" s="22"/>
      <c r="PF305" s="22"/>
      <c r="PG305" s="22"/>
      <c r="PH305" s="22"/>
      <c r="PI305" s="22"/>
      <c r="PJ305" s="22"/>
      <c r="PK305" s="22"/>
      <c r="PL305" s="22"/>
      <c r="PM305" s="22"/>
      <c r="PN305" s="22"/>
      <c r="PO305" s="22"/>
      <c r="PP305" s="22"/>
      <c r="PQ305" s="22"/>
      <c r="PR305" s="22"/>
      <c r="PS305" s="22"/>
      <c r="PT305" s="22"/>
      <c r="PU305" s="22"/>
      <c r="PV305" s="22"/>
      <c r="PW305" s="22"/>
      <c r="PX305" s="22"/>
      <c r="PY305" s="22"/>
      <c r="PZ305" s="22"/>
      <c r="QA305" s="22"/>
      <c r="QB305" s="22"/>
      <c r="QC305" s="22"/>
      <c r="QD305" s="22"/>
      <c r="QE305" s="22"/>
      <c r="QF305" s="22"/>
      <c r="QG305" s="22"/>
      <c r="QH305" s="22"/>
      <c r="QI305" s="22"/>
      <c r="QJ305" s="22"/>
      <c r="QK305" s="22"/>
      <c r="QL305" s="22"/>
      <c r="QM305" s="22"/>
      <c r="QN305" s="22"/>
      <c r="QO305" s="22"/>
      <c r="QP305" s="22"/>
      <c r="QQ305" s="22"/>
      <c r="QR305" s="22"/>
      <c r="QS305" s="22"/>
      <c r="QT305" s="22"/>
      <c r="QU305" s="22"/>
      <c r="QV305" s="22"/>
      <c r="QW305" s="22"/>
      <c r="QX305" s="22"/>
      <c r="QY305" s="22"/>
      <c r="QZ305" s="22"/>
      <c r="RA305" s="22"/>
      <c r="RB305" s="22"/>
      <c r="RC305" s="22"/>
      <c r="RD305" s="22"/>
      <c r="RE305" s="22"/>
      <c r="RF305" s="22"/>
      <c r="RG305" s="22"/>
      <c r="RH305" s="22"/>
      <c r="RI305" s="22"/>
      <c r="RJ305" s="22"/>
      <c r="RK305" s="22"/>
      <c r="RL305" s="22"/>
      <c r="RM305" s="22"/>
      <c r="RN305" s="22"/>
      <c r="RO305" s="22"/>
      <c r="RP305" s="22"/>
      <c r="RQ305" s="22"/>
      <c r="RR305" s="22"/>
      <c r="RS305" s="22"/>
      <c r="RT305" s="22"/>
      <c r="RU305" s="22"/>
      <c r="RV305" s="22"/>
      <c r="RW305" s="22"/>
      <c r="RX305" s="22"/>
      <c r="RY305" s="22"/>
      <c r="RZ305" s="22"/>
      <c r="SA305" s="22"/>
      <c r="SB305" s="22"/>
      <c r="SC305" s="22"/>
      <c r="SD305" s="22"/>
      <c r="SE305" s="22"/>
      <c r="SF305" s="22"/>
      <c r="SG305" s="22"/>
      <c r="SH305" s="22"/>
      <c r="SI305" s="22"/>
      <c r="SJ305" s="22"/>
      <c r="SK305" s="22"/>
      <c r="SL305" s="22"/>
      <c r="SM305" s="22"/>
      <c r="SN305" s="22"/>
      <c r="SO305" s="22"/>
      <c r="SP305" s="22"/>
      <c r="SQ305" s="22"/>
      <c r="SR305" s="22"/>
      <c r="SS305" s="22"/>
      <c r="ST305" s="22"/>
      <c r="SU305" s="22"/>
      <c r="SV305" s="22"/>
      <c r="SW305" s="22"/>
      <c r="SX305" s="22"/>
      <c r="SY305" s="22"/>
      <c r="SZ305" s="22"/>
      <c r="TA305" s="22"/>
      <c r="TB305" s="22"/>
      <c r="TC305" s="22"/>
      <c r="TD305" s="22"/>
      <c r="TE305" s="22"/>
      <c r="TF305" s="22"/>
      <c r="TG305" s="22"/>
      <c r="TH305" s="22"/>
      <c r="TI305" s="22"/>
      <c r="TJ305" s="22"/>
      <c r="TK305" s="22"/>
      <c r="TL305" s="22"/>
      <c r="TM305" s="22"/>
      <c r="TN305" s="22"/>
      <c r="TO305" s="22"/>
    </row>
    <row r="306" spans="1:535" s="33" customFormat="1" ht="34.5" customHeight="1" x14ac:dyDescent="0.25">
      <c r="A306" s="92" t="s">
        <v>425</v>
      </c>
      <c r="B306" s="65"/>
      <c r="C306" s="67" t="s">
        <v>427</v>
      </c>
      <c r="D306" s="155">
        <f>D307</f>
        <v>20000</v>
      </c>
      <c r="E306" s="155">
        <f t="shared" ref="E306:X306" si="243">E307</f>
        <v>0</v>
      </c>
      <c r="F306" s="155">
        <f t="shared" si="243"/>
        <v>0</v>
      </c>
      <c r="G306" s="155">
        <f>G307</f>
        <v>3503.4</v>
      </c>
      <c r="H306" s="155">
        <f t="shared" si="243"/>
        <v>0</v>
      </c>
      <c r="I306" s="155">
        <f t="shared" si="243"/>
        <v>0</v>
      </c>
      <c r="J306" s="154">
        <f t="shared" si="211"/>
        <v>17.516999999999999</v>
      </c>
      <c r="K306" s="155">
        <f t="shared" si="243"/>
        <v>0</v>
      </c>
      <c r="L306" s="155">
        <v>0</v>
      </c>
      <c r="M306" s="155">
        <v>0</v>
      </c>
      <c r="N306" s="155">
        <v>0</v>
      </c>
      <c r="O306" s="155">
        <v>0</v>
      </c>
      <c r="P306" s="155">
        <v>0</v>
      </c>
      <c r="Q306" s="155">
        <f t="shared" si="243"/>
        <v>0</v>
      </c>
      <c r="R306" s="155">
        <v>0</v>
      </c>
      <c r="S306" s="155">
        <v>0</v>
      </c>
      <c r="T306" s="155">
        <v>0</v>
      </c>
      <c r="U306" s="155">
        <v>0</v>
      </c>
      <c r="V306" s="155">
        <v>0</v>
      </c>
      <c r="W306" s="154"/>
      <c r="X306" s="155">
        <f t="shared" si="243"/>
        <v>3503.4</v>
      </c>
      <c r="Y306" s="20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  <c r="DA306" s="32"/>
      <c r="DB306" s="32"/>
      <c r="DC306" s="32"/>
      <c r="DD306" s="32"/>
      <c r="DE306" s="32"/>
      <c r="DF306" s="32"/>
      <c r="DG306" s="32"/>
      <c r="DH306" s="32"/>
      <c r="DI306" s="32"/>
      <c r="DJ306" s="32"/>
      <c r="DK306" s="32"/>
      <c r="DL306" s="32"/>
      <c r="DM306" s="32"/>
      <c r="DN306" s="32"/>
      <c r="DO306" s="32"/>
      <c r="DP306" s="32"/>
      <c r="DQ306" s="32"/>
      <c r="DR306" s="32"/>
      <c r="DS306" s="32"/>
      <c r="DT306" s="32"/>
      <c r="DU306" s="32"/>
      <c r="DV306" s="32"/>
      <c r="DW306" s="32"/>
      <c r="DX306" s="32"/>
      <c r="DY306" s="32"/>
      <c r="DZ306" s="32"/>
      <c r="EA306" s="32"/>
      <c r="EB306" s="32"/>
      <c r="EC306" s="32"/>
      <c r="ED306" s="32"/>
      <c r="EE306" s="32"/>
      <c r="EF306" s="32"/>
      <c r="EG306" s="32"/>
      <c r="EH306" s="32"/>
      <c r="EI306" s="32"/>
      <c r="EJ306" s="32"/>
      <c r="EK306" s="32"/>
      <c r="EL306" s="32"/>
      <c r="EM306" s="32"/>
      <c r="EN306" s="32"/>
      <c r="EO306" s="32"/>
      <c r="EP306" s="32"/>
      <c r="EQ306" s="32"/>
      <c r="ER306" s="32"/>
      <c r="ES306" s="32"/>
      <c r="ET306" s="32"/>
      <c r="EU306" s="32"/>
      <c r="EV306" s="32"/>
      <c r="EW306" s="32"/>
      <c r="EX306" s="32"/>
      <c r="EY306" s="32"/>
      <c r="EZ306" s="32"/>
      <c r="FA306" s="32"/>
      <c r="FB306" s="32"/>
      <c r="FC306" s="32"/>
      <c r="FD306" s="32"/>
      <c r="FE306" s="32"/>
      <c r="FF306" s="32"/>
      <c r="FG306" s="32"/>
      <c r="FH306" s="32"/>
      <c r="FI306" s="32"/>
      <c r="FJ306" s="32"/>
      <c r="FK306" s="32"/>
      <c r="FL306" s="32"/>
      <c r="FM306" s="32"/>
      <c r="FN306" s="32"/>
      <c r="FO306" s="32"/>
      <c r="FP306" s="32"/>
      <c r="FQ306" s="32"/>
      <c r="FR306" s="32"/>
      <c r="FS306" s="32"/>
      <c r="FT306" s="32"/>
      <c r="FU306" s="32"/>
      <c r="FV306" s="32"/>
      <c r="FW306" s="32"/>
      <c r="FX306" s="32"/>
      <c r="FY306" s="32"/>
      <c r="FZ306" s="32"/>
      <c r="GA306" s="32"/>
      <c r="GB306" s="32"/>
      <c r="GC306" s="32"/>
      <c r="GD306" s="32"/>
      <c r="GE306" s="32"/>
      <c r="GF306" s="32"/>
      <c r="GG306" s="32"/>
      <c r="GH306" s="32"/>
      <c r="GI306" s="32"/>
      <c r="GJ306" s="32"/>
      <c r="GK306" s="32"/>
      <c r="GL306" s="32"/>
      <c r="GM306" s="32"/>
      <c r="GN306" s="32"/>
      <c r="GO306" s="32"/>
      <c r="GP306" s="32"/>
      <c r="GQ306" s="32"/>
      <c r="GR306" s="32"/>
      <c r="GS306" s="32"/>
      <c r="GT306" s="32"/>
      <c r="GU306" s="32"/>
      <c r="GV306" s="32"/>
      <c r="GW306" s="32"/>
      <c r="GX306" s="32"/>
      <c r="GY306" s="32"/>
      <c r="GZ306" s="32"/>
      <c r="HA306" s="32"/>
      <c r="HB306" s="32"/>
      <c r="HC306" s="32"/>
      <c r="HD306" s="32"/>
      <c r="HE306" s="32"/>
      <c r="HF306" s="32"/>
      <c r="HG306" s="32"/>
      <c r="HH306" s="32"/>
      <c r="HI306" s="32"/>
      <c r="HJ306" s="32"/>
      <c r="HK306" s="32"/>
      <c r="HL306" s="32"/>
      <c r="HM306" s="32"/>
      <c r="HN306" s="32"/>
      <c r="HO306" s="32"/>
      <c r="HP306" s="32"/>
      <c r="HQ306" s="32"/>
      <c r="HR306" s="32"/>
      <c r="HS306" s="32"/>
      <c r="HT306" s="32"/>
      <c r="HU306" s="32"/>
      <c r="HV306" s="32"/>
      <c r="HW306" s="32"/>
      <c r="HX306" s="32"/>
      <c r="HY306" s="32"/>
      <c r="HZ306" s="32"/>
      <c r="IA306" s="32"/>
      <c r="IB306" s="32"/>
      <c r="IC306" s="32"/>
      <c r="ID306" s="32"/>
      <c r="IE306" s="32"/>
      <c r="IF306" s="32"/>
      <c r="IG306" s="32"/>
      <c r="IH306" s="32"/>
      <c r="II306" s="32"/>
      <c r="IJ306" s="32"/>
      <c r="IK306" s="32"/>
      <c r="IL306" s="32"/>
      <c r="IM306" s="32"/>
      <c r="IN306" s="32"/>
      <c r="IO306" s="32"/>
      <c r="IP306" s="32"/>
      <c r="IQ306" s="32"/>
      <c r="IR306" s="32"/>
      <c r="IS306" s="32"/>
      <c r="IT306" s="32"/>
      <c r="IU306" s="32"/>
      <c r="IV306" s="32"/>
      <c r="IW306" s="32"/>
      <c r="IX306" s="32"/>
      <c r="IY306" s="32"/>
      <c r="IZ306" s="32"/>
      <c r="JA306" s="32"/>
      <c r="JB306" s="32"/>
      <c r="JC306" s="32"/>
      <c r="JD306" s="32"/>
      <c r="JE306" s="32"/>
      <c r="JF306" s="32"/>
      <c r="JG306" s="32"/>
      <c r="JH306" s="32"/>
      <c r="JI306" s="32"/>
      <c r="JJ306" s="32"/>
      <c r="JK306" s="32"/>
      <c r="JL306" s="32"/>
      <c r="JM306" s="32"/>
      <c r="JN306" s="32"/>
      <c r="JO306" s="32"/>
      <c r="JP306" s="32"/>
      <c r="JQ306" s="32"/>
      <c r="JR306" s="32"/>
      <c r="JS306" s="32"/>
      <c r="JT306" s="32"/>
      <c r="JU306" s="32"/>
      <c r="JV306" s="32"/>
      <c r="JW306" s="32"/>
      <c r="JX306" s="32"/>
      <c r="JY306" s="32"/>
      <c r="JZ306" s="32"/>
      <c r="KA306" s="32"/>
      <c r="KB306" s="32"/>
      <c r="KC306" s="32"/>
      <c r="KD306" s="32"/>
      <c r="KE306" s="32"/>
      <c r="KF306" s="32"/>
      <c r="KG306" s="32"/>
      <c r="KH306" s="32"/>
      <c r="KI306" s="32"/>
      <c r="KJ306" s="32"/>
      <c r="KK306" s="32"/>
      <c r="KL306" s="32"/>
      <c r="KM306" s="32"/>
      <c r="KN306" s="32"/>
      <c r="KO306" s="32"/>
      <c r="KP306" s="32"/>
      <c r="KQ306" s="32"/>
      <c r="KR306" s="32"/>
      <c r="KS306" s="32"/>
      <c r="KT306" s="32"/>
      <c r="KU306" s="32"/>
      <c r="KV306" s="32"/>
      <c r="KW306" s="32"/>
      <c r="KX306" s="32"/>
      <c r="KY306" s="32"/>
      <c r="KZ306" s="32"/>
      <c r="LA306" s="32"/>
      <c r="LB306" s="32"/>
      <c r="LC306" s="32"/>
      <c r="LD306" s="32"/>
      <c r="LE306" s="32"/>
      <c r="LF306" s="32"/>
      <c r="LG306" s="32"/>
      <c r="LH306" s="32"/>
      <c r="LI306" s="32"/>
      <c r="LJ306" s="32"/>
      <c r="LK306" s="32"/>
      <c r="LL306" s="32"/>
      <c r="LM306" s="32"/>
      <c r="LN306" s="32"/>
      <c r="LO306" s="32"/>
      <c r="LP306" s="32"/>
      <c r="LQ306" s="32"/>
      <c r="LR306" s="32"/>
      <c r="LS306" s="32"/>
      <c r="LT306" s="32"/>
      <c r="LU306" s="32"/>
      <c r="LV306" s="32"/>
      <c r="LW306" s="32"/>
      <c r="LX306" s="32"/>
      <c r="LY306" s="32"/>
      <c r="LZ306" s="32"/>
      <c r="MA306" s="32"/>
      <c r="MB306" s="32"/>
      <c r="MC306" s="32"/>
      <c r="MD306" s="32"/>
      <c r="ME306" s="32"/>
      <c r="MF306" s="32"/>
      <c r="MG306" s="32"/>
      <c r="MH306" s="32"/>
      <c r="MI306" s="32"/>
      <c r="MJ306" s="32"/>
      <c r="MK306" s="32"/>
      <c r="ML306" s="32"/>
      <c r="MM306" s="32"/>
      <c r="MN306" s="32"/>
      <c r="MO306" s="32"/>
      <c r="MP306" s="32"/>
      <c r="MQ306" s="32"/>
      <c r="MR306" s="32"/>
      <c r="MS306" s="32"/>
      <c r="MT306" s="32"/>
      <c r="MU306" s="32"/>
      <c r="MV306" s="32"/>
      <c r="MW306" s="32"/>
      <c r="MX306" s="32"/>
      <c r="MY306" s="32"/>
      <c r="MZ306" s="32"/>
      <c r="NA306" s="32"/>
      <c r="NB306" s="32"/>
      <c r="NC306" s="32"/>
      <c r="ND306" s="32"/>
      <c r="NE306" s="32"/>
      <c r="NF306" s="32"/>
      <c r="NG306" s="32"/>
      <c r="NH306" s="32"/>
      <c r="NI306" s="32"/>
      <c r="NJ306" s="32"/>
      <c r="NK306" s="32"/>
      <c r="NL306" s="32"/>
      <c r="NM306" s="32"/>
      <c r="NN306" s="32"/>
      <c r="NO306" s="32"/>
      <c r="NP306" s="32"/>
      <c r="NQ306" s="32"/>
      <c r="NR306" s="32"/>
      <c r="NS306" s="32"/>
      <c r="NT306" s="32"/>
      <c r="NU306" s="32"/>
      <c r="NV306" s="32"/>
      <c r="NW306" s="32"/>
      <c r="NX306" s="32"/>
      <c r="NY306" s="32"/>
      <c r="NZ306" s="32"/>
      <c r="OA306" s="32"/>
      <c r="OB306" s="32"/>
      <c r="OC306" s="32"/>
      <c r="OD306" s="32"/>
      <c r="OE306" s="32"/>
      <c r="OF306" s="32"/>
      <c r="OG306" s="32"/>
      <c r="OH306" s="32"/>
      <c r="OI306" s="32"/>
      <c r="OJ306" s="32"/>
      <c r="OK306" s="32"/>
      <c r="OL306" s="32"/>
      <c r="OM306" s="32"/>
      <c r="ON306" s="32"/>
      <c r="OO306" s="32"/>
      <c r="OP306" s="32"/>
      <c r="OQ306" s="32"/>
      <c r="OR306" s="32"/>
      <c r="OS306" s="32"/>
      <c r="OT306" s="32"/>
      <c r="OU306" s="32"/>
      <c r="OV306" s="32"/>
      <c r="OW306" s="32"/>
      <c r="OX306" s="32"/>
      <c r="OY306" s="32"/>
      <c r="OZ306" s="32"/>
      <c r="PA306" s="32"/>
      <c r="PB306" s="32"/>
      <c r="PC306" s="32"/>
      <c r="PD306" s="32"/>
      <c r="PE306" s="32"/>
      <c r="PF306" s="32"/>
      <c r="PG306" s="32"/>
      <c r="PH306" s="32"/>
      <c r="PI306" s="32"/>
      <c r="PJ306" s="32"/>
      <c r="PK306" s="32"/>
      <c r="PL306" s="32"/>
      <c r="PM306" s="32"/>
      <c r="PN306" s="32"/>
      <c r="PO306" s="32"/>
      <c r="PP306" s="32"/>
      <c r="PQ306" s="32"/>
      <c r="PR306" s="32"/>
      <c r="PS306" s="32"/>
      <c r="PT306" s="32"/>
      <c r="PU306" s="32"/>
      <c r="PV306" s="32"/>
      <c r="PW306" s="32"/>
      <c r="PX306" s="32"/>
      <c r="PY306" s="32"/>
      <c r="PZ306" s="32"/>
      <c r="QA306" s="32"/>
      <c r="QB306" s="32"/>
      <c r="QC306" s="32"/>
      <c r="QD306" s="32"/>
      <c r="QE306" s="32"/>
      <c r="QF306" s="32"/>
      <c r="QG306" s="32"/>
      <c r="QH306" s="32"/>
      <c r="QI306" s="32"/>
      <c r="QJ306" s="32"/>
      <c r="QK306" s="32"/>
      <c r="QL306" s="32"/>
      <c r="QM306" s="32"/>
      <c r="QN306" s="32"/>
      <c r="QO306" s="32"/>
      <c r="QP306" s="32"/>
      <c r="QQ306" s="32"/>
      <c r="QR306" s="32"/>
      <c r="QS306" s="32"/>
      <c r="QT306" s="32"/>
      <c r="QU306" s="32"/>
      <c r="QV306" s="32"/>
      <c r="QW306" s="32"/>
      <c r="QX306" s="32"/>
      <c r="QY306" s="32"/>
      <c r="QZ306" s="32"/>
      <c r="RA306" s="32"/>
      <c r="RB306" s="32"/>
      <c r="RC306" s="32"/>
      <c r="RD306" s="32"/>
      <c r="RE306" s="32"/>
      <c r="RF306" s="32"/>
      <c r="RG306" s="32"/>
      <c r="RH306" s="32"/>
      <c r="RI306" s="32"/>
      <c r="RJ306" s="32"/>
      <c r="RK306" s="32"/>
      <c r="RL306" s="32"/>
      <c r="RM306" s="32"/>
      <c r="RN306" s="32"/>
      <c r="RO306" s="32"/>
      <c r="RP306" s="32"/>
      <c r="RQ306" s="32"/>
      <c r="RR306" s="32"/>
      <c r="RS306" s="32"/>
      <c r="RT306" s="32"/>
      <c r="RU306" s="32"/>
      <c r="RV306" s="32"/>
      <c r="RW306" s="32"/>
      <c r="RX306" s="32"/>
      <c r="RY306" s="32"/>
      <c r="RZ306" s="32"/>
      <c r="SA306" s="32"/>
      <c r="SB306" s="32"/>
      <c r="SC306" s="32"/>
      <c r="SD306" s="32"/>
      <c r="SE306" s="32"/>
      <c r="SF306" s="32"/>
      <c r="SG306" s="32"/>
      <c r="SH306" s="32"/>
      <c r="SI306" s="32"/>
      <c r="SJ306" s="32"/>
      <c r="SK306" s="32"/>
      <c r="SL306" s="32"/>
      <c r="SM306" s="32"/>
      <c r="SN306" s="32"/>
      <c r="SO306" s="32"/>
      <c r="SP306" s="32"/>
      <c r="SQ306" s="32"/>
      <c r="SR306" s="32"/>
      <c r="SS306" s="32"/>
      <c r="ST306" s="32"/>
      <c r="SU306" s="32"/>
      <c r="SV306" s="32"/>
      <c r="SW306" s="32"/>
      <c r="SX306" s="32"/>
      <c r="SY306" s="32"/>
      <c r="SZ306" s="32"/>
      <c r="TA306" s="32"/>
      <c r="TB306" s="32"/>
      <c r="TC306" s="32"/>
      <c r="TD306" s="32"/>
      <c r="TE306" s="32"/>
      <c r="TF306" s="32"/>
      <c r="TG306" s="32"/>
      <c r="TH306" s="32"/>
      <c r="TI306" s="32"/>
      <c r="TJ306" s="32"/>
      <c r="TK306" s="32"/>
      <c r="TL306" s="32"/>
      <c r="TM306" s="32"/>
      <c r="TN306" s="32"/>
      <c r="TO306" s="32"/>
    </row>
    <row r="307" spans="1:535" s="21" customFormat="1" ht="45.75" customHeight="1" x14ac:dyDescent="0.25">
      <c r="A307" s="87" t="s">
        <v>424</v>
      </c>
      <c r="B307" s="87" t="s">
        <v>119</v>
      </c>
      <c r="C307" s="35" t="s">
        <v>492</v>
      </c>
      <c r="D307" s="157">
        <v>20000</v>
      </c>
      <c r="E307" s="157"/>
      <c r="F307" s="157"/>
      <c r="G307" s="157">
        <v>3503.4</v>
      </c>
      <c r="H307" s="157"/>
      <c r="I307" s="157"/>
      <c r="J307" s="158">
        <f t="shared" si="211"/>
        <v>17.516999999999999</v>
      </c>
      <c r="K307" s="157">
        <f>M307+P307</f>
        <v>0</v>
      </c>
      <c r="L307" s="157"/>
      <c r="M307" s="157"/>
      <c r="N307" s="157"/>
      <c r="O307" s="157"/>
      <c r="P307" s="157"/>
      <c r="Q307" s="157">
        <f>S307+V307</f>
        <v>0</v>
      </c>
      <c r="R307" s="157"/>
      <c r="S307" s="157"/>
      <c r="T307" s="157"/>
      <c r="U307" s="157"/>
      <c r="V307" s="157"/>
      <c r="W307" s="158"/>
      <c r="X307" s="157">
        <f t="shared" ref="X307" si="244">G307+Q307</f>
        <v>3503.4</v>
      </c>
      <c r="Y307" s="20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  <c r="IS307" s="22"/>
      <c r="IT307" s="22"/>
      <c r="IU307" s="22"/>
      <c r="IV307" s="22"/>
      <c r="IW307" s="22"/>
      <c r="IX307" s="22"/>
      <c r="IY307" s="22"/>
      <c r="IZ307" s="22"/>
      <c r="JA307" s="22"/>
      <c r="JB307" s="22"/>
      <c r="JC307" s="22"/>
      <c r="JD307" s="22"/>
      <c r="JE307" s="22"/>
      <c r="JF307" s="22"/>
      <c r="JG307" s="22"/>
      <c r="JH307" s="22"/>
      <c r="JI307" s="22"/>
      <c r="JJ307" s="22"/>
      <c r="JK307" s="22"/>
      <c r="JL307" s="22"/>
      <c r="JM307" s="22"/>
      <c r="JN307" s="22"/>
      <c r="JO307" s="22"/>
      <c r="JP307" s="22"/>
      <c r="JQ307" s="22"/>
      <c r="JR307" s="22"/>
      <c r="JS307" s="22"/>
      <c r="JT307" s="22"/>
      <c r="JU307" s="22"/>
      <c r="JV307" s="22"/>
      <c r="JW307" s="22"/>
      <c r="JX307" s="22"/>
      <c r="JY307" s="22"/>
      <c r="JZ307" s="22"/>
      <c r="KA307" s="22"/>
      <c r="KB307" s="22"/>
      <c r="KC307" s="22"/>
      <c r="KD307" s="22"/>
      <c r="KE307" s="22"/>
      <c r="KF307" s="22"/>
      <c r="KG307" s="22"/>
      <c r="KH307" s="22"/>
      <c r="KI307" s="22"/>
      <c r="KJ307" s="22"/>
      <c r="KK307" s="22"/>
      <c r="KL307" s="22"/>
      <c r="KM307" s="22"/>
      <c r="KN307" s="22"/>
      <c r="KO307" s="22"/>
      <c r="KP307" s="22"/>
      <c r="KQ307" s="22"/>
      <c r="KR307" s="22"/>
      <c r="KS307" s="22"/>
      <c r="KT307" s="22"/>
      <c r="KU307" s="22"/>
      <c r="KV307" s="22"/>
      <c r="KW307" s="22"/>
      <c r="KX307" s="22"/>
      <c r="KY307" s="22"/>
      <c r="KZ307" s="22"/>
      <c r="LA307" s="22"/>
      <c r="LB307" s="22"/>
      <c r="LC307" s="22"/>
      <c r="LD307" s="22"/>
      <c r="LE307" s="22"/>
      <c r="LF307" s="22"/>
      <c r="LG307" s="22"/>
      <c r="LH307" s="22"/>
      <c r="LI307" s="22"/>
      <c r="LJ307" s="22"/>
      <c r="LK307" s="22"/>
      <c r="LL307" s="22"/>
      <c r="LM307" s="22"/>
      <c r="LN307" s="22"/>
      <c r="LO307" s="22"/>
      <c r="LP307" s="22"/>
      <c r="LQ307" s="22"/>
      <c r="LR307" s="22"/>
      <c r="LS307" s="22"/>
      <c r="LT307" s="22"/>
      <c r="LU307" s="22"/>
      <c r="LV307" s="22"/>
      <c r="LW307" s="22"/>
      <c r="LX307" s="22"/>
      <c r="LY307" s="22"/>
      <c r="LZ307" s="22"/>
      <c r="MA307" s="22"/>
      <c r="MB307" s="22"/>
      <c r="MC307" s="22"/>
      <c r="MD307" s="22"/>
      <c r="ME307" s="22"/>
      <c r="MF307" s="22"/>
      <c r="MG307" s="22"/>
      <c r="MH307" s="22"/>
      <c r="MI307" s="22"/>
      <c r="MJ307" s="22"/>
      <c r="MK307" s="22"/>
      <c r="ML307" s="22"/>
      <c r="MM307" s="22"/>
      <c r="MN307" s="22"/>
      <c r="MO307" s="22"/>
      <c r="MP307" s="22"/>
      <c r="MQ307" s="22"/>
      <c r="MR307" s="22"/>
      <c r="MS307" s="22"/>
      <c r="MT307" s="22"/>
      <c r="MU307" s="22"/>
      <c r="MV307" s="22"/>
      <c r="MW307" s="22"/>
      <c r="MX307" s="22"/>
      <c r="MY307" s="22"/>
      <c r="MZ307" s="22"/>
      <c r="NA307" s="22"/>
      <c r="NB307" s="22"/>
      <c r="NC307" s="22"/>
      <c r="ND307" s="22"/>
      <c r="NE307" s="22"/>
      <c r="NF307" s="22"/>
      <c r="NG307" s="22"/>
      <c r="NH307" s="22"/>
      <c r="NI307" s="22"/>
      <c r="NJ307" s="22"/>
      <c r="NK307" s="22"/>
      <c r="NL307" s="22"/>
      <c r="NM307" s="22"/>
      <c r="NN307" s="22"/>
      <c r="NO307" s="22"/>
      <c r="NP307" s="22"/>
      <c r="NQ307" s="22"/>
      <c r="NR307" s="22"/>
      <c r="NS307" s="22"/>
      <c r="NT307" s="22"/>
      <c r="NU307" s="22"/>
      <c r="NV307" s="22"/>
      <c r="NW307" s="22"/>
      <c r="NX307" s="22"/>
      <c r="NY307" s="22"/>
      <c r="NZ307" s="22"/>
      <c r="OA307" s="22"/>
      <c r="OB307" s="22"/>
      <c r="OC307" s="22"/>
      <c r="OD307" s="22"/>
      <c r="OE307" s="22"/>
      <c r="OF307" s="22"/>
      <c r="OG307" s="22"/>
      <c r="OH307" s="22"/>
      <c r="OI307" s="22"/>
      <c r="OJ307" s="22"/>
      <c r="OK307" s="22"/>
      <c r="OL307" s="22"/>
      <c r="OM307" s="22"/>
      <c r="ON307" s="22"/>
      <c r="OO307" s="22"/>
      <c r="OP307" s="22"/>
      <c r="OQ307" s="22"/>
      <c r="OR307" s="22"/>
      <c r="OS307" s="22"/>
      <c r="OT307" s="22"/>
      <c r="OU307" s="22"/>
      <c r="OV307" s="22"/>
      <c r="OW307" s="22"/>
      <c r="OX307" s="22"/>
      <c r="OY307" s="22"/>
      <c r="OZ307" s="22"/>
      <c r="PA307" s="22"/>
      <c r="PB307" s="22"/>
      <c r="PC307" s="22"/>
      <c r="PD307" s="22"/>
      <c r="PE307" s="22"/>
      <c r="PF307" s="22"/>
      <c r="PG307" s="22"/>
      <c r="PH307" s="22"/>
      <c r="PI307" s="22"/>
      <c r="PJ307" s="22"/>
      <c r="PK307" s="22"/>
      <c r="PL307" s="22"/>
      <c r="PM307" s="22"/>
      <c r="PN307" s="22"/>
      <c r="PO307" s="22"/>
      <c r="PP307" s="22"/>
      <c r="PQ307" s="22"/>
      <c r="PR307" s="22"/>
      <c r="PS307" s="22"/>
      <c r="PT307" s="22"/>
      <c r="PU307" s="22"/>
      <c r="PV307" s="22"/>
      <c r="PW307" s="22"/>
      <c r="PX307" s="22"/>
      <c r="PY307" s="22"/>
      <c r="PZ307" s="22"/>
      <c r="QA307" s="22"/>
      <c r="QB307" s="22"/>
      <c r="QC307" s="22"/>
      <c r="QD307" s="22"/>
      <c r="QE307" s="22"/>
      <c r="QF307" s="22"/>
      <c r="QG307" s="22"/>
      <c r="QH307" s="22"/>
      <c r="QI307" s="22"/>
      <c r="QJ307" s="22"/>
      <c r="QK307" s="22"/>
      <c r="QL307" s="22"/>
      <c r="QM307" s="22"/>
      <c r="QN307" s="22"/>
      <c r="QO307" s="22"/>
      <c r="QP307" s="22"/>
      <c r="QQ307" s="22"/>
      <c r="QR307" s="22"/>
      <c r="QS307" s="22"/>
      <c r="QT307" s="22"/>
      <c r="QU307" s="22"/>
      <c r="QV307" s="22"/>
      <c r="QW307" s="22"/>
      <c r="QX307" s="22"/>
      <c r="QY307" s="22"/>
      <c r="QZ307" s="22"/>
      <c r="RA307" s="22"/>
      <c r="RB307" s="22"/>
      <c r="RC307" s="22"/>
      <c r="RD307" s="22"/>
      <c r="RE307" s="22"/>
      <c r="RF307" s="22"/>
      <c r="RG307" s="22"/>
      <c r="RH307" s="22"/>
      <c r="RI307" s="22"/>
      <c r="RJ307" s="22"/>
      <c r="RK307" s="22"/>
      <c r="RL307" s="22"/>
      <c r="RM307" s="22"/>
      <c r="RN307" s="22"/>
      <c r="RO307" s="22"/>
      <c r="RP307" s="22"/>
      <c r="RQ307" s="22"/>
      <c r="RR307" s="22"/>
      <c r="RS307" s="22"/>
      <c r="RT307" s="22"/>
      <c r="RU307" s="22"/>
      <c r="RV307" s="22"/>
      <c r="RW307" s="22"/>
      <c r="RX307" s="22"/>
      <c r="RY307" s="22"/>
      <c r="RZ307" s="22"/>
      <c r="SA307" s="22"/>
      <c r="SB307" s="22"/>
      <c r="SC307" s="22"/>
      <c r="SD307" s="22"/>
      <c r="SE307" s="22"/>
      <c r="SF307" s="22"/>
      <c r="SG307" s="22"/>
      <c r="SH307" s="22"/>
      <c r="SI307" s="22"/>
      <c r="SJ307" s="22"/>
      <c r="SK307" s="22"/>
      <c r="SL307" s="22"/>
      <c r="SM307" s="22"/>
      <c r="SN307" s="22"/>
      <c r="SO307" s="22"/>
      <c r="SP307" s="22"/>
      <c r="SQ307" s="22"/>
      <c r="SR307" s="22"/>
      <c r="SS307" s="22"/>
      <c r="ST307" s="22"/>
      <c r="SU307" s="22"/>
      <c r="SV307" s="22"/>
      <c r="SW307" s="22"/>
      <c r="SX307" s="22"/>
      <c r="SY307" s="22"/>
      <c r="SZ307" s="22"/>
      <c r="TA307" s="22"/>
      <c r="TB307" s="22"/>
      <c r="TC307" s="22"/>
      <c r="TD307" s="22"/>
      <c r="TE307" s="22"/>
      <c r="TF307" s="22"/>
      <c r="TG307" s="22"/>
      <c r="TH307" s="22"/>
      <c r="TI307" s="22"/>
      <c r="TJ307" s="22"/>
      <c r="TK307" s="22"/>
      <c r="TL307" s="22"/>
      <c r="TM307" s="22"/>
      <c r="TN307" s="22"/>
      <c r="TO307" s="22"/>
    </row>
    <row r="308" spans="1:535" s="26" customFormat="1" ht="38.25" customHeight="1" x14ac:dyDescent="0.25">
      <c r="A308" s="94" t="s">
        <v>218</v>
      </c>
      <c r="B308" s="96"/>
      <c r="C308" s="91" t="s">
        <v>41</v>
      </c>
      <c r="D308" s="153">
        <f>D309</f>
        <v>137852355.44</v>
      </c>
      <c r="E308" s="153">
        <f t="shared" ref="E308:K308" si="245">E309</f>
        <v>15760200</v>
      </c>
      <c r="F308" s="153">
        <f t="shared" si="245"/>
        <v>272273</v>
      </c>
      <c r="G308" s="153">
        <f>G309</f>
        <v>92035551.549999997</v>
      </c>
      <c r="H308" s="153">
        <f t="shared" si="245"/>
        <v>12116593.869999999</v>
      </c>
      <c r="I308" s="153">
        <f t="shared" si="245"/>
        <v>181171.33</v>
      </c>
      <c r="J308" s="154">
        <f t="shared" si="211"/>
        <v>66.763858518223373</v>
      </c>
      <c r="K308" s="153">
        <f t="shared" si="245"/>
        <v>502000</v>
      </c>
      <c r="L308" s="153">
        <f t="shared" ref="L308" si="246">L309</f>
        <v>0</v>
      </c>
      <c r="M308" s="153">
        <f t="shared" ref="M308" si="247">M309</f>
        <v>502000</v>
      </c>
      <c r="N308" s="153">
        <f t="shared" ref="N308" si="248">N309</f>
        <v>0</v>
      </c>
      <c r="O308" s="153">
        <f t="shared" ref="O308" si="249">O309</f>
        <v>0</v>
      </c>
      <c r="P308" s="153">
        <f t="shared" ref="P308:X308" si="250">P309</f>
        <v>0</v>
      </c>
      <c r="Q308" s="153">
        <f t="shared" si="250"/>
        <v>47996.6</v>
      </c>
      <c r="R308" s="153">
        <f t="shared" si="250"/>
        <v>0</v>
      </c>
      <c r="S308" s="153">
        <f t="shared" si="250"/>
        <v>47996.6</v>
      </c>
      <c r="T308" s="153">
        <f t="shared" si="250"/>
        <v>0</v>
      </c>
      <c r="U308" s="153">
        <f t="shared" si="250"/>
        <v>0</v>
      </c>
      <c r="V308" s="153">
        <f t="shared" si="250"/>
        <v>0</v>
      </c>
      <c r="W308" s="154">
        <f t="shared" si="209"/>
        <v>9.5610756972111552</v>
      </c>
      <c r="X308" s="153">
        <f t="shared" si="250"/>
        <v>92083548.150000006</v>
      </c>
      <c r="Y308" s="202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  <c r="DS308" s="31"/>
      <c r="DT308" s="31"/>
      <c r="DU308" s="31"/>
      <c r="DV308" s="31"/>
      <c r="DW308" s="31"/>
      <c r="DX308" s="31"/>
      <c r="DY308" s="31"/>
      <c r="DZ308" s="31"/>
      <c r="EA308" s="31"/>
      <c r="EB308" s="31"/>
      <c r="EC308" s="31"/>
      <c r="ED308" s="31"/>
      <c r="EE308" s="31"/>
      <c r="EF308" s="31"/>
      <c r="EG308" s="31"/>
      <c r="EH308" s="31"/>
      <c r="EI308" s="31"/>
      <c r="EJ308" s="31"/>
      <c r="EK308" s="31"/>
      <c r="EL308" s="31"/>
      <c r="EM308" s="31"/>
      <c r="EN308" s="31"/>
      <c r="EO308" s="31"/>
      <c r="EP308" s="31"/>
      <c r="EQ308" s="31"/>
      <c r="ER308" s="31"/>
      <c r="ES308" s="31"/>
      <c r="ET308" s="31"/>
      <c r="EU308" s="31"/>
      <c r="EV308" s="31"/>
      <c r="EW308" s="31"/>
      <c r="EX308" s="31"/>
      <c r="EY308" s="31"/>
      <c r="EZ308" s="31"/>
      <c r="FA308" s="31"/>
      <c r="FB308" s="31"/>
      <c r="FC308" s="31"/>
      <c r="FD308" s="31"/>
      <c r="FE308" s="31"/>
      <c r="FF308" s="31"/>
      <c r="FG308" s="31"/>
      <c r="FH308" s="31"/>
      <c r="FI308" s="31"/>
      <c r="FJ308" s="31"/>
      <c r="FK308" s="31"/>
      <c r="FL308" s="31"/>
      <c r="FM308" s="31"/>
      <c r="FN308" s="31"/>
      <c r="FO308" s="31"/>
      <c r="FP308" s="31"/>
      <c r="FQ308" s="31"/>
      <c r="FR308" s="31"/>
      <c r="FS308" s="31"/>
      <c r="FT308" s="31"/>
      <c r="FU308" s="31"/>
      <c r="FV308" s="31"/>
      <c r="FW308" s="31"/>
      <c r="FX308" s="31"/>
      <c r="FY308" s="31"/>
      <c r="FZ308" s="31"/>
      <c r="GA308" s="31"/>
      <c r="GB308" s="31"/>
      <c r="GC308" s="31"/>
      <c r="GD308" s="31"/>
      <c r="GE308" s="31"/>
      <c r="GF308" s="31"/>
      <c r="GG308" s="31"/>
      <c r="GH308" s="31"/>
      <c r="GI308" s="31"/>
      <c r="GJ308" s="31"/>
      <c r="GK308" s="31"/>
      <c r="GL308" s="31"/>
      <c r="GM308" s="31"/>
      <c r="GN308" s="31"/>
      <c r="GO308" s="31"/>
      <c r="GP308" s="31"/>
      <c r="GQ308" s="31"/>
      <c r="GR308" s="31"/>
      <c r="GS308" s="31"/>
      <c r="GT308" s="31"/>
      <c r="GU308" s="31"/>
      <c r="GV308" s="31"/>
      <c r="GW308" s="31"/>
      <c r="GX308" s="31"/>
      <c r="GY308" s="31"/>
      <c r="GZ308" s="31"/>
      <c r="HA308" s="31"/>
      <c r="HB308" s="31"/>
      <c r="HC308" s="31"/>
      <c r="HD308" s="31"/>
      <c r="HE308" s="31"/>
      <c r="HF308" s="31"/>
      <c r="HG308" s="31"/>
      <c r="HH308" s="31"/>
      <c r="HI308" s="31"/>
      <c r="HJ308" s="31"/>
      <c r="HK308" s="31"/>
      <c r="HL308" s="31"/>
      <c r="HM308" s="31"/>
      <c r="HN308" s="31"/>
      <c r="HO308" s="31"/>
      <c r="HP308" s="31"/>
      <c r="HQ308" s="31"/>
      <c r="HR308" s="31"/>
      <c r="HS308" s="31"/>
      <c r="HT308" s="31"/>
      <c r="HU308" s="31"/>
      <c r="HV308" s="31"/>
      <c r="HW308" s="31"/>
      <c r="HX308" s="31"/>
      <c r="HY308" s="31"/>
      <c r="HZ308" s="31"/>
      <c r="IA308" s="31"/>
      <c r="IB308" s="31"/>
      <c r="IC308" s="31"/>
      <c r="ID308" s="31"/>
      <c r="IE308" s="31"/>
      <c r="IF308" s="31"/>
      <c r="IG308" s="31"/>
      <c r="IH308" s="31"/>
      <c r="II308" s="31"/>
      <c r="IJ308" s="31"/>
      <c r="IK308" s="31"/>
      <c r="IL308" s="31"/>
      <c r="IM308" s="31"/>
      <c r="IN308" s="31"/>
      <c r="IO308" s="31"/>
      <c r="IP308" s="31"/>
      <c r="IQ308" s="31"/>
      <c r="IR308" s="31"/>
      <c r="IS308" s="31"/>
      <c r="IT308" s="31"/>
      <c r="IU308" s="31"/>
      <c r="IV308" s="31"/>
      <c r="IW308" s="31"/>
      <c r="IX308" s="31"/>
      <c r="IY308" s="31"/>
      <c r="IZ308" s="31"/>
      <c r="JA308" s="31"/>
      <c r="JB308" s="31"/>
      <c r="JC308" s="31"/>
      <c r="JD308" s="31"/>
      <c r="JE308" s="31"/>
      <c r="JF308" s="31"/>
      <c r="JG308" s="31"/>
      <c r="JH308" s="31"/>
      <c r="JI308" s="31"/>
      <c r="JJ308" s="31"/>
      <c r="JK308" s="31"/>
      <c r="JL308" s="31"/>
      <c r="JM308" s="31"/>
      <c r="JN308" s="31"/>
      <c r="JO308" s="31"/>
      <c r="JP308" s="31"/>
      <c r="JQ308" s="31"/>
      <c r="JR308" s="31"/>
      <c r="JS308" s="31"/>
      <c r="JT308" s="31"/>
      <c r="JU308" s="31"/>
      <c r="JV308" s="31"/>
      <c r="JW308" s="31"/>
      <c r="JX308" s="31"/>
      <c r="JY308" s="31"/>
      <c r="JZ308" s="31"/>
      <c r="KA308" s="31"/>
      <c r="KB308" s="31"/>
      <c r="KC308" s="31"/>
      <c r="KD308" s="31"/>
      <c r="KE308" s="31"/>
      <c r="KF308" s="31"/>
      <c r="KG308" s="31"/>
      <c r="KH308" s="31"/>
      <c r="KI308" s="31"/>
      <c r="KJ308" s="31"/>
      <c r="KK308" s="31"/>
      <c r="KL308" s="31"/>
      <c r="KM308" s="31"/>
      <c r="KN308" s="31"/>
      <c r="KO308" s="31"/>
      <c r="KP308" s="31"/>
      <c r="KQ308" s="31"/>
      <c r="KR308" s="31"/>
      <c r="KS308" s="31"/>
      <c r="KT308" s="31"/>
      <c r="KU308" s="31"/>
      <c r="KV308" s="31"/>
      <c r="KW308" s="31"/>
      <c r="KX308" s="31"/>
      <c r="KY308" s="31"/>
      <c r="KZ308" s="31"/>
      <c r="LA308" s="31"/>
      <c r="LB308" s="31"/>
      <c r="LC308" s="31"/>
      <c r="LD308" s="31"/>
      <c r="LE308" s="31"/>
      <c r="LF308" s="31"/>
      <c r="LG308" s="31"/>
      <c r="LH308" s="31"/>
      <c r="LI308" s="31"/>
      <c r="LJ308" s="31"/>
      <c r="LK308" s="31"/>
      <c r="LL308" s="31"/>
      <c r="LM308" s="31"/>
      <c r="LN308" s="31"/>
      <c r="LO308" s="31"/>
      <c r="LP308" s="31"/>
      <c r="LQ308" s="31"/>
      <c r="LR308" s="31"/>
      <c r="LS308" s="31"/>
      <c r="LT308" s="31"/>
      <c r="LU308" s="31"/>
      <c r="LV308" s="31"/>
      <c r="LW308" s="31"/>
      <c r="LX308" s="31"/>
      <c r="LY308" s="31"/>
      <c r="LZ308" s="31"/>
      <c r="MA308" s="31"/>
      <c r="MB308" s="31"/>
      <c r="MC308" s="31"/>
      <c r="MD308" s="31"/>
      <c r="ME308" s="31"/>
      <c r="MF308" s="31"/>
      <c r="MG308" s="31"/>
      <c r="MH308" s="31"/>
      <c r="MI308" s="31"/>
      <c r="MJ308" s="31"/>
      <c r="MK308" s="31"/>
      <c r="ML308" s="31"/>
      <c r="MM308" s="31"/>
      <c r="MN308" s="31"/>
      <c r="MO308" s="31"/>
      <c r="MP308" s="31"/>
      <c r="MQ308" s="31"/>
      <c r="MR308" s="31"/>
      <c r="MS308" s="31"/>
      <c r="MT308" s="31"/>
      <c r="MU308" s="31"/>
      <c r="MV308" s="31"/>
      <c r="MW308" s="31"/>
      <c r="MX308" s="31"/>
      <c r="MY308" s="31"/>
      <c r="MZ308" s="31"/>
      <c r="NA308" s="31"/>
      <c r="NB308" s="31"/>
      <c r="NC308" s="31"/>
      <c r="ND308" s="31"/>
      <c r="NE308" s="31"/>
      <c r="NF308" s="31"/>
      <c r="NG308" s="31"/>
      <c r="NH308" s="31"/>
      <c r="NI308" s="31"/>
      <c r="NJ308" s="31"/>
      <c r="NK308" s="31"/>
      <c r="NL308" s="31"/>
      <c r="NM308" s="31"/>
      <c r="NN308" s="31"/>
      <c r="NO308" s="31"/>
      <c r="NP308" s="31"/>
      <c r="NQ308" s="31"/>
      <c r="NR308" s="31"/>
      <c r="NS308" s="31"/>
      <c r="NT308" s="31"/>
      <c r="NU308" s="31"/>
      <c r="NV308" s="31"/>
      <c r="NW308" s="31"/>
      <c r="NX308" s="31"/>
      <c r="NY308" s="31"/>
      <c r="NZ308" s="31"/>
      <c r="OA308" s="31"/>
      <c r="OB308" s="31"/>
      <c r="OC308" s="31"/>
      <c r="OD308" s="31"/>
      <c r="OE308" s="31"/>
      <c r="OF308" s="31"/>
      <c r="OG308" s="31"/>
      <c r="OH308" s="31"/>
      <c r="OI308" s="31"/>
      <c r="OJ308" s="31"/>
      <c r="OK308" s="31"/>
      <c r="OL308" s="31"/>
      <c r="OM308" s="31"/>
      <c r="ON308" s="31"/>
      <c r="OO308" s="31"/>
      <c r="OP308" s="31"/>
      <c r="OQ308" s="31"/>
      <c r="OR308" s="31"/>
      <c r="OS308" s="31"/>
      <c r="OT308" s="31"/>
      <c r="OU308" s="31"/>
      <c r="OV308" s="31"/>
      <c r="OW308" s="31"/>
      <c r="OX308" s="31"/>
      <c r="OY308" s="31"/>
      <c r="OZ308" s="31"/>
      <c r="PA308" s="31"/>
      <c r="PB308" s="31"/>
      <c r="PC308" s="31"/>
      <c r="PD308" s="31"/>
      <c r="PE308" s="31"/>
      <c r="PF308" s="31"/>
      <c r="PG308" s="31"/>
      <c r="PH308" s="31"/>
      <c r="PI308" s="31"/>
      <c r="PJ308" s="31"/>
      <c r="PK308" s="31"/>
      <c r="PL308" s="31"/>
      <c r="PM308" s="31"/>
      <c r="PN308" s="31"/>
      <c r="PO308" s="31"/>
      <c r="PP308" s="31"/>
      <c r="PQ308" s="31"/>
      <c r="PR308" s="31"/>
      <c r="PS308" s="31"/>
      <c r="PT308" s="31"/>
      <c r="PU308" s="31"/>
      <c r="PV308" s="31"/>
      <c r="PW308" s="31"/>
      <c r="PX308" s="31"/>
      <c r="PY308" s="31"/>
      <c r="PZ308" s="31"/>
      <c r="QA308" s="31"/>
      <c r="QB308" s="31"/>
      <c r="QC308" s="31"/>
      <c r="QD308" s="31"/>
      <c r="QE308" s="31"/>
      <c r="QF308" s="31"/>
      <c r="QG308" s="31"/>
      <c r="QH308" s="31"/>
      <c r="QI308" s="31"/>
      <c r="QJ308" s="31"/>
      <c r="QK308" s="31"/>
      <c r="QL308" s="31"/>
      <c r="QM308" s="31"/>
      <c r="QN308" s="31"/>
      <c r="QO308" s="31"/>
      <c r="QP308" s="31"/>
      <c r="QQ308" s="31"/>
      <c r="QR308" s="31"/>
      <c r="QS308" s="31"/>
      <c r="QT308" s="31"/>
      <c r="QU308" s="31"/>
      <c r="QV308" s="31"/>
      <c r="QW308" s="31"/>
      <c r="QX308" s="31"/>
      <c r="QY308" s="31"/>
      <c r="QZ308" s="31"/>
      <c r="RA308" s="31"/>
      <c r="RB308" s="31"/>
      <c r="RC308" s="31"/>
      <c r="RD308" s="31"/>
      <c r="RE308" s="31"/>
      <c r="RF308" s="31"/>
      <c r="RG308" s="31"/>
      <c r="RH308" s="31"/>
      <c r="RI308" s="31"/>
      <c r="RJ308" s="31"/>
      <c r="RK308" s="31"/>
      <c r="RL308" s="31"/>
      <c r="RM308" s="31"/>
      <c r="RN308" s="31"/>
      <c r="RO308" s="31"/>
      <c r="RP308" s="31"/>
      <c r="RQ308" s="31"/>
      <c r="RR308" s="31"/>
      <c r="RS308" s="31"/>
      <c r="RT308" s="31"/>
      <c r="RU308" s="31"/>
      <c r="RV308" s="31"/>
      <c r="RW308" s="31"/>
      <c r="RX308" s="31"/>
      <c r="RY308" s="31"/>
      <c r="RZ308" s="31"/>
      <c r="SA308" s="31"/>
      <c r="SB308" s="31"/>
      <c r="SC308" s="31"/>
      <c r="SD308" s="31"/>
      <c r="SE308" s="31"/>
      <c r="SF308" s="31"/>
      <c r="SG308" s="31"/>
      <c r="SH308" s="31"/>
      <c r="SI308" s="31"/>
      <c r="SJ308" s="31"/>
      <c r="SK308" s="31"/>
      <c r="SL308" s="31"/>
      <c r="SM308" s="31"/>
      <c r="SN308" s="31"/>
      <c r="SO308" s="31"/>
      <c r="SP308" s="31"/>
      <c r="SQ308" s="31"/>
      <c r="SR308" s="31"/>
      <c r="SS308" s="31"/>
      <c r="ST308" s="31"/>
      <c r="SU308" s="31"/>
      <c r="SV308" s="31"/>
      <c r="SW308" s="31"/>
      <c r="SX308" s="31"/>
      <c r="SY308" s="31"/>
      <c r="SZ308" s="31"/>
      <c r="TA308" s="31"/>
      <c r="TB308" s="31"/>
      <c r="TC308" s="31"/>
      <c r="TD308" s="31"/>
      <c r="TE308" s="31"/>
      <c r="TF308" s="31"/>
      <c r="TG308" s="31"/>
      <c r="TH308" s="31"/>
      <c r="TI308" s="31"/>
      <c r="TJ308" s="31"/>
      <c r="TK308" s="31"/>
      <c r="TL308" s="31"/>
      <c r="TM308" s="31"/>
      <c r="TN308" s="31"/>
      <c r="TO308" s="31"/>
    </row>
    <row r="309" spans="1:535" s="33" customFormat="1" ht="34.5" customHeight="1" x14ac:dyDescent="0.25">
      <c r="A309" s="84" t="s">
        <v>219</v>
      </c>
      <c r="B309" s="93"/>
      <c r="C309" s="67" t="s">
        <v>41</v>
      </c>
      <c r="D309" s="155">
        <f>SUM(D310+D311+D312+D314+D315+D316+D317+D313)</f>
        <v>137852355.44</v>
      </c>
      <c r="E309" s="155">
        <f t="shared" ref="E309:X309" si="251">SUM(E310+E311+E312+E314+E315+E316+E317+E313)</f>
        <v>15760200</v>
      </c>
      <c r="F309" s="155">
        <f t="shared" si="251"/>
        <v>272273</v>
      </c>
      <c r="G309" s="155">
        <f>SUM(G310+G311+G312+G314+G315+G316+G317+G313)</f>
        <v>92035551.549999997</v>
      </c>
      <c r="H309" s="155">
        <f t="shared" ref="H309:I309" si="252">SUM(H310+H311+H312+H314+H315+H316+H317+H313)</f>
        <v>12116593.869999999</v>
      </c>
      <c r="I309" s="155">
        <f t="shared" si="252"/>
        <v>181171.33</v>
      </c>
      <c r="J309" s="154">
        <f t="shared" si="211"/>
        <v>66.763858518223373</v>
      </c>
      <c r="K309" s="155">
        <f t="shared" si="251"/>
        <v>502000</v>
      </c>
      <c r="L309" s="155">
        <f t="shared" si="251"/>
        <v>0</v>
      </c>
      <c r="M309" s="155">
        <f t="shared" si="251"/>
        <v>502000</v>
      </c>
      <c r="N309" s="155">
        <f t="shared" si="251"/>
        <v>0</v>
      </c>
      <c r="O309" s="155">
        <f t="shared" si="251"/>
        <v>0</v>
      </c>
      <c r="P309" s="155">
        <f t="shared" si="251"/>
        <v>0</v>
      </c>
      <c r="Q309" s="155">
        <f t="shared" ref="Q309:V309" si="253">SUM(Q310+Q311+Q312+Q314+Q315+Q316+Q317+Q313)</f>
        <v>47996.6</v>
      </c>
      <c r="R309" s="155">
        <f t="shared" si="253"/>
        <v>0</v>
      </c>
      <c r="S309" s="155">
        <f t="shared" si="253"/>
        <v>47996.6</v>
      </c>
      <c r="T309" s="155">
        <f t="shared" si="253"/>
        <v>0</v>
      </c>
      <c r="U309" s="155">
        <f t="shared" si="253"/>
        <v>0</v>
      </c>
      <c r="V309" s="155">
        <f t="shared" si="253"/>
        <v>0</v>
      </c>
      <c r="W309" s="154">
        <f t="shared" si="209"/>
        <v>9.5610756972111552</v>
      </c>
      <c r="X309" s="155">
        <f t="shared" si="251"/>
        <v>92083548.150000006</v>
      </c>
      <c r="Y309" s="20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  <c r="CU309" s="32"/>
      <c r="CV309" s="32"/>
      <c r="CW309" s="32"/>
      <c r="CX309" s="32"/>
      <c r="CY309" s="32"/>
      <c r="CZ309" s="32"/>
      <c r="DA309" s="32"/>
      <c r="DB309" s="32"/>
      <c r="DC309" s="32"/>
      <c r="DD309" s="32"/>
      <c r="DE309" s="32"/>
      <c r="DF309" s="32"/>
      <c r="DG309" s="32"/>
      <c r="DH309" s="32"/>
      <c r="DI309" s="32"/>
      <c r="DJ309" s="32"/>
      <c r="DK309" s="32"/>
      <c r="DL309" s="32"/>
      <c r="DM309" s="32"/>
      <c r="DN309" s="32"/>
      <c r="DO309" s="32"/>
      <c r="DP309" s="32"/>
      <c r="DQ309" s="32"/>
      <c r="DR309" s="32"/>
      <c r="DS309" s="32"/>
      <c r="DT309" s="32"/>
      <c r="DU309" s="32"/>
      <c r="DV309" s="32"/>
      <c r="DW309" s="32"/>
      <c r="DX309" s="32"/>
      <c r="DY309" s="32"/>
      <c r="DZ309" s="32"/>
      <c r="EA309" s="32"/>
      <c r="EB309" s="32"/>
      <c r="EC309" s="32"/>
      <c r="ED309" s="32"/>
      <c r="EE309" s="32"/>
      <c r="EF309" s="32"/>
      <c r="EG309" s="32"/>
      <c r="EH309" s="32"/>
      <c r="EI309" s="32"/>
      <c r="EJ309" s="32"/>
      <c r="EK309" s="32"/>
      <c r="EL309" s="32"/>
      <c r="EM309" s="32"/>
      <c r="EN309" s="32"/>
      <c r="EO309" s="32"/>
      <c r="EP309" s="32"/>
      <c r="EQ309" s="32"/>
      <c r="ER309" s="32"/>
      <c r="ES309" s="32"/>
      <c r="ET309" s="32"/>
      <c r="EU309" s="32"/>
      <c r="EV309" s="32"/>
      <c r="EW309" s="32"/>
      <c r="EX309" s="32"/>
      <c r="EY309" s="32"/>
      <c r="EZ309" s="32"/>
      <c r="FA309" s="32"/>
      <c r="FB309" s="32"/>
      <c r="FC309" s="32"/>
      <c r="FD309" s="32"/>
      <c r="FE309" s="32"/>
      <c r="FF309" s="32"/>
      <c r="FG309" s="32"/>
      <c r="FH309" s="32"/>
      <c r="FI309" s="32"/>
      <c r="FJ309" s="32"/>
      <c r="FK309" s="32"/>
      <c r="FL309" s="32"/>
      <c r="FM309" s="32"/>
      <c r="FN309" s="32"/>
      <c r="FO309" s="32"/>
      <c r="FP309" s="32"/>
      <c r="FQ309" s="32"/>
      <c r="FR309" s="32"/>
      <c r="FS309" s="32"/>
      <c r="FT309" s="32"/>
      <c r="FU309" s="32"/>
      <c r="FV309" s="32"/>
      <c r="FW309" s="32"/>
      <c r="FX309" s="32"/>
      <c r="FY309" s="32"/>
      <c r="FZ309" s="32"/>
      <c r="GA309" s="32"/>
      <c r="GB309" s="32"/>
      <c r="GC309" s="32"/>
      <c r="GD309" s="32"/>
      <c r="GE309" s="32"/>
      <c r="GF309" s="32"/>
      <c r="GG309" s="32"/>
      <c r="GH309" s="32"/>
      <c r="GI309" s="32"/>
      <c r="GJ309" s="32"/>
      <c r="GK309" s="32"/>
      <c r="GL309" s="32"/>
      <c r="GM309" s="32"/>
      <c r="GN309" s="32"/>
      <c r="GO309" s="32"/>
      <c r="GP309" s="32"/>
      <c r="GQ309" s="32"/>
      <c r="GR309" s="32"/>
      <c r="GS309" s="32"/>
      <c r="GT309" s="32"/>
      <c r="GU309" s="32"/>
      <c r="GV309" s="32"/>
      <c r="GW309" s="32"/>
      <c r="GX309" s="32"/>
      <c r="GY309" s="32"/>
      <c r="GZ309" s="32"/>
      <c r="HA309" s="32"/>
      <c r="HB309" s="32"/>
      <c r="HC309" s="32"/>
      <c r="HD309" s="32"/>
      <c r="HE309" s="32"/>
      <c r="HF309" s="32"/>
      <c r="HG309" s="32"/>
      <c r="HH309" s="32"/>
      <c r="HI309" s="32"/>
      <c r="HJ309" s="32"/>
      <c r="HK309" s="32"/>
      <c r="HL309" s="32"/>
      <c r="HM309" s="32"/>
      <c r="HN309" s="32"/>
      <c r="HO309" s="32"/>
      <c r="HP309" s="32"/>
      <c r="HQ309" s="32"/>
      <c r="HR309" s="32"/>
      <c r="HS309" s="32"/>
      <c r="HT309" s="32"/>
      <c r="HU309" s="32"/>
      <c r="HV309" s="32"/>
      <c r="HW309" s="32"/>
      <c r="HX309" s="32"/>
      <c r="HY309" s="32"/>
      <c r="HZ309" s="32"/>
      <c r="IA309" s="32"/>
      <c r="IB309" s="32"/>
      <c r="IC309" s="32"/>
      <c r="ID309" s="32"/>
      <c r="IE309" s="32"/>
      <c r="IF309" s="32"/>
      <c r="IG309" s="32"/>
      <c r="IH309" s="32"/>
      <c r="II309" s="32"/>
      <c r="IJ309" s="32"/>
      <c r="IK309" s="32"/>
      <c r="IL309" s="32"/>
      <c r="IM309" s="32"/>
      <c r="IN309" s="32"/>
      <c r="IO309" s="32"/>
      <c r="IP309" s="32"/>
      <c r="IQ309" s="32"/>
      <c r="IR309" s="32"/>
      <c r="IS309" s="32"/>
      <c r="IT309" s="32"/>
      <c r="IU309" s="32"/>
      <c r="IV309" s="32"/>
      <c r="IW309" s="32"/>
      <c r="IX309" s="32"/>
      <c r="IY309" s="32"/>
      <c r="IZ309" s="32"/>
      <c r="JA309" s="32"/>
      <c r="JB309" s="32"/>
      <c r="JC309" s="32"/>
      <c r="JD309" s="32"/>
      <c r="JE309" s="32"/>
      <c r="JF309" s="32"/>
      <c r="JG309" s="32"/>
      <c r="JH309" s="32"/>
      <c r="JI309" s="32"/>
      <c r="JJ309" s="32"/>
      <c r="JK309" s="32"/>
      <c r="JL309" s="32"/>
      <c r="JM309" s="32"/>
      <c r="JN309" s="32"/>
      <c r="JO309" s="32"/>
      <c r="JP309" s="32"/>
      <c r="JQ309" s="32"/>
      <c r="JR309" s="32"/>
      <c r="JS309" s="32"/>
      <c r="JT309" s="32"/>
      <c r="JU309" s="32"/>
      <c r="JV309" s="32"/>
      <c r="JW309" s="32"/>
      <c r="JX309" s="32"/>
      <c r="JY309" s="32"/>
      <c r="JZ309" s="32"/>
      <c r="KA309" s="32"/>
      <c r="KB309" s="32"/>
      <c r="KC309" s="32"/>
      <c r="KD309" s="32"/>
      <c r="KE309" s="32"/>
      <c r="KF309" s="32"/>
      <c r="KG309" s="32"/>
      <c r="KH309" s="32"/>
      <c r="KI309" s="32"/>
      <c r="KJ309" s="32"/>
      <c r="KK309" s="32"/>
      <c r="KL309" s="32"/>
      <c r="KM309" s="32"/>
      <c r="KN309" s="32"/>
      <c r="KO309" s="32"/>
      <c r="KP309" s="32"/>
      <c r="KQ309" s="32"/>
      <c r="KR309" s="32"/>
      <c r="KS309" s="32"/>
      <c r="KT309" s="32"/>
      <c r="KU309" s="32"/>
      <c r="KV309" s="32"/>
      <c r="KW309" s="32"/>
      <c r="KX309" s="32"/>
      <c r="KY309" s="32"/>
      <c r="KZ309" s="32"/>
      <c r="LA309" s="32"/>
      <c r="LB309" s="32"/>
      <c r="LC309" s="32"/>
      <c r="LD309" s="32"/>
      <c r="LE309" s="32"/>
      <c r="LF309" s="32"/>
      <c r="LG309" s="32"/>
      <c r="LH309" s="32"/>
      <c r="LI309" s="32"/>
      <c r="LJ309" s="32"/>
      <c r="LK309" s="32"/>
      <c r="LL309" s="32"/>
      <c r="LM309" s="32"/>
      <c r="LN309" s="32"/>
      <c r="LO309" s="32"/>
      <c r="LP309" s="32"/>
      <c r="LQ309" s="32"/>
      <c r="LR309" s="32"/>
      <c r="LS309" s="32"/>
      <c r="LT309" s="32"/>
      <c r="LU309" s="32"/>
      <c r="LV309" s="32"/>
      <c r="LW309" s="32"/>
      <c r="LX309" s="32"/>
      <c r="LY309" s="32"/>
      <c r="LZ309" s="32"/>
      <c r="MA309" s="32"/>
      <c r="MB309" s="32"/>
      <c r="MC309" s="32"/>
      <c r="MD309" s="32"/>
      <c r="ME309" s="32"/>
      <c r="MF309" s="32"/>
      <c r="MG309" s="32"/>
      <c r="MH309" s="32"/>
      <c r="MI309" s="32"/>
      <c r="MJ309" s="32"/>
      <c r="MK309" s="32"/>
      <c r="ML309" s="32"/>
      <c r="MM309" s="32"/>
      <c r="MN309" s="32"/>
      <c r="MO309" s="32"/>
      <c r="MP309" s="32"/>
      <c r="MQ309" s="32"/>
      <c r="MR309" s="32"/>
      <c r="MS309" s="32"/>
      <c r="MT309" s="32"/>
      <c r="MU309" s="32"/>
      <c r="MV309" s="32"/>
      <c r="MW309" s="32"/>
      <c r="MX309" s="32"/>
      <c r="MY309" s="32"/>
      <c r="MZ309" s="32"/>
      <c r="NA309" s="32"/>
      <c r="NB309" s="32"/>
      <c r="NC309" s="32"/>
      <c r="ND309" s="32"/>
      <c r="NE309" s="32"/>
      <c r="NF309" s="32"/>
      <c r="NG309" s="32"/>
      <c r="NH309" s="32"/>
      <c r="NI309" s="32"/>
      <c r="NJ309" s="32"/>
      <c r="NK309" s="32"/>
      <c r="NL309" s="32"/>
      <c r="NM309" s="32"/>
      <c r="NN309" s="32"/>
      <c r="NO309" s="32"/>
      <c r="NP309" s="32"/>
      <c r="NQ309" s="32"/>
      <c r="NR309" s="32"/>
      <c r="NS309" s="32"/>
      <c r="NT309" s="32"/>
      <c r="NU309" s="32"/>
      <c r="NV309" s="32"/>
      <c r="NW309" s="32"/>
      <c r="NX309" s="32"/>
      <c r="NY309" s="32"/>
      <c r="NZ309" s="32"/>
      <c r="OA309" s="32"/>
      <c r="OB309" s="32"/>
      <c r="OC309" s="32"/>
      <c r="OD309" s="32"/>
      <c r="OE309" s="32"/>
      <c r="OF309" s="32"/>
      <c r="OG309" s="32"/>
      <c r="OH309" s="32"/>
      <c r="OI309" s="32"/>
      <c r="OJ309" s="32"/>
      <c r="OK309" s="32"/>
      <c r="OL309" s="32"/>
      <c r="OM309" s="32"/>
      <c r="ON309" s="32"/>
      <c r="OO309" s="32"/>
      <c r="OP309" s="32"/>
      <c r="OQ309" s="32"/>
      <c r="OR309" s="32"/>
      <c r="OS309" s="32"/>
      <c r="OT309" s="32"/>
      <c r="OU309" s="32"/>
      <c r="OV309" s="32"/>
      <c r="OW309" s="32"/>
      <c r="OX309" s="32"/>
      <c r="OY309" s="32"/>
      <c r="OZ309" s="32"/>
      <c r="PA309" s="32"/>
      <c r="PB309" s="32"/>
      <c r="PC309" s="32"/>
      <c r="PD309" s="32"/>
      <c r="PE309" s="32"/>
      <c r="PF309" s="32"/>
      <c r="PG309" s="32"/>
      <c r="PH309" s="32"/>
      <c r="PI309" s="32"/>
      <c r="PJ309" s="32"/>
      <c r="PK309" s="32"/>
      <c r="PL309" s="32"/>
      <c r="PM309" s="32"/>
      <c r="PN309" s="32"/>
      <c r="PO309" s="32"/>
      <c r="PP309" s="32"/>
      <c r="PQ309" s="32"/>
      <c r="PR309" s="32"/>
      <c r="PS309" s="32"/>
      <c r="PT309" s="32"/>
      <c r="PU309" s="32"/>
      <c r="PV309" s="32"/>
      <c r="PW309" s="32"/>
      <c r="PX309" s="32"/>
      <c r="PY309" s="32"/>
      <c r="PZ309" s="32"/>
      <c r="QA309" s="32"/>
      <c r="QB309" s="32"/>
      <c r="QC309" s="32"/>
      <c r="QD309" s="32"/>
      <c r="QE309" s="32"/>
      <c r="QF309" s="32"/>
      <c r="QG309" s="32"/>
      <c r="QH309" s="32"/>
      <c r="QI309" s="32"/>
      <c r="QJ309" s="32"/>
      <c r="QK309" s="32"/>
      <c r="QL309" s="32"/>
      <c r="QM309" s="32"/>
      <c r="QN309" s="32"/>
      <c r="QO309" s="32"/>
      <c r="QP309" s="32"/>
      <c r="QQ309" s="32"/>
      <c r="QR309" s="32"/>
      <c r="QS309" s="32"/>
      <c r="QT309" s="32"/>
      <c r="QU309" s="32"/>
      <c r="QV309" s="32"/>
      <c r="QW309" s="32"/>
      <c r="QX309" s="32"/>
      <c r="QY309" s="32"/>
      <c r="QZ309" s="32"/>
      <c r="RA309" s="32"/>
      <c r="RB309" s="32"/>
      <c r="RC309" s="32"/>
      <c r="RD309" s="32"/>
      <c r="RE309" s="32"/>
      <c r="RF309" s="32"/>
      <c r="RG309" s="32"/>
      <c r="RH309" s="32"/>
      <c r="RI309" s="32"/>
      <c r="RJ309" s="32"/>
      <c r="RK309" s="32"/>
      <c r="RL309" s="32"/>
      <c r="RM309" s="32"/>
      <c r="RN309" s="32"/>
      <c r="RO309" s="32"/>
      <c r="RP309" s="32"/>
      <c r="RQ309" s="32"/>
      <c r="RR309" s="32"/>
      <c r="RS309" s="32"/>
      <c r="RT309" s="32"/>
      <c r="RU309" s="32"/>
      <c r="RV309" s="32"/>
      <c r="RW309" s="32"/>
      <c r="RX309" s="32"/>
      <c r="RY309" s="32"/>
      <c r="RZ309" s="32"/>
      <c r="SA309" s="32"/>
      <c r="SB309" s="32"/>
      <c r="SC309" s="32"/>
      <c r="SD309" s="32"/>
      <c r="SE309" s="32"/>
      <c r="SF309" s="32"/>
      <c r="SG309" s="32"/>
      <c r="SH309" s="32"/>
      <c r="SI309" s="32"/>
      <c r="SJ309" s="32"/>
      <c r="SK309" s="32"/>
      <c r="SL309" s="32"/>
      <c r="SM309" s="32"/>
      <c r="SN309" s="32"/>
      <c r="SO309" s="32"/>
      <c r="SP309" s="32"/>
      <c r="SQ309" s="32"/>
      <c r="SR309" s="32"/>
      <c r="SS309" s="32"/>
      <c r="ST309" s="32"/>
      <c r="SU309" s="32"/>
      <c r="SV309" s="32"/>
      <c r="SW309" s="32"/>
      <c r="SX309" s="32"/>
      <c r="SY309" s="32"/>
      <c r="SZ309" s="32"/>
      <c r="TA309" s="32"/>
      <c r="TB309" s="32"/>
      <c r="TC309" s="32"/>
      <c r="TD309" s="32"/>
      <c r="TE309" s="32"/>
      <c r="TF309" s="32"/>
      <c r="TG309" s="32"/>
      <c r="TH309" s="32"/>
      <c r="TI309" s="32"/>
      <c r="TJ309" s="32"/>
      <c r="TK309" s="32"/>
      <c r="TL309" s="32"/>
      <c r="TM309" s="32"/>
      <c r="TN309" s="32"/>
      <c r="TO309" s="32"/>
    </row>
    <row r="310" spans="1:535" s="21" customFormat="1" ht="46.5" customHeight="1" x14ac:dyDescent="0.25">
      <c r="A310" s="53" t="s">
        <v>220</v>
      </c>
      <c r="B310" s="82" t="str">
        <f>'дод 5'!A20</f>
        <v>0160</v>
      </c>
      <c r="C310" s="35" t="s">
        <v>492</v>
      </c>
      <c r="D310" s="157">
        <v>20146673</v>
      </c>
      <c r="E310" s="157">
        <v>15760200</v>
      </c>
      <c r="F310" s="157">
        <v>272273</v>
      </c>
      <c r="G310" s="157">
        <v>15398729.300000001</v>
      </c>
      <c r="H310" s="157">
        <v>12116593.869999999</v>
      </c>
      <c r="I310" s="157">
        <v>181171.33</v>
      </c>
      <c r="J310" s="158">
        <f t="shared" si="211"/>
        <v>76.43311280229743</v>
      </c>
      <c r="K310" s="157">
        <f>M310+P310</f>
        <v>0</v>
      </c>
      <c r="L310" s="157"/>
      <c r="M310" s="157"/>
      <c r="N310" s="157"/>
      <c r="O310" s="157"/>
      <c r="P310" s="157"/>
      <c r="Q310" s="157">
        <f t="shared" ref="Q310:Q317" si="254">S310+V310</f>
        <v>0</v>
      </c>
      <c r="R310" s="157"/>
      <c r="S310" s="157"/>
      <c r="T310" s="157"/>
      <c r="U310" s="157"/>
      <c r="V310" s="157"/>
      <c r="W310" s="158"/>
      <c r="X310" s="157">
        <f t="shared" ref="X310:X317" si="255">G310+Q310</f>
        <v>15398729.300000001</v>
      </c>
      <c r="Y310" s="20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  <c r="IT310" s="22"/>
      <c r="IU310" s="22"/>
      <c r="IV310" s="22"/>
      <c r="IW310" s="22"/>
      <c r="IX310" s="22"/>
      <c r="IY310" s="22"/>
      <c r="IZ310" s="22"/>
      <c r="JA310" s="22"/>
      <c r="JB310" s="22"/>
      <c r="JC310" s="22"/>
      <c r="JD310" s="22"/>
      <c r="JE310" s="22"/>
      <c r="JF310" s="22"/>
      <c r="JG310" s="22"/>
      <c r="JH310" s="22"/>
      <c r="JI310" s="22"/>
      <c r="JJ310" s="22"/>
      <c r="JK310" s="22"/>
      <c r="JL310" s="22"/>
      <c r="JM310" s="22"/>
      <c r="JN310" s="22"/>
      <c r="JO310" s="22"/>
      <c r="JP310" s="22"/>
      <c r="JQ310" s="22"/>
      <c r="JR310" s="22"/>
      <c r="JS310" s="22"/>
      <c r="JT310" s="22"/>
      <c r="JU310" s="22"/>
      <c r="JV310" s="22"/>
      <c r="JW310" s="22"/>
      <c r="JX310" s="22"/>
      <c r="JY310" s="22"/>
      <c r="JZ310" s="22"/>
      <c r="KA310" s="22"/>
      <c r="KB310" s="22"/>
      <c r="KC310" s="22"/>
      <c r="KD310" s="22"/>
      <c r="KE310" s="22"/>
      <c r="KF310" s="22"/>
      <c r="KG310" s="22"/>
      <c r="KH310" s="22"/>
      <c r="KI310" s="22"/>
      <c r="KJ310" s="22"/>
      <c r="KK310" s="22"/>
      <c r="KL310" s="22"/>
      <c r="KM310" s="22"/>
      <c r="KN310" s="22"/>
      <c r="KO310" s="22"/>
      <c r="KP310" s="22"/>
      <c r="KQ310" s="22"/>
      <c r="KR310" s="22"/>
      <c r="KS310" s="22"/>
      <c r="KT310" s="22"/>
      <c r="KU310" s="22"/>
      <c r="KV310" s="22"/>
      <c r="KW310" s="22"/>
      <c r="KX310" s="22"/>
      <c r="KY310" s="22"/>
      <c r="KZ310" s="22"/>
      <c r="LA310" s="22"/>
      <c r="LB310" s="22"/>
      <c r="LC310" s="22"/>
      <c r="LD310" s="22"/>
      <c r="LE310" s="22"/>
      <c r="LF310" s="22"/>
      <c r="LG310" s="22"/>
      <c r="LH310" s="22"/>
      <c r="LI310" s="22"/>
      <c r="LJ310" s="22"/>
      <c r="LK310" s="22"/>
      <c r="LL310" s="22"/>
      <c r="LM310" s="22"/>
      <c r="LN310" s="22"/>
      <c r="LO310" s="22"/>
      <c r="LP310" s="22"/>
      <c r="LQ310" s="22"/>
      <c r="LR310" s="22"/>
      <c r="LS310" s="22"/>
      <c r="LT310" s="22"/>
      <c r="LU310" s="22"/>
      <c r="LV310" s="22"/>
      <c r="LW310" s="22"/>
      <c r="LX310" s="22"/>
      <c r="LY310" s="22"/>
      <c r="LZ310" s="22"/>
      <c r="MA310" s="22"/>
      <c r="MB310" s="22"/>
      <c r="MC310" s="22"/>
      <c r="MD310" s="22"/>
      <c r="ME310" s="22"/>
      <c r="MF310" s="22"/>
      <c r="MG310" s="22"/>
      <c r="MH310" s="22"/>
      <c r="MI310" s="22"/>
      <c r="MJ310" s="22"/>
      <c r="MK310" s="22"/>
      <c r="ML310" s="22"/>
      <c r="MM310" s="22"/>
      <c r="MN310" s="22"/>
      <c r="MO310" s="22"/>
      <c r="MP310" s="22"/>
      <c r="MQ310" s="22"/>
      <c r="MR310" s="22"/>
      <c r="MS310" s="22"/>
      <c r="MT310" s="22"/>
      <c r="MU310" s="22"/>
      <c r="MV310" s="22"/>
      <c r="MW310" s="22"/>
      <c r="MX310" s="22"/>
      <c r="MY310" s="22"/>
      <c r="MZ310" s="22"/>
      <c r="NA310" s="22"/>
      <c r="NB310" s="22"/>
      <c r="NC310" s="22"/>
      <c r="ND310" s="22"/>
      <c r="NE310" s="22"/>
      <c r="NF310" s="22"/>
      <c r="NG310" s="22"/>
      <c r="NH310" s="22"/>
      <c r="NI310" s="22"/>
      <c r="NJ310" s="22"/>
      <c r="NK310" s="22"/>
      <c r="NL310" s="22"/>
      <c r="NM310" s="22"/>
      <c r="NN310" s="22"/>
      <c r="NO310" s="22"/>
      <c r="NP310" s="22"/>
      <c r="NQ310" s="22"/>
      <c r="NR310" s="22"/>
      <c r="NS310" s="22"/>
      <c r="NT310" s="22"/>
      <c r="NU310" s="22"/>
      <c r="NV310" s="22"/>
      <c r="NW310" s="22"/>
      <c r="NX310" s="22"/>
      <c r="NY310" s="22"/>
      <c r="NZ310" s="22"/>
      <c r="OA310" s="22"/>
      <c r="OB310" s="22"/>
      <c r="OC310" s="22"/>
      <c r="OD310" s="22"/>
      <c r="OE310" s="22"/>
      <c r="OF310" s="22"/>
      <c r="OG310" s="22"/>
      <c r="OH310" s="22"/>
      <c r="OI310" s="22"/>
      <c r="OJ310" s="22"/>
      <c r="OK310" s="22"/>
      <c r="OL310" s="22"/>
      <c r="OM310" s="22"/>
      <c r="ON310" s="22"/>
      <c r="OO310" s="22"/>
      <c r="OP310" s="22"/>
      <c r="OQ310" s="22"/>
      <c r="OR310" s="22"/>
      <c r="OS310" s="22"/>
      <c r="OT310" s="22"/>
      <c r="OU310" s="22"/>
      <c r="OV310" s="22"/>
      <c r="OW310" s="22"/>
      <c r="OX310" s="22"/>
      <c r="OY310" s="22"/>
      <c r="OZ310" s="22"/>
      <c r="PA310" s="22"/>
      <c r="PB310" s="22"/>
      <c r="PC310" s="22"/>
      <c r="PD310" s="22"/>
      <c r="PE310" s="22"/>
      <c r="PF310" s="22"/>
      <c r="PG310" s="22"/>
      <c r="PH310" s="22"/>
      <c r="PI310" s="22"/>
      <c r="PJ310" s="22"/>
      <c r="PK310" s="22"/>
      <c r="PL310" s="22"/>
      <c r="PM310" s="22"/>
      <c r="PN310" s="22"/>
      <c r="PO310" s="22"/>
      <c r="PP310" s="22"/>
      <c r="PQ310" s="22"/>
      <c r="PR310" s="22"/>
      <c r="PS310" s="22"/>
      <c r="PT310" s="22"/>
      <c r="PU310" s="22"/>
      <c r="PV310" s="22"/>
      <c r="PW310" s="22"/>
      <c r="PX310" s="22"/>
      <c r="PY310" s="22"/>
      <c r="PZ310" s="22"/>
      <c r="QA310" s="22"/>
      <c r="QB310" s="22"/>
      <c r="QC310" s="22"/>
      <c r="QD310" s="22"/>
      <c r="QE310" s="22"/>
      <c r="QF310" s="22"/>
      <c r="QG310" s="22"/>
      <c r="QH310" s="22"/>
      <c r="QI310" s="22"/>
      <c r="QJ310" s="22"/>
      <c r="QK310" s="22"/>
      <c r="QL310" s="22"/>
      <c r="QM310" s="22"/>
      <c r="QN310" s="22"/>
      <c r="QO310" s="22"/>
      <c r="QP310" s="22"/>
      <c r="QQ310" s="22"/>
      <c r="QR310" s="22"/>
      <c r="QS310" s="22"/>
      <c r="QT310" s="22"/>
      <c r="QU310" s="22"/>
      <c r="QV310" s="22"/>
      <c r="QW310" s="22"/>
      <c r="QX310" s="22"/>
      <c r="QY310" s="22"/>
      <c r="QZ310" s="22"/>
      <c r="RA310" s="22"/>
      <c r="RB310" s="22"/>
      <c r="RC310" s="22"/>
      <c r="RD310" s="22"/>
      <c r="RE310" s="22"/>
      <c r="RF310" s="22"/>
      <c r="RG310" s="22"/>
      <c r="RH310" s="22"/>
      <c r="RI310" s="22"/>
      <c r="RJ310" s="22"/>
      <c r="RK310" s="22"/>
      <c r="RL310" s="22"/>
      <c r="RM310" s="22"/>
      <c r="RN310" s="22"/>
      <c r="RO310" s="22"/>
      <c r="RP310" s="22"/>
      <c r="RQ310" s="22"/>
      <c r="RR310" s="22"/>
      <c r="RS310" s="22"/>
      <c r="RT310" s="22"/>
      <c r="RU310" s="22"/>
      <c r="RV310" s="22"/>
      <c r="RW310" s="22"/>
      <c r="RX310" s="22"/>
      <c r="RY310" s="22"/>
      <c r="RZ310" s="22"/>
      <c r="SA310" s="22"/>
      <c r="SB310" s="22"/>
      <c r="SC310" s="22"/>
      <c r="SD310" s="22"/>
      <c r="SE310" s="22"/>
      <c r="SF310" s="22"/>
      <c r="SG310" s="22"/>
      <c r="SH310" s="22"/>
      <c r="SI310" s="22"/>
      <c r="SJ310" s="22"/>
      <c r="SK310" s="22"/>
      <c r="SL310" s="22"/>
      <c r="SM310" s="22"/>
      <c r="SN310" s="22"/>
      <c r="SO310" s="22"/>
      <c r="SP310" s="22"/>
      <c r="SQ310" s="22"/>
      <c r="SR310" s="22"/>
      <c r="SS310" s="22"/>
      <c r="ST310" s="22"/>
      <c r="SU310" s="22"/>
      <c r="SV310" s="22"/>
      <c r="SW310" s="22"/>
      <c r="SX310" s="22"/>
      <c r="SY310" s="22"/>
      <c r="SZ310" s="22"/>
      <c r="TA310" s="22"/>
      <c r="TB310" s="22"/>
      <c r="TC310" s="22"/>
      <c r="TD310" s="22"/>
      <c r="TE310" s="22"/>
      <c r="TF310" s="22"/>
      <c r="TG310" s="22"/>
      <c r="TH310" s="22"/>
      <c r="TI310" s="22"/>
      <c r="TJ310" s="22"/>
      <c r="TK310" s="22"/>
      <c r="TL310" s="22"/>
      <c r="TM310" s="22"/>
      <c r="TN310" s="22"/>
      <c r="TO310" s="22"/>
    </row>
    <row r="311" spans="1:535" s="21" customFormat="1" ht="21" customHeight="1" x14ac:dyDescent="0.25">
      <c r="A311" s="53" t="s">
        <v>258</v>
      </c>
      <c r="B311" s="82" t="str">
        <f>'дод 5'!A216</f>
        <v>7640</v>
      </c>
      <c r="C311" s="54" t="s">
        <v>422</v>
      </c>
      <c r="D311" s="157">
        <v>426000</v>
      </c>
      <c r="E311" s="157"/>
      <c r="F311" s="157"/>
      <c r="G311" s="157">
        <v>115929.8</v>
      </c>
      <c r="H311" s="157"/>
      <c r="I311" s="157"/>
      <c r="J311" s="158">
        <f t="shared" si="211"/>
        <v>27.213568075117372</v>
      </c>
      <c r="K311" s="157">
        <f t="shared" ref="K311:K317" si="256">M311+P311</f>
        <v>0</v>
      </c>
      <c r="L311" s="157"/>
      <c r="M311" s="157"/>
      <c r="N311" s="157"/>
      <c r="O311" s="157"/>
      <c r="P311" s="157"/>
      <c r="Q311" s="157">
        <f t="shared" si="254"/>
        <v>0</v>
      </c>
      <c r="R311" s="157"/>
      <c r="S311" s="157"/>
      <c r="T311" s="157"/>
      <c r="U311" s="157"/>
      <c r="V311" s="157"/>
      <c r="W311" s="158"/>
      <c r="X311" s="157">
        <f t="shared" si="255"/>
        <v>115929.8</v>
      </c>
      <c r="Y311" s="20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  <c r="IS311" s="22"/>
      <c r="IT311" s="22"/>
      <c r="IU311" s="22"/>
      <c r="IV311" s="22"/>
      <c r="IW311" s="22"/>
      <c r="IX311" s="22"/>
      <c r="IY311" s="22"/>
      <c r="IZ311" s="22"/>
      <c r="JA311" s="22"/>
      <c r="JB311" s="22"/>
      <c r="JC311" s="22"/>
      <c r="JD311" s="22"/>
      <c r="JE311" s="22"/>
      <c r="JF311" s="22"/>
      <c r="JG311" s="22"/>
      <c r="JH311" s="22"/>
      <c r="JI311" s="22"/>
      <c r="JJ311" s="22"/>
      <c r="JK311" s="22"/>
      <c r="JL311" s="22"/>
      <c r="JM311" s="22"/>
      <c r="JN311" s="22"/>
      <c r="JO311" s="22"/>
      <c r="JP311" s="22"/>
      <c r="JQ311" s="22"/>
      <c r="JR311" s="22"/>
      <c r="JS311" s="22"/>
      <c r="JT311" s="22"/>
      <c r="JU311" s="22"/>
      <c r="JV311" s="22"/>
      <c r="JW311" s="22"/>
      <c r="JX311" s="22"/>
      <c r="JY311" s="22"/>
      <c r="JZ311" s="22"/>
      <c r="KA311" s="22"/>
      <c r="KB311" s="22"/>
      <c r="KC311" s="22"/>
      <c r="KD311" s="22"/>
      <c r="KE311" s="22"/>
      <c r="KF311" s="22"/>
      <c r="KG311" s="22"/>
      <c r="KH311" s="22"/>
      <c r="KI311" s="22"/>
      <c r="KJ311" s="22"/>
      <c r="KK311" s="22"/>
      <c r="KL311" s="22"/>
      <c r="KM311" s="22"/>
      <c r="KN311" s="22"/>
      <c r="KO311" s="22"/>
      <c r="KP311" s="22"/>
      <c r="KQ311" s="22"/>
      <c r="KR311" s="22"/>
      <c r="KS311" s="22"/>
      <c r="KT311" s="22"/>
      <c r="KU311" s="22"/>
      <c r="KV311" s="22"/>
      <c r="KW311" s="22"/>
      <c r="KX311" s="22"/>
      <c r="KY311" s="22"/>
      <c r="KZ311" s="22"/>
      <c r="LA311" s="22"/>
      <c r="LB311" s="22"/>
      <c r="LC311" s="22"/>
      <c r="LD311" s="22"/>
      <c r="LE311" s="22"/>
      <c r="LF311" s="22"/>
      <c r="LG311" s="22"/>
      <c r="LH311" s="22"/>
      <c r="LI311" s="22"/>
      <c r="LJ311" s="22"/>
      <c r="LK311" s="22"/>
      <c r="LL311" s="22"/>
      <c r="LM311" s="22"/>
      <c r="LN311" s="22"/>
      <c r="LO311" s="22"/>
      <c r="LP311" s="22"/>
      <c r="LQ311" s="22"/>
      <c r="LR311" s="22"/>
      <c r="LS311" s="22"/>
      <c r="LT311" s="22"/>
      <c r="LU311" s="22"/>
      <c r="LV311" s="22"/>
      <c r="LW311" s="22"/>
      <c r="LX311" s="22"/>
      <c r="LY311" s="22"/>
      <c r="LZ311" s="22"/>
      <c r="MA311" s="22"/>
      <c r="MB311" s="22"/>
      <c r="MC311" s="22"/>
      <c r="MD311" s="22"/>
      <c r="ME311" s="22"/>
      <c r="MF311" s="22"/>
      <c r="MG311" s="22"/>
      <c r="MH311" s="22"/>
      <c r="MI311" s="22"/>
      <c r="MJ311" s="22"/>
      <c r="MK311" s="22"/>
      <c r="ML311" s="22"/>
      <c r="MM311" s="22"/>
      <c r="MN311" s="22"/>
      <c r="MO311" s="22"/>
      <c r="MP311" s="22"/>
      <c r="MQ311" s="22"/>
      <c r="MR311" s="22"/>
      <c r="MS311" s="22"/>
      <c r="MT311" s="22"/>
      <c r="MU311" s="22"/>
      <c r="MV311" s="22"/>
      <c r="MW311" s="22"/>
      <c r="MX311" s="22"/>
      <c r="MY311" s="22"/>
      <c r="MZ311" s="22"/>
      <c r="NA311" s="22"/>
      <c r="NB311" s="22"/>
      <c r="NC311" s="22"/>
      <c r="ND311" s="22"/>
      <c r="NE311" s="22"/>
      <c r="NF311" s="22"/>
      <c r="NG311" s="22"/>
      <c r="NH311" s="22"/>
      <c r="NI311" s="22"/>
      <c r="NJ311" s="22"/>
      <c r="NK311" s="22"/>
      <c r="NL311" s="22"/>
      <c r="NM311" s="22"/>
      <c r="NN311" s="22"/>
      <c r="NO311" s="22"/>
      <c r="NP311" s="22"/>
      <c r="NQ311" s="22"/>
      <c r="NR311" s="22"/>
      <c r="NS311" s="22"/>
      <c r="NT311" s="22"/>
      <c r="NU311" s="22"/>
      <c r="NV311" s="22"/>
      <c r="NW311" s="22"/>
      <c r="NX311" s="22"/>
      <c r="NY311" s="22"/>
      <c r="NZ311" s="22"/>
      <c r="OA311" s="22"/>
      <c r="OB311" s="22"/>
      <c r="OC311" s="22"/>
      <c r="OD311" s="22"/>
      <c r="OE311" s="22"/>
      <c r="OF311" s="22"/>
      <c r="OG311" s="22"/>
      <c r="OH311" s="22"/>
      <c r="OI311" s="22"/>
      <c r="OJ311" s="22"/>
      <c r="OK311" s="22"/>
      <c r="OL311" s="22"/>
      <c r="OM311" s="22"/>
      <c r="ON311" s="22"/>
      <c r="OO311" s="22"/>
      <c r="OP311" s="22"/>
      <c r="OQ311" s="22"/>
      <c r="OR311" s="22"/>
      <c r="OS311" s="22"/>
      <c r="OT311" s="22"/>
      <c r="OU311" s="22"/>
      <c r="OV311" s="22"/>
      <c r="OW311" s="22"/>
      <c r="OX311" s="22"/>
      <c r="OY311" s="22"/>
      <c r="OZ311" s="22"/>
      <c r="PA311" s="22"/>
      <c r="PB311" s="22"/>
      <c r="PC311" s="22"/>
      <c r="PD311" s="22"/>
      <c r="PE311" s="22"/>
      <c r="PF311" s="22"/>
      <c r="PG311" s="22"/>
      <c r="PH311" s="22"/>
      <c r="PI311" s="22"/>
      <c r="PJ311" s="22"/>
      <c r="PK311" s="22"/>
      <c r="PL311" s="22"/>
      <c r="PM311" s="22"/>
      <c r="PN311" s="22"/>
      <c r="PO311" s="22"/>
      <c r="PP311" s="22"/>
      <c r="PQ311" s="22"/>
      <c r="PR311" s="22"/>
      <c r="PS311" s="22"/>
      <c r="PT311" s="22"/>
      <c r="PU311" s="22"/>
      <c r="PV311" s="22"/>
      <c r="PW311" s="22"/>
      <c r="PX311" s="22"/>
      <c r="PY311" s="22"/>
      <c r="PZ311" s="22"/>
      <c r="QA311" s="22"/>
      <c r="QB311" s="22"/>
      <c r="QC311" s="22"/>
      <c r="QD311" s="22"/>
      <c r="QE311" s="22"/>
      <c r="QF311" s="22"/>
      <c r="QG311" s="22"/>
      <c r="QH311" s="22"/>
      <c r="QI311" s="22"/>
      <c r="QJ311" s="22"/>
      <c r="QK311" s="22"/>
      <c r="QL311" s="22"/>
      <c r="QM311" s="22"/>
      <c r="QN311" s="22"/>
      <c r="QO311" s="22"/>
      <c r="QP311" s="22"/>
      <c r="QQ311" s="22"/>
      <c r="QR311" s="22"/>
      <c r="QS311" s="22"/>
      <c r="QT311" s="22"/>
      <c r="QU311" s="22"/>
      <c r="QV311" s="22"/>
      <c r="QW311" s="22"/>
      <c r="QX311" s="22"/>
      <c r="QY311" s="22"/>
      <c r="QZ311" s="22"/>
      <c r="RA311" s="22"/>
      <c r="RB311" s="22"/>
      <c r="RC311" s="22"/>
      <c r="RD311" s="22"/>
      <c r="RE311" s="22"/>
      <c r="RF311" s="22"/>
      <c r="RG311" s="22"/>
      <c r="RH311" s="22"/>
      <c r="RI311" s="22"/>
      <c r="RJ311" s="22"/>
      <c r="RK311" s="22"/>
      <c r="RL311" s="22"/>
      <c r="RM311" s="22"/>
      <c r="RN311" s="22"/>
      <c r="RO311" s="22"/>
      <c r="RP311" s="22"/>
      <c r="RQ311" s="22"/>
      <c r="RR311" s="22"/>
      <c r="RS311" s="22"/>
      <c r="RT311" s="22"/>
      <c r="RU311" s="22"/>
      <c r="RV311" s="22"/>
      <c r="RW311" s="22"/>
      <c r="RX311" s="22"/>
      <c r="RY311" s="22"/>
      <c r="RZ311" s="22"/>
      <c r="SA311" s="22"/>
      <c r="SB311" s="22"/>
      <c r="SC311" s="22"/>
      <c r="SD311" s="22"/>
      <c r="SE311" s="22"/>
      <c r="SF311" s="22"/>
      <c r="SG311" s="22"/>
      <c r="SH311" s="22"/>
      <c r="SI311" s="22"/>
      <c r="SJ311" s="22"/>
      <c r="SK311" s="22"/>
      <c r="SL311" s="22"/>
      <c r="SM311" s="22"/>
      <c r="SN311" s="22"/>
      <c r="SO311" s="22"/>
      <c r="SP311" s="22"/>
      <c r="SQ311" s="22"/>
      <c r="SR311" s="22"/>
      <c r="SS311" s="22"/>
      <c r="ST311" s="22"/>
      <c r="SU311" s="22"/>
      <c r="SV311" s="22"/>
      <c r="SW311" s="22"/>
      <c r="SX311" s="22"/>
      <c r="SY311" s="22"/>
      <c r="SZ311" s="22"/>
      <c r="TA311" s="22"/>
      <c r="TB311" s="22"/>
      <c r="TC311" s="22"/>
      <c r="TD311" s="22"/>
      <c r="TE311" s="22"/>
      <c r="TF311" s="22"/>
      <c r="TG311" s="22"/>
      <c r="TH311" s="22"/>
      <c r="TI311" s="22"/>
      <c r="TJ311" s="22"/>
      <c r="TK311" s="22"/>
      <c r="TL311" s="22"/>
      <c r="TM311" s="22"/>
      <c r="TN311" s="22"/>
      <c r="TO311" s="22"/>
    </row>
    <row r="312" spans="1:535" s="21" customFormat="1" ht="29.25" customHeight="1" x14ac:dyDescent="0.25">
      <c r="A312" s="53" t="s">
        <v>330</v>
      </c>
      <c r="B312" s="82" t="str">
        <f>'дод 5'!A224</f>
        <v>7693</v>
      </c>
      <c r="C312" s="54" t="str">
        <f>'дод 5'!C224</f>
        <v>Інші заходи, пов'язані з економічною діяльністю</v>
      </c>
      <c r="D312" s="157">
        <v>343000</v>
      </c>
      <c r="E312" s="157"/>
      <c r="F312" s="157"/>
      <c r="G312" s="157">
        <v>415</v>
      </c>
      <c r="H312" s="157"/>
      <c r="I312" s="157"/>
      <c r="J312" s="158">
        <f t="shared" si="211"/>
        <v>0.12099125364431486</v>
      </c>
      <c r="K312" s="157">
        <f t="shared" si="256"/>
        <v>0</v>
      </c>
      <c r="L312" s="157"/>
      <c r="M312" s="157"/>
      <c r="N312" s="157"/>
      <c r="O312" s="157"/>
      <c r="P312" s="157"/>
      <c r="Q312" s="157">
        <f t="shared" si="254"/>
        <v>0</v>
      </c>
      <c r="R312" s="157"/>
      <c r="S312" s="157"/>
      <c r="T312" s="157"/>
      <c r="U312" s="157"/>
      <c r="V312" s="157"/>
      <c r="W312" s="158"/>
      <c r="X312" s="157">
        <f t="shared" si="255"/>
        <v>415</v>
      </c>
      <c r="Y312" s="20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  <c r="IS312" s="22"/>
      <c r="IT312" s="22"/>
      <c r="IU312" s="22"/>
      <c r="IV312" s="22"/>
      <c r="IW312" s="22"/>
      <c r="IX312" s="22"/>
      <c r="IY312" s="22"/>
      <c r="IZ312" s="22"/>
      <c r="JA312" s="22"/>
      <c r="JB312" s="22"/>
      <c r="JC312" s="22"/>
      <c r="JD312" s="22"/>
      <c r="JE312" s="22"/>
      <c r="JF312" s="22"/>
      <c r="JG312" s="22"/>
      <c r="JH312" s="22"/>
      <c r="JI312" s="22"/>
      <c r="JJ312" s="22"/>
      <c r="JK312" s="22"/>
      <c r="JL312" s="22"/>
      <c r="JM312" s="22"/>
      <c r="JN312" s="22"/>
      <c r="JO312" s="22"/>
      <c r="JP312" s="22"/>
      <c r="JQ312" s="22"/>
      <c r="JR312" s="22"/>
      <c r="JS312" s="22"/>
      <c r="JT312" s="22"/>
      <c r="JU312" s="22"/>
      <c r="JV312" s="22"/>
      <c r="JW312" s="22"/>
      <c r="JX312" s="22"/>
      <c r="JY312" s="22"/>
      <c r="JZ312" s="22"/>
      <c r="KA312" s="22"/>
      <c r="KB312" s="22"/>
      <c r="KC312" s="22"/>
      <c r="KD312" s="22"/>
      <c r="KE312" s="22"/>
      <c r="KF312" s="22"/>
      <c r="KG312" s="22"/>
      <c r="KH312" s="22"/>
      <c r="KI312" s="22"/>
      <c r="KJ312" s="22"/>
      <c r="KK312" s="22"/>
      <c r="KL312" s="22"/>
      <c r="KM312" s="22"/>
      <c r="KN312" s="22"/>
      <c r="KO312" s="22"/>
      <c r="KP312" s="22"/>
      <c r="KQ312" s="22"/>
      <c r="KR312" s="22"/>
      <c r="KS312" s="22"/>
      <c r="KT312" s="22"/>
      <c r="KU312" s="22"/>
      <c r="KV312" s="22"/>
      <c r="KW312" s="22"/>
      <c r="KX312" s="22"/>
      <c r="KY312" s="22"/>
      <c r="KZ312" s="22"/>
      <c r="LA312" s="22"/>
      <c r="LB312" s="22"/>
      <c r="LC312" s="22"/>
      <c r="LD312" s="22"/>
      <c r="LE312" s="22"/>
      <c r="LF312" s="22"/>
      <c r="LG312" s="22"/>
      <c r="LH312" s="22"/>
      <c r="LI312" s="22"/>
      <c r="LJ312" s="22"/>
      <c r="LK312" s="22"/>
      <c r="LL312" s="22"/>
      <c r="LM312" s="22"/>
      <c r="LN312" s="22"/>
      <c r="LO312" s="22"/>
      <c r="LP312" s="22"/>
      <c r="LQ312" s="22"/>
      <c r="LR312" s="22"/>
      <c r="LS312" s="22"/>
      <c r="LT312" s="22"/>
      <c r="LU312" s="22"/>
      <c r="LV312" s="22"/>
      <c r="LW312" s="22"/>
      <c r="LX312" s="22"/>
      <c r="LY312" s="22"/>
      <c r="LZ312" s="22"/>
      <c r="MA312" s="22"/>
      <c r="MB312" s="22"/>
      <c r="MC312" s="22"/>
      <c r="MD312" s="22"/>
      <c r="ME312" s="22"/>
      <c r="MF312" s="22"/>
      <c r="MG312" s="22"/>
      <c r="MH312" s="22"/>
      <c r="MI312" s="22"/>
      <c r="MJ312" s="22"/>
      <c r="MK312" s="22"/>
      <c r="ML312" s="22"/>
      <c r="MM312" s="22"/>
      <c r="MN312" s="22"/>
      <c r="MO312" s="22"/>
      <c r="MP312" s="22"/>
      <c r="MQ312" s="22"/>
      <c r="MR312" s="22"/>
      <c r="MS312" s="22"/>
      <c r="MT312" s="22"/>
      <c r="MU312" s="22"/>
      <c r="MV312" s="22"/>
      <c r="MW312" s="22"/>
      <c r="MX312" s="22"/>
      <c r="MY312" s="22"/>
      <c r="MZ312" s="22"/>
      <c r="NA312" s="22"/>
      <c r="NB312" s="22"/>
      <c r="NC312" s="22"/>
      <c r="ND312" s="22"/>
      <c r="NE312" s="22"/>
      <c r="NF312" s="22"/>
      <c r="NG312" s="22"/>
      <c r="NH312" s="22"/>
      <c r="NI312" s="22"/>
      <c r="NJ312" s="22"/>
      <c r="NK312" s="22"/>
      <c r="NL312" s="22"/>
      <c r="NM312" s="22"/>
      <c r="NN312" s="22"/>
      <c r="NO312" s="22"/>
      <c r="NP312" s="22"/>
      <c r="NQ312" s="22"/>
      <c r="NR312" s="22"/>
      <c r="NS312" s="22"/>
      <c r="NT312" s="22"/>
      <c r="NU312" s="22"/>
      <c r="NV312" s="22"/>
      <c r="NW312" s="22"/>
      <c r="NX312" s="22"/>
      <c r="NY312" s="22"/>
      <c r="NZ312" s="22"/>
      <c r="OA312" s="22"/>
      <c r="OB312" s="22"/>
      <c r="OC312" s="22"/>
      <c r="OD312" s="22"/>
      <c r="OE312" s="22"/>
      <c r="OF312" s="22"/>
      <c r="OG312" s="22"/>
      <c r="OH312" s="22"/>
      <c r="OI312" s="22"/>
      <c r="OJ312" s="22"/>
      <c r="OK312" s="22"/>
      <c r="OL312" s="22"/>
      <c r="OM312" s="22"/>
      <c r="ON312" s="22"/>
      <c r="OO312" s="22"/>
      <c r="OP312" s="22"/>
      <c r="OQ312" s="22"/>
      <c r="OR312" s="22"/>
      <c r="OS312" s="22"/>
      <c r="OT312" s="22"/>
      <c r="OU312" s="22"/>
      <c r="OV312" s="22"/>
      <c r="OW312" s="22"/>
      <c r="OX312" s="22"/>
      <c r="OY312" s="22"/>
      <c r="OZ312" s="22"/>
      <c r="PA312" s="22"/>
      <c r="PB312" s="22"/>
      <c r="PC312" s="22"/>
      <c r="PD312" s="22"/>
      <c r="PE312" s="22"/>
      <c r="PF312" s="22"/>
      <c r="PG312" s="22"/>
      <c r="PH312" s="22"/>
      <c r="PI312" s="22"/>
      <c r="PJ312" s="22"/>
      <c r="PK312" s="22"/>
      <c r="PL312" s="22"/>
      <c r="PM312" s="22"/>
      <c r="PN312" s="22"/>
      <c r="PO312" s="22"/>
      <c r="PP312" s="22"/>
      <c r="PQ312" s="22"/>
      <c r="PR312" s="22"/>
      <c r="PS312" s="22"/>
      <c r="PT312" s="22"/>
      <c r="PU312" s="22"/>
      <c r="PV312" s="22"/>
      <c r="PW312" s="22"/>
      <c r="PX312" s="22"/>
      <c r="PY312" s="22"/>
      <c r="PZ312" s="22"/>
      <c r="QA312" s="22"/>
      <c r="QB312" s="22"/>
      <c r="QC312" s="22"/>
      <c r="QD312" s="22"/>
      <c r="QE312" s="22"/>
      <c r="QF312" s="22"/>
      <c r="QG312" s="22"/>
      <c r="QH312" s="22"/>
      <c r="QI312" s="22"/>
      <c r="QJ312" s="22"/>
      <c r="QK312" s="22"/>
      <c r="QL312" s="22"/>
      <c r="QM312" s="22"/>
      <c r="QN312" s="22"/>
      <c r="QO312" s="22"/>
      <c r="QP312" s="22"/>
      <c r="QQ312" s="22"/>
      <c r="QR312" s="22"/>
      <c r="QS312" s="22"/>
      <c r="QT312" s="22"/>
      <c r="QU312" s="22"/>
      <c r="QV312" s="22"/>
      <c r="QW312" s="22"/>
      <c r="QX312" s="22"/>
      <c r="QY312" s="22"/>
      <c r="QZ312" s="22"/>
      <c r="RA312" s="22"/>
      <c r="RB312" s="22"/>
      <c r="RC312" s="22"/>
      <c r="RD312" s="22"/>
      <c r="RE312" s="22"/>
      <c r="RF312" s="22"/>
      <c r="RG312" s="22"/>
      <c r="RH312" s="22"/>
      <c r="RI312" s="22"/>
      <c r="RJ312" s="22"/>
      <c r="RK312" s="22"/>
      <c r="RL312" s="22"/>
      <c r="RM312" s="22"/>
      <c r="RN312" s="22"/>
      <c r="RO312" s="22"/>
      <c r="RP312" s="22"/>
      <c r="RQ312" s="22"/>
      <c r="RR312" s="22"/>
      <c r="RS312" s="22"/>
      <c r="RT312" s="22"/>
      <c r="RU312" s="22"/>
      <c r="RV312" s="22"/>
      <c r="RW312" s="22"/>
      <c r="RX312" s="22"/>
      <c r="RY312" s="22"/>
      <c r="RZ312" s="22"/>
      <c r="SA312" s="22"/>
      <c r="SB312" s="22"/>
      <c r="SC312" s="22"/>
      <c r="SD312" s="22"/>
      <c r="SE312" s="22"/>
      <c r="SF312" s="22"/>
      <c r="SG312" s="22"/>
      <c r="SH312" s="22"/>
      <c r="SI312" s="22"/>
      <c r="SJ312" s="22"/>
      <c r="SK312" s="22"/>
      <c r="SL312" s="22"/>
      <c r="SM312" s="22"/>
      <c r="SN312" s="22"/>
      <c r="SO312" s="22"/>
      <c r="SP312" s="22"/>
      <c r="SQ312" s="22"/>
      <c r="SR312" s="22"/>
      <c r="SS312" s="22"/>
      <c r="ST312" s="22"/>
      <c r="SU312" s="22"/>
      <c r="SV312" s="22"/>
      <c r="SW312" s="22"/>
      <c r="SX312" s="22"/>
      <c r="SY312" s="22"/>
      <c r="SZ312" s="22"/>
      <c r="TA312" s="22"/>
      <c r="TB312" s="22"/>
      <c r="TC312" s="22"/>
      <c r="TD312" s="22"/>
      <c r="TE312" s="22"/>
      <c r="TF312" s="22"/>
      <c r="TG312" s="22"/>
      <c r="TH312" s="22"/>
      <c r="TI312" s="22"/>
      <c r="TJ312" s="22"/>
      <c r="TK312" s="22"/>
      <c r="TL312" s="22"/>
      <c r="TM312" s="22"/>
      <c r="TN312" s="22"/>
      <c r="TO312" s="22"/>
    </row>
    <row r="313" spans="1:535" s="21" customFormat="1" ht="42.75" customHeight="1" x14ac:dyDescent="0.25">
      <c r="A313" s="53">
        <v>3718330</v>
      </c>
      <c r="B313" s="82">
        <f>'дод 5'!A237</f>
        <v>8330</v>
      </c>
      <c r="C313" s="54" t="str">
        <f>'дод 5'!C237</f>
        <v xml:space="preserve">Інша діяльність у сфері екології та охорони природних ресурсів </v>
      </c>
      <c r="D313" s="157">
        <v>75000</v>
      </c>
      <c r="E313" s="157"/>
      <c r="F313" s="157"/>
      <c r="G313" s="157">
        <v>1354</v>
      </c>
      <c r="H313" s="157"/>
      <c r="I313" s="157"/>
      <c r="J313" s="158">
        <f t="shared" si="211"/>
        <v>1.8053333333333335</v>
      </c>
      <c r="K313" s="157">
        <f t="shared" si="256"/>
        <v>0</v>
      </c>
      <c r="L313" s="157"/>
      <c r="M313" s="157"/>
      <c r="N313" s="157"/>
      <c r="O313" s="157"/>
      <c r="P313" s="157"/>
      <c r="Q313" s="157">
        <f t="shared" si="254"/>
        <v>0</v>
      </c>
      <c r="R313" s="157"/>
      <c r="S313" s="157"/>
      <c r="T313" s="157"/>
      <c r="U313" s="157"/>
      <c r="V313" s="157"/>
      <c r="W313" s="158"/>
      <c r="X313" s="157">
        <f t="shared" si="255"/>
        <v>1354</v>
      </c>
      <c r="Y313" s="20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2"/>
      <c r="IO313" s="22"/>
      <c r="IP313" s="22"/>
      <c r="IQ313" s="22"/>
      <c r="IR313" s="22"/>
      <c r="IS313" s="22"/>
      <c r="IT313" s="22"/>
      <c r="IU313" s="22"/>
      <c r="IV313" s="22"/>
      <c r="IW313" s="22"/>
      <c r="IX313" s="22"/>
      <c r="IY313" s="22"/>
      <c r="IZ313" s="22"/>
      <c r="JA313" s="22"/>
      <c r="JB313" s="22"/>
      <c r="JC313" s="22"/>
      <c r="JD313" s="22"/>
      <c r="JE313" s="22"/>
      <c r="JF313" s="22"/>
      <c r="JG313" s="22"/>
      <c r="JH313" s="22"/>
      <c r="JI313" s="22"/>
      <c r="JJ313" s="22"/>
      <c r="JK313" s="22"/>
      <c r="JL313" s="22"/>
      <c r="JM313" s="22"/>
      <c r="JN313" s="22"/>
      <c r="JO313" s="22"/>
      <c r="JP313" s="22"/>
      <c r="JQ313" s="22"/>
      <c r="JR313" s="22"/>
      <c r="JS313" s="22"/>
      <c r="JT313" s="22"/>
      <c r="JU313" s="22"/>
      <c r="JV313" s="22"/>
      <c r="JW313" s="22"/>
      <c r="JX313" s="22"/>
      <c r="JY313" s="22"/>
      <c r="JZ313" s="22"/>
      <c r="KA313" s="22"/>
      <c r="KB313" s="22"/>
      <c r="KC313" s="22"/>
      <c r="KD313" s="22"/>
      <c r="KE313" s="22"/>
      <c r="KF313" s="22"/>
      <c r="KG313" s="22"/>
      <c r="KH313" s="22"/>
      <c r="KI313" s="22"/>
      <c r="KJ313" s="22"/>
      <c r="KK313" s="22"/>
      <c r="KL313" s="22"/>
      <c r="KM313" s="22"/>
      <c r="KN313" s="22"/>
      <c r="KO313" s="22"/>
      <c r="KP313" s="22"/>
      <c r="KQ313" s="22"/>
      <c r="KR313" s="22"/>
      <c r="KS313" s="22"/>
      <c r="KT313" s="22"/>
      <c r="KU313" s="22"/>
      <c r="KV313" s="22"/>
      <c r="KW313" s="22"/>
      <c r="KX313" s="22"/>
      <c r="KY313" s="22"/>
      <c r="KZ313" s="22"/>
      <c r="LA313" s="22"/>
      <c r="LB313" s="22"/>
      <c r="LC313" s="22"/>
      <c r="LD313" s="22"/>
      <c r="LE313" s="22"/>
      <c r="LF313" s="22"/>
      <c r="LG313" s="22"/>
      <c r="LH313" s="22"/>
      <c r="LI313" s="22"/>
      <c r="LJ313" s="22"/>
      <c r="LK313" s="22"/>
      <c r="LL313" s="22"/>
      <c r="LM313" s="22"/>
      <c r="LN313" s="22"/>
      <c r="LO313" s="22"/>
      <c r="LP313" s="22"/>
      <c r="LQ313" s="22"/>
      <c r="LR313" s="22"/>
      <c r="LS313" s="22"/>
      <c r="LT313" s="22"/>
      <c r="LU313" s="22"/>
      <c r="LV313" s="22"/>
      <c r="LW313" s="22"/>
      <c r="LX313" s="22"/>
      <c r="LY313" s="22"/>
      <c r="LZ313" s="22"/>
      <c r="MA313" s="22"/>
      <c r="MB313" s="22"/>
      <c r="MC313" s="22"/>
      <c r="MD313" s="22"/>
      <c r="ME313" s="22"/>
      <c r="MF313" s="22"/>
      <c r="MG313" s="22"/>
      <c r="MH313" s="22"/>
      <c r="MI313" s="22"/>
      <c r="MJ313" s="22"/>
      <c r="MK313" s="22"/>
      <c r="ML313" s="22"/>
      <c r="MM313" s="22"/>
      <c r="MN313" s="22"/>
      <c r="MO313" s="22"/>
      <c r="MP313" s="22"/>
      <c r="MQ313" s="22"/>
      <c r="MR313" s="22"/>
      <c r="MS313" s="22"/>
      <c r="MT313" s="22"/>
      <c r="MU313" s="22"/>
      <c r="MV313" s="22"/>
      <c r="MW313" s="22"/>
      <c r="MX313" s="22"/>
      <c r="MY313" s="22"/>
      <c r="MZ313" s="22"/>
      <c r="NA313" s="22"/>
      <c r="NB313" s="22"/>
      <c r="NC313" s="22"/>
      <c r="ND313" s="22"/>
      <c r="NE313" s="22"/>
      <c r="NF313" s="22"/>
      <c r="NG313" s="22"/>
      <c r="NH313" s="22"/>
      <c r="NI313" s="22"/>
      <c r="NJ313" s="22"/>
      <c r="NK313" s="22"/>
      <c r="NL313" s="22"/>
      <c r="NM313" s="22"/>
      <c r="NN313" s="22"/>
      <c r="NO313" s="22"/>
      <c r="NP313" s="22"/>
      <c r="NQ313" s="22"/>
      <c r="NR313" s="22"/>
      <c r="NS313" s="22"/>
      <c r="NT313" s="22"/>
      <c r="NU313" s="22"/>
      <c r="NV313" s="22"/>
      <c r="NW313" s="22"/>
      <c r="NX313" s="22"/>
      <c r="NY313" s="22"/>
      <c r="NZ313" s="22"/>
      <c r="OA313" s="22"/>
      <c r="OB313" s="22"/>
      <c r="OC313" s="22"/>
      <c r="OD313" s="22"/>
      <c r="OE313" s="22"/>
      <c r="OF313" s="22"/>
      <c r="OG313" s="22"/>
      <c r="OH313" s="22"/>
      <c r="OI313" s="22"/>
      <c r="OJ313" s="22"/>
      <c r="OK313" s="22"/>
      <c r="OL313" s="22"/>
      <c r="OM313" s="22"/>
      <c r="ON313" s="22"/>
      <c r="OO313" s="22"/>
      <c r="OP313" s="22"/>
      <c r="OQ313" s="22"/>
      <c r="OR313" s="22"/>
      <c r="OS313" s="22"/>
      <c r="OT313" s="22"/>
      <c r="OU313" s="22"/>
      <c r="OV313" s="22"/>
      <c r="OW313" s="22"/>
      <c r="OX313" s="22"/>
      <c r="OY313" s="22"/>
      <c r="OZ313" s="22"/>
      <c r="PA313" s="22"/>
      <c r="PB313" s="22"/>
      <c r="PC313" s="22"/>
      <c r="PD313" s="22"/>
      <c r="PE313" s="22"/>
      <c r="PF313" s="22"/>
      <c r="PG313" s="22"/>
      <c r="PH313" s="22"/>
      <c r="PI313" s="22"/>
      <c r="PJ313" s="22"/>
      <c r="PK313" s="22"/>
      <c r="PL313" s="22"/>
      <c r="PM313" s="22"/>
      <c r="PN313" s="22"/>
      <c r="PO313" s="22"/>
      <c r="PP313" s="22"/>
      <c r="PQ313" s="22"/>
      <c r="PR313" s="22"/>
      <c r="PS313" s="22"/>
      <c r="PT313" s="22"/>
      <c r="PU313" s="22"/>
      <c r="PV313" s="22"/>
      <c r="PW313" s="22"/>
      <c r="PX313" s="22"/>
      <c r="PY313" s="22"/>
      <c r="PZ313" s="22"/>
      <c r="QA313" s="22"/>
      <c r="QB313" s="22"/>
      <c r="QC313" s="22"/>
      <c r="QD313" s="22"/>
      <c r="QE313" s="22"/>
      <c r="QF313" s="22"/>
      <c r="QG313" s="22"/>
      <c r="QH313" s="22"/>
      <c r="QI313" s="22"/>
      <c r="QJ313" s="22"/>
      <c r="QK313" s="22"/>
      <c r="QL313" s="22"/>
      <c r="QM313" s="22"/>
      <c r="QN313" s="22"/>
      <c r="QO313" s="22"/>
      <c r="QP313" s="22"/>
      <c r="QQ313" s="22"/>
      <c r="QR313" s="22"/>
      <c r="QS313" s="22"/>
      <c r="QT313" s="22"/>
      <c r="QU313" s="22"/>
      <c r="QV313" s="22"/>
      <c r="QW313" s="22"/>
      <c r="QX313" s="22"/>
      <c r="QY313" s="22"/>
      <c r="QZ313" s="22"/>
      <c r="RA313" s="22"/>
      <c r="RB313" s="22"/>
      <c r="RC313" s="22"/>
      <c r="RD313" s="22"/>
      <c r="RE313" s="22"/>
      <c r="RF313" s="22"/>
      <c r="RG313" s="22"/>
      <c r="RH313" s="22"/>
      <c r="RI313" s="22"/>
      <c r="RJ313" s="22"/>
      <c r="RK313" s="22"/>
      <c r="RL313" s="22"/>
      <c r="RM313" s="22"/>
      <c r="RN313" s="22"/>
      <c r="RO313" s="22"/>
      <c r="RP313" s="22"/>
      <c r="RQ313" s="22"/>
      <c r="RR313" s="22"/>
      <c r="RS313" s="22"/>
      <c r="RT313" s="22"/>
      <c r="RU313" s="22"/>
      <c r="RV313" s="22"/>
      <c r="RW313" s="22"/>
      <c r="RX313" s="22"/>
      <c r="RY313" s="22"/>
      <c r="RZ313" s="22"/>
      <c r="SA313" s="22"/>
      <c r="SB313" s="22"/>
      <c r="SC313" s="22"/>
      <c r="SD313" s="22"/>
      <c r="SE313" s="22"/>
      <c r="SF313" s="22"/>
      <c r="SG313" s="22"/>
      <c r="SH313" s="22"/>
      <c r="SI313" s="22"/>
      <c r="SJ313" s="22"/>
      <c r="SK313" s="22"/>
      <c r="SL313" s="22"/>
      <c r="SM313" s="22"/>
      <c r="SN313" s="22"/>
      <c r="SO313" s="22"/>
      <c r="SP313" s="22"/>
      <c r="SQ313" s="22"/>
      <c r="SR313" s="22"/>
      <c r="SS313" s="22"/>
      <c r="ST313" s="22"/>
      <c r="SU313" s="22"/>
      <c r="SV313" s="22"/>
      <c r="SW313" s="22"/>
      <c r="SX313" s="22"/>
      <c r="SY313" s="22"/>
      <c r="SZ313" s="22"/>
      <c r="TA313" s="22"/>
      <c r="TB313" s="22"/>
      <c r="TC313" s="22"/>
      <c r="TD313" s="22"/>
      <c r="TE313" s="22"/>
      <c r="TF313" s="22"/>
      <c r="TG313" s="22"/>
      <c r="TH313" s="22"/>
      <c r="TI313" s="22"/>
      <c r="TJ313" s="22"/>
      <c r="TK313" s="22"/>
      <c r="TL313" s="22"/>
      <c r="TM313" s="22"/>
      <c r="TN313" s="22"/>
      <c r="TO313" s="22"/>
    </row>
    <row r="314" spans="1:535" s="21" customFormat="1" ht="30.75" customHeight="1" x14ac:dyDescent="0.25">
      <c r="A314" s="53" t="s">
        <v>221</v>
      </c>
      <c r="B314" s="82" t="str">
        <f>'дод 5'!A238</f>
        <v>8340</v>
      </c>
      <c r="C314" s="54" t="str">
        <f>'дод 5'!C238</f>
        <v>Природоохоронні заходи за рахунок цільових фондів</v>
      </c>
      <c r="D314" s="157">
        <v>0</v>
      </c>
      <c r="E314" s="157"/>
      <c r="F314" s="157"/>
      <c r="G314" s="157"/>
      <c r="H314" s="157"/>
      <c r="I314" s="157"/>
      <c r="J314" s="158"/>
      <c r="K314" s="157">
        <f t="shared" si="256"/>
        <v>502000</v>
      </c>
      <c r="L314" s="157"/>
      <c r="M314" s="157">
        <v>502000</v>
      </c>
      <c r="N314" s="157"/>
      <c r="O314" s="157"/>
      <c r="P314" s="157"/>
      <c r="Q314" s="157">
        <f t="shared" si="254"/>
        <v>47996.6</v>
      </c>
      <c r="R314" s="157"/>
      <c r="S314" s="157">
        <v>47996.6</v>
      </c>
      <c r="T314" s="157"/>
      <c r="U314" s="157"/>
      <c r="V314" s="157"/>
      <c r="W314" s="158">
        <f t="shared" si="209"/>
        <v>9.5610756972111552</v>
      </c>
      <c r="X314" s="157">
        <f t="shared" si="255"/>
        <v>47996.6</v>
      </c>
      <c r="Y314" s="20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2"/>
      <c r="IO314" s="22"/>
      <c r="IP314" s="22"/>
      <c r="IQ314" s="22"/>
      <c r="IR314" s="22"/>
      <c r="IS314" s="22"/>
      <c r="IT314" s="22"/>
      <c r="IU314" s="22"/>
      <c r="IV314" s="22"/>
      <c r="IW314" s="22"/>
      <c r="IX314" s="22"/>
      <c r="IY314" s="22"/>
      <c r="IZ314" s="22"/>
      <c r="JA314" s="22"/>
      <c r="JB314" s="22"/>
      <c r="JC314" s="22"/>
      <c r="JD314" s="22"/>
      <c r="JE314" s="22"/>
      <c r="JF314" s="22"/>
      <c r="JG314" s="22"/>
      <c r="JH314" s="22"/>
      <c r="JI314" s="22"/>
      <c r="JJ314" s="22"/>
      <c r="JK314" s="22"/>
      <c r="JL314" s="22"/>
      <c r="JM314" s="22"/>
      <c r="JN314" s="22"/>
      <c r="JO314" s="22"/>
      <c r="JP314" s="22"/>
      <c r="JQ314" s="22"/>
      <c r="JR314" s="22"/>
      <c r="JS314" s="22"/>
      <c r="JT314" s="22"/>
      <c r="JU314" s="22"/>
      <c r="JV314" s="22"/>
      <c r="JW314" s="22"/>
      <c r="JX314" s="22"/>
      <c r="JY314" s="22"/>
      <c r="JZ314" s="22"/>
      <c r="KA314" s="22"/>
      <c r="KB314" s="22"/>
      <c r="KC314" s="22"/>
      <c r="KD314" s="22"/>
      <c r="KE314" s="22"/>
      <c r="KF314" s="22"/>
      <c r="KG314" s="22"/>
      <c r="KH314" s="22"/>
      <c r="KI314" s="22"/>
      <c r="KJ314" s="22"/>
      <c r="KK314" s="22"/>
      <c r="KL314" s="22"/>
      <c r="KM314" s="22"/>
      <c r="KN314" s="22"/>
      <c r="KO314" s="22"/>
      <c r="KP314" s="22"/>
      <c r="KQ314" s="22"/>
      <c r="KR314" s="22"/>
      <c r="KS314" s="22"/>
      <c r="KT314" s="22"/>
      <c r="KU314" s="22"/>
      <c r="KV314" s="22"/>
      <c r="KW314" s="22"/>
      <c r="KX314" s="22"/>
      <c r="KY314" s="22"/>
      <c r="KZ314" s="22"/>
      <c r="LA314" s="22"/>
      <c r="LB314" s="22"/>
      <c r="LC314" s="22"/>
      <c r="LD314" s="22"/>
      <c r="LE314" s="22"/>
      <c r="LF314" s="22"/>
      <c r="LG314" s="22"/>
      <c r="LH314" s="22"/>
      <c r="LI314" s="22"/>
      <c r="LJ314" s="22"/>
      <c r="LK314" s="22"/>
      <c r="LL314" s="22"/>
      <c r="LM314" s="22"/>
      <c r="LN314" s="22"/>
      <c r="LO314" s="22"/>
      <c r="LP314" s="22"/>
      <c r="LQ314" s="22"/>
      <c r="LR314" s="22"/>
      <c r="LS314" s="22"/>
      <c r="LT314" s="22"/>
      <c r="LU314" s="22"/>
      <c r="LV314" s="22"/>
      <c r="LW314" s="22"/>
      <c r="LX314" s="22"/>
      <c r="LY314" s="22"/>
      <c r="LZ314" s="22"/>
      <c r="MA314" s="22"/>
      <c r="MB314" s="22"/>
      <c r="MC314" s="22"/>
      <c r="MD314" s="22"/>
      <c r="ME314" s="22"/>
      <c r="MF314" s="22"/>
      <c r="MG314" s="22"/>
      <c r="MH314" s="22"/>
      <c r="MI314" s="22"/>
      <c r="MJ314" s="22"/>
      <c r="MK314" s="22"/>
      <c r="ML314" s="22"/>
      <c r="MM314" s="22"/>
      <c r="MN314" s="22"/>
      <c r="MO314" s="22"/>
      <c r="MP314" s="22"/>
      <c r="MQ314" s="22"/>
      <c r="MR314" s="22"/>
      <c r="MS314" s="22"/>
      <c r="MT314" s="22"/>
      <c r="MU314" s="22"/>
      <c r="MV314" s="22"/>
      <c r="MW314" s="22"/>
      <c r="MX314" s="22"/>
      <c r="MY314" s="22"/>
      <c r="MZ314" s="22"/>
      <c r="NA314" s="22"/>
      <c r="NB314" s="22"/>
      <c r="NC314" s="22"/>
      <c r="ND314" s="22"/>
      <c r="NE314" s="22"/>
      <c r="NF314" s="22"/>
      <c r="NG314" s="22"/>
      <c r="NH314" s="22"/>
      <c r="NI314" s="22"/>
      <c r="NJ314" s="22"/>
      <c r="NK314" s="22"/>
      <c r="NL314" s="22"/>
      <c r="NM314" s="22"/>
      <c r="NN314" s="22"/>
      <c r="NO314" s="22"/>
      <c r="NP314" s="22"/>
      <c r="NQ314" s="22"/>
      <c r="NR314" s="22"/>
      <c r="NS314" s="22"/>
      <c r="NT314" s="22"/>
      <c r="NU314" s="22"/>
      <c r="NV314" s="22"/>
      <c r="NW314" s="22"/>
      <c r="NX314" s="22"/>
      <c r="NY314" s="22"/>
      <c r="NZ314" s="22"/>
      <c r="OA314" s="22"/>
      <c r="OB314" s="22"/>
      <c r="OC314" s="22"/>
      <c r="OD314" s="22"/>
      <c r="OE314" s="22"/>
      <c r="OF314" s="22"/>
      <c r="OG314" s="22"/>
      <c r="OH314" s="22"/>
      <c r="OI314" s="22"/>
      <c r="OJ314" s="22"/>
      <c r="OK314" s="22"/>
      <c r="OL314" s="22"/>
      <c r="OM314" s="22"/>
      <c r="ON314" s="22"/>
      <c r="OO314" s="22"/>
      <c r="OP314" s="22"/>
      <c r="OQ314" s="22"/>
      <c r="OR314" s="22"/>
      <c r="OS314" s="22"/>
      <c r="OT314" s="22"/>
      <c r="OU314" s="22"/>
      <c r="OV314" s="22"/>
      <c r="OW314" s="22"/>
      <c r="OX314" s="22"/>
      <c r="OY314" s="22"/>
      <c r="OZ314" s="22"/>
      <c r="PA314" s="22"/>
      <c r="PB314" s="22"/>
      <c r="PC314" s="22"/>
      <c r="PD314" s="22"/>
      <c r="PE314" s="22"/>
      <c r="PF314" s="22"/>
      <c r="PG314" s="22"/>
      <c r="PH314" s="22"/>
      <c r="PI314" s="22"/>
      <c r="PJ314" s="22"/>
      <c r="PK314" s="22"/>
      <c r="PL314" s="22"/>
      <c r="PM314" s="22"/>
      <c r="PN314" s="22"/>
      <c r="PO314" s="22"/>
      <c r="PP314" s="22"/>
      <c r="PQ314" s="22"/>
      <c r="PR314" s="22"/>
      <c r="PS314" s="22"/>
      <c r="PT314" s="22"/>
      <c r="PU314" s="22"/>
      <c r="PV314" s="22"/>
      <c r="PW314" s="22"/>
      <c r="PX314" s="22"/>
      <c r="PY314" s="22"/>
      <c r="PZ314" s="22"/>
      <c r="QA314" s="22"/>
      <c r="QB314" s="22"/>
      <c r="QC314" s="22"/>
      <c r="QD314" s="22"/>
      <c r="QE314" s="22"/>
      <c r="QF314" s="22"/>
      <c r="QG314" s="22"/>
      <c r="QH314" s="22"/>
      <c r="QI314" s="22"/>
      <c r="QJ314" s="22"/>
      <c r="QK314" s="22"/>
      <c r="QL314" s="22"/>
      <c r="QM314" s="22"/>
      <c r="QN314" s="22"/>
      <c r="QO314" s="22"/>
      <c r="QP314" s="22"/>
      <c r="QQ314" s="22"/>
      <c r="QR314" s="22"/>
      <c r="QS314" s="22"/>
      <c r="QT314" s="22"/>
      <c r="QU314" s="22"/>
      <c r="QV314" s="22"/>
      <c r="QW314" s="22"/>
      <c r="QX314" s="22"/>
      <c r="QY314" s="22"/>
      <c r="QZ314" s="22"/>
      <c r="RA314" s="22"/>
      <c r="RB314" s="22"/>
      <c r="RC314" s="22"/>
      <c r="RD314" s="22"/>
      <c r="RE314" s="22"/>
      <c r="RF314" s="22"/>
      <c r="RG314" s="22"/>
      <c r="RH314" s="22"/>
      <c r="RI314" s="22"/>
      <c r="RJ314" s="22"/>
      <c r="RK314" s="22"/>
      <c r="RL314" s="22"/>
      <c r="RM314" s="22"/>
      <c r="RN314" s="22"/>
      <c r="RO314" s="22"/>
      <c r="RP314" s="22"/>
      <c r="RQ314" s="22"/>
      <c r="RR314" s="22"/>
      <c r="RS314" s="22"/>
      <c r="RT314" s="22"/>
      <c r="RU314" s="22"/>
      <c r="RV314" s="22"/>
      <c r="RW314" s="22"/>
      <c r="RX314" s="22"/>
      <c r="RY314" s="22"/>
      <c r="RZ314" s="22"/>
      <c r="SA314" s="22"/>
      <c r="SB314" s="22"/>
      <c r="SC314" s="22"/>
      <c r="SD314" s="22"/>
      <c r="SE314" s="22"/>
      <c r="SF314" s="22"/>
      <c r="SG314" s="22"/>
      <c r="SH314" s="22"/>
      <c r="SI314" s="22"/>
      <c r="SJ314" s="22"/>
      <c r="SK314" s="22"/>
      <c r="SL314" s="22"/>
      <c r="SM314" s="22"/>
      <c r="SN314" s="22"/>
      <c r="SO314" s="22"/>
      <c r="SP314" s="22"/>
      <c r="SQ314" s="22"/>
      <c r="SR314" s="22"/>
      <c r="SS314" s="22"/>
      <c r="ST314" s="22"/>
      <c r="SU314" s="22"/>
      <c r="SV314" s="22"/>
      <c r="SW314" s="22"/>
      <c r="SX314" s="22"/>
      <c r="SY314" s="22"/>
      <c r="SZ314" s="22"/>
      <c r="TA314" s="22"/>
      <c r="TB314" s="22"/>
      <c r="TC314" s="22"/>
      <c r="TD314" s="22"/>
      <c r="TE314" s="22"/>
      <c r="TF314" s="22"/>
      <c r="TG314" s="22"/>
      <c r="TH314" s="22"/>
      <c r="TI314" s="22"/>
      <c r="TJ314" s="22"/>
      <c r="TK314" s="22"/>
      <c r="TL314" s="22"/>
      <c r="TM314" s="22"/>
      <c r="TN314" s="22"/>
      <c r="TO314" s="22"/>
    </row>
    <row r="315" spans="1:535" s="21" customFormat="1" ht="21.75" customHeight="1" x14ac:dyDescent="0.25">
      <c r="A315" s="53" t="s">
        <v>222</v>
      </c>
      <c r="B315" s="82" t="str">
        <f>'дод 5'!A241</f>
        <v>8600</v>
      </c>
      <c r="C315" s="54" t="str">
        <f>'дод 5'!C241</f>
        <v>Обслуговування місцевого боргу</v>
      </c>
      <c r="D315" s="157">
        <v>1964239</v>
      </c>
      <c r="E315" s="157"/>
      <c r="F315" s="157"/>
      <c r="G315" s="157">
        <v>866023.45</v>
      </c>
      <c r="H315" s="157"/>
      <c r="I315" s="157"/>
      <c r="J315" s="158">
        <f t="shared" si="211"/>
        <v>44.089515074285764</v>
      </c>
      <c r="K315" s="157">
        <f t="shared" si="256"/>
        <v>0</v>
      </c>
      <c r="L315" s="157"/>
      <c r="M315" s="157"/>
      <c r="N315" s="157"/>
      <c r="O315" s="157"/>
      <c r="P315" s="157"/>
      <c r="Q315" s="157">
        <f t="shared" si="254"/>
        <v>0</v>
      </c>
      <c r="R315" s="157"/>
      <c r="S315" s="157"/>
      <c r="T315" s="157"/>
      <c r="U315" s="157"/>
      <c r="V315" s="157"/>
      <c r="W315" s="158"/>
      <c r="X315" s="157">
        <f>G315+Q315</f>
        <v>866023.45</v>
      </c>
      <c r="Y315" s="20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  <c r="IS315" s="22"/>
      <c r="IT315" s="22"/>
      <c r="IU315" s="22"/>
      <c r="IV315" s="22"/>
      <c r="IW315" s="22"/>
      <c r="IX315" s="22"/>
      <c r="IY315" s="22"/>
      <c r="IZ315" s="22"/>
      <c r="JA315" s="22"/>
      <c r="JB315" s="22"/>
      <c r="JC315" s="22"/>
      <c r="JD315" s="22"/>
      <c r="JE315" s="22"/>
      <c r="JF315" s="22"/>
      <c r="JG315" s="22"/>
      <c r="JH315" s="22"/>
      <c r="JI315" s="22"/>
      <c r="JJ315" s="22"/>
      <c r="JK315" s="22"/>
      <c r="JL315" s="22"/>
      <c r="JM315" s="22"/>
      <c r="JN315" s="22"/>
      <c r="JO315" s="22"/>
      <c r="JP315" s="22"/>
      <c r="JQ315" s="22"/>
      <c r="JR315" s="22"/>
      <c r="JS315" s="22"/>
      <c r="JT315" s="22"/>
      <c r="JU315" s="22"/>
      <c r="JV315" s="22"/>
      <c r="JW315" s="22"/>
      <c r="JX315" s="22"/>
      <c r="JY315" s="22"/>
      <c r="JZ315" s="22"/>
      <c r="KA315" s="22"/>
      <c r="KB315" s="22"/>
      <c r="KC315" s="22"/>
      <c r="KD315" s="22"/>
      <c r="KE315" s="22"/>
      <c r="KF315" s="22"/>
      <c r="KG315" s="22"/>
      <c r="KH315" s="22"/>
      <c r="KI315" s="22"/>
      <c r="KJ315" s="22"/>
      <c r="KK315" s="22"/>
      <c r="KL315" s="22"/>
      <c r="KM315" s="22"/>
      <c r="KN315" s="22"/>
      <c r="KO315" s="22"/>
      <c r="KP315" s="22"/>
      <c r="KQ315" s="22"/>
      <c r="KR315" s="22"/>
      <c r="KS315" s="22"/>
      <c r="KT315" s="22"/>
      <c r="KU315" s="22"/>
      <c r="KV315" s="22"/>
      <c r="KW315" s="22"/>
      <c r="KX315" s="22"/>
      <c r="KY315" s="22"/>
      <c r="KZ315" s="22"/>
      <c r="LA315" s="22"/>
      <c r="LB315" s="22"/>
      <c r="LC315" s="22"/>
      <c r="LD315" s="22"/>
      <c r="LE315" s="22"/>
      <c r="LF315" s="22"/>
      <c r="LG315" s="22"/>
      <c r="LH315" s="22"/>
      <c r="LI315" s="22"/>
      <c r="LJ315" s="22"/>
      <c r="LK315" s="22"/>
      <c r="LL315" s="22"/>
      <c r="LM315" s="22"/>
      <c r="LN315" s="22"/>
      <c r="LO315" s="22"/>
      <c r="LP315" s="22"/>
      <c r="LQ315" s="22"/>
      <c r="LR315" s="22"/>
      <c r="LS315" s="22"/>
      <c r="LT315" s="22"/>
      <c r="LU315" s="22"/>
      <c r="LV315" s="22"/>
      <c r="LW315" s="22"/>
      <c r="LX315" s="22"/>
      <c r="LY315" s="22"/>
      <c r="LZ315" s="22"/>
      <c r="MA315" s="22"/>
      <c r="MB315" s="22"/>
      <c r="MC315" s="22"/>
      <c r="MD315" s="22"/>
      <c r="ME315" s="22"/>
      <c r="MF315" s="22"/>
      <c r="MG315" s="22"/>
      <c r="MH315" s="22"/>
      <c r="MI315" s="22"/>
      <c r="MJ315" s="22"/>
      <c r="MK315" s="22"/>
      <c r="ML315" s="22"/>
      <c r="MM315" s="22"/>
      <c r="MN315" s="22"/>
      <c r="MO315" s="22"/>
      <c r="MP315" s="22"/>
      <c r="MQ315" s="22"/>
      <c r="MR315" s="22"/>
      <c r="MS315" s="22"/>
      <c r="MT315" s="22"/>
      <c r="MU315" s="22"/>
      <c r="MV315" s="22"/>
      <c r="MW315" s="22"/>
      <c r="MX315" s="22"/>
      <c r="MY315" s="22"/>
      <c r="MZ315" s="22"/>
      <c r="NA315" s="22"/>
      <c r="NB315" s="22"/>
      <c r="NC315" s="22"/>
      <c r="ND315" s="22"/>
      <c r="NE315" s="22"/>
      <c r="NF315" s="22"/>
      <c r="NG315" s="22"/>
      <c r="NH315" s="22"/>
      <c r="NI315" s="22"/>
      <c r="NJ315" s="22"/>
      <c r="NK315" s="22"/>
      <c r="NL315" s="22"/>
      <c r="NM315" s="22"/>
      <c r="NN315" s="22"/>
      <c r="NO315" s="22"/>
      <c r="NP315" s="22"/>
      <c r="NQ315" s="22"/>
      <c r="NR315" s="22"/>
      <c r="NS315" s="22"/>
      <c r="NT315" s="22"/>
      <c r="NU315" s="22"/>
      <c r="NV315" s="22"/>
      <c r="NW315" s="22"/>
      <c r="NX315" s="22"/>
      <c r="NY315" s="22"/>
      <c r="NZ315" s="22"/>
      <c r="OA315" s="22"/>
      <c r="OB315" s="22"/>
      <c r="OC315" s="22"/>
      <c r="OD315" s="22"/>
      <c r="OE315" s="22"/>
      <c r="OF315" s="22"/>
      <c r="OG315" s="22"/>
      <c r="OH315" s="22"/>
      <c r="OI315" s="22"/>
      <c r="OJ315" s="22"/>
      <c r="OK315" s="22"/>
      <c r="OL315" s="22"/>
      <c r="OM315" s="22"/>
      <c r="ON315" s="22"/>
      <c r="OO315" s="22"/>
      <c r="OP315" s="22"/>
      <c r="OQ315" s="22"/>
      <c r="OR315" s="22"/>
      <c r="OS315" s="22"/>
      <c r="OT315" s="22"/>
      <c r="OU315" s="22"/>
      <c r="OV315" s="22"/>
      <c r="OW315" s="22"/>
      <c r="OX315" s="22"/>
      <c r="OY315" s="22"/>
      <c r="OZ315" s="22"/>
      <c r="PA315" s="22"/>
      <c r="PB315" s="22"/>
      <c r="PC315" s="22"/>
      <c r="PD315" s="22"/>
      <c r="PE315" s="22"/>
      <c r="PF315" s="22"/>
      <c r="PG315" s="22"/>
      <c r="PH315" s="22"/>
      <c r="PI315" s="22"/>
      <c r="PJ315" s="22"/>
      <c r="PK315" s="22"/>
      <c r="PL315" s="22"/>
      <c r="PM315" s="22"/>
      <c r="PN315" s="22"/>
      <c r="PO315" s="22"/>
      <c r="PP315" s="22"/>
      <c r="PQ315" s="22"/>
      <c r="PR315" s="22"/>
      <c r="PS315" s="22"/>
      <c r="PT315" s="22"/>
      <c r="PU315" s="22"/>
      <c r="PV315" s="22"/>
      <c r="PW315" s="22"/>
      <c r="PX315" s="22"/>
      <c r="PY315" s="22"/>
      <c r="PZ315" s="22"/>
      <c r="QA315" s="22"/>
      <c r="QB315" s="22"/>
      <c r="QC315" s="22"/>
      <c r="QD315" s="22"/>
      <c r="QE315" s="22"/>
      <c r="QF315" s="22"/>
      <c r="QG315" s="22"/>
      <c r="QH315" s="22"/>
      <c r="QI315" s="22"/>
      <c r="QJ315" s="22"/>
      <c r="QK315" s="22"/>
      <c r="QL315" s="22"/>
      <c r="QM315" s="22"/>
      <c r="QN315" s="22"/>
      <c r="QO315" s="22"/>
      <c r="QP315" s="22"/>
      <c r="QQ315" s="22"/>
      <c r="QR315" s="22"/>
      <c r="QS315" s="22"/>
      <c r="QT315" s="22"/>
      <c r="QU315" s="22"/>
      <c r="QV315" s="22"/>
      <c r="QW315" s="22"/>
      <c r="QX315" s="22"/>
      <c r="QY315" s="22"/>
      <c r="QZ315" s="22"/>
      <c r="RA315" s="22"/>
      <c r="RB315" s="22"/>
      <c r="RC315" s="22"/>
      <c r="RD315" s="22"/>
      <c r="RE315" s="22"/>
      <c r="RF315" s="22"/>
      <c r="RG315" s="22"/>
      <c r="RH315" s="22"/>
      <c r="RI315" s="22"/>
      <c r="RJ315" s="22"/>
      <c r="RK315" s="22"/>
      <c r="RL315" s="22"/>
      <c r="RM315" s="22"/>
      <c r="RN315" s="22"/>
      <c r="RO315" s="22"/>
      <c r="RP315" s="22"/>
      <c r="RQ315" s="22"/>
      <c r="RR315" s="22"/>
      <c r="RS315" s="22"/>
      <c r="RT315" s="22"/>
      <c r="RU315" s="22"/>
      <c r="RV315" s="22"/>
      <c r="RW315" s="22"/>
      <c r="RX315" s="22"/>
      <c r="RY315" s="22"/>
      <c r="RZ315" s="22"/>
      <c r="SA315" s="22"/>
      <c r="SB315" s="22"/>
      <c r="SC315" s="22"/>
      <c r="SD315" s="22"/>
      <c r="SE315" s="22"/>
      <c r="SF315" s="22"/>
      <c r="SG315" s="22"/>
      <c r="SH315" s="22"/>
      <c r="SI315" s="22"/>
      <c r="SJ315" s="22"/>
      <c r="SK315" s="22"/>
      <c r="SL315" s="22"/>
      <c r="SM315" s="22"/>
      <c r="SN315" s="22"/>
      <c r="SO315" s="22"/>
      <c r="SP315" s="22"/>
      <c r="SQ315" s="22"/>
      <c r="SR315" s="22"/>
      <c r="SS315" s="22"/>
      <c r="ST315" s="22"/>
      <c r="SU315" s="22"/>
      <c r="SV315" s="22"/>
      <c r="SW315" s="22"/>
      <c r="SX315" s="22"/>
      <c r="SY315" s="22"/>
      <c r="SZ315" s="22"/>
      <c r="TA315" s="22"/>
      <c r="TB315" s="22"/>
      <c r="TC315" s="22"/>
      <c r="TD315" s="22"/>
      <c r="TE315" s="22"/>
      <c r="TF315" s="22"/>
      <c r="TG315" s="22"/>
      <c r="TH315" s="22"/>
      <c r="TI315" s="22"/>
      <c r="TJ315" s="22"/>
      <c r="TK315" s="22"/>
      <c r="TL315" s="22"/>
      <c r="TM315" s="22"/>
      <c r="TN315" s="22"/>
      <c r="TO315" s="22"/>
    </row>
    <row r="316" spans="1:535" s="21" customFormat="1" ht="22.5" customHeight="1" x14ac:dyDescent="0.25">
      <c r="A316" s="53" t="s">
        <v>515</v>
      </c>
      <c r="B316" s="82">
        <v>8710</v>
      </c>
      <c r="C316" s="54" t="str">
        <f>'дод 5'!C242</f>
        <v>Резервний фонд місцевого бюджету</v>
      </c>
      <c r="D316" s="157">
        <v>14026743.439999999</v>
      </c>
      <c r="E316" s="157"/>
      <c r="F316" s="157"/>
      <c r="G316" s="157"/>
      <c r="H316" s="157"/>
      <c r="I316" s="157"/>
      <c r="J316" s="158">
        <f t="shared" si="211"/>
        <v>0</v>
      </c>
      <c r="K316" s="157">
        <f t="shared" si="256"/>
        <v>0</v>
      </c>
      <c r="L316" s="157"/>
      <c r="M316" s="157"/>
      <c r="N316" s="157"/>
      <c r="O316" s="157"/>
      <c r="P316" s="157"/>
      <c r="Q316" s="157">
        <f t="shared" si="254"/>
        <v>0</v>
      </c>
      <c r="R316" s="157"/>
      <c r="S316" s="157"/>
      <c r="T316" s="157"/>
      <c r="U316" s="157"/>
      <c r="V316" s="157"/>
      <c r="W316" s="158"/>
      <c r="X316" s="157">
        <f t="shared" si="255"/>
        <v>0</v>
      </c>
      <c r="Y316" s="20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  <c r="IS316" s="22"/>
      <c r="IT316" s="22"/>
      <c r="IU316" s="22"/>
      <c r="IV316" s="22"/>
      <c r="IW316" s="22"/>
      <c r="IX316" s="22"/>
      <c r="IY316" s="22"/>
      <c r="IZ316" s="22"/>
      <c r="JA316" s="22"/>
      <c r="JB316" s="22"/>
      <c r="JC316" s="22"/>
      <c r="JD316" s="22"/>
      <c r="JE316" s="22"/>
      <c r="JF316" s="22"/>
      <c r="JG316" s="22"/>
      <c r="JH316" s="22"/>
      <c r="JI316" s="22"/>
      <c r="JJ316" s="22"/>
      <c r="JK316" s="22"/>
      <c r="JL316" s="22"/>
      <c r="JM316" s="22"/>
      <c r="JN316" s="22"/>
      <c r="JO316" s="22"/>
      <c r="JP316" s="22"/>
      <c r="JQ316" s="22"/>
      <c r="JR316" s="22"/>
      <c r="JS316" s="22"/>
      <c r="JT316" s="22"/>
      <c r="JU316" s="22"/>
      <c r="JV316" s="22"/>
      <c r="JW316" s="22"/>
      <c r="JX316" s="22"/>
      <c r="JY316" s="22"/>
      <c r="JZ316" s="22"/>
      <c r="KA316" s="22"/>
      <c r="KB316" s="22"/>
      <c r="KC316" s="22"/>
      <c r="KD316" s="22"/>
      <c r="KE316" s="22"/>
      <c r="KF316" s="22"/>
      <c r="KG316" s="22"/>
      <c r="KH316" s="22"/>
      <c r="KI316" s="22"/>
      <c r="KJ316" s="22"/>
      <c r="KK316" s="22"/>
      <c r="KL316" s="22"/>
      <c r="KM316" s="22"/>
      <c r="KN316" s="22"/>
      <c r="KO316" s="22"/>
      <c r="KP316" s="22"/>
      <c r="KQ316" s="22"/>
      <c r="KR316" s="22"/>
      <c r="KS316" s="22"/>
      <c r="KT316" s="22"/>
      <c r="KU316" s="22"/>
      <c r="KV316" s="22"/>
      <c r="KW316" s="22"/>
      <c r="KX316" s="22"/>
      <c r="KY316" s="22"/>
      <c r="KZ316" s="22"/>
      <c r="LA316" s="22"/>
      <c r="LB316" s="22"/>
      <c r="LC316" s="22"/>
      <c r="LD316" s="22"/>
      <c r="LE316" s="22"/>
      <c r="LF316" s="22"/>
      <c r="LG316" s="22"/>
      <c r="LH316" s="22"/>
      <c r="LI316" s="22"/>
      <c r="LJ316" s="22"/>
      <c r="LK316" s="22"/>
      <c r="LL316" s="22"/>
      <c r="LM316" s="22"/>
      <c r="LN316" s="22"/>
      <c r="LO316" s="22"/>
      <c r="LP316" s="22"/>
      <c r="LQ316" s="22"/>
      <c r="LR316" s="22"/>
      <c r="LS316" s="22"/>
      <c r="LT316" s="22"/>
      <c r="LU316" s="22"/>
      <c r="LV316" s="22"/>
      <c r="LW316" s="22"/>
      <c r="LX316" s="22"/>
      <c r="LY316" s="22"/>
      <c r="LZ316" s="22"/>
      <c r="MA316" s="22"/>
      <c r="MB316" s="22"/>
      <c r="MC316" s="22"/>
      <c r="MD316" s="22"/>
      <c r="ME316" s="22"/>
      <c r="MF316" s="22"/>
      <c r="MG316" s="22"/>
      <c r="MH316" s="22"/>
      <c r="MI316" s="22"/>
      <c r="MJ316" s="22"/>
      <c r="MK316" s="22"/>
      <c r="ML316" s="22"/>
      <c r="MM316" s="22"/>
      <c r="MN316" s="22"/>
      <c r="MO316" s="22"/>
      <c r="MP316" s="22"/>
      <c r="MQ316" s="22"/>
      <c r="MR316" s="22"/>
      <c r="MS316" s="22"/>
      <c r="MT316" s="22"/>
      <c r="MU316" s="22"/>
      <c r="MV316" s="22"/>
      <c r="MW316" s="22"/>
      <c r="MX316" s="22"/>
      <c r="MY316" s="22"/>
      <c r="MZ316" s="22"/>
      <c r="NA316" s="22"/>
      <c r="NB316" s="22"/>
      <c r="NC316" s="22"/>
      <c r="ND316" s="22"/>
      <c r="NE316" s="22"/>
      <c r="NF316" s="22"/>
      <c r="NG316" s="22"/>
      <c r="NH316" s="22"/>
      <c r="NI316" s="22"/>
      <c r="NJ316" s="22"/>
      <c r="NK316" s="22"/>
      <c r="NL316" s="22"/>
      <c r="NM316" s="22"/>
      <c r="NN316" s="22"/>
      <c r="NO316" s="22"/>
      <c r="NP316" s="22"/>
      <c r="NQ316" s="22"/>
      <c r="NR316" s="22"/>
      <c r="NS316" s="22"/>
      <c r="NT316" s="22"/>
      <c r="NU316" s="22"/>
      <c r="NV316" s="22"/>
      <c r="NW316" s="22"/>
      <c r="NX316" s="22"/>
      <c r="NY316" s="22"/>
      <c r="NZ316" s="22"/>
      <c r="OA316" s="22"/>
      <c r="OB316" s="22"/>
      <c r="OC316" s="22"/>
      <c r="OD316" s="22"/>
      <c r="OE316" s="22"/>
      <c r="OF316" s="22"/>
      <c r="OG316" s="22"/>
      <c r="OH316" s="22"/>
      <c r="OI316" s="22"/>
      <c r="OJ316" s="22"/>
      <c r="OK316" s="22"/>
      <c r="OL316" s="22"/>
      <c r="OM316" s="22"/>
      <c r="ON316" s="22"/>
      <c r="OO316" s="22"/>
      <c r="OP316" s="22"/>
      <c r="OQ316" s="22"/>
      <c r="OR316" s="22"/>
      <c r="OS316" s="22"/>
      <c r="OT316" s="22"/>
      <c r="OU316" s="22"/>
      <c r="OV316" s="22"/>
      <c r="OW316" s="22"/>
      <c r="OX316" s="22"/>
      <c r="OY316" s="22"/>
      <c r="OZ316" s="22"/>
      <c r="PA316" s="22"/>
      <c r="PB316" s="22"/>
      <c r="PC316" s="22"/>
      <c r="PD316" s="22"/>
      <c r="PE316" s="22"/>
      <c r="PF316" s="22"/>
      <c r="PG316" s="22"/>
      <c r="PH316" s="22"/>
      <c r="PI316" s="22"/>
      <c r="PJ316" s="22"/>
      <c r="PK316" s="22"/>
      <c r="PL316" s="22"/>
      <c r="PM316" s="22"/>
      <c r="PN316" s="22"/>
      <c r="PO316" s="22"/>
      <c r="PP316" s="22"/>
      <c r="PQ316" s="22"/>
      <c r="PR316" s="22"/>
      <c r="PS316" s="22"/>
      <c r="PT316" s="22"/>
      <c r="PU316" s="22"/>
      <c r="PV316" s="22"/>
      <c r="PW316" s="22"/>
      <c r="PX316" s="22"/>
      <c r="PY316" s="22"/>
      <c r="PZ316" s="22"/>
      <c r="QA316" s="22"/>
      <c r="QB316" s="22"/>
      <c r="QC316" s="22"/>
      <c r="QD316" s="22"/>
      <c r="QE316" s="22"/>
      <c r="QF316" s="22"/>
      <c r="QG316" s="22"/>
      <c r="QH316" s="22"/>
      <c r="QI316" s="22"/>
      <c r="QJ316" s="22"/>
      <c r="QK316" s="22"/>
      <c r="QL316" s="22"/>
      <c r="QM316" s="22"/>
      <c r="QN316" s="22"/>
      <c r="QO316" s="22"/>
      <c r="QP316" s="22"/>
      <c r="QQ316" s="22"/>
      <c r="QR316" s="22"/>
      <c r="QS316" s="22"/>
      <c r="QT316" s="22"/>
      <c r="QU316" s="22"/>
      <c r="QV316" s="22"/>
      <c r="QW316" s="22"/>
      <c r="QX316" s="22"/>
      <c r="QY316" s="22"/>
      <c r="QZ316" s="22"/>
      <c r="RA316" s="22"/>
      <c r="RB316" s="22"/>
      <c r="RC316" s="22"/>
      <c r="RD316" s="22"/>
      <c r="RE316" s="22"/>
      <c r="RF316" s="22"/>
      <c r="RG316" s="22"/>
      <c r="RH316" s="22"/>
      <c r="RI316" s="22"/>
      <c r="RJ316" s="22"/>
      <c r="RK316" s="22"/>
      <c r="RL316" s="22"/>
      <c r="RM316" s="22"/>
      <c r="RN316" s="22"/>
      <c r="RO316" s="22"/>
      <c r="RP316" s="22"/>
      <c r="RQ316" s="22"/>
      <c r="RR316" s="22"/>
      <c r="RS316" s="22"/>
      <c r="RT316" s="22"/>
      <c r="RU316" s="22"/>
      <c r="RV316" s="22"/>
      <c r="RW316" s="22"/>
      <c r="RX316" s="22"/>
      <c r="RY316" s="22"/>
      <c r="RZ316" s="22"/>
      <c r="SA316" s="22"/>
      <c r="SB316" s="22"/>
      <c r="SC316" s="22"/>
      <c r="SD316" s="22"/>
      <c r="SE316" s="22"/>
      <c r="SF316" s="22"/>
      <c r="SG316" s="22"/>
      <c r="SH316" s="22"/>
      <c r="SI316" s="22"/>
      <c r="SJ316" s="22"/>
      <c r="SK316" s="22"/>
      <c r="SL316" s="22"/>
      <c r="SM316" s="22"/>
      <c r="SN316" s="22"/>
      <c r="SO316" s="22"/>
      <c r="SP316" s="22"/>
      <c r="SQ316" s="22"/>
      <c r="SR316" s="22"/>
      <c r="SS316" s="22"/>
      <c r="ST316" s="22"/>
      <c r="SU316" s="22"/>
      <c r="SV316" s="22"/>
      <c r="SW316" s="22"/>
      <c r="SX316" s="22"/>
      <c r="SY316" s="22"/>
      <c r="SZ316" s="22"/>
      <c r="TA316" s="22"/>
      <c r="TB316" s="22"/>
      <c r="TC316" s="22"/>
      <c r="TD316" s="22"/>
      <c r="TE316" s="22"/>
      <c r="TF316" s="22"/>
      <c r="TG316" s="22"/>
      <c r="TH316" s="22"/>
      <c r="TI316" s="22"/>
      <c r="TJ316" s="22"/>
      <c r="TK316" s="22"/>
      <c r="TL316" s="22"/>
      <c r="TM316" s="22"/>
      <c r="TN316" s="22"/>
      <c r="TO316" s="22"/>
    </row>
    <row r="317" spans="1:535" s="21" customFormat="1" ht="24.75" customHeight="1" x14ac:dyDescent="0.25">
      <c r="A317" s="53" t="s">
        <v>232</v>
      </c>
      <c r="B317" s="82" t="str">
        <f>'дод 5'!A246</f>
        <v>9110</v>
      </c>
      <c r="C317" s="54" t="str">
        <f>'дод 5'!C246</f>
        <v>Реверсна дотація</v>
      </c>
      <c r="D317" s="157">
        <v>100870700</v>
      </c>
      <c r="E317" s="157"/>
      <c r="F317" s="157"/>
      <c r="G317" s="157">
        <v>75653100</v>
      </c>
      <c r="H317" s="157"/>
      <c r="I317" s="157"/>
      <c r="J317" s="158">
        <f t="shared" si="211"/>
        <v>75.000074352611819</v>
      </c>
      <c r="K317" s="157">
        <f t="shared" si="256"/>
        <v>0</v>
      </c>
      <c r="L317" s="157"/>
      <c r="M317" s="157"/>
      <c r="N317" s="157"/>
      <c r="O317" s="157"/>
      <c r="P317" s="157"/>
      <c r="Q317" s="157">
        <f t="shared" si="254"/>
        <v>0</v>
      </c>
      <c r="R317" s="157"/>
      <c r="S317" s="157"/>
      <c r="T317" s="157"/>
      <c r="U317" s="157"/>
      <c r="V317" s="157"/>
      <c r="W317" s="158"/>
      <c r="X317" s="157">
        <f t="shared" si="255"/>
        <v>75653100</v>
      </c>
      <c r="Y317" s="20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  <c r="IS317" s="22"/>
      <c r="IT317" s="22"/>
      <c r="IU317" s="22"/>
      <c r="IV317" s="22"/>
      <c r="IW317" s="22"/>
      <c r="IX317" s="22"/>
      <c r="IY317" s="22"/>
      <c r="IZ317" s="22"/>
      <c r="JA317" s="22"/>
      <c r="JB317" s="22"/>
      <c r="JC317" s="22"/>
      <c r="JD317" s="22"/>
      <c r="JE317" s="22"/>
      <c r="JF317" s="22"/>
      <c r="JG317" s="22"/>
      <c r="JH317" s="22"/>
      <c r="JI317" s="22"/>
      <c r="JJ317" s="22"/>
      <c r="JK317" s="22"/>
      <c r="JL317" s="22"/>
      <c r="JM317" s="22"/>
      <c r="JN317" s="22"/>
      <c r="JO317" s="22"/>
      <c r="JP317" s="22"/>
      <c r="JQ317" s="22"/>
      <c r="JR317" s="22"/>
      <c r="JS317" s="22"/>
      <c r="JT317" s="22"/>
      <c r="JU317" s="22"/>
      <c r="JV317" s="22"/>
      <c r="JW317" s="22"/>
      <c r="JX317" s="22"/>
      <c r="JY317" s="22"/>
      <c r="JZ317" s="22"/>
      <c r="KA317" s="22"/>
      <c r="KB317" s="22"/>
      <c r="KC317" s="22"/>
      <c r="KD317" s="22"/>
      <c r="KE317" s="22"/>
      <c r="KF317" s="22"/>
      <c r="KG317" s="22"/>
      <c r="KH317" s="22"/>
      <c r="KI317" s="22"/>
      <c r="KJ317" s="22"/>
      <c r="KK317" s="22"/>
      <c r="KL317" s="22"/>
      <c r="KM317" s="22"/>
      <c r="KN317" s="22"/>
      <c r="KO317" s="22"/>
      <c r="KP317" s="22"/>
      <c r="KQ317" s="22"/>
      <c r="KR317" s="22"/>
      <c r="KS317" s="22"/>
      <c r="KT317" s="22"/>
      <c r="KU317" s="22"/>
      <c r="KV317" s="22"/>
      <c r="KW317" s="22"/>
      <c r="KX317" s="22"/>
      <c r="KY317" s="22"/>
      <c r="KZ317" s="22"/>
      <c r="LA317" s="22"/>
      <c r="LB317" s="22"/>
      <c r="LC317" s="22"/>
      <c r="LD317" s="22"/>
      <c r="LE317" s="22"/>
      <c r="LF317" s="22"/>
      <c r="LG317" s="22"/>
      <c r="LH317" s="22"/>
      <c r="LI317" s="22"/>
      <c r="LJ317" s="22"/>
      <c r="LK317" s="22"/>
      <c r="LL317" s="22"/>
      <c r="LM317" s="22"/>
      <c r="LN317" s="22"/>
      <c r="LO317" s="22"/>
      <c r="LP317" s="22"/>
      <c r="LQ317" s="22"/>
      <c r="LR317" s="22"/>
      <c r="LS317" s="22"/>
      <c r="LT317" s="22"/>
      <c r="LU317" s="22"/>
      <c r="LV317" s="22"/>
      <c r="LW317" s="22"/>
      <c r="LX317" s="22"/>
      <c r="LY317" s="22"/>
      <c r="LZ317" s="22"/>
      <c r="MA317" s="22"/>
      <c r="MB317" s="22"/>
      <c r="MC317" s="22"/>
      <c r="MD317" s="22"/>
      <c r="ME317" s="22"/>
      <c r="MF317" s="22"/>
      <c r="MG317" s="22"/>
      <c r="MH317" s="22"/>
      <c r="MI317" s="22"/>
      <c r="MJ317" s="22"/>
      <c r="MK317" s="22"/>
      <c r="ML317" s="22"/>
      <c r="MM317" s="22"/>
      <c r="MN317" s="22"/>
      <c r="MO317" s="22"/>
      <c r="MP317" s="22"/>
      <c r="MQ317" s="22"/>
      <c r="MR317" s="22"/>
      <c r="MS317" s="22"/>
      <c r="MT317" s="22"/>
      <c r="MU317" s="22"/>
      <c r="MV317" s="22"/>
      <c r="MW317" s="22"/>
      <c r="MX317" s="22"/>
      <c r="MY317" s="22"/>
      <c r="MZ317" s="22"/>
      <c r="NA317" s="22"/>
      <c r="NB317" s="22"/>
      <c r="NC317" s="22"/>
      <c r="ND317" s="22"/>
      <c r="NE317" s="22"/>
      <c r="NF317" s="22"/>
      <c r="NG317" s="22"/>
      <c r="NH317" s="22"/>
      <c r="NI317" s="22"/>
      <c r="NJ317" s="22"/>
      <c r="NK317" s="22"/>
      <c r="NL317" s="22"/>
      <c r="NM317" s="22"/>
      <c r="NN317" s="22"/>
      <c r="NO317" s="22"/>
      <c r="NP317" s="22"/>
      <c r="NQ317" s="22"/>
      <c r="NR317" s="22"/>
      <c r="NS317" s="22"/>
      <c r="NT317" s="22"/>
      <c r="NU317" s="22"/>
      <c r="NV317" s="22"/>
      <c r="NW317" s="22"/>
      <c r="NX317" s="22"/>
      <c r="NY317" s="22"/>
      <c r="NZ317" s="22"/>
      <c r="OA317" s="22"/>
      <c r="OB317" s="22"/>
      <c r="OC317" s="22"/>
      <c r="OD317" s="22"/>
      <c r="OE317" s="22"/>
      <c r="OF317" s="22"/>
      <c r="OG317" s="22"/>
      <c r="OH317" s="22"/>
      <c r="OI317" s="22"/>
      <c r="OJ317" s="22"/>
      <c r="OK317" s="22"/>
      <c r="OL317" s="22"/>
      <c r="OM317" s="22"/>
      <c r="ON317" s="22"/>
      <c r="OO317" s="22"/>
      <c r="OP317" s="22"/>
      <c r="OQ317" s="22"/>
      <c r="OR317" s="22"/>
      <c r="OS317" s="22"/>
      <c r="OT317" s="22"/>
      <c r="OU317" s="22"/>
      <c r="OV317" s="22"/>
      <c r="OW317" s="22"/>
      <c r="OX317" s="22"/>
      <c r="OY317" s="22"/>
      <c r="OZ317" s="22"/>
      <c r="PA317" s="22"/>
      <c r="PB317" s="22"/>
      <c r="PC317" s="22"/>
      <c r="PD317" s="22"/>
      <c r="PE317" s="22"/>
      <c r="PF317" s="22"/>
      <c r="PG317" s="22"/>
      <c r="PH317" s="22"/>
      <c r="PI317" s="22"/>
      <c r="PJ317" s="22"/>
      <c r="PK317" s="22"/>
      <c r="PL317" s="22"/>
      <c r="PM317" s="22"/>
      <c r="PN317" s="22"/>
      <c r="PO317" s="22"/>
      <c r="PP317" s="22"/>
      <c r="PQ317" s="22"/>
      <c r="PR317" s="22"/>
      <c r="PS317" s="22"/>
      <c r="PT317" s="22"/>
      <c r="PU317" s="22"/>
      <c r="PV317" s="22"/>
      <c r="PW317" s="22"/>
      <c r="PX317" s="22"/>
      <c r="PY317" s="22"/>
      <c r="PZ317" s="22"/>
      <c r="QA317" s="22"/>
      <c r="QB317" s="22"/>
      <c r="QC317" s="22"/>
      <c r="QD317" s="22"/>
      <c r="QE317" s="22"/>
      <c r="QF317" s="22"/>
      <c r="QG317" s="22"/>
      <c r="QH317" s="22"/>
      <c r="QI317" s="22"/>
      <c r="QJ317" s="22"/>
      <c r="QK317" s="22"/>
      <c r="QL317" s="22"/>
      <c r="QM317" s="22"/>
      <c r="QN317" s="22"/>
      <c r="QO317" s="22"/>
      <c r="QP317" s="22"/>
      <c r="QQ317" s="22"/>
      <c r="QR317" s="22"/>
      <c r="QS317" s="22"/>
      <c r="QT317" s="22"/>
      <c r="QU317" s="22"/>
      <c r="QV317" s="22"/>
      <c r="QW317" s="22"/>
      <c r="QX317" s="22"/>
      <c r="QY317" s="22"/>
      <c r="QZ317" s="22"/>
      <c r="RA317" s="22"/>
      <c r="RB317" s="22"/>
      <c r="RC317" s="22"/>
      <c r="RD317" s="22"/>
      <c r="RE317" s="22"/>
      <c r="RF317" s="22"/>
      <c r="RG317" s="22"/>
      <c r="RH317" s="22"/>
      <c r="RI317" s="22"/>
      <c r="RJ317" s="22"/>
      <c r="RK317" s="22"/>
      <c r="RL317" s="22"/>
      <c r="RM317" s="22"/>
      <c r="RN317" s="22"/>
      <c r="RO317" s="22"/>
      <c r="RP317" s="22"/>
      <c r="RQ317" s="22"/>
      <c r="RR317" s="22"/>
      <c r="RS317" s="22"/>
      <c r="RT317" s="22"/>
      <c r="RU317" s="22"/>
      <c r="RV317" s="22"/>
      <c r="RW317" s="22"/>
      <c r="RX317" s="22"/>
      <c r="RY317" s="22"/>
      <c r="RZ317" s="22"/>
      <c r="SA317" s="22"/>
      <c r="SB317" s="22"/>
      <c r="SC317" s="22"/>
      <c r="SD317" s="22"/>
      <c r="SE317" s="22"/>
      <c r="SF317" s="22"/>
      <c r="SG317" s="22"/>
      <c r="SH317" s="22"/>
      <c r="SI317" s="22"/>
      <c r="SJ317" s="22"/>
      <c r="SK317" s="22"/>
      <c r="SL317" s="22"/>
      <c r="SM317" s="22"/>
      <c r="SN317" s="22"/>
      <c r="SO317" s="22"/>
      <c r="SP317" s="22"/>
      <c r="SQ317" s="22"/>
      <c r="SR317" s="22"/>
      <c r="SS317" s="22"/>
      <c r="ST317" s="22"/>
      <c r="SU317" s="22"/>
      <c r="SV317" s="22"/>
      <c r="SW317" s="22"/>
      <c r="SX317" s="22"/>
      <c r="SY317" s="22"/>
      <c r="SZ317" s="22"/>
      <c r="TA317" s="22"/>
      <c r="TB317" s="22"/>
      <c r="TC317" s="22"/>
      <c r="TD317" s="22"/>
      <c r="TE317" s="22"/>
      <c r="TF317" s="22"/>
      <c r="TG317" s="22"/>
      <c r="TH317" s="22"/>
      <c r="TI317" s="22"/>
      <c r="TJ317" s="22"/>
      <c r="TK317" s="22"/>
      <c r="TL317" s="22"/>
      <c r="TM317" s="22"/>
      <c r="TN317" s="22"/>
      <c r="TO317" s="22"/>
    </row>
    <row r="318" spans="1:535" s="26" customFormat="1" ht="22.5" customHeight="1" x14ac:dyDescent="0.25">
      <c r="A318" s="98"/>
      <c r="B318" s="96"/>
      <c r="C318" s="91" t="s">
        <v>408</v>
      </c>
      <c r="D318" s="153">
        <f t="shared" ref="D318:X318" si="257">D20+D65+D129+D163+D204+D212+D223+D264+D267+D287+D294+D297+D305+D308</f>
        <v>2297202390.4500003</v>
      </c>
      <c r="E318" s="153">
        <f t="shared" si="257"/>
        <v>1079219630</v>
      </c>
      <c r="F318" s="153">
        <f t="shared" si="257"/>
        <v>107607651</v>
      </c>
      <c r="G318" s="153">
        <f t="shared" ref="G318:I318" si="258">G20+G65+G129+G163+G204+G212+G223+G264+G267+G287+G294+G297+G305+G308</f>
        <v>1616235439.2099998</v>
      </c>
      <c r="H318" s="153">
        <f t="shared" si="258"/>
        <v>794724555.71000004</v>
      </c>
      <c r="I318" s="153">
        <f t="shared" si="258"/>
        <v>69755166.909999967</v>
      </c>
      <c r="J318" s="154">
        <f t="shared" si="211"/>
        <v>70.356684545038917</v>
      </c>
      <c r="K318" s="153">
        <f t="shared" si="257"/>
        <v>730407233.55999994</v>
      </c>
      <c r="L318" s="153">
        <f t="shared" si="257"/>
        <v>661840989.03999996</v>
      </c>
      <c r="M318" s="153">
        <f t="shared" si="257"/>
        <v>49550901.869999997</v>
      </c>
      <c r="N318" s="153">
        <f t="shared" si="257"/>
        <v>6033355</v>
      </c>
      <c r="O318" s="153">
        <f t="shared" si="257"/>
        <v>266522</v>
      </c>
      <c r="P318" s="153">
        <f t="shared" si="257"/>
        <v>680856331.69000006</v>
      </c>
      <c r="Q318" s="153">
        <f t="shared" ref="Q318:V318" si="259">Q20+Q65+Q129+Q163+Q204+Q212+Q223+Q264+Q267+Q287+Q294+Q297+Q305+Q308</f>
        <v>329009090.81000006</v>
      </c>
      <c r="R318" s="153">
        <f t="shared" si="259"/>
        <v>276473796.30000001</v>
      </c>
      <c r="S318" s="153">
        <f t="shared" si="259"/>
        <v>31235054.48</v>
      </c>
      <c r="T318" s="153">
        <f t="shared" si="259"/>
        <v>5554164.3700000001</v>
      </c>
      <c r="U318" s="153">
        <f t="shared" si="259"/>
        <v>128310.09</v>
      </c>
      <c r="V318" s="153">
        <f t="shared" si="259"/>
        <v>297774036.33000004</v>
      </c>
      <c r="W318" s="154">
        <f t="shared" si="209"/>
        <v>45.044610142538147</v>
      </c>
      <c r="X318" s="153">
        <f t="shared" si="257"/>
        <v>1945244530.0200005</v>
      </c>
      <c r="Y318" s="202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  <c r="CY318" s="31"/>
      <c r="CZ318" s="31"/>
      <c r="DA318" s="31"/>
      <c r="DB318" s="31"/>
      <c r="DC318" s="31"/>
      <c r="DD318" s="31"/>
      <c r="DE318" s="31"/>
      <c r="DF318" s="31"/>
      <c r="DG318" s="31"/>
      <c r="DH318" s="31"/>
      <c r="DI318" s="31"/>
      <c r="DJ318" s="31"/>
      <c r="DK318" s="31"/>
      <c r="DL318" s="31"/>
      <c r="DM318" s="31"/>
      <c r="DN318" s="31"/>
      <c r="DO318" s="31"/>
      <c r="DP318" s="31"/>
      <c r="DQ318" s="31"/>
      <c r="DR318" s="31"/>
      <c r="DS318" s="31"/>
      <c r="DT318" s="31"/>
      <c r="DU318" s="31"/>
      <c r="DV318" s="31"/>
      <c r="DW318" s="31"/>
      <c r="DX318" s="31"/>
      <c r="DY318" s="31"/>
      <c r="DZ318" s="31"/>
      <c r="EA318" s="31"/>
      <c r="EB318" s="31"/>
      <c r="EC318" s="31"/>
      <c r="ED318" s="31"/>
      <c r="EE318" s="31"/>
      <c r="EF318" s="31"/>
      <c r="EG318" s="31"/>
      <c r="EH318" s="31"/>
      <c r="EI318" s="31"/>
      <c r="EJ318" s="31"/>
      <c r="EK318" s="31"/>
      <c r="EL318" s="31"/>
      <c r="EM318" s="31"/>
      <c r="EN318" s="31"/>
      <c r="EO318" s="31"/>
      <c r="EP318" s="31"/>
      <c r="EQ318" s="31"/>
      <c r="ER318" s="31"/>
      <c r="ES318" s="31"/>
      <c r="ET318" s="31"/>
      <c r="EU318" s="31"/>
      <c r="EV318" s="31"/>
      <c r="EW318" s="31"/>
      <c r="EX318" s="31"/>
      <c r="EY318" s="31"/>
      <c r="EZ318" s="31"/>
      <c r="FA318" s="31"/>
      <c r="FB318" s="31"/>
      <c r="FC318" s="31"/>
      <c r="FD318" s="31"/>
      <c r="FE318" s="31"/>
      <c r="FF318" s="31"/>
      <c r="FG318" s="31"/>
      <c r="FH318" s="31"/>
      <c r="FI318" s="31"/>
      <c r="FJ318" s="31"/>
      <c r="FK318" s="31"/>
      <c r="FL318" s="31"/>
      <c r="FM318" s="31"/>
      <c r="FN318" s="31"/>
      <c r="FO318" s="31"/>
      <c r="FP318" s="31"/>
      <c r="FQ318" s="31"/>
      <c r="FR318" s="31"/>
      <c r="FS318" s="31"/>
      <c r="FT318" s="31"/>
      <c r="FU318" s="31"/>
      <c r="FV318" s="31"/>
      <c r="FW318" s="31"/>
      <c r="FX318" s="31"/>
      <c r="FY318" s="31"/>
      <c r="FZ318" s="31"/>
      <c r="GA318" s="31"/>
      <c r="GB318" s="31"/>
      <c r="GC318" s="31"/>
      <c r="GD318" s="31"/>
      <c r="GE318" s="31"/>
      <c r="GF318" s="31"/>
      <c r="GG318" s="31"/>
      <c r="GH318" s="31"/>
      <c r="GI318" s="31"/>
      <c r="GJ318" s="31"/>
      <c r="GK318" s="31"/>
      <c r="GL318" s="31"/>
      <c r="GM318" s="31"/>
      <c r="GN318" s="31"/>
      <c r="GO318" s="31"/>
      <c r="GP318" s="31"/>
      <c r="GQ318" s="31"/>
      <c r="GR318" s="31"/>
      <c r="GS318" s="31"/>
      <c r="GT318" s="31"/>
      <c r="GU318" s="31"/>
      <c r="GV318" s="31"/>
      <c r="GW318" s="31"/>
      <c r="GX318" s="31"/>
      <c r="GY318" s="31"/>
      <c r="GZ318" s="31"/>
      <c r="HA318" s="31"/>
      <c r="HB318" s="31"/>
      <c r="HC318" s="31"/>
      <c r="HD318" s="31"/>
      <c r="HE318" s="31"/>
      <c r="HF318" s="31"/>
      <c r="HG318" s="31"/>
      <c r="HH318" s="31"/>
      <c r="HI318" s="31"/>
      <c r="HJ318" s="31"/>
      <c r="HK318" s="31"/>
      <c r="HL318" s="31"/>
      <c r="HM318" s="31"/>
      <c r="HN318" s="31"/>
      <c r="HO318" s="31"/>
      <c r="HP318" s="31"/>
      <c r="HQ318" s="31"/>
      <c r="HR318" s="31"/>
      <c r="HS318" s="31"/>
      <c r="HT318" s="31"/>
      <c r="HU318" s="31"/>
      <c r="HV318" s="31"/>
      <c r="HW318" s="31"/>
      <c r="HX318" s="31"/>
      <c r="HY318" s="31"/>
      <c r="HZ318" s="31"/>
      <c r="IA318" s="31"/>
      <c r="IB318" s="31"/>
      <c r="IC318" s="31"/>
      <c r="ID318" s="31"/>
      <c r="IE318" s="31"/>
      <c r="IF318" s="31"/>
      <c r="IG318" s="31"/>
      <c r="IH318" s="31"/>
      <c r="II318" s="31"/>
      <c r="IJ318" s="31"/>
      <c r="IK318" s="31"/>
      <c r="IL318" s="31"/>
      <c r="IM318" s="31"/>
      <c r="IN318" s="31"/>
      <c r="IO318" s="31"/>
      <c r="IP318" s="31"/>
      <c r="IQ318" s="31"/>
      <c r="IR318" s="31"/>
      <c r="IS318" s="31"/>
      <c r="IT318" s="31"/>
      <c r="IU318" s="31"/>
      <c r="IV318" s="31"/>
      <c r="IW318" s="31"/>
      <c r="IX318" s="31"/>
      <c r="IY318" s="31"/>
      <c r="IZ318" s="31"/>
      <c r="JA318" s="31"/>
      <c r="JB318" s="31"/>
      <c r="JC318" s="31"/>
      <c r="JD318" s="31"/>
      <c r="JE318" s="31"/>
      <c r="JF318" s="31"/>
      <c r="JG318" s="31"/>
      <c r="JH318" s="31"/>
      <c r="JI318" s="31"/>
      <c r="JJ318" s="31"/>
      <c r="JK318" s="31"/>
      <c r="JL318" s="31"/>
      <c r="JM318" s="31"/>
      <c r="JN318" s="31"/>
      <c r="JO318" s="31"/>
      <c r="JP318" s="31"/>
      <c r="JQ318" s="31"/>
      <c r="JR318" s="31"/>
      <c r="JS318" s="31"/>
      <c r="JT318" s="31"/>
      <c r="JU318" s="31"/>
      <c r="JV318" s="31"/>
      <c r="JW318" s="31"/>
      <c r="JX318" s="31"/>
      <c r="JY318" s="31"/>
      <c r="JZ318" s="31"/>
      <c r="KA318" s="31"/>
      <c r="KB318" s="31"/>
      <c r="KC318" s="31"/>
      <c r="KD318" s="31"/>
      <c r="KE318" s="31"/>
      <c r="KF318" s="31"/>
      <c r="KG318" s="31"/>
      <c r="KH318" s="31"/>
      <c r="KI318" s="31"/>
      <c r="KJ318" s="31"/>
      <c r="KK318" s="31"/>
      <c r="KL318" s="31"/>
      <c r="KM318" s="31"/>
      <c r="KN318" s="31"/>
      <c r="KO318" s="31"/>
      <c r="KP318" s="31"/>
      <c r="KQ318" s="31"/>
      <c r="KR318" s="31"/>
      <c r="KS318" s="31"/>
      <c r="KT318" s="31"/>
      <c r="KU318" s="31"/>
      <c r="KV318" s="31"/>
      <c r="KW318" s="31"/>
      <c r="KX318" s="31"/>
      <c r="KY318" s="31"/>
      <c r="KZ318" s="31"/>
      <c r="LA318" s="31"/>
      <c r="LB318" s="31"/>
      <c r="LC318" s="31"/>
      <c r="LD318" s="31"/>
      <c r="LE318" s="31"/>
      <c r="LF318" s="31"/>
      <c r="LG318" s="31"/>
      <c r="LH318" s="31"/>
      <c r="LI318" s="31"/>
      <c r="LJ318" s="31"/>
      <c r="LK318" s="31"/>
      <c r="LL318" s="31"/>
      <c r="LM318" s="31"/>
      <c r="LN318" s="31"/>
      <c r="LO318" s="31"/>
      <c r="LP318" s="31"/>
      <c r="LQ318" s="31"/>
      <c r="LR318" s="31"/>
      <c r="LS318" s="31"/>
      <c r="LT318" s="31"/>
      <c r="LU318" s="31"/>
      <c r="LV318" s="31"/>
      <c r="LW318" s="31"/>
      <c r="LX318" s="31"/>
      <c r="LY318" s="31"/>
      <c r="LZ318" s="31"/>
      <c r="MA318" s="31"/>
      <c r="MB318" s="31"/>
      <c r="MC318" s="31"/>
      <c r="MD318" s="31"/>
      <c r="ME318" s="31"/>
      <c r="MF318" s="31"/>
      <c r="MG318" s="31"/>
      <c r="MH318" s="31"/>
      <c r="MI318" s="31"/>
      <c r="MJ318" s="31"/>
      <c r="MK318" s="31"/>
      <c r="ML318" s="31"/>
      <c r="MM318" s="31"/>
      <c r="MN318" s="31"/>
      <c r="MO318" s="31"/>
      <c r="MP318" s="31"/>
      <c r="MQ318" s="31"/>
      <c r="MR318" s="31"/>
      <c r="MS318" s="31"/>
      <c r="MT318" s="31"/>
      <c r="MU318" s="31"/>
      <c r="MV318" s="31"/>
      <c r="MW318" s="31"/>
      <c r="MX318" s="31"/>
      <c r="MY318" s="31"/>
      <c r="MZ318" s="31"/>
      <c r="NA318" s="31"/>
      <c r="NB318" s="31"/>
      <c r="NC318" s="31"/>
      <c r="ND318" s="31"/>
      <c r="NE318" s="31"/>
      <c r="NF318" s="31"/>
      <c r="NG318" s="31"/>
      <c r="NH318" s="31"/>
      <c r="NI318" s="31"/>
      <c r="NJ318" s="31"/>
      <c r="NK318" s="31"/>
      <c r="NL318" s="31"/>
      <c r="NM318" s="31"/>
      <c r="NN318" s="31"/>
      <c r="NO318" s="31"/>
      <c r="NP318" s="31"/>
      <c r="NQ318" s="31"/>
      <c r="NR318" s="31"/>
      <c r="NS318" s="31"/>
      <c r="NT318" s="31"/>
      <c r="NU318" s="31"/>
      <c r="NV318" s="31"/>
      <c r="NW318" s="31"/>
      <c r="NX318" s="31"/>
      <c r="NY318" s="31"/>
      <c r="NZ318" s="31"/>
      <c r="OA318" s="31"/>
      <c r="OB318" s="31"/>
      <c r="OC318" s="31"/>
      <c r="OD318" s="31"/>
      <c r="OE318" s="31"/>
      <c r="OF318" s="31"/>
      <c r="OG318" s="31"/>
      <c r="OH318" s="31"/>
      <c r="OI318" s="31"/>
      <c r="OJ318" s="31"/>
      <c r="OK318" s="31"/>
      <c r="OL318" s="31"/>
      <c r="OM318" s="31"/>
      <c r="ON318" s="31"/>
      <c r="OO318" s="31"/>
      <c r="OP318" s="31"/>
      <c r="OQ318" s="31"/>
      <c r="OR318" s="31"/>
      <c r="OS318" s="31"/>
      <c r="OT318" s="31"/>
      <c r="OU318" s="31"/>
      <c r="OV318" s="31"/>
      <c r="OW318" s="31"/>
      <c r="OX318" s="31"/>
      <c r="OY318" s="31"/>
      <c r="OZ318" s="31"/>
      <c r="PA318" s="31"/>
      <c r="PB318" s="31"/>
      <c r="PC318" s="31"/>
      <c r="PD318" s="31"/>
      <c r="PE318" s="31"/>
      <c r="PF318" s="31"/>
      <c r="PG318" s="31"/>
      <c r="PH318" s="31"/>
      <c r="PI318" s="31"/>
      <c r="PJ318" s="31"/>
      <c r="PK318" s="31"/>
      <c r="PL318" s="31"/>
      <c r="PM318" s="31"/>
      <c r="PN318" s="31"/>
      <c r="PO318" s="31"/>
      <c r="PP318" s="31"/>
      <c r="PQ318" s="31"/>
      <c r="PR318" s="31"/>
      <c r="PS318" s="31"/>
      <c r="PT318" s="31"/>
      <c r="PU318" s="31"/>
      <c r="PV318" s="31"/>
      <c r="PW318" s="31"/>
      <c r="PX318" s="31"/>
      <c r="PY318" s="31"/>
      <c r="PZ318" s="31"/>
      <c r="QA318" s="31"/>
      <c r="QB318" s="31"/>
      <c r="QC318" s="31"/>
      <c r="QD318" s="31"/>
      <c r="QE318" s="31"/>
      <c r="QF318" s="31"/>
      <c r="QG318" s="31"/>
      <c r="QH318" s="31"/>
      <c r="QI318" s="31"/>
      <c r="QJ318" s="31"/>
      <c r="QK318" s="31"/>
      <c r="QL318" s="31"/>
      <c r="QM318" s="31"/>
      <c r="QN318" s="31"/>
      <c r="QO318" s="31"/>
      <c r="QP318" s="31"/>
      <c r="QQ318" s="31"/>
      <c r="QR318" s="31"/>
      <c r="QS318" s="31"/>
      <c r="QT318" s="31"/>
      <c r="QU318" s="31"/>
      <c r="QV318" s="31"/>
      <c r="QW318" s="31"/>
      <c r="QX318" s="31"/>
      <c r="QY318" s="31"/>
      <c r="QZ318" s="31"/>
      <c r="RA318" s="31"/>
      <c r="RB318" s="31"/>
      <c r="RC318" s="31"/>
      <c r="RD318" s="31"/>
      <c r="RE318" s="31"/>
      <c r="RF318" s="31"/>
      <c r="RG318" s="31"/>
      <c r="RH318" s="31"/>
      <c r="RI318" s="31"/>
      <c r="RJ318" s="31"/>
      <c r="RK318" s="31"/>
      <c r="RL318" s="31"/>
      <c r="RM318" s="31"/>
      <c r="RN318" s="31"/>
      <c r="RO318" s="31"/>
      <c r="RP318" s="31"/>
      <c r="RQ318" s="31"/>
      <c r="RR318" s="31"/>
      <c r="RS318" s="31"/>
      <c r="RT318" s="31"/>
      <c r="RU318" s="31"/>
      <c r="RV318" s="31"/>
      <c r="RW318" s="31"/>
      <c r="RX318" s="31"/>
      <c r="RY318" s="31"/>
      <c r="RZ318" s="31"/>
      <c r="SA318" s="31"/>
      <c r="SB318" s="31"/>
      <c r="SC318" s="31"/>
      <c r="SD318" s="31"/>
      <c r="SE318" s="31"/>
      <c r="SF318" s="31"/>
      <c r="SG318" s="31"/>
      <c r="SH318" s="31"/>
      <c r="SI318" s="31"/>
      <c r="SJ318" s="31"/>
      <c r="SK318" s="31"/>
      <c r="SL318" s="31"/>
      <c r="SM318" s="31"/>
      <c r="SN318" s="31"/>
      <c r="SO318" s="31"/>
      <c r="SP318" s="31"/>
      <c r="SQ318" s="31"/>
      <c r="SR318" s="31"/>
      <c r="SS318" s="31"/>
      <c r="ST318" s="31"/>
      <c r="SU318" s="31"/>
      <c r="SV318" s="31"/>
      <c r="SW318" s="31"/>
      <c r="SX318" s="31"/>
      <c r="SY318" s="31"/>
      <c r="SZ318" s="31"/>
      <c r="TA318" s="31"/>
      <c r="TB318" s="31"/>
      <c r="TC318" s="31"/>
      <c r="TD318" s="31"/>
      <c r="TE318" s="31"/>
      <c r="TF318" s="31"/>
      <c r="TG318" s="31"/>
      <c r="TH318" s="31"/>
      <c r="TI318" s="31"/>
      <c r="TJ318" s="31"/>
      <c r="TK318" s="31"/>
      <c r="TL318" s="31"/>
      <c r="TM318" s="31"/>
      <c r="TN318" s="31"/>
      <c r="TO318" s="31"/>
    </row>
    <row r="319" spans="1:535" s="33" customFormat="1" ht="39.75" customHeight="1" x14ac:dyDescent="0.25">
      <c r="A319" s="99"/>
      <c r="B319" s="93"/>
      <c r="C319" s="67" t="s">
        <v>401</v>
      </c>
      <c r="D319" s="155">
        <f>D67+D74+D226+D227+D77+D135</f>
        <v>485377355.60000002</v>
      </c>
      <c r="E319" s="155">
        <f t="shared" ref="E319:I319" si="260">E67+E74+E226+E227+E77+E135</f>
        <v>396066000</v>
      </c>
      <c r="F319" s="155">
        <f t="shared" si="260"/>
        <v>0</v>
      </c>
      <c r="G319" s="155">
        <f t="shared" si="260"/>
        <v>356164410.38</v>
      </c>
      <c r="H319" s="155">
        <f t="shared" si="260"/>
        <v>290129988.41999996</v>
      </c>
      <c r="I319" s="155">
        <f t="shared" si="260"/>
        <v>0</v>
      </c>
      <c r="J319" s="156">
        <f t="shared" si="211"/>
        <v>73.378868270384544</v>
      </c>
      <c r="K319" s="155">
        <f t="shared" ref="K319:V319" si="261">K67+K74+K226+K227+K77+K135</f>
        <v>27711153.18</v>
      </c>
      <c r="L319" s="155">
        <f t="shared" si="261"/>
        <v>24218203.18</v>
      </c>
      <c r="M319" s="155">
        <f t="shared" si="261"/>
        <v>0</v>
      </c>
      <c r="N319" s="155">
        <f t="shared" si="261"/>
        <v>0</v>
      </c>
      <c r="O319" s="155">
        <f t="shared" si="261"/>
        <v>0</v>
      </c>
      <c r="P319" s="155">
        <f t="shared" si="261"/>
        <v>27711153.18</v>
      </c>
      <c r="Q319" s="155">
        <f t="shared" si="261"/>
        <v>9573521.5399999991</v>
      </c>
      <c r="R319" s="155">
        <f t="shared" si="261"/>
        <v>9573521.5399999991</v>
      </c>
      <c r="S319" s="155">
        <f t="shared" si="261"/>
        <v>0</v>
      </c>
      <c r="T319" s="155">
        <f t="shared" si="261"/>
        <v>0</v>
      </c>
      <c r="U319" s="155">
        <f t="shared" si="261"/>
        <v>0</v>
      </c>
      <c r="V319" s="155">
        <f t="shared" si="261"/>
        <v>9573521.5399999991</v>
      </c>
      <c r="W319" s="156">
        <f t="shared" si="209"/>
        <v>34.547539316802975</v>
      </c>
      <c r="X319" s="155">
        <f>X67+X74+X226+X227+X77+X135</f>
        <v>365737931.91999996</v>
      </c>
      <c r="Y319" s="20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  <c r="CO319" s="32"/>
      <c r="CP319" s="32"/>
      <c r="CQ319" s="32"/>
      <c r="CR319" s="32"/>
      <c r="CS319" s="32"/>
      <c r="CT319" s="32"/>
      <c r="CU319" s="32"/>
      <c r="CV319" s="32"/>
      <c r="CW319" s="32"/>
      <c r="CX319" s="32"/>
      <c r="CY319" s="32"/>
      <c r="CZ319" s="32"/>
      <c r="DA319" s="32"/>
      <c r="DB319" s="32"/>
      <c r="DC319" s="32"/>
      <c r="DD319" s="32"/>
      <c r="DE319" s="32"/>
      <c r="DF319" s="32"/>
      <c r="DG319" s="32"/>
      <c r="DH319" s="32"/>
      <c r="DI319" s="32"/>
      <c r="DJ319" s="32"/>
      <c r="DK319" s="32"/>
      <c r="DL319" s="32"/>
      <c r="DM319" s="32"/>
      <c r="DN319" s="32"/>
      <c r="DO319" s="32"/>
      <c r="DP319" s="32"/>
      <c r="DQ319" s="32"/>
      <c r="DR319" s="32"/>
      <c r="DS319" s="32"/>
      <c r="DT319" s="32"/>
      <c r="DU319" s="32"/>
      <c r="DV319" s="32"/>
      <c r="DW319" s="32"/>
      <c r="DX319" s="32"/>
      <c r="DY319" s="32"/>
      <c r="DZ319" s="32"/>
      <c r="EA319" s="32"/>
      <c r="EB319" s="32"/>
      <c r="EC319" s="32"/>
      <c r="ED319" s="32"/>
      <c r="EE319" s="32"/>
      <c r="EF319" s="32"/>
      <c r="EG319" s="32"/>
      <c r="EH319" s="32"/>
      <c r="EI319" s="32"/>
      <c r="EJ319" s="32"/>
      <c r="EK319" s="32"/>
      <c r="EL319" s="32"/>
      <c r="EM319" s="32"/>
      <c r="EN319" s="32"/>
      <c r="EO319" s="32"/>
      <c r="EP319" s="32"/>
      <c r="EQ319" s="32"/>
      <c r="ER319" s="32"/>
      <c r="ES319" s="32"/>
      <c r="ET319" s="32"/>
      <c r="EU319" s="32"/>
      <c r="EV319" s="32"/>
      <c r="EW319" s="32"/>
      <c r="EX319" s="32"/>
      <c r="EY319" s="32"/>
      <c r="EZ319" s="32"/>
      <c r="FA319" s="32"/>
      <c r="FB319" s="32"/>
      <c r="FC319" s="32"/>
      <c r="FD319" s="32"/>
      <c r="FE319" s="32"/>
      <c r="FF319" s="32"/>
      <c r="FG319" s="32"/>
      <c r="FH319" s="32"/>
      <c r="FI319" s="32"/>
      <c r="FJ319" s="32"/>
      <c r="FK319" s="32"/>
      <c r="FL319" s="32"/>
      <c r="FM319" s="32"/>
      <c r="FN319" s="32"/>
      <c r="FO319" s="32"/>
      <c r="FP319" s="32"/>
      <c r="FQ319" s="32"/>
      <c r="FR319" s="32"/>
      <c r="FS319" s="32"/>
      <c r="FT319" s="32"/>
      <c r="FU319" s="32"/>
      <c r="FV319" s="32"/>
      <c r="FW319" s="32"/>
      <c r="FX319" s="32"/>
      <c r="FY319" s="32"/>
      <c r="FZ319" s="32"/>
      <c r="GA319" s="32"/>
      <c r="GB319" s="32"/>
      <c r="GC319" s="32"/>
      <c r="GD319" s="32"/>
      <c r="GE319" s="32"/>
      <c r="GF319" s="32"/>
      <c r="GG319" s="32"/>
      <c r="GH319" s="32"/>
      <c r="GI319" s="32"/>
      <c r="GJ319" s="32"/>
      <c r="GK319" s="32"/>
      <c r="GL319" s="32"/>
      <c r="GM319" s="32"/>
      <c r="GN319" s="32"/>
      <c r="GO319" s="32"/>
      <c r="GP319" s="32"/>
      <c r="GQ319" s="32"/>
      <c r="GR319" s="32"/>
      <c r="GS319" s="32"/>
      <c r="GT319" s="32"/>
      <c r="GU319" s="32"/>
      <c r="GV319" s="32"/>
      <c r="GW319" s="32"/>
      <c r="GX319" s="32"/>
      <c r="GY319" s="32"/>
      <c r="GZ319" s="32"/>
      <c r="HA319" s="32"/>
      <c r="HB319" s="32"/>
      <c r="HC319" s="32"/>
      <c r="HD319" s="32"/>
      <c r="HE319" s="32"/>
      <c r="HF319" s="32"/>
      <c r="HG319" s="32"/>
      <c r="HH319" s="32"/>
      <c r="HI319" s="32"/>
      <c r="HJ319" s="32"/>
      <c r="HK319" s="32"/>
      <c r="HL319" s="32"/>
      <c r="HM319" s="32"/>
      <c r="HN319" s="32"/>
      <c r="HO319" s="32"/>
      <c r="HP319" s="32"/>
      <c r="HQ319" s="32"/>
      <c r="HR319" s="32"/>
      <c r="HS319" s="32"/>
      <c r="HT319" s="32"/>
      <c r="HU319" s="32"/>
      <c r="HV319" s="32"/>
      <c r="HW319" s="32"/>
      <c r="HX319" s="32"/>
      <c r="HY319" s="32"/>
      <c r="HZ319" s="32"/>
      <c r="IA319" s="32"/>
      <c r="IB319" s="32"/>
      <c r="IC319" s="32"/>
      <c r="ID319" s="32"/>
      <c r="IE319" s="32"/>
      <c r="IF319" s="32"/>
      <c r="IG319" s="32"/>
      <c r="IH319" s="32"/>
      <c r="II319" s="32"/>
      <c r="IJ319" s="32"/>
      <c r="IK319" s="32"/>
      <c r="IL319" s="32"/>
      <c r="IM319" s="32"/>
      <c r="IN319" s="32"/>
      <c r="IO319" s="32"/>
      <c r="IP319" s="32"/>
      <c r="IQ319" s="32"/>
      <c r="IR319" s="32"/>
      <c r="IS319" s="32"/>
      <c r="IT319" s="32"/>
      <c r="IU319" s="32"/>
      <c r="IV319" s="32"/>
      <c r="IW319" s="32"/>
      <c r="IX319" s="32"/>
      <c r="IY319" s="32"/>
      <c r="IZ319" s="32"/>
      <c r="JA319" s="32"/>
      <c r="JB319" s="32"/>
      <c r="JC319" s="32"/>
      <c r="JD319" s="32"/>
      <c r="JE319" s="32"/>
      <c r="JF319" s="32"/>
      <c r="JG319" s="32"/>
      <c r="JH319" s="32"/>
      <c r="JI319" s="32"/>
      <c r="JJ319" s="32"/>
      <c r="JK319" s="32"/>
      <c r="JL319" s="32"/>
      <c r="JM319" s="32"/>
      <c r="JN319" s="32"/>
      <c r="JO319" s="32"/>
      <c r="JP319" s="32"/>
      <c r="JQ319" s="32"/>
      <c r="JR319" s="32"/>
      <c r="JS319" s="32"/>
      <c r="JT319" s="32"/>
      <c r="JU319" s="32"/>
      <c r="JV319" s="32"/>
      <c r="JW319" s="32"/>
      <c r="JX319" s="32"/>
      <c r="JY319" s="32"/>
      <c r="JZ319" s="32"/>
      <c r="KA319" s="32"/>
      <c r="KB319" s="32"/>
      <c r="KC319" s="32"/>
      <c r="KD319" s="32"/>
      <c r="KE319" s="32"/>
      <c r="KF319" s="32"/>
      <c r="KG319" s="32"/>
      <c r="KH319" s="32"/>
      <c r="KI319" s="32"/>
      <c r="KJ319" s="32"/>
      <c r="KK319" s="32"/>
      <c r="KL319" s="32"/>
      <c r="KM319" s="32"/>
      <c r="KN319" s="32"/>
      <c r="KO319" s="32"/>
      <c r="KP319" s="32"/>
      <c r="KQ319" s="32"/>
      <c r="KR319" s="32"/>
      <c r="KS319" s="32"/>
      <c r="KT319" s="32"/>
      <c r="KU319" s="32"/>
      <c r="KV319" s="32"/>
      <c r="KW319" s="32"/>
      <c r="KX319" s="32"/>
      <c r="KY319" s="32"/>
      <c r="KZ319" s="32"/>
      <c r="LA319" s="32"/>
      <c r="LB319" s="32"/>
      <c r="LC319" s="32"/>
      <c r="LD319" s="32"/>
      <c r="LE319" s="32"/>
      <c r="LF319" s="32"/>
      <c r="LG319" s="32"/>
      <c r="LH319" s="32"/>
      <c r="LI319" s="32"/>
      <c r="LJ319" s="32"/>
      <c r="LK319" s="32"/>
      <c r="LL319" s="32"/>
      <c r="LM319" s="32"/>
      <c r="LN319" s="32"/>
      <c r="LO319" s="32"/>
      <c r="LP319" s="32"/>
      <c r="LQ319" s="32"/>
      <c r="LR319" s="32"/>
      <c r="LS319" s="32"/>
      <c r="LT319" s="32"/>
      <c r="LU319" s="32"/>
      <c r="LV319" s="32"/>
      <c r="LW319" s="32"/>
      <c r="LX319" s="32"/>
      <c r="LY319" s="32"/>
      <c r="LZ319" s="32"/>
      <c r="MA319" s="32"/>
      <c r="MB319" s="32"/>
      <c r="MC319" s="32"/>
      <c r="MD319" s="32"/>
      <c r="ME319" s="32"/>
      <c r="MF319" s="32"/>
      <c r="MG319" s="32"/>
      <c r="MH319" s="32"/>
      <c r="MI319" s="32"/>
      <c r="MJ319" s="32"/>
      <c r="MK319" s="32"/>
      <c r="ML319" s="32"/>
      <c r="MM319" s="32"/>
      <c r="MN319" s="32"/>
      <c r="MO319" s="32"/>
      <c r="MP319" s="32"/>
      <c r="MQ319" s="32"/>
      <c r="MR319" s="32"/>
      <c r="MS319" s="32"/>
      <c r="MT319" s="32"/>
      <c r="MU319" s="32"/>
      <c r="MV319" s="32"/>
      <c r="MW319" s="32"/>
      <c r="MX319" s="32"/>
      <c r="MY319" s="32"/>
      <c r="MZ319" s="32"/>
      <c r="NA319" s="32"/>
      <c r="NB319" s="32"/>
      <c r="NC319" s="32"/>
      <c r="ND319" s="32"/>
      <c r="NE319" s="32"/>
      <c r="NF319" s="32"/>
      <c r="NG319" s="32"/>
      <c r="NH319" s="32"/>
      <c r="NI319" s="32"/>
      <c r="NJ319" s="32"/>
      <c r="NK319" s="32"/>
      <c r="NL319" s="32"/>
      <c r="NM319" s="32"/>
      <c r="NN319" s="32"/>
      <c r="NO319" s="32"/>
      <c r="NP319" s="32"/>
      <c r="NQ319" s="32"/>
      <c r="NR319" s="32"/>
      <c r="NS319" s="32"/>
      <c r="NT319" s="32"/>
      <c r="NU319" s="32"/>
      <c r="NV319" s="32"/>
      <c r="NW319" s="32"/>
      <c r="NX319" s="32"/>
      <c r="NY319" s="32"/>
      <c r="NZ319" s="32"/>
      <c r="OA319" s="32"/>
      <c r="OB319" s="32"/>
      <c r="OC319" s="32"/>
      <c r="OD319" s="32"/>
      <c r="OE319" s="32"/>
      <c r="OF319" s="32"/>
      <c r="OG319" s="32"/>
      <c r="OH319" s="32"/>
      <c r="OI319" s="32"/>
      <c r="OJ319" s="32"/>
      <c r="OK319" s="32"/>
      <c r="OL319" s="32"/>
      <c r="OM319" s="32"/>
      <c r="ON319" s="32"/>
      <c r="OO319" s="32"/>
      <c r="OP319" s="32"/>
      <c r="OQ319" s="32"/>
      <c r="OR319" s="32"/>
      <c r="OS319" s="32"/>
      <c r="OT319" s="32"/>
      <c r="OU319" s="32"/>
      <c r="OV319" s="32"/>
      <c r="OW319" s="32"/>
      <c r="OX319" s="32"/>
      <c r="OY319" s="32"/>
      <c r="OZ319" s="32"/>
      <c r="PA319" s="32"/>
      <c r="PB319" s="32"/>
      <c r="PC319" s="32"/>
      <c r="PD319" s="32"/>
      <c r="PE319" s="32"/>
      <c r="PF319" s="32"/>
      <c r="PG319" s="32"/>
      <c r="PH319" s="32"/>
      <c r="PI319" s="32"/>
      <c r="PJ319" s="32"/>
      <c r="PK319" s="32"/>
      <c r="PL319" s="32"/>
      <c r="PM319" s="32"/>
      <c r="PN319" s="32"/>
      <c r="PO319" s="32"/>
      <c r="PP319" s="32"/>
      <c r="PQ319" s="32"/>
      <c r="PR319" s="32"/>
      <c r="PS319" s="32"/>
      <c r="PT319" s="32"/>
      <c r="PU319" s="32"/>
      <c r="PV319" s="32"/>
      <c r="PW319" s="32"/>
      <c r="PX319" s="32"/>
      <c r="PY319" s="32"/>
      <c r="PZ319" s="32"/>
      <c r="QA319" s="32"/>
      <c r="QB319" s="32"/>
      <c r="QC319" s="32"/>
      <c r="QD319" s="32"/>
      <c r="QE319" s="32"/>
      <c r="QF319" s="32"/>
      <c r="QG319" s="32"/>
      <c r="QH319" s="32"/>
      <c r="QI319" s="32"/>
      <c r="QJ319" s="32"/>
      <c r="QK319" s="32"/>
      <c r="QL319" s="32"/>
      <c r="QM319" s="32"/>
      <c r="QN319" s="32"/>
      <c r="QO319" s="32"/>
      <c r="QP319" s="32"/>
      <c r="QQ319" s="32"/>
      <c r="QR319" s="32"/>
      <c r="QS319" s="32"/>
      <c r="QT319" s="32"/>
      <c r="QU319" s="32"/>
      <c r="QV319" s="32"/>
      <c r="QW319" s="32"/>
      <c r="QX319" s="32"/>
      <c r="QY319" s="32"/>
      <c r="QZ319" s="32"/>
      <c r="RA319" s="32"/>
      <c r="RB319" s="32"/>
      <c r="RC319" s="32"/>
      <c r="RD319" s="32"/>
      <c r="RE319" s="32"/>
      <c r="RF319" s="32"/>
      <c r="RG319" s="32"/>
      <c r="RH319" s="32"/>
      <c r="RI319" s="32"/>
      <c r="RJ319" s="32"/>
      <c r="RK319" s="32"/>
      <c r="RL319" s="32"/>
      <c r="RM319" s="32"/>
      <c r="RN319" s="32"/>
      <c r="RO319" s="32"/>
      <c r="RP319" s="32"/>
      <c r="RQ319" s="32"/>
      <c r="RR319" s="32"/>
      <c r="RS319" s="32"/>
      <c r="RT319" s="32"/>
      <c r="RU319" s="32"/>
      <c r="RV319" s="32"/>
      <c r="RW319" s="32"/>
      <c r="RX319" s="32"/>
      <c r="RY319" s="32"/>
      <c r="RZ319" s="32"/>
      <c r="SA319" s="32"/>
      <c r="SB319" s="32"/>
      <c r="SC319" s="32"/>
      <c r="SD319" s="32"/>
      <c r="SE319" s="32"/>
      <c r="SF319" s="32"/>
      <c r="SG319" s="32"/>
      <c r="SH319" s="32"/>
      <c r="SI319" s="32"/>
      <c r="SJ319" s="32"/>
      <c r="SK319" s="32"/>
      <c r="SL319" s="32"/>
      <c r="SM319" s="32"/>
      <c r="SN319" s="32"/>
      <c r="SO319" s="32"/>
      <c r="SP319" s="32"/>
      <c r="SQ319" s="32"/>
      <c r="SR319" s="32"/>
      <c r="SS319" s="32"/>
      <c r="ST319" s="32"/>
      <c r="SU319" s="32"/>
      <c r="SV319" s="32"/>
      <c r="SW319" s="32"/>
      <c r="SX319" s="32"/>
      <c r="SY319" s="32"/>
      <c r="SZ319" s="32"/>
      <c r="TA319" s="32"/>
      <c r="TB319" s="32"/>
      <c r="TC319" s="32"/>
      <c r="TD319" s="32"/>
      <c r="TE319" s="32"/>
      <c r="TF319" s="32"/>
      <c r="TG319" s="32"/>
      <c r="TH319" s="32"/>
      <c r="TI319" s="32"/>
      <c r="TJ319" s="32"/>
      <c r="TK319" s="32"/>
      <c r="TL319" s="32"/>
      <c r="TM319" s="32"/>
      <c r="TN319" s="32"/>
      <c r="TO319" s="32"/>
    </row>
    <row r="320" spans="1:535" s="33" customFormat="1" ht="37.5" customHeight="1" x14ac:dyDescent="0.25">
      <c r="A320" s="99"/>
      <c r="B320" s="93"/>
      <c r="C320" s="67" t="s">
        <v>402</v>
      </c>
      <c r="D320" s="155">
        <f>D22+D70+D72+D167+D69+D73+D134+D75+D78+D136+D168+D169+D228+D76</f>
        <v>30757594.240000002</v>
      </c>
      <c r="E320" s="155">
        <f t="shared" ref="E320:I320" si="262">E22+E70+E72+E167+E69+E73+E134+E75+E78+E136+E168+E169+E228+E76</f>
        <v>4133559</v>
      </c>
      <c r="F320" s="155">
        <f t="shared" si="262"/>
        <v>0</v>
      </c>
      <c r="G320" s="155">
        <f t="shared" si="262"/>
        <v>22642249.82</v>
      </c>
      <c r="H320" s="155">
        <f t="shared" si="262"/>
        <v>1865806.2</v>
      </c>
      <c r="I320" s="155">
        <f t="shared" si="262"/>
        <v>0</v>
      </c>
      <c r="J320" s="156">
        <f t="shared" si="211"/>
        <v>73.615152223296903</v>
      </c>
      <c r="K320" s="155">
        <f t="shared" ref="K320:V320" si="263">K22+K70+K72+K167+K69+K73+K134+K75+K78+K136+K168+K169+K228+K76</f>
        <v>5523466.0499999998</v>
      </c>
      <c r="L320" s="155">
        <f t="shared" si="263"/>
        <v>5523466.0499999998</v>
      </c>
      <c r="M320" s="155">
        <f t="shared" si="263"/>
        <v>0</v>
      </c>
      <c r="N320" s="155">
        <f t="shared" si="263"/>
        <v>0</v>
      </c>
      <c r="O320" s="155">
        <f t="shared" si="263"/>
        <v>0</v>
      </c>
      <c r="P320" s="155">
        <f t="shared" si="263"/>
        <v>5523466.0499999998</v>
      </c>
      <c r="Q320" s="155">
        <f t="shared" si="263"/>
        <v>3029262.85</v>
      </c>
      <c r="R320" s="155">
        <f t="shared" si="263"/>
        <v>3029262.85</v>
      </c>
      <c r="S320" s="155">
        <f t="shared" si="263"/>
        <v>0</v>
      </c>
      <c r="T320" s="155">
        <f t="shared" si="263"/>
        <v>0</v>
      </c>
      <c r="U320" s="155">
        <f t="shared" si="263"/>
        <v>0</v>
      </c>
      <c r="V320" s="155">
        <f t="shared" si="263"/>
        <v>3029262.85</v>
      </c>
      <c r="W320" s="156">
        <f t="shared" si="209"/>
        <v>54.843513521731523</v>
      </c>
      <c r="X320" s="155">
        <f>X22+X70+X72+X167+X69+X73+X134+X75+X78+X136+X168+X169+X228+X76</f>
        <v>25671512.669999998</v>
      </c>
      <c r="Y320" s="20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  <c r="CO320" s="32"/>
      <c r="CP320" s="32"/>
      <c r="CQ320" s="32"/>
      <c r="CR320" s="32"/>
      <c r="CS320" s="32"/>
      <c r="CT320" s="32"/>
      <c r="CU320" s="32"/>
      <c r="CV320" s="32"/>
      <c r="CW320" s="32"/>
      <c r="CX320" s="32"/>
      <c r="CY320" s="32"/>
      <c r="CZ320" s="32"/>
      <c r="DA320" s="32"/>
      <c r="DB320" s="32"/>
      <c r="DC320" s="32"/>
      <c r="DD320" s="32"/>
      <c r="DE320" s="32"/>
      <c r="DF320" s="32"/>
      <c r="DG320" s="32"/>
      <c r="DH320" s="32"/>
      <c r="DI320" s="32"/>
      <c r="DJ320" s="32"/>
      <c r="DK320" s="32"/>
      <c r="DL320" s="32"/>
      <c r="DM320" s="32"/>
      <c r="DN320" s="32"/>
      <c r="DO320" s="32"/>
      <c r="DP320" s="32"/>
      <c r="DQ320" s="32"/>
      <c r="DR320" s="32"/>
      <c r="DS320" s="32"/>
      <c r="DT320" s="32"/>
      <c r="DU320" s="32"/>
      <c r="DV320" s="32"/>
      <c r="DW320" s="32"/>
      <c r="DX320" s="32"/>
      <c r="DY320" s="32"/>
      <c r="DZ320" s="32"/>
      <c r="EA320" s="32"/>
      <c r="EB320" s="32"/>
      <c r="EC320" s="32"/>
      <c r="ED320" s="32"/>
      <c r="EE320" s="32"/>
      <c r="EF320" s="32"/>
      <c r="EG320" s="32"/>
      <c r="EH320" s="32"/>
      <c r="EI320" s="32"/>
      <c r="EJ320" s="32"/>
      <c r="EK320" s="32"/>
      <c r="EL320" s="32"/>
      <c r="EM320" s="32"/>
      <c r="EN320" s="32"/>
      <c r="EO320" s="32"/>
      <c r="EP320" s="32"/>
      <c r="EQ320" s="32"/>
      <c r="ER320" s="32"/>
      <c r="ES320" s="32"/>
      <c r="ET320" s="32"/>
      <c r="EU320" s="32"/>
      <c r="EV320" s="32"/>
      <c r="EW320" s="32"/>
      <c r="EX320" s="32"/>
      <c r="EY320" s="32"/>
      <c r="EZ320" s="32"/>
      <c r="FA320" s="32"/>
      <c r="FB320" s="32"/>
      <c r="FC320" s="32"/>
      <c r="FD320" s="32"/>
      <c r="FE320" s="32"/>
      <c r="FF320" s="32"/>
      <c r="FG320" s="32"/>
      <c r="FH320" s="32"/>
      <c r="FI320" s="32"/>
      <c r="FJ320" s="32"/>
      <c r="FK320" s="32"/>
      <c r="FL320" s="32"/>
      <c r="FM320" s="32"/>
      <c r="FN320" s="32"/>
      <c r="FO320" s="32"/>
      <c r="FP320" s="32"/>
      <c r="FQ320" s="32"/>
      <c r="FR320" s="32"/>
      <c r="FS320" s="32"/>
      <c r="FT320" s="32"/>
      <c r="FU320" s="32"/>
      <c r="FV320" s="32"/>
      <c r="FW320" s="32"/>
      <c r="FX320" s="32"/>
      <c r="FY320" s="32"/>
      <c r="FZ320" s="32"/>
      <c r="GA320" s="32"/>
      <c r="GB320" s="32"/>
      <c r="GC320" s="32"/>
      <c r="GD320" s="32"/>
      <c r="GE320" s="32"/>
      <c r="GF320" s="32"/>
      <c r="GG320" s="32"/>
      <c r="GH320" s="32"/>
      <c r="GI320" s="32"/>
      <c r="GJ320" s="32"/>
      <c r="GK320" s="32"/>
      <c r="GL320" s="32"/>
      <c r="GM320" s="32"/>
      <c r="GN320" s="32"/>
      <c r="GO320" s="32"/>
      <c r="GP320" s="32"/>
      <c r="GQ320" s="32"/>
      <c r="GR320" s="32"/>
      <c r="GS320" s="32"/>
      <c r="GT320" s="32"/>
      <c r="GU320" s="32"/>
      <c r="GV320" s="32"/>
      <c r="GW320" s="32"/>
      <c r="GX320" s="32"/>
      <c r="GY320" s="32"/>
      <c r="GZ320" s="32"/>
      <c r="HA320" s="32"/>
      <c r="HB320" s="32"/>
      <c r="HC320" s="32"/>
      <c r="HD320" s="32"/>
      <c r="HE320" s="32"/>
      <c r="HF320" s="32"/>
      <c r="HG320" s="32"/>
      <c r="HH320" s="32"/>
      <c r="HI320" s="32"/>
      <c r="HJ320" s="32"/>
      <c r="HK320" s="32"/>
      <c r="HL320" s="32"/>
      <c r="HM320" s="32"/>
      <c r="HN320" s="32"/>
      <c r="HO320" s="32"/>
      <c r="HP320" s="32"/>
      <c r="HQ320" s="32"/>
      <c r="HR320" s="32"/>
      <c r="HS320" s="32"/>
      <c r="HT320" s="32"/>
      <c r="HU320" s="32"/>
      <c r="HV320" s="32"/>
      <c r="HW320" s="32"/>
      <c r="HX320" s="32"/>
      <c r="HY320" s="32"/>
      <c r="HZ320" s="32"/>
      <c r="IA320" s="32"/>
      <c r="IB320" s="32"/>
      <c r="IC320" s="32"/>
      <c r="ID320" s="32"/>
      <c r="IE320" s="32"/>
      <c r="IF320" s="32"/>
      <c r="IG320" s="32"/>
      <c r="IH320" s="32"/>
      <c r="II320" s="32"/>
      <c r="IJ320" s="32"/>
      <c r="IK320" s="32"/>
      <c r="IL320" s="32"/>
      <c r="IM320" s="32"/>
      <c r="IN320" s="32"/>
      <c r="IO320" s="32"/>
      <c r="IP320" s="32"/>
      <c r="IQ320" s="32"/>
      <c r="IR320" s="32"/>
      <c r="IS320" s="32"/>
      <c r="IT320" s="32"/>
      <c r="IU320" s="32"/>
      <c r="IV320" s="32"/>
      <c r="IW320" s="32"/>
      <c r="IX320" s="32"/>
      <c r="IY320" s="32"/>
      <c r="IZ320" s="32"/>
      <c r="JA320" s="32"/>
      <c r="JB320" s="32"/>
      <c r="JC320" s="32"/>
      <c r="JD320" s="32"/>
      <c r="JE320" s="32"/>
      <c r="JF320" s="32"/>
      <c r="JG320" s="32"/>
      <c r="JH320" s="32"/>
      <c r="JI320" s="32"/>
      <c r="JJ320" s="32"/>
      <c r="JK320" s="32"/>
      <c r="JL320" s="32"/>
      <c r="JM320" s="32"/>
      <c r="JN320" s="32"/>
      <c r="JO320" s="32"/>
      <c r="JP320" s="32"/>
      <c r="JQ320" s="32"/>
      <c r="JR320" s="32"/>
      <c r="JS320" s="32"/>
      <c r="JT320" s="32"/>
      <c r="JU320" s="32"/>
      <c r="JV320" s="32"/>
      <c r="JW320" s="32"/>
      <c r="JX320" s="32"/>
      <c r="JY320" s="32"/>
      <c r="JZ320" s="32"/>
      <c r="KA320" s="32"/>
      <c r="KB320" s="32"/>
      <c r="KC320" s="32"/>
      <c r="KD320" s="32"/>
      <c r="KE320" s="32"/>
      <c r="KF320" s="32"/>
      <c r="KG320" s="32"/>
      <c r="KH320" s="32"/>
      <c r="KI320" s="32"/>
      <c r="KJ320" s="32"/>
      <c r="KK320" s="32"/>
      <c r="KL320" s="32"/>
      <c r="KM320" s="32"/>
      <c r="KN320" s="32"/>
      <c r="KO320" s="32"/>
      <c r="KP320" s="32"/>
      <c r="KQ320" s="32"/>
      <c r="KR320" s="32"/>
      <c r="KS320" s="32"/>
      <c r="KT320" s="32"/>
      <c r="KU320" s="32"/>
      <c r="KV320" s="32"/>
      <c r="KW320" s="32"/>
      <c r="KX320" s="32"/>
      <c r="KY320" s="32"/>
      <c r="KZ320" s="32"/>
      <c r="LA320" s="32"/>
      <c r="LB320" s="32"/>
      <c r="LC320" s="32"/>
      <c r="LD320" s="32"/>
      <c r="LE320" s="32"/>
      <c r="LF320" s="32"/>
      <c r="LG320" s="32"/>
      <c r="LH320" s="32"/>
      <c r="LI320" s="32"/>
      <c r="LJ320" s="32"/>
      <c r="LK320" s="32"/>
      <c r="LL320" s="32"/>
      <c r="LM320" s="32"/>
      <c r="LN320" s="32"/>
      <c r="LO320" s="32"/>
      <c r="LP320" s="32"/>
      <c r="LQ320" s="32"/>
      <c r="LR320" s="32"/>
      <c r="LS320" s="32"/>
      <c r="LT320" s="32"/>
      <c r="LU320" s="32"/>
      <c r="LV320" s="32"/>
      <c r="LW320" s="32"/>
      <c r="LX320" s="32"/>
      <c r="LY320" s="32"/>
      <c r="LZ320" s="32"/>
      <c r="MA320" s="32"/>
      <c r="MB320" s="32"/>
      <c r="MC320" s="32"/>
      <c r="MD320" s="32"/>
      <c r="ME320" s="32"/>
      <c r="MF320" s="32"/>
      <c r="MG320" s="32"/>
      <c r="MH320" s="32"/>
      <c r="MI320" s="32"/>
      <c r="MJ320" s="32"/>
      <c r="MK320" s="32"/>
      <c r="ML320" s="32"/>
      <c r="MM320" s="32"/>
      <c r="MN320" s="32"/>
      <c r="MO320" s="32"/>
      <c r="MP320" s="32"/>
      <c r="MQ320" s="32"/>
      <c r="MR320" s="32"/>
      <c r="MS320" s="32"/>
      <c r="MT320" s="32"/>
      <c r="MU320" s="32"/>
      <c r="MV320" s="32"/>
      <c r="MW320" s="32"/>
      <c r="MX320" s="32"/>
      <c r="MY320" s="32"/>
      <c r="MZ320" s="32"/>
      <c r="NA320" s="32"/>
      <c r="NB320" s="32"/>
      <c r="NC320" s="32"/>
      <c r="ND320" s="32"/>
      <c r="NE320" s="32"/>
      <c r="NF320" s="32"/>
      <c r="NG320" s="32"/>
      <c r="NH320" s="32"/>
      <c r="NI320" s="32"/>
      <c r="NJ320" s="32"/>
      <c r="NK320" s="32"/>
      <c r="NL320" s="32"/>
      <c r="NM320" s="32"/>
      <c r="NN320" s="32"/>
      <c r="NO320" s="32"/>
      <c r="NP320" s="32"/>
      <c r="NQ320" s="32"/>
      <c r="NR320" s="32"/>
      <c r="NS320" s="32"/>
      <c r="NT320" s="32"/>
      <c r="NU320" s="32"/>
      <c r="NV320" s="32"/>
      <c r="NW320" s="32"/>
      <c r="NX320" s="32"/>
      <c r="NY320" s="32"/>
      <c r="NZ320" s="32"/>
      <c r="OA320" s="32"/>
      <c r="OB320" s="32"/>
      <c r="OC320" s="32"/>
      <c r="OD320" s="32"/>
      <c r="OE320" s="32"/>
      <c r="OF320" s="32"/>
      <c r="OG320" s="32"/>
      <c r="OH320" s="32"/>
      <c r="OI320" s="32"/>
      <c r="OJ320" s="32"/>
      <c r="OK320" s="32"/>
      <c r="OL320" s="32"/>
      <c r="OM320" s="32"/>
      <c r="ON320" s="32"/>
      <c r="OO320" s="32"/>
      <c r="OP320" s="32"/>
      <c r="OQ320" s="32"/>
      <c r="OR320" s="32"/>
      <c r="OS320" s="32"/>
      <c r="OT320" s="32"/>
      <c r="OU320" s="32"/>
      <c r="OV320" s="32"/>
      <c r="OW320" s="32"/>
      <c r="OX320" s="32"/>
      <c r="OY320" s="32"/>
      <c r="OZ320" s="32"/>
      <c r="PA320" s="32"/>
      <c r="PB320" s="32"/>
      <c r="PC320" s="32"/>
      <c r="PD320" s="32"/>
      <c r="PE320" s="32"/>
      <c r="PF320" s="32"/>
      <c r="PG320" s="32"/>
      <c r="PH320" s="32"/>
      <c r="PI320" s="32"/>
      <c r="PJ320" s="32"/>
      <c r="PK320" s="32"/>
      <c r="PL320" s="32"/>
      <c r="PM320" s="32"/>
      <c r="PN320" s="32"/>
      <c r="PO320" s="32"/>
      <c r="PP320" s="32"/>
      <c r="PQ320" s="32"/>
      <c r="PR320" s="32"/>
      <c r="PS320" s="32"/>
      <c r="PT320" s="32"/>
      <c r="PU320" s="32"/>
      <c r="PV320" s="32"/>
      <c r="PW320" s="32"/>
      <c r="PX320" s="32"/>
      <c r="PY320" s="32"/>
      <c r="PZ320" s="32"/>
      <c r="QA320" s="32"/>
      <c r="QB320" s="32"/>
      <c r="QC320" s="32"/>
      <c r="QD320" s="32"/>
      <c r="QE320" s="32"/>
      <c r="QF320" s="32"/>
      <c r="QG320" s="32"/>
      <c r="QH320" s="32"/>
      <c r="QI320" s="32"/>
      <c r="QJ320" s="32"/>
      <c r="QK320" s="32"/>
      <c r="QL320" s="32"/>
      <c r="QM320" s="32"/>
      <c r="QN320" s="32"/>
      <c r="QO320" s="32"/>
      <c r="QP320" s="32"/>
      <c r="QQ320" s="32"/>
      <c r="QR320" s="32"/>
      <c r="QS320" s="32"/>
      <c r="QT320" s="32"/>
      <c r="QU320" s="32"/>
      <c r="QV320" s="32"/>
      <c r="QW320" s="32"/>
      <c r="QX320" s="32"/>
      <c r="QY320" s="32"/>
      <c r="QZ320" s="32"/>
      <c r="RA320" s="32"/>
      <c r="RB320" s="32"/>
      <c r="RC320" s="32"/>
      <c r="RD320" s="32"/>
      <c r="RE320" s="32"/>
      <c r="RF320" s="32"/>
      <c r="RG320" s="32"/>
      <c r="RH320" s="32"/>
      <c r="RI320" s="32"/>
      <c r="RJ320" s="32"/>
      <c r="RK320" s="32"/>
      <c r="RL320" s="32"/>
      <c r="RM320" s="32"/>
      <c r="RN320" s="32"/>
      <c r="RO320" s="32"/>
      <c r="RP320" s="32"/>
      <c r="RQ320" s="32"/>
      <c r="RR320" s="32"/>
      <c r="RS320" s="32"/>
      <c r="RT320" s="32"/>
      <c r="RU320" s="32"/>
      <c r="RV320" s="32"/>
      <c r="RW320" s="32"/>
      <c r="RX320" s="32"/>
      <c r="RY320" s="32"/>
      <c r="RZ320" s="32"/>
      <c r="SA320" s="32"/>
      <c r="SB320" s="32"/>
      <c r="SC320" s="32"/>
      <c r="SD320" s="32"/>
      <c r="SE320" s="32"/>
      <c r="SF320" s="32"/>
      <c r="SG320" s="32"/>
      <c r="SH320" s="32"/>
      <c r="SI320" s="32"/>
      <c r="SJ320" s="32"/>
      <c r="SK320" s="32"/>
      <c r="SL320" s="32"/>
      <c r="SM320" s="32"/>
      <c r="SN320" s="32"/>
      <c r="SO320" s="32"/>
      <c r="SP320" s="32"/>
      <c r="SQ320" s="32"/>
      <c r="SR320" s="32"/>
      <c r="SS320" s="32"/>
      <c r="ST320" s="32"/>
      <c r="SU320" s="32"/>
      <c r="SV320" s="32"/>
      <c r="SW320" s="32"/>
      <c r="SX320" s="32"/>
      <c r="SY320" s="32"/>
      <c r="SZ320" s="32"/>
      <c r="TA320" s="32"/>
      <c r="TB320" s="32"/>
      <c r="TC320" s="32"/>
      <c r="TD320" s="32"/>
      <c r="TE320" s="32"/>
      <c r="TF320" s="32"/>
      <c r="TG320" s="32"/>
      <c r="TH320" s="32"/>
      <c r="TI320" s="32"/>
      <c r="TJ320" s="32"/>
      <c r="TK320" s="32"/>
      <c r="TL320" s="32"/>
      <c r="TM320" s="32"/>
      <c r="TN320" s="32"/>
      <c r="TO320" s="32"/>
    </row>
    <row r="321" spans="1:535" s="33" customFormat="1" ht="26.25" customHeight="1" x14ac:dyDescent="0.25">
      <c r="A321" s="84"/>
      <c r="B321" s="93"/>
      <c r="C321" s="72" t="s">
        <v>419</v>
      </c>
      <c r="D321" s="155">
        <f t="shared" ref="D321:X321" si="264">D137+D269+D229</f>
        <v>0</v>
      </c>
      <c r="E321" s="155">
        <f t="shared" si="264"/>
        <v>0</v>
      </c>
      <c r="F321" s="155">
        <f t="shared" si="264"/>
        <v>0</v>
      </c>
      <c r="G321" s="155">
        <f t="shared" ref="G321:I321" si="265">G137+G269+G229</f>
        <v>0</v>
      </c>
      <c r="H321" s="155">
        <f t="shared" si="265"/>
        <v>0</v>
      </c>
      <c r="I321" s="155">
        <f t="shared" si="265"/>
        <v>0</v>
      </c>
      <c r="J321" s="156"/>
      <c r="K321" s="155">
        <f t="shared" si="264"/>
        <v>127771665.12</v>
      </c>
      <c r="L321" s="155">
        <f t="shared" si="264"/>
        <v>127771665.12</v>
      </c>
      <c r="M321" s="155">
        <f t="shared" si="264"/>
        <v>0</v>
      </c>
      <c r="N321" s="155">
        <f t="shared" si="264"/>
        <v>0</v>
      </c>
      <c r="O321" s="155">
        <f t="shared" si="264"/>
        <v>0</v>
      </c>
      <c r="P321" s="155">
        <f t="shared" si="264"/>
        <v>127771665.12</v>
      </c>
      <c r="Q321" s="155">
        <f t="shared" ref="Q321:V321" si="266">Q137+Q269+Q229</f>
        <v>0</v>
      </c>
      <c r="R321" s="155">
        <f t="shared" si="266"/>
        <v>0</v>
      </c>
      <c r="S321" s="155">
        <f t="shared" si="266"/>
        <v>0</v>
      </c>
      <c r="T321" s="155">
        <f t="shared" si="266"/>
        <v>0</v>
      </c>
      <c r="U321" s="155">
        <f t="shared" si="266"/>
        <v>0</v>
      </c>
      <c r="V321" s="155">
        <f t="shared" si="266"/>
        <v>0</v>
      </c>
      <c r="W321" s="156">
        <f t="shared" si="209"/>
        <v>0</v>
      </c>
      <c r="X321" s="155">
        <f t="shared" si="264"/>
        <v>0</v>
      </c>
      <c r="Y321" s="20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32"/>
      <c r="CM321" s="32"/>
      <c r="CN321" s="32"/>
      <c r="CO321" s="32"/>
      <c r="CP321" s="32"/>
      <c r="CQ321" s="32"/>
      <c r="CR321" s="32"/>
      <c r="CS321" s="32"/>
      <c r="CT321" s="32"/>
      <c r="CU321" s="32"/>
      <c r="CV321" s="32"/>
      <c r="CW321" s="32"/>
      <c r="CX321" s="32"/>
      <c r="CY321" s="32"/>
      <c r="CZ321" s="32"/>
      <c r="DA321" s="32"/>
      <c r="DB321" s="32"/>
      <c r="DC321" s="32"/>
      <c r="DD321" s="32"/>
      <c r="DE321" s="32"/>
      <c r="DF321" s="32"/>
      <c r="DG321" s="32"/>
      <c r="DH321" s="32"/>
      <c r="DI321" s="32"/>
      <c r="DJ321" s="32"/>
      <c r="DK321" s="32"/>
      <c r="DL321" s="32"/>
      <c r="DM321" s="32"/>
      <c r="DN321" s="32"/>
      <c r="DO321" s="32"/>
      <c r="DP321" s="32"/>
      <c r="DQ321" s="32"/>
      <c r="DR321" s="32"/>
      <c r="DS321" s="32"/>
      <c r="DT321" s="32"/>
      <c r="DU321" s="32"/>
      <c r="DV321" s="32"/>
      <c r="DW321" s="32"/>
      <c r="DX321" s="32"/>
      <c r="DY321" s="32"/>
      <c r="DZ321" s="32"/>
      <c r="EA321" s="32"/>
      <c r="EB321" s="32"/>
      <c r="EC321" s="32"/>
      <c r="ED321" s="32"/>
      <c r="EE321" s="32"/>
      <c r="EF321" s="32"/>
      <c r="EG321" s="32"/>
      <c r="EH321" s="32"/>
      <c r="EI321" s="32"/>
      <c r="EJ321" s="32"/>
      <c r="EK321" s="32"/>
      <c r="EL321" s="32"/>
      <c r="EM321" s="32"/>
      <c r="EN321" s="32"/>
      <c r="EO321" s="32"/>
      <c r="EP321" s="32"/>
      <c r="EQ321" s="32"/>
      <c r="ER321" s="32"/>
      <c r="ES321" s="32"/>
      <c r="ET321" s="32"/>
      <c r="EU321" s="32"/>
      <c r="EV321" s="32"/>
      <c r="EW321" s="32"/>
      <c r="EX321" s="32"/>
      <c r="EY321" s="32"/>
      <c r="EZ321" s="32"/>
      <c r="FA321" s="32"/>
      <c r="FB321" s="32"/>
      <c r="FC321" s="32"/>
      <c r="FD321" s="32"/>
      <c r="FE321" s="32"/>
      <c r="FF321" s="32"/>
      <c r="FG321" s="32"/>
      <c r="FH321" s="32"/>
      <c r="FI321" s="32"/>
      <c r="FJ321" s="32"/>
      <c r="FK321" s="32"/>
      <c r="FL321" s="32"/>
      <c r="FM321" s="32"/>
      <c r="FN321" s="32"/>
      <c r="FO321" s="32"/>
      <c r="FP321" s="32"/>
      <c r="FQ321" s="32"/>
      <c r="FR321" s="32"/>
      <c r="FS321" s="32"/>
      <c r="FT321" s="32"/>
      <c r="FU321" s="32"/>
      <c r="FV321" s="32"/>
      <c r="FW321" s="32"/>
      <c r="FX321" s="32"/>
      <c r="FY321" s="32"/>
      <c r="FZ321" s="32"/>
      <c r="GA321" s="32"/>
      <c r="GB321" s="32"/>
      <c r="GC321" s="32"/>
      <c r="GD321" s="32"/>
      <c r="GE321" s="32"/>
      <c r="GF321" s="32"/>
      <c r="GG321" s="32"/>
      <c r="GH321" s="32"/>
      <c r="GI321" s="32"/>
      <c r="GJ321" s="32"/>
      <c r="GK321" s="32"/>
      <c r="GL321" s="32"/>
      <c r="GM321" s="32"/>
      <c r="GN321" s="32"/>
      <c r="GO321" s="32"/>
      <c r="GP321" s="32"/>
      <c r="GQ321" s="32"/>
      <c r="GR321" s="32"/>
      <c r="GS321" s="32"/>
      <c r="GT321" s="32"/>
      <c r="GU321" s="32"/>
      <c r="GV321" s="32"/>
      <c r="GW321" s="32"/>
      <c r="GX321" s="32"/>
      <c r="GY321" s="32"/>
      <c r="GZ321" s="32"/>
      <c r="HA321" s="32"/>
      <c r="HB321" s="32"/>
      <c r="HC321" s="32"/>
      <c r="HD321" s="32"/>
      <c r="HE321" s="32"/>
      <c r="HF321" s="32"/>
      <c r="HG321" s="32"/>
      <c r="HH321" s="32"/>
      <c r="HI321" s="32"/>
      <c r="HJ321" s="32"/>
      <c r="HK321" s="32"/>
      <c r="HL321" s="32"/>
      <c r="HM321" s="32"/>
      <c r="HN321" s="32"/>
      <c r="HO321" s="32"/>
      <c r="HP321" s="32"/>
      <c r="HQ321" s="32"/>
      <c r="HR321" s="32"/>
      <c r="HS321" s="32"/>
      <c r="HT321" s="32"/>
      <c r="HU321" s="32"/>
      <c r="HV321" s="32"/>
      <c r="HW321" s="32"/>
      <c r="HX321" s="32"/>
      <c r="HY321" s="32"/>
      <c r="HZ321" s="32"/>
      <c r="IA321" s="32"/>
      <c r="IB321" s="32"/>
      <c r="IC321" s="32"/>
      <c r="ID321" s="32"/>
      <c r="IE321" s="32"/>
      <c r="IF321" s="32"/>
      <c r="IG321" s="32"/>
      <c r="IH321" s="32"/>
      <c r="II321" s="32"/>
      <c r="IJ321" s="32"/>
      <c r="IK321" s="32"/>
      <c r="IL321" s="32"/>
      <c r="IM321" s="32"/>
      <c r="IN321" s="32"/>
      <c r="IO321" s="32"/>
      <c r="IP321" s="32"/>
      <c r="IQ321" s="32"/>
      <c r="IR321" s="32"/>
      <c r="IS321" s="32"/>
      <c r="IT321" s="32"/>
      <c r="IU321" s="32"/>
      <c r="IV321" s="32"/>
      <c r="IW321" s="32"/>
      <c r="IX321" s="32"/>
      <c r="IY321" s="32"/>
      <c r="IZ321" s="32"/>
      <c r="JA321" s="32"/>
      <c r="JB321" s="32"/>
      <c r="JC321" s="32"/>
      <c r="JD321" s="32"/>
      <c r="JE321" s="32"/>
      <c r="JF321" s="32"/>
      <c r="JG321" s="32"/>
      <c r="JH321" s="32"/>
      <c r="JI321" s="32"/>
      <c r="JJ321" s="32"/>
      <c r="JK321" s="32"/>
      <c r="JL321" s="32"/>
      <c r="JM321" s="32"/>
      <c r="JN321" s="32"/>
      <c r="JO321" s="32"/>
      <c r="JP321" s="32"/>
      <c r="JQ321" s="32"/>
      <c r="JR321" s="32"/>
      <c r="JS321" s="32"/>
      <c r="JT321" s="32"/>
      <c r="JU321" s="32"/>
      <c r="JV321" s="32"/>
      <c r="JW321" s="32"/>
      <c r="JX321" s="32"/>
      <c r="JY321" s="32"/>
      <c r="JZ321" s="32"/>
      <c r="KA321" s="32"/>
      <c r="KB321" s="32"/>
      <c r="KC321" s="32"/>
      <c r="KD321" s="32"/>
      <c r="KE321" s="32"/>
      <c r="KF321" s="32"/>
      <c r="KG321" s="32"/>
      <c r="KH321" s="32"/>
      <c r="KI321" s="32"/>
      <c r="KJ321" s="32"/>
      <c r="KK321" s="32"/>
      <c r="KL321" s="32"/>
      <c r="KM321" s="32"/>
      <c r="KN321" s="32"/>
      <c r="KO321" s="32"/>
      <c r="KP321" s="32"/>
      <c r="KQ321" s="32"/>
      <c r="KR321" s="32"/>
      <c r="KS321" s="32"/>
      <c r="KT321" s="32"/>
      <c r="KU321" s="32"/>
      <c r="KV321" s="32"/>
      <c r="KW321" s="32"/>
      <c r="KX321" s="32"/>
      <c r="KY321" s="32"/>
      <c r="KZ321" s="32"/>
      <c r="LA321" s="32"/>
      <c r="LB321" s="32"/>
      <c r="LC321" s="32"/>
      <c r="LD321" s="32"/>
      <c r="LE321" s="32"/>
      <c r="LF321" s="32"/>
      <c r="LG321" s="32"/>
      <c r="LH321" s="32"/>
      <c r="LI321" s="32"/>
      <c r="LJ321" s="32"/>
      <c r="LK321" s="32"/>
      <c r="LL321" s="32"/>
      <c r="LM321" s="32"/>
      <c r="LN321" s="32"/>
      <c r="LO321" s="32"/>
      <c r="LP321" s="32"/>
      <c r="LQ321" s="32"/>
      <c r="LR321" s="32"/>
      <c r="LS321" s="32"/>
      <c r="LT321" s="32"/>
      <c r="LU321" s="32"/>
      <c r="LV321" s="32"/>
      <c r="LW321" s="32"/>
      <c r="LX321" s="32"/>
      <c r="LY321" s="32"/>
      <c r="LZ321" s="32"/>
      <c r="MA321" s="32"/>
      <c r="MB321" s="32"/>
      <c r="MC321" s="32"/>
      <c r="MD321" s="32"/>
      <c r="ME321" s="32"/>
      <c r="MF321" s="32"/>
      <c r="MG321" s="32"/>
      <c r="MH321" s="32"/>
      <c r="MI321" s="32"/>
      <c r="MJ321" s="32"/>
      <c r="MK321" s="32"/>
      <c r="ML321" s="32"/>
      <c r="MM321" s="32"/>
      <c r="MN321" s="32"/>
      <c r="MO321" s="32"/>
      <c r="MP321" s="32"/>
      <c r="MQ321" s="32"/>
      <c r="MR321" s="32"/>
      <c r="MS321" s="32"/>
      <c r="MT321" s="32"/>
      <c r="MU321" s="32"/>
      <c r="MV321" s="32"/>
      <c r="MW321" s="32"/>
      <c r="MX321" s="32"/>
      <c r="MY321" s="32"/>
      <c r="MZ321" s="32"/>
      <c r="NA321" s="32"/>
      <c r="NB321" s="32"/>
      <c r="NC321" s="32"/>
      <c r="ND321" s="32"/>
      <c r="NE321" s="32"/>
      <c r="NF321" s="32"/>
      <c r="NG321" s="32"/>
      <c r="NH321" s="32"/>
      <c r="NI321" s="32"/>
      <c r="NJ321" s="32"/>
      <c r="NK321" s="32"/>
      <c r="NL321" s="32"/>
      <c r="NM321" s="32"/>
      <c r="NN321" s="32"/>
      <c r="NO321" s="32"/>
      <c r="NP321" s="32"/>
      <c r="NQ321" s="32"/>
      <c r="NR321" s="32"/>
      <c r="NS321" s="32"/>
      <c r="NT321" s="32"/>
      <c r="NU321" s="32"/>
      <c r="NV321" s="32"/>
      <c r="NW321" s="32"/>
      <c r="NX321" s="32"/>
      <c r="NY321" s="32"/>
      <c r="NZ321" s="32"/>
      <c r="OA321" s="32"/>
      <c r="OB321" s="32"/>
      <c r="OC321" s="32"/>
      <c r="OD321" s="32"/>
      <c r="OE321" s="32"/>
      <c r="OF321" s="32"/>
      <c r="OG321" s="32"/>
      <c r="OH321" s="32"/>
      <c r="OI321" s="32"/>
      <c r="OJ321" s="32"/>
      <c r="OK321" s="32"/>
      <c r="OL321" s="32"/>
      <c r="OM321" s="32"/>
      <c r="ON321" s="32"/>
      <c r="OO321" s="32"/>
      <c r="OP321" s="32"/>
      <c r="OQ321" s="32"/>
      <c r="OR321" s="32"/>
      <c r="OS321" s="32"/>
      <c r="OT321" s="32"/>
      <c r="OU321" s="32"/>
      <c r="OV321" s="32"/>
      <c r="OW321" s="32"/>
      <c r="OX321" s="32"/>
      <c r="OY321" s="32"/>
      <c r="OZ321" s="32"/>
      <c r="PA321" s="32"/>
      <c r="PB321" s="32"/>
      <c r="PC321" s="32"/>
      <c r="PD321" s="32"/>
      <c r="PE321" s="32"/>
      <c r="PF321" s="32"/>
      <c r="PG321" s="32"/>
      <c r="PH321" s="32"/>
      <c r="PI321" s="32"/>
      <c r="PJ321" s="32"/>
      <c r="PK321" s="32"/>
      <c r="PL321" s="32"/>
      <c r="PM321" s="32"/>
      <c r="PN321" s="32"/>
      <c r="PO321" s="32"/>
      <c r="PP321" s="32"/>
      <c r="PQ321" s="32"/>
      <c r="PR321" s="32"/>
      <c r="PS321" s="32"/>
      <c r="PT321" s="32"/>
      <c r="PU321" s="32"/>
      <c r="PV321" s="32"/>
      <c r="PW321" s="32"/>
      <c r="PX321" s="32"/>
      <c r="PY321" s="32"/>
      <c r="PZ321" s="32"/>
      <c r="QA321" s="32"/>
      <c r="QB321" s="32"/>
      <c r="QC321" s="32"/>
      <c r="QD321" s="32"/>
      <c r="QE321" s="32"/>
      <c r="QF321" s="32"/>
      <c r="QG321" s="32"/>
      <c r="QH321" s="32"/>
      <c r="QI321" s="32"/>
      <c r="QJ321" s="32"/>
      <c r="QK321" s="32"/>
      <c r="QL321" s="32"/>
      <c r="QM321" s="32"/>
      <c r="QN321" s="32"/>
      <c r="QO321" s="32"/>
      <c r="QP321" s="32"/>
      <c r="QQ321" s="32"/>
      <c r="QR321" s="32"/>
      <c r="QS321" s="32"/>
      <c r="QT321" s="32"/>
      <c r="QU321" s="32"/>
      <c r="QV321" s="32"/>
      <c r="QW321" s="32"/>
      <c r="QX321" s="32"/>
      <c r="QY321" s="32"/>
      <c r="QZ321" s="32"/>
      <c r="RA321" s="32"/>
      <c r="RB321" s="32"/>
      <c r="RC321" s="32"/>
      <c r="RD321" s="32"/>
      <c r="RE321" s="32"/>
      <c r="RF321" s="32"/>
      <c r="RG321" s="32"/>
      <c r="RH321" s="32"/>
      <c r="RI321" s="32"/>
      <c r="RJ321" s="32"/>
      <c r="RK321" s="32"/>
      <c r="RL321" s="32"/>
      <c r="RM321" s="32"/>
      <c r="RN321" s="32"/>
      <c r="RO321" s="32"/>
      <c r="RP321" s="32"/>
      <c r="RQ321" s="32"/>
      <c r="RR321" s="32"/>
      <c r="RS321" s="32"/>
      <c r="RT321" s="32"/>
      <c r="RU321" s="32"/>
      <c r="RV321" s="32"/>
      <c r="RW321" s="32"/>
      <c r="RX321" s="32"/>
      <c r="RY321" s="32"/>
      <c r="RZ321" s="32"/>
      <c r="SA321" s="32"/>
      <c r="SB321" s="32"/>
      <c r="SC321" s="32"/>
      <c r="SD321" s="32"/>
      <c r="SE321" s="32"/>
      <c r="SF321" s="32"/>
      <c r="SG321" s="32"/>
      <c r="SH321" s="32"/>
      <c r="SI321" s="32"/>
      <c r="SJ321" s="32"/>
      <c r="SK321" s="32"/>
      <c r="SL321" s="32"/>
      <c r="SM321" s="32"/>
      <c r="SN321" s="32"/>
      <c r="SO321" s="32"/>
      <c r="SP321" s="32"/>
      <c r="SQ321" s="32"/>
      <c r="SR321" s="32"/>
      <c r="SS321" s="32"/>
      <c r="ST321" s="32"/>
      <c r="SU321" s="32"/>
      <c r="SV321" s="32"/>
      <c r="SW321" s="32"/>
      <c r="SX321" s="32"/>
      <c r="SY321" s="32"/>
      <c r="SZ321" s="32"/>
      <c r="TA321" s="32"/>
      <c r="TB321" s="32"/>
      <c r="TC321" s="32"/>
      <c r="TD321" s="32"/>
      <c r="TE321" s="32"/>
      <c r="TF321" s="32"/>
      <c r="TG321" s="32"/>
      <c r="TH321" s="32"/>
      <c r="TI321" s="32"/>
      <c r="TJ321" s="32"/>
      <c r="TK321" s="32"/>
      <c r="TL321" s="32"/>
      <c r="TM321" s="32"/>
      <c r="TN321" s="32"/>
      <c r="TO321" s="32"/>
    </row>
    <row r="322" spans="1:535" s="26" customFormat="1" ht="24.75" customHeight="1" x14ac:dyDescent="0.2">
      <c r="A322" s="59"/>
      <c r="B322" s="60"/>
      <c r="C322" s="61"/>
      <c r="D322" s="163"/>
      <c r="E322" s="163"/>
      <c r="F322" s="163"/>
      <c r="G322" s="163"/>
      <c r="H322" s="163"/>
      <c r="I322" s="163"/>
      <c r="J322" s="164"/>
      <c r="K322" s="163"/>
      <c r="L322" s="163"/>
      <c r="M322" s="163"/>
      <c r="N322" s="163"/>
      <c r="O322" s="163"/>
      <c r="P322" s="163"/>
      <c r="Q322" s="163"/>
      <c r="R322" s="163"/>
      <c r="S322" s="163"/>
      <c r="T322" s="163"/>
      <c r="U322" s="163"/>
      <c r="V322" s="163"/>
      <c r="W322" s="164"/>
      <c r="X322" s="163"/>
      <c r="Y322" s="202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  <c r="CU322" s="31"/>
      <c r="CV322" s="31"/>
      <c r="CW322" s="31"/>
      <c r="CX322" s="31"/>
      <c r="CY322" s="31"/>
      <c r="CZ322" s="31"/>
      <c r="DA322" s="31"/>
      <c r="DB322" s="31"/>
      <c r="DC322" s="31"/>
      <c r="DD322" s="31"/>
      <c r="DE322" s="31"/>
      <c r="DF322" s="31"/>
      <c r="DG322" s="31"/>
      <c r="DH322" s="31"/>
      <c r="DI322" s="31"/>
      <c r="DJ322" s="31"/>
      <c r="DK322" s="31"/>
      <c r="DL322" s="31"/>
      <c r="DM322" s="31"/>
      <c r="DN322" s="31"/>
      <c r="DO322" s="31"/>
      <c r="DP322" s="31"/>
      <c r="DQ322" s="31"/>
      <c r="DR322" s="31"/>
      <c r="DS322" s="31"/>
      <c r="DT322" s="31"/>
      <c r="DU322" s="31"/>
      <c r="DV322" s="31"/>
      <c r="DW322" s="31"/>
      <c r="DX322" s="31"/>
      <c r="DY322" s="31"/>
      <c r="DZ322" s="31"/>
      <c r="EA322" s="31"/>
      <c r="EB322" s="31"/>
      <c r="EC322" s="31"/>
      <c r="ED322" s="31"/>
      <c r="EE322" s="31"/>
      <c r="EF322" s="31"/>
      <c r="EG322" s="31"/>
      <c r="EH322" s="31"/>
      <c r="EI322" s="31"/>
      <c r="EJ322" s="31"/>
      <c r="EK322" s="31"/>
      <c r="EL322" s="31"/>
      <c r="EM322" s="31"/>
      <c r="EN322" s="31"/>
      <c r="EO322" s="31"/>
      <c r="EP322" s="31"/>
      <c r="EQ322" s="31"/>
      <c r="ER322" s="31"/>
      <c r="ES322" s="31"/>
      <c r="ET322" s="31"/>
      <c r="EU322" s="31"/>
      <c r="EV322" s="31"/>
      <c r="EW322" s="31"/>
      <c r="EX322" s="31"/>
      <c r="EY322" s="31"/>
      <c r="EZ322" s="31"/>
      <c r="FA322" s="31"/>
      <c r="FB322" s="31"/>
      <c r="FC322" s="31"/>
      <c r="FD322" s="31"/>
      <c r="FE322" s="31"/>
      <c r="FF322" s="31"/>
      <c r="FG322" s="31"/>
      <c r="FH322" s="31"/>
      <c r="FI322" s="31"/>
      <c r="FJ322" s="31"/>
      <c r="FK322" s="31"/>
      <c r="FL322" s="31"/>
      <c r="FM322" s="31"/>
      <c r="FN322" s="31"/>
      <c r="FO322" s="31"/>
      <c r="FP322" s="31"/>
      <c r="FQ322" s="31"/>
      <c r="FR322" s="31"/>
      <c r="FS322" s="31"/>
      <c r="FT322" s="31"/>
      <c r="FU322" s="31"/>
      <c r="FV322" s="31"/>
      <c r="FW322" s="31"/>
      <c r="FX322" s="31"/>
      <c r="FY322" s="31"/>
      <c r="FZ322" s="31"/>
      <c r="GA322" s="31"/>
      <c r="GB322" s="31"/>
      <c r="GC322" s="31"/>
      <c r="GD322" s="31"/>
      <c r="GE322" s="31"/>
      <c r="GF322" s="31"/>
      <c r="GG322" s="31"/>
      <c r="GH322" s="31"/>
      <c r="GI322" s="31"/>
      <c r="GJ322" s="31"/>
      <c r="GK322" s="31"/>
      <c r="GL322" s="31"/>
      <c r="GM322" s="31"/>
      <c r="GN322" s="31"/>
      <c r="GO322" s="31"/>
      <c r="GP322" s="31"/>
      <c r="GQ322" s="31"/>
      <c r="GR322" s="31"/>
      <c r="GS322" s="31"/>
      <c r="GT322" s="31"/>
      <c r="GU322" s="31"/>
      <c r="GV322" s="31"/>
      <c r="GW322" s="31"/>
      <c r="GX322" s="31"/>
      <c r="GY322" s="31"/>
      <c r="GZ322" s="31"/>
      <c r="HA322" s="31"/>
      <c r="HB322" s="31"/>
      <c r="HC322" s="31"/>
      <c r="HD322" s="31"/>
      <c r="HE322" s="31"/>
      <c r="HF322" s="31"/>
      <c r="HG322" s="31"/>
      <c r="HH322" s="31"/>
      <c r="HI322" s="31"/>
      <c r="HJ322" s="31"/>
      <c r="HK322" s="31"/>
      <c r="HL322" s="31"/>
      <c r="HM322" s="31"/>
      <c r="HN322" s="31"/>
      <c r="HO322" s="31"/>
      <c r="HP322" s="31"/>
      <c r="HQ322" s="31"/>
      <c r="HR322" s="31"/>
      <c r="HS322" s="31"/>
      <c r="HT322" s="31"/>
      <c r="HU322" s="31"/>
      <c r="HV322" s="31"/>
      <c r="HW322" s="31"/>
      <c r="HX322" s="31"/>
      <c r="HY322" s="31"/>
      <c r="HZ322" s="31"/>
      <c r="IA322" s="31"/>
      <c r="IB322" s="31"/>
      <c r="IC322" s="31"/>
      <c r="ID322" s="31"/>
      <c r="IE322" s="31"/>
      <c r="IF322" s="31"/>
      <c r="IG322" s="31"/>
      <c r="IH322" s="31"/>
      <c r="II322" s="31"/>
      <c r="IJ322" s="31"/>
      <c r="IK322" s="31"/>
      <c r="IL322" s="31"/>
      <c r="IM322" s="31"/>
      <c r="IN322" s="31"/>
      <c r="IO322" s="31"/>
      <c r="IP322" s="31"/>
      <c r="IQ322" s="31"/>
      <c r="IR322" s="31"/>
      <c r="IS322" s="31"/>
      <c r="IT322" s="31"/>
      <c r="IU322" s="31"/>
      <c r="IV322" s="31"/>
      <c r="IW322" s="31"/>
      <c r="IX322" s="31"/>
      <c r="IY322" s="31"/>
      <c r="IZ322" s="31"/>
      <c r="JA322" s="31"/>
      <c r="JB322" s="31"/>
      <c r="JC322" s="31"/>
      <c r="JD322" s="31"/>
      <c r="JE322" s="31"/>
      <c r="JF322" s="31"/>
      <c r="JG322" s="31"/>
      <c r="JH322" s="31"/>
      <c r="JI322" s="31"/>
      <c r="JJ322" s="31"/>
      <c r="JK322" s="31"/>
      <c r="JL322" s="31"/>
      <c r="JM322" s="31"/>
      <c r="JN322" s="31"/>
      <c r="JO322" s="31"/>
      <c r="JP322" s="31"/>
      <c r="JQ322" s="31"/>
      <c r="JR322" s="31"/>
      <c r="JS322" s="31"/>
      <c r="JT322" s="31"/>
      <c r="JU322" s="31"/>
      <c r="JV322" s="31"/>
      <c r="JW322" s="31"/>
      <c r="JX322" s="31"/>
      <c r="JY322" s="31"/>
      <c r="JZ322" s="31"/>
      <c r="KA322" s="31"/>
      <c r="KB322" s="31"/>
      <c r="KC322" s="31"/>
      <c r="KD322" s="31"/>
      <c r="KE322" s="31"/>
      <c r="KF322" s="31"/>
      <c r="KG322" s="31"/>
      <c r="KH322" s="31"/>
      <c r="KI322" s="31"/>
      <c r="KJ322" s="31"/>
      <c r="KK322" s="31"/>
      <c r="KL322" s="31"/>
      <c r="KM322" s="31"/>
      <c r="KN322" s="31"/>
      <c r="KO322" s="31"/>
      <c r="KP322" s="31"/>
      <c r="KQ322" s="31"/>
      <c r="KR322" s="31"/>
      <c r="KS322" s="31"/>
      <c r="KT322" s="31"/>
      <c r="KU322" s="31"/>
      <c r="KV322" s="31"/>
      <c r="KW322" s="31"/>
      <c r="KX322" s="31"/>
      <c r="KY322" s="31"/>
      <c r="KZ322" s="31"/>
      <c r="LA322" s="31"/>
      <c r="LB322" s="31"/>
      <c r="LC322" s="31"/>
      <c r="LD322" s="31"/>
      <c r="LE322" s="31"/>
      <c r="LF322" s="31"/>
      <c r="LG322" s="31"/>
      <c r="LH322" s="31"/>
      <c r="LI322" s="31"/>
      <c r="LJ322" s="31"/>
      <c r="LK322" s="31"/>
      <c r="LL322" s="31"/>
      <c r="LM322" s="31"/>
      <c r="LN322" s="31"/>
      <c r="LO322" s="31"/>
      <c r="LP322" s="31"/>
      <c r="LQ322" s="31"/>
      <c r="LR322" s="31"/>
      <c r="LS322" s="31"/>
      <c r="LT322" s="31"/>
      <c r="LU322" s="31"/>
      <c r="LV322" s="31"/>
      <c r="LW322" s="31"/>
      <c r="LX322" s="31"/>
      <c r="LY322" s="31"/>
      <c r="LZ322" s="31"/>
      <c r="MA322" s="31"/>
      <c r="MB322" s="31"/>
      <c r="MC322" s="31"/>
      <c r="MD322" s="31"/>
      <c r="ME322" s="31"/>
      <c r="MF322" s="31"/>
      <c r="MG322" s="31"/>
      <c r="MH322" s="31"/>
      <c r="MI322" s="31"/>
      <c r="MJ322" s="31"/>
      <c r="MK322" s="31"/>
      <c r="ML322" s="31"/>
      <c r="MM322" s="31"/>
      <c r="MN322" s="31"/>
      <c r="MO322" s="31"/>
      <c r="MP322" s="31"/>
      <c r="MQ322" s="31"/>
      <c r="MR322" s="31"/>
      <c r="MS322" s="31"/>
      <c r="MT322" s="31"/>
      <c r="MU322" s="31"/>
      <c r="MV322" s="31"/>
      <c r="MW322" s="31"/>
      <c r="MX322" s="31"/>
      <c r="MY322" s="31"/>
      <c r="MZ322" s="31"/>
      <c r="NA322" s="31"/>
      <c r="NB322" s="31"/>
      <c r="NC322" s="31"/>
      <c r="ND322" s="31"/>
      <c r="NE322" s="31"/>
      <c r="NF322" s="31"/>
      <c r="NG322" s="31"/>
      <c r="NH322" s="31"/>
      <c r="NI322" s="31"/>
      <c r="NJ322" s="31"/>
      <c r="NK322" s="31"/>
      <c r="NL322" s="31"/>
      <c r="NM322" s="31"/>
      <c r="NN322" s="31"/>
      <c r="NO322" s="31"/>
      <c r="NP322" s="31"/>
      <c r="NQ322" s="31"/>
      <c r="NR322" s="31"/>
      <c r="NS322" s="31"/>
      <c r="NT322" s="31"/>
      <c r="NU322" s="31"/>
      <c r="NV322" s="31"/>
      <c r="NW322" s="31"/>
      <c r="NX322" s="31"/>
      <c r="NY322" s="31"/>
      <c r="NZ322" s="31"/>
      <c r="OA322" s="31"/>
      <c r="OB322" s="31"/>
      <c r="OC322" s="31"/>
      <c r="OD322" s="31"/>
      <c r="OE322" s="31"/>
      <c r="OF322" s="31"/>
      <c r="OG322" s="31"/>
      <c r="OH322" s="31"/>
      <c r="OI322" s="31"/>
      <c r="OJ322" s="31"/>
      <c r="OK322" s="31"/>
      <c r="OL322" s="31"/>
      <c r="OM322" s="31"/>
      <c r="ON322" s="31"/>
      <c r="OO322" s="31"/>
      <c r="OP322" s="31"/>
      <c r="OQ322" s="31"/>
      <c r="OR322" s="31"/>
      <c r="OS322" s="31"/>
      <c r="OT322" s="31"/>
      <c r="OU322" s="31"/>
      <c r="OV322" s="31"/>
      <c r="OW322" s="31"/>
      <c r="OX322" s="31"/>
      <c r="OY322" s="31"/>
      <c r="OZ322" s="31"/>
      <c r="PA322" s="31"/>
      <c r="PB322" s="31"/>
      <c r="PC322" s="31"/>
      <c r="PD322" s="31"/>
      <c r="PE322" s="31"/>
      <c r="PF322" s="31"/>
      <c r="PG322" s="31"/>
      <c r="PH322" s="31"/>
      <c r="PI322" s="31"/>
      <c r="PJ322" s="31"/>
      <c r="PK322" s="31"/>
      <c r="PL322" s="31"/>
      <c r="PM322" s="31"/>
      <c r="PN322" s="31"/>
      <c r="PO322" s="31"/>
      <c r="PP322" s="31"/>
      <c r="PQ322" s="31"/>
      <c r="PR322" s="31"/>
      <c r="PS322" s="31"/>
      <c r="PT322" s="31"/>
      <c r="PU322" s="31"/>
      <c r="PV322" s="31"/>
      <c r="PW322" s="31"/>
      <c r="PX322" s="31"/>
      <c r="PY322" s="31"/>
      <c r="PZ322" s="31"/>
      <c r="QA322" s="31"/>
      <c r="QB322" s="31"/>
      <c r="QC322" s="31"/>
      <c r="QD322" s="31"/>
      <c r="QE322" s="31"/>
      <c r="QF322" s="31"/>
      <c r="QG322" s="31"/>
      <c r="QH322" s="31"/>
      <c r="QI322" s="31"/>
      <c r="QJ322" s="31"/>
      <c r="QK322" s="31"/>
      <c r="QL322" s="31"/>
      <c r="QM322" s="31"/>
      <c r="QN322" s="31"/>
      <c r="QO322" s="31"/>
      <c r="QP322" s="31"/>
      <c r="QQ322" s="31"/>
      <c r="QR322" s="31"/>
      <c r="QS322" s="31"/>
      <c r="QT322" s="31"/>
      <c r="QU322" s="31"/>
      <c r="QV322" s="31"/>
      <c r="QW322" s="31"/>
      <c r="QX322" s="31"/>
      <c r="QY322" s="31"/>
      <c r="QZ322" s="31"/>
      <c r="RA322" s="31"/>
      <c r="RB322" s="31"/>
      <c r="RC322" s="31"/>
      <c r="RD322" s="31"/>
      <c r="RE322" s="31"/>
      <c r="RF322" s="31"/>
      <c r="RG322" s="31"/>
      <c r="RH322" s="31"/>
      <c r="RI322" s="31"/>
      <c r="RJ322" s="31"/>
      <c r="RK322" s="31"/>
      <c r="RL322" s="31"/>
      <c r="RM322" s="31"/>
      <c r="RN322" s="31"/>
      <c r="RO322" s="31"/>
      <c r="RP322" s="31"/>
      <c r="RQ322" s="31"/>
      <c r="RR322" s="31"/>
      <c r="RS322" s="31"/>
      <c r="RT322" s="31"/>
      <c r="RU322" s="31"/>
      <c r="RV322" s="31"/>
      <c r="RW322" s="31"/>
      <c r="RX322" s="31"/>
      <c r="RY322" s="31"/>
      <c r="RZ322" s="31"/>
      <c r="SA322" s="31"/>
      <c r="SB322" s="31"/>
      <c r="SC322" s="31"/>
      <c r="SD322" s="31"/>
      <c r="SE322" s="31"/>
      <c r="SF322" s="31"/>
      <c r="SG322" s="31"/>
      <c r="SH322" s="31"/>
      <c r="SI322" s="31"/>
      <c r="SJ322" s="31"/>
      <c r="SK322" s="31"/>
      <c r="SL322" s="31"/>
      <c r="SM322" s="31"/>
      <c r="SN322" s="31"/>
      <c r="SO322" s="31"/>
      <c r="SP322" s="31"/>
      <c r="SQ322" s="31"/>
      <c r="SR322" s="31"/>
      <c r="SS322" s="31"/>
      <c r="ST322" s="31"/>
      <c r="SU322" s="31"/>
      <c r="SV322" s="31"/>
      <c r="SW322" s="31"/>
      <c r="SX322" s="31"/>
      <c r="SY322" s="31"/>
      <c r="SZ322" s="31"/>
      <c r="TA322" s="31"/>
      <c r="TB322" s="31"/>
      <c r="TC322" s="31"/>
      <c r="TD322" s="31"/>
      <c r="TE322" s="31"/>
      <c r="TF322" s="31"/>
      <c r="TG322" s="31"/>
      <c r="TH322" s="31"/>
      <c r="TI322" s="31"/>
      <c r="TJ322" s="31"/>
      <c r="TK322" s="31"/>
      <c r="TL322" s="31"/>
      <c r="TM322" s="31"/>
      <c r="TN322" s="31"/>
      <c r="TO322" s="31"/>
    </row>
    <row r="323" spans="1:535" s="26" customFormat="1" ht="25.5" customHeight="1" x14ac:dyDescent="0.25">
      <c r="A323" s="59"/>
      <c r="B323" s="60"/>
      <c r="C323" s="61"/>
      <c r="D323" s="165"/>
      <c r="E323" s="165"/>
      <c r="F323" s="165"/>
      <c r="G323" s="165"/>
      <c r="H323" s="165"/>
      <c r="I323" s="165"/>
      <c r="J323" s="166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6"/>
      <c r="X323" s="165"/>
      <c r="Y323" s="202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  <c r="DA323" s="31"/>
      <c r="DB323" s="31"/>
      <c r="DC323" s="31"/>
      <c r="DD323" s="31"/>
      <c r="DE323" s="31"/>
      <c r="DF323" s="31"/>
      <c r="DG323" s="31"/>
      <c r="DH323" s="31"/>
      <c r="DI323" s="31"/>
      <c r="DJ323" s="31"/>
      <c r="DK323" s="31"/>
      <c r="DL323" s="31"/>
      <c r="DM323" s="31"/>
      <c r="DN323" s="31"/>
      <c r="DO323" s="31"/>
      <c r="DP323" s="31"/>
      <c r="DQ323" s="31"/>
      <c r="DR323" s="31"/>
      <c r="DS323" s="31"/>
      <c r="DT323" s="31"/>
      <c r="DU323" s="31"/>
      <c r="DV323" s="31"/>
      <c r="DW323" s="31"/>
      <c r="DX323" s="31"/>
      <c r="DY323" s="31"/>
      <c r="DZ323" s="31"/>
      <c r="EA323" s="31"/>
      <c r="EB323" s="31"/>
      <c r="EC323" s="31"/>
      <c r="ED323" s="31"/>
      <c r="EE323" s="31"/>
      <c r="EF323" s="31"/>
      <c r="EG323" s="31"/>
      <c r="EH323" s="31"/>
      <c r="EI323" s="31"/>
      <c r="EJ323" s="31"/>
      <c r="EK323" s="31"/>
      <c r="EL323" s="31"/>
      <c r="EM323" s="31"/>
      <c r="EN323" s="31"/>
      <c r="EO323" s="31"/>
      <c r="EP323" s="31"/>
      <c r="EQ323" s="31"/>
      <c r="ER323" s="31"/>
      <c r="ES323" s="31"/>
      <c r="ET323" s="31"/>
      <c r="EU323" s="31"/>
      <c r="EV323" s="31"/>
      <c r="EW323" s="31"/>
      <c r="EX323" s="31"/>
      <c r="EY323" s="31"/>
      <c r="EZ323" s="31"/>
      <c r="FA323" s="31"/>
      <c r="FB323" s="31"/>
      <c r="FC323" s="31"/>
      <c r="FD323" s="31"/>
      <c r="FE323" s="31"/>
      <c r="FF323" s="31"/>
      <c r="FG323" s="31"/>
      <c r="FH323" s="31"/>
      <c r="FI323" s="31"/>
      <c r="FJ323" s="31"/>
      <c r="FK323" s="31"/>
      <c r="FL323" s="31"/>
      <c r="FM323" s="31"/>
      <c r="FN323" s="31"/>
      <c r="FO323" s="31"/>
      <c r="FP323" s="31"/>
      <c r="FQ323" s="31"/>
      <c r="FR323" s="31"/>
      <c r="FS323" s="31"/>
      <c r="FT323" s="31"/>
      <c r="FU323" s="31"/>
      <c r="FV323" s="31"/>
      <c r="FW323" s="31"/>
      <c r="FX323" s="31"/>
      <c r="FY323" s="31"/>
      <c r="FZ323" s="31"/>
      <c r="GA323" s="31"/>
      <c r="GB323" s="31"/>
      <c r="GC323" s="31"/>
      <c r="GD323" s="31"/>
      <c r="GE323" s="31"/>
      <c r="GF323" s="31"/>
      <c r="GG323" s="31"/>
      <c r="GH323" s="31"/>
      <c r="GI323" s="31"/>
      <c r="GJ323" s="31"/>
      <c r="GK323" s="31"/>
      <c r="GL323" s="31"/>
      <c r="GM323" s="31"/>
      <c r="GN323" s="31"/>
      <c r="GO323" s="31"/>
      <c r="GP323" s="31"/>
      <c r="GQ323" s="31"/>
      <c r="GR323" s="31"/>
      <c r="GS323" s="31"/>
      <c r="GT323" s="31"/>
      <c r="GU323" s="31"/>
      <c r="GV323" s="31"/>
      <c r="GW323" s="31"/>
      <c r="GX323" s="31"/>
      <c r="GY323" s="31"/>
      <c r="GZ323" s="31"/>
      <c r="HA323" s="31"/>
      <c r="HB323" s="31"/>
      <c r="HC323" s="31"/>
      <c r="HD323" s="31"/>
      <c r="HE323" s="31"/>
      <c r="HF323" s="31"/>
      <c r="HG323" s="31"/>
      <c r="HH323" s="31"/>
      <c r="HI323" s="31"/>
      <c r="HJ323" s="31"/>
      <c r="HK323" s="31"/>
      <c r="HL323" s="31"/>
      <c r="HM323" s="31"/>
      <c r="HN323" s="31"/>
      <c r="HO323" s="31"/>
      <c r="HP323" s="31"/>
      <c r="HQ323" s="31"/>
      <c r="HR323" s="31"/>
      <c r="HS323" s="31"/>
      <c r="HT323" s="31"/>
      <c r="HU323" s="31"/>
      <c r="HV323" s="31"/>
      <c r="HW323" s="31"/>
      <c r="HX323" s="31"/>
      <c r="HY323" s="31"/>
      <c r="HZ323" s="31"/>
      <c r="IA323" s="31"/>
      <c r="IB323" s="31"/>
      <c r="IC323" s="31"/>
      <c r="ID323" s="31"/>
      <c r="IE323" s="31"/>
      <c r="IF323" s="31"/>
      <c r="IG323" s="31"/>
      <c r="IH323" s="31"/>
      <c r="II323" s="31"/>
      <c r="IJ323" s="31"/>
      <c r="IK323" s="31"/>
      <c r="IL323" s="31"/>
      <c r="IM323" s="31"/>
      <c r="IN323" s="31"/>
      <c r="IO323" s="31"/>
      <c r="IP323" s="31"/>
      <c r="IQ323" s="31"/>
      <c r="IR323" s="31"/>
      <c r="IS323" s="31"/>
      <c r="IT323" s="31"/>
      <c r="IU323" s="31"/>
      <c r="IV323" s="31"/>
      <c r="IW323" s="31"/>
      <c r="IX323" s="31"/>
      <c r="IY323" s="31"/>
      <c r="IZ323" s="31"/>
      <c r="JA323" s="31"/>
      <c r="JB323" s="31"/>
      <c r="JC323" s="31"/>
      <c r="JD323" s="31"/>
      <c r="JE323" s="31"/>
      <c r="JF323" s="31"/>
      <c r="JG323" s="31"/>
      <c r="JH323" s="31"/>
      <c r="JI323" s="31"/>
      <c r="JJ323" s="31"/>
      <c r="JK323" s="31"/>
      <c r="JL323" s="31"/>
      <c r="JM323" s="31"/>
      <c r="JN323" s="31"/>
      <c r="JO323" s="31"/>
      <c r="JP323" s="31"/>
      <c r="JQ323" s="31"/>
      <c r="JR323" s="31"/>
      <c r="JS323" s="31"/>
      <c r="JT323" s="31"/>
      <c r="JU323" s="31"/>
      <c r="JV323" s="31"/>
      <c r="JW323" s="31"/>
      <c r="JX323" s="31"/>
      <c r="JY323" s="31"/>
      <c r="JZ323" s="31"/>
      <c r="KA323" s="31"/>
      <c r="KB323" s="31"/>
      <c r="KC323" s="31"/>
      <c r="KD323" s="31"/>
      <c r="KE323" s="31"/>
      <c r="KF323" s="31"/>
      <c r="KG323" s="31"/>
      <c r="KH323" s="31"/>
      <c r="KI323" s="31"/>
      <c r="KJ323" s="31"/>
      <c r="KK323" s="31"/>
      <c r="KL323" s="31"/>
      <c r="KM323" s="31"/>
      <c r="KN323" s="31"/>
      <c r="KO323" s="31"/>
      <c r="KP323" s="31"/>
      <c r="KQ323" s="31"/>
      <c r="KR323" s="31"/>
      <c r="KS323" s="31"/>
      <c r="KT323" s="31"/>
      <c r="KU323" s="31"/>
      <c r="KV323" s="31"/>
      <c r="KW323" s="31"/>
      <c r="KX323" s="31"/>
      <c r="KY323" s="31"/>
      <c r="KZ323" s="31"/>
      <c r="LA323" s="31"/>
      <c r="LB323" s="31"/>
      <c r="LC323" s="31"/>
      <c r="LD323" s="31"/>
      <c r="LE323" s="31"/>
      <c r="LF323" s="31"/>
      <c r="LG323" s="31"/>
      <c r="LH323" s="31"/>
      <c r="LI323" s="31"/>
      <c r="LJ323" s="31"/>
      <c r="LK323" s="31"/>
      <c r="LL323" s="31"/>
      <c r="LM323" s="31"/>
      <c r="LN323" s="31"/>
      <c r="LO323" s="31"/>
      <c r="LP323" s="31"/>
      <c r="LQ323" s="31"/>
      <c r="LR323" s="31"/>
      <c r="LS323" s="31"/>
      <c r="LT323" s="31"/>
      <c r="LU323" s="31"/>
      <c r="LV323" s="31"/>
      <c r="LW323" s="31"/>
      <c r="LX323" s="31"/>
      <c r="LY323" s="31"/>
      <c r="LZ323" s="31"/>
      <c r="MA323" s="31"/>
      <c r="MB323" s="31"/>
      <c r="MC323" s="31"/>
      <c r="MD323" s="31"/>
      <c r="ME323" s="31"/>
      <c r="MF323" s="31"/>
      <c r="MG323" s="31"/>
      <c r="MH323" s="31"/>
      <c r="MI323" s="31"/>
      <c r="MJ323" s="31"/>
      <c r="MK323" s="31"/>
      <c r="ML323" s="31"/>
      <c r="MM323" s="31"/>
      <c r="MN323" s="31"/>
      <c r="MO323" s="31"/>
      <c r="MP323" s="31"/>
      <c r="MQ323" s="31"/>
      <c r="MR323" s="31"/>
      <c r="MS323" s="31"/>
      <c r="MT323" s="31"/>
      <c r="MU323" s="31"/>
      <c r="MV323" s="31"/>
      <c r="MW323" s="31"/>
      <c r="MX323" s="31"/>
      <c r="MY323" s="31"/>
      <c r="MZ323" s="31"/>
      <c r="NA323" s="31"/>
      <c r="NB323" s="31"/>
      <c r="NC323" s="31"/>
      <c r="ND323" s="31"/>
      <c r="NE323" s="31"/>
      <c r="NF323" s="31"/>
      <c r="NG323" s="31"/>
      <c r="NH323" s="31"/>
      <c r="NI323" s="31"/>
      <c r="NJ323" s="31"/>
      <c r="NK323" s="31"/>
      <c r="NL323" s="31"/>
      <c r="NM323" s="31"/>
      <c r="NN323" s="31"/>
      <c r="NO323" s="31"/>
      <c r="NP323" s="31"/>
      <c r="NQ323" s="31"/>
      <c r="NR323" s="31"/>
      <c r="NS323" s="31"/>
      <c r="NT323" s="31"/>
      <c r="NU323" s="31"/>
      <c r="NV323" s="31"/>
      <c r="NW323" s="31"/>
      <c r="NX323" s="31"/>
      <c r="NY323" s="31"/>
      <c r="NZ323" s="31"/>
      <c r="OA323" s="31"/>
      <c r="OB323" s="31"/>
      <c r="OC323" s="31"/>
      <c r="OD323" s="31"/>
      <c r="OE323" s="31"/>
      <c r="OF323" s="31"/>
      <c r="OG323" s="31"/>
      <c r="OH323" s="31"/>
      <c r="OI323" s="31"/>
      <c r="OJ323" s="31"/>
      <c r="OK323" s="31"/>
      <c r="OL323" s="31"/>
      <c r="OM323" s="31"/>
      <c r="ON323" s="31"/>
      <c r="OO323" s="31"/>
      <c r="OP323" s="31"/>
      <c r="OQ323" s="31"/>
      <c r="OR323" s="31"/>
      <c r="OS323" s="31"/>
      <c r="OT323" s="31"/>
      <c r="OU323" s="31"/>
      <c r="OV323" s="31"/>
      <c r="OW323" s="31"/>
      <c r="OX323" s="31"/>
      <c r="OY323" s="31"/>
      <c r="OZ323" s="31"/>
      <c r="PA323" s="31"/>
      <c r="PB323" s="31"/>
      <c r="PC323" s="31"/>
      <c r="PD323" s="31"/>
      <c r="PE323" s="31"/>
      <c r="PF323" s="31"/>
      <c r="PG323" s="31"/>
      <c r="PH323" s="31"/>
      <c r="PI323" s="31"/>
      <c r="PJ323" s="31"/>
      <c r="PK323" s="31"/>
      <c r="PL323" s="31"/>
      <c r="PM323" s="31"/>
      <c r="PN323" s="31"/>
      <c r="PO323" s="31"/>
      <c r="PP323" s="31"/>
      <c r="PQ323" s="31"/>
      <c r="PR323" s="31"/>
      <c r="PS323" s="31"/>
      <c r="PT323" s="31"/>
      <c r="PU323" s="31"/>
      <c r="PV323" s="31"/>
      <c r="PW323" s="31"/>
      <c r="PX323" s="31"/>
      <c r="PY323" s="31"/>
      <c r="PZ323" s="31"/>
      <c r="QA323" s="31"/>
      <c r="QB323" s="31"/>
      <c r="QC323" s="31"/>
      <c r="QD323" s="31"/>
      <c r="QE323" s="31"/>
      <c r="QF323" s="31"/>
      <c r="QG323" s="31"/>
      <c r="QH323" s="31"/>
      <c r="QI323" s="31"/>
      <c r="QJ323" s="31"/>
      <c r="QK323" s="31"/>
      <c r="QL323" s="31"/>
      <c r="QM323" s="31"/>
      <c r="QN323" s="31"/>
      <c r="QO323" s="31"/>
      <c r="QP323" s="31"/>
      <c r="QQ323" s="31"/>
      <c r="QR323" s="31"/>
      <c r="QS323" s="31"/>
      <c r="QT323" s="31"/>
      <c r="QU323" s="31"/>
      <c r="QV323" s="31"/>
      <c r="QW323" s="31"/>
      <c r="QX323" s="31"/>
      <c r="QY323" s="31"/>
      <c r="QZ323" s="31"/>
      <c r="RA323" s="31"/>
      <c r="RB323" s="31"/>
      <c r="RC323" s="31"/>
      <c r="RD323" s="31"/>
      <c r="RE323" s="31"/>
      <c r="RF323" s="31"/>
      <c r="RG323" s="31"/>
      <c r="RH323" s="31"/>
      <c r="RI323" s="31"/>
      <c r="RJ323" s="31"/>
      <c r="RK323" s="31"/>
      <c r="RL323" s="31"/>
      <c r="RM323" s="31"/>
      <c r="RN323" s="31"/>
      <c r="RO323" s="31"/>
      <c r="RP323" s="31"/>
      <c r="RQ323" s="31"/>
      <c r="RR323" s="31"/>
      <c r="RS323" s="31"/>
      <c r="RT323" s="31"/>
      <c r="RU323" s="31"/>
      <c r="RV323" s="31"/>
      <c r="RW323" s="31"/>
      <c r="RX323" s="31"/>
      <c r="RY323" s="31"/>
      <c r="RZ323" s="31"/>
      <c r="SA323" s="31"/>
      <c r="SB323" s="31"/>
      <c r="SC323" s="31"/>
      <c r="SD323" s="31"/>
      <c r="SE323" s="31"/>
      <c r="SF323" s="31"/>
      <c r="SG323" s="31"/>
      <c r="SH323" s="31"/>
      <c r="SI323" s="31"/>
      <c r="SJ323" s="31"/>
      <c r="SK323" s="31"/>
      <c r="SL323" s="31"/>
      <c r="SM323" s="31"/>
      <c r="SN323" s="31"/>
      <c r="SO323" s="31"/>
      <c r="SP323" s="31"/>
      <c r="SQ323" s="31"/>
      <c r="SR323" s="31"/>
      <c r="SS323" s="31"/>
      <c r="ST323" s="31"/>
      <c r="SU323" s="31"/>
      <c r="SV323" s="31"/>
      <c r="SW323" s="31"/>
      <c r="SX323" s="31"/>
      <c r="SY323" s="31"/>
      <c r="SZ323" s="31"/>
      <c r="TA323" s="31"/>
      <c r="TB323" s="31"/>
      <c r="TC323" s="31"/>
      <c r="TD323" s="31"/>
      <c r="TE323" s="31"/>
      <c r="TF323" s="31"/>
      <c r="TG323" s="31"/>
      <c r="TH323" s="31"/>
      <c r="TI323" s="31"/>
      <c r="TJ323" s="31"/>
      <c r="TK323" s="31"/>
      <c r="TL323" s="31"/>
      <c r="TM323" s="31"/>
      <c r="TN323" s="31"/>
      <c r="TO323" s="31"/>
    </row>
    <row r="324" spans="1:535" s="26" customFormat="1" ht="24.75" customHeight="1" x14ac:dyDescent="0.25">
      <c r="A324" s="59"/>
      <c r="B324" s="60"/>
      <c r="C324" s="61"/>
      <c r="D324" s="165"/>
      <c r="E324" s="165"/>
      <c r="F324" s="165"/>
      <c r="G324" s="165"/>
      <c r="H324" s="165"/>
      <c r="I324" s="165"/>
      <c r="J324" s="166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6"/>
      <c r="X324" s="165"/>
      <c r="Y324" s="202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  <c r="DA324" s="31"/>
      <c r="DB324" s="31"/>
      <c r="DC324" s="31"/>
      <c r="DD324" s="31"/>
      <c r="DE324" s="31"/>
      <c r="DF324" s="31"/>
      <c r="DG324" s="31"/>
      <c r="DH324" s="31"/>
      <c r="DI324" s="31"/>
      <c r="DJ324" s="31"/>
      <c r="DK324" s="31"/>
      <c r="DL324" s="31"/>
      <c r="DM324" s="31"/>
      <c r="DN324" s="31"/>
      <c r="DO324" s="31"/>
      <c r="DP324" s="31"/>
      <c r="DQ324" s="31"/>
      <c r="DR324" s="31"/>
      <c r="DS324" s="31"/>
      <c r="DT324" s="31"/>
      <c r="DU324" s="31"/>
      <c r="DV324" s="31"/>
      <c r="DW324" s="31"/>
      <c r="DX324" s="31"/>
      <c r="DY324" s="31"/>
      <c r="DZ324" s="31"/>
      <c r="EA324" s="31"/>
      <c r="EB324" s="31"/>
      <c r="EC324" s="31"/>
      <c r="ED324" s="31"/>
      <c r="EE324" s="31"/>
      <c r="EF324" s="31"/>
      <c r="EG324" s="31"/>
      <c r="EH324" s="31"/>
      <c r="EI324" s="31"/>
      <c r="EJ324" s="31"/>
      <c r="EK324" s="31"/>
      <c r="EL324" s="31"/>
      <c r="EM324" s="31"/>
      <c r="EN324" s="31"/>
      <c r="EO324" s="31"/>
      <c r="EP324" s="31"/>
      <c r="EQ324" s="31"/>
      <c r="ER324" s="31"/>
      <c r="ES324" s="31"/>
      <c r="ET324" s="31"/>
      <c r="EU324" s="31"/>
      <c r="EV324" s="31"/>
      <c r="EW324" s="31"/>
      <c r="EX324" s="31"/>
      <c r="EY324" s="31"/>
      <c r="EZ324" s="31"/>
      <c r="FA324" s="31"/>
      <c r="FB324" s="31"/>
      <c r="FC324" s="31"/>
      <c r="FD324" s="31"/>
      <c r="FE324" s="31"/>
      <c r="FF324" s="31"/>
      <c r="FG324" s="31"/>
      <c r="FH324" s="31"/>
      <c r="FI324" s="31"/>
      <c r="FJ324" s="31"/>
      <c r="FK324" s="31"/>
      <c r="FL324" s="31"/>
      <c r="FM324" s="31"/>
      <c r="FN324" s="31"/>
      <c r="FO324" s="31"/>
      <c r="FP324" s="31"/>
      <c r="FQ324" s="31"/>
      <c r="FR324" s="31"/>
      <c r="FS324" s="31"/>
      <c r="FT324" s="31"/>
      <c r="FU324" s="31"/>
      <c r="FV324" s="31"/>
      <c r="FW324" s="31"/>
      <c r="FX324" s="31"/>
      <c r="FY324" s="31"/>
      <c r="FZ324" s="31"/>
      <c r="GA324" s="31"/>
      <c r="GB324" s="31"/>
      <c r="GC324" s="31"/>
      <c r="GD324" s="31"/>
      <c r="GE324" s="31"/>
      <c r="GF324" s="31"/>
      <c r="GG324" s="31"/>
      <c r="GH324" s="31"/>
      <c r="GI324" s="31"/>
      <c r="GJ324" s="31"/>
      <c r="GK324" s="31"/>
      <c r="GL324" s="31"/>
      <c r="GM324" s="31"/>
      <c r="GN324" s="31"/>
      <c r="GO324" s="31"/>
      <c r="GP324" s="31"/>
      <c r="GQ324" s="31"/>
      <c r="GR324" s="31"/>
      <c r="GS324" s="31"/>
      <c r="GT324" s="31"/>
      <c r="GU324" s="31"/>
      <c r="GV324" s="31"/>
      <c r="GW324" s="31"/>
      <c r="GX324" s="31"/>
      <c r="GY324" s="31"/>
      <c r="GZ324" s="31"/>
      <c r="HA324" s="31"/>
      <c r="HB324" s="31"/>
      <c r="HC324" s="31"/>
      <c r="HD324" s="31"/>
      <c r="HE324" s="31"/>
      <c r="HF324" s="31"/>
      <c r="HG324" s="31"/>
      <c r="HH324" s="31"/>
      <c r="HI324" s="31"/>
      <c r="HJ324" s="31"/>
      <c r="HK324" s="31"/>
      <c r="HL324" s="31"/>
      <c r="HM324" s="31"/>
      <c r="HN324" s="31"/>
      <c r="HO324" s="31"/>
      <c r="HP324" s="31"/>
      <c r="HQ324" s="31"/>
      <c r="HR324" s="31"/>
      <c r="HS324" s="31"/>
      <c r="HT324" s="31"/>
      <c r="HU324" s="31"/>
      <c r="HV324" s="31"/>
      <c r="HW324" s="31"/>
      <c r="HX324" s="31"/>
      <c r="HY324" s="31"/>
      <c r="HZ324" s="31"/>
      <c r="IA324" s="31"/>
      <c r="IB324" s="31"/>
      <c r="IC324" s="31"/>
      <c r="ID324" s="31"/>
      <c r="IE324" s="31"/>
      <c r="IF324" s="31"/>
      <c r="IG324" s="31"/>
      <c r="IH324" s="31"/>
      <c r="II324" s="31"/>
      <c r="IJ324" s="31"/>
      <c r="IK324" s="31"/>
      <c r="IL324" s="31"/>
      <c r="IM324" s="31"/>
      <c r="IN324" s="31"/>
      <c r="IO324" s="31"/>
      <c r="IP324" s="31"/>
      <c r="IQ324" s="31"/>
      <c r="IR324" s="31"/>
      <c r="IS324" s="31"/>
      <c r="IT324" s="31"/>
      <c r="IU324" s="31"/>
      <c r="IV324" s="31"/>
      <c r="IW324" s="31"/>
      <c r="IX324" s="31"/>
      <c r="IY324" s="31"/>
      <c r="IZ324" s="31"/>
      <c r="JA324" s="31"/>
      <c r="JB324" s="31"/>
      <c r="JC324" s="31"/>
      <c r="JD324" s="31"/>
      <c r="JE324" s="31"/>
      <c r="JF324" s="31"/>
      <c r="JG324" s="31"/>
      <c r="JH324" s="31"/>
      <c r="JI324" s="31"/>
      <c r="JJ324" s="31"/>
      <c r="JK324" s="31"/>
      <c r="JL324" s="31"/>
      <c r="JM324" s="31"/>
      <c r="JN324" s="31"/>
      <c r="JO324" s="31"/>
      <c r="JP324" s="31"/>
      <c r="JQ324" s="31"/>
      <c r="JR324" s="31"/>
      <c r="JS324" s="31"/>
      <c r="JT324" s="31"/>
      <c r="JU324" s="31"/>
      <c r="JV324" s="31"/>
      <c r="JW324" s="31"/>
      <c r="JX324" s="31"/>
      <c r="JY324" s="31"/>
      <c r="JZ324" s="31"/>
      <c r="KA324" s="31"/>
      <c r="KB324" s="31"/>
      <c r="KC324" s="31"/>
      <c r="KD324" s="31"/>
      <c r="KE324" s="31"/>
      <c r="KF324" s="31"/>
      <c r="KG324" s="31"/>
      <c r="KH324" s="31"/>
      <c r="KI324" s="31"/>
      <c r="KJ324" s="31"/>
      <c r="KK324" s="31"/>
      <c r="KL324" s="31"/>
      <c r="KM324" s="31"/>
      <c r="KN324" s="31"/>
      <c r="KO324" s="31"/>
      <c r="KP324" s="31"/>
      <c r="KQ324" s="31"/>
      <c r="KR324" s="31"/>
      <c r="KS324" s="31"/>
      <c r="KT324" s="31"/>
      <c r="KU324" s="31"/>
      <c r="KV324" s="31"/>
      <c r="KW324" s="31"/>
      <c r="KX324" s="31"/>
      <c r="KY324" s="31"/>
      <c r="KZ324" s="31"/>
      <c r="LA324" s="31"/>
      <c r="LB324" s="31"/>
      <c r="LC324" s="31"/>
      <c r="LD324" s="31"/>
      <c r="LE324" s="31"/>
      <c r="LF324" s="31"/>
      <c r="LG324" s="31"/>
      <c r="LH324" s="31"/>
      <c r="LI324" s="31"/>
      <c r="LJ324" s="31"/>
      <c r="LK324" s="31"/>
      <c r="LL324" s="31"/>
      <c r="LM324" s="31"/>
      <c r="LN324" s="31"/>
      <c r="LO324" s="31"/>
      <c r="LP324" s="31"/>
      <c r="LQ324" s="31"/>
      <c r="LR324" s="31"/>
      <c r="LS324" s="31"/>
      <c r="LT324" s="31"/>
      <c r="LU324" s="31"/>
      <c r="LV324" s="31"/>
      <c r="LW324" s="31"/>
      <c r="LX324" s="31"/>
      <c r="LY324" s="31"/>
      <c r="LZ324" s="31"/>
      <c r="MA324" s="31"/>
      <c r="MB324" s="31"/>
      <c r="MC324" s="31"/>
      <c r="MD324" s="31"/>
      <c r="ME324" s="31"/>
      <c r="MF324" s="31"/>
      <c r="MG324" s="31"/>
      <c r="MH324" s="31"/>
      <c r="MI324" s="31"/>
      <c r="MJ324" s="31"/>
      <c r="MK324" s="31"/>
      <c r="ML324" s="31"/>
      <c r="MM324" s="31"/>
      <c r="MN324" s="31"/>
      <c r="MO324" s="31"/>
      <c r="MP324" s="31"/>
      <c r="MQ324" s="31"/>
      <c r="MR324" s="31"/>
      <c r="MS324" s="31"/>
      <c r="MT324" s="31"/>
      <c r="MU324" s="31"/>
      <c r="MV324" s="31"/>
      <c r="MW324" s="31"/>
      <c r="MX324" s="31"/>
      <c r="MY324" s="31"/>
      <c r="MZ324" s="31"/>
      <c r="NA324" s="31"/>
      <c r="NB324" s="31"/>
      <c r="NC324" s="31"/>
      <c r="ND324" s="31"/>
      <c r="NE324" s="31"/>
      <c r="NF324" s="31"/>
      <c r="NG324" s="31"/>
      <c r="NH324" s="31"/>
      <c r="NI324" s="31"/>
      <c r="NJ324" s="31"/>
      <c r="NK324" s="31"/>
      <c r="NL324" s="31"/>
      <c r="NM324" s="31"/>
      <c r="NN324" s="31"/>
      <c r="NO324" s="31"/>
      <c r="NP324" s="31"/>
      <c r="NQ324" s="31"/>
      <c r="NR324" s="31"/>
      <c r="NS324" s="31"/>
      <c r="NT324" s="31"/>
      <c r="NU324" s="31"/>
      <c r="NV324" s="31"/>
      <c r="NW324" s="31"/>
      <c r="NX324" s="31"/>
      <c r="NY324" s="31"/>
      <c r="NZ324" s="31"/>
      <c r="OA324" s="31"/>
      <c r="OB324" s="31"/>
      <c r="OC324" s="31"/>
      <c r="OD324" s="31"/>
      <c r="OE324" s="31"/>
      <c r="OF324" s="31"/>
      <c r="OG324" s="31"/>
      <c r="OH324" s="31"/>
      <c r="OI324" s="31"/>
      <c r="OJ324" s="31"/>
      <c r="OK324" s="31"/>
      <c r="OL324" s="31"/>
      <c r="OM324" s="31"/>
      <c r="ON324" s="31"/>
      <c r="OO324" s="31"/>
      <c r="OP324" s="31"/>
      <c r="OQ324" s="31"/>
      <c r="OR324" s="31"/>
      <c r="OS324" s="31"/>
      <c r="OT324" s="31"/>
      <c r="OU324" s="31"/>
      <c r="OV324" s="31"/>
      <c r="OW324" s="31"/>
      <c r="OX324" s="31"/>
      <c r="OY324" s="31"/>
      <c r="OZ324" s="31"/>
      <c r="PA324" s="31"/>
      <c r="PB324" s="31"/>
      <c r="PC324" s="31"/>
      <c r="PD324" s="31"/>
      <c r="PE324" s="31"/>
      <c r="PF324" s="31"/>
      <c r="PG324" s="31"/>
      <c r="PH324" s="31"/>
      <c r="PI324" s="31"/>
      <c r="PJ324" s="31"/>
      <c r="PK324" s="31"/>
      <c r="PL324" s="31"/>
      <c r="PM324" s="31"/>
      <c r="PN324" s="31"/>
      <c r="PO324" s="31"/>
      <c r="PP324" s="31"/>
      <c r="PQ324" s="31"/>
      <c r="PR324" s="31"/>
      <c r="PS324" s="31"/>
      <c r="PT324" s="31"/>
      <c r="PU324" s="31"/>
      <c r="PV324" s="31"/>
      <c r="PW324" s="31"/>
      <c r="PX324" s="31"/>
      <c r="PY324" s="31"/>
      <c r="PZ324" s="31"/>
      <c r="QA324" s="31"/>
      <c r="QB324" s="31"/>
      <c r="QC324" s="31"/>
      <c r="QD324" s="31"/>
      <c r="QE324" s="31"/>
      <c r="QF324" s="31"/>
      <c r="QG324" s="31"/>
      <c r="QH324" s="31"/>
      <c r="QI324" s="31"/>
      <c r="QJ324" s="31"/>
      <c r="QK324" s="31"/>
      <c r="QL324" s="31"/>
      <c r="QM324" s="31"/>
      <c r="QN324" s="31"/>
      <c r="QO324" s="31"/>
      <c r="QP324" s="31"/>
      <c r="QQ324" s="31"/>
      <c r="QR324" s="31"/>
      <c r="QS324" s="31"/>
      <c r="QT324" s="31"/>
      <c r="QU324" s="31"/>
      <c r="QV324" s="31"/>
      <c r="QW324" s="31"/>
      <c r="QX324" s="31"/>
      <c r="QY324" s="31"/>
      <c r="QZ324" s="31"/>
      <c r="RA324" s="31"/>
      <c r="RB324" s="31"/>
      <c r="RC324" s="31"/>
      <c r="RD324" s="31"/>
      <c r="RE324" s="31"/>
      <c r="RF324" s="31"/>
      <c r="RG324" s="31"/>
      <c r="RH324" s="31"/>
      <c r="RI324" s="31"/>
      <c r="RJ324" s="31"/>
      <c r="RK324" s="31"/>
      <c r="RL324" s="31"/>
      <c r="RM324" s="31"/>
      <c r="RN324" s="31"/>
      <c r="RO324" s="31"/>
      <c r="RP324" s="31"/>
      <c r="RQ324" s="31"/>
      <c r="RR324" s="31"/>
      <c r="RS324" s="31"/>
      <c r="RT324" s="31"/>
      <c r="RU324" s="31"/>
      <c r="RV324" s="31"/>
      <c r="RW324" s="31"/>
      <c r="RX324" s="31"/>
      <c r="RY324" s="31"/>
      <c r="RZ324" s="31"/>
      <c r="SA324" s="31"/>
      <c r="SB324" s="31"/>
      <c r="SC324" s="31"/>
      <c r="SD324" s="31"/>
      <c r="SE324" s="31"/>
      <c r="SF324" s="31"/>
      <c r="SG324" s="31"/>
      <c r="SH324" s="31"/>
      <c r="SI324" s="31"/>
      <c r="SJ324" s="31"/>
      <c r="SK324" s="31"/>
      <c r="SL324" s="31"/>
      <c r="SM324" s="31"/>
      <c r="SN324" s="31"/>
      <c r="SO324" s="31"/>
      <c r="SP324" s="31"/>
      <c r="SQ324" s="31"/>
      <c r="SR324" s="31"/>
      <c r="SS324" s="31"/>
      <c r="ST324" s="31"/>
      <c r="SU324" s="31"/>
      <c r="SV324" s="31"/>
      <c r="SW324" s="31"/>
      <c r="SX324" s="31"/>
      <c r="SY324" s="31"/>
      <c r="SZ324" s="31"/>
      <c r="TA324" s="31"/>
      <c r="TB324" s="31"/>
      <c r="TC324" s="31"/>
      <c r="TD324" s="31"/>
      <c r="TE324" s="31"/>
      <c r="TF324" s="31"/>
      <c r="TG324" s="31"/>
      <c r="TH324" s="31"/>
      <c r="TI324" s="31"/>
      <c r="TJ324" s="31"/>
      <c r="TK324" s="31"/>
      <c r="TL324" s="31"/>
      <c r="TM324" s="31"/>
      <c r="TN324" s="31"/>
      <c r="TO324" s="31"/>
    </row>
    <row r="325" spans="1:535" s="26" customFormat="1" ht="22.5" customHeight="1" x14ac:dyDescent="0.25">
      <c r="A325" s="59"/>
      <c r="B325" s="60"/>
      <c r="C325" s="61"/>
      <c r="D325" s="165"/>
      <c r="E325" s="165"/>
      <c r="F325" s="165"/>
      <c r="G325" s="165"/>
      <c r="H325" s="165"/>
      <c r="I325" s="165"/>
      <c r="J325" s="166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6"/>
      <c r="X325" s="165"/>
      <c r="Y325" s="202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  <c r="CU325" s="31"/>
      <c r="CV325" s="31"/>
      <c r="CW325" s="31"/>
      <c r="CX325" s="31"/>
      <c r="CY325" s="31"/>
      <c r="CZ325" s="31"/>
      <c r="DA325" s="31"/>
      <c r="DB325" s="31"/>
      <c r="DC325" s="31"/>
      <c r="DD325" s="31"/>
      <c r="DE325" s="31"/>
      <c r="DF325" s="31"/>
      <c r="DG325" s="31"/>
      <c r="DH325" s="31"/>
      <c r="DI325" s="31"/>
      <c r="DJ325" s="31"/>
      <c r="DK325" s="31"/>
      <c r="DL325" s="31"/>
      <c r="DM325" s="31"/>
      <c r="DN325" s="31"/>
      <c r="DO325" s="31"/>
      <c r="DP325" s="31"/>
      <c r="DQ325" s="31"/>
      <c r="DR325" s="31"/>
      <c r="DS325" s="31"/>
      <c r="DT325" s="31"/>
      <c r="DU325" s="31"/>
      <c r="DV325" s="31"/>
      <c r="DW325" s="31"/>
      <c r="DX325" s="31"/>
      <c r="DY325" s="31"/>
      <c r="DZ325" s="31"/>
      <c r="EA325" s="31"/>
      <c r="EB325" s="31"/>
      <c r="EC325" s="31"/>
      <c r="ED325" s="31"/>
      <c r="EE325" s="31"/>
      <c r="EF325" s="31"/>
      <c r="EG325" s="31"/>
      <c r="EH325" s="31"/>
      <c r="EI325" s="31"/>
      <c r="EJ325" s="31"/>
      <c r="EK325" s="31"/>
      <c r="EL325" s="31"/>
      <c r="EM325" s="31"/>
      <c r="EN325" s="31"/>
      <c r="EO325" s="31"/>
      <c r="EP325" s="31"/>
      <c r="EQ325" s="31"/>
      <c r="ER325" s="31"/>
      <c r="ES325" s="31"/>
      <c r="ET325" s="31"/>
      <c r="EU325" s="31"/>
      <c r="EV325" s="31"/>
      <c r="EW325" s="31"/>
      <c r="EX325" s="31"/>
      <c r="EY325" s="31"/>
      <c r="EZ325" s="31"/>
      <c r="FA325" s="31"/>
      <c r="FB325" s="31"/>
      <c r="FC325" s="31"/>
      <c r="FD325" s="31"/>
      <c r="FE325" s="31"/>
      <c r="FF325" s="31"/>
      <c r="FG325" s="31"/>
      <c r="FH325" s="31"/>
      <c r="FI325" s="31"/>
      <c r="FJ325" s="31"/>
      <c r="FK325" s="31"/>
      <c r="FL325" s="31"/>
      <c r="FM325" s="31"/>
      <c r="FN325" s="31"/>
      <c r="FO325" s="31"/>
      <c r="FP325" s="31"/>
      <c r="FQ325" s="31"/>
      <c r="FR325" s="31"/>
      <c r="FS325" s="31"/>
      <c r="FT325" s="31"/>
      <c r="FU325" s="31"/>
      <c r="FV325" s="31"/>
      <c r="FW325" s="31"/>
      <c r="FX325" s="31"/>
      <c r="FY325" s="31"/>
      <c r="FZ325" s="31"/>
      <c r="GA325" s="31"/>
      <c r="GB325" s="31"/>
      <c r="GC325" s="31"/>
      <c r="GD325" s="31"/>
      <c r="GE325" s="31"/>
      <c r="GF325" s="31"/>
      <c r="GG325" s="31"/>
      <c r="GH325" s="31"/>
      <c r="GI325" s="31"/>
      <c r="GJ325" s="31"/>
      <c r="GK325" s="31"/>
      <c r="GL325" s="31"/>
      <c r="GM325" s="31"/>
      <c r="GN325" s="31"/>
      <c r="GO325" s="31"/>
      <c r="GP325" s="31"/>
      <c r="GQ325" s="31"/>
      <c r="GR325" s="31"/>
      <c r="GS325" s="31"/>
      <c r="GT325" s="31"/>
      <c r="GU325" s="31"/>
      <c r="GV325" s="31"/>
      <c r="GW325" s="31"/>
      <c r="GX325" s="31"/>
      <c r="GY325" s="31"/>
      <c r="GZ325" s="31"/>
      <c r="HA325" s="31"/>
      <c r="HB325" s="31"/>
      <c r="HC325" s="31"/>
      <c r="HD325" s="31"/>
      <c r="HE325" s="31"/>
      <c r="HF325" s="31"/>
      <c r="HG325" s="31"/>
      <c r="HH325" s="31"/>
      <c r="HI325" s="31"/>
      <c r="HJ325" s="31"/>
      <c r="HK325" s="31"/>
      <c r="HL325" s="31"/>
      <c r="HM325" s="31"/>
      <c r="HN325" s="31"/>
      <c r="HO325" s="31"/>
      <c r="HP325" s="31"/>
      <c r="HQ325" s="31"/>
      <c r="HR325" s="31"/>
      <c r="HS325" s="31"/>
      <c r="HT325" s="31"/>
      <c r="HU325" s="31"/>
      <c r="HV325" s="31"/>
      <c r="HW325" s="31"/>
      <c r="HX325" s="31"/>
      <c r="HY325" s="31"/>
      <c r="HZ325" s="31"/>
      <c r="IA325" s="31"/>
      <c r="IB325" s="31"/>
      <c r="IC325" s="31"/>
      <c r="ID325" s="31"/>
      <c r="IE325" s="31"/>
      <c r="IF325" s="31"/>
      <c r="IG325" s="31"/>
      <c r="IH325" s="31"/>
      <c r="II325" s="31"/>
      <c r="IJ325" s="31"/>
      <c r="IK325" s="31"/>
      <c r="IL325" s="31"/>
      <c r="IM325" s="31"/>
      <c r="IN325" s="31"/>
      <c r="IO325" s="31"/>
      <c r="IP325" s="31"/>
      <c r="IQ325" s="31"/>
      <c r="IR325" s="31"/>
      <c r="IS325" s="31"/>
      <c r="IT325" s="31"/>
      <c r="IU325" s="31"/>
      <c r="IV325" s="31"/>
      <c r="IW325" s="31"/>
      <c r="IX325" s="31"/>
      <c r="IY325" s="31"/>
      <c r="IZ325" s="31"/>
      <c r="JA325" s="31"/>
      <c r="JB325" s="31"/>
      <c r="JC325" s="31"/>
      <c r="JD325" s="31"/>
      <c r="JE325" s="31"/>
      <c r="JF325" s="31"/>
      <c r="JG325" s="31"/>
      <c r="JH325" s="31"/>
      <c r="JI325" s="31"/>
      <c r="JJ325" s="31"/>
      <c r="JK325" s="31"/>
      <c r="JL325" s="31"/>
      <c r="JM325" s="31"/>
      <c r="JN325" s="31"/>
      <c r="JO325" s="31"/>
      <c r="JP325" s="31"/>
      <c r="JQ325" s="31"/>
      <c r="JR325" s="31"/>
      <c r="JS325" s="31"/>
      <c r="JT325" s="31"/>
      <c r="JU325" s="31"/>
      <c r="JV325" s="31"/>
      <c r="JW325" s="31"/>
      <c r="JX325" s="31"/>
      <c r="JY325" s="31"/>
      <c r="JZ325" s="31"/>
      <c r="KA325" s="31"/>
      <c r="KB325" s="31"/>
      <c r="KC325" s="31"/>
      <c r="KD325" s="31"/>
      <c r="KE325" s="31"/>
      <c r="KF325" s="31"/>
      <c r="KG325" s="31"/>
      <c r="KH325" s="31"/>
      <c r="KI325" s="31"/>
      <c r="KJ325" s="31"/>
      <c r="KK325" s="31"/>
      <c r="KL325" s="31"/>
      <c r="KM325" s="31"/>
      <c r="KN325" s="31"/>
      <c r="KO325" s="31"/>
      <c r="KP325" s="31"/>
      <c r="KQ325" s="31"/>
      <c r="KR325" s="31"/>
      <c r="KS325" s="31"/>
      <c r="KT325" s="31"/>
      <c r="KU325" s="31"/>
      <c r="KV325" s="31"/>
      <c r="KW325" s="31"/>
      <c r="KX325" s="31"/>
      <c r="KY325" s="31"/>
      <c r="KZ325" s="31"/>
      <c r="LA325" s="31"/>
      <c r="LB325" s="31"/>
      <c r="LC325" s="31"/>
      <c r="LD325" s="31"/>
      <c r="LE325" s="31"/>
      <c r="LF325" s="31"/>
      <c r="LG325" s="31"/>
      <c r="LH325" s="31"/>
      <c r="LI325" s="31"/>
      <c r="LJ325" s="31"/>
      <c r="LK325" s="31"/>
      <c r="LL325" s="31"/>
      <c r="LM325" s="31"/>
      <c r="LN325" s="31"/>
      <c r="LO325" s="31"/>
      <c r="LP325" s="31"/>
      <c r="LQ325" s="31"/>
      <c r="LR325" s="31"/>
      <c r="LS325" s="31"/>
      <c r="LT325" s="31"/>
      <c r="LU325" s="31"/>
      <c r="LV325" s="31"/>
      <c r="LW325" s="31"/>
      <c r="LX325" s="31"/>
      <c r="LY325" s="31"/>
      <c r="LZ325" s="31"/>
      <c r="MA325" s="31"/>
      <c r="MB325" s="31"/>
      <c r="MC325" s="31"/>
      <c r="MD325" s="31"/>
      <c r="ME325" s="31"/>
      <c r="MF325" s="31"/>
      <c r="MG325" s="31"/>
      <c r="MH325" s="31"/>
      <c r="MI325" s="31"/>
      <c r="MJ325" s="31"/>
      <c r="MK325" s="31"/>
      <c r="ML325" s="31"/>
      <c r="MM325" s="31"/>
      <c r="MN325" s="31"/>
      <c r="MO325" s="31"/>
      <c r="MP325" s="31"/>
      <c r="MQ325" s="31"/>
      <c r="MR325" s="31"/>
      <c r="MS325" s="31"/>
      <c r="MT325" s="31"/>
      <c r="MU325" s="31"/>
      <c r="MV325" s="31"/>
      <c r="MW325" s="31"/>
      <c r="MX325" s="31"/>
      <c r="MY325" s="31"/>
      <c r="MZ325" s="31"/>
      <c r="NA325" s="31"/>
      <c r="NB325" s="31"/>
      <c r="NC325" s="31"/>
      <c r="ND325" s="31"/>
      <c r="NE325" s="31"/>
      <c r="NF325" s="31"/>
      <c r="NG325" s="31"/>
      <c r="NH325" s="31"/>
      <c r="NI325" s="31"/>
      <c r="NJ325" s="31"/>
      <c r="NK325" s="31"/>
      <c r="NL325" s="31"/>
      <c r="NM325" s="31"/>
      <c r="NN325" s="31"/>
      <c r="NO325" s="31"/>
      <c r="NP325" s="31"/>
      <c r="NQ325" s="31"/>
      <c r="NR325" s="31"/>
      <c r="NS325" s="31"/>
      <c r="NT325" s="31"/>
      <c r="NU325" s="31"/>
      <c r="NV325" s="31"/>
      <c r="NW325" s="31"/>
      <c r="NX325" s="31"/>
      <c r="NY325" s="31"/>
      <c r="NZ325" s="31"/>
      <c r="OA325" s="31"/>
      <c r="OB325" s="31"/>
      <c r="OC325" s="31"/>
      <c r="OD325" s="31"/>
      <c r="OE325" s="31"/>
      <c r="OF325" s="31"/>
      <c r="OG325" s="31"/>
      <c r="OH325" s="31"/>
      <c r="OI325" s="31"/>
      <c r="OJ325" s="31"/>
      <c r="OK325" s="31"/>
      <c r="OL325" s="31"/>
      <c r="OM325" s="31"/>
      <c r="ON325" s="31"/>
      <c r="OO325" s="31"/>
      <c r="OP325" s="31"/>
      <c r="OQ325" s="31"/>
      <c r="OR325" s="31"/>
      <c r="OS325" s="31"/>
      <c r="OT325" s="31"/>
      <c r="OU325" s="31"/>
      <c r="OV325" s="31"/>
      <c r="OW325" s="31"/>
      <c r="OX325" s="31"/>
      <c r="OY325" s="31"/>
      <c r="OZ325" s="31"/>
      <c r="PA325" s="31"/>
      <c r="PB325" s="31"/>
      <c r="PC325" s="31"/>
      <c r="PD325" s="31"/>
      <c r="PE325" s="31"/>
      <c r="PF325" s="31"/>
      <c r="PG325" s="31"/>
      <c r="PH325" s="31"/>
      <c r="PI325" s="31"/>
      <c r="PJ325" s="31"/>
      <c r="PK325" s="31"/>
      <c r="PL325" s="31"/>
      <c r="PM325" s="31"/>
      <c r="PN325" s="31"/>
      <c r="PO325" s="31"/>
      <c r="PP325" s="31"/>
      <c r="PQ325" s="31"/>
      <c r="PR325" s="31"/>
      <c r="PS325" s="31"/>
      <c r="PT325" s="31"/>
      <c r="PU325" s="31"/>
      <c r="PV325" s="31"/>
      <c r="PW325" s="31"/>
      <c r="PX325" s="31"/>
      <c r="PY325" s="31"/>
      <c r="PZ325" s="31"/>
      <c r="QA325" s="31"/>
      <c r="QB325" s="31"/>
      <c r="QC325" s="31"/>
      <c r="QD325" s="31"/>
      <c r="QE325" s="31"/>
      <c r="QF325" s="31"/>
      <c r="QG325" s="31"/>
      <c r="QH325" s="31"/>
      <c r="QI325" s="31"/>
      <c r="QJ325" s="31"/>
      <c r="QK325" s="31"/>
      <c r="QL325" s="31"/>
      <c r="QM325" s="31"/>
      <c r="QN325" s="31"/>
      <c r="QO325" s="31"/>
      <c r="QP325" s="31"/>
      <c r="QQ325" s="31"/>
      <c r="QR325" s="31"/>
      <c r="QS325" s="31"/>
      <c r="QT325" s="31"/>
      <c r="QU325" s="31"/>
      <c r="QV325" s="31"/>
      <c r="QW325" s="31"/>
      <c r="QX325" s="31"/>
      <c r="QY325" s="31"/>
      <c r="QZ325" s="31"/>
      <c r="RA325" s="31"/>
      <c r="RB325" s="31"/>
      <c r="RC325" s="31"/>
      <c r="RD325" s="31"/>
      <c r="RE325" s="31"/>
      <c r="RF325" s="31"/>
      <c r="RG325" s="31"/>
      <c r="RH325" s="31"/>
      <c r="RI325" s="31"/>
      <c r="RJ325" s="31"/>
      <c r="RK325" s="31"/>
      <c r="RL325" s="31"/>
      <c r="RM325" s="31"/>
      <c r="RN325" s="31"/>
      <c r="RO325" s="31"/>
      <c r="RP325" s="31"/>
      <c r="RQ325" s="31"/>
      <c r="RR325" s="31"/>
      <c r="RS325" s="31"/>
      <c r="RT325" s="31"/>
      <c r="RU325" s="31"/>
      <c r="RV325" s="31"/>
      <c r="RW325" s="31"/>
      <c r="RX325" s="31"/>
      <c r="RY325" s="31"/>
      <c r="RZ325" s="31"/>
      <c r="SA325" s="31"/>
      <c r="SB325" s="31"/>
      <c r="SC325" s="31"/>
      <c r="SD325" s="31"/>
      <c r="SE325" s="31"/>
      <c r="SF325" s="31"/>
      <c r="SG325" s="31"/>
      <c r="SH325" s="31"/>
      <c r="SI325" s="31"/>
      <c r="SJ325" s="31"/>
      <c r="SK325" s="31"/>
      <c r="SL325" s="31"/>
      <c r="SM325" s="31"/>
      <c r="SN325" s="31"/>
      <c r="SO325" s="31"/>
      <c r="SP325" s="31"/>
      <c r="SQ325" s="31"/>
      <c r="SR325" s="31"/>
      <c r="SS325" s="31"/>
      <c r="ST325" s="31"/>
      <c r="SU325" s="31"/>
      <c r="SV325" s="31"/>
      <c r="SW325" s="31"/>
      <c r="SX325" s="31"/>
      <c r="SY325" s="31"/>
      <c r="SZ325" s="31"/>
      <c r="TA325" s="31"/>
      <c r="TB325" s="31"/>
      <c r="TC325" s="31"/>
      <c r="TD325" s="31"/>
      <c r="TE325" s="31"/>
      <c r="TF325" s="31"/>
      <c r="TG325" s="31"/>
      <c r="TH325" s="31"/>
      <c r="TI325" s="31"/>
      <c r="TJ325" s="31"/>
      <c r="TK325" s="31"/>
      <c r="TL325" s="31"/>
      <c r="TM325" s="31"/>
      <c r="TN325" s="31"/>
      <c r="TO325" s="31"/>
    </row>
    <row r="326" spans="1:535" s="26" customFormat="1" ht="22.5" customHeight="1" x14ac:dyDescent="0.25">
      <c r="A326" s="59"/>
      <c r="B326" s="60"/>
      <c r="C326" s="61"/>
      <c r="D326" s="165"/>
      <c r="E326" s="165"/>
      <c r="F326" s="165"/>
      <c r="G326" s="165"/>
      <c r="H326" s="165"/>
      <c r="I326" s="165"/>
      <c r="J326" s="166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6"/>
      <c r="X326" s="165"/>
      <c r="Y326" s="202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  <c r="CU326" s="31"/>
      <c r="CV326" s="31"/>
      <c r="CW326" s="31"/>
      <c r="CX326" s="31"/>
      <c r="CY326" s="31"/>
      <c r="CZ326" s="31"/>
      <c r="DA326" s="31"/>
      <c r="DB326" s="31"/>
      <c r="DC326" s="31"/>
      <c r="DD326" s="31"/>
      <c r="DE326" s="31"/>
      <c r="DF326" s="31"/>
      <c r="DG326" s="31"/>
      <c r="DH326" s="31"/>
      <c r="DI326" s="31"/>
      <c r="DJ326" s="31"/>
      <c r="DK326" s="31"/>
      <c r="DL326" s="31"/>
      <c r="DM326" s="31"/>
      <c r="DN326" s="31"/>
      <c r="DO326" s="31"/>
      <c r="DP326" s="31"/>
      <c r="DQ326" s="31"/>
      <c r="DR326" s="31"/>
      <c r="DS326" s="31"/>
      <c r="DT326" s="31"/>
      <c r="DU326" s="31"/>
      <c r="DV326" s="31"/>
      <c r="DW326" s="31"/>
      <c r="DX326" s="31"/>
      <c r="DY326" s="31"/>
      <c r="DZ326" s="31"/>
      <c r="EA326" s="31"/>
      <c r="EB326" s="31"/>
      <c r="EC326" s="31"/>
      <c r="ED326" s="31"/>
      <c r="EE326" s="31"/>
      <c r="EF326" s="31"/>
      <c r="EG326" s="31"/>
      <c r="EH326" s="31"/>
      <c r="EI326" s="31"/>
      <c r="EJ326" s="31"/>
      <c r="EK326" s="31"/>
      <c r="EL326" s="31"/>
      <c r="EM326" s="31"/>
      <c r="EN326" s="31"/>
      <c r="EO326" s="31"/>
      <c r="EP326" s="31"/>
      <c r="EQ326" s="31"/>
      <c r="ER326" s="31"/>
      <c r="ES326" s="31"/>
      <c r="ET326" s="31"/>
      <c r="EU326" s="31"/>
      <c r="EV326" s="31"/>
      <c r="EW326" s="31"/>
      <c r="EX326" s="31"/>
      <c r="EY326" s="31"/>
      <c r="EZ326" s="31"/>
      <c r="FA326" s="31"/>
      <c r="FB326" s="31"/>
      <c r="FC326" s="31"/>
      <c r="FD326" s="31"/>
      <c r="FE326" s="31"/>
      <c r="FF326" s="31"/>
      <c r="FG326" s="31"/>
      <c r="FH326" s="31"/>
      <c r="FI326" s="31"/>
      <c r="FJ326" s="31"/>
      <c r="FK326" s="31"/>
      <c r="FL326" s="31"/>
      <c r="FM326" s="31"/>
      <c r="FN326" s="31"/>
      <c r="FO326" s="31"/>
      <c r="FP326" s="31"/>
      <c r="FQ326" s="31"/>
      <c r="FR326" s="31"/>
      <c r="FS326" s="31"/>
      <c r="FT326" s="31"/>
      <c r="FU326" s="31"/>
      <c r="FV326" s="31"/>
      <c r="FW326" s="31"/>
      <c r="FX326" s="31"/>
      <c r="FY326" s="31"/>
      <c r="FZ326" s="31"/>
      <c r="GA326" s="31"/>
      <c r="GB326" s="31"/>
      <c r="GC326" s="31"/>
      <c r="GD326" s="31"/>
      <c r="GE326" s="31"/>
      <c r="GF326" s="31"/>
      <c r="GG326" s="31"/>
      <c r="GH326" s="31"/>
      <c r="GI326" s="31"/>
      <c r="GJ326" s="31"/>
      <c r="GK326" s="31"/>
      <c r="GL326" s="31"/>
      <c r="GM326" s="31"/>
      <c r="GN326" s="31"/>
      <c r="GO326" s="31"/>
      <c r="GP326" s="31"/>
      <c r="GQ326" s="31"/>
      <c r="GR326" s="31"/>
      <c r="GS326" s="31"/>
      <c r="GT326" s="31"/>
      <c r="GU326" s="31"/>
      <c r="GV326" s="31"/>
      <c r="GW326" s="31"/>
      <c r="GX326" s="31"/>
      <c r="GY326" s="31"/>
      <c r="GZ326" s="31"/>
      <c r="HA326" s="31"/>
      <c r="HB326" s="31"/>
      <c r="HC326" s="31"/>
      <c r="HD326" s="31"/>
      <c r="HE326" s="31"/>
      <c r="HF326" s="31"/>
      <c r="HG326" s="31"/>
      <c r="HH326" s="31"/>
      <c r="HI326" s="31"/>
      <c r="HJ326" s="31"/>
      <c r="HK326" s="31"/>
      <c r="HL326" s="31"/>
      <c r="HM326" s="31"/>
      <c r="HN326" s="31"/>
      <c r="HO326" s="31"/>
      <c r="HP326" s="31"/>
      <c r="HQ326" s="31"/>
      <c r="HR326" s="31"/>
      <c r="HS326" s="31"/>
      <c r="HT326" s="31"/>
      <c r="HU326" s="31"/>
      <c r="HV326" s="31"/>
      <c r="HW326" s="31"/>
      <c r="HX326" s="31"/>
      <c r="HY326" s="31"/>
      <c r="HZ326" s="31"/>
      <c r="IA326" s="31"/>
      <c r="IB326" s="31"/>
      <c r="IC326" s="31"/>
      <c r="ID326" s="31"/>
      <c r="IE326" s="31"/>
      <c r="IF326" s="31"/>
      <c r="IG326" s="31"/>
      <c r="IH326" s="31"/>
      <c r="II326" s="31"/>
      <c r="IJ326" s="31"/>
      <c r="IK326" s="31"/>
      <c r="IL326" s="31"/>
      <c r="IM326" s="31"/>
      <c r="IN326" s="31"/>
      <c r="IO326" s="31"/>
      <c r="IP326" s="31"/>
      <c r="IQ326" s="31"/>
      <c r="IR326" s="31"/>
      <c r="IS326" s="31"/>
      <c r="IT326" s="31"/>
      <c r="IU326" s="31"/>
      <c r="IV326" s="31"/>
      <c r="IW326" s="31"/>
      <c r="IX326" s="31"/>
      <c r="IY326" s="31"/>
      <c r="IZ326" s="31"/>
      <c r="JA326" s="31"/>
      <c r="JB326" s="31"/>
      <c r="JC326" s="31"/>
      <c r="JD326" s="31"/>
      <c r="JE326" s="31"/>
      <c r="JF326" s="31"/>
      <c r="JG326" s="31"/>
      <c r="JH326" s="31"/>
      <c r="JI326" s="31"/>
      <c r="JJ326" s="31"/>
      <c r="JK326" s="31"/>
      <c r="JL326" s="31"/>
      <c r="JM326" s="31"/>
      <c r="JN326" s="31"/>
      <c r="JO326" s="31"/>
      <c r="JP326" s="31"/>
      <c r="JQ326" s="31"/>
      <c r="JR326" s="31"/>
      <c r="JS326" s="31"/>
      <c r="JT326" s="31"/>
      <c r="JU326" s="31"/>
      <c r="JV326" s="31"/>
      <c r="JW326" s="31"/>
      <c r="JX326" s="31"/>
      <c r="JY326" s="31"/>
      <c r="JZ326" s="31"/>
      <c r="KA326" s="31"/>
      <c r="KB326" s="31"/>
      <c r="KC326" s="31"/>
      <c r="KD326" s="31"/>
      <c r="KE326" s="31"/>
      <c r="KF326" s="31"/>
      <c r="KG326" s="31"/>
      <c r="KH326" s="31"/>
      <c r="KI326" s="31"/>
      <c r="KJ326" s="31"/>
      <c r="KK326" s="31"/>
      <c r="KL326" s="31"/>
      <c r="KM326" s="31"/>
      <c r="KN326" s="31"/>
      <c r="KO326" s="31"/>
      <c r="KP326" s="31"/>
      <c r="KQ326" s="31"/>
      <c r="KR326" s="31"/>
      <c r="KS326" s="31"/>
      <c r="KT326" s="31"/>
      <c r="KU326" s="31"/>
      <c r="KV326" s="31"/>
      <c r="KW326" s="31"/>
      <c r="KX326" s="31"/>
      <c r="KY326" s="31"/>
      <c r="KZ326" s="31"/>
      <c r="LA326" s="31"/>
      <c r="LB326" s="31"/>
      <c r="LC326" s="31"/>
      <c r="LD326" s="31"/>
      <c r="LE326" s="31"/>
      <c r="LF326" s="31"/>
      <c r="LG326" s="31"/>
      <c r="LH326" s="31"/>
      <c r="LI326" s="31"/>
      <c r="LJ326" s="31"/>
      <c r="LK326" s="31"/>
      <c r="LL326" s="31"/>
      <c r="LM326" s="31"/>
      <c r="LN326" s="31"/>
      <c r="LO326" s="31"/>
      <c r="LP326" s="31"/>
      <c r="LQ326" s="31"/>
      <c r="LR326" s="31"/>
      <c r="LS326" s="31"/>
      <c r="LT326" s="31"/>
      <c r="LU326" s="31"/>
      <c r="LV326" s="31"/>
      <c r="LW326" s="31"/>
      <c r="LX326" s="31"/>
      <c r="LY326" s="31"/>
      <c r="LZ326" s="31"/>
      <c r="MA326" s="31"/>
      <c r="MB326" s="31"/>
      <c r="MC326" s="31"/>
      <c r="MD326" s="31"/>
      <c r="ME326" s="31"/>
      <c r="MF326" s="31"/>
      <c r="MG326" s="31"/>
      <c r="MH326" s="31"/>
      <c r="MI326" s="31"/>
      <c r="MJ326" s="31"/>
      <c r="MK326" s="31"/>
      <c r="ML326" s="31"/>
      <c r="MM326" s="31"/>
      <c r="MN326" s="31"/>
      <c r="MO326" s="31"/>
      <c r="MP326" s="31"/>
      <c r="MQ326" s="31"/>
      <c r="MR326" s="31"/>
      <c r="MS326" s="31"/>
      <c r="MT326" s="31"/>
      <c r="MU326" s="31"/>
      <c r="MV326" s="31"/>
      <c r="MW326" s="31"/>
      <c r="MX326" s="31"/>
      <c r="MY326" s="31"/>
      <c r="MZ326" s="31"/>
      <c r="NA326" s="31"/>
      <c r="NB326" s="31"/>
      <c r="NC326" s="31"/>
      <c r="ND326" s="31"/>
      <c r="NE326" s="31"/>
      <c r="NF326" s="31"/>
      <c r="NG326" s="31"/>
      <c r="NH326" s="31"/>
      <c r="NI326" s="31"/>
      <c r="NJ326" s="31"/>
      <c r="NK326" s="31"/>
      <c r="NL326" s="31"/>
      <c r="NM326" s="31"/>
      <c r="NN326" s="31"/>
      <c r="NO326" s="31"/>
      <c r="NP326" s="31"/>
      <c r="NQ326" s="31"/>
      <c r="NR326" s="31"/>
      <c r="NS326" s="31"/>
      <c r="NT326" s="31"/>
      <c r="NU326" s="31"/>
      <c r="NV326" s="31"/>
      <c r="NW326" s="31"/>
      <c r="NX326" s="31"/>
      <c r="NY326" s="31"/>
      <c r="NZ326" s="31"/>
      <c r="OA326" s="31"/>
      <c r="OB326" s="31"/>
      <c r="OC326" s="31"/>
      <c r="OD326" s="31"/>
      <c r="OE326" s="31"/>
      <c r="OF326" s="31"/>
      <c r="OG326" s="31"/>
      <c r="OH326" s="31"/>
      <c r="OI326" s="31"/>
      <c r="OJ326" s="31"/>
      <c r="OK326" s="31"/>
      <c r="OL326" s="31"/>
      <c r="OM326" s="31"/>
      <c r="ON326" s="31"/>
      <c r="OO326" s="31"/>
      <c r="OP326" s="31"/>
      <c r="OQ326" s="31"/>
      <c r="OR326" s="31"/>
      <c r="OS326" s="31"/>
      <c r="OT326" s="31"/>
      <c r="OU326" s="31"/>
      <c r="OV326" s="31"/>
      <c r="OW326" s="31"/>
      <c r="OX326" s="31"/>
      <c r="OY326" s="31"/>
      <c r="OZ326" s="31"/>
      <c r="PA326" s="31"/>
      <c r="PB326" s="31"/>
      <c r="PC326" s="31"/>
      <c r="PD326" s="31"/>
      <c r="PE326" s="31"/>
      <c r="PF326" s="31"/>
      <c r="PG326" s="31"/>
      <c r="PH326" s="31"/>
      <c r="PI326" s="31"/>
      <c r="PJ326" s="31"/>
      <c r="PK326" s="31"/>
      <c r="PL326" s="31"/>
      <c r="PM326" s="31"/>
      <c r="PN326" s="31"/>
      <c r="PO326" s="31"/>
      <c r="PP326" s="31"/>
      <c r="PQ326" s="31"/>
      <c r="PR326" s="31"/>
      <c r="PS326" s="31"/>
      <c r="PT326" s="31"/>
      <c r="PU326" s="31"/>
      <c r="PV326" s="31"/>
      <c r="PW326" s="31"/>
      <c r="PX326" s="31"/>
      <c r="PY326" s="31"/>
      <c r="PZ326" s="31"/>
      <c r="QA326" s="31"/>
      <c r="QB326" s="31"/>
      <c r="QC326" s="31"/>
      <c r="QD326" s="31"/>
      <c r="QE326" s="31"/>
      <c r="QF326" s="31"/>
      <c r="QG326" s="31"/>
      <c r="QH326" s="31"/>
      <c r="QI326" s="31"/>
      <c r="QJ326" s="31"/>
      <c r="QK326" s="31"/>
      <c r="QL326" s="31"/>
      <c r="QM326" s="31"/>
      <c r="QN326" s="31"/>
      <c r="QO326" s="31"/>
      <c r="QP326" s="31"/>
      <c r="QQ326" s="31"/>
      <c r="QR326" s="31"/>
      <c r="QS326" s="31"/>
      <c r="QT326" s="31"/>
      <c r="QU326" s="31"/>
      <c r="QV326" s="31"/>
      <c r="QW326" s="31"/>
      <c r="QX326" s="31"/>
      <c r="QY326" s="31"/>
      <c r="QZ326" s="31"/>
      <c r="RA326" s="31"/>
      <c r="RB326" s="31"/>
      <c r="RC326" s="31"/>
      <c r="RD326" s="31"/>
      <c r="RE326" s="31"/>
      <c r="RF326" s="31"/>
      <c r="RG326" s="31"/>
      <c r="RH326" s="31"/>
      <c r="RI326" s="31"/>
      <c r="RJ326" s="31"/>
      <c r="RK326" s="31"/>
      <c r="RL326" s="31"/>
      <c r="RM326" s="31"/>
      <c r="RN326" s="31"/>
      <c r="RO326" s="31"/>
      <c r="RP326" s="31"/>
      <c r="RQ326" s="31"/>
      <c r="RR326" s="31"/>
      <c r="RS326" s="31"/>
      <c r="RT326" s="31"/>
      <c r="RU326" s="31"/>
      <c r="RV326" s="31"/>
      <c r="RW326" s="31"/>
      <c r="RX326" s="31"/>
      <c r="RY326" s="31"/>
      <c r="RZ326" s="31"/>
      <c r="SA326" s="31"/>
      <c r="SB326" s="31"/>
      <c r="SC326" s="31"/>
      <c r="SD326" s="31"/>
      <c r="SE326" s="31"/>
      <c r="SF326" s="31"/>
      <c r="SG326" s="31"/>
      <c r="SH326" s="31"/>
      <c r="SI326" s="31"/>
      <c r="SJ326" s="31"/>
      <c r="SK326" s="31"/>
      <c r="SL326" s="31"/>
      <c r="SM326" s="31"/>
      <c r="SN326" s="31"/>
      <c r="SO326" s="31"/>
      <c r="SP326" s="31"/>
      <c r="SQ326" s="31"/>
      <c r="SR326" s="31"/>
      <c r="SS326" s="31"/>
      <c r="ST326" s="31"/>
      <c r="SU326" s="31"/>
      <c r="SV326" s="31"/>
      <c r="SW326" s="31"/>
      <c r="SX326" s="31"/>
      <c r="SY326" s="31"/>
      <c r="SZ326" s="31"/>
      <c r="TA326" s="31"/>
      <c r="TB326" s="31"/>
      <c r="TC326" s="31"/>
      <c r="TD326" s="31"/>
      <c r="TE326" s="31"/>
      <c r="TF326" s="31"/>
      <c r="TG326" s="31"/>
      <c r="TH326" s="31"/>
      <c r="TI326" s="31"/>
      <c r="TJ326" s="31"/>
      <c r="TK326" s="31"/>
      <c r="TL326" s="31"/>
      <c r="TM326" s="31"/>
      <c r="TN326" s="31"/>
      <c r="TO326" s="31"/>
    </row>
    <row r="327" spans="1:535" s="124" customFormat="1" ht="38.25" x14ac:dyDescent="0.55000000000000004">
      <c r="A327" s="121" t="s">
        <v>604</v>
      </c>
      <c r="B327" s="122"/>
      <c r="C327" s="115"/>
      <c r="D327" s="165"/>
      <c r="E327" s="167"/>
      <c r="F327" s="167"/>
      <c r="G327" s="167"/>
      <c r="H327" s="167"/>
      <c r="I327" s="167"/>
      <c r="J327" s="168"/>
      <c r="K327" s="167"/>
      <c r="L327" s="169"/>
      <c r="M327" s="169"/>
      <c r="N327" s="167"/>
      <c r="O327" s="167"/>
      <c r="P327" s="170"/>
      <c r="Q327" s="170"/>
      <c r="R327" s="170"/>
      <c r="S327" s="170"/>
      <c r="T327" s="170"/>
      <c r="U327" s="167" t="s">
        <v>618</v>
      </c>
      <c r="V327" s="170"/>
      <c r="W327" s="171"/>
      <c r="X327" s="170"/>
      <c r="Y327" s="202"/>
      <c r="Z327" s="125"/>
      <c r="AA327" s="125"/>
      <c r="AB327" s="125"/>
      <c r="AC327" s="125"/>
      <c r="AD327" s="125"/>
      <c r="AE327" s="125"/>
      <c r="AF327" s="125"/>
      <c r="AG327" s="125"/>
      <c r="AH327" s="125"/>
      <c r="AI327" s="125"/>
      <c r="AJ327" s="125"/>
      <c r="AK327" s="125"/>
      <c r="AL327" s="125"/>
      <c r="AM327" s="125"/>
      <c r="AN327" s="125"/>
      <c r="AO327" s="125"/>
      <c r="AP327" s="125"/>
      <c r="AQ327" s="125"/>
      <c r="AR327" s="125"/>
      <c r="AS327" s="125"/>
      <c r="AT327" s="125"/>
      <c r="AU327" s="125"/>
      <c r="AV327" s="125"/>
      <c r="AW327" s="125"/>
      <c r="AX327" s="125"/>
      <c r="AY327" s="125"/>
      <c r="AZ327" s="125"/>
      <c r="BA327" s="125"/>
      <c r="BB327" s="125"/>
      <c r="BC327" s="125"/>
      <c r="BD327" s="125"/>
      <c r="BE327" s="125"/>
      <c r="BF327" s="125"/>
      <c r="BG327" s="125"/>
      <c r="BH327" s="125"/>
      <c r="BI327" s="125"/>
      <c r="BJ327" s="125"/>
      <c r="BK327" s="125"/>
      <c r="BL327" s="125"/>
      <c r="BM327" s="125"/>
      <c r="BN327" s="125"/>
      <c r="BO327" s="125"/>
      <c r="BP327" s="125"/>
      <c r="BQ327" s="125"/>
      <c r="BR327" s="125"/>
      <c r="BS327" s="125"/>
      <c r="BT327" s="125"/>
      <c r="BU327" s="125"/>
      <c r="BV327" s="125"/>
      <c r="BW327" s="125"/>
      <c r="BX327" s="125"/>
      <c r="BY327" s="125"/>
      <c r="BZ327" s="125"/>
      <c r="CA327" s="125"/>
      <c r="CB327" s="125"/>
      <c r="CC327" s="125"/>
      <c r="CD327" s="125"/>
      <c r="CE327" s="125"/>
      <c r="CF327" s="125"/>
      <c r="CG327" s="125"/>
      <c r="CH327" s="125"/>
      <c r="CI327" s="125"/>
      <c r="CJ327" s="125"/>
      <c r="CK327" s="125"/>
      <c r="CL327" s="125"/>
      <c r="CM327" s="125"/>
      <c r="CN327" s="125"/>
      <c r="CO327" s="125"/>
      <c r="CP327" s="125"/>
      <c r="CQ327" s="125"/>
      <c r="CR327" s="125"/>
      <c r="CS327" s="125"/>
      <c r="CT327" s="125"/>
      <c r="CU327" s="125"/>
      <c r="CV327" s="125"/>
      <c r="CW327" s="125"/>
      <c r="CX327" s="125"/>
      <c r="CY327" s="125"/>
      <c r="CZ327" s="125"/>
      <c r="DA327" s="125"/>
      <c r="DB327" s="125"/>
      <c r="DC327" s="125"/>
      <c r="DD327" s="125"/>
      <c r="DE327" s="125"/>
      <c r="DF327" s="125"/>
      <c r="DG327" s="125"/>
      <c r="DH327" s="125"/>
      <c r="DI327" s="125"/>
      <c r="DJ327" s="125"/>
      <c r="DK327" s="125"/>
      <c r="DL327" s="125"/>
      <c r="DM327" s="125"/>
      <c r="DN327" s="125"/>
      <c r="DO327" s="125"/>
      <c r="DP327" s="125"/>
      <c r="DQ327" s="125"/>
      <c r="DR327" s="125"/>
      <c r="DS327" s="125"/>
      <c r="DT327" s="125"/>
      <c r="DU327" s="125"/>
      <c r="DV327" s="125"/>
      <c r="DW327" s="125"/>
      <c r="DX327" s="125"/>
      <c r="DY327" s="125"/>
      <c r="DZ327" s="125"/>
      <c r="EA327" s="125"/>
      <c r="EB327" s="125"/>
      <c r="EC327" s="125"/>
      <c r="ED327" s="125"/>
      <c r="EE327" s="125"/>
      <c r="EF327" s="125"/>
      <c r="EG327" s="125"/>
      <c r="EH327" s="125"/>
      <c r="EI327" s="125"/>
      <c r="EJ327" s="125"/>
      <c r="EK327" s="125"/>
      <c r="EL327" s="125"/>
      <c r="EM327" s="125"/>
      <c r="EN327" s="125"/>
      <c r="EO327" s="125"/>
      <c r="EP327" s="125"/>
      <c r="EQ327" s="125"/>
      <c r="ER327" s="125"/>
      <c r="ES327" s="125"/>
      <c r="ET327" s="125"/>
      <c r="EU327" s="125"/>
      <c r="EV327" s="125"/>
      <c r="EW327" s="125"/>
      <c r="EX327" s="125"/>
      <c r="EY327" s="125"/>
      <c r="EZ327" s="125"/>
      <c r="FA327" s="125"/>
      <c r="FB327" s="125"/>
      <c r="FC327" s="125"/>
      <c r="FD327" s="125"/>
      <c r="FE327" s="125"/>
      <c r="FF327" s="125"/>
      <c r="FG327" s="125"/>
      <c r="FH327" s="125"/>
      <c r="FI327" s="125"/>
      <c r="FJ327" s="125"/>
      <c r="FK327" s="125"/>
      <c r="FL327" s="125"/>
      <c r="FM327" s="125"/>
      <c r="FN327" s="125"/>
      <c r="FO327" s="125"/>
      <c r="FP327" s="125"/>
      <c r="FQ327" s="125"/>
      <c r="FR327" s="125"/>
      <c r="FS327" s="125"/>
      <c r="FT327" s="125"/>
      <c r="FU327" s="125"/>
      <c r="FV327" s="125"/>
      <c r="FW327" s="125"/>
      <c r="FX327" s="125"/>
      <c r="FY327" s="125"/>
      <c r="FZ327" s="125"/>
      <c r="GA327" s="125"/>
      <c r="GB327" s="125"/>
      <c r="GC327" s="125"/>
      <c r="GD327" s="125"/>
      <c r="GE327" s="125"/>
      <c r="GF327" s="125"/>
      <c r="GG327" s="125"/>
      <c r="GH327" s="125"/>
      <c r="GI327" s="125"/>
      <c r="GJ327" s="125"/>
      <c r="GK327" s="125"/>
      <c r="GL327" s="125"/>
      <c r="GM327" s="125"/>
      <c r="GN327" s="125"/>
      <c r="GO327" s="125"/>
      <c r="GP327" s="125"/>
      <c r="GQ327" s="125"/>
      <c r="GR327" s="125"/>
      <c r="GS327" s="125"/>
      <c r="GT327" s="125"/>
      <c r="GU327" s="125"/>
      <c r="GV327" s="125"/>
      <c r="GW327" s="125"/>
      <c r="GX327" s="125"/>
      <c r="GY327" s="125"/>
      <c r="GZ327" s="125"/>
      <c r="HA327" s="125"/>
      <c r="HB327" s="125"/>
      <c r="HC327" s="125"/>
      <c r="HD327" s="125"/>
      <c r="HE327" s="125"/>
      <c r="HF327" s="125"/>
      <c r="HG327" s="125"/>
      <c r="HH327" s="125"/>
      <c r="HI327" s="125"/>
      <c r="HJ327" s="125"/>
      <c r="HK327" s="125"/>
      <c r="HL327" s="125"/>
      <c r="HM327" s="125"/>
      <c r="HN327" s="125"/>
      <c r="HO327" s="125"/>
      <c r="HP327" s="125"/>
      <c r="HQ327" s="125"/>
      <c r="HR327" s="125"/>
      <c r="HS327" s="125"/>
      <c r="HT327" s="125"/>
      <c r="HU327" s="125"/>
      <c r="HV327" s="125"/>
      <c r="HW327" s="125"/>
      <c r="HX327" s="125"/>
      <c r="HY327" s="125"/>
      <c r="HZ327" s="125"/>
      <c r="IA327" s="125"/>
      <c r="IB327" s="125"/>
      <c r="IC327" s="125"/>
      <c r="ID327" s="125"/>
      <c r="IE327" s="125"/>
      <c r="IF327" s="125"/>
      <c r="IG327" s="125"/>
      <c r="IH327" s="125"/>
      <c r="II327" s="125"/>
      <c r="IJ327" s="125"/>
      <c r="IK327" s="125"/>
      <c r="IL327" s="125"/>
      <c r="IM327" s="125"/>
      <c r="IN327" s="125"/>
      <c r="IO327" s="125"/>
      <c r="IP327" s="125"/>
      <c r="IQ327" s="125"/>
      <c r="IR327" s="125"/>
      <c r="IS327" s="125"/>
      <c r="IT327" s="125"/>
      <c r="IU327" s="125"/>
      <c r="IV327" s="125"/>
      <c r="IW327" s="125"/>
      <c r="IX327" s="125"/>
      <c r="IY327" s="125"/>
      <c r="IZ327" s="125"/>
      <c r="JA327" s="125"/>
      <c r="JB327" s="125"/>
      <c r="JC327" s="125"/>
      <c r="JD327" s="125"/>
      <c r="JE327" s="125"/>
      <c r="JF327" s="125"/>
      <c r="JG327" s="125"/>
      <c r="JH327" s="125"/>
      <c r="JI327" s="125"/>
      <c r="JJ327" s="125"/>
      <c r="JK327" s="125"/>
      <c r="JL327" s="125"/>
      <c r="JM327" s="125"/>
      <c r="JN327" s="125"/>
      <c r="JO327" s="125"/>
      <c r="JP327" s="125"/>
      <c r="JQ327" s="125"/>
      <c r="JR327" s="125"/>
      <c r="JS327" s="125"/>
      <c r="JT327" s="125"/>
      <c r="JU327" s="125"/>
      <c r="JV327" s="125"/>
      <c r="JW327" s="125"/>
      <c r="JX327" s="125"/>
      <c r="JY327" s="125"/>
      <c r="JZ327" s="125"/>
      <c r="KA327" s="125"/>
      <c r="KB327" s="125"/>
      <c r="KC327" s="125"/>
      <c r="KD327" s="125"/>
      <c r="KE327" s="125"/>
      <c r="KF327" s="125"/>
      <c r="KG327" s="125"/>
      <c r="KH327" s="125"/>
      <c r="KI327" s="125"/>
      <c r="KJ327" s="125"/>
      <c r="KK327" s="125"/>
      <c r="KL327" s="125"/>
      <c r="KM327" s="125"/>
      <c r="KN327" s="125"/>
      <c r="KO327" s="125"/>
      <c r="KP327" s="125"/>
      <c r="KQ327" s="125"/>
      <c r="KR327" s="125"/>
      <c r="KS327" s="125"/>
      <c r="KT327" s="125"/>
      <c r="KU327" s="125"/>
      <c r="KV327" s="125"/>
      <c r="KW327" s="125"/>
      <c r="KX327" s="125"/>
      <c r="KY327" s="125"/>
      <c r="KZ327" s="125"/>
      <c r="LA327" s="125"/>
      <c r="LB327" s="125"/>
      <c r="LC327" s="125"/>
      <c r="LD327" s="125"/>
      <c r="LE327" s="125"/>
      <c r="LF327" s="125"/>
      <c r="LG327" s="125"/>
      <c r="LH327" s="125"/>
      <c r="LI327" s="125"/>
      <c r="LJ327" s="125"/>
      <c r="LK327" s="125"/>
      <c r="LL327" s="125"/>
      <c r="LM327" s="125"/>
      <c r="LN327" s="125"/>
      <c r="LO327" s="125"/>
      <c r="LP327" s="125"/>
      <c r="LQ327" s="125"/>
      <c r="LR327" s="125"/>
      <c r="LS327" s="125"/>
      <c r="LT327" s="125"/>
      <c r="LU327" s="125"/>
      <c r="LV327" s="125"/>
      <c r="LW327" s="125"/>
      <c r="LX327" s="125"/>
      <c r="LY327" s="125"/>
      <c r="LZ327" s="125"/>
      <c r="MA327" s="125"/>
      <c r="MB327" s="125"/>
      <c r="MC327" s="125"/>
      <c r="MD327" s="125"/>
      <c r="ME327" s="125"/>
      <c r="MF327" s="125"/>
      <c r="MG327" s="125"/>
      <c r="MH327" s="125"/>
      <c r="MI327" s="125"/>
      <c r="MJ327" s="125"/>
      <c r="MK327" s="125"/>
      <c r="ML327" s="125"/>
      <c r="MM327" s="125"/>
      <c r="MN327" s="125"/>
      <c r="MO327" s="125"/>
      <c r="MP327" s="125"/>
      <c r="MQ327" s="125"/>
      <c r="MR327" s="125"/>
      <c r="MS327" s="125"/>
      <c r="MT327" s="125"/>
      <c r="MU327" s="125"/>
      <c r="MV327" s="125"/>
      <c r="MW327" s="125"/>
      <c r="MX327" s="125"/>
      <c r="MY327" s="125"/>
      <c r="MZ327" s="125"/>
      <c r="NA327" s="125"/>
      <c r="NB327" s="125"/>
      <c r="NC327" s="125"/>
      <c r="ND327" s="125"/>
      <c r="NE327" s="125"/>
      <c r="NF327" s="125"/>
      <c r="NG327" s="125"/>
      <c r="NH327" s="125"/>
      <c r="NI327" s="125"/>
      <c r="NJ327" s="125"/>
      <c r="NK327" s="125"/>
      <c r="NL327" s="125"/>
      <c r="NM327" s="125"/>
      <c r="NN327" s="125"/>
      <c r="NO327" s="125"/>
      <c r="NP327" s="125"/>
      <c r="NQ327" s="125"/>
      <c r="NR327" s="125"/>
      <c r="NS327" s="125"/>
      <c r="NT327" s="125"/>
      <c r="NU327" s="125"/>
      <c r="NV327" s="125"/>
      <c r="NW327" s="125"/>
      <c r="NX327" s="125"/>
      <c r="NY327" s="125"/>
      <c r="NZ327" s="125"/>
      <c r="OA327" s="125"/>
      <c r="OB327" s="125"/>
      <c r="OC327" s="125"/>
      <c r="OD327" s="125"/>
      <c r="OE327" s="125"/>
      <c r="OF327" s="125"/>
      <c r="OG327" s="125"/>
      <c r="OH327" s="125"/>
      <c r="OI327" s="125"/>
      <c r="OJ327" s="125"/>
      <c r="OK327" s="125"/>
      <c r="OL327" s="125"/>
      <c r="OM327" s="125"/>
      <c r="ON327" s="125"/>
      <c r="OO327" s="125"/>
      <c r="OP327" s="125"/>
      <c r="OQ327" s="125"/>
      <c r="OR327" s="125"/>
      <c r="OS327" s="125"/>
      <c r="OT327" s="125"/>
      <c r="OU327" s="125"/>
      <c r="OV327" s="125"/>
      <c r="OW327" s="125"/>
      <c r="OX327" s="125"/>
      <c r="OY327" s="125"/>
      <c r="OZ327" s="125"/>
      <c r="PA327" s="125"/>
      <c r="PB327" s="125"/>
      <c r="PC327" s="125"/>
      <c r="PD327" s="125"/>
      <c r="PE327" s="125"/>
      <c r="PF327" s="125"/>
      <c r="PG327" s="125"/>
      <c r="PH327" s="125"/>
      <c r="PI327" s="125"/>
      <c r="PJ327" s="125"/>
      <c r="PK327" s="125"/>
      <c r="PL327" s="125"/>
      <c r="PM327" s="125"/>
      <c r="PN327" s="125"/>
      <c r="PO327" s="125"/>
      <c r="PP327" s="125"/>
      <c r="PQ327" s="125"/>
      <c r="PR327" s="125"/>
      <c r="PS327" s="125"/>
      <c r="PT327" s="125"/>
      <c r="PU327" s="125"/>
      <c r="PV327" s="125"/>
      <c r="PW327" s="125"/>
      <c r="PX327" s="125"/>
      <c r="PY327" s="125"/>
      <c r="PZ327" s="125"/>
      <c r="QA327" s="125"/>
      <c r="QB327" s="125"/>
      <c r="QC327" s="125"/>
      <c r="QD327" s="125"/>
      <c r="QE327" s="125"/>
      <c r="QF327" s="125"/>
      <c r="QG327" s="125"/>
      <c r="QH327" s="125"/>
      <c r="QI327" s="125"/>
      <c r="QJ327" s="125"/>
      <c r="QK327" s="125"/>
      <c r="QL327" s="125"/>
      <c r="QM327" s="125"/>
      <c r="QN327" s="125"/>
      <c r="QO327" s="125"/>
      <c r="QP327" s="125"/>
      <c r="QQ327" s="125"/>
      <c r="QR327" s="125"/>
      <c r="QS327" s="125"/>
      <c r="QT327" s="125"/>
      <c r="QU327" s="125"/>
      <c r="QV327" s="125"/>
      <c r="QW327" s="125"/>
      <c r="QX327" s="125"/>
      <c r="QY327" s="125"/>
      <c r="QZ327" s="125"/>
      <c r="RA327" s="125"/>
      <c r="RB327" s="125"/>
      <c r="RC327" s="125"/>
      <c r="RD327" s="125"/>
      <c r="RE327" s="125"/>
      <c r="RF327" s="125"/>
      <c r="RG327" s="125"/>
      <c r="RH327" s="125"/>
      <c r="RI327" s="125"/>
      <c r="RJ327" s="125"/>
      <c r="RK327" s="125"/>
      <c r="RL327" s="125"/>
      <c r="RM327" s="125"/>
      <c r="RN327" s="125"/>
      <c r="RO327" s="125"/>
      <c r="RP327" s="125"/>
      <c r="RQ327" s="125"/>
      <c r="RR327" s="125"/>
      <c r="RS327" s="125"/>
      <c r="RT327" s="125"/>
      <c r="RU327" s="125"/>
      <c r="RV327" s="125"/>
      <c r="RW327" s="125"/>
      <c r="RX327" s="125"/>
      <c r="RY327" s="125"/>
      <c r="RZ327" s="125"/>
      <c r="SA327" s="125"/>
      <c r="SB327" s="125"/>
      <c r="SC327" s="125"/>
      <c r="SD327" s="125"/>
      <c r="SE327" s="125"/>
      <c r="SF327" s="125"/>
      <c r="SG327" s="125"/>
      <c r="SH327" s="125"/>
      <c r="SI327" s="125"/>
      <c r="SJ327" s="125"/>
      <c r="SK327" s="125"/>
      <c r="SL327" s="125"/>
      <c r="SM327" s="125"/>
      <c r="SN327" s="125"/>
      <c r="SO327" s="125"/>
      <c r="SP327" s="125"/>
      <c r="SQ327" s="125"/>
      <c r="SR327" s="125"/>
      <c r="SS327" s="125"/>
      <c r="ST327" s="125"/>
      <c r="SU327" s="125"/>
      <c r="SV327" s="125"/>
      <c r="SW327" s="125"/>
      <c r="SX327" s="125"/>
      <c r="SY327" s="125"/>
      <c r="SZ327" s="125"/>
      <c r="TA327" s="125"/>
      <c r="TB327" s="125"/>
      <c r="TC327" s="125"/>
      <c r="TD327" s="125"/>
      <c r="TE327" s="125"/>
      <c r="TF327" s="125"/>
      <c r="TG327" s="125"/>
      <c r="TH327" s="125"/>
      <c r="TI327" s="125"/>
      <c r="TJ327" s="125"/>
      <c r="TK327" s="125"/>
      <c r="TL327" s="125"/>
      <c r="TM327" s="125"/>
      <c r="TN327" s="125"/>
      <c r="TO327" s="125"/>
    </row>
    <row r="328" spans="1:535" s="27" customFormat="1" ht="34.5" customHeight="1" x14ac:dyDescent="0.25">
      <c r="A328" s="50"/>
      <c r="B328" s="55"/>
      <c r="C328" s="34"/>
      <c r="D328" s="46"/>
      <c r="E328" s="46"/>
      <c r="F328" s="46"/>
      <c r="G328" s="46"/>
      <c r="H328" s="46"/>
      <c r="I328" s="46"/>
      <c r="J328" s="142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142"/>
      <c r="X328" s="128"/>
      <c r="Y328" s="202"/>
    </row>
    <row r="329" spans="1:535" s="119" customFormat="1" ht="31.5" x14ac:dyDescent="0.45">
      <c r="A329" s="117" t="s">
        <v>605</v>
      </c>
      <c r="B329" s="117"/>
      <c r="C329" s="117"/>
      <c r="D329" s="118"/>
      <c r="E329" s="118"/>
      <c r="F329" s="118"/>
      <c r="G329" s="118"/>
      <c r="H329" s="118"/>
      <c r="I329" s="118"/>
      <c r="J329" s="145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45"/>
      <c r="X329" s="118"/>
      <c r="Y329" s="202"/>
    </row>
    <row r="330" spans="1:535" s="106" customFormat="1" ht="39.75" customHeight="1" x14ac:dyDescent="0.4">
      <c r="A330" s="130" t="s">
        <v>550</v>
      </c>
      <c r="B330" s="130"/>
      <c r="C330" s="130"/>
      <c r="D330" s="105"/>
      <c r="E330" s="105"/>
      <c r="F330" s="105"/>
      <c r="G330" s="105"/>
      <c r="H330" s="105"/>
      <c r="I330" s="105"/>
      <c r="J330" s="146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46"/>
      <c r="X330" s="105"/>
      <c r="Y330" s="202"/>
    </row>
    <row r="331" spans="1:535" s="106" customFormat="1" ht="26.25" x14ac:dyDescent="0.4">
      <c r="A331" s="107"/>
      <c r="B331" s="108"/>
      <c r="C331" s="109"/>
      <c r="D331" s="105"/>
      <c r="E331" s="105"/>
      <c r="F331" s="105"/>
      <c r="G331" s="105"/>
      <c r="H331" s="105"/>
      <c r="I331" s="105"/>
      <c r="J331" s="146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46"/>
      <c r="X331" s="105"/>
      <c r="Y331" s="202"/>
    </row>
    <row r="332" spans="1:535" s="27" customFormat="1" x14ac:dyDescent="0.25">
      <c r="A332" s="50"/>
      <c r="B332" s="55"/>
      <c r="C332" s="34"/>
      <c r="D332" s="46"/>
      <c r="E332" s="46"/>
      <c r="F332" s="46"/>
      <c r="G332" s="46"/>
      <c r="H332" s="46"/>
      <c r="I332" s="46"/>
      <c r="J332" s="142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142"/>
      <c r="X332" s="46"/>
      <c r="Y332" s="202"/>
    </row>
    <row r="333" spans="1:535" s="27" customFormat="1" x14ac:dyDescent="0.25">
      <c r="A333" s="50"/>
      <c r="B333" s="55"/>
      <c r="C333" s="34"/>
      <c r="D333" s="46"/>
      <c r="E333" s="46"/>
      <c r="F333" s="46"/>
      <c r="G333" s="46"/>
      <c r="H333" s="46"/>
      <c r="I333" s="46"/>
      <c r="J333" s="142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142"/>
      <c r="X333" s="46"/>
      <c r="Y333" s="187"/>
    </row>
    <row r="334" spans="1:535" s="27" customFormat="1" x14ac:dyDescent="0.25">
      <c r="A334" s="50"/>
      <c r="B334" s="55"/>
      <c r="C334" s="34"/>
      <c r="D334" s="46"/>
      <c r="E334" s="46"/>
      <c r="F334" s="46"/>
      <c r="G334" s="46"/>
      <c r="H334" s="46"/>
      <c r="I334" s="46"/>
      <c r="J334" s="142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142"/>
      <c r="X334" s="46"/>
      <c r="Y334" s="187"/>
    </row>
    <row r="335" spans="1:535" s="27" customFormat="1" x14ac:dyDescent="0.25">
      <c r="A335" s="50"/>
      <c r="B335" s="55"/>
      <c r="C335" s="34"/>
      <c r="D335" s="46"/>
      <c r="E335" s="46"/>
      <c r="F335" s="46"/>
      <c r="G335" s="46"/>
      <c r="H335" s="46"/>
      <c r="I335" s="46"/>
      <c r="J335" s="142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142"/>
      <c r="X335" s="46"/>
      <c r="Y335" s="187"/>
    </row>
    <row r="336" spans="1:535" s="27" customFormat="1" x14ac:dyDescent="0.25">
      <c r="A336" s="50"/>
      <c r="B336" s="55"/>
      <c r="C336" s="34"/>
      <c r="D336" s="46"/>
      <c r="E336" s="46"/>
      <c r="F336" s="46"/>
      <c r="G336" s="46"/>
      <c r="H336" s="46"/>
      <c r="I336" s="46"/>
      <c r="J336" s="142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142"/>
      <c r="X336" s="128"/>
      <c r="Y336" s="187"/>
    </row>
    <row r="337" spans="1:25" s="27" customFormat="1" x14ac:dyDescent="0.25">
      <c r="A337" s="50"/>
      <c r="B337" s="55"/>
      <c r="C337" s="34"/>
      <c r="D337" s="46"/>
      <c r="E337" s="46"/>
      <c r="F337" s="46"/>
      <c r="G337" s="46"/>
      <c r="H337" s="46"/>
      <c r="I337" s="46"/>
      <c r="J337" s="142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142"/>
      <c r="X337" s="128"/>
      <c r="Y337" s="187"/>
    </row>
    <row r="338" spans="1:25" s="27" customFormat="1" x14ac:dyDescent="0.25">
      <c r="A338" s="50"/>
      <c r="B338" s="55"/>
      <c r="C338" s="34"/>
      <c r="D338" s="46"/>
      <c r="E338" s="46"/>
      <c r="F338" s="46"/>
      <c r="G338" s="46"/>
      <c r="H338" s="46"/>
      <c r="I338" s="46"/>
      <c r="J338" s="142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142"/>
      <c r="X338" s="128"/>
      <c r="Y338" s="187"/>
    </row>
    <row r="339" spans="1:25" s="27" customFormat="1" x14ac:dyDescent="0.25">
      <c r="A339" s="50"/>
      <c r="B339" s="55"/>
      <c r="C339" s="34"/>
      <c r="D339" s="46"/>
      <c r="E339" s="46"/>
      <c r="F339" s="46"/>
      <c r="G339" s="46"/>
      <c r="H339" s="46"/>
      <c r="I339" s="46"/>
      <c r="J339" s="142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142"/>
      <c r="X339" s="128"/>
      <c r="Y339" s="187"/>
    </row>
    <row r="340" spans="1:25" s="27" customFormat="1" x14ac:dyDescent="0.25">
      <c r="A340" s="50"/>
      <c r="B340" s="55"/>
      <c r="C340" s="34"/>
      <c r="D340" s="46"/>
      <c r="E340" s="46"/>
      <c r="F340" s="46"/>
      <c r="G340" s="46"/>
      <c r="H340" s="46"/>
      <c r="I340" s="46"/>
      <c r="J340" s="142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142"/>
      <c r="X340" s="128"/>
      <c r="Y340" s="187"/>
    </row>
    <row r="341" spans="1:25" s="27" customFormat="1" x14ac:dyDescent="0.25">
      <c r="A341" s="50"/>
      <c r="B341" s="55"/>
      <c r="C341" s="34"/>
      <c r="D341" s="46"/>
      <c r="E341" s="46"/>
      <c r="F341" s="46"/>
      <c r="G341" s="46"/>
      <c r="H341" s="46"/>
      <c r="I341" s="46"/>
      <c r="J341" s="142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142"/>
      <c r="X341" s="128"/>
      <c r="Y341" s="187"/>
    </row>
    <row r="342" spans="1:25" s="27" customFormat="1" x14ac:dyDescent="0.25">
      <c r="A342" s="50"/>
      <c r="B342" s="55"/>
      <c r="C342" s="34"/>
      <c r="D342" s="46"/>
      <c r="E342" s="46"/>
      <c r="F342" s="46"/>
      <c r="G342" s="46"/>
      <c r="H342" s="46"/>
      <c r="I342" s="46"/>
      <c r="J342" s="142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142"/>
      <c r="X342" s="128"/>
      <c r="Y342" s="187"/>
    </row>
    <row r="343" spans="1:25" s="27" customFormat="1" x14ac:dyDescent="0.25">
      <c r="A343" s="50"/>
      <c r="B343" s="55"/>
      <c r="C343" s="34"/>
      <c r="D343" s="46"/>
      <c r="E343" s="46"/>
      <c r="F343" s="46"/>
      <c r="G343" s="46"/>
      <c r="H343" s="46"/>
      <c r="I343" s="46"/>
      <c r="J343" s="142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142"/>
      <c r="X343" s="128"/>
      <c r="Y343" s="187"/>
    </row>
    <row r="344" spans="1:25" s="27" customFormat="1" x14ac:dyDescent="0.25">
      <c r="A344" s="50"/>
      <c r="B344" s="55"/>
      <c r="C344" s="34"/>
      <c r="D344" s="46"/>
      <c r="E344" s="46"/>
      <c r="F344" s="46"/>
      <c r="G344" s="46"/>
      <c r="H344" s="46"/>
      <c r="I344" s="46"/>
      <c r="J344" s="142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142"/>
      <c r="X344" s="128"/>
      <c r="Y344" s="187"/>
    </row>
    <row r="345" spans="1:25" s="27" customFormat="1" x14ac:dyDescent="0.25">
      <c r="A345" s="50"/>
      <c r="B345" s="55"/>
      <c r="C345" s="34"/>
      <c r="D345" s="46"/>
      <c r="E345" s="46"/>
      <c r="F345" s="46"/>
      <c r="G345" s="46"/>
      <c r="H345" s="46"/>
      <c r="I345" s="46"/>
      <c r="J345" s="142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142"/>
      <c r="X345" s="128"/>
      <c r="Y345" s="187"/>
    </row>
    <row r="346" spans="1:25" s="27" customFormat="1" x14ac:dyDescent="0.25">
      <c r="A346" s="50"/>
      <c r="B346" s="55"/>
      <c r="C346" s="34"/>
      <c r="D346" s="46"/>
      <c r="E346" s="46"/>
      <c r="F346" s="46"/>
      <c r="G346" s="46"/>
      <c r="H346" s="46"/>
      <c r="I346" s="46"/>
      <c r="J346" s="142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142"/>
      <c r="X346" s="128"/>
      <c r="Y346" s="187"/>
    </row>
    <row r="347" spans="1:25" s="27" customFormat="1" x14ac:dyDescent="0.25">
      <c r="A347" s="50"/>
      <c r="B347" s="55"/>
      <c r="C347" s="34"/>
      <c r="D347" s="46"/>
      <c r="E347" s="46"/>
      <c r="F347" s="46"/>
      <c r="G347" s="46"/>
      <c r="H347" s="46"/>
      <c r="I347" s="46"/>
      <c r="J347" s="142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142"/>
      <c r="X347" s="128"/>
      <c r="Y347" s="187"/>
    </row>
    <row r="348" spans="1:25" s="27" customFormat="1" x14ac:dyDescent="0.25">
      <c r="A348" s="50"/>
      <c r="B348" s="55"/>
      <c r="C348" s="34"/>
      <c r="D348" s="46"/>
      <c r="E348" s="46"/>
      <c r="F348" s="46"/>
      <c r="G348" s="46"/>
      <c r="H348" s="46"/>
      <c r="I348" s="46"/>
      <c r="J348" s="142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142"/>
      <c r="X348" s="128"/>
      <c r="Y348" s="187"/>
    </row>
    <row r="349" spans="1:25" s="27" customFormat="1" x14ac:dyDescent="0.25">
      <c r="A349" s="50"/>
      <c r="B349" s="55"/>
      <c r="C349" s="34"/>
      <c r="D349" s="46"/>
      <c r="E349" s="46"/>
      <c r="F349" s="46"/>
      <c r="G349" s="46"/>
      <c r="H349" s="46"/>
      <c r="I349" s="46"/>
      <c r="J349" s="142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142"/>
      <c r="X349" s="128"/>
      <c r="Y349" s="187"/>
    </row>
    <row r="350" spans="1:25" s="27" customFormat="1" x14ac:dyDescent="0.25">
      <c r="A350" s="50"/>
      <c r="B350" s="55"/>
      <c r="C350" s="34"/>
      <c r="D350" s="46"/>
      <c r="E350" s="46"/>
      <c r="F350" s="46"/>
      <c r="G350" s="46"/>
      <c r="H350" s="46"/>
      <c r="I350" s="46"/>
      <c r="J350" s="142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142"/>
      <c r="X350" s="128"/>
      <c r="Y350" s="187"/>
    </row>
    <row r="351" spans="1:25" s="27" customFormat="1" x14ac:dyDescent="0.25">
      <c r="A351" s="50"/>
      <c r="B351" s="55"/>
      <c r="C351" s="34"/>
      <c r="D351" s="46"/>
      <c r="E351" s="46"/>
      <c r="F351" s="46"/>
      <c r="G351" s="46"/>
      <c r="H351" s="46"/>
      <c r="I351" s="46"/>
      <c r="J351" s="142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142"/>
      <c r="X351" s="128"/>
      <c r="Y351" s="187"/>
    </row>
    <row r="352" spans="1:25" s="27" customFormat="1" x14ac:dyDescent="0.25">
      <c r="A352" s="50"/>
      <c r="B352" s="55"/>
      <c r="C352" s="34"/>
      <c r="D352" s="46"/>
      <c r="E352" s="46"/>
      <c r="F352" s="46"/>
      <c r="G352" s="46"/>
      <c r="H352" s="46"/>
      <c r="I352" s="46"/>
      <c r="J352" s="142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142"/>
      <c r="X352" s="128"/>
      <c r="Y352" s="187"/>
    </row>
    <row r="353" spans="1:25" s="27" customFormat="1" x14ac:dyDescent="0.25">
      <c r="A353" s="50"/>
      <c r="B353" s="55"/>
      <c r="C353" s="34"/>
      <c r="D353" s="46"/>
      <c r="E353" s="46"/>
      <c r="F353" s="46"/>
      <c r="G353" s="46"/>
      <c r="H353" s="46"/>
      <c r="I353" s="46"/>
      <c r="J353" s="142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142"/>
      <c r="X353" s="128"/>
      <c r="Y353" s="187"/>
    </row>
    <row r="354" spans="1:25" s="27" customFormat="1" x14ac:dyDescent="0.25">
      <c r="A354" s="50"/>
      <c r="B354" s="55"/>
      <c r="C354" s="34"/>
      <c r="D354" s="46"/>
      <c r="E354" s="46"/>
      <c r="F354" s="46"/>
      <c r="G354" s="46"/>
      <c r="H354" s="46"/>
      <c r="I354" s="46"/>
      <c r="J354" s="142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142"/>
      <c r="X354" s="128"/>
      <c r="Y354" s="187"/>
    </row>
    <row r="355" spans="1:25" s="27" customFormat="1" x14ac:dyDescent="0.25">
      <c r="A355" s="50"/>
      <c r="B355" s="55"/>
      <c r="C355" s="34"/>
      <c r="D355" s="46"/>
      <c r="E355" s="46"/>
      <c r="F355" s="46"/>
      <c r="G355" s="46"/>
      <c r="H355" s="46"/>
      <c r="I355" s="46"/>
      <c r="J355" s="142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142"/>
      <c r="X355" s="128"/>
      <c r="Y355" s="187"/>
    </row>
    <row r="356" spans="1:25" s="27" customFormat="1" x14ac:dyDescent="0.25">
      <c r="A356" s="50"/>
      <c r="B356" s="55"/>
      <c r="C356" s="34"/>
      <c r="D356" s="46"/>
      <c r="E356" s="46"/>
      <c r="F356" s="46"/>
      <c r="G356" s="46"/>
      <c r="H356" s="46"/>
      <c r="I356" s="46"/>
      <c r="J356" s="142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142"/>
      <c r="X356" s="128"/>
      <c r="Y356" s="187"/>
    </row>
    <row r="357" spans="1:25" s="27" customFormat="1" x14ac:dyDescent="0.25">
      <c r="A357" s="50"/>
      <c r="B357" s="55"/>
      <c r="C357" s="34"/>
      <c r="D357" s="46"/>
      <c r="E357" s="46"/>
      <c r="F357" s="46"/>
      <c r="G357" s="46"/>
      <c r="H357" s="46"/>
      <c r="I357" s="46"/>
      <c r="J357" s="142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142"/>
      <c r="X357" s="128"/>
      <c r="Y357" s="187"/>
    </row>
    <row r="358" spans="1:25" s="27" customFormat="1" x14ac:dyDescent="0.25">
      <c r="A358" s="50"/>
      <c r="B358" s="55"/>
      <c r="C358" s="34"/>
      <c r="D358" s="46"/>
      <c r="E358" s="46"/>
      <c r="F358" s="46"/>
      <c r="G358" s="46"/>
      <c r="H358" s="46"/>
      <c r="I358" s="46"/>
      <c r="J358" s="142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142"/>
      <c r="X358" s="128"/>
      <c r="Y358" s="187"/>
    </row>
    <row r="359" spans="1:25" s="27" customFormat="1" x14ac:dyDescent="0.25">
      <c r="A359" s="50"/>
      <c r="B359" s="55"/>
      <c r="C359" s="34"/>
      <c r="D359" s="46"/>
      <c r="E359" s="46"/>
      <c r="F359" s="46"/>
      <c r="G359" s="46"/>
      <c r="H359" s="46"/>
      <c r="I359" s="46"/>
      <c r="J359" s="142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142"/>
      <c r="X359" s="128"/>
      <c r="Y359" s="187"/>
    </row>
    <row r="360" spans="1:25" s="27" customFormat="1" x14ac:dyDescent="0.25">
      <c r="A360" s="50"/>
      <c r="B360" s="55"/>
      <c r="C360" s="34"/>
      <c r="D360" s="46"/>
      <c r="E360" s="46"/>
      <c r="F360" s="46"/>
      <c r="G360" s="46"/>
      <c r="H360" s="46"/>
      <c r="I360" s="46"/>
      <c r="J360" s="142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142"/>
      <c r="X360" s="128"/>
      <c r="Y360" s="187"/>
    </row>
    <row r="361" spans="1:25" s="27" customFormat="1" x14ac:dyDescent="0.25">
      <c r="A361" s="50"/>
      <c r="B361" s="55"/>
      <c r="C361" s="34"/>
      <c r="D361" s="46"/>
      <c r="E361" s="46"/>
      <c r="F361" s="46"/>
      <c r="G361" s="46"/>
      <c r="H361" s="46"/>
      <c r="I361" s="46"/>
      <c r="J361" s="142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142"/>
      <c r="X361" s="128"/>
      <c r="Y361" s="187"/>
    </row>
    <row r="362" spans="1:25" s="27" customFormat="1" x14ac:dyDescent="0.25">
      <c r="A362" s="50"/>
      <c r="B362" s="55"/>
      <c r="C362" s="34"/>
      <c r="D362" s="46"/>
      <c r="E362" s="46"/>
      <c r="F362" s="46"/>
      <c r="G362" s="46"/>
      <c r="H362" s="46"/>
      <c r="I362" s="46"/>
      <c r="J362" s="142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142"/>
      <c r="X362" s="128"/>
      <c r="Y362" s="187"/>
    </row>
    <row r="363" spans="1:25" s="27" customFormat="1" x14ac:dyDescent="0.25">
      <c r="A363" s="50"/>
      <c r="B363" s="55"/>
      <c r="C363" s="34"/>
      <c r="D363" s="46"/>
      <c r="E363" s="46"/>
      <c r="F363" s="46"/>
      <c r="G363" s="46"/>
      <c r="H363" s="46"/>
      <c r="I363" s="46"/>
      <c r="J363" s="142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142"/>
      <c r="X363" s="128"/>
      <c r="Y363" s="187"/>
    </row>
    <row r="364" spans="1:25" s="27" customFormat="1" x14ac:dyDescent="0.25">
      <c r="A364" s="50"/>
      <c r="B364" s="55"/>
      <c r="C364" s="34"/>
      <c r="D364" s="46"/>
      <c r="E364" s="46"/>
      <c r="F364" s="46"/>
      <c r="G364" s="46"/>
      <c r="H364" s="46"/>
      <c r="I364" s="46"/>
      <c r="J364" s="142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142"/>
      <c r="X364" s="128"/>
      <c r="Y364" s="187"/>
    </row>
    <row r="365" spans="1:25" s="27" customFormat="1" x14ac:dyDescent="0.25">
      <c r="A365" s="50"/>
      <c r="B365" s="55"/>
      <c r="C365" s="34"/>
      <c r="D365" s="46"/>
      <c r="E365" s="46"/>
      <c r="F365" s="46"/>
      <c r="G365" s="46"/>
      <c r="H365" s="46"/>
      <c r="I365" s="46"/>
      <c r="J365" s="142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142"/>
      <c r="X365" s="128"/>
      <c r="Y365" s="187"/>
    </row>
    <row r="366" spans="1:25" s="27" customFormat="1" x14ac:dyDescent="0.25">
      <c r="A366" s="50"/>
      <c r="B366" s="55"/>
      <c r="C366" s="34"/>
      <c r="D366" s="46"/>
      <c r="E366" s="46"/>
      <c r="F366" s="46"/>
      <c r="G366" s="46"/>
      <c r="H366" s="46"/>
      <c r="I366" s="46"/>
      <c r="J366" s="142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142"/>
      <c r="X366" s="128"/>
      <c r="Y366" s="187"/>
    </row>
    <row r="367" spans="1:25" s="27" customFormat="1" x14ac:dyDescent="0.25">
      <c r="A367" s="50"/>
      <c r="B367" s="55"/>
      <c r="C367" s="34"/>
      <c r="D367" s="46"/>
      <c r="E367" s="46"/>
      <c r="F367" s="46"/>
      <c r="G367" s="46"/>
      <c r="H367" s="46"/>
      <c r="I367" s="46"/>
      <c r="J367" s="142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142"/>
      <c r="X367" s="128"/>
      <c r="Y367" s="187"/>
    </row>
    <row r="368" spans="1:25" s="27" customFormat="1" x14ac:dyDescent="0.25">
      <c r="A368" s="50"/>
      <c r="B368" s="55"/>
      <c r="C368" s="34"/>
      <c r="D368" s="46"/>
      <c r="E368" s="46"/>
      <c r="F368" s="46"/>
      <c r="G368" s="46"/>
      <c r="H368" s="46"/>
      <c r="I368" s="46"/>
      <c r="J368" s="142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142"/>
      <c r="X368" s="128"/>
      <c r="Y368" s="187"/>
    </row>
    <row r="369" spans="1:25" s="27" customFormat="1" x14ac:dyDescent="0.25">
      <c r="A369" s="50"/>
      <c r="B369" s="55"/>
      <c r="C369" s="34"/>
      <c r="D369" s="46"/>
      <c r="E369" s="46"/>
      <c r="F369" s="46"/>
      <c r="G369" s="46"/>
      <c r="H369" s="46"/>
      <c r="I369" s="46"/>
      <c r="J369" s="142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142"/>
      <c r="X369" s="128"/>
      <c r="Y369" s="187"/>
    </row>
    <row r="370" spans="1:25" s="27" customFormat="1" x14ac:dyDescent="0.25">
      <c r="A370" s="50"/>
      <c r="B370" s="55"/>
      <c r="C370" s="34"/>
      <c r="D370" s="46"/>
      <c r="E370" s="46"/>
      <c r="F370" s="46"/>
      <c r="G370" s="46"/>
      <c r="H370" s="46"/>
      <c r="I370" s="46"/>
      <c r="J370" s="142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142"/>
      <c r="X370" s="128"/>
      <c r="Y370" s="187"/>
    </row>
    <row r="371" spans="1:25" s="27" customFormat="1" x14ac:dyDescent="0.25">
      <c r="A371" s="50"/>
      <c r="B371" s="55"/>
      <c r="C371" s="34"/>
      <c r="D371" s="46"/>
      <c r="E371" s="46"/>
      <c r="F371" s="46"/>
      <c r="G371" s="46"/>
      <c r="H371" s="46"/>
      <c r="I371" s="46"/>
      <c r="J371" s="142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142"/>
      <c r="X371" s="128"/>
      <c r="Y371" s="187"/>
    </row>
    <row r="372" spans="1:25" s="27" customFormat="1" x14ac:dyDescent="0.25">
      <c r="A372" s="50"/>
      <c r="B372" s="55"/>
      <c r="C372" s="34"/>
      <c r="D372" s="46"/>
      <c r="E372" s="46"/>
      <c r="F372" s="46"/>
      <c r="G372" s="46"/>
      <c r="H372" s="46"/>
      <c r="I372" s="46"/>
      <c r="J372" s="142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142"/>
      <c r="X372" s="128"/>
      <c r="Y372" s="187"/>
    </row>
    <row r="373" spans="1:25" s="27" customFormat="1" x14ac:dyDescent="0.25">
      <c r="A373" s="50"/>
      <c r="B373" s="55"/>
      <c r="C373" s="34"/>
      <c r="D373" s="46"/>
      <c r="E373" s="46"/>
      <c r="F373" s="46"/>
      <c r="G373" s="46"/>
      <c r="H373" s="46"/>
      <c r="I373" s="46"/>
      <c r="J373" s="142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142"/>
      <c r="X373" s="128"/>
      <c r="Y373" s="187"/>
    </row>
    <row r="374" spans="1:25" s="27" customFormat="1" x14ac:dyDescent="0.25">
      <c r="A374" s="50"/>
      <c r="B374" s="55"/>
      <c r="C374" s="34"/>
      <c r="D374" s="46"/>
      <c r="E374" s="46"/>
      <c r="F374" s="46"/>
      <c r="G374" s="46"/>
      <c r="H374" s="46"/>
      <c r="I374" s="46"/>
      <c r="J374" s="142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142"/>
      <c r="X374" s="128"/>
      <c r="Y374" s="187"/>
    </row>
    <row r="375" spans="1:25" s="27" customFormat="1" x14ac:dyDescent="0.25">
      <c r="A375" s="50"/>
      <c r="B375" s="55"/>
      <c r="C375" s="34"/>
      <c r="D375" s="46"/>
      <c r="E375" s="46"/>
      <c r="F375" s="46"/>
      <c r="G375" s="46"/>
      <c r="H375" s="46"/>
      <c r="I375" s="46"/>
      <c r="J375" s="142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142"/>
      <c r="X375" s="128"/>
      <c r="Y375" s="187"/>
    </row>
    <row r="376" spans="1:25" s="27" customFormat="1" x14ac:dyDescent="0.25">
      <c r="A376" s="50"/>
      <c r="B376" s="55"/>
      <c r="C376" s="34"/>
      <c r="D376" s="46"/>
      <c r="E376" s="46"/>
      <c r="F376" s="46"/>
      <c r="G376" s="46"/>
      <c r="H376" s="46"/>
      <c r="I376" s="46"/>
      <c r="J376" s="142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142"/>
      <c r="X376" s="128"/>
      <c r="Y376" s="187"/>
    </row>
    <row r="377" spans="1:25" s="27" customFormat="1" x14ac:dyDescent="0.25">
      <c r="A377" s="50"/>
      <c r="B377" s="55"/>
      <c r="C377" s="34"/>
      <c r="D377" s="46"/>
      <c r="E377" s="46"/>
      <c r="F377" s="46"/>
      <c r="G377" s="46"/>
      <c r="H377" s="46"/>
      <c r="I377" s="46"/>
      <c r="J377" s="142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142"/>
      <c r="X377" s="128"/>
      <c r="Y377" s="187"/>
    </row>
    <row r="378" spans="1:25" s="27" customFormat="1" x14ac:dyDescent="0.25">
      <c r="A378" s="50"/>
      <c r="B378" s="55"/>
      <c r="C378" s="34"/>
      <c r="D378" s="46"/>
      <c r="E378" s="46"/>
      <c r="F378" s="46"/>
      <c r="G378" s="46"/>
      <c r="H378" s="46"/>
      <c r="I378" s="46"/>
      <c r="J378" s="142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142"/>
      <c r="X378" s="128"/>
      <c r="Y378" s="187"/>
    </row>
    <row r="379" spans="1:25" s="27" customFormat="1" x14ac:dyDescent="0.25">
      <c r="A379" s="50"/>
      <c r="B379" s="55"/>
      <c r="C379" s="34"/>
      <c r="D379" s="46"/>
      <c r="E379" s="46"/>
      <c r="F379" s="46"/>
      <c r="G379" s="46"/>
      <c r="H379" s="46"/>
      <c r="I379" s="46"/>
      <c r="J379" s="142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142"/>
      <c r="X379" s="128"/>
      <c r="Y379" s="187"/>
    </row>
    <row r="380" spans="1:25" s="27" customFormat="1" x14ac:dyDescent="0.25">
      <c r="A380" s="50"/>
      <c r="B380" s="55"/>
      <c r="C380" s="34"/>
      <c r="D380" s="46"/>
      <c r="E380" s="46"/>
      <c r="F380" s="46"/>
      <c r="G380" s="46"/>
      <c r="H380" s="46"/>
      <c r="I380" s="46"/>
      <c r="J380" s="142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142"/>
      <c r="X380" s="128"/>
      <c r="Y380" s="187"/>
    </row>
    <row r="381" spans="1:25" s="27" customFormat="1" x14ac:dyDescent="0.25">
      <c r="A381" s="50"/>
      <c r="B381" s="55"/>
      <c r="C381" s="34"/>
      <c r="D381" s="46"/>
      <c r="E381" s="46"/>
      <c r="F381" s="46"/>
      <c r="G381" s="46"/>
      <c r="H381" s="46"/>
      <c r="I381" s="46"/>
      <c r="J381" s="142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142"/>
      <c r="X381" s="128"/>
      <c r="Y381" s="187"/>
    </row>
    <row r="382" spans="1:25" s="27" customFormat="1" x14ac:dyDescent="0.25">
      <c r="A382" s="50"/>
      <c r="B382" s="55"/>
      <c r="C382" s="34"/>
      <c r="D382" s="46"/>
      <c r="E382" s="46"/>
      <c r="F382" s="46"/>
      <c r="G382" s="46"/>
      <c r="H382" s="46"/>
      <c r="I382" s="46"/>
      <c r="J382" s="142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142"/>
      <c r="X382" s="128"/>
      <c r="Y382" s="187"/>
    </row>
    <row r="383" spans="1:25" s="27" customFormat="1" x14ac:dyDescent="0.25">
      <c r="A383" s="50"/>
      <c r="B383" s="55"/>
      <c r="C383" s="34"/>
      <c r="D383" s="46"/>
      <c r="E383" s="46"/>
      <c r="F383" s="46"/>
      <c r="G383" s="46"/>
      <c r="H383" s="46"/>
      <c r="I383" s="46"/>
      <c r="J383" s="142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142"/>
      <c r="X383" s="128"/>
      <c r="Y383" s="187"/>
    </row>
    <row r="384" spans="1:25" s="27" customFormat="1" x14ac:dyDescent="0.25">
      <c r="A384" s="50"/>
      <c r="B384" s="55"/>
      <c r="C384" s="34"/>
      <c r="D384" s="46"/>
      <c r="E384" s="46"/>
      <c r="F384" s="46"/>
      <c r="G384" s="46"/>
      <c r="H384" s="46"/>
      <c r="I384" s="46"/>
      <c r="J384" s="142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142"/>
      <c r="X384" s="128"/>
      <c r="Y384" s="187"/>
    </row>
    <row r="385" spans="1:25" s="27" customFormat="1" x14ac:dyDescent="0.25">
      <c r="A385" s="50"/>
      <c r="B385" s="55"/>
      <c r="C385" s="34"/>
      <c r="D385" s="46"/>
      <c r="E385" s="46"/>
      <c r="F385" s="46"/>
      <c r="G385" s="46"/>
      <c r="H385" s="46"/>
      <c r="I385" s="46"/>
      <c r="J385" s="142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142"/>
      <c r="X385" s="128"/>
      <c r="Y385" s="187"/>
    </row>
    <row r="386" spans="1:25" s="27" customFormat="1" x14ac:dyDescent="0.25">
      <c r="A386" s="50"/>
      <c r="B386" s="55"/>
      <c r="C386" s="34"/>
      <c r="D386" s="46"/>
      <c r="E386" s="46"/>
      <c r="F386" s="46"/>
      <c r="G386" s="46"/>
      <c r="H386" s="46"/>
      <c r="I386" s="46"/>
      <c r="J386" s="142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142"/>
      <c r="X386" s="128"/>
      <c r="Y386" s="187"/>
    </row>
    <row r="387" spans="1:25" s="27" customFormat="1" x14ac:dyDescent="0.25">
      <c r="A387" s="50"/>
      <c r="B387" s="55"/>
      <c r="C387" s="34"/>
      <c r="D387" s="46"/>
      <c r="E387" s="46"/>
      <c r="F387" s="46"/>
      <c r="G387" s="46"/>
      <c r="H387" s="46"/>
      <c r="I387" s="46"/>
      <c r="J387" s="142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142"/>
      <c r="X387" s="128"/>
      <c r="Y387" s="187"/>
    </row>
    <row r="388" spans="1:25" s="27" customFormat="1" x14ac:dyDescent="0.25">
      <c r="A388" s="50"/>
      <c r="B388" s="55"/>
      <c r="C388" s="34"/>
      <c r="D388" s="46"/>
      <c r="E388" s="46"/>
      <c r="F388" s="46"/>
      <c r="G388" s="46"/>
      <c r="H388" s="46"/>
      <c r="I388" s="46"/>
      <c r="J388" s="142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142"/>
      <c r="X388" s="128"/>
      <c r="Y388" s="187"/>
    </row>
    <row r="389" spans="1:25" s="27" customFormat="1" x14ac:dyDescent="0.25">
      <c r="A389" s="50"/>
      <c r="B389" s="55"/>
      <c r="C389" s="34"/>
      <c r="D389" s="46"/>
      <c r="E389" s="46"/>
      <c r="F389" s="46"/>
      <c r="G389" s="46"/>
      <c r="H389" s="46"/>
      <c r="I389" s="46"/>
      <c r="J389" s="142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142"/>
      <c r="X389" s="128"/>
      <c r="Y389" s="187"/>
    </row>
    <row r="390" spans="1:25" s="27" customFormat="1" x14ac:dyDescent="0.25">
      <c r="A390" s="50"/>
      <c r="B390" s="55"/>
      <c r="C390" s="34"/>
      <c r="D390" s="46"/>
      <c r="E390" s="46"/>
      <c r="F390" s="46"/>
      <c r="G390" s="46"/>
      <c r="H390" s="46"/>
      <c r="I390" s="46"/>
      <c r="J390" s="142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142"/>
      <c r="X390" s="128"/>
      <c r="Y390" s="187"/>
    </row>
    <row r="391" spans="1:25" s="27" customFormat="1" x14ac:dyDescent="0.25">
      <c r="A391" s="50"/>
      <c r="B391" s="55"/>
      <c r="C391" s="34"/>
      <c r="D391" s="46"/>
      <c r="E391" s="46"/>
      <c r="F391" s="46"/>
      <c r="G391" s="46"/>
      <c r="H391" s="46"/>
      <c r="I391" s="46"/>
      <c r="J391" s="142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142"/>
      <c r="X391" s="128"/>
      <c r="Y391" s="187"/>
    </row>
    <row r="392" spans="1:25" s="27" customFormat="1" x14ac:dyDescent="0.25">
      <c r="A392" s="50"/>
      <c r="B392" s="55"/>
      <c r="C392" s="34"/>
      <c r="D392" s="46"/>
      <c r="E392" s="46"/>
      <c r="F392" s="46"/>
      <c r="G392" s="46"/>
      <c r="H392" s="46"/>
      <c r="I392" s="46"/>
      <c r="J392" s="142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142"/>
      <c r="X392" s="128"/>
      <c r="Y392" s="187"/>
    </row>
    <row r="393" spans="1:25" s="27" customFormat="1" x14ac:dyDescent="0.25">
      <c r="A393" s="50"/>
      <c r="B393" s="55"/>
      <c r="C393" s="34"/>
      <c r="D393" s="46"/>
      <c r="E393" s="46"/>
      <c r="F393" s="46"/>
      <c r="G393" s="46"/>
      <c r="H393" s="46"/>
      <c r="I393" s="46"/>
      <c r="J393" s="142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142"/>
      <c r="X393" s="128"/>
      <c r="Y393" s="187"/>
    </row>
    <row r="394" spans="1:25" s="27" customFormat="1" x14ac:dyDescent="0.25">
      <c r="A394" s="50"/>
      <c r="B394" s="55"/>
      <c r="C394" s="34"/>
      <c r="D394" s="46"/>
      <c r="E394" s="46"/>
      <c r="F394" s="46"/>
      <c r="G394" s="46"/>
      <c r="H394" s="46"/>
      <c r="I394" s="46"/>
      <c r="J394" s="142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142"/>
      <c r="X394" s="128"/>
      <c r="Y394" s="187"/>
    </row>
    <row r="395" spans="1:25" s="27" customFormat="1" x14ac:dyDescent="0.25">
      <c r="A395" s="50"/>
      <c r="B395" s="55"/>
      <c r="C395" s="34"/>
      <c r="D395" s="46"/>
      <c r="E395" s="46"/>
      <c r="F395" s="46"/>
      <c r="G395" s="46"/>
      <c r="H395" s="46"/>
      <c r="I395" s="46"/>
      <c r="J395" s="142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142"/>
      <c r="X395" s="128"/>
      <c r="Y395" s="187"/>
    </row>
    <row r="396" spans="1:25" s="27" customFormat="1" x14ac:dyDescent="0.25">
      <c r="A396" s="50"/>
      <c r="B396" s="55"/>
      <c r="C396" s="34"/>
      <c r="D396" s="46"/>
      <c r="E396" s="46"/>
      <c r="F396" s="46"/>
      <c r="G396" s="46"/>
      <c r="H396" s="46"/>
      <c r="I396" s="46"/>
      <c r="J396" s="142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142"/>
      <c r="X396" s="128"/>
      <c r="Y396" s="187"/>
    </row>
    <row r="397" spans="1:25" s="27" customFormat="1" x14ac:dyDescent="0.25">
      <c r="A397" s="50"/>
      <c r="B397" s="55"/>
      <c r="C397" s="34"/>
      <c r="D397" s="46"/>
      <c r="E397" s="46"/>
      <c r="F397" s="46"/>
      <c r="G397" s="46"/>
      <c r="H397" s="46"/>
      <c r="I397" s="46"/>
      <c r="J397" s="142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142"/>
      <c r="X397" s="128"/>
      <c r="Y397" s="187"/>
    </row>
    <row r="398" spans="1:25" s="27" customFormat="1" x14ac:dyDescent="0.25">
      <c r="A398" s="50"/>
      <c r="B398" s="55"/>
      <c r="C398" s="34"/>
      <c r="D398" s="46"/>
      <c r="E398" s="46"/>
      <c r="F398" s="46"/>
      <c r="G398" s="46"/>
      <c r="H398" s="46"/>
      <c r="I398" s="46"/>
      <c r="J398" s="142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142"/>
      <c r="X398" s="128"/>
      <c r="Y398" s="187"/>
    </row>
    <row r="399" spans="1:25" s="27" customFormat="1" x14ac:dyDescent="0.25">
      <c r="A399" s="50"/>
      <c r="B399" s="55"/>
      <c r="C399" s="34"/>
      <c r="D399" s="46"/>
      <c r="E399" s="46"/>
      <c r="F399" s="46"/>
      <c r="G399" s="46"/>
      <c r="H399" s="46"/>
      <c r="I399" s="46"/>
      <c r="J399" s="142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142"/>
      <c r="X399" s="128"/>
      <c r="Y399" s="187"/>
    </row>
    <row r="400" spans="1:25" s="27" customFormat="1" x14ac:dyDescent="0.25">
      <c r="A400" s="50"/>
      <c r="B400" s="55"/>
      <c r="C400" s="34"/>
      <c r="D400" s="46"/>
      <c r="E400" s="46"/>
      <c r="F400" s="46"/>
      <c r="G400" s="46"/>
      <c r="H400" s="46"/>
      <c r="I400" s="46"/>
      <c r="J400" s="142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142"/>
      <c r="X400" s="128"/>
      <c r="Y400" s="187"/>
    </row>
    <row r="401" spans="1:25" s="27" customFormat="1" x14ac:dyDescent="0.25">
      <c r="A401" s="50"/>
      <c r="B401" s="55"/>
      <c r="C401" s="34"/>
      <c r="D401" s="46"/>
      <c r="E401" s="46"/>
      <c r="F401" s="46"/>
      <c r="G401" s="46"/>
      <c r="H401" s="46"/>
      <c r="I401" s="46"/>
      <c r="J401" s="142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142"/>
      <c r="X401" s="128"/>
      <c r="Y401" s="187"/>
    </row>
    <row r="402" spans="1:25" s="27" customFormat="1" x14ac:dyDescent="0.25">
      <c r="A402" s="50"/>
      <c r="B402" s="55"/>
      <c r="C402" s="34"/>
      <c r="D402" s="46"/>
      <c r="E402" s="46"/>
      <c r="F402" s="46"/>
      <c r="G402" s="46"/>
      <c r="H402" s="46"/>
      <c r="I402" s="46"/>
      <c r="J402" s="142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142"/>
      <c r="X402" s="128"/>
      <c r="Y402" s="187"/>
    </row>
    <row r="403" spans="1:25" s="27" customFormat="1" x14ac:dyDescent="0.25">
      <c r="A403" s="50"/>
      <c r="B403" s="55"/>
      <c r="C403" s="34"/>
      <c r="D403" s="46"/>
      <c r="E403" s="46"/>
      <c r="F403" s="46"/>
      <c r="G403" s="46"/>
      <c r="H403" s="46"/>
      <c r="I403" s="46"/>
      <c r="J403" s="142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142"/>
      <c r="X403" s="128"/>
      <c r="Y403" s="187"/>
    </row>
    <row r="404" spans="1:25" s="27" customFormat="1" x14ac:dyDescent="0.25">
      <c r="A404" s="50"/>
      <c r="B404" s="55"/>
      <c r="C404" s="34"/>
      <c r="D404" s="46"/>
      <c r="E404" s="46"/>
      <c r="F404" s="46"/>
      <c r="G404" s="46"/>
      <c r="H404" s="46"/>
      <c r="I404" s="46"/>
      <c r="J404" s="142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142"/>
      <c r="X404" s="128"/>
      <c r="Y404" s="187"/>
    </row>
    <row r="405" spans="1:25" s="27" customFormat="1" x14ac:dyDescent="0.25">
      <c r="A405" s="50"/>
      <c r="B405" s="55"/>
      <c r="C405" s="34"/>
      <c r="D405" s="46"/>
      <c r="E405" s="46"/>
      <c r="F405" s="46"/>
      <c r="G405" s="46"/>
      <c r="H405" s="46"/>
      <c r="I405" s="46"/>
      <c r="J405" s="142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142"/>
      <c r="X405" s="128"/>
      <c r="Y405" s="187"/>
    </row>
    <row r="406" spans="1:25" s="27" customFormat="1" x14ac:dyDescent="0.25">
      <c r="A406" s="50"/>
      <c r="B406" s="55"/>
      <c r="C406" s="34"/>
      <c r="D406" s="46"/>
      <c r="E406" s="46"/>
      <c r="F406" s="46"/>
      <c r="G406" s="46"/>
      <c r="H406" s="46"/>
      <c r="I406" s="46"/>
      <c r="J406" s="142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142"/>
      <c r="X406" s="128"/>
      <c r="Y406" s="187"/>
    </row>
    <row r="407" spans="1:25" s="27" customFormat="1" x14ac:dyDescent="0.25">
      <c r="A407" s="50"/>
      <c r="B407" s="55"/>
      <c r="C407" s="34"/>
      <c r="D407" s="46"/>
      <c r="E407" s="46"/>
      <c r="F407" s="46"/>
      <c r="G407" s="46"/>
      <c r="H407" s="46"/>
      <c r="I407" s="46"/>
      <c r="J407" s="142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142"/>
      <c r="X407" s="128"/>
      <c r="Y407" s="187"/>
    </row>
    <row r="408" spans="1:25" s="27" customFormat="1" x14ac:dyDescent="0.25">
      <c r="A408" s="50"/>
      <c r="B408" s="55"/>
      <c r="C408" s="34"/>
      <c r="D408" s="46"/>
      <c r="E408" s="46"/>
      <c r="F408" s="46"/>
      <c r="G408" s="46"/>
      <c r="H408" s="46"/>
      <c r="I408" s="46"/>
      <c r="J408" s="142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142"/>
      <c r="X408" s="128"/>
      <c r="Y408" s="187"/>
    </row>
    <row r="409" spans="1:25" s="27" customFormat="1" x14ac:dyDescent="0.25">
      <c r="A409" s="50"/>
      <c r="B409" s="55"/>
      <c r="C409" s="34"/>
      <c r="D409" s="46"/>
      <c r="E409" s="46"/>
      <c r="F409" s="46"/>
      <c r="G409" s="46"/>
      <c r="H409" s="46"/>
      <c r="I409" s="46"/>
      <c r="J409" s="142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142"/>
      <c r="X409" s="128"/>
      <c r="Y409" s="187"/>
    </row>
    <row r="410" spans="1:25" s="27" customFormat="1" x14ac:dyDescent="0.25">
      <c r="A410" s="50"/>
      <c r="B410" s="55"/>
      <c r="C410" s="34"/>
      <c r="D410" s="46"/>
      <c r="E410" s="46"/>
      <c r="F410" s="46"/>
      <c r="G410" s="46"/>
      <c r="H410" s="46"/>
      <c r="I410" s="46"/>
      <c r="J410" s="142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142"/>
      <c r="X410" s="128"/>
      <c r="Y410" s="187"/>
    </row>
    <row r="411" spans="1:25" s="27" customFormat="1" x14ac:dyDescent="0.25">
      <c r="A411" s="50"/>
      <c r="B411" s="55"/>
      <c r="C411" s="34"/>
      <c r="D411" s="46"/>
      <c r="E411" s="46"/>
      <c r="F411" s="46"/>
      <c r="G411" s="46"/>
      <c r="H411" s="46"/>
      <c r="I411" s="46"/>
      <c r="J411" s="142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142"/>
      <c r="X411" s="128"/>
      <c r="Y411" s="187"/>
    </row>
    <row r="412" spans="1:25" s="27" customFormat="1" x14ac:dyDescent="0.25">
      <c r="A412" s="50"/>
      <c r="B412" s="55"/>
      <c r="C412" s="34"/>
      <c r="D412" s="46"/>
      <c r="E412" s="46"/>
      <c r="F412" s="46"/>
      <c r="G412" s="46"/>
      <c r="H412" s="46"/>
      <c r="I412" s="46"/>
      <c r="J412" s="142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142"/>
      <c r="X412" s="128"/>
      <c r="Y412" s="187"/>
    </row>
    <row r="413" spans="1:25" s="27" customFormat="1" x14ac:dyDescent="0.25">
      <c r="A413" s="50"/>
      <c r="B413" s="55"/>
      <c r="C413" s="34"/>
      <c r="D413" s="46"/>
      <c r="E413" s="46"/>
      <c r="F413" s="46"/>
      <c r="G413" s="46"/>
      <c r="H413" s="46"/>
      <c r="I413" s="46"/>
      <c r="J413" s="142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142"/>
      <c r="X413" s="128"/>
      <c r="Y413" s="187"/>
    </row>
    <row r="414" spans="1:25" s="27" customFormat="1" x14ac:dyDescent="0.25">
      <c r="A414" s="50"/>
      <c r="B414" s="55"/>
      <c r="C414" s="34"/>
      <c r="D414" s="46"/>
      <c r="E414" s="46"/>
      <c r="F414" s="46"/>
      <c r="G414" s="46"/>
      <c r="H414" s="46"/>
      <c r="I414" s="46"/>
      <c r="J414" s="142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142"/>
      <c r="X414" s="128"/>
      <c r="Y414" s="187"/>
    </row>
    <row r="415" spans="1:25" s="27" customFormat="1" x14ac:dyDescent="0.25">
      <c r="A415" s="50"/>
      <c r="B415" s="55"/>
      <c r="C415" s="34"/>
      <c r="D415" s="46"/>
      <c r="E415" s="46"/>
      <c r="F415" s="46"/>
      <c r="G415" s="46"/>
      <c r="H415" s="46"/>
      <c r="I415" s="46"/>
      <c r="J415" s="142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142"/>
      <c r="X415" s="128"/>
      <c r="Y415" s="187"/>
    </row>
    <row r="416" spans="1:25" s="27" customFormat="1" x14ac:dyDescent="0.25">
      <c r="A416" s="50"/>
      <c r="B416" s="55"/>
      <c r="C416" s="34"/>
      <c r="D416" s="46"/>
      <c r="E416" s="46"/>
      <c r="F416" s="46"/>
      <c r="G416" s="46"/>
      <c r="H416" s="46"/>
      <c r="I416" s="46"/>
      <c r="J416" s="142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142"/>
      <c r="X416" s="128"/>
      <c r="Y416" s="187"/>
    </row>
    <row r="417" spans="1:25" s="27" customFormat="1" x14ac:dyDescent="0.25">
      <c r="A417" s="50"/>
      <c r="B417" s="55"/>
      <c r="C417" s="34"/>
      <c r="D417" s="46"/>
      <c r="E417" s="46"/>
      <c r="F417" s="46"/>
      <c r="G417" s="46"/>
      <c r="H417" s="46"/>
      <c r="I417" s="46"/>
      <c r="J417" s="142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142"/>
      <c r="X417" s="128"/>
      <c r="Y417" s="187"/>
    </row>
    <row r="418" spans="1:25" s="27" customFormat="1" x14ac:dyDescent="0.25">
      <c r="A418" s="50"/>
      <c r="B418" s="55"/>
      <c r="C418" s="34"/>
      <c r="D418" s="46"/>
      <c r="E418" s="46"/>
      <c r="F418" s="46"/>
      <c r="G418" s="46"/>
      <c r="H418" s="46"/>
      <c r="I418" s="46"/>
      <c r="J418" s="142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142"/>
      <c r="X418" s="128"/>
      <c r="Y418" s="187"/>
    </row>
    <row r="419" spans="1:25" s="27" customFormat="1" x14ac:dyDescent="0.25">
      <c r="A419" s="50"/>
      <c r="B419" s="55"/>
      <c r="C419" s="34"/>
      <c r="D419" s="46"/>
      <c r="E419" s="46"/>
      <c r="F419" s="46"/>
      <c r="G419" s="46"/>
      <c r="H419" s="46"/>
      <c r="I419" s="46"/>
      <c r="J419" s="142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142"/>
      <c r="X419" s="128"/>
      <c r="Y419" s="187"/>
    </row>
    <row r="420" spans="1:25" s="27" customFormat="1" x14ac:dyDescent="0.25">
      <c r="A420" s="50"/>
      <c r="B420" s="55"/>
      <c r="C420" s="34"/>
      <c r="D420" s="46"/>
      <c r="E420" s="46"/>
      <c r="F420" s="46"/>
      <c r="G420" s="46"/>
      <c r="H420" s="46"/>
      <c r="I420" s="46"/>
      <c r="J420" s="142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142"/>
      <c r="X420" s="128"/>
      <c r="Y420" s="187"/>
    </row>
    <row r="421" spans="1:25" s="27" customFormat="1" x14ac:dyDescent="0.25">
      <c r="A421" s="50"/>
      <c r="B421" s="55"/>
      <c r="C421" s="34"/>
      <c r="D421" s="46"/>
      <c r="E421" s="46"/>
      <c r="F421" s="46"/>
      <c r="G421" s="46"/>
      <c r="H421" s="46"/>
      <c r="I421" s="46"/>
      <c r="J421" s="142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142"/>
      <c r="X421" s="128"/>
      <c r="Y421" s="187"/>
    </row>
    <row r="422" spans="1:25" s="27" customFormat="1" x14ac:dyDescent="0.25">
      <c r="A422" s="50"/>
      <c r="B422" s="55"/>
      <c r="C422" s="34"/>
      <c r="D422" s="46"/>
      <c r="E422" s="46"/>
      <c r="F422" s="46"/>
      <c r="G422" s="46"/>
      <c r="H422" s="46"/>
      <c r="I422" s="46"/>
      <c r="J422" s="142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142"/>
      <c r="X422" s="128"/>
      <c r="Y422" s="187"/>
    </row>
    <row r="423" spans="1:25" s="27" customFormat="1" x14ac:dyDescent="0.25">
      <c r="A423" s="50"/>
      <c r="B423" s="55"/>
      <c r="C423" s="34"/>
      <c r="D423" s="46"/>
      <c r="E423" s="46"/>
      <c r="F423" s="46"/>
      <c r="G423" s="46"/>
      <c r="H423" s="46"/>
      <c r="I423" s="46"/>
      <c r="J423" s="142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142"/>
      <c r="X423" s="128"/>
      <c r="Y423" s="187"/>
    </row>
    <row r="424" spans="1:25" s="27" customFormat="1" x14ac:dyDescent="0.25">
      <c r="A424" s="50"/>
      <c r="B424" s="55"/>
      <c r="C424" s="34"/>
      <c r="D424" s="46"/>
      <c r="E424" s="46"/>
      <c r="F424" s="46"/>
      <c r="G424" s="46"/>
      <c r="H424" s="46"/>
      <c r="I424" s="46"/>
      <c r="J424" s="142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142"/>
      <c r="X424" s="128"/>
      <c r="Y424" s="187"/>
    </row>
    <row r="425" spans="1:25" s="27" customFormat="1" x14ac:dyDescent="0.25">
      <c r="A425" s="50"/>
      <c r="B425" s="55"/>
      <c r="C425" s="34"/>
      <c r="D425" s="46"/>
      <c r="E425" s="46"/>
      <c r="F425" s="46"/>
      <c r="G425" s="46"/>
      <c r="H425" s="46"/>
      <c r="I425" s="46"/>
      <c r="J425" s="142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142"/>
      <c r="X425" s="128"/>
      <c r="Y425" s="187"/>
    </row>
    <row r="426" spans="1:25" s="27" customFormat="1" x14ac:dyDescent="0.25">
      <c r="A426" s="50"/>
      <c r="B426" s="55"/>
      <c r="C426" s="34"/>
      <c r="D426" s="46"/>
      <c r="E426" s="46"/>
      <c r="F426" s="46"/>
      <c r="G426" s="46"/>
      <c r="H426" s="46"/>
      <c r="I426" s="46"/>
      <c r="J426" s="142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142"/>
      <c r="X426" s="128"/>
      <c r="Y426" s="187"/>
    </row>
    <row r="427" spans="1:25" s="27" customFormat="1" x14ac:dyDescent="0.25">
      <c r="A427" s="50"/>
      <c r="B427" s="55"/>
      <c r="C427" s="34"/>
      <c r="D427" s="46"/>
      <c r="E427" s="46"/>
      <c r="F427" s="46"/>
      <c r="G427" s="46"/>
      <c r="H427" s="46"/>
      <c r="I427" s="46"/>
      <c r="J427" s="142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142"/>
      <c r="X427" s="128"/>
      <c r="Y427" s="187"/>
    </row>
    <row r="428" spans="1:25" s="27" customFormat="1" x14ac:dyDescent="0.25">
      <c r="A428" s="50"/>
      <c r="B428" s="55"/>
      <c r="C428" s="34"/>
      <c r="D428" s="46"/>
      <c r="E428" s="46"/>
      <c r="F428" s="46"/>
      <c r="G428" s="46"/>
      <c r="H428" s="46"/>
      <c r="I428" s="46"/>
      <c r="J428" s="142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142"/>
      <c r="X428" s="128"/>
      <c r="Y428" s="187"/>
    </row>
    <row r="429" spans="1:25" s="27" customFormat="1" x14ac:dyDescent="0.25">
      <c r="A429" s="50"/>
      <c r="B429" s="55"/>
      <c r="C429" s="34"/>
      <c r="D429" s="46"/>
      <c r="E429" s="46"/>
      <c r="F429" s="46"/>
      <c r="G429" s="46"/>
      <c r="H429" s="46"/>
      <c r="I429" s="46"/>
      <c r="J429" s="142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142"/>
      <c r="X429" s="128"/>
      <c r="Y429" s="187"/>
    </row>
    <row r="430" spans="1:25" s="27" customFormat="1" x14ac:dyDescent="0.25">
      <c r="A430" s="50"/>
      <c r="B430" s="55"/>
      <c r="C430" s="34"/>
      <c r="D430" s="46"/>
      <c r="E430" s="46"/>
      <c r="F430" s="46"/>
      <c r="G430" s="46"/>
      <c r="H430" s="46"/>
      <c r="I430" s="46"/>
      <c r="J430" s="142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142"/>
      <c r="X430" s="128"/>
      <c r="Y430" s="187"/>
    </row>
    <row r="431" spans="1:25" s="27" customFormat="1" x14ac:dyDescent="0.25">
      <c r="A431" s="50"/>
      <c r="B431" s="55"/>
      <c r="C431" s="34"/>
      <c r="D431" s="46"/>
      <c r="E431" s="46"/>
      <c r="F431" s="46"/>
      <c r="G431" s="46"/>
      <c r="H431" s="46"/>
      <c r="I431" s="46"/>
      <c r="J431" s="142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142"/>
      <c r="X431" s="128"/>
      <c r="Y431" s="187"/>
    </row>
    <row r="432" spans="1:25" s="27" customFormat="1" x14ac:dyDescent="0.25">
      <c r="A432" s="50"/>
      <c r="B432" s="55"/>
      <c r="C432" s="34"/>
      <c r="D432" s="46"/>
      <c r="E432" s="46"/>
      <c r="F432" s="46"/>
      <c r="G432" s="46"/>
      <c r="H432" s="46"/>
      <c r="I432" s="46"/>
      <c r="J432" s="142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142"/>
      <c r="X432" s="128"/>
      <c r="Y432" s="187"/>
    </row>
    <row r="433" spans="1:25" s="27" customFormat="1" x14ac:dyDescent="0.25">
      <c r="A433" s="50"/>
      <c r="B433" s="55"/>
      <c r="C433" s="34"/>
      <c r="D433" s="46"/>
      <c r="E433" s="46"/>
      <c r="F433" s="46"/>
      <c r="G433" s="46"/>
      <c r="H433" s="46"/>
      <c r="I433" s="46"/>
      <c r="J433" s="142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142"/>
      <c r="X433" s="128"/>
      <c r="Y433" s="187"/>
    </row>
    <row r="434" spans="1:25" s="27" customFormat="1" x14ac:dyDescent="0.25">
      <c r="A434" s="50"/>
      <c r="B434" s="55"/>
      <c r="C434" s="34"/>
      <c r="D434" s="46"/>
      <c r="E434" s="46"/>
      <c r="F434" s="46"/>
      <c r="G434" s="46"/>
      <c r="H434" s="46"/>
      <c r="I434" s="46"/>
      <c r="J434" s="142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142"/>
      <c r="X434" s="128"/>
      <c r="Y434" s="187"/>
    </row>
    <row r="435" spans="1:25" s="27" customFormat="1" x14ac:dyDescent="0.25">
      <c r="A435" s="50"/>
      <c r="B435" s="55"/>
      <c r="C435" s="34"/>
      <c r="D435" s="46"/>
      <c r="E435" s="46"/>
      <c r="F435" s="46"/>
      <c r="G435" s="46"/>
      <c r="H435" s="46"/>
      <c r="I435" s="46"/>
      <c r="J435" s="142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142"/>
      <c r="X435" s="128"/>
      <c r="Y435" s="187"/>
    </row>
    <row r="436" spans="1:25" s="27" customFormat="1" x14ac:dyDescent="0.25">
      <c r="A436" s="50"/>
      <c r="B436" s="55"/>
      <c r="C436" s="34"/>
      <c r="D436" s="46"/>
      <c r="E436" s="46"/>
      <c r="F436" s="46"/>
      <c r="G436" s="46"/>
      <c r="H436" s="46"/>
      <c r="I436" s="46"/>
      <c r="J436" s="142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142"/>
      <c r="X436" s="128"/>
      <c r="Y436" s="187"/>
    </row>
    <row r="437" spans="1:25" s="27" customFormat="1" x14ac:dyDescent="0.25">
      <c r="A437" s="50"/>
      <c r="B437" s="55"/>
      <c r="C437" s="34"/>
      <c r="D437" s="46"/>
      <c r="E437" s="46"/>
      <c r="F437" s="46"/>
      <c r="G437" s="46"/>
      <c r="H437" s="46"/>
      <c r="I437" s="46"/>
      <c r="J437" s="142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142"/>
      <c r="X437" s="128"/>
      <c r="Y437" s="187"/>
    </row>
    <row r="438" spans="1:25" s="27" customFormat="1" x14ac:dyDescent="0.25">
      <c r="A438" s="50"/>
      <c r="B438" s="55"/>
      <c r="C438" s="34"/>
      <c r="D438" s="46"/>
      <c r="E438" s="46"/>
      <c r="F438" s="46"/>
      <c r="G438" s="46"/>
      <c r="H438" s="46"/>
      <c r="I438" s="46"/>
      <c r="J438" s="142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142"/>
      <c r="X438" s="128"/>
      <c r="Y438" s="187"/>
    </row>
    <row r="439" spans="1:25" s="27" customFormat="1" x14ac:dyDescent="0.25">
      <c r="A439" s="50"/>
      <c r="B439" s="55"/>
      <c r="C439" s="34"/>
      <c r="D439" s="46"/>
      <c r="E439" s="46"/>
      <c r="F439" s="46"/>
      <c r="G439" s="46"/>
      <c r="H439" s="46"/>
      <c r="I439" s="46"/>
      <c r="J439" s="142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142"/>
      <c r="X439" s="128"/>
      <c r="Y439" s="187"/>
    </row>
    <row r="440" spans="1:25" s="27" customFormat="1" x14ac:dyDescent="0.25">
      <c r="A440" s="50"/>
      <c r="B440" s="55"/>
      <c r="C440" s="34"/>
      <c r="D440" s="46"/>
      <c r="E440" s="46"/>
      <c r="F440" s="46"/>
      <c r="G440" s="46"/>
      <c r="H440" s="46"/>
      <c r="I440" s="46"/>
      <c r="J440" s="142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142"/>
      <c r="X440" s="128"/>
      <c r="Y440" s="187"/>
    </row>
    <row r="441" spans="1:25" s="27" customFormat="1" x14ac:dyDescent="0.25">
      <c r="A441" s="50"/>
      <c r="B441" s="55"/>
      <c r="C441" s="34"/>
      <c r="D441" s="46"/>
      <c r="E441" s="46"/>
      <c r="F441" s="46"/>
      <c r="G441" s="46"/>
      <c r="H441" s="46"/>
      <c r="I441" s="46"/>
      <c r="J441" s="142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142"/>
      <c r="X441" s="128"/>
      <c r="Y441" s="187"/>
    </row>
    <row r="442" spans="1:25" s="27" customFormat="1" x14ac:dyDescent="0.25">
      <c r="A442" s="50"/>
      <c r="B442" s="55"/>
      <c r="C442" s="34"/>
      <c r="D442" s="46"/>
      <c r="E442" s="46"/>
      <c r="F442" s="46"/>
      <c r="G442" s="46"/>
      <c r="H442" s="46"/>
      <c r="I442" s="46"/>
      <c r="J442" s="142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142"/>
      <c r="X442" s="128"/>
      <c r="Y442" s="187"/>
    </row>
    <row r="443" spans="1:25" s="27" customFormat="1" x14ac:dyDescent="0.25">
      <c r="A443" s="50"/>
      <c r="B443" s="55"/>
      <c r="C443" s="34"/>
      <c r="D443" s="46"/>
      <c r="E443" s="46"/>
      <c r="F443" s="46"/>
      <c r="G443" s="46"/>
      <c r="H443" s="46"/>
      <c r="I443" s="46"/>
      <c r="J443" s="142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142"/>
      <c r="X443" s="128"/>
      <c r="Y443" s="187"/>
    </row>
    <row r="444" spans="1:25" s="27" customFormat="1" x14ac:dyDescent="0.25">
      <c r="A444" s="50"/>
      <c r="B444" s="55"/>
      <c r="C444" s="34"/>
      <c r="D444" s="46"/>
      <c r="E444" s="46"/>
      <c r="F444" s="46"/>
      <c r="G444" s="46"/>
      <c r="H444" s="46"/>
      <c r="I444" s="46"/>
      <c r="J444" s="142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142"/>
      <c r="X444" s="128"/>
      <c r="Y444" s="187"/>
    </row>
    <row r="445" spans="1:25" s="27" customFormat="1" x14ac:dyDescent="0.25">
      <c r="A445" s="50"/>
      <c r="B445" s="55"/>
      <c r="C445" s="34"/>
      <c r="D445" s="46"/>
      <c r="E445" s="46"/>
      <c r="F445" s="46"/>
      <c r="G445" s="46"/>
      <c r="H445" s="46"/>
      <c r="I445" s="46"/>
      <c r="J445" s="142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142"/>
      <c r="X445" s="128"/>
      <c r="Y445" s="187"/>
    </row>
    <row r="446" spans="1:25" s="27" customFormat="1" x14ac:dyDescent="0.25">
      <c r="A446" s="50"/>
      <c r="B446" s="55"/>
      <c r="C446" s="34"/>
      <c r="D446" s="46"/>
      <c r="E446" s="46"/>
      <c r="F446" s="46"/>
      <c r="G446" s="46"/>
      <c r="H446" s="46"/>
      <c r="I446" s="46"/>
      <c r="J446" s="142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142"/>
      <c r="X446" s="128"/>
      <c r="Y446" s="187"/>
    </row>
    <row r="447" spans="1:25" s="27" customFormat="1" x14ac:dyDescent="0.25">
      <c r="A447" s="50"/>
      <c r="B447" s="55"/>
      <c r="C447" s="34"/>
      <c r="D447" s="46"/>
      <c r="E447" s="46"/>
      <c r="F447" s="46"/>
      <c r="G447" s="46"/>
      <c r="H447" s="46"/>
      <c r="I447" s="46"/>
      <c r="J447" s="142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142"/>
      <c r="X447" s="128"/>
      <c r="Y447" s="187"/>
    </row>
    <row r="448" spans="1:25" s="27" customFormat="1" x14ac:dyDescent="0.25">
      <c r="A448" s="50"/>
      <c r="B448" s="55"/>
      <c r="C448" s="34"/>
      <c r="D448" s="46"/>
      <c r="E448" s="46"/>
      <c r="F448" s="46"/>
      <c r="G448" s="46"/>
      <c r="H448" s="46"/>
      <c r="I448" s="46"/>
      <c r="J448" s="142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142"/>
      <c r="X448" s="128"/>
      <c r="Y448" s="187"/>
    </row>
    <row r="449" spans="1:25" s="27" customFormat="1" x14ac:dyDescent="0.25">
      <c r="A449" s="50"/>
      <c r="B449" s="55"/>
      <c r="C449" s="34"/>
      <c r="D449" s="46"/>
      <c r="E449" s="46"/>
      <c r="F449" s="46"/>
      <c r="G449" s="46"/>
      <c r="H449" s="46"/>
      <c r="I449" s="46"/>
      <c r="J449" s="142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142"/>
      <c r="X449" s="128"/>
      <c r="Y449" s="187"/>
    </row>
    <row r="450" spans="1:25" s="27" customFormat="1" x14ac:dyDescent="0.25">
      <c r="A450" s="50"/>
      <c r="B450" s="55"/>
      <c r="C450" s="34"/>
      <c r="D450" s="46"/>
      <c r="E450" s="46"/>
      <c r="F450" s="46"/>
      <c r="G450" s="46"/>
      <c r="H450" s="46"/>
      <c r="I450" s="46"/>
      <c r="J450" s="142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142"/>
      <c r="X450" s="128"/>
      <c r="Y450" s="187"/>
    </row>
    <row r="451" spans="1:25" s="27" customFormat="1" x14ac:dyDescent="0.25">
      <c r="A451" s="50"/>
      <c r="B451" s="55"/>
      <c r="C451" s="34"/>
      <c r="D451" s="46"/>
      <c r="E451" s="46"/>
      <c r="F451" s="46"/>
      <c r="G451" s="46"/>
      <c r="H451" s="46"/>
      <c r="I451" s="46"/>
      <c r="J451" s="142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142"/>
      <c r="X451" s="128"/>
      <c r="Y451" s="187"/>
    </row>
    <row r="452" spans="1:25" s="27" customFormat="1" x14ac:dyDescent="0.25">
      <c r="A452" s="50"/>
      <c r="B452" s="55"/>
      <c r="C452" s="34"/>
      <c r="D452" s="46"/>
      <c r="E452" s="46"/>
      <c r="F452" s="46"/>
      <c r="G452" s="46"/>
      <c r="H452" s="46"/>
      <c r="I452" s="46"/>
      <c r="J452" s="142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142"/>
      <c r="X452" s="128"/>
      <c r="Y452" s="187"/>
    </row>
    <row r="453" spans="1:25" s="27" customFormat="1" x14ac:dyDescent="0.25">
      <c r="A453" s="50"/>
      <c r="B453" s="55"/>
      <c r="C453" s="34"/>
      <c r="D453" s="46"/>
      <c r="E453" s="46"/>
      <c r="F453" s="46"/>
      <c r="G453" s="46"/>
      <c r="H453" s="46"/>
      <c r="I453" s="46"/>
      <c r="J453" s="142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142"/>
      <c r="X453" s="128"/>
      <c r="Y453" s="187"/>
    </row>
    <row r="454" spans="1:25" s="27" customFormat="1" x14ac:dyDescent="0.25">
      <c r="A454" s="50"/>
      <c r="B454" s="55"/>
      <c r="C454" s="34"/>
      <c r="D454" s="46"/>
      <c r="E454" s="46"/>
      <c r="F454" s="46"/>
      <c r="G454" s="46"/>
      <c r="H454" s="46"/>
      <c r="I454" s="46"/>
      <c r="J454" s="142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142"/>
      <c r="X454" s="128"/>
      <c r="Y454" s="187"/>
    </row>
    <row r="455" spans="1:25" s="27" customFormat="1" x14ac:dyDescent="0.25">
      <c r="A455" s="50"/>
      <c r="B455" s="55"/>
      <c r="C455" s="34"/>
      <c r="D455" s="46"/>
      <c r="E455" s="46"/>
      <c r="F455" s="46"/>
      <c r="G455" s="46"/>
      <c r="H455" s="46"/>
      <c r="I455" s="46"/>
      <c r="J455" s="142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142"/>
      <c r="X455" s="128"/>
      <c r="Y455" s="187"/>
    </row>
    <row r="456" spans="1:25" s="27" customFormat="1" x14ac:dyDescent="0.25">
      <c r="A456" s="50"/>
      <c r="B456" s="55"/>
      <c r="C456" s="34"/>
      <c r="D456" s="46"/>
      <c r="E456" s="46"/>
      <c r="F456" s="46"/>
      <c r="G456" s="46"/>
      <c r="H456" s="46"/>
      <c r="I456" s="46"/>
      <c r="J456" s="142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142"/>
      <c r="X456" s="128"/>
      <c r="Y456" s="187"/>
    </row>
    <row r="457" spans="1:25" s="27" customFormat="1" x14ac:dyDescent="0.25">
      <c r="A457" s="50"/>
      <c r="B457" s="55"/>
      <c r="C457" s="34"/>
      <c r="D457" s="46"/>
      <c r="E457" s="46"/>
      <c r="F457" s="46"/>
      <c r="G457" s="46"/>
      <c r="H457" s="46"/>
      <c r="I457" s="46"/>
      <c r="J457" s="142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142"/>
      <c r="X457" s="128"/>
      <c r="Y457" s="187"/>
    </row>
    <row r="458" spans="1:25" s="27" customFormat="1" x14ac:dyDescent="0.25">
      <c r="A458" s="50"/>
      <c r="B458" s="55"/>
      <c r="C458" s="34"/>
      <c r="D458" s="46"/>
      <c r="E458" s="46"/>
      <c r="F458" s="46"/>
      <c r="G458" s="46"/>
      <c r="H458" s="46"/>
      <c r="I458" s="46"/>
      <c r="J458" s="142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142"/>
      <c r="X458" s="128"/>
      <c r="Y458" s="187"/>
    </row>
    <row r="459" spans="1:25" s="27" customFormat="1" x14ac:dyDescent="0.25">
      <c r="A459" s="50"/>
      <c r="B459" s="55"/>
      <c r="C459" s="34"/>
      <c r="D459" s="46"/>
      <c r="E459" s="46"/>
      <c r="F459" s="46"/>
      <c r="G459" s="46"/>
      <c r="H459" s="46"/>
      <c r="I459" s="46"/>
      <c r="J459" s="142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142"/>
      <c r="X459" s="128"/>
      <c r="Y459" s="187"/>
    </row>
    <row r="460" spans="1:25" s="27" customFormat="1" x14ac:dyDescent="0.25">
      <c r="A460" s="50"/>
      <c r="B460" s="55"/>
      <c r="C460" s="34"/>
      <c r="D460" s="46"/>
      <c r="E460" s="46"/>
      <c r="F460" s="46"/>
      <c r="G460" s="46"/>
      <c r="H460" s="46"/>
      <c r="I460" s="46"/>
      <c r="J460" s="142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142"/>
      <c r="X460" s="128"/>
      <c r="Y460" s="187"/>
    </row>
    <row r="461" spans="1:25" s="27" customFormat="1" x14ac:dyDescent="0.25">
      <c r="A461" s="50"/>
      <c r="B461" s="55"/>
      <c r="C461" s="34"/>
      <c r="D461" s="46"/>
      <c r="E461" s="46"/>
      <c r="F461" s="46"/>
      <c r="G461" s="46"/>
      <c r="H461" s="46"/>
      <c r="I461" s="46"/>
      <c r="J461" s="142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142"/>
      <c r="X461" s="128"/>
      <c r="Y461" s="187"/>
    </row>
    <row r="462" spans="1:25" s="27" customFormat="1" x14ac:dyDescent="0.25">
      <c r="A462" s="50"/>
      <c r="B462" s="55"/>
      <c r="C462" s="34"/>
      <c r="D462" s="46"/>
      <c r="E462" s="46"/>
      <c r="F462" s="46"/>
      <c r="G462" s="46"/>
      <c r="H462" s="46"/>
      <c r="I462" s="46"/>
      <c r="J462" s="142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142"/>
      <c r="X462" s="128"/>
      <c r="Y462" s="187"/>
    </row>
    <row r="463" spans="1:25" s="27" customFormat="1" x14ac:dyDescent="0.25">
      <c r="A463" s="50"/>
      <c r="B463" s="55"/>
      <c r="C463" s="34"/>
      <c r="D463" s="46"/>
      <c r="E463" s="46"/>
      <c r="F463" s="46"/>
      <c r="G463" s="46"/>
      <c r="H463" s="46"/>
      <c r="I463" s="46"/>
      <c r="J463" s="142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142"/>
      <c r="X463" s="128"/>
      <c r="Y463" s="187"/>
    </row>
    <row r="464" spans="1:25" s="27" customFormat="1" x14ac:dyDescent="0.25">
      <c r="A464" s="50"/>
      <c r="B464" s="55"/>
      <c r="C464" s="34"/>
      <c r="D464" s="46"/>
      <c r="E464" s="46"/>
      <c r="F464" s="46"/>
      <c r="G464" s="46"/>
      <c r="H464" s="46"/>
      <c r="I464" s="46"/>
      <c r="J464" s="142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142"/>
      <c r="X464" s="128"/>
      <c r="Y464" s="187"/>
    </row>
    <row r="465" spans="1:25" s="27" customFormat="1" x14ac:dyDescent="0.25">
      <c r="A465" s="50"/>
      <c r="B465" s="55"/>
      <c r="C465" s="34"/>
      <c r="D465" s="46"/>
      <c r="E465" s="46"/>
      <c r="F465" s="46"/>
      <c r="G465" s="46"/>
      <c r="H465" s="46"/>
      <c r="I465" s="46"/>
      <c r="J465" s="142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142"/>
      <c r="X465" s="128"/>
      <c r="Y465" s="187"/>
    </row>
    <row r="466" spans="1:25" s="27" customFormat="1" x14ac:dyDescent="0.25">
      <c r="A466" s="50"/>
      <c r="B466" s="55"/>
      <c r="C466" s="34"/>
      <c r="D466" s="46"/>
      <c r="E466" s="46"/>
      <c r="F466" s="46"/>
      <c r="G466" s="46"/>
      <c r="H466" s="46"/>
      <c r="I466" s="46"/>
      <c r="J466" s="142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142"/>
      <c r="X466" s="128"/>
      <c r="Y466" s="187"/>
    </row>
    <row r="467" spans="1:25" s="27" customFormat="1" x14ac:dyDescent="0.25">
      <c r="A467" s="50"/>
      <c r="B467" s="55"/>
      <c r="C467" s="34"/>
      <c r="D467" s="46"/>
      <c r="E467" s="46"/>
      <c r="F467" s="46"/>
      <c r="G467" s="46"/>
      <c r="H467" s="46"/>
      <c r="I467" s="46"/>
      <c r="J467" s="142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142"/>
      <c r="X467" s="128"/>
      <c r="Y467" s="187"/>
    </row>
    <row r="468" spans="1:25" s="27" customFormat="1" x14ac:dyDescent="0.25">
      <c r="A468" s="50"/>
      <c r="B468" s="55"/>
      <c r="C468" s="34"/>
      <c r="D468" s="46"/>
      <c r="E468" s="46"/>
      <c r="F468" s="46"/>
      <c r="G468" s="46"/>
      <c r="H468" s="46"/>
      <c r="I468" s="46"/>
      <c r="J468" s="142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142"/>
      <c r="X468" s="128"/>
      <c r="Y468" s="187"/>
    </row>
    <row r="469" spans="1:25" s="27" customFormat="1" x14ac:dyDescent="0.25">
      <c r="A469" s="50"/>
      <c r="B469" s="55"/>
      <c r="C469" s="34"/>
      <c r="D469" s="46"/>
      <c r="E469" s="46"/>
      <c r="F469" s="46"/>
      <c r="G469" s="46"/>
      <c r="H469" s="46"/>
      <c r="I469" s="46"/>
      <c r="J469" s="142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142"/>
      <c r="X469" s="128"/>
      <c r="Y469" s="187"/>
    </row>
    <row r="470" spans="1:25" s="27" customFormat="1" x14ac:dyDescent="0.25">
      <c r="A470" s="50"/>
      <c r="B470" s="55"/>
      <c r="C470" s="34"/>
      <c r="D470" s="46"/>
      <c r="E470" s="46"/>
      <c r="F470" s="46"/>
      <c r="G470" s="46"/>
      <c r="H470" s="46"/>
      <c r="I470" s="46"/>
      <c r="J470" s="142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142"/>
      <c r="X470" s="128"/>
      <c r="Y470" s="187"/>
    </row>
    <row r="471" spans="1:25" s="27" customFormat="1" x14ac:dyDescent="0.25">
      <c r="A471" s="50"/>
      <c r="B471" s="55"/>
      <c r="C471" s="34"/>
      <c r="D471" s="46"/>
      <c r="E471" s="46"/>
      <c r="F471" s="46"/>
      <c r="G471" s="46"/>
      <c r="H471" s="46"/>
      <c r="I471" s="46"/>
      <c r="J471" s="142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142"/>
      <c r="X471" s="128"/>
      <c r="Y471" s="187"/>
    </row>
    <row r="472" spans="1:25" s="27" customFormat="1" x14ac:dyDescent="0.25">
      <c r="A472" s="50"/>
      <c r="B472" s="55"/>
      <c r="C472" s="34"/>
      <c r="D472" s="46"/>
      <c r="E472" s="46"/>
      <c r="F472" s="46"/>
      <c r="G472" s="46"/>
      <c r="H472" s="46"/>
      <c r="I472" s="46"/>
      <c r="J472" s="142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142"/>
      <c r="X472" s="128"/>
      <c r="Y472" s="187"/>
    </row>
    <row r="473" spans="1:25" s="27" customFormat="1" x14ac:dyDescent="0.25">
      <c r="A473" s="50"/>
      <c r="B473" s="55"/>
      <c r="C473" s="34"/>
      <c r="D473" s="46"/>
      <c r="E473" s="46"/>
      <c r="F473" s="46"/>
      <c r="G473" s="46"/>
      <c r="H473" s="46"/>
      <c r="I473" s="46"/>
      <c r="J473" s="142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142"/>
      <c r="X473" s="128"/>
      <c r="Y473" s="187"/>
    </row>
    <row r="474" spans="1:25" s="27" customFormat="1" x14ac:dyDescent="0.25">
      <c r="A474" s="50"/>
      <c r="B474" s="55"/>
      <c r="C474" s="34"/>
      <c r="D474" s="46"/>
      <c r="E474" s="46"/>
      <c r="F474" s="46"/>
      <c r="G474" s="46"/>
      <c r="H474" s="46"/>
      <c r="I474" s="46"/>
      <c r="J474" s="142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142"/>
      <c r="X474" s="128"/>
      <c r="Y474" s="187"/>
    </row>
    <row r="475" spans="1:25" s="27" customFormat="1" x14ac:dyDescent="0.25">
      <c r="A475" s="50"/>
      <c r="B475" s="55"/>
      <c r="C475" s="34"/>
      <c r="D475" s="46"/>
      <c r="E475" s="46"/>
      <c r="F475" s="46"/>
      <c r="G475" s="46"/>
      <c r="H475" s="46"/>
      <c r="I475" s="46"/>
      <c r="J475" s="142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142"/>
      <c r="X475" s="128"/>
      <c r="Y475" s="187"/>
    </row>
    <row r="476" spans="1:25" s="27" customFormat="1" x14ac:dyDescent="0.25">
      <c r="A476" s="50"/>
      <c r="B476" s="55"/>
      <c r="C476" s="34"/>
      <c r="D476" s="46"/>
      <c r="E476" s="46"/>
      <c r="F476" s="46"/>
      <c r="G476" s="46"/>
      <c r="H476" s="46"/>
      <c r="I476" s="46"/>
      <c r="J476" s="142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142"/>
      <c r="X476" s="128"/>
      <c r="Y476" s="187"/>
    </row>
    <row r="477" spans="1:25" s="27" customFormat="1" x14ac:dyDescent="0.25">
      <c r="A477" s="50"/>
      <c r="B477" s="55"/>
      <c r="C477" s="34"/>
      <c r="D477" s="46"/>
      <c r="E477" s="46"/>
      <c r="F477" s="46"/>
      <c r="G477" s="46"/>
      <c r="H477" s="46"/>
      <c r="I477" s="46"/>
      <c r="J477" s="142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142"/>
      <c r="X477" s="128"/>
      <c r="Y477" s="187"/>
    </row>
    <row r="478" spans="1:25" s="27" customFormat="1" x14ac:dyDescent="0.25">
      <c r="A478" s="50"/>
      <c r="B478" s="55"/>
      <c r="C478" s="34"/>
      <c r="D478" s="46"/>
      <c r="E478" s="46"/>
      <c r="F478" s="46"/>
      <c r="G478" s="46"/>
      <c r="H478" s="46"/>
      <c r="I478" s="46"/>
      <c r="J478" s="142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142"/>
      <c r="X478" s="128"/>
      <c r="Y478" s="187"/>
    </row>
    <row r="479" spans="1:25" s="27" customFormat="1" x14ac:dyDescent="0.25">
      <c r="A479" s="50"/>
      <c r="B479" s="55"/>
      <c r="C479" s="34"/>
      <c r="D479" s="46"/>
      <c r="E479" s="46"/>
      <c r="F479" s="46"/>
      <c r="G479" s="46"/>
      <c r="H479" s="46"/>
      <c r="I479" s="46"/>
      <c r="J479" s="142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142"/>
      <c r="X479" s="128"/>
      <c r="Y479" s="187"/>
    </row>
    <row r="480" spans="1:25" s="27" customFormat="1" x14ac:dyDescent="0.25">
      <c r="A480" s="50"/>
      <c r="B480" s="55"/>
      <c r="C480" s="34"/>
      <c r="D480" s="46"/>
      <c r="E480" s="46"/>
      <c r="F480" s="46"/>
      <c r="G480" s="46"/>
      <c r="H480" s="46"/>
      <c r="I480" s="46"/>
      <c r="J480" s="142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142"/>
      <c r="X480" s="128"/>
      <c r="Y480" s="187"/>
    </row>
    <row r="481" spans="1:25" s="27" customFormat="1" x14ac:dyDescent="0.25">
      <c r="A481" s="50"/>
      <c r="B481" s="55"/>
      <c r="C481" s="34"/>
      <c r="D481" s="46"/>
      <c r="E481" s="46"/>
      <c r="F481" s="46"/>
      <c r="G481" s="46"/>
      <c r="H481" s="46"/>
      <c r="I481" s="46"/>
      <c r="J481" s="142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142"/>
      <c r="X481" s="128"/>
      <c r="Y481" s="187"/>
    </row>
    <row r="482" spans="1:25" s="27" customFormat="1" x14ac:dyDescent="0.25">
      <c r="A482" s="50"/>
      <c r="B482" s="55"/>
      <c r="C482" s="34"/>
      <c r="D482" s="46"/>
      <c r="E482" s="46"/>
      <c r="F482" s="46"/>
      <c r="G482" s="46"/>
      <c r="H482" s="46"/>
      <c r="I482" s="46"/>
      <c r="J482" s="142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142"/>
      <c r="X482" s="128"/>
      <c r="Y482" s="187"/>
    </row>
    <row r="483" spans="1:25" s="27" customFormat="1" x14ac:dyDescent="0.25">
      <c r="A483" s="50"/>
      <c r="B483" s="55"/>
      <c r="C483" s="34"/>
      <c r="D483" s="46"/>
      <c r="E483" s="46"/>
      <c r="F483" s="46"/>
      <c r="G483" s="46"/>
      <c r="H483" s="46"/>
      <c r="I483" s="46"/>
      <c r="J483" s="142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142"/>
      <c r="X483" s="128"/>
      <c r="Y483" s="187"/>
    </row>
    <row r="484" spans="1:25" s="27" customFormat="1" x14ac:dyDescent="0.25">
      <c r="A484" s="50"/>
      <c r="B484" s="55"/>
      <c r="C484" s="34"/>
      <c r="D484" s="46"/>
      <c r="E484" s="46"/>
      <c r="F484" s="46"/>
      <c r="G484" s="46"/>
      <c r="H484" s="46"/>
      <c r="I484" s="46"/>
      <c r="J484" s="142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142"/>
      <c r="X484" s="128"/>
      <c r="Y484" s="187"/>
    </row>
    <row r="485" spans="1:25" s="27" customFormat="1" x14ac:dyDescent="0.25">
      <c r="A485" s="50"/>
      <c r="B485" s="55"/>
      <c r="C485" s="34"/>
      <c r="D485" s="46"/>
      <c r="E485" s="46"/>
      <c r="F485" s="46"/>
      <c r="G485" s="46"/>
      <c r="H485" s="46"/>
      <c r="I485" s="46"/>
      <c r="J485" s="142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142"/>
      <c r="X485" s="128"/>
      <c r="Y485" s="187"/>
    </row>
    <row r="486" spans="1:25" s="27" customFormat="1" x14ac:dyDescent="0.25">
      <c r="A486" s="50"/>
      <c r="B486" s="55"/>
      <c r="C486" s="34"/>
      <c r="D486" s="46"/>
      <c r="E486" s="46"/>
      <c r="F486" s="46"/>
      <c r="G486" s="46"/>
      <c r="H486" s="46"/>
      <c r="I486" s="46"/>
      <c r="J486" s="142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142"/>
      <c r="X486" s="128"/>
      <c r="Y486" s="187"/>
    </row>
    <row r="487" spans="1:25" s="27" customFormat="1" x14ac:dyDescent="0.25">
      <c r="A487" s="50"/>
      <c r="B487" s="55"/>
      <c r="C487" s="34"/>
      <c r="D487" s="46"/>
      <c r="E487" s="46"/>
      <c r="F487" s="46"/>
      <c r="G487" s="46"/>
      <c r="H487" s="46"/>
      <c r="I487" s="46"/>
      <c r="J487" s="142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142"/>
      <c r="X487" s="128"/>
      <c r="Y487" s="187"/>
    </row>
    <row r="488" spans="1:25" s="27" customFormat="1" x14ac:dyDescent="0.25">
      <c r="A488" s="50"/>
      <c r="B488" s="55"/>
      <c r="C488" s="34"/>
      <c r="D488" s="46"/>
      <c r="E488" s="46"/>
      <c r="F488" s="46"/>
      <c r="G488" s="46"/>
      <c r="H488" s="46"/>
      <c r="I488" s="46"/>
      <c r="J488" s="142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142"/>
      <c r="X488" s="128"/>
      <c r="Y488" s="187"/>
    </row>
    <row r="489" spans="1:25" s="27" customFormat="1" x14ac:dyDescent="0.25">
      <c r="A489" s="50"/>
      <c r="B489" s="55"/>
      <c r="C489" s="34"/>
      <c r="D489" s="46"/>
      <c r="E489" s="46"/>
      <c r="F489" s="46"/>
      <c r="G489" s="46"/>
      <c r="H489" s="46"/>
      <c r="I489" s="46"/>
      <c r="J489" s="142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142"/>
      <c r="X489" s="128"/>
      <c r="Y489" s="187"/>
    </row>
    <row r="490" spans="1:25" s="27" customFormat="1" x14ac:dyDescent="0.25">
      <c r="A490" s="50"/>
      <c r="B490" s="55"/>
      <c r="C490" s="34"/>
      <c r="D490" s="46"/>
      <c r="E490" s="46"/>
      <c r="F490" s="46"/>
      <c r="G490" s="46"/>
      <c r="H490" s="46"/>
      <c r="I490" s="46"/>
      <c r="J490" s="142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142"/>
      <c r="X490" s="128"/>
      <c r="Y490" s="187"/>
    </row>
    <row r="491" spans="1:25" s="27" customFormat="1" x14ac:dyDescent="0.25">
      <c r="A491" s="50"/>
      <c r="B491" s="55"/>
      <c r="C491" s="34"/>
      <c r="D491" s="46"/>
      <c r="E491" s="46"/>
      <c r="F491" s="46"/>
      <c r="G491" s="46"/>
      <c r="H491" s="46"/>
      <c r="I491" s="46"/>
      <c r="J491" s="142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142"/>
      <c r="X491" s="128"/>
      <c r="Y491" s="187"/>
    </row>
    <row r="492" spans="1:25" s="27" customFormat="1" x14ac:dyDescent="0.25">
      <c r="A492" s="50"/>
      <c r="B492" s="55"/>
      <c r="C492" s="34"/>
      <c r="D492" s="46"/>
      <c r="E492" s="46"/>
      <c r="F492" s="46"/>
      <c r="G492" s="46"/>
      <c r="H492" s="46"/>
      <c r="I492" s="46"/>
      <c r="J492" s="142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142"/>
      <c r="X492" s="128"/>
      <c r="Y492" s="187"/>
    </row>
    <row r="493" spans="1:25" s="27" customFormat="1" x14ac:dyDescent="0.25">
      <c r="A493" s="50"/>
      <c r="B493" s="55"/>
      <c r="C493" s="34"/>
      <c r="D493" s="46"/>
      <c r="E493" s="46"/>
      <c r="F493" s="46"/>
      <c r="G493" s="46"/>
      <c r="H493" s="46"/>
      <c r="I493" s="46"/>
      <c r="J493" s="142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142"/>
      <c r="X493" s="128"/>
      <c r="Y493" s="187"/>
    </row>
    <row r="494" spans="1:25" s="27" customFormat="1" x14ac:dyDescent="0.25">
      <c r="A494" s="50"/>
      <c r="B494" s="55"/>
      <c r="C494" s="34"/>
      <c r="D494" s="46"/>
      <c r="E494" s="46"/>
      <c r="F494" s="46"/>
      <c r="G494" s="46"/>
      <c r="H494" s="46"/>
      <c r="I494" s="46"/>
      <c r="J494" s="142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142"/>
      <c r="X494" s="128"/>
      <c r="Y494" s="187"/>
    </row>
    <row r="495" spans="1:25" s="27" customFormat="1" x14ac:dyDescent="0.25">
      <c r="A495" s="50"/>
      <c r="B495" s="55"/>
      <c r="C495" s="34"/>
      <c r="D495" s="46"/>
      <c r="E495" s="46"/>
      <c r="F495" s="46"/>
      <c r="G495" s="46"/>
      <c r="H495" s="46"/>
      <c r="I495" s="46"/>
      <c r="J495" s="142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142"/>
      <c r="X495" s="128"/>
      <c r="Y495" s="187"/>
    </row>
    <row r="496" spans="1:25" s="27" customFormat="1" x14ac:dyDescent="0.25">
      <c r="A496" s="50"/>
      <c r="B496" s="55"/>
      <c r="C496" s="34"/>
      <c r="D496" s="46"/>
      <c r="E496" s="46"/>
      <c r="F496" s="46"/>
      <c r="G496" s="46"/>
      <c r="H496" s="46"/>
      <c r="I496" s="46"/>
      <c r="J496" s="142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142"/>
      <c r="X496" s="128"/>
      <c r="Y496" s="187"/>
    </row>
    <row r="497" spans="1:25" s="27" customFormat="1" x14ac:dyDescent="0.25">
      <c r="A497" s="50"/>
      <c r="B497" s="55"/>
      <c r="C497" s="34"/>
      <c r="D497" s="46"/>
      <c r="E497" s="46"/>
      <c r="F497" s="46"/>
      <c r="G497" s="46"/>
      <c r="H497" s="46"/>
      <c r="I497" s="46"/>
      <c r="J497" s="142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142"/>
      <c r="X497" s="128"/>
      <c r="Y497" s="187"/>
    </row>
    <row r="498" spans="1:25" s="27" customFormat="1" x14ac:dyDescent="0.25">
      <c r="A498" s="50"/>
      <c r="B498" s="55"/>
      <c r="C498" s="34"/>
      <c r="D498" s="46"/>
      <c r="E498" s="46"/>
      <c r="F498" s="46"/>
      <c r="G498" s="46"/>
      <c r="H498" s="46"/>
      <c r="I498" s="46"/>
      <c r="J498" s="142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142"/>
      <c r="X498" s="128"/>
      <c r="Y498" s="187"/>
    </row>
    <row r="499" spans="1:25" s="27" customFormat="1" x14ac:dyDescent="0.25">
      <c r="A499" s="50"/>
      <c r="B499" s="55"/>
      <c r="C499" s="34"/>
      <c r="D499" s="46"/>
      <c r="E499" s="46"/>
      <c r="F499" s="46"/>
      <c r="G499" s="46"/>
      <c r="H499" s="46"/>
      <c r="I499" s="46"/>
      <c r="J499" s="142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142"/>
      <c r="X499" s="128"/>
      <c r="Y499" s="187"/>
    </row>
    <row r="500" spans="1:25" s="27" customFormat="1" x14ac:dyDescent="0.25">
      <c r="A500" s="50"/>
      <c r="B500" s="55"/>
      <c r="C500" s="34"/>
      <c r="D500" s="46"/>
      <c r="E500" s="46"/>
      <c r="F500" s="46"/>
      <c r="G500" s="46"/>
      <c r="H500" s="46"/>
      <c r="I500" s="46"/>
      <c r="J500" s="142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142"/>
      <c r="X500" s="128"/>
      <c r="Y500" s="187"/>
    </row>
    <row r="501" spans="1:25" s="27" customFormat="1" x14ac:dyDescent="0.25">
      <c r="A501" s="50"/>
      <c r="B501" s="55"/>
      <c r="C501" s="34"/>
      <c r="D501" s="46"/>
      <c r="E501" s="46"/>
      <c r="F501" s="46"/>
      <c r="G501" s="46"/>
      <c r="H501" s="46"/>
      <c r="I501" s="46"/>
      <c r="J501" s="142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142"/>
      <c r="X501" s="128"/>
      <c r="Y501" s="187"/>
    </row>
    <row r="502" spans="1:25" s="27" customFormat="1" x14ac:dyDescent="0.25">
      <c r="A502" s="50"/>
      <c r="B502" s="55"/>
      <c r="C502" s="34"/>
      <c r="D502" s="46"/>
      <c r="E502" s="46"/>
      <c r="F502" s="46"/>
      <c r="G502" s="46"/>
      <c r="H502" s="46"/>
      <c r="I502" s="46"/>
      <c r="J502" s="142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142"/>
      <c r="X502" s="128"/>
      <c r="Y502" s="187"/>
    </row>
    <row r="503" spans="1:25" s="27" customFormat="1" x14ac:dyDescent="0.25">
      <c r="A503" s="50"/>
      <c r="B503" s="55"/>
      <c r="C503" s="34"/>
      <c r="D503" s="46"/>
      <c r="E503" s="46"/>
      <c r="F503" s="46"/>
      <c r="G503" s="46"/>
      <c r="H503" s="46"/>
      <c r="I503" s="46"/>
      <c r="J503" s="142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142"/>
      <c r="X503" s="128"/>
      <c r="Y503" s="187"/>
    </row>
    <row r="504" spans="1:25" s="27" customFormat="1" x14ac:dyDescent="0.25">
      <c r="A504" s="50"/>
      <c r="B504" s="55"/>
      <c r="C504" s="34"/>
      <c r="D504" s="46"/>
      <c r="E504" s="46"/>
      <c r="F504" s="46"/>
      <c r="G504" s="46"/>
      <c r="H504" s="46"/>
      <c r="I504" s="46"/>
      <c r="J504" s="142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142"/>
      <c r="X504" s="128"/>
      <c r="Y504" s="187"/>
    </row>
    <row r="505" spans="1:25" s="27" customFormat="1" x14ac:dyDescent="0.25">
      <c r="A505" s="50"/>
      <c r="B505" s="55"/>
      <c r="C505" s="34"/>
      <c r="D505" s="46"/>
      <c r="E505" s="46"/>
      <c r="F505" s="46"/>
      <c r="G505" s="46"/>
      <c r="H505" s="46"/>
      <c r="I505" s="46"/>
      <c r="J505" s="142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142"/>
      <c r="X505" s="128"/>
      <c r="Y505" s="187"/>
    </row>
    <row r="506" spans="1:25" s="27" customFormat="1" x14ac:dyDescent="0.25">
      <c r="A506" s="50"/>
      <c r="B506" s="55"/>
      <c r="C506" s="34"/>
      <c r="D506" s="46"/>
      <c r="E506" s="46"/>
      <c r="F506" s="46"/>
      <c r="G506" s="46"/>
      <c r="H506" s="46"/>
      <c r="I506" s="46"/>
      <c r="J506" s="142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142"/>
      <c r="X506" s="128"/>
      <c r="Y506" s="187"/>
    </row>
    <row r="507" spans="1:25" s="27" customFormat="1" x14ac:dyDescent="0.25">
      <c r="A507" s="50"/>
      <c r="B507" s="55"/>
      <c r="C507" s="34"/>
      <c r="D507" s="46"/>
      <c r="E507" s="46"/>
      <c r="F507" s="46"/>
      <c r="G507" s="46"/>
      <c r="H507" s="46"/>
      <c r="I507" s="46"/>
      <c r="J507" s="142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142"/>
      <c r="X507" s="128"/>
      <c r="Y507" s="187"/>
    </row>
    <row r="508" spans="1:25" s="27" customFormat="1" x14ac:dyDescent="0.25">
      <c r="A508" s="50"/>
      <c r="B508" s="55"/>
      <c r="C508" s="34"/>
      <c r="D508" s="46"/>
      <c r="E508" s="46"/>
      <c r="F508" s="46"/>
      <c r="G508" s="46"/>
      <c r="H508" s="46"/>
      <c r="I508" s="46"/>
      <c r="J508" s="142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142"/>
      <c r="X508" s="128"/>
      <c r="Y508" s="187"/>
    </row>
    <row r="509" spans="1:25" s="27" customFormat="1" x14ac:dyDescent="0.25">
      <c r="A509" s="50"/>
      <c r="B509" s="55"/>
      <c r="C509" s="34"/>
      <c r="D509" s="46"/>
      <c r="E509" s="46"/>
      <c r="F509" s="46"/>
      <c r="G509" s="46"/>
      <c r="H509" s="46"/>
      <c r="I509" s="46"/>
      <c r="J509" s="142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142"/>
      <c r="X509" s="128"/>
      <c r="Y509" s="187"/>
    </row>
    <row r="510" spans="1:25" s="27" customFormat="1" x14ac:dyDescent="0.25">
      <c r="A510" s="50"/>
      <c r="B510" s="55"/>
      <c r="C510" s="34"/>
      <c r="D510" s="46"/>
      <c r="E510" s="46"/>
      <c r="F510" s="46"/>
      <c r="G510" s="46"/>
      <c r="H510" s="46"/>
      <c r="I510" s="46"/>
      <c r="J510" s="142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142"/>
      <c r="X510" s="128"/>
      <c r="Y510" s="187"/>
    </row>
    <row r="511" spans="1:25" s="27" customFormat="1" x14ac:dyDescent="0.25">
      <c r="A511" s="50"/>
      <c r="B511" s="55"/>
      <c r="C511" s="34"/>
      <c r="D511" s="46"/>
      <c r="E511" s="46"/>
      <c r="F511" s="46"/>
      <c r="G511" s="46"/>
      <c r="H511" s="46"/>
      <c r="I511" s="46"/>
      <c r="J511" s="142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142"/>
      <c r="X511" s="128"/>
      <c r="Y511" s="187"/>
    </row>
    <row r="512" spans="1:25" s="27" customFormat="1" x14ac:dyDescent="0.25">
      <c r="A512" s="50"/>
      <c r="B512" s="55"/>
      <c r="C512" s="34"/>
      <c r="D512" s="46"/>
      <c r="E512" s="46"/>
      <c r="F512" s="46"/>
      <c r="G512" s="46"/>
      <c r="H512" s="46"/>
      <c r="I512" s="46"/>
      <c r="J512" s="142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142"/>
      <c r="X512" s="128"/>
      <c r="Y512" s="187"/>
    </row>
    <row r="513" spans="1:25" s="27" customFormat="1" x14ac:dyDescent="0.25">
      <c r="A513" s="50"/>
      <c r="B513" s="55"/>
      <c r="C513" s="34"/>
      <c r="D513" s="46"/>
      <c r="E513" s="46"/>
      <c r="F513" s="46"/>
      <c r="G513" s="46"/>
      <c r="H513" s="46"/>
      <c r="I513" s="46"/>
      <c r="J513" s="142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142"/>
      <c r="X513" s="128"/>
      <c r="Y513" s="187"/>
    </row>
    <row r="514" spans="1:25" s="27" customFormat="1" x14ac:dyDescent="0.25">
      <c r="A514" s="50"/>
      <c r="B514" s="55"/>
      <c r="C514" s="34"/>
      <c r="D514" s="46"/>
      <c r="E514" s="46"/>
      <c r="F514" s="46"/>
      <c r="G514" s="46"/>
      <c r="H514" s="46"/>
      <c r="I514" s="46"/>
      <c r="J514" s="142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142"/>
      <c r="X514" s="128"/>
      <c r="Y514" s="187"/>
    </row>
    <row r="515" spans="1:25" s="27" customFormat="1" x14ac:dyDescent="0.25">
      <c r="A515" s="50"/>
      <c r="B515" s="55"/>
      <c r="C515" s="34"/>
      <c r="D515" s="46"/>
      <c r="E515" s="46"/>
      <c r="F515" s="46"/>
      <c r="G515" s="46"/>
      <c r="H515" s="46"/>
      <c r="I515" s="46"/>
      <c r="J515" s="142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142"/>
      <c r="X515" s="128"/>
      <c r="Y515" s="187"/>
    </row>
    <row r="516" spans="1:25" s="27" customFormat="1" x14ac:dyDescent="0.25">
      <c r="A516" s="50"/>
      <c r="B516" s="55"/>
      <c r="C516" s="34"/>
      <c r="D516" s="46"/>
      <c r="E516" s="46"/>
      <c r="F516" s="46"/>
      <c r="G516" s="46"/>
      <c r="H516" s="46"/>
      <c r="I516" s="46"/>
      <c r="J516" s="142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142"/>
      <c r="X516" s="128"/>
      <c r="Y516" s="187"/>
    </row>
    <row r="517" spans="1:25" s="27" customFormat="1" x14ac:dyDescent="0.25">
      <c r="A517" s="50"/>
      <c r="B517" s="55"/>
      <c r="C517" s="34"/>
      <c r="D517" s="46"/>
      <c r="E517" s="46"/>
      <c r="F517" s="46"/>
      <c r="G517" s="46"/>
      <c r="H517" s="46"/>
      <c r="I517" s="46"/>
      <c r="J517" s="142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142"/>
      <c r="X517" s="128"/>
      <c r="Y517" s="187"/>
    </row>
    <row r="518" spans="1:25" s="27" customFormat="1" x14ac:dyDescent="0.25">
      <c r="A518" s="50"/>
      <c r="B518" s="55"/>
      <c r="C518" s="34"/>
      <c r="D518" s="46"/>
      <c r="E518" s="46"/>
      <c r="F518" s="46"/>
      <c r="G518" s="46"/>
      <c r="H518" s="46"/>
      <c r="I518" s="46"/>
      <c r="J518" s="142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142"/>
      <c r="X518" s="128"/>
      <c r="Y518" s="187"/>
    </row>
    <row r="519" spans="1:25" s="27" customFormat="1" x14ac:dyDescent="0.25">
      <c r="A519" s="50"/>
      <c r="B519" s="55"/>
      <c r="C519" s="34"/>
      <c r="D519" s="46"/>
      <c r="E519" s="46"/>
      <c r="F519" s="46"/>
      <c r="G519" s="46"/>
      <c r="H519" s="46"/>
      <c r="I519" s="46"/>
      <c r="J519" s="142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142"/>
      <c r="X519" s="128"/>
      <c r="Y519" s="187"/>
    </row>
    <row r="520" spans="1:25" s="27" customFormat="1" x14ac:dyDescent="0.25">
      <c r="A520" s="50"/>
      <c r="B520" s="55"/>
      <c r="C520" s="34"/>
      <c r="D520" s="46"/>
      <c r="E520" s="46"/>
      <c r="F520" s="46"/>
      <c r="G520" s="46"/>
      <c r="H520" s="46"/>
      <c r="I520" s="46"/>
      <c r="J520" s="142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142"/>
      <c r="X520" s="128"/>
      <c r="Y520" s="187"/>
    </row>
    <row r="521" spans="1:25" s="27" customFormat="1" x14ac:dyDescent="0.25">
      <c r="A521" s="50"/>
      <c r="B521" s="55"/>
      <c r="C521" s="34"/>
      <c r="D521" s="46"/>
      <c r="E521" s="46"/>
      <c r="F521" s="46"/>
      <c r="G521" s="46"/>
      <c r="H521" s="46"/>
      <c r="I521" s="46"/>
      <c r="J521" s="142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142"/>
      <c r="X521" s="128"/>
      <c r="Y521" s="187"/>
    </row>
    <row r="522" spans="1:25" s="27" customFormat="1" x14ac:dyDescent="0.25">
      <c r="A522" s="50"/>
      <c r="B522" s="55"/>
      <c r="C522" s="34"/>
      <c r="D522" s="46"/>
      <c r="E522" s="46"/>
      <c r="F522" s="46"/>
      <c r="G522" s="46"/>
      <c r="H522" s="46"/>
      <c r="I522" s="46"/>
      <c r="J522" s="142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142"/>
      <c r="X522" s="128"/>
      <c r="Y522" s="187"/>
    </row>
    <row r="523" spans="1:25" s="27" customFormat="1" x14ac:dyDescent="0.25">
      <c r="A523" s="50"/>
      <c r="B523" s="55"/>
      <c r="C523" s="34"/>
      <c r="D523" s="46"/>
      <c r="E523" s="46"/>
      <c r="F523" s="46"/>
      <c r="G523" s="46"/>
      <c r="H523" s="46"/>
      <c r="I523" s="46"/>
      <c r="J523" s="142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142"/>
      <c r="X523" s="128"/>
      <c r="Y523" s="187"/>
    </row>
    <row r="524" spans="1:25" s="27" customFormat="1" x14ac:dyDescent="0.25">
      <c r="A524" s="50"/>
      <c r="B524" s="55"/>
      <c r="C524" s="34"/>
      <c r="D524" s="46"/>
      <c r="E524" s="46"/>
      <c r="F524" s="46"/>
      <c r="G524" s="46"/>
      <c r="H524" s="46"/>
      <c r="I524" s="46"/>
      <c r="J524" s="142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142"/>
      <c r="X524" s="128"/>
      <c r="Y524" s="187"/>
    </row>
    <row r="525" spans="1:25" s="27" customFormat="1" x14ac:dyDescent="0.25">
      <c r="A525" s="50"/>
      <c r="B525" s="55"/>
      <c r="C525" s="34"/>
      <c r="D525" s="46"/>
      <c r="E525" s="46"/>
      <c r="F525" s="46"/>
      <c r="G525" s="46"/>
      <c r="H525" s="46"/>
      <c r="I525" s="46"/>
      <c r="J525" s="142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142"/>
      <c r="X525" s="128"/>
      <c r="Y525" s="187"/>
    </row>
    <row r="526" spans="1:25" s="27" customFormat="1" x14ac:dyDescent="0.25">
      <c r="A526" s="50"/>
      <c r="B526" s="55"/>
      <c r="C526" s="34"/>
      <c r="D526" s="46"/>
      <c r="E526" s="46"/>
      <c r="F526" s="46"/>
      <c r="G526" s="46"/>
      <c r="H526" s="46"/>
      <c r="I526" s="46"/>
      <c r="J526" s="142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142"/>
      <c r="X526" s="128"/>
      <c r="Y526" s="187"/>
    </row>
    <row r="527" spans="1:25" s="27" customFormat="1" x14ac:dyDescent="0.25">
      <c r="A527" s="50"/>
      <c r="B527" s="55"/>
      <c r="C527" s="34"/>
      <c r="D527" s="46"/>
      <c r="E527" s="46"/>
      <c r="F527" s="46"/>
      <c r="G527" s="46"/>
      <c r="H527" s="46"/>
      <c r="I527" s="46"/>
      <c r="J527" s="142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142"/>
      <c r="X527" s="128"/>
      <c r="Y527" s="187"/>
    </row>
    <row r="528" spans="1:25" s="27" customFormat="1" x14ac:dyDescent="0.25">
      <c r="A528" s="50"/>
      <c r="B528" s="55"/>
      <c r="C528" s="34"/>
      <c r="D528" s="46"/>
      <c r="E528" s="46"/>
      <c r="F528" s="46"/>
      <c r="G528" s="46"/>
      <c r="H528" s="46"/>
      <c r="I528" s="46"/>
      <c r="J528" s="142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142"/>
      <c r="X528" s="128"/>
      <c r="Y528" s="187"/>
    </row>
    <row r="529" spans="1:25" s="27" customFormat="1" x14ac:dyDescent="0.25">
      <c r="A529" s="50"/>
      <c r="B529" s="55"/>
      <c r="C529" s="34"/>
      <c r="D529" s="46"/>
      <c r="E529" s="46"/>
      <c r="F529" s="46"/>
      <c r="G529" s="46"/>
      <c r="H529" s="46"/>
      <c r="I529" s="46"/>
      <c r="J529" s="142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142"/>
      <c r="X529" s="128"/>
      <c r="Y529" s="187"/>
    </row>
    <row r="530" spans="1:25" s="27" customFormat="1" x14ac:dyDescent="0.25">
      <c r="A530" s="50"/>
      <c r="B530" s="55"/>
      <c r="C530" s="34"/>
      <c r="D530" s="46"/>
      <c r="E530" s="46"/>
      <c r="F530" s="46"/>
      <c r="G530" s="46"/>
      <c r="H530" s="46"/>
      <c r="I530" s="46"/>
      <c r="J530" s="142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142"/>
      <c r="X530" s="128"/>
      <c r="Y530" s="187"/>
    </row>
    <row r="531" spans="1:25" s="27" customFormat="1" x14ac:dyDescent="0.25">
      <c r="A531" s="50"/>
      <c r="B531" s="55"/>
      <c r="C531" s="34"/>
      <c r="D531" s="46"/>
      <c r="E531" s="46"/>
      <c r="F531" s="46"/>
      <c r="G531" s="46"/>
      <c r="H531" s="46"/>
      <c r="I531" s="46"/>
      <c r="J531" s="142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142"/>
      <c r="X531" s="128"/>
      <c r="Y531" s="187"/>
    </row>
    <row r="532" spans="1:25" s="27" customFormat="1" x14ac:dyDescent="0.25">
      <c r="A532" s="50"/>
      <c r="B532" s="55"/>
      <c r="C532" s="34"/>
      <c r="D532" s="46"/>
      <c r="E532" s="46"/>
      <c r="F532" s="46"/>
      <c r="G532" s="46"/>
      <c r="H532" s="46"/>
      <c r="I532" s="46"/>
      <c r="J532" s="142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142"/>
      <c r="X532" s="128"/>
      <c r="Y532" s="187"/>
    </row>
    <row r="533" spans="1:25" s="27" customFormat="1" x14ac:dyDescent="0.25">
      <c r="A533" s="50"/>
      <c r="B533" s="55"/>
      <c r="C533" s="34"/>
      <c r="D533" s="46"/>
      <c r="E533" s="46"/>
      <c r="F533" s="46"/>
      <c r="G533" s="46"/>
      <c r="H533" s="46"/>
      <c r="I533" s="46"/>
      <c r="J533" s="142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142"/>
      <c r="X533" s="128"/>
      <c r="Y533" s="187"/>
    </row>
    <row r="534" spans="1:25" s="27" customFormat="1" x14ac:dyDescent="0.25">
      <c r="A534" s="50"/>
      <c r="B534" s="55"/>
      <c r="C534" s="34"/>
      <c r="D534" s="46"/>
      <c r="E534" s="46"/>
      <c r="F534" s="46"/>
      <c r="G534" s="46"/>
      <c r="H534" s="46"/>
      <c r="I534" s="46"/>
      <c r="J534" s="142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142"/>
      <c r="X534" s="128"/>
      <c r="Y534" s="187"/>
    </row>
    <row r="535" spans="1:25" s="27" customFormat="1" x14ac:dyDescent="0.25">
      <c r="A535" s="50"/>
      <c r="B535" s="55"/>
      <c r="C535" s="34"/>
      <c r="D535" s="46"/>
      <c r="E535" s="46"/>
      <c r="F535" s="46"/>
      <c r="G535" s="46"/>
      <c r="H535" s="46"/>
      <c r="I535" s="46"/>
      <c r="J535" s="142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142"/>
      <c r="X535" s="128"/>
      <c r="Y535" s="187"/>
    </row>
    <row r="536" spans="1:25" s="27" customFormat="1" x14ac:dyDescent="0.25">
      <c r="A536" s="50"/>
      <c r="B536" s="55"/>
      <c r="C536" s="34"/>
      <c r="D536" s="46"/>
      <c r="E536" s="46"/>
      <c r="F536" s="46"/>
      <c r="G536" s="46"/>
      <c r="H536" s="46"/>
      <c r="I536" s="46"/>
      <c r="J536" s="142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142"/>
      <c r="X536" s="128"/>
      <c r="Y536" s="187"/>
    </row>
    <row r="537" spans="1:25" s="27" customFormat="1" x14ac:dyDescent="0.25">
      <c r="A537" s="50"/>
      <c r="B537" s="55"/>
      <c r="C537" s="34"/>
      <c r="D537" s="46"/>
      <c r="E537" s="46"/>
      <c r="F537" s="46"/>
      <c r="G537" s="46"/>
      <c r="H537" s="46"/>
      <c r="I537" s="46"/>
      <c r="J537" s="142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142"/>
      <c r="X537" s="128"/>
      <c r="Y537" s="187"/>
    </row>
    <row r="538" spans="1:25" s="27" customFormat="1" x14ac:dyDescent="0.25">
      <c r="A538" s="50"/>
      <c r="B538" s="55"/>
      <c r="C538" s="34"/>
      <c r="D538" s="46"/>
      <c r="E538" s="46"/>
      <c r="F538" s="46"/>
      <c r="G538" s="46"/>
      <c r="H538" s="46"/>
      <c r="I538" s="46"/>
      <c r="J538" s="142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142"/>
      <c r="X538" s="128"/>
      <c r="Y538" s="187"/>
    </row>
    <row r="539" spans="1:25" s="27" customFormat="1" x14ac:dyDescent="0.25">
      <c r="A539" s="50"/>
      <c r="B539" s="55"/>
      <c r="C539" s="34"/>
      <c r="D539" s="46"/>
      <c r="E539" s="46"/>
      <c r="F539" s="46"/>
      <c r="G539" s="46"/>
      <c r="H539" s="46"/>
      <c r="I539" s="46"/>
      <c r="J539" s="142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142"/>
      <c r="X539" s="128"/>
      <c r="Y539" s="187"/>
    </row>
    <row r="540" spans="1:25" s="27" customFormat="1" x14ac:dyDescent="0.25">
      <c r="A540" s="50"/>
      <c r="B540" s="55"/>
      <c r="C540" s="34"/>
      <c r="D540" s="46"/>
      <c r="E540" s="46"/>
      <c r="F540" s="46"/>
      <c r="G540" s="46"/>
      <c r="H540" s="46"/>
      <c r="I540" s="46"/>
      <c r="J540" s="142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142"/>
      <c r="X540" s="128"/>
      <c r="Y540" s="187"/>
    </row>
    <row r="541" spans="1:25" s="27" customFormat="1" x14ac:dyDescent="0.25">
      <c r="A541" s="50"/>
      <c r="B541" s="55"/>
      <c r="C541" s="34"/>
      <c r="D541" s="46"/>
      <c r="E541" s="46"/>
      <c r="F541" s="46"/>
      <c r="G541" s="46"/>
      <c r="H541" s="46"/>
      <c r="I541" s="46"/>
      <c r="J541" s="142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142"/>
      <c r="X541" s="128"/>
      <c r="Y541" s="187"/>
    </row>
    <row r="542" spans="1:25" s="27" customFormat="1" x14ac:dyDescent="0.25">
      <c r="A542" s="50"/>
      <c r="B542" s="55"/>
      <c r="C542" s="34"/>
      <c r="D542" s="46"/>
      <c r="E542" s="46"/>
      <c r="F542" s="46"/>
      <c r="G542" s="46"/>
      <c r="H542" s="46"/>
      <c r="I542" s="46"/>
      <c r="J542" s="142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142"/>
      <c r="X542" s="128"/>
      <c r="Y542" s="187"/>
    </row>
    <row r="543" spans="1:25" s="27" customFormat="1" x14ac:dyDescent="0.25">
      <c r="A543" s="50"/>
      <c r="B543" s="55"/>
      <c r="C543" s="34"/>
      <c r="D543" s="46"/>
      <c r="E543" s="46"/>
      <c r="F543" s="46"/>
      <c r="G543" s="46"/>
      <c r="H543" s="46"/>
      <c r="I543" s="46"/>
      <c r="J543" s="142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142"/>
      <c r="X543" s="128"/>
      <c r="Y543" s="187"/>
    </row>
    <row r="544" spans="1:25" s="27" customFormat="1" x14ac:dyDescent="0.25">
      <c r="A544" s="50"/>
      <c r="B544" s="55"/>
      <c r="C544" s="34"/>
      <c r="D544" s="46"/>
      <c r="E544" s="46"/>
      <c r="F544" s="46"/>
      <c r="G544" s="46"/>
      <c r="H544" s="46"/>
      <c r="I544" s="46"/>
      <c r="J544" s="142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142"/>
      <c r="X544" s="128"/>
      <c r="Y544" s="187"/>
    </row>
    <row r="545" spans="1:25" s="27" customFormat="1" x14ac:dyDescent="0.25">
      <c r="A545" s="50"/>
      <c r="B545" s="55"/>
      <c r="C545" s="34"/>
      <c r="D545" s="46"/>
      <c r="E545" s="46"/>
      <c r="F545" s="46"/>
      <c r="G545" s="46"/>
      <c r="H545" s="46"/>
      <c r="I545" s="46"/>
      <c r="J545" s="142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142"/>
      <c r="X545" s="128"/>
      <c r="Y545" s="187"/>
    </row>
    <row r="546" spans="1:25" s="27" customFormat="1" x14ac:dyDescent="0.25">
      <c r="A546" s="50"/>
      <c r="B546" s="55"/>
      <c r="C546" s="34"/>
      <c r="D546" s="46"/>
      <c r="E546" s="46"/>
      <c r="F546" s="46"/>
      <c r="G546" s="46"/>
      <c r="H546" s="46"/>
      <c r="I546" s="46"/>
      <c r="J546" s="142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142"/>
      <c r="X546" s="128"/>
      <c r="Y546" s="187"/>
    </row>
    <row r="547" spans="1:25" s="27" customFormat="1" x14ac:dyDescent="0.25">
      <c r="A547" s="50"/>
      <c r="B547" s="55"/>
      <c r="C547" s="34"/>
      <c r="D547" s="46"/>
      <c r="E547" s="46"/>
      <c r="F547" s="46"/>
      <c r="G547" s="46"/>
      <c r="H547" s="46"/>
      <c r="I547" s="46"/>
      <c r="J547" s="142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142"/>
      <c r="X547" s="128"/>
      <c r="Y547" s="187"/>
    </row>
    <row r="548" spans="1:25" s="27" customFormat="1" x14ac:dyDescent="0.25">
      <c r="A548" s="50"/>
      <c r="B548" s="55"/>
      <c r="C548" s="34"/>
      <c r="D548" s="46"/>
      <c r="E548" s="46"/>
      <c r="F548" s="46"/>
      <c r="G548" s="46"/>
      <c r="H548" s="46"/>
      <c r="I548" s="46"/>
      <c r="J548" s="142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142"/>
      <c r="X548" s="128"/>
      <c r="Y548" s="187"/>
    </row>
    <row r="549" spans="1:25" s="27" customFormat="1" x14ac:dyDescent="0.25">
      <c r="A549" s="50"/>
      <c r="B549" s="55"/>
      <c r="C549" s="34"/>
      <c r="D549" s="46"/>
      <c r="E549" s="46"/>
      <c r="F549" s="46"/>
      <c r="G549" s="46"/>
      <c r="H549" s="46"/>
      <c r="I549" s="46"/>
      <c r="J549" s="142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142"/>
      <c r="X549" s="128"/>
      <c r="Y549" s="187"/>
    </row>
    <row r="550" spans="1:25" s="27" customFormat="1" x14ac:dyDescent="0.25">
      <c r="A550" s="50"/>
      <c r="B550" s="55"/>
      <c r="C550" s="34"/>
      <c r="D550" s="46"/>
      <c r="E550" s="46"/>
      <c r="F550" s="46"/>
      <c r="G550" s="46"/>
      <c r="H550" s="46"/>
      <c r="I550" s="46"/>
      <c r="J550" s="142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142"/>
      <c r="X550" s="128"/>
      <c r="Y550" s="187"/>
    </row>
    <row r="551" spans="1:25" s="27" customFormat="1" x14ac:dyDescent="0.25">
      <c r="A551" s="50"/>
      <c r="B551" s="55"/>
      <c r="C551" s="34"/>
      <c r="D551" s="46"/>
      <c r="E551" s="46"/>
      <c r="F551" s="46"/>
      <c r="G551" s="46"/>
      <c r="H551" s="46"/>
      <c r="I551" s="46"/>
      <c r="J551" s="142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142"/>
      <c r="X551" s="128"/>
      <c r="Y551" s="187"/>
    </row>
    <row r="552" spans="1:25" s="27" customFormat="1" x14ac:dyDescent="0.25">
      <c r="A552" s="50"/>
      <c r="B552" s="55"/>
      <c r="C552" s="34"/>
      <c r="D552" s="46"/>
      <c r="E552" s="46"/>
      <c r="F552" s="46"/>
      <c r="G552" s="46"/>
      <c r="H552" s="46"/>
      <c r="I552" s="46"/>
      <c r="J552" s="142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142"/>
      <c r="X552" s="128"/>
      <c r="Y552" s="187"/>
    </row>
    <row r="553" spans="1:25" s="27" customFormat="1" x14ac:dyDescent="0.25">
      <c r="A553" s="50"/>
      <c r="B553" s="55"/>
      <c r="C553" s="34"/>
      <c r="D553" s="46"/>
      <c r="E553" s="46"/>
      <c r="F553" s="46"/>
      <c r="G553" s="46"/>
      <c r="H553" s="46"/>
      <c r="I553" s="46"/>
      <c r="J553" s="142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142"/>
      <c r="X553" s="128"/>
      <c r="Y553" s="187"/>
    </row>
    <row r="554" spans="1:25" s="27" customFormat="1" x14ac:dyDescent="0.25">
      <c r="A554" s="50"/>
      <c r="B554" s="55"/>
      <c r="C554" s="34"/>
      <c r="D554" s="46"/>
      <c r="E554" s="46"/>
      <c r="F554" s="46"/>
      <c r="G554" s="46"/>
      <c r="H554" s="46"/>
      <c r="I554" s="46"/>
      <c r="J554" s="142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142"/>
      <c r="X554" s="128"/>
      <c r="Y554" s="187"/>
    </row>
    <row r="555" spans="1:25" s="27" customFormat="1" x14ac:dyDescent="0.25">
      <c r="A555" s="50"/>
      <c r="B555" s="55"/>
      <c r="C555" s="34"/>
      <c r="D555" s="46"/>
      <c r="E555" s="46"/>
      <c r="F555" s="46"/>
      <c r="G555" s="46"/>
      <c r="H555" s="46"/>
      <c r="I555" s="46"/>
      <c r="J555" s="142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142"/>
      <c r="X555" s="128"/>
      <c r="Y555" s="187"/>
    </row>
    <row r="556" spans="1:25" s="27" customFormat="1" x14ac:dyDescent="0.25">
      <c r="A556" s="50"/>
      <c r="B556" s="55"/>
      <c r="C556" s="34"/>
      <c r="D556" s="46"/>
      <c r="E556" s="46"/>
      <c r="F556" s="46"/>
      <c r="G556" s="46"/>
      <c r="H556" s="46"/>
      <c r="I556" s="46"/>
      <c r="J556" s="142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142"/>
      <c r="X556" s="128"/>
      <c r="Y556" s="187"/>
    </row>
    <row r="557" spans="1:25" s="27" customFormat="1" x14ac:dyDescent="0.25">
      <c r="A557" s="50"/>
      <c r="B557" s="55"/>
      <c r="C557" s="34"/>
      <c r="D557" s="46"/>
      <c r="E557" s="46"/>
      <c r="F557" s="46"/>
      <c r="G557" s="46"/>
      <c r="H557" s="46"/>
      <c r="I557" s="46"/>
      <c r="J557" s="142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142"/>
      <c r="X557" s="128"/>
      <c r="Y557" s="187"/>
    </row>
    <row r="558" spans="1:25" s="27" customFormat="1" x14ac:dyDescent="0.25">
      <c r="A558" s="50"/>
      <c r="B558" s="55"/>
      <c r="C558" s="34"/>
      <c r="D558" s="46"/>
      <c r="E558" s="46"/>
      <c r="F558" s="46"/>
      <c r="G558" s="46"/>
      <c r="H558" s="46"/>
      <c r="I558" s="46"/>
      <c r="J558" s="142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142"/>
      <c r="X558" s="128"/>
      <c r="Y558" s="187"/>
    </row>
    <row r="559" spans="1:25" s="27" customFormat="1" x14ac:dyDescent="0.25">
      <c r="A559" s="50"/>
      <c r="B559" s="55"/>
      <c r="C559" s="34"/>
      <c r="D559" s="46"/>
      <c r="E559" s="46"/>
      <c r="F559" s="46"/>
      <c r="G559" s="46"/>
      <c r="H559" s="46"/>
      <c r="I559" s="46"/>
      <c r="J559" s="142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142"/>
      <c r="X559" s="128"/>
      <c r="Y559" s="187"/>
    </row>
    <row r="560" spans="1:25" s="27" customFormat="1" x14ac:dyDescent="0.25">
      <c r="A560" s="50"/>
      <c r="B560" s="55"/>
      <c r="C560" s="34"/>
      <c r="D560" s="46"/>
      <c r="E560" s="46"/>
      <c r="F560" s="46"/>
      <c r="G560" s="46"/>
      <c r="H560" s="46"/>
      <c r="I560" s="46"/>
      <c r="J560" s="142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142"/>
      <c r="X560" s="128"/>
      <c r="Y560" s="187"/>
    </row>
    <row r="561" spans="1:25" s="27" customFormat="1" x14ac:dyDescent="0.25">
      <c r="A561" s="50"/>
      <c r="B561" s="55"/>
      <c r="C561" s="34"/>
      <c r="D561" s="46"/>
      <c r="E561" s="46"/>
      <c r="F561" s="46"/>
      <c r="G561" s="46"/>
      <c r="H561" s="46"/>
      <c r="I561" s="46"/>
      <c r="J561" s="142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142"/>
      <c r="X561" s="128"/>
      <c r="Y561" s="187"/>
    </row>
    <row r="562" spans="1:25" s="27" customFormat="1" x14ac:dyDescent="0.25">
      <c r="A562" s="50"/>
      <c r="B562" s="55"/>
      <c r="C562" s="34"/>
      <c r="D562" s="46"/>
      <c r="E562" s="46"/>
      <c r="F562" s="46"/>
      <c r="G562" s="46"/>
      <c r="H562" s="46"/>
      <c r="I562" s="46"/>
      <c r="J562" s="142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142"/>
      <c r="X562" s="128"/>
      <c r="Y562" s="187"/>
    </row>
    <row r="563" spans="1:25" s="27" customFormat="1" x14ac:dyDescent="0.25">
      <c r="A563" s="50"/>
      <c r="B563" s="55"/>
      <c r="C563" s="34"/>
      <c r="D563" s="46"/>
      <c r="E563" s="46"/>
      <c r="F563" s="46"/>
      <c r="G563" s="46"/>
      <c r="H563" s="46"/>
      <c r="I563" s="46"/>
      <c r="J563" s="142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142"/>
      <c r="X563" s="128"/>
      <c r="Y563" s="187"/>
    </row>
    <row r="564" spans="1:25" s="27" customFormat="1" x14ac:dyDescent="0.25">
      <c r="A564" s="50"/>
      <c r="B564" s="55"/>
      <c r="C564" s="34"/>
      <c r="D564" s="46"/>
      <c r="E564" s="46"/>
      <c r="F564" s="46"/>
      <c r="G564" s="46"/>
      <c r="H564" s="46"/>
      <c r="I564" s="46"/>
      <c r="J564" s="142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142"/>
      <c r="X564" s="128"/>
      <c r="Y564" s="187"/>
    </row>
    <row r="565" spans="1:25" s="27" customFormat="1" x14ac:dyDescent="0.25">
      <c r="A565" s="50"/>
      <c r="B565" s="55"/>
      <c r="C565" s="34"/>
      <c r="D565" s="46"/>
      <c r="E565" s="46"/>
      <c r="F565" s="46"/>
      <c r="G565" s="46"/>
      <c r="H565" s="46"/>
      <c r="I565" s="46"/>
      <c r="J565" s="142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142"/>
      <c r="X565" s="128"/>
      <c r="Y565" s="187"/>
    </row>
    <row r="566" spans="1:25" s="27" customFormat="1" x14ac:dyDescent="0.25">
      <c r="A566" s="50"/>
      <c r="B566" s="55"/>
      <c r="C566" s="34"/>
      <c r="D566" s="46"/>
      <c r="E566" s="46"/>
      <c r="F566" s="46"/>
      <c r="G566" s="46"/>
      <c r="H566" s="46"/>
      <c r="I566" s="46"/>
      <c r="J566" s="142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142"/>
      <c r="X566" s="128"/>
      <c r="Y566" s="187"/>
    </row>
    <row r="567" spans="1:25" s="27" customFormat="1" x14ac:dyDescent="0.25">
      <c r="A567" s="50"/>
      <c r="B567" s="55"/>
      <c r="C567" s="34"/>
      <c r="D567" s="46"/>
      <c r="E567" s="46"/>
      <c r="F567" s="46"/>
      <c r="G567" s="46"/>
      <c r="H567" s="46"/>
      <c r="I567" s="46"/>
      <c r="J567" s="142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142"/>
      <c r="X567" s="128"/>
      <c r="Y567" s="187"/>
    </row>
    <row r="568" spans="1:25" s="27" customFormat="1" x14ac:dyDescent="0.25">
      <c r="A568" s="50"/>
      <c r="B568" s="55"/>
      <c r="C568" s="34"/>
      <c r="D568" s="46"/>
      <c r="E568" s="46"/>
      <c r="F568" s="46"/>
      <c r="G568" s="46"/>
      <c r="H568" s="46"/>
      <c r="I568" s="46"/>
      <c r="J568" s="142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142"/>
      <c r="X568" s="128"/>
      <c r="Y568" s="187"/>
    </row>
    <row r="569" spans="1:25" s="27" customFormat="1" x14ac:dyDescent="0.25">
      <c r="A569" s="50"/>
      <c r="B569" s="55"/>
      <c r="C569" s="34"/>
      <c r="D569" s="46"/>
      <c r="E569" s="46"/>
      <c r="F569" s="46"/>
      <c r="G569" s="46"/>
      <c r="H569" s="46"/>
      <c r="I569" s="46"/>
      <c r="J569" s="142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142"/>
      <c r="X569" s="128"/>
      <c r="Y569" s="187"/>
    </row>
    <row r="570" spans="1:25" s="27" customFormat="1" x14ac:dyDescent="0.25">
      <c r="A570" s="50"/>
      <c r="B570" s="55"/>
      <c r="C570" s="34"/>
      <c r="D570" s="46"/>
      <c r="E570" s="46"/>
      <c r="F570" s="46"/>
      <c r="G570" s="46"/>
      <c r="H570" s="46"/>
      <c r="I570" s="46"/>
      <c r="J570" s="142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142"/>
      <c r="X570" s="128"/>
      <c r="Y570" s="187"/>
    </row>
    <row r="571" spans="1:25" s="27" customFormat="1" x14ac:dyDescent="0.25">
      <c r="A571" s="50"/>
      <c r="B571" s="55"/>
      <c r="C571" s="34"/>
      <c r="D571" s="46"/>
      <c r="E571" s="46"/>
      <c r="F571" s="46"/>
      <c r="G571" s="46"/>
      <c r="H571" s="46"/>
      <c r="I571" s="46"/>
      <c r="J571" s="142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142"/>
      <c r="X571" s="128"/>
      <c r="Y571" s="187"/>
    </row>
    <row r="572" spans="1:25" s="27" customFormat="1" x14ac:dyDescent="0.25">
      <c r="A572" s="50"/>
      <c r="B572" s="55"/>
      <c r="C572" s="34"/>
      <c r="D572" s="46"/>
      <c r="E572" s="46"/>
      <c r="F572" s="46"/>
      <c r="G572" s="46"/>
      <c r="H572" s="46"/>
      <c r="I572" s="46"/>
      <c r="J572" s="142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142"/>
      <c r="X572" s="128"/>
      <c r="Y572" s="187"/>
    </row>
    <row r="573" spans="1:25" s="27" customFormat="1" x14ac:dyDescent="0.25">
      <c r="A573" s="50"/>
      <c r="B573" s="55"/>
      <c r="C573" s="34"/>
      <c r="D573" s="46"/>
      <c r="E573" s="46"/>
      <c r="F573" s="46"/>
      <c r="G573" s="46"/>
      <c r="H573" s="46"/>
      <c r="I573" s="46"/>
      <c r="J573" s="142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142"/>
      <c r="X573" s="128"/>
      <c r="Y573" s="187"/>
    </row>
    <row r="574" spans="1:25" s="27" customFormat="1" x14ac:dyDescent="0.25">
      <c r="A574" s="50"/>
      <c r="B574" s="55"/>
      <c r="C574" s="34"/>
      <c r="D574" s="46"/>
      <c r="E574" s="46"/>
      <c r="F574" s="46"/>
      <c r="G574" s="46"/>
      <c r="H574" s="46"/>
      <c r="I574" s="46"/>
      <c r="J574" s="142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142"/>
      <c r="X574" s="128"/>
      <c r="Y574" s="187"/>
    </row>
    <row r="575" spans="1:25" s="27" customFormat="1" x14ac:dyDescent="0.25">
      <c r="A575" s="50"/>
      <c r="B575" s="55"/>
      <c r="C575" s="34"/>
      <c r="D575" s="46"/>
      <c r="E575" s="46"/>
      <c r="F575" s="46"/>
      <c r="G575" s="46"/>
      <c r="H575" s="46"/>
      <c r="I575" s="46"/>
      <c r="J575" s="142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142"/>
      <c r="X575" s="128"/>
      <c r="Y575" s="187"/>
    </row>
    <row r="576" spans="1:25" s="27" customFormat="1" x14ac:dyDescent="0.25">
      <c r="A576" s="50"/>
      <c r="B576" s="55"/>
      <c r="C576" s="34"/>
      <c r="D576" s="46"/>
      <c r="E576" s="46"/>
      <c r="F576" s="46"/>
      <c r="G576" s="46"/>
      <c r="H576" s="46"/>
      <c r="I576" s="46"/>
      <c r="J576" s="142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142"/>
      <c r="X576" s="128"/>
      <c r="Y576" s="187"/>
    </row>
    <row r="577" spans="1:25" s="27" customFormat="1" x14ac:dyDescent="0.25">
      <c r="A577" s="50"/>
      <c r="B577" s="55"/>
      <c r="C577" s="34"/>
      <c r="D577" s="46"/>
      <c r="E577" s="46"/>
      <c r="F577" s="46"/>
      <c r="G577" s="46"/>
      <c r="H577" s="46"/>
      <c r="I577" s="46"/>
      <c r="J577" s="142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142"/>
      <c r="X577" s="128"/>
      <c r="Y577" s="187"/>
    </row>
    <row r="578" spans="1:25" s="27" customFormat="1" x14ac:dyDescent="0.25">
      <c r="A578" s="50"/>
      <c r="B578" s="55"/>
      <c r="C578" s="34"/>
      <c r="D578" s="46"/>
      <c r="E578" s="46"/>
      <c r="F578" s="46"/>
      <c r="G578" s="46"/>
      <c r="H578" s="46"/>
      <c r="I578" s="46"/>
      <c r="J578" s="142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142"/>
      <c r="X578" s="128"/>
      <c r="Y578" s="187"/>
    </row>
    <row r="579" spans="1:25" s="27" customFormat="1" x14ac:dyDescent="0.25">
      <c r="A579" s="50"/>
      <c r="B579" s="55"/>
      <c r="C579" s="34"/>
      <c r="D579" s="46"/>
      <c r="E579" s="46"/>
      <c r="F579" s="46"/>
      <c r="G579" s="46"/>
      <c r="H579" s="46"/>
      <c r="I579" s="46"/>
      <c r="J579" s="142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142"/>
      <c r="X579" s="128"/>
      <c r="Y579" s="187"/>
    </row>
    <row r="580" spans="1:25" s="27" customFormat="1" x14ac:dyDescent="0.25">
      <c r="A580" s="50"/>
      <c r="B580" s="55"/>
      <c r="C580" s="34"/>
      <c r="D580" s="46"/>
      <c r="E580" s="46"/>
      <c r="F580" s="46"/>
      <c r="G580" s="46"/>
      <c r="H580" s="46"/>
      <c r="I580" s="46"/>
      <c r="J580" s="142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142"/>
      <c r="X580" s="128"/>
      <c r="Y580" s="187"/>
    </row>
    <row r="581" spans="1:25" s="27" customFormat="1" x14ac:dyDescent="0.25">
      <c r="A581" s="50"/>
      <c r="B581" s="55"/>
      <c r="C581" s="34"/>
      <c r="D581" s="46"/>
      <c r="E581" s="46"/>
      <c r="F581" s="46"/>
      <c r="G581" s="46"/>
      <c r="H581" s="46"/>
      <c r="I581" s="46"/>
      <c r="J581" s="142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142"/>
      <c r="X581" s="128"/>
      <c r="Y581" s="187"/>
    </row>
    <row r="582" spans="1:25" s="27" customFormat="1" x14ac:dyDescent="0.25">
      <c r="A582" s="50"/>
      <c r="B582" s="55"/>
      <c r="C582" s="34"/>
      <c r="D582" s="46"/>
      <c r="E582" s="46"/>
      <c r="F582" s="46"/>
      <c r="G582" s="46"/>
      <c r="H582" s="46"/>
      <c r="I582" s="46"/>
      <c r="J582" s="142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142"/>
      <c r="X582" s="128"/>
      <c r="Y582" s="187"/>
    </row>
    <row r="583" spans="1:25" s="27" customFormat="1" x14ac:dyDescent="0.25">
      <c r="A583" s="50"/>
      <c r="B583" s="55"/>
      <c r="C583" s="34"/>
      <c r="D583" s="46"/>
      <c r="E583" s="46"/>
      <c r="F583" s="46"/>
      <c r="G583" s="46"/>
      <c r="H583" s="46"/>
      <c r="I583" s="46"/>
      <c r="J583" s="142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142"/>
      <c r="X583" s="128"/>
      <c r="Y583" s="187"/>
    </row>
    <row r="584" spans="1:25" s="27" customFormat="1" x14ac:dyDescent="0.25">
      <c r="A584" s="50"/>
      <c r="B584" s="55"/>
      <c r="C584" s="34"/>
      <c r="D584" s="46"/>
      <c r="E584" s="46"/>
      <c r="F584" s="46"/>
      <c r="G584" s="46"/>
      <c r="H584" s="46"/>
      <c r="I584" s="46"/>
      <c r="J584" s="142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142"/>
      <c r="X584" s="128"/>
      <c r="Y584" s="187"/>
    </row>
    <row r="585" spans="1:25" s="27" customFormat="1" x14ac:dyDescent="0.25">
      <c r="A585" s="50"/>
      <c r="B585" s="55"/>
      <c r="C585" s="34"/>
      <c r="D585" s="46"/>
      <c r="E585" s="46"/>
      <c r="F585" s="46"/>
      <c r="G585" s="46"/>
      <c r="H585" s="46"/>
      <c r="I585" s="46"/>
      <c r="J585" s="142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142"/>
      <c r="X585" s="128"/>
      <c r="Y585" s="187"/>
    </row>
    <row r="586" spans="1:25" s="27" customFormat="1" x14ac:dyDescent="0.25">
      <c r="A586" s="50"/>
      <c r="B586" s="55"/>
      <c r="C586" s="34"/>
      <c r="D586" s="46"/>
      <c r="E586" s="46"/>
      <c r="F586" s="46"/>
      <c r="G586" s="46"/>
      <c r="H586" s="46"/>
      <c r="I586" s="46"/>
      <c r="J586" s="142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142"/>
      <c r="X586" s="128"/>
      <c r="Y586" s="187"/>
    </row>
    <row r="587" spans="1:25" s="27" customFormat="1" x14ac:dyDescent="0.25">
      <c r="A587" s="50"/>
      <c r="B587" s="55"/>
      <c r="C587" s="34"/>
      <c r="D587" s="46"/>
      <c r="E587" s="46"/>
      <c r="F587" s="46"/>
      <c r="G587" s="46"/>
      <c r="H587" s="46"/>
      <c r="I587" s="46"/>
      <c r="J587" s="142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142"/>
      <c r="X587" s="128"/>
      <c r="Y587" s="187"/>
    </row>
    <row r="588" spans="1:25" s="27" customFormat="1" x14ac:dyDescent="0.25">
      <c r="A588" s="50"/>
      <c r="B588" s="55"/>
      <c r="C588" s="34"/>
      <c r="D588" s="46"/>
      <c r="E588" s="46"/>
      <c r="F588" s="46"/>
      <c r="G588" s="46"/>
      <c r="H588" s="46"/>
      <c r="I588" s="46"/>
      <c r="J588" s="142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142"/>
      <c r="X588" s="128"/>
      <c r="Y588" s="187"/>
    </row>
    <row r="589" spans="1:25" s="27" customFormat="1" x14ac:dyDescent="0.25">
      <c r="A589" s="50"/>
      <c r="B589" s="55"/>
      <c r="C589" s="34"/>
      <c r="D589" s="46"/>
      <c r="E589" s="46"/>
      <c r="F589" s="46"/>
      <c r="G589" s="46"/>
      <c r="H589" s="46"/>
      <c r="I589" s="46"/>
      <c r="J589" s="142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142"/>
      <c r="X589" s="128"/>
      <c r="Y589" s="187"/>
    </row>
    <row r="590" spans="1:25" s="27" customFormat="1" x14ac:dyDescent="0.25">
      <c r="A590" s="50"/>
      <c r="B590" s="55"/>
      <c r="C590" s="34"/>
      <c r="D590" s="46"/>
      <c r="E590" s="46"/>
      <c r="F590" s="46"/>
      <c r="G590" s="46"/>
      <c r="H590" s="46"/>
      <c r="I590" s="46"/>
      <c r="J590" s="142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142"/>
      <c r="X590" s="128"/>
      <c r="Y590" s="187"/>
    </row>
    <row r="591" spans="1:25" s="27" customFormat="1" x14ac:dyDescent="0.25">
      <c r="A591" s="50"/>
      <c r="B591" s="55"/>
      <c r="C591" s="34"/>
      <c r="D591" s="46"/>
      <c r="E591" s="46"/>
      <c r="F591" s="46"/>
      <c r="G591" s="46"/>
      <c r="H591" s="46"/>
      <c r="I591" s="46"/>
      <c r="J591" s="142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142"/>
      <c r="X591" s="128"/>
      <c r="Y591" s="187"/>
    </row>
    <row r="592" spans="1:25" s="27" customFormat="1" x14ac:dyDescent="0.25">
      <c r="A592" s="50"/>
      <c r="B592" s="55"/>
      <c r="C592" s="34"/>
      <c r="D592" s="46"/>
      <c r="E592" s="46"/>
      <c r="F592" s="46"/>
      <c r="G592" s="46"/>
      <c r="H592" s="46"/>
      <c r="I592" s="46"/>
      <c r="J592" s="142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142"/>
      <c r="X592" s="128"/>
      <c r="Y592" s="187"/>
    </row>
    <row r="593" spans="1:25" s="27" customFormat="1" x14ac:dyDescent="0.25">
      <c r="A593" s="50"/>
      <c r="B593" s="55"/>
      <c r="C593" s="34"/>
      <c r="D593" s="46"/>
      <c r="E593" s="46"/>
      <c r="F593" s="46"/>
      <c r="G593" s="46"/>
      <c r="H593" s="46"/>
      <c r="I593" s="46"/>
      <c r="J593" s="142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142"/>
      <c r="X593" s="128"/>
      <c r="Y593" s="187"/>
    </row>
    <row r="594" spans="1:25" s="27" customFormat="1" x14ac:dyDescent="0.25">
      <c r="A594" s="50"/>
      <c r="B594" s="55"/>
      <c r="C594" s="34"/>
      <c r="D594" s="46"/>
      <c r="E594" s="46"/>
      <c r="F594" s="46"/>
      <c r="G594" s="46"/>
      <c r="H594" s="46"/>
      <c r="I594" s="46"/>
      <c r="J594" s="142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142"/>
      <c r="X594" s="128"/>
      <c r="Y594" s="187"/>
    </row>
    <row r="595" spans="1:25" s="27" customFormat="1" x14ac:dyDescent="0.25">
      <c r="A595" s="50"/>
      <c r="B595" s="55"/>
      <c r="C595" s="34"/>
      <c r="D595" s="46"/>
      <c r="E595" s="46"/>
      <c r="F595" s="46"/>
      <c r="G595" s="46"/>
      <c r="H595" s="46"/>
      <c r="I595" s="46"/>
      <c r="J595" s="142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142"/>
      <c r="X595" s="128"/>
      <c r="Y595" s="187"/>
    </row>
    <row r="596" spans="1:25" s="27" customFormat="1" x14ac:dyDescent="0.25">
      <c r="A596" s="50"/>
      <c r="B596" s="55"/>
      <c r="C596" s="34"/>
      <c r="D596" s="46"/>
      <c r="E596" s="46"/>
      <c r="F596" s="46"/>
      <c r="G596" s="46"/>
      <c r="H596" s="46"/>
      <c r="I596" s="46"/>
      <c r="J596" s="142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142"/>
      <c r="X596" s="128"/>
      <c r="Y596" s="187"/>
    </row>
    <row r="597" spans="1:25" s="27" customFormat="1" x14ac:dyDescent="0.25">
      <c r="A597" s="50"/>
      <c r="B597" s="55"/>
      <c r="C597" s="34"/>
      <c r="D597" s="46"/>
      <c r="E597" s="46"/>
      <c r="F597" s="46"/>
      <c r="G597" s="46"/>
      <c r="H597" s="46"/>
      <c r="I597" s="46"/>
      <c r="J597" s="142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142"/>
      <c r="X597" s="128"/>
      <c r="Y597" s="187"/>
    </row>
    <row r="598" spans="1:25" s="27" customFormat="1" x14ac:dyDescent="0.25">
      <c r="A598" s="50"/>
      <c r="B598" s="55"/>
      <c r="C598" s="34"/>
      <c r="D598" s="46"/>
      <c r="E598" s="46"/>
      <c r="F598" s="46"/>
      <c r="G598" s="46"/>
      <c r="H598" s="46"/>
      <c r="I598" s="46"/>
      <c r="J598" s="142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142"/>
      <c r="X598" s="128"/>
      <c r="Y598" s="187"/>
    </row>
    <row r="599" spans="1:25" s="27" customFormat="1" x14ac:dyDescent="0.25">
      <c r="A599" s="50"/>
      <c r="B599" s="55"/>
      <c r="C599" s="34"/>
      <c r="D599" s="46"/>
      <c r="E599" s="46"/>
      <c r="F599" s="46"/>
      <c r="G599" s="46"/>
      <c r="H599" s="46"/>
      <c r="I599" s="46"/>
      <c r="J599" s="142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142"/>
      <c r="X599" s="128"/>
      <c r="Y599" s="187"/>
    </row>
    <row r="600" spans="1:25" s="27" customFormat="1" x14ac:dyDescent="0.25">
      <c r="A600" s="50"/>
      <c r="B600" s="55"/>
      <c r="C600" s="34"/>
      <c r="D600" s="46"/>
      <c r="E600" s="46"/>
      <c r="F600" s="46"/>
      <c r="G600" s="46"/>
      <c r="H600" s="46"/>
      <c r="I600" s="46"/>
      <c r="J600" s="142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142"/>
      <c r="X600" s="128"/>
      <c r="Y600" s="187"/>
    </row>
    <row r="601" spans="1:25" s="27" customFormat="1" x14ac:dyDescent="0.25">
      <c r="A601" s="50"/>
      <c r="B601" s="55"/>
      <c r="C601" s="34"/>
      <c r="D601" s="46"/>
      <c r="E601" s="46"/>
      <c r="F601" s="46"/>
      <c r="G601" s="46"/>
      <c r="H601" s="46"/>
      <c r="I601" s="46"/>
      <c r="J601" s="142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142"/>
      <c r="X601" s="128"/>
      <c r="Y601" s="187"/>
    </row>
    <row r="602" spans="1:25" s="27" customFormat="1" x14ac:dyDescent="0.25">
      <c r="A602" s="50"/>
      <c r="B602" s="55"/>
      <c r="C602" s="34"/>
      <c r="D602" s="46"/>
      <c r="E602" s="46"/>
      <c r="F602" s="46"/>
      <c r="G602" s="46"/>
      <c r="H602" s="46"/>
      <c r="I602" s="46"/>
      <c r="J602" s="142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142"/>
      <c r="X602" s="128"/>
      <c r="Y602" s="187"/>
    </row>
    <row r="603" spans="1:25" s="27" customFormat="1" x14ac:dyDescent="0.25">
      <c r="A603" s="50"/>
      <c r="B603" s="55"/>
      <c r="C603" s="34"/>
      <c r="D603" s="46"/>
      <c r="E603" s="46"/>
      <c r="F603" s="46"/>
      <c r="G603" s="46"/>
      <c r="H603" s="46"/>
      <c r="I603" s="46"/>
      <c r="J603" s="142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142"/>
      <c r="X603" s="128"/>
      <c r="Y603" s="187"/>
    </row>
    <row r="604" spans="1:25" s="27" customFormat="1" x14ac:dyDescent="0.25">
      <c r="A604" s="50"/>
      <c r="B604" s="55"/>
      <c r="C604" s="34"/>
      <c r="D604" s="46"/>
      <c r="E604" s="46"/>
      <c r="F604" s="46"/>
      <c r="G604" s="46"/>
      <c r="H604" s="46"/>
      <c r="I604" s="46"/>
      <c r="J604" s="142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142"/>
      <c r="X604" s="128"/>
      <c r="Y604" s="187"/>
    </row>
    <row r="605" spans="1:25" s="27" customFormat="1" x14ac:dyDescent="0.25">
      <c r="A605" s="50"/>
      <c r="B605" s="55"/>
      <c r="C605" s="34"/>
      <c r="D605" s="46"/>
      <c r="E605" s="46"/>
      <c r="F605" s="46"/>
      <c r="G605" s="46"/>
      <c r="H605" s="46"/>
      <c r="I605" s="46"/>
      <c r="J605" s="142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142"/>
      <c r="X605" s="128"/>
      <c r="Y605" s="187"/>
    </row>
    <row r="606" spans="1:25" s="27" customFormat="1" x14ac:dyDescent="0.25">
      <c r="A606" s="50"/>
      <c r="B606" s="55"/>
      <c r="C606" s="34"/>
      <c r="D606" s="46"/>
      <c r="E606" s="46"/>
      <c r="F606" s="46"/>
      <c r="G606" s="46"/>
      <c r="H606" s="46"/>
      <c r="I606" s="46"/>
      <c r="J606" s="142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142"/>
      <c r="X606" s="128"/>
      <c r="Y606" s="187"/>
    </row>
    <row r="607" spans="1:25" s="27" customFormat="1" x14ac:dyDescent="0.25">
      <c r="A607" s="50"/>
      <c r="B607" s="55"/>
      <c r="C607" s="34"/>
      <c r="D607" s="46"/>
      <c r="E607" s="46"/>
      <c r="F607" s="46"/>
      <c r="G607" s="46"/>
      <c r="H607" s="46"/>
      <c r="I607" s="46"/>
      <c r="J607" s="142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142"/>
      <c r="X607" s="128"/>
      <c r="Y607" s="187"/>
    </row>
    <row r="608" spans="1:25" s="27" customFormat="1" x14ac:dyDescent="0.25">
      <c r="A608" s="50"/>
      <c r="B608" s="55"/>
      <c r="C608" s="34"/>
      <c r="D608" s="46"/>
      <c r="E608" s="46"/>
      <c r="F608" s="46"/>
      <c r="G608" s="46"/>
      <c r="H608" s="46"/>
      <c r="I608" s="46"/>
      <c r="J608" s="142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142"/>
      <c r="X608" s="128"/>
      <c r="Y608" s="187"/>
    </row>
    <row r="609" spans="1:25" s="27" customFormat="1" x14ac:dyDescent="0.25">
      <c r="A609" s="50"/>
      <c r="B609" s="55"/>
      <c r="C609" s="34"/>
      <c r="D609" s="46"/>
      <c r="E609" s="46"/>
      <c r="F609" s="46"/>
      <c r="G609" s="46"/>
      <c r="H609" s="46"/>
      <c r="I609" s="46"/>
      <c r="J609" s="142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142"/>
      <c r="X609" s="128"/>
      <c r="Y609" s="187"/>
    </row>
    <row r="610" spans="1:25" s="27" customFormat="1" x14ac:dyDescent="0.25">
      <c r="A610" s="50"/>
      <c r="B610" s="55"/>
      <c r="C610" s="34"/>
      <c r="D610" s="46"/>
      <c r="E610" s="46"/>
      <c r="F610" s="46"/>
      <c r="G610" s="46"/>
      <c r="H610" s="46"/>
      <c r="I610" s="46"/>
      <c r="J610" s="142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142"/>
      <c r="X610" s="128"/>
      <c r="Y610" s="187"/>
    </row>
    <row r="611" spans="1:25" s="27" customFormat="1" x14ac:dyDescent="0.25">
      <c r="A611" s="50"/>
      <c r="B611" s="55"/>
      <c r="C611" s="34"/>
      <c r="D611" s="46"/>
      <c r="E611" s="46"/>
      <c r="F611" s="46"/>
      <c r="G611" s="46"/>
      <c r="H611" s="46"/>
      <c r="I611" s="46"/>
      <c r="J611" s="142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142"/>
      <c r="X611" s="128"/>
      <c r="Y611" s="187"/>
    </row>
    <row r="612" spans="1:25" s="27" customFormat="1" x14ac:dyDescent="0.25">
      <c r="A612" s="50"/>
      <c r="B612" s="55"/>
      <c r="C612" s="34"/>
      <c r="D612" s="46"/>
      <c r="E612" s="46"/>
      <c r="F612" s="46"/>
      <c r="G612" s="46"/>
      <c r="H612" s="46"/>
      <c r="I612" s="46"/>
      <c r="J612" s="142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142"/>
      <c r="X612" s="128"/>
      <c r="Y612" s="187"/>
    </row>
    <row r="613" spans="1:25" s="27" customFormat="1" x14ac:dyDescent="0.25">
      <c r="A613" s="50"/>
      <c r="B613" s="55"/>
      <c r="C613" s="34"/>
      <c r="D613" s="46"/>
      <c r="E613" s="46"/>
      <c r="F613" s="46"/>
      <c r="G613" s="46"/>
      <c r="H613" s="46"/>
      <c r="I613" s="46"/>
      <c r="J613" s="142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142"/>
      <c r="X613" s="128"/>
      <c r="Y613" s="187"/>
    </row>
    <row r="614" spans="1:25" s="27" customFormat="1" x14ac:dyDescent="0.25">
      <c r="A614" s="50"/>
      <c r="B614" s="55"/>
      <c r="C614" s="34"/>
      <c r="D614" s="46"/>
      <c r="E614" s="46"/>
      <c r="F614" s="46"/>
      <c r="G614" s="46"/>
      <c r="H614" s="46"/>
      <c r="I614" s="46"/>
      <c r="J614" s="142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142"/>
      <c r="X614" s="128"/>
      <c r="Y614" s="187"/>
    </row>
    <row r="615" spans="1:25" s="27" customFormat="1" x14ac:dyDescent="0.25">
      <c r="A615" s="50"/>
      <c r="B615" s="55"/>
      <c r="C615" s="34"/>
      <c r="D615" s="46"/>
      <c r="E615" s="46"/>
      <c r="F615" s="46"/>
      <c r="G615" s="46"/>
      <c r="H615" s="46"/>
      <c r="I615" s="46"/>
      <c r="J615" s="142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142"/>
      <c r="X615" s="128"/>
      <c r="Y615" s="187"/>
    </row>
    <row r="616" spans="1:25" s="27" customFormat="1" x14ac:dyDescent="0.25">
      <c r="A616" s="50"/>
      <c r="B616" s="55"/>
      <c r="C616" s="34"/>
      <c r="D616" s="46"/>
      <c r="E616" s="46"/>
      <c r="F616" s="46"/>
      <c r="G616" s="46"/>
      <c r="H616" s="46"/>
      <c r="I616" s="46"/>
      <c r="J616" s="142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142"/>
      <c r="X616" s="128"/>
      <c r="Y616" s="187"/>
    </row>
    <row r="617" spans="1:25" s="27" customFormat="1" x14ac:dyDescent="0.25">
      <c r="A617" s="50"/>
      <c r="B617" s="55"/>
      <c r="C617" s="34"/>
      <c r="D617" s="46"/>
      <c r="E617" s="46"/>
      <c r="F617" s="46"/>
      <c r="G617" s="46"/>
      <c r="H617" s="46"/>
      <c r="I617" s="46"/>
      <c r="J617" s="142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142"/>
      <c r="X617" s="128"/>
      <c r="Y617" s="187"/>
    </row>
    <row r="618" spans="1:25" s="27" customFormat="1" x14ac:dyDescent="0.25">
      <c r="A618" s="50"/>
      <c r="B618" s="55"/>
      <c r="C618" s="34"/>
      <c r="D618" s="46"/>
      <c r="E618" s="46"/>
      <c r="F618" s="46"/>
      <c r="G618" s="46"/>
      <c r="H618" s="46"/>
      <c r="I618" s="46"/>
      <c r="J618" s="142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142"/>
      <c r="X618" s="128"/>
      <c r="Y618" s="187"/>
    </row>
    <row r="619" spans="1:25" s="27" customFormat="1" x14ac:dyDescent="0.25">
      <c r="A619" s="50"/>
      <c r="B619" s="55"/>
      <c r="C619" s="34"/>
      <c r="D619" s="46"/>
      <c r="E619" s="46"/>
      <c r="F619" s="46"/>
      <c r="G619" s="46"/>
      <c r="H619" s="46"/>
      <c r="I619" s="46"/>
      <c r="J619" s="142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142"/>
      <c r="X619" s="128"/>
      <c r="Y619" s="187"/>
    </row>
    <row r="620" spans="1:25" s="27" customFormat="1" x14ac:dyDescent="0.25">
      <c r="A620" s="50"/>
      <c r="B620" s="55"/>
      <c r="C620" s="34"/>
      <c r="D620" s="46"/>
      <c r="E620" s="46"/>
      <c r="F620" s="46"/>
      <c r="G620" s="46"/>
      <c r="H620" s="46"/>
      <c r="I620" s="46"/>
      <c r="J620" s="142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142"/>
      <c r="X620" s="128"/>
      <c r="Y620" s="187"/>
    </row>
    <row r="621" spans="1:25" s="27" customFormat="1" x14ac:dyDescent="0.25">
      <c r="A621" s="50"/>
      <c r="B621" s="55"/>
      <c r="C621" s="34"/>
      <c r="D621" s="46"/>
      <c r="E621" s="46"/>
      <c r="F621" s="46"/>
      <c r="G621" s="46"/>
      <c r="H621" s="46"/>
      <c r="I621" s="46"/>
      <c r="J621" s="142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142"/>
      <c r="X621" s="128"/>
      <c r="Y621" s="187"/>
    </row>
    <row r="622" spans="1:25" s="27" customFormat="1" x14ac:dyDescent="0.25">
      <c r="A622" s="50"/>
      <c r="B622" s="55"/>
      <c r="C622" s="34"/>
      <c r="D622" s="46"/>
      <c r="E622" s="46"/>
      <c r="F622" s="46"/>
      <c r="G622" s="46"/>
      <c r="H622" s="46"/>
      <c r="I622" s="46"/>
      <c r="J622" s="142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142"/>
      <c r="X622" s="128"/>
      <c r="Y622" s="187"/>
    </row>
    <row r="623" spans="1:25" s="27" customFormat="1" x14ac:dyDescent="0.25">
      <c r="A623" s="50"/>
      <c r="B623" s="55"/>
      <c r="C623" s="34"/>
      <c r="D623" s="46"/>
      <c r="E623" s="46"/>
      <c r="F623" s="46"/>
      <c r="G623" s="46"/>
      <c r="H623" s="46"/>
      <c r="I623" s="46"/>
      <c r="J623" s="142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142"/>
      <c r="X623" s="128"/>
      <c r="Y623" s="187"/>
    </row>
    <row r="624" spans="1:25" s="27" customFormat="1" x14ac:dyDescent="0.25">
      <c r="A624" s="50"/>
      <c r="B624" s="55"/>
      <c r="C624" s="34"/>
      <c r="D624" s="46"/>
      <c r="E624" s="46"/>
      <c r="F624" s="46"/>
      <c r="G624" s="46"/>
      <c r="H624" s="46"/>
      <c r="I624" s="46"/>
      <c r="J624" s="142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142"/>
      <c r="X624" s="128"/>
      <c r="Y624" s="187"/>
    </row>
    <row r="625" spans="1:25" s="27" customFormat="1" x14ac:dyDescent="0.25">
      <c r="A625" s="50"/>
      <c r="B625" s="55"/>
      <c r="C625" s="34"/>
      <c r="D625" s="46"/>
      <c r="E625" s="46"/>
      <c r="F625" s="46"/>
      <c r="G625" s="46"/>
      <c r="H625" s="46"/>
      <c r="I625" s="46"/>
      <c r="J625" s="142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142"/>
      <c r="X625" s="128"/>
      <c r="Y625" s="187"/>
    </row>
    <row r="626" spans="1:25" s="27" customFormat="1" x14ac:dyDescent="0.25">
      <c r="A626" s="50"/>
      <c r="B626" s="55"/>
      <c r="C626" s="34"/>
      <c r="D626" s="46"/>
      <c r="E626" s="46"/>
      <c r="F626" s="46"/>
      <c r="G626" s="46"/>
      <c r="H626" s="46"/>
      <c r="I626" s="46"/>
      <c r="J626" s="142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142"/>
      <c r="X626" s="128"/>
      <c r="Y626" s="187"/>
    </row>
    <row r="627" spans="1:25" s="27" customFormat="1" x14ac:dyDescent="0.25">
      <c r="A627" s="50"/>
      <c r="B627" s="55"/>
      <c r="C627" s="34"/>
      <c r="D627" s="46"/>
      <c r="E627" s="46"/>
      <c r="F627" s="46"/>
      <c r="G627" s="46"/>
      <c r="H627" s="46"/>
      <c r="I627" s="46"/>
      <c r="J627" s="142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142"/>
      <c r="X627" s="128"/>
      <c r="Y627" s="187"/>
    </row>
    <row r="628" spans="1:25" s="27" customFormat="1" x14ac:dyDescent="0.25">
      <c r="A628" s="50"/>
      <c r="B628" s="55"/>
      <c r="C628" s="34"/>
      <c r="D628" s="46"/>
      <c r="E628" s="46"/>
      <c r="F628" s="46"/>
      <c r="G628" s="46"/>
      <c r="H628" s="46"/>
      <c r="I628" s="46"/>
      <c r="J628" s="142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142"/>
      <c r="X628" s="128"/>
      <c r="Y628" s="187"/>
    </row>
    <row r="629" spans="1:25" s="27" customFormat="1" x14ac:dyDescent="0.25">
      <c r="A629" s="50"/>
      <c r="B629" s="55"/>
      <c r="C629" s="34"/>
      <c r="D629" s="46"/>
      <c r="E629" s="46"/>
      <c r="F629" s="46"/>
      <c r="G629" s="46"/>
      <c r="H629" s="46"/>
      <c r="I629" s="46"/>
      <c r="J629" s="142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142"/>
      <c r="X629" s="128"/>
      <c r="Y629" s="187"/>
    </row>
    <row r="630" spans="1:25" s="27" customFormat="1" x14ac:dyDescent="0.25">
      <c r="A630" s="50"/>
      <c r="B630" s="55"/>
      <c r="C630" s="34"/>
      <c r="D630" s="46"/>
      <c r="E630" s="46"/>
      <c r="F630" s="46"/>
      <c r="G630" s="46"/>
      <c r="H630" s="46"/>
      <c r="I630" s="46"/>
      <c r="J630" s="142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142"/>
      <c r="X630" s="128"/>
      <c r="Y630" s="187"/>
    </row>
    <row r="631" spans="1:25" s="27" customFormat="1" x14ac:dyDescent="0.25">
      <c r="A631" s="50"/>
      <c r="B631" s="55"/>
      <c r="C631" s="34"/>
      <c r="D631" s="46"/>
      <c r="E631" s="46"/>
      <c r="F631" s="46"/>
      <c r="G631" s="46"/>
      <c r="H631" s="46"/>
      <c r="I631" s="46"/>
      <c r="J631" s="142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142"/>
      <c r="X631" s="128"/>
      <c r="Y631" s="187"/>
    </row>
    <row r="632" spans="1:25" s="27" customFormat="1" x14ac:dyDescent="0.25">
      <c r="A632" s="50"/>
      <c r="B632" s="55"/>
      <c r="C632" s="34"/>
      <c r="D632" s="46"/>
      <c r="E632" s="46"/>
      <c r="F632" s="46"/>
      <c r="G632" s="46"/>
      <c r="H632" s="46"/>
      <c r="I632" s="46"/>
      <c r="J632" s="142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142"/>
      <c r="X632" s="128"/>
      <c r="Y632" s="187"/>
    </row>
    <row r="633" spans="1:25" s="27" customFormat="1" x14ac:dyDescent="0.25">
      <c r="A633" s="50"/>
      <c r="B633" s="55"/>
      <c r="C633" s="34"/>
      <c r="D633" s="46"/>
      <c r="E633" s="46"/>
      <c r="F633" s="46"/>
      <c r="G633" s="46"/>
      <c r="H633" s="46"/>
      <c r="I633" s="46"/>
      <c r="J633" s="142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142"/>
      <c r="X633" s="128"/>
      <c r="Y633" s="187"/>
    </row>
    <row r="634" spans="1:25" s="27" customFormat="1" x14ac:dyDescent="0.25">
      <c r="A634" s="50"/>
      <c r="B634" s="55"/>
      <c r="C634" s="34"/>
      <c r="D634" s="46"/>
      <c r="E634" s="46"/>
      <c r="F634" s="46"/>
      <c r="G634" s="46"/>
      <c r="H634" s="46"/>
      <c r="I634" s="46"/>
      <c r="J634" s="142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142"/>
      <c r="X634" s="128"/>
      <c r="Y634" s="187"/>
    </row>
    <row r="635" spans="1:25" s="27" customFormat="1" x14ac:dyDescent="0.25">
      <c r="A635" s="50"/>
      <c r="B635" s="55"/>
      <c r="C635" s="34"/>
      <c r="D635" s="46"/>
      <c r="E635" s="46"/>
      <c r="F635" s="46"/>
      <c r="G635" s="46"/>
      <c r="H635" s="46"/>
      <c r="I635" s="46"/>
      <c r="J635" s="142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142"/>
      <c r="X635" s="128"/>
      <c r="Y635" s="187"/>
    </row>
    <row r="636" spans="1:25" s="27" customFormat="1" x14ac:dyDescent="0.25">
      <c r="A636" s="50"/>
      <c r="B636" s="55"/>
      <c r="C636" s="34"/>
      <c r="D636" s="46"/>
      <c r="E636" s="46"/>
      <c r="F636" s="46"/>
      <c r="G636" s="46"/>
      <c r="H636" s="46"/>
      <c r="I636" s="46"/>
      <c r="J636" s="142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142"/>
      <c r="X636" s="128"/>
      <c r="Y636" s="187"/>
    </row>
    <row r="637" spans="1:25" s="27" customFormat="1" x14ac:dyDescent="0.25">
      <c r="A637" s="50"/>
      <c r="B637" s="55"/>
      <c r="C637" s="34"/>
      <c r="D637" s="46"/>
      <c r="E637" s="46"/>
      <c r="F637" s="46"/>
      <c r="G637" s="46"/>
      <c r="H637" s="46"/>
      <c r="I637" s="46"/>
      <c r="J637" s="142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142"/>
      <c r="X637" s="128"/>
      <c r="Y637" s="187"/>
    </row>
    <row r="638" spans="1:25" s="27" customFormat="1" x14ac:dyDescent="0.25">
      <c r="A638" s="50"/>
      <c r="B638" s="55"/>
      <c r="C638" s="34"/>
      <c r="D638" s="46"/>
      <c r="E638" s="46"/>
      <c r="F638" s="46"/>
      <c r="G638" s="46"/>
      <c r="H638" s="46"/>
      <c r="I638" s="46"/>
      <c r="J638" s="142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142"/>
      <c r="X638" s="128"/>
      <c r="Y638" s="187"/>
    </row>
    <row r="639" spans="1:25" s="27" customFormat="1" x14ac:dyDescent="0.25">
      <c r="A639" s="50"/>
      <c r="B639" s="55"/>
      <c r="C639" s="34"/>
      <c r="D639" s="46"/>
      <c r="E639" s="46"/>
      <c r="F639" s="46"/>
      <c r="G639" s="46"/>
      <c r="H639" s="46"/>
      <c r="I639" s="46"/>
      <c r="J639" s="142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142"/>
      <c r="X639" s="128"/>
      <c r="Y639" s="187"/>
    </row>
    <row r="640" spans="1:25" s="27" customFormat="1" x14ac:dyDescent="0.25">
      <c r="A640" s="50"/>
      <c r="B640" s="55"/>
      <c r="C640" s="34"/>
      <c r="D640" s="46"/>
      <c r="E640" s="46"/>
      <c r="F640" s="46"/>
      <c r="G640" s="46"/>
      <c r="H640" s="46"/>
      <c r="I640" s="46"/>
      <c r="J640" s="142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142"/>
      <c r="X640" s="128"/>
      <c r="Y640" s="187"/>
    </row>
    <row r="641" spans="1:25" s="27" customFormat="1" x14ac:dyDescent="0.25">
      <c r="A641" s="50"/>
      <c r="B641" s="55"/>
      <c r="C641" s="34"/>
      <c r="D641" s="46"/>
      <c r="E641" s="46"/>
      <c r="F641" s="46"/>
      <c r="G641" s="46"/>
      <c r="H641" s="46"/>
      <c r="I641" s="46"/>
      <c r="J641" s="142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142"/>
      <c r="X641" s="128"/>
      <c r="Y641" s="187"/>
    </row>
    <row r="642" spans="1:25" s="27" customFormat="1" x14ac:dyDescent="0.25">
      <c r="A642" s="50"/>
      <c r="B642" s="55"/>
      <c r="C642" s="34"/>
      <c r="D642" s="46"/>
      <c r="E642" s="46"/>
      <c r="F642" s="46"/>
      <c r="G642" s="46"/>
      <c r="H642" s="46"/>
      <c r="I642" s="46"/>
      <c r="J642" s="142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142"/>
      <c r="X642" s="128"/>
      <c r="Y642" s="187"/>
    </row>
    <row r="643" spans="1:25" s="27" customFormat="1" x14ac:dyDescent="0.25">
      <c r="A643" s="50"/>
      <c r="B643" s="55"/>
      <c r="C643" s="34"/>
      <c r="D643" s="46"/>
      <c r="E643" s="46"/>
      <c r="F643" s="46"/>
      <c r="G643" s="46"/>
      <c r="H643" s="46"/>
      <c r="I643" s="46"/>
      <c r="J643" s="142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142"/>
      <c r="X643" s="128"/>
      <c r="Y643" s="187"/>
    </row>
    <row r="644" spans="1:25" s="27" customFormat="1" x14ac:dyDescent="0.25">
      <c r="A644" s="50"/>
      <c r="B644" s="55"/>
      <c r="C644" s="34"/>
      <c r="D644" s="46"/>
      <c r="E644" s="46"/>
      <c r="F644" s="46"/>
      <c r="G644" s="46"/>
      <c r="H644" s="46"/>
      <c r="I644" s="46"/>
      <c r="J644" s="142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142"/>
      <c r="X644" s="128"/>
      <c r="Y644" s="187"/>
    </row>
    <row r="645" spans="1:25" s="27" customFormat="1" x14ac:dyDescent="0.25">
      <c r="A645" s="50"/>
      <c r="B645" s="55"/>
      <c r="C645" s="34"/>
      <c r="D645" s="46"/>
      <c r="E645" s="46"/>
      <c r="F645" s="46"/>
      <c r="G645" s="46"/>
      <c r="H645" s="46"/>
      <c r="I645" s="46"/>
      <c r="J645" s="142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142"/>
      <c r="X645" s="128"/>
      <c r="Y645" s="187"/>
    </row>
    <row r="646" spans="1:25" s="27" customFormat="1" x14ac:dyDescent="0.25">
      <c r="A646" s="50"/>
      <c r="B646" s="55"/>
      <c r="C646" s="34"/>
      <c r="D646" s="46"/>
      <c r="E646" s="46"/>
      <c r="F646" s="46"/>
      <c r="G646" s="46"/>
      <c r="H646" s="46"/>
      <c r="I646" s="46"/>
      <c r="J646" s="142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142"/>
      <c r="X646" s="128"/>
      <c r="Y646" s="187"/>
    </row>
    <row r="647" spans="1:25" s="27" customFormat="1" x14ac:dyDescent="0.25">
      <c r="A647" s="50"/>
      <c r="B647" s="55"/>
      <c r="C647" s="34"/>
      <c r="D647" s="46"/>
      <c r="E647" s="46"/>
      <c r="F647" s="46"/>
      <c r="G647" s="46"/>
      <c r="H647" s="46"/>
      <c r="I647" s="46"/>
      <c r="J647" s="142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142"/>
      <c r="X647" s="128"/>
      <c r="Y647" s="187"/>
    </row>
    <row r="648" spans="1:25" s="27" customFormat="1" x14ac:dyDescent="0.25">
      <c r="A648" s="50"/>
      <c r="B648" s="55"/>
      <c r="C648" s="34"/>
      <c r="D648" s="46"/>
      <c r="E648" s="46"/>
      <c r="F648" s="46"/>
      <c r="G648" s="46"/>
      <c r="H648" s="46"/>
      <c r="I648" s="46"/>
      <c r="J648" s="142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142"/>
      <c r="X648" s="128"/>
      <c r="Y648" s="187"/>
    </row>
    <row r="649" spans="1:25" s="27" customFormat="1" x14ac:dyDescent="0.25">
      <c r="A649" s="50"/>
      <c r="B649" s="55"/>
      <c r="C649" s="34"/>
      <c r="D649" s="46"/>
      <c r="E649" s="46"/>
      <c r="F649" s="46"/>
      <c r="G649" s="46"/>
      <c r="H649" s="46"/>
      <c r="I649" s="46"/>
      <c r="J649" s="142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142"/>
      <c r="X649" s="128"/>
      <c r="Y649" s="187"/>
    </row>
    <row r="650" spans="1:25" s="27" customFormat="1" x14ac:dyDescent="0.25">
      <c r="A650" s="50"/>
      <c r="B650" s="55"/>
      <c r="C650" s="34"/>
      <c r="D650" s="46"/>
      <c r="E650" s="46"/>
      <c r="F650" s="46"/>
      <c r="G650" s="46"/>
      <c r="H650" s="46"/>
      <c r="I650" s="46"/>
      <c r="J650" s="142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142"/>
      <c r="X650" s="128"/>
      <c r="Y650" s="187"/>
    </row>
    <row r="651" spans="1:25" s="27" customFormat="1" x14ac:dyDescent="0.25">
      <c r="A651" s="50"/>
      <c r="B651" s="55"/>
      <c r="C651" s="34"/>
      <c r="D651" s="46"/>
      <c r="E651" s="46"/>
      <c r="F651" s="46"/>
      <c r="G651" s="46"/>
      <c r="H651" s="46"/>
      <c r="I651" s="46"/>
      <c r="J651" s="142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142"/>
      <c r="X651" s="128"/>
      <c r="Y651" s="187"/>
    </row>
    <row r="652" spans="1:25" s="27" customFormat="1" x14ac:dyDescent="0.25">
      <c r="A652" s="50"/>
      <c r="B652" s="55"/>
      <c r="C652" s="34"/>
      <c r="D652" s="46"/>
      <c r="E652" s="46"/>
      <c r="F652" s="46"/>
      <c r="G652" s="46"/>
      <c r="H652" s="46"/>
      <c r="I652" s="46"/>
      <c r="J652" s="142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142"/>
      <c r="X652" s="128"/>
      <c r="Y652" s="187"/>
    </row>
    <row r="653" spans="1:25" s="27" customFormat="1" x14ac:dyDescent="0.25">
      <c r="A653" s="50"/>
      <c r="B653" s="55"/>
      <c r="C653" s="34"/>
      <c r="D653" s="46"/>
      <c r="E653" s="46"/>
      <c r="F653" s="46"/>
      <c r="G653" s="46"/>
      <c r="H653" s="46"/>
      <c r="I653" s="46"/>
      <c r="J653" s="142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142"/>
      <c r="X653" s="128"/>
      <c r="Y653" s="187"/>
    </row>
    <row r="654" spans="1:25" s="27" customFormat="1" x14ac:dyDescent="0.25">
      <c r="A654" s="50"/>
      <c r="B654" s="55"/>
      <c r="C654" s="34"/>
      <c r="D654" s="46"/>
      <c r="E654" s="46"/>
      <c r="F654" s="46"/>
      <c r="G654" s="46"/>
      <c r="H654" s="46"/>
      <c r="I654" s="46"/>
      <c r="J654" s="142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142"/>
      <c r="X654" s="128"/>
      <c r="Y654" s="187"/>
    </row>
    <row r="655" spans="1:25" s="27" customFormat="1" x14ac:dyDescent="0.25">
      <c r="A655" s="50"/>
      <c r="B655" s="55"/>
      <c r="C655" s="34"/>
      <c r="D655" s="46"/>
      <c r="E655" s="46"/>
      <c r="F655" s="46"/>
      <c r="G655" s="46"/>
      <c r="H655" s="46"/>
      <c r="I655" s="46"/>
      <c r="J655" s="142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142"/>
      <c r="X655" s="128"/>
      <c r="Y655" s="187"/>
    </row>
    <row r="656" spans="1:25" s="27" customFormat="1" x14ac:dyDescent="0.25">
      <c r="A656" s="50"/>
      <c r="B656" s="55"/>
      <c r="C656" s="34"/>
      <c r="D656" s="46"/>
      <c r="E656" s="46"/>
      <c r="F656" s="46"/>
      <c r="G656" s="46"/>
      <c r="H656" s="46"/>
      <c r="I656" s="46"/>
      <c r="J656" s="142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142"/>
      <c r="X656" s="128"/>
      <c r="Y656" s="187"/>
    </row>
    <row r="657" spans="1:25" s="27" customFormat="1" x14ac:dyDescent="0.25">
      <c r="A657" s="50"/>
      <c r="B657" s="55"/>
      <c r="C657" s="34"/>
      <c r="D657" s="46"/>
      <c r="E657" s="46"/>
      <c r="F657" s="46"/>
      <c r="G657" s="46"/>
      <c r="H657" s="46"/>
      <c r="I657" s="46"/>
      <c r="J657" s="142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142"/>
      <c r="X657" s="128"/>
      <c r="Y657" s="187"/>
    </row>
    <row r="658" spans="1:25" s="27" customFormat="1" x14ac:dyDescent="0.25">
      <c r="A658" s="50"/>
      <c r="B658" s="55"/>
      <c r="C658" s="34"/>
      <c r="D658" s="46"/>
      <c r="E658" s="46"/>
      <c r="F658" s="46"/>
      <c r="G658" s="46"/>
      <c r="H658" s="46"/>
      <c r="I658" s="46"/>
      <c r="J658" s="142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142"/>
      <c r="X658" s="128"/>
      <c r="Y658" s="187"/>
    </row>
    <row r="659" spans="1:25" s="27" customFormat="1" x14ac:dyDescent="0.25">
      <c r="A659" s="50"/>
      <c r="B659" s="55"/>
      <c r="C659" s="34"/>
      <c r="D659" s="46"/>
      <c r="E659" s="46"/>
      <c r="F659" s="46"/>
      <c r="G659" s="46"/>
      <c r="H659" s="46"/>
      <c r="I659" s="46"/>
      <c r="J659" s="142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142"/>
      <c r="X659" s="128"/>
      <c r="Y659" s="187"/>
    </row>
    <row r="660" spans="1:25" s="27" customFormat="1" x14ac:dyDescent="0.25">
      <c r="A660" s="50"/>
      <c r="B660" s="55"/>
      <c r="C660" s="34"/>
      <c r="D660" s="46"/>
      <c r="E660" s="46"/>
      <c r="F660" s="46"/>
      <c r="G660" s="46"/>
      <c r="H660" s="46"/>
      <c r="I660" s="46"/>
      <c r="J660" s="142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142"/>
      <c r="X660" s="128"/>
      <c r="Y660" s="187"/>
    </row>
    <row r="661" spans="1:25" s="27" customFormat="1" x14ac:dyDescent="0.25">
      <c r="A661" s="50"/>
      <c r="B661" s="55"/>
      <c r="C661" s="34"/>
      <c r="D661" s="46"/>
      <c r="E661" s="46"/>
      <c r="F661" s="46"/>
      <c r="G661" s="46"/>
      <c r="H661" s="46"/>
      <c r="I661" s="46"/>
      <c r="J661" s="142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142"/>
      <c r="X661" s="128"/>
      <c r="Y661" s="187"/>
    </row>
    <row r="662" spans="1:25" s="27" customFormat="1" x14ac:dyDescent="0.25">
      <c r="A662" s="50"/>
      <c r="B662" s="55"/>
      <c r="C662" s="34"/>
      <c r="D662" s="46"/>
      <c r="E662" s="46"/>
      <c r="F662" s="46"/>
      <c r="G662" s="46"/>
      <c r="H662" s="46"/>
      <c r="I662" s="46"/>
      <c r="J662" s="142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142"/>
      <c r="X662" s="128"/>
      <c r="Y662" s="187"/>
    </row>
    <row r="663" spans="1:25" s="27" customFormat="1" x14ac:dyDescent="0.25">
      <c r="A663" s="50"/>
      <c r="B663" s="55"/>
      <c r="C663" s="34"/>
      <c r="D663" s="46"/>
      <c r="E663" s="46"/>
      <c r="F663" s="46"/>
      <c r="G663" s="46"/>
      <c r="H663" s="46"/>
      <c r="I663" s="46"/>
      <c r="J663" s="142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142"/>
      <c r="X663" s="128"/>
      <c r="Y663" s="187"/>
    </row>
    <row r="664" spans="1:25" s="27" customFormat="1" x14ac:dyDescent="0.25">
      <c r="A664" s="50"/>
      <c r="B664" s="55"/>
      <c r="C664" s="34"/>
      <c r="D664" s="46"/>
      <c r="E664" s="46"/>
      <c r="F664" s="46"/>
      <c r="G664" s="46"/>
      <c r="H664" s="46"/>
      <c r="I664" s="46"/>
      <c r="J664" s="142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142"/>
      <c r="X664" s="128"/>
      <c r="Y664" s="187"/>
    </row>
    <row r="665" spans="1:25" s="27" customFormat="1" x14ac:dyDescent="0.25">
      <c r="A665" s="50"/>
      <c r="B665" s="55"/>
      <c r="C665" s="34"/>
      <c r="D665" s="46"/>
      <c r="E665" s="46"/>
      <c r="F665" s="46"/>
      <c r="G665" s="46"/>
      <c r="H665" s="46"/>
      <c r="I665" s="46"/>
      <c r="J665" s="142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142"/>
      <c r="X665" s="128"/>
      <c r="Y665" s="187"/>
    </row>
    <row r="666" spans="1:25" s="27" customFormat="1" x14ac:dyDescent="0.25">
      <c r="A666" s="50"/>
      <c r="B666" s="55"/>
      <c r="C666" s="34"/>
      <c r="D666" s="46"/>
      <c r="E666" s="46"/>
      <c r="F666" s="46"/>
      <c r="G666" s="46"/>
      <c r="H666" s="46"/>
      <c r="I666" s="46"/>
      <c r="J666" s="142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142"/>
      <c r="X666" s="128"/>
      <c r="Y666" s="187"/>
    </row>
    <row r="667" spans="1:25" s="27" customFormat="1" x14ac:dyDescent="0.25">
      <c r="A667" s="50"/>
      <c r="B667" s="55"/>
      <c r="C667" s="34"/>
      <c r="D667" s="46"/>
      <c r="E667" s="46"/>
      <c r="F667" s="46"/>
      <c r="G667" s="46"/>
      <c r="H667" s="46"/>
      <c r="I667" s="46"/>
      <c r="J667" s="142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142"/>
      <c r="X667" s="128"/>
      <c r="Y667" s="187"/>
    </row>
    <row r="668" spans="1:25" s="27" customFormat="1" x14ac:dyDescent="0.25">
      <c r="A668" s="50"/>
      <c r="B668" s="55"/>
      <c r="C668" s="34"/>
      <c r="D668" s="46"/>
      <c r="E668" s="46"/>
      <c r="F668" s="46"/>
      <c r="G668" s="46"/>
      <c r="H668" s="46"/>
      <c r="I668" s="46"/>
      <c r="J668" s="142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142"/>
      <c r="X668" s="128"/>
      <c r="Y668" s="187"/>
    </row>
    <row r="669" spans="1:25" s="27" customFormat="1" x14ac:dyDescent="0.25">
      <c r="A669" s="50"/>
      <c r="B669" s="55"/>
      <c r="C669" s="34"/>
      <c r="D669" s="46"/>
      <c r="E669" s="46"/>
      <c r="F669" s="46"/>
      <c r="G669" s="46"/>
      <c r="H669" s="46"/>
      <c r="I669" s="46"/>
      <c r="J669" s="142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142"/>
      <c r="X669" s="128"/>
      <c r="Y669" s="187"/>
    </row>
    <row r="670" spans="1:25" s="27" customFormat="1" x14ac:dyDescent="0.25">
      <c r="A670" s="50"/>
      <c r="B670" s="55"/>
      <c r="C670" s="34"/>
      <c r="D670" s="46"/>
      <c r="E670" s="46"/>
      <c r="F670" s="46"/>
      <c r="G670" s="46"/>
      <c r="H670" s="46"/>
      <c r="I670" s="46"/>
      <c r="J670" s="142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142"/>
      <c r="X670" s="128"/>
      <c r="Y670" s="187"/>
    </row>
    <row r="671" spans="1:25" s="27" customFormat="1" x14ac:dyDescent="0.25">
      <c r="A671" s="50"/>
      <c r="B671" s="55"/>
      <c r="C671" s="34"/>
      <c r="D671" s="46"/>
      <c r="E671" s="46"/>
      <c r="F671" s="46"/>
      <c r="G671" s="46"/>
      <c r="H671" s="46"/>
      <c r="I671" s="46"/>
      <c r="J671" s="142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142"/>
      <c r="X671" s="128"/>
      <c r="Y671" s="187"/>
    </row>
    <row r="672" spans="1:25" s="27" customFormat="1" x14ac:dyDescent="0.25">
      <c r="A672" s="50"/>
      <c r="B672" s="55"/>
      <c r="C672" s="34"/>
      <c r="D672" s="46"/>
      <c r="E672" s="46"/>
      <c r="F672" s="46"/>
      <c r="G672" s="46"/>
      <c r="H672" s="46"/>
      <c r="I672" s="46"/>
      <c r="J672" s="142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142"/>
      <c r="X672" s="128"/>
      <c r="Y672" s="187"/>
    </row>
    <row r="673" spans="1:25" s="27" customFormat="1" x14ac:dyDescent="0.25">
      <c r="A673" s="50"/>
      <c r="B673" s="55"/>
      <c r="C673" s="34"/>
      <c r="D673" s="46"/>
      <c r="E673" s="46"/>
      <c r="F673" s="46"/>
      <c r="G673" s="46"/>
      <c r="H673" s="46"/>
      <c r="I673" s="46"/>
      <c r="J673" s="142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142"/>
      <c r="X673" s="128"/>
      <c r="Y673" s="187"/>
    </row>
    <row r="674" spans="1:25" s="27" customFormat="1" x14ac:dyDescent="0.25">
      <c r="A674" s="50"/>
      <c r="B674" s="55"/>
      <c r="C674" s="34"/>
      <c r="D674" s="46"/>
      <c r="E674" s="46"/>
      <c r="F674" s="46"/>
      <c r="G674" s="46"/>
      <c r="H674" s="46"/>
      <c r="I674" s="46"/>
      <c r="J674" s="142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142"/>
      <c r="X674" s="128"/>
      <c r="Y674" s="187"/>
    </row>
    <row r="675" spans="1:25" s="27" customFormat="1" x14ac:dyDescent="0.25">
      <c r="A675" s="50"/>
      <c r="B675" s="55"/>
      <c r="C675" s="34"/>
      <c r="D675" s="46"/>
      <c r="E675" s="46"/>
      <c r="F675" s="46"/>
      <c r="G675" s="46"/>
      <c r="H675" s="46"/>
      <c r="I675" s="46"/>
      <c r="J675" s="142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142"/>
      <c r="X675" s="128"/>
      <c r="Y675" s="187"/>
    </row>
    <row r="676" spans="1:25" s="27" customFormat="1" x14ac:dyDescent="0.25">
      <c r="A676" s="50"/>
      <c r="B676" s="55"/>
      <c r="C676" s="34"/>
      <c r="D676" s="46"/>
      <c r="E676" s="46"/>
      <c r="F676" s="46"/>
      <c r="G676" s="46"/>
      <c r="H676" s="46"/>
      <c r="I676" s="46"/>
      <c r="J676" s="142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142"/>
      <c r="X676" s="128"/>
      <c r="Y676" s="187"/>
    </row>
    <row r="677" spans="1:25" s="27" customFormat="1" x14ac:dyDescent="0.25">
      <c r="A677" s="50"/>
      <c r="B677" s="55"/>
      <c r="C677" s="34"/>
      <c r="D677" s="46"/>
      <c r="E677" s="46"/>
      <c r="F677" s="46"/>
      <c r="G677" s="46"/>
      <c r="H677" s="46"/>
      <c r="I677" s="46"/>
      <c r="J677" s="142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142"/>
      <c r="X677" s="128"/>
      <c r="Y677" s="187"/>
    </row>
    <row r="678" spans="1:25" s="27" customFormat="1" x14ac:dyDescent="0.25">
      <c r="A678" s="50"/>
      <c r="B678" s="55"/>
      <c r="C678" s="34"/>
      <c r="D678" s="46"/>
      <c r="E678" s="46"/>
      <c r="F678" s="46"/>
      <c r="G678" s="46"/>
      <c r="H678" s="46"/>
      <c r="I678" s="46"/>
      <c r="J678" s="142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142"/>
      <c r="X678" s="128"/>
      <c r="Y678" s="187"/>
    </row>
    <row r="679" spans="1:25" s="27" customFormat="1" x14ac:dyDescent="0.25">
      <c r="A679" s="50"/>
      <c r="B679" s="55"/>
      <c r="C679" s="34"/>
      <c r="D679" s="46"/>
      <c r="E679" s="46"/>
      <c r="F679" s="46"/>
      <c r="G679" s="46"/>
      <c r="H679" s="46"/>
      <c r="I679" s="46"/>
      <c r="J679" s="142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142"/>
      <c r="X679" s="128"/>
      <c r="Y679" s="187"/>
    </row>
    <row r="680" spans="1:25" s="27" customFormat="1" x14ac:dyDescent="0.25">
      <c r="A680" s="50"/>
      <c r="B680" s="55"/>
      <c r="C680" s="34"/>
      <c r="D680" s="46"/>
      <c r="E680" s="46"/>
      <c r="F680" s="46"/>
      <c r="G680" s="46"/>
      <c r="H680" s="46"/>
      <c r="I680" s="46"/>
      <c r="J680" s="142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142"/>
      <c r="X680" s="128"/>
      <c r="Y680" s="187"/>
    </row>
    <row r="681" spans="1:25" s="27" customFormat="1" x14ac:dyDescent="0.25">
      <c r="A681" s="50"/>
      <c r="B681" s="55"/>
      <c r="C681" s="34"/>
      <c r="D681" s="46"/>
      <c r="E681" s="46"/>
      <c r="F681" s="46"/>
      <c r="G681" s="46"/>
      <c r="H681" s="46"/>
      <c r="I681" s="46"/>
      <c r="J681" s="142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142"/>
      <c r="X681" s="128"/>
      <c r="Y681" s="187"/>
    </row>
    <row r="682" spans="1:25" s="27" customFormat="1" x14ac:dyDescent="0.25">
      <c r="A682" s="50"/>
      <c r="B682" s="55"/>
      <c r="C682" s="34"/>
      <c r="D682" s="46"/>
      <c r="E682" s="46"/>
      <c r="F682" s="46"/>
      <c r="G682" s="46"/>
      <c r="H682" s="46"/>
      <c r="I682" s="46"/>
      <c r="J682" s="142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142"/>
      <c r="X682" s="128"/>
      <c r="Y682" s="187"/>
    </row>
    <row r="683" spans="1:25" s="27" customFormat="1" x14ac:dyDescent="0.25">
      <c r="A683" s="50"/>
      <c r="B683" s="55"/>
      <c r="C683" s="34"/>
      <c r="D683" s="46"/>
      <c r="E683" s="46"/>
      <c r="F683" s="46"/>
      <c r="G683" s="46"/>
      <c r="H683" s="46"/>
      <c r="I683" s="46"/>
      <c r="J683" s="142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142"/>
      <c r="X683" s="128"/>
      <c r="Y683" s="187"/>
    </row>
    <row r="684" spans="1:25" s="27" customFormat="1" x14ac:dyDescent="0.25">
      <c r="A684" s="50"/>
      <c r="B684" s="55"/>
      <c r="C684" s="34"/>
      <c r="D684" s="46"/>
      <c r="E684" s="46"/>
      <c r="F684" s="46"/>
      <c r="G684" s="46"/>
      <c r="H684" s="46"/>
      <c r="I684" s="46"/>
      <c r="J684" s="142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142"/>
      <c r="X684" s="128"/>
      <c r="Y684" s="187"/>
    </row>
    <row r="685" spans="1:25" s="27" customFormat="1" x14ac:dyDescent="0.25">
      <c r="A685" s="50"/>
      <c r="B685" s="55"/>
      <c r="C685" s="34"/>
      <c r="D685" s="46"/>
      <c r="E685" s="46"/>
      <c r="F685" s="46"/>
      <c r="G685" s="46"/>
      <c r="H685" s="46"/>
      <c r="I685" s="46"/>
      <c r="J685" s="142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142"/>
      <c r="X685" s="128"/>
      <c r="Y685" s="187"/>
    </row>
    <row r="686" spans="1:25" s="27" customFormat="1" x14ac:dyDescent="0.25">
      <c r="A686" s="50"/>
      <c r="B686" s="55"/>
      <c r="C686" s="34"/>
      <c r="D686" s="46"/>
      <c r="E686" s="46"/>
      <c r="F686" s="46"/>
      <c r="G686" s="46"/>
      <c r="H686" s="46"/>
      <c r="I686" s="46"/>
      <c r="J686" s="142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142"/>
      <c r="X686" s="128"/>
      <c r="Y686" s="187"/>
    </row>
    <row r="687" spans="1:25" s="27" customFormat="1" x14ac:dyDescent="0.25">
      <c r="A687" s="50"/>
      <c r="B687" s="55"/>
      <c r="C687" s="34"/>
      <c r="D687" s="46"/>
      <c r="E687" s="46"/>
      <c r="F687" s="46"/>
      <c r="G687" s="46"/>
      <c r="H687" s="46"/>
      <c r="I687" s="46"/>
      <c r="J687" s="142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142"/>
      <c r="X687" s="128"/>
      <c r="Y687" s="187"/>
    </row>
    <row r="688" spans="1:25" s="27" customFormat="1" x14ac:dyDescent="0.25">
      <c r="A688" s="50"/>
      <c r="B688" s="55"/>
      <c r="C688" s="34"/>
      <c r="D688" s="46"/>
      <c r="E688" s="46"/>
      <c r="F688" s="46"/>
      <c r="G688" s="46"/>
      <c r="H688" s="46"/>
      <c r="I688" s="46"/>
      <c r="J688" s="142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142"/>
      <c r="X688" s="128"/>
      <c r="Y688" s="187"/>
    </row>
    <row r="689" spans="1:25" s="27" customFormat="1" x14ac:dyDescent="0.25">
      <c r="A689" s="50"/>
      <c r="B689" s="55"/>
      <c r="C689" s="34"/>
      <c r="D689" s="46"/>
      <c r="E689" s="46"/>
      <c r="F689" s="46"/>
      <c r="G689" s="46"/>
      <c r="H689" s="46"/>
      <c r="I689" s="46"/>
      <c r="J689" s="142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142"/>
      <c r="X689" s="128"/>
      <c r="Y689" s="187"/>
    </row>
    <row r="690" spans="1:25" s="27" customFormat="1" x14ac:dyDescent="0.25">
      <c r="A690" s="50"/>
      <c r="B690" s="55"/>
      <c r="C690" s="34"/>
      <c r="D690" s="46"/>
      <c r="E690" s="46"/>
      <c r="F690" s="46"/>
      <c r="G690" s="46"/>
      <c r="H690" s="46"/>
      <c r="I690" s="46"/>
      <c r="J690" s="142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142"/>
      <c r="X690" s="128"/>
      <c r="Y690" s="187"/>
    </row>
    <row r="691" spans="1:25" s="27" customFormat="1" x14ac:dyDescent="0.25">
      <c r="A691" s="50"/>
      <c r="B691" s="55"/>
      <c r="C691" s="34"/>
      <c r="D691" s="46"/>
      <c r="E691" s="46"/>
      <c r="F691" s="46"/>
      <c r="G691" s="46"/>
      <c r="H691" s="46"/>
      <c r="I691" s="46"/>
      <c r="J691" s="142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142"/>
      <c r="X691" s="128"/>
      <c r="Y691" s="187"/>
    </row>
    <row r="692" spans="1:25" s="27" customFormat="1" x14ac:dyDescent="0.25">
      <c r="A692" s="50"/>
      <c r="B692" s="55"/>
      <c r="C692" s="34"/>
      <c r="D692" s="46"/>
      <c r="E692" s="46"/>
      <c r="F692" s="46"/>
      <c r="G692" s="46"/>
      <c r="H692" s="46"/>
      <c r="I692" s="46"/>
      <c r="J692" s="142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142"/>
      <c r="X692" s="128"/>
      <c r="Y692" s="187"/>
    </row>
    <row r="693" spans="1:25" s="27" customFormat="1" x14ac:dyDescent="0.25">
      <c r="A693" s="50"/>
      <c r="B693" s="55"/>
      <c r="C693" s="34"/>
      <c r="D693" s="46"/>
      <c r="E693" s="46"/>
      <c r="F693" s="46"/>
      <c r="G693" s="46"/>
      <c r="H693" s="46"/>
      <c r="I693" s="46"/>
      <c r="J693" s="142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142"/>
      <c r="X693" s="128"/>
      <c r="Y693" s="187"/>
    </row>
    <row r="694" spans="1:25" s="27" customFormat="1" x14ac:dyDescent="0.25">
      <c r="A694" s="50"/>
      <c r="B694" s="55"/>
      <c r="C694" s="34"/>
      <c r="D694" s="46"/>
      <c r="E694" s="46"/>
      <c r="F694" s="46"/>
      <c r="G694" s="46"/>
      <c r="H694" s="46"/>
      <c r="I694" s="46"/>
      <c r="J694" s="142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142"/>
      <c r="X694" s="128"/>
      <c r="Y694" s="187"/>
    </row>
    <row r="695" spans="1:25" s="27" customFormat="1" x14ac:dyDescent="0.25">
      <c r="A695" s="50"/>
      <c r="B695" s="55"/>
      <c r="C695" s="34"/>
      <c r="D695" s="46"/>
      <c r="E695" s="46"/>
      <c r="F695" s="46"/>
      <c r="G695" s="46"/>
      <c r="H695" s="46"/>
      <c r="I695" s="46"/>
      <c r="J695" s="142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142"/>
      <c r="X695" s="128"/>
      <c r="Y695" s="187"/>
    </row>
    <row r="696" spans="1:25" s="27" customFormat="1" x14ac:dyDescent="0.25">
      <c r="A696" s="50"/>
      <c r="B696" s="55"/>
      <c r="C696" s="34"/>
      <c r="D696" s="46"/>
      <c r="E696" s="46"/>
      <c r="F696" s="46"/>
      <c r="G696" s="46"/>
      <c r="H696" s="46"/>
      <c r="I696" s="46"/>
      <c r="J696" s="142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142"/>
      <c r="X696" s="128"/>
      <c r="Y696" s="187"/>
    </row>
    <row r="697" spans="1:25" s="27" customFormat="1" x14ac:dyDescent="0.25">
      <c r="A697" s="50"/>
      <c r="B697" s="55"/>
      <c r="C697" s="34"/>
      <c r="D697" s="46"/>
      <c r="E697" s="46"/>
      <c r="F697" s="46"/>
      <c r="G697" s="46"/>
      <c r="H697" s="46"/>
      <c r="I697" s="46"/>
      <c r="J697" s="142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142"/>
      <c r="X697" s="128"/>
      <c r="Y697" s="187"/>
    </row>
    <row r="698" spans="1:25" s="27" customFormat="1" x14ac:dyDescent="0.25">
      <c r="A698" s="50"/>
      <c r="B698" s="55"/>
      <c r="C698" s="34"/>
      <c r="D698" s="46"/>
      <c r="E698" s="46"/>
      <c r="F698" s="46"/>
      <c r="G698" s="46"/>
      <c r="H698" s="46"/>
      <c r="I698" s="46"/>
      <c r="J698" s="142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142"/>
      <c r="X698" s="128"/>
      <c r="Y698" s="187"/>
    </row>
    <row r="699" spans="1:25" s="27" customFormat="1" x14ac:dyDescent="0.25">
      <c r="A699" s="50"/>
      <c r="B699" s="55"/>
      <c r="C699" s="34"/>
      <c r="D699" s="46"/>
      <c r="E699" s="46"/>
      <c r="F699" s="46"/>
      <c r="G699" s="46"/>
      <c r="H699" s="46"/>
      <c r="I699" s="46"/>
      <c r="J699" s="142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142"/>
      <c r="X699" s="128"/>
      <c r="Y699" s="187"/>
    </row>
    <row r="700" spans="1:25" s="27" customFormat="1" x14ac:dyDescent="0.25">
      <c r="A700" s="50"/>
      <c r="B700" s="55"/>
      <c r="C700" s="34"/>
      <c r="D700" s="46"/>
      <c r="E700" s="46"/>
      <c r="F700" s="46"/>
      <c r="G700" s="46"/>
      <c r="H700" s="46"/>
      <c r="I700" s="46"/>
      <c r="J700" s="142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142"/>
      <c r="X700" s="128"/>
      <c r="Y700" s="187"/>
    </row>
    <row r="701" spans="1:25" s="27" customFormat="1" x14ac:dyDescent="0.25">
      <c r="A701" s="50"/>
      <c r="B701" s="55"/>
      <c r="C701" s="34"/>
      <c r="D701" s="46"/>
      <c r="E701" s="46"/>
      <c r="F701" s="46"/>
      <c r="G701" s="46"/>
      <c r="H701" s="46"/>
      <c r="I701" s="46"/>
      <c r="J701" s="142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142"/>
      <c r="X701" s="128"/>
      <c r="Y701" s="187"/>
    </row>
    <row r="702" spans="1:25" s="27" customFormat="1" x14ac:dyDescent="0.25">
      <c r="A702" s="50"/>
      <c r="B702" s="55"/>
      <c r="C702" s="34"/>
      <c r="D702" s="46"/>
      <c r="E702" s="46"/>
      <c r="F702" s="46"/>
      <c r="G702" s="46"/>
      <c r="H702" s="46"/>
      <c r="I702" s="46"/>
      <c r="J702" s="142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142"/>
      <c r="X702" s="128"/>
      <c r="Y702" s="187"/>
    </row>
    <row r="703" spans="1:25" s="27" customFormat="1" x14ac:dyDescent="0.25">
      <c r="A703" s="50"/>
      <c r="B703" s="55"/>
      <c r="C703" s="34"/>
      <c r="D703" s="46"/>
      <c r="E703" s="46"/>
      <c r="F703" s="46"/>
      <c r="G703" s="46"/>
      <c r="H703" s="46"/>
      <c r="I703" s="46"/>
      <c r="J703" s="142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142"/>
      <c r="X703" s="128"/>
      <c r="Y703" s="187"/>
    </row>
    <row r="704" spans="1:25" s="27" customFormat="1" x14ac:dyDescent="0.25">
      <c r="A704" s="50"/>
      <c r="B704" s="55"/>
      <c r="C704" s="34"/>
      <c r="D704" s="46"/>
      <c r="E704" s="46"/>
      <c r="F704" s="46"/>
      <c r="G704" s="46"/>
      <c r="H704" s="46"/>
      <c r="I704" s="46"/>
      <c r="J704" s="142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142"/>
      <c r="X704" s="128"/>
      <c r="Y704" s="187"/>
    </row>
    <row r="705" spans="1:25" s="27" customFormat="1" x14ac:dyDescent="0.25">
      <c r="A705" s="50"/>
      <c r="B705" s="55"/>
      <c r="C705" s="34"/>
      <c r="D705" s="46"/>
      <c r="E705" s="46"/>
      <c r="F705" s="46"/>
      <c r="G705" s="46"/>
      <c r="H705" s="46"/>
      <c r="I705" s="46"/>
      <c r="J705" s="142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142"/>
      <c r="X705" s="128"/>
      <c r="Y705" s="187"/>
    </row>
    <row r="706" spans="1:25" s="27" customFormat="1" x14ac:dyDescent="0.25">
      <c r="A706" s="50"/>
      <c r="B706" s="55"/>
      <c r="C706" s="34"/>
      <c r="D706" s="46"/>
      <c r="E706" s="46"/>
      <c r="F706" s="46"/>
      <c r="G706" s="46"/>
      <c r="H706" s="46"/>
      <c r="I706" s="46"/>
      <c r="J706" s="142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142"/>
      <c r="X706" s="128"/>
      <c r="Y706" s="187"/>
    </row>
    <row r="707" spans="1:25" s="27" customFormat="1" x14ac:dyDescent="0.25">
      <c r="A707" s="50"/>
      <c r="B707" s="55"/>
      <c r="C707" s="34"/>
      <c r="D707" s="46"/>
      <c r="E707" s="46"/>
      <c r="F707" s="46"/>
      <c r="G707" s="46"/>
      <c r="H707" s="46"/>
      <c r="I707" s="46"/>
      <c r="J707" s="142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142"/>
      <c r="X707" s="128"/>
      <c r="Y707" s="187"/>
    </row>
    <row r="708" spans="1:25" s="27" customFormat="1" x14ac:dyDescent="0.25">
      <c r="A708" s="50"/>
      <c r="B708" s="55"/>
      <c r="C708" s="34"/>
      <c r="D708" s="46"/>
      <c r="E708" s="46"/>
      <c r="F708" s="46"/>
      <c r="G708" s="46"/>
      <c r="H708" s="46"/>
      <c r="I708" s="46"/>
      <c r="J708" s="142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142"/>
      <c r="X708" s="128"/>
      <c r="Y708" s="187"/>
    </row>
    <row r="709" spans="1:25" s="27" customFormat="1" x14ac:dyDescent="0.25">
      <c r="A709" s="50"/>
      <c r="B709" s="55"/>
      <c r="C709" s="34"/>
      <c r="D709" s="46"/>
      <c r="E709" s="46"/>
      <c r="F709" s="46"/>
      <c r="G709" s="46"/>
      <c r="H709" s="46"/>
      <c r="I709" s="46"/>
      <c r="J709" s="142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142"/>
      <c r="X709" s="128"/>
      <c r="Y709" s="187"/>
    </row>
    <row r="710" spans="1:25" s="27" customFormat="1" x14ac:dyDescent="0.25">
      <c r="A710" s="50"/>
      <c r="B710" s="55"/>
      <c r="C710" s="34"/>
      <c r="D710" s="46"/>
      <c r="E710" s="46"/>
      <c r="F710" s="46"/>
      <c r="G710" s="46"/>
      <c r="H710" s="46"/>
      <c r="I710" s="46"/>
      <c r="J710" s="142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142"/>
      <c r="X710" s="128"/>
      <c r="Y710" s="187"/>
    </row>
    <row r="711" spans="1:25" s="27" customFormat="1" x14ac:dyDescent="0.25">
      <c r="A711" s="50"/>
      <c r="B711" s="55"/>
      <c r="C711" s="34"/>
      <c r="D711" s="46"/>
      <c r="E711" s="46"/>
      <c r="F711" s="46"/>
      <c r="G711" s="46"/>
      <c r="H711" s="46"/>
      <c r="I711" s="46"/>
      <c r="J711" s="142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142"/>
      <c r="X711" s="128"/>
      <c r="Y711" s="187"/>
    </row>
    <row r="712" spans="1:25" s="27" customFormat="1" x14ac:dyDescent="0.25">
      <c r="A712" s="50"/>
      <c r="B712" s="55"/>
      <c r="C712" s="34"/>
      <c r="D712" s="46"/>
      <c r="E712" s="46"/>
      <c r="F712" s="46"/>
      <c r="G712" s="46"/>
      <c r="H712" s="46"/>
      <c r="I712" s="46"/>
      <c r="J712" s="142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142"/>
      <c r="X712" s="128"/>
      <c r="Y712" s="187"/>
    </row>
    <row r="713" spans="1:25" s="27" customFormat="1" x14ac:dyDescent="0.25">
      <c r="A713" s="50"/>
      <c r="B713" s="55"/>
      <c r="C713" s="34"/>
      <c r="D713" s="46"/>
      <c r="E713" s="46"/>
      <c r="F713" s="46"/>
      <c r="G713" s="46"/>
      <c r="H713" s="46"/>
      <c r="I713" s="46"/>
      <c r="J713" s="142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142"/>
      <c r="X713" s="128"/>
      <c r="Y713" s="187"/>
    </row>
    <row r="714" spans="1:25" s="27" customFormat="1" x14ac:dyDescent="0.25">
      <c r="A714" s="50"/>
      <c r="B714" s="55"/>
      <c r="C714" s="34"/>
      <c r="D714" s="46"/>
      <c r="E714" s="46"/>
      <c r="F714" s="46"/>
      <c r="G714" s="46"/>
      <c r="H714" s="46"/>
      <c r="I714" s="46"/>
      <c r="J714" s="142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142"/>
      <c r="X714" s="128"/>
      <c r="Y714" s="187"/>
    </row>
    <row r="715" spans="1:25" s="27" customFormat="1" x14ac:dyDescent="0.25">
      <c r="A715" s="50"/>
      <c r="B715" s="55"/>
      <c r="C715" s="34"/>
      <c r="D715" s="46"/>
      <c r="E715" s="46"/>
      <c r="F715" s="46"/>
      <c r="G715" s="46"/>
      <c r="H715" s="46"/>
      <c r="I715" s="46"/>
      <c r="J715" s="142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142"/>
      <c r="X715" s="128"/>
      <c r="Y715" s="187"/>
    </row>
    <row r="716" spans="1:25" s="27" customFormat="1" x14ac:dyDescent="0.25">
      <c r="A716" s="50"/>
      <c r="B716" s="55"/>
      <c r="C716" s="34"/>
      <c r="D716" s="46"/>
      <c r="E716" s="46"/>
      <c r="F716" s="46"/>
      <c r="G716" s="46"/>
      <c r="H716" s="46"/>
      <c r="I716" s="46"/>
      <c r="J716" s="142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142"/>
      <c r="X716" s="128"/>
      <c r="Y716" s="187"/>
    </row>
    <row r="717" spans="1:25" s="27" customFormat="1" x14ac:dyDescent="0.25">
      <c r="A717" s="50"/>
      <c r="B717" s="55"/>
      <c r="C717" s="34"/>
      <c r="D717" s="46"/>
      <c r="E717" s="46"/>
      <c r="F717" s="46"/>
      <c r="G717" s="46"/>
      <c r="H717" s="46"/>
      <c r="I717" s="46"/>
      <c r="J717" s="142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142"/>
      <c r="X717" s="128"/>
      <c r="Y717" s="187"/>
    </row>
    <row r="718" spans="1:25" s="27" customFormat="1" x14ac:dyDescent="0.25">
      <c r="A718" s="50"/>
      <c r="B718" s="55"/>
      <c r="C718" s="34"/>
      <c r="D718" s="46"/>
      <c r="E718" s="46"/>
      <c r="F718" s="46"/>
      <c r="G718" s="46"/>
      <c r="H718" s="46"/>
      <c r="I718" s="46"/>
      <c r="J718" s="142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142"/>
      <c r="X718" s="128"/>
      <c r="Y718" s="187"/>
    </row>
    <row r="719" spans="1:25" s="27" customFormat="1" x14ac:dyDescent="0.25">
      <c r="A719" s="50"/>
      <c r="B719" s="55"/>
      <c r="C719" s="34"/>
      <c r="D719" s="46"/>
      <c r="E719" s="46"/>
      <c r="F719" s="46"/>
      <c r="G719" s="46"/>
      <c r="H719" s="46"/>
      <c r="I719" s="46"/>
      <c r="J719" s="142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142"/>
      <c r="X719" s="128"/>
      <c r="Y719" s="187"/>
    </row>
    <row r="720" spans="1:25" s="27" customFormat="1" x14ac:dyDescent="0.25">
      <c r="A720" s="50"/>
      <c r="B720" s="55"/>
      <c r="C720" s="34"/>
      <c r="D720" s="46"/>
      <c r="E720" s="46"/>
      <c r="F720" s="46"/>
      <c r="G720" s="46"/>
      <c r="H720" s="46"/>
      <c r="I720" s="46"/>
      <c r="J720" s="142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142"/>
      <c r="X720" s="128"/>
      <c r="Y720" s="187"/>
    </row>
    <row r="721" spans="1:25" s="27" customFormat="1" x14ac:dyDescent="0.25">
      <c r="A721" s="50"/>
      <c r="B721" s="55"/>
      <c r="C721" s="34"/>
      <c r="D721" s="46"/>
      <c r="E721" s="46"/>
      <c r="F721" s="46"/>
      <c r="G721" s="46"/>
      <c r="H721" s="46"/>
      <c r="I721" s="46"/>
      <c r="J721" s="142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142"/>
      <c r="X721" s="128"/>
      <c r="Y721" s="187"/>
    </row>
    <row r="722" spans="1:25" s="27" customFormat="1" x14ac:dyDescent="0.25">
      <c r="A722" s="50"/>
      <c r="B722" s="55"/>
      <c r="C722" s="34"/>
      <c r="D722" s="46"/>
      <c r="E722" s="46"/>
      <c r="F722" s="46"/>
      <c r="G722" s="46"/>
      <c r="H722" s="46"/>
      <c r="I722" s="46"/>
      <c r="J722" s="142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142"/>
      <c r="X722" s="128"/>
      <c r="Y722" s="187"/>
    </row>
    <row r="723" spans="1:25" s="27" customFormat="1" x14ac:dyDescent="0.25">
      <c r="A723" s="50"/>
      <c r="B723" s="55"/>
      <c r="C723" s="34"/>
      <c r="D723" s="46"/>
      <c r="E723" s="46"/>
      <c r="F723" s="46"/>
      <c r="G723" s="46"/>
      <c r="H723" s="46"/>
      <c r="I723" s="46"/>
      <c r="J723" s="142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142"/>
      <c r="X723" s="128"/>
      <c r="Y723" s="187"/>
    </row>
    <row r="724" spans="1:25" s="27" customFormat="1" x14ac:dyDescent="0.25">
      <c r="A724" s="50"/>
      <c r="B724" s="55"/>
      <c r="C724" s="34"/>
      <c r="D724" s="46"/>
      <c r="E724" s="46"/>
      <c r="F724" s="46"/>
      <c r="G724" s="46"/>
      <c r="H724" s="46"/>
      <c r="I724" s="46"/>
      <c r="J724" s="142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142"/>
      <c r="X724" s="128"/>
      <c r="Y724" s="187"/>
    </row>
    <row r="725" spans="1:25" s="27" customFormat="1" x14ac:dyDescent="0.25">
      <c r="A725" s="50"/>
      <c r="B725" s="55"/>
      <c r="C725" s="34"/>
      <c r="D725" s="46"/>
      <c r="E725" s="46"/>
      <c r="F725" s="46"/>
      <c r="G725" s="46"/>
      <c r="H725" s="46"/>
      <c r="I725" s="46"/>
      <c r="J725" s="142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142"/>
      <c r="X725" s="128"/>
      <c r="Y725" s="187"/>
    </row>
    <row r="726" spans="1:25" s="27" customFormat="1" x14ac:dyDescent="0.25">
      <c r="A726" s="50"/>
      <c r="B726" s="55"/>
      <c r="C726" s="34"/>
      <c r="D726" s="46"/>
      <c r="E726" s="46"/>
      <c r="F726" s="46"/>
      <c r="G726" s="46"/>
      <c r="H726" s="46"/>
      <c r="I726" s="46"/>
      <c r="J726" s="142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142"/>
      <c r="X726" s="128"/>
      <c r="Y726" s="187"/>
    </row>
    <row r="727" spans="1:25" s="27" customFormat="1" x14ac:dyDescent="0.25">
      <c r="A727" s="50"/>
      <c r="B727" s="55"/>
      <c r="C727" s="34"/>
      <c r="D727" s="46"/>
      <c r="E727" s="46"/>
      <c r="F727" s="46"/>
      <c r="G727" s="46"/>
      <c r="H727" s="46"/>
      <c r="I727" s="46"/>
      <c r="J727" s="142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142"/>
      <c r="X727" s="128"/>
      <c r="Y727" s="187"/>
    </row>
    <row r="728" spans="1:25" s="27" customFormat="1" x14ac:dyDescent="0.25">
      <c r="A728" s="50"/>
      <c r="B728" s="55"/>
      <c r="C728" s="34"/>
      <c r="D728" s="46"/>
      <c r="E728" s="46"/>
      <c r="F728" s="46"/>
      <c r="G728" s="46"/>
      <c r="H728" s="46"/>
      <c r="I728" s="46"/>
      <c r="J728" s="142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142"/>
      <c r="X728" s="128"/>
      <c r="Y728" s="187"/>
    </row>
    <row r="729" spans="1:25" s="27" customFormat="1" x14ac:dyDescent="0.25">
      <c r="A729" s="50"/>
      <c r="B729" s="55"/>
      <c r="C729" s="34"/>
      <c r="D729" s="46"/>
      <c r="E729" s="46"/>
      <c r="F729" s="46"/>
      <c r="G729" s="46"/>
      <c r="H729" s="46"/>
      <c r="I729" s="46"/>
      <c r="J729" s="142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142"/>
      <c r="X729" s="128"/>
      <c r="Y729" s="187"/>
    </row>
    <row r="730" spans="1:25" s="27" customFormat="1" x14ac:dyDescent="0.25">
      <c r="A730" s="50"/>
      <c r="B730" s="55"/>
      <c r="C730" s="34"/>
      <c r="D730" s="46"/>
      <c r="E730" s="46"/>
      <c r="F730" s="46"/>
      <c r="G730" s="46"/>
      <c r="H730" s="46"/>
      <c r="I730" s="46"/>
      <c r="J730" s="142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142"/>
      <c r="X730" s="128"/>
      <c r="Y730" s="187"/>
    </row>
    <row r="731" spans="1:25" s="27" customFormat="1" x14ac:dyDescent="0.25">
      <c r="A731" s="50"/>
      <c r="B731" s="55"/>
      <c r="C731" s="34"/>
      <c r="D731" s="46"/>
      <c r="E731" s="46"/>
      <c r="F731" s="46"/>
      <c r="G731" s="46"/>
      <c r="H731" s="46"/>
      <c r="I731" s="46"/>
      <c r="J731" s="142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142"/>
      <c r="X731" s="128"/>
      <c r="Y731" s="187"/>
    </row>
    <row r="732" spans="1:25" s="27" customFormat="1" x14ac:dyDescent="0.25">
      <c r="A732" s="50"/>
      <c r="B732" s="55"/>
      <c r="C732" s="34"/>
      <c r="D732" s="46"/>
      <c r="E732" s="46"/>
      <c r="F732" s="46"/>
      <c r="G732" s="46"/>
      <c r="H732" s="46"/>
      <c r="I732" s="46"/>
      <c r="J732" s="142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142"/>
      <c r="X732" s="128"/>
      <c r="Y732" s="187"/>
    </row>
    <row r="733" spans="1:25" s="27" customFormat="1" x14ac:dyDescent="0.25">
      <c r="A733" s="50"/>
      <c r="B733" s="55"/>
      <c r="C733" s="34"/>
      <c r="D733" s="46"/>
      <c r="E733" s="46"/>
      <c r="F733" s="46"/>
      <c r="G733" s="46"/>
      <c r="H733" s="46"/>
      <c r="I733" s="46"/>
      <c r="J733" s="142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142"/>
      <c r="X733" s="128"/>
      <c r="Y733" s="187"/>
    </row>
    <row r="734" spans="1:25" s="27" customFormat="1" x14ac:dyDescent="0.25">
      <c r="A734" s="50"/>
      <c r="B734" s="55"/>
      <c r="C734" s="34"/>
      <c r="D734" s="46"/>
      <c r="E734" s="46"/>
      <c r="F734" s="46"/>
      <c r="G734" s="46"/>
      <c r="H734" s="46"/>
      <c r="I734" s="46"/>
      <c r="J734" s="142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142"/>
      <c r="X734" s="128"/>
      <c r="Y734" s="187"/>
    </row>
    <row r="735" spans="1:25" s="27" customFormat="1" x14ac:dyDescent="0.25">
      <c r="A735" s="50"/>
      <c r="B735" s="55"/>
      <c r="C735" s="34"/>
      <c r="D735" s="46"/>
      <c r="E735" s="46"/>
      <c r="F735" s="46"/>
      <c r="G735" s="46"/>
      <c r="H735" s="46"/>
      <c r="I735" s="46"/>
      <c r="J735" s="142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142"/>
      <c r="X735" s="128"/>
      <c r="Y735" s="187"/>
    </row>
    <row r="736" spans="1:25" s="27" customFormat="1" x14ac:dyDescent="0.25">
      <c r="A736" s="50"/>
      <c r="B736" s="55"/>
      <c r="C736" s="34"/>
      <c r="D736" s="46"/>
      <c r="E736" s="46"/>
      <c r="F736" s="46"/>
      <c r="G736" s="46"/>
      <c r="H736" s="46"/>
      <c r="I736" s="46"/>
      <c r="J736" s="142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142"/>
      <c r="X736" s="128"/>
      <c r="Y736" s="187"/>
    </row>
    <row r="737" spans="1:25" s="27" customFormat="1" x14ac:dyDescent="0.25">
      <c r="A737" s="50"/>
      <c r="B737" s="55"/>
      <c r="C737" s="34"/>
      <c r="D737" s="46"/>
      <c r="E737" s="46"/>
      <c r="F737" s="46"/>
      <c r="G737" s="46"/>
      <c r="H737" s="46"/>
      <c r="I737" s="46"/>
      <c r="J737" s="142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142"/>
      <c r="X737" s="128"/>
      <c r="Y737" s="187"/>
    </row>
    <row r="738" spans="1:25" s="27" customFormat="1" x14ac:dyDescent="0.25">
      <c r="A738" s="50"/>
      <c r="B738" s="55"/>
      <c r="C738" s="34"/>
      <c r="D738" s="46"/>
      <c r="E738" s="46"/>
      <c r="F738" s="46"/>
      <c r="G738" s="46"/>
      <c r="H738" s="46"/>
      <c r="I738" s="46"/>
      <c r="J738" s="142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142"/>
      <c r="X738" s="128"/>
      <c r="Y738" s="187"/>
    </row>
    <row r="739" spans="1:25" s="27" customFormat="1" x14ac:dyDescent="0.25">
      <c r="A739" s="50"/>
      <c r="B739" s="55"/>
      <c r="C739" s="34"/>
      <c r="D739" s="46"/>
      <c r="E739" s="46"/>
      <c r="F739" s="46"/>
      <c r="G739" s="46"/>
      <c r="H739" s="46"/>
      <c r="I739" s="46"/>
      <c r="J739" s="142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142"/>
      <c r="X739" s="128"/>
      <c r="Y739" s="187"/>
    </row>
    <row r="740" spans="1:25" s="27" customFormat="1" x14ac:dyDescent="0.25">
      <c r="A740" s="50"/>
      <c r="B740" s="55"/>
      <c r="C740" s="34"/>
      <c r="D740" s="46"/>
      <c r="E740" s="46"/>
      <c r="F740" s="46"/>
      <c r="G740" s="46"/>
      <c r="H740" s="46"/>
      <c r="I740" s="46"/>
      <c r="J740" s="142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142"/>
      <c r="X740" s="128"/>
      <c r="Y740" s="187"/>
    </row>
    <row r="741" spans="1:25" s="27" customFormat="1" x14ac:dyDescent="0.25">
      <c r="A741" s="50"/>
      <c r="B741" s="55"/>
      <c r="C741" s="34"/>
      <c r="D741" s="46"/>
      <c r="E741" s="46"/>
      <c r="F741" s="46"/>
      <c r="G741" s="46"/>
      <c r="H741" s="46"/>
      <c r="I741" s="46"/>
      <c r="J741" s="142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142"/>
      <c r="X741" s="128"/>
      <c r="Y741" s="187"/>
    </row>
    <row r="742" spans="1:25" s="27" customFormat="1" x14ac:dyDescent="0.25">
      <c r="A742" s="50"/>
      <c r="B742" s="55"/>
      <c r="C742" s="34"/>
      <c r="D742" s="46"/>
      <c r="E742" s="46"/>
      <c r="F742" s="46"/>
      <c r="G742" s="46"/>
      <c r="H742" s="46"/>
      <c r="I742" s="46"/>
      <c r="J742" s="142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142"/>
      <c r="X742" s="128"/>
      <c r="Y742" s="187"/>
    </row>
    <row r="743" spans="1:25" s="27" customFormat="1" x14ac:dyDescent="0.25">
      <c r="A743" s="50"/>
      <c r="B743" s="55"/>
      <c r="C743" s="34"/>
      <c r="D743" s="46"/>
      <c r="E743" s="46"/>
      <c r="F743" s="46"/>
      <c r="G743" s="46"/>
      <c r="H743" s="46"/>
      <c r="I743" s="46"/>
      <c r="J743" s="142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142"/>
      <c r="X743" s="128"/>
      <c r="Y743" s="187"/>
    </row>
    <row r="744" spans="1:25" s="27" customFormat="1" x14ac:dyDescent="0.25">
      <c r="A744" s="50"/>
      <c r="B744" s="55"/>
      <c r="C744" s="34"/>
      <c r="D744" s="46"/>
      <c r="E744" s="46"/>
      <c r="F744" s="46"/>
      <c r="G744" s="46"/>
      <c r="H744" s="46"/>
      <c r="I744" s="46"/>
      <c r="J744" s="142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142"/>
      <c r="X744" s="128"/>
      <c r="Y744" s="187"/>
    </row>
    <row r="745" spans="1:25" s="27" customFormat="1" x14ac:dyDescent="0.25">
      <c r="A745" s="50"/>
      <c r="B745" s="55"/>
      <c r="C745" s="34"/>
      <c r="D745" s="46"/>
      <c r="E745" s="46"/>
      <c r="F745" s="46"/>
      <c r="G745" s="46"/>
      <c r="H745" s="46"/>
      <c r="I745" s="46"/>
      <c r="J745" s="142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142"/>
      <c r="X745" s="128"/>
      <c r="Y745" s="187"/>
    </row>
    <row r="746" spans="1:25" s="27" customFormat="1" x14ac:dyDescent="0.25">
      <c r="A746" s="50"/>
      <c r="B746" s="55"/>
      <c r="C746" s="34"/>
      <c r="D746" s="46"/>
      <c r="E746" s="46"/>
      <c r="F746" s="46"/>
      <c r="G746" s="46"/>
      <c r="H746" s="46"/>
      <c r="I746" s="46"/>
      <c r="J746" s="142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142"/>
      <c r="X746" s="128"/>
      <c r="Y746" s="187"/>
    </row>
    <row r="747" spans="1:25" s="27" customFormat="1" x14ac:dyDescent="0.25">
      <c r="A747" s="50"/>
      <c r="B747" s="55"/>
      <c r="C747" s="34"/>
      <c r="D747" s="46"/>
      <c r="E747" s="46"/>
      <c r="F747" s="46"/>
      <c r="G747" s="46"/>
      <c r="H747" s="46"/>
      <c r="I747" s="46"/>
      <c r="J747" s="142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142"/>
      <c r="X747" s="128"/>
      <c r="Y747" s="187"/>
    </row>
    <row r="748" spans="1:25" s="27" customFormat="1" x14ac:dyDescent="0.25">
      <c r="A748" s="50"/>
      <c r="B748" s="55"/>
      <c r="C748" s="34"/>
      <c r="D748" s="46"/>
      <c r="E748" s="46"/>
      <c r="F748" s="46"/>
      <c r="G748" s="46"/>
      <c r="H748" s="46"/>
      <c r="I748" s="46"/>
      <c r="J748" s="142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142"/>
      <c r="X748" s="128"/>
      <c r="Y748" s="187"/>
    </row>
    <row r="749" spans="1:25" s="27" customFormat="1" x14ac:dyDescent="0.25">
      <c r="A749" s="50"/>
      <c r="B749" s="55"/>
      <c r="C749" s="34"/>
      <c r="D749" s="46"/>
      <c r="E749" s="46"/>
      <c r="F749" s="46"/>
      <c r="G749" s="46"/>
      <c r="H749" s="46"/>
      <c r="I749" s="46"/>
      <c r="J749" s="142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142"/>
      <c r="X749" s="128"/>
      <c r="Y749" s="187"/>
    </row>
    <row r="750" spans="1:25" s="27" customFormat="1" x14ac:dyDescent="0.25">
      <c r="A750" s="50"/>
      <c r="B750" s="55"/>
      <c r="C750" s="34"/>
      <c r="D750" s="46"/>
      <c r="E750" s="46"/>
      <c r="F750" s="46"/>
      <c r="G750" s="46"/>
      <c r="H750" s="46"/>
      <c r="I750" s="46"/>
      <c r="J750" s="142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142"/>
      <c r="X750" s="128"/>
      <c r="Y750" s="187"/>
    </row>
    <row r="751" spans="1:25" s="27" customFormat="1" x14ac:dyDescent="0.25">
      <c r="A751" s="50"/>
      <c r="B751" s="55"/>
      <c r="C751" s="34"/>
      <c r="D751" s="46"/>
      <c r="E751" s="46"/>
      <c r="F751" s="46"/>
      <c r="G751" s="46"/>
      <c r="H751" s="46"/>
      <c r="I751" s="46"/>
      <c r="J751" s="142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142"/>
      <c r="X751" s="128"/>
      <c r="Y751" s="187"/>
    </row>
    <row r="752" spans="1:25" s="27" customFormat="1" x14ac:dyDescent="0.25">
      <c r="A752" s="50"/>
      <c r="B752" s="55"/>
      <c r="C752" s="34"/>
      <c r="D752" s="46"/>
      <c r="E752" s="46"/>
      <c r="F752" s="46"/>
      <c r="G752" s="46"/>
      <c r="H752" s="46"/>
      <c r="I752" s="46"/>
      <c r="J752" s="142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142"/>
      <c r="X752" s="128"/>
      <c r="Y752" s="187"/>
    </row>
    <row r="753" spans="1:25" s="27" customFormat="1" x14ac:dyDescent="0.25">
      <c r="A753" s="50"/>
      <c r="B753" s="55"/>
      <c r="C753" s="34"/>
      <c r="D753" s="46"/>
      <c r="E753" s="46"/>
      <c r="F753" s="46"/>
      <c r="G753" s="46"/>
      <c r="H753" s="46"/>
      <c r="I753" s="46"/>
      <c r="J753" s="142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142"/>
      <c r="X753" s="128"/>
      <c r="Y753" s="187"/>
    </row>
    <row r="754" spans="1:25" s="27" customFormat="1" x14ac:dyDescent="0.25">
      <c r="A754" s="50"/>
      <c r="B754" s="55"/>
      <c r="C754" s="34"/>
      <c r="D754" s="46"/>
      <c r="E754" s="46"/>
      <c r="F754" s="46"/>
      <c r="G754" s="46"/>
      <c r="H754" s="46"/>
      <c r="I754" s="46"/>
      <c r="J754" s="142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142"/>
      <c r="X754" s="128"/>
      <c r="Y754" s="187"/>
    </row>
    <row r="755" spans="1:25" s="27" customFormat="1" x14ac:dyDescent="0.25">
      <c r="A755" s="50"/>
      <c r="B755" s="55"/>
      <c r="C755" s="34"/>
      <c r="D755" s="46"/>
      <c r="E755" s="46"/>
      <c r="F755" s="46"/>
      <c r="G755" s="46"/>
      <c r="H755" s="46"/>
      <c r="I755" s="46"/>
      <c r="J755" s="142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142"/>
      <c r="X755" s="128"/>
      <c r="Y755" s="187"/>
    </row>
    <row r="756" spans="1:25" s="27" customFormat="1" x14ac:dyDescent="0.25">
      <c r="A756" s="50"/>
      <c r="B756" s="55"/>
      <c r="C756" s="34"/>
      <c r="D756" s="46"/>
      <c r="E756" s="46"/>
      <c r="F756" s="46"/>
      <c r="G756" s="46"/>
      <c r="H756" s="46"/>
      <c r="I756" s="46"/>
      <c r="J756" s="142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142"/>
      <c r="X756" s="128"/>
      <c r="Y756" s="187"/>
    </row>
    <row r="757" spans="1:25" s="27" customFormat="1" x14ac:dyDescent="0.25">
      <c r="A757" s="50"/>
      <c r="B757" s="55"/>
      <c r="C757" s="34"/>
      <c r="D757" s="46"/>
      <c r="E757" s="46"/>
      <c r="F757" s="46"/>
      <c r="G757" s="46"/>
      <c r="H757" s="46"/>
      <c r="I757" s="46"/>
      <c r="J757" s="142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142"/>
      <c r="X757" s="128"/>
      <c r="Y757" s="187"/>
    </row>
    <row r="758" spans="1:25" s="27" customFormat="1" x14ac:dyDescent="0.25">
      <c r="A758" s="50"/>
      <c r="B758" s="55"/>
      <c r="C758" s="34"/>
      <c r="D758" s="46"/>
      <c r="E758" s="46"/>
      <c r="F758" s="46"/>
      <c r="G758" s="46"/>
      <c r="H758" s="46"/>
      <c r="I758" s="46"/>
      <c r="J758" s="142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142"/>
      <c r="X758" s="128"/>
      <c r="Y758" s="187"/>
    </row>
    <row r="759" spans="1:25" s="27" customFormat="1" x14ac:dyDescent="0.25">
      <c r="A759" s="50"/>
      <c r="B759" s="55"/>
      <c r="C759" s="34"/>
      <c r="D759" s="46"/>
      <c r="E759" s="46"/>
      <c r="F759" s="46"/>
      <c r="G759" s="46"/>
      <c r="H759" s="46"/>
      <c r="I759" s="46"/>
      <c r="J759" s="142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142"/>
      <c r="X759" s="128"/>
      <c r="Y759" s="187"/>
    </row>
    <row r="760" spans="1:25" s="27" customFormat="1" x14ac:dyDescent="0.25">
      <c r="A760" s="50"/>
      <c r="B760" s="55"/>
      <c r="C760" s="34"/>
      <c r="D760" s="46"/>
      <c r="E760" s="46"/>
      <c r="F760" s="46"/>
      <c r="G760" s="46"/>
      <c r="H760" s="46"/>
      <c r="I760" s="46"/>
      <c r="J760" s="142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142"/>
      <c r="X760" s="128"/>
      <c r="Y760" s="187"/>
    </row>
    <row r="761" spans="1:25" s="27" customFormat="1" x14ac:dyDescent="0.25">
      <c r="A761" s="50"/>
      <c r="B761" s="55"/>
      <c r="C761" s="34"/>
      <c r="D761" s="46"/>
      <c r="E761" s="46"/>
      <c r="F761" s="46"/>
      <c r="G761" s="46"/>
      <c r="H761" s="46"/>
      <c r="I761" s="46"/>
      <c r="J761" s="142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142"/>
      <c r="X761" s="128"/>
      <c r="Y761" s="187"/>
    </row>
    <row r="762" spans="1:25" s="27" customFormat="1" x14ac:dyDescent="0.25">
      <c r="A762" s="50"/>
      <c r="B762" s="55"/>
      <c r="C762" s="34"/>
      <c r="D762" s="46"/>
      <c r="E762" s="46"/>
      <c r="F762" s="46"/>
      <c r="G762" s="46"/>
      <c r="H762" s="46"/>
      <c r="I762" s="46"/>
      <c r="J762" s="142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142"/>
      <c r="X762" s="128"/>
      <c r="Y762" s="187"/>
    </row>
    <row r="763" spans="1:25" s="27" customFormat="1" x14ac:dyDescent="0.25">
      <c r="A763" s="50"/>
      <c r="B763" s="55"/>
      <c r="C763" s="34"/>
      <c r="D763" s="46"/>
      <c r="E763" s="46"/>
      <c r="F763" s="46"/>
      <c r="G763" s="46"/>
      <c r="H763" s="46"/>
      <c r="I763" s="46"/>
      <c r="J763" s="142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142"/>
      <c r="X763" s="128"/>
      <c r="Y763" s="187"/>
    </row>
    <row r="764" spans="1:25" s="27" customFormat="1" x14ac:dyDescent="0.25">
      <c r="A764" s="50"/>
      <c r="B764" s="55"/>
      <c r="C764" s="34"/>
      <c r="D764" s="46"/>
      <c r="E764" s="46"/>
      <c r="F764" s="46"/>
      <c r="G764" s="46"/>
      <c r="H764" s="46"/>
      <c r="I764" s="46"/>
      <c r="J764" s="142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142"/>
      <c r="X764" s="128"/>
      <c r="Y764" s="187"/>
    </row>
    <row r="765" spans="1:25" s="27" customFormat="1" x14ac:dyDescent="0.25">
      <c r="A765" s="50"/>
      <c r="B765" s="55"/>
      <c r="C765" s="34"/>
      <c r="D765" s="46"/>
      <c r="E765" s="46"/>
      <c r="F765" s="46"/>
      <c r="G765" s="46"/>
      <c r="H765" s="46"/>
      <c r="I765" s="46"/>
      <c r="J765" s="142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142"/>
      <c r="X765" s="128"/>
      <c r="Y765" s="187"/>
    </row>
    <row r="766" spans="1:25" s="27" customFormat="1" x14ac:dyDescent="0.25">
      <c r="A766" s="50"/>
      <c r="B766" s="55"/>
      <c r="C766" s="34"/>
      <c r="D766" s="46"/>
      <c r="E766" s="46"/>
      <c r="F766" s="46"/>
      <c r="G766" s="46"/>
      <c r="H766" s="46"/>
      <c r="I766" s="46"/>
      <c r="J766" s="142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142"/>
      <c r="X766" s="128"/>
      <c r="Y766" s="187"/>
    </row>
    <row r="767" spans="1:25" s="27" customFormat="1" x14ac:dyDescent="0.25">
      <c r="A767" s="50"/>
      <c r="B767" s="55"/>
      <c r="C767" s="34"/>
      <c r="D767" s="46"/>
      <c r="E767" s="46"/>
      <c r="F767" s="46"/>
      <c r="G767" s="46"/>
      <c r="H767" s="46"/>
      <c r="I767" s="46"/>
      <c r="J767" s="142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142"/>
      <c r="X767" s="128"/>
      <c r="Y767" s="187"/>
    </row>
    <row r="768" spans="1:25" s="27" customFormat="1" x14ac:dyDescent="0.25">
      <c r="A768" s="50"/>
      <c r="B768" s="55"/>
      <c r="C768" s="34"/>
      <c r="D768" s="46"/>
      <c r="E768" s="46"/>
      <c r="F768" s="46"/>
      <c r="G768" s="46"/>
      <c r="H768" s="46"/>
      <c r="I768" s="46"/>
      <c r="J768" s="142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142"/>
      <c r="X768" s="128"/>
      <c r="Y768" s="187"/>
    </row>
    <row r="769" spans="1:25" s="27" customFormat="1" x14ac:dyDescent="0.25">
      <c r="A769" s="50"/>
      <c r="B769" s="55"/>
      <c r="C769" s="34"/>
      <c r="D769" s="46"/>
      <c r="E769" s="46"/>
      <c r="F769" s="46"/>
      <c r="G769" s="46"/>
      <c r="H769" s="46"/>
      <c r="I769" s="46"/>
      <c r="J769" s="142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142"/>
      <c r="X769" s="128"/>
      <c r="Y769" s="187"/>
    </row>
    <row r="770" spans="1:25" s="27" customFormat="1" x14ac:dyDescent="0.25">
      <c r="A770" s="50"/>
      <c r="B770" s="55"/>
      <c r="C770" s="34"/>
      <c r="D770" s="46"/>
      <c r="E770" s="46"/>
      <c r="F770" s="46"/>
      <c r="G770" s="46"/>
      <c r="H770" s="46"/>
      <c r="I770" s="46"/>
      <c r="J770" s="142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142"/>
      <c r="X770" s="128"/>
      <c r="Y770" s="187"/>
    </row>
    <row r="771" spans="1:25" s="27" customFormat="1" x14ac:dyDescent="0.25">
      <c r="A771" s="50"/>
      <c r="B771" s="55"/>
      <c r="C771" s="34"/>
      <c r="D771" s="46"/>
      <c r="E771" s="46"/>
      <c r="F771" s="46"/>
      <c r="G771" s="46"/>
      <c r="H771" s="46"/>
      <c r="I771" s="46"/>
      <c r="J771" s="142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142"/>
      <c r="X771" s="128"/>
      <c r="Y771" s="187"/>
    </row>
    <row r="772" spans="1:25" s="27" customFormat="1" x14ac:dyDescent="0.25">
      <c r="A772" s="50"/>
      <c r="B772" s="55"/>
      <c r="C772" s="34"/>
      <c r="D772" s="46"/>
      <c r="E772" s="46"/>
      <c r="F772" s="46"/>
      <c r="G772" s="46"/>
      <c r="H772" s="46"/>
      <c r="I772" s="46"/>
      <c r="J772" s="142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142"/>
      <c r="X772" s="128"/>
      <c r="Y772" s="187"/>
    </row>
    <row r="773" spans="1:25" s="27" customFormat="1" x14ac:dyDescent="0.25">
      <c r="A773" s="50"/>
      <c r="B773" s="55"/>
      <c r="C773" s="34"/>
      <c r="D773" s="46"/>
      <c r="E773" s="46"/>
      <c r="F773" s="46"/>
      <c r="G773" s="46"/>
      <c r="H773" s="46"/>
      <c r="I773" s="46"/>
      <c r="J773" s="142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142"/>
      <c r="X773" s="128"/>
      <c r="Y773" s="187"/>
    </row>
    <row r="774" spans="1:25" s="27" customFormat="1" x14ac:dyDescent="0.25">
      <c r="A774" s="50"/>
      <c r="B774" s="55"/>
      <c r="C774" s="34"/>
      <c r="D774" s="46"/>
      <c r="E774" s="46"/>
      <c r="F774" s="46"/>
      <c r="G774" s="46"/>
      <c r="H774" s="46"/>
      <c r="I774" s="46"/>
      <c r="J774" s="142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142"/>
      <c r="X774" s="128"/>
      <c r="Y774" s="187"/>
    </row>
    <row r="775" spans="1:25" s="27" customFormat="1" x14ac:dyDescent="0.25">
      <c r="A775" s="50"/>
      <c r="B775" s="55"/>
      <c r="C775" s="34"/>
      <c r="D775" s="46"/>
      <c r="E775" s="46"/>
      <c r="F775" s="46"/>
      <c r="G775" s="46"/>
      <c r="H775" s="46"/>
      <c r="I775" s="46"/>
      <c r="J775" s="142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142"/>
      <c r="X775" s="128"/>
      <c r="Y775" s="187"/>
    </row>
    <row r="776" spans="1:25" s="27" customFormat="1" x14ac:dyDescent="0.25">
      <c r="A776" s="50"/>
      <c r="B776" s="55"/>
      <c r="C776" s="34"/>
      <c r="D776" s="46"/>
      <c r="E776" s="46"/>
      <c r="F776" s="46"/>
      <c r="G776" s="46"/>
      <c r="H776" s="46"/>
      <c r="I776" s="46"/>
      <c r="J776" s="142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142"/>
      <c r="X776" s="128"/>
      <c r="Y776" s="187"/>
    </row>
    <row r="777" spans="1:25" s="27" customFormat="1" x14ac:dyDescent="0.25">
      <c r="A777" s="50"/>
      <c r="B777" s="55"/>
      <c r="C777" s="34"/>
      <c r="D777" s="46"/>
      <c r="E777" s="46"/>
      <c r="F777" s="46"/>
      <c r="G777" s="46"/>
      <c r="H777" s="46"/>
      <c r="I777" s="46"/>
      <c r="J777" s="142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142"/>
      <c r="X777" s="128"/>
      <c r="Y777" s="187"/>
    </row>
    <row r="778" spans="1:25" s="27" customFormat="1" x14ac:dyDescent="0.25">
      <c r="A778" s="50"/>
      <c r="B778" s="55"/>
      <c r="C778" s="34"/>
      <c r="D778" s="46"/>
      <c r="E778" s="46"/>
      <c r="F778" s="46"/>
      <c r="G778" s="46"/>
      <c r="H778" s="46"/>
      <c r="I778" s="46"/>
      <c r="J778" s="142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142"/>
      <c r="X778" s="128"/>
      <c r="Y778" s="187"/>
    </row>
    <row r="779" spans="1:25" s="27" customFormat="1" x14ac:dyDescent="0.25">
      <c r="A779" s="50"/>
      <c r="B779" s="55"/>
      <c r="C779" s="34"/>
      <c r="D779" s="46"/>
      <c r="E779" s="46"/>
      <c r="F779" s="46"/>
      <c r="G779" s="46"/>
      <c r="H779" s="46"/>
      <c r="I779" s="46"/>
      <c r="J779" s="142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142"/>
      <c r="X779" s="128"/>
      <c r="Y779" s="187"/>
    </row>
    <row r="780" spans="1:25" s="27" customFormat="1" x14ac:dyDescent="0.25">
      <c r="A780" s="50"/>
      <c r="B780" s="55"/>
      <c r="C780" s="34"/>
      <c r="D780" s="46"/>
      <c r="E780" s="46"/>
      <c r="F780" s="46"/>
      <c r="G780" s="46"/>
      <c r="H780" s="46"/>
      <c r="I780" s="46"/>
      <c r="J780" s="142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142"/>
      <c r="X780" s="128"/>
      <c r="Y780" s="187"/>
    </row>
    <row r="781" spans="1:25" s="27" customFormat="1" x14ac:dyDescent="0.25">
      <c r="A781" s="50"/>
      <c r="B781" s="55"/>
      <c r="C781" s="34"/>
      <c r="D781" s="46"/>
      <c r="E781" s="46"/>
      <c r="F781" s="46"/>
      <c r="G781" s="46"/>
      <c r="H781" s="46"/>
      <c r="I781" s="46"/>
      <c r="J781" s="142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142"/>
      <c r="X781" s="128"/>
      <c r="Y781" s="187"/>
    </row>
    <row r="782" spans="1:25" s="27" customFormat="1" x14ac:dyDescent="0.25">
      <c r="A782" s="50"/>
      <c r="B782" s="55"/>
      <c r="C782" s="34"/>
      <c r="D782" s="46"/>
      <c r="E782" s="46"/>
      <c r="F782" s="46"/>
      <c r="G782" s="46"/>
      <c r="H782" s="46"/>
      <c r="I782" s="46"/>
      <c r="J782" s="142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142"/>
      <c r="X782" s="128"/>
      <c r="Y782" s="187"/>
    </row>
    <row r="783" spans="1:25" s="27" customFormat="1" x14ac:dyDescent="0.25">
      <c r="A783" s="50"/>
      <c r="B783" s="55"/>
      <c r="C783" s="34"/>
      <c r="D783" s="46"/>
      <c r="E783" s="46"/>
      <c r="F783" s="46"/>
      <c r="G783" s="46"/>
      <c r="H783" s="46"/>
      <c r="I783" s="46"/>
      <c r="J783" s="142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142"/>
      <c r="X783" s="128"/>
      <c r="Y783" s="187"/>
    </row>
    <row r="784" spans="1:25" s="27" customFormat="1" x14ac:dyDescent="0.25">
      <c r="A784" s="50"/>
      <c r="B784" s="55"/>
      <c r="C784" s="34"/>
      <c r="D784" s="46"/>
      <c r="E784" s="46"/>
      <c r="F784" s="46"/>
      <c r="G784" s="46"/>
      <c r="H784" s="46"/>
      <c r="I784" s="46"/>
      <c r="J784" s="142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142"/>
      <c r="X784" s="128"/>
      <c r="Y784" s="187"/>
    </row>
    <row r="785" spans="1:25" s="27" customFormat="1" x14ac:dyDescent="0.25">
      <c r="A785" s="50"/>
      <c r="B785" s="55"/>
      <c r="C785" s="34"/>
      <c r="D785" s="46"/>
      <c r="E785" s="46"/>
      <c r="F785" s="46"/>
      <c r="G785" s="46"/>
      <c r="H785" s="46"/>
      <c r="I785" s="46"/>
      <c r="J785" s="142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142"/>
      <c r="X785" s="128"/>
      <c r="Y785" s="187"/>
    </row>
    <row r="786" spans="1:25" s="27" customFormat="1" x14ac:dyDescent="0.25">
      <c r="A786" s="50"/>
      <c r="B786" s="55"/>
      <c r="C786" s="34"/>
      <c r="D786" s="46"/>
      <c r="E786" s="46"/>
      <c r="F786" s="46"/>
      <c r="G786" s="46"/>
      <c r="H786" s="46"/>
      <c r="I786" s="46"/>
      <c r="J786" s="142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142"/>
      <c r="X786" s="128"/>
      <c r="Y786" s="187"/>
    </row>
    <row r="787" spans="1:25" s="27" customFormat="1" x14ac:dyDescent="0.25">
      <c r="A787" s="50"/>
      <c r="B787" s="55"/>
      <c r="C787" s="34"/>
      <c r="D787" s="46"/>
      <c r="E787" s="46"/>
      <c r="F787" s="46"/>
      <c r="G787" s="46"/>
      <c r="H787" s="46"/>
      <c r="I787" s="46"/>
      <c r="J787" s="142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142"/>
      <c r="X787" s="128"/>
      <c r="Y787" s="187"/>
    </row>
    <row r="788" spans="1:25" s="27" customFormat="1" x14ac:dyDescent="0.25">
      <c r="A788" s="50"/>
      <c r="B788" s="55"/>
      <c r="C788" s="34"/>
      <c r="D788" s="46"/>
      <c r="E788" s="46"/>
      <c r="F788" s="46"/>
      <c r="G788" s="46"/>
      <c r="H788" s="46"/>
      <c r="I788" s="46"/>
      <c r="J788" s="142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142"/>
      <c r="X788" s="128"/>
      <c r="Y788" s="187"/>
    </row>
    <row r="789" spans="1:25" s="27" customFormat="1" x14ac:dyDescent="0.25">
      <c r="A789" s="50"/>
      <c r="B789" s="55"/>
      <c r="C789" s="34"/>
      <c r="D789" s="46"/>
      <c r="E789" s="46"/>
      <c r="F789" s="46"/>
      <c r="G789" s="46"/>
      <c r="H789" s="46"/>
      <c r="I789" s="46"/>
      <c r="J789" s="142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142"/>
      <c r="X789" s="128"/>
      <c r="Y789" s="187"/>
    </row>
    <row r="790" spans="1:25" s="27" customFormat="1" x14ac:dyDescent="0.25">
      <c r="A790" s="50"/>
      <c r="B790" s="55"/>
      <c r="C790" s="34"/>
      <c r="D790" s="46"/>
      <c r="E790" s="46"/>
      <c r="F790" s="46"/>
      <c r="G790" s="46"/>
      <c r="H790" s="46"/>
      <c r="I790" s="46"/>
      <c r="J790" s="142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142"/>
      <c r="X790" s="128"/>
      <c r="Y790" s="187"/>
    </row>
    <row r="791" spans="1:25" s="27" customFormat="1" x14ac:dyDescent="0.25">
      <c r="A791" s="50"/>
      <c r="B791" s="55"/>
      <c r="C791" s="34"/>
      <c r="D791" s="46"/>
      <c r="E791" s="46"/>
      <c r="F791" s="46"/>
      <c r="G791" s="46"/>
      <c r="H791" s="46"/>
      <c r="I791" s="46"/>
      <c r="J791" s="142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142"/>
      <c r="X791" s="128"/>
      <c r="Y791" s="187"/>
    </row>
    <row r="792" spans="1:25" s="27" customFormat="1" x14ac:dyDescent="0.25">
      <c r="A792" s="50"/>
      <c r="B792" s="55"/>
      <c r="C792" s="34"/>
      <c r="D792" s="46"/>
      <c r="E792" s="46"/>
      <c r="F792" s="46"/>
      <c r="G792" s="46"/>
      <c r="H792" s="46"/>
      <c r="I792" s="46"/>
      <c r="J792" s="142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142"/>
      <c r="X792" s="128"/>
      <c r="Y792" s="187"/>
    </row>
    <row r="793" spans="1:25" s="27" customFormat="1" x14ac:dyDescent="0.25">
      <c r="A793" s="50"/>
      <c r="B793" s="55"/>
      <c r="C793" s="34"/>
      <c r="D793" s="46"/>
      <c r="E793" s="46"/>
      <c r="F793" s="46"/>
      <c r="G793" s="46"/>
      <c r="H793" s="46"/>
      <c r="I793" s="46"/>
      <c r="J793" s="142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142"/>
      <c r="X793" s="128"/>
      <c r="Y793" s="187"/>
    </row>
    <row r="794" spans="1:25" s="27" customFormat="1" x14ac:dyDescent="0.25">
      <c r="A794" s="50"/>
      <c r="B794" s="55"/>
      <c r="C794" s="34"/>
      <c r="D794" s="46"/>
      <c r="E794" s="46"/>
      <c r="F794" s="46"/>
      <c r="G794" s="46"/>
      <c r="H794" s="46"/>
      <c r="I794" s="46"/>
      <c r="J794" s="142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142"/>
      <c r="X794" s="128"/>
      <c r="Y794" s="187"/>
    </row>
    <row r="795" spans="1:25" s="27" customFormat="1" x14ac:dyDescent="0.25">
      <c r="A795" s="50"/>
      <c r="B795" s="55"/>
      <c r="C795" s="34"/>
      <c r="D795" s="46"/>
      <c r="E795" s="46"/>
      <c r="F795" s="46"/>
      <c r="G795" s="46"/>
      <c r="H795" s="46"/>
      <c r="I795" s="46"/>
      <c r="J795" s="142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142"/>
      <c r="X795" s="128"/>
      <c r="Y795" s="187"/>
    </row>
    <row r="796" spans="1:25" s="27" customFormat="1" x14ac:dyDescent="0.25">
      <c r="A796" s="50"/>
      <c r="B796" s="55"/>
      <c r="C796" s="34"/>
      <c r="D796" s="46"/>
      <c r="E796" s="46"/>
      <c r="F796" s="46"/>
      <c r="G796" s="46"/>
      <c r="H796" s="46"/>
      <c r="I796" s="46"/>
      <c r="J796" s="142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142"/>
      <c r="X796" s="128"/>
      <c r="Y796" s="187"/>
    </row>
    <row r="797" spans="1:25" s="27" customFormat="1" x14ac:dyDescent="0.25">
      <c r="A797" s="50"/>
      <c r="B797" s="55"/>
      <c r="C797" s="34"/>
      <c r="D797" s="46"/>
      <c r="E797" s="46"/>
      <c r="F797" s="46"/>
      <c r="G797" s="46"/>
      <c r="H797" s="46"/>
      <c r="I797" s="46"/>
      <c r="J797" s="142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142"/>
      <c r="X797" s="128"/>
      <c r="Y797" s="187"/>
    </row>
    <row r="798" spans="1:25" s="27" customFormat="1" x14ac:dyDescent="0.25">
      <c r="A798" s="50"/>
      <c r="B798" s="55"/>
      <c r="C798" s="34"/>
      <c r="D798" s="46"/>
      <c r="E798" s="46"/>
      <c r="F798" s="46"/>
      <c r="G798" s="46"/>
      <c r="H798" s="46"/>
      <c r="I798" s="46"/>
      <c r="J798" s="142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142"/>
      <c r="X798" s="128"/>
      <c r="Y798" s="187"/>
    </row>
    <row r="799" spans="1:25" s="27" customFormat="1" x14ac:dyDescent="0.25">
      <c r="A799" s="50"/>
      <c r="B799" s="55"/>
      <c r="C799" s="34"/>
      <c r="D799" s="46"/>
      <c r="E799" s="46"/>
      <c r="F799" s="46"/>
      <c r="G799" s="46"/>
      <c r="H799" s="46"/>
      <c r="I799" s="46"/>
      <c r="J799" s="142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142"/>
      <c r="X799" s="128"/>
      <c r="Y799" s="187"/>
    </row>
    <row r="800" spans="1:25" s="27" customFormat="1" x14ac:dyDescent="0.25">
      <c r="A800" s="50"/>
      <c r="B800" s="55"/>
      <c r="C800" s="34"/>
      <c r="D800" s="46"/>
      <c r="E800" s="46"/>
      <c r="F800" s="46"/>
      <c r="G800" s="46"/>
      <c r="H800" s="46"/>
      <c r="I800" s="46"/>
      <c r="J800" s="142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142"/>
      <c r="X800" s="128"/>
      <c r="Y800" s="187"/>
    </row>
    <row r="801" spans="1:25" s="27" customFormat="1" x14ac:dyDescent="0.25">
      <c r="A801" s="50"/>
      <c r="B801" s="55"/>
      <c r="C801" s="34"/>
      <c r="D801" s="46"/>
      <c r="E801" s="46"/>
      <c r="F801" s="46"/>
      <c r="G801" s="46"/>
      <c r="H801" s="46"/>
      <c r="I801" s="46"/>
      <c r="J801" s="142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142"/>
      <c r="X801" s="128"/>
      <c r="Y801" s="187"/>
    </row>
    <row r="802" spans="1:25" s="27" customFormat="1" x14ac:dyDescent="0.25">
      <c r="A802" s="50"/>
      <c r="B802" s="55"/>
      <c r="C802" s="34"/>
      <c r="D802" s="46"/>
      <c r="E802" s="46"/>
      <c r="F802" s="46"/>
      <c r="G802" s="46"/>
      <c r="H802" s="46"/>
      <c r="I802" s="46"/>
      <c r="J802" s="142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142"/>
      <c r="X802" s="128"/>
      <c r="Y802" s="187"/>
    </row>
    <row r="803" spans="1:25" s="27" customFormat="1" x14ac:dyDescent="0.25">
      <c r="A803" s="50"/>
      <c r="B803" s="55"/>
      <c r="C803" s="34"/>
      <c r="D803" s="46"/>
      <c r="E803" s="46"/>
      <c r="F803" s="46"/>
      <c r="G803" s="46"/>
      <c r="H803" s="46"/>
      <c r="I803" s="46"/>
      <c r="J803" s="142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142"/>
      <c r="X803" s="128"/>
      <c r="Y803" s="187"/>
    </row>
    <row r="804" spans="1:25" s="27" customFormat="1" x14ac:dyDescent="0.25">
      <c r="A804" s="50"/>
      <c r="B804" s="55"/>
      <c r="C804" s="34"/>
      <c r="D804" s="46"/>
      <c r="E804" s="46"/>
      <c r="F804" s="46"/>
      <c r="G804" s="46"/>
      <c r="H804" s="46"/>
      <c r="I804" s="46"/>
      <c r="J804" s="142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142"/>
      <c r="X804" s="128"/>
      <c r="Y804" s="187"/>
    </row>
    <row r="805" spans="1:25" s="27" customFormat="1" x14ac:dyDescent="0.25">
      <c r="A805" s="50"/>
      <c r="B805" s="55"/>
      <c r="C805" s="34"/>
      <c r="D805" s="46"/>
      <c r="E805" s="46"/>
      <c r="F805" s="46"/>
      <c r="G805" s="46"/>
      <c r="H805" s="46"/>
      <c r="I805" s="46"/>
      <c r="J805" s="142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142"/>
      <c r="X805" s="128"/>
      <c r="Y805" s="187"/>
    </row>
    <row r="806" spans="1:25" s="27" customFormat="1" x14ac:dyDescent="0.25">
      <c r="A806" s="50"/>
      <c r="B806" s="55"/>
      <c r="C806" s="34"/>
      <c r="D806" s="46"/>
      <c r="E806" s="46"/>
      <c r="F806" s="46"/>
      <c r="G806" s="46"/>
      <c r="H806" s="46"/>
      <c r="I806" s="46"/>
      <c r="J806" s="142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142"/>
      <c r="X806" s="128"/>
      <c r="Y806" s="187"/>
    </row>
    <row r="807" spans="1:25" s="27" customFormat="1" x14ac:dyDescent="0.25">
      <c r="A807" s="50"/>
      <c r="B807" s="55"/>
      <c r="C807" s="34"/>
      <c r="D807" s="46"/>
      <c r="E807" s="46"/>
      <c r="F807" s="46"/>
      <c r="G807" s="46"/>
      <c r="H807" s="46"/>
      <c r="I807" s="46"/>
      <c r="J807" s="142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142"/>
      <c r="X807" s="128"/>
      <c r="Y807" s="187"/>
    </row>
    <row r="808" spans="1:25" s="27" customFormat="1" x14ac:dyDescent="0.25">
      <c r="A808" s="50"/>
      <c r="B808" s="55"/>
      <c r="C808" s="34"/>
      <c r="D808" s="46"/>
      <c r="E808" s="46"/>
      <c r="F808" s="46"/>
      <c r="G808" s="46"/>
      <c r="H808" s="46"/>
      <c r="I808" s="46"/>
      <c r="J808" s="142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142"/>
      <c r="X808" s="128"/>
      <c r="Y808" s="187"/>
    </row>
    <row r="809" spans="1:25" s="27" customFormat="1" x14ac:dyDescent="0.25">
      <c r="A809" s="50"/>
      <c r="B809" s="55"/>
      <c r="C809" s="34"/>
      <c r="D809" s="46"/>
      <c r="E809" s="46"/>
      <c r="F809" s="46"/>
      <c r="G809" s="46"/>
      <c r="H809" s="46"/>
      <c r="I809" s="46"/>
      <c r="J809" s="142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142"/>
      <c r="X809" s="128"/>
      <c r="Y809" s="187"/>
    </row>
    <row r="810" spans="1:25" s="27" customFormat="1" x14ac:dyDescent="0.25">
      <c r="A810" s="50"/>
      <c r="B810" s="55"/>
      <c r="C810" s="34"/>
      <c r="D810" s="46"/>
      <c r="E810" s="46"/>
      <c r="F810" s="46"/>
      <c r="G810" s="46"/>
      <c r="H810" s="46"/>
      <c r="I810" s="46"/>
      <c r="J810" s="142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142"/>
      <c r="X810" s="128"/>
      <c r="Y810" s="187"/>
    </row>
    <row r="811" spans="1:25" s="27" customFormat="1" x14ac:dyDescent="0.25">
      <c r="A811" s="50"/>
      <c r="B811" s="55"/>
      <c r="C811" s="34"/>
      <c r="D811" s="46"/>
      <c r="E811" s="46"/>
      <c r="F811" s="46"/>
      <c r="G811" s="46"/>
      <c r="H811" s="46"/>
      <c r="I811" s="46"/>
      <c r="J811" s="142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142"/>
      <c r="X811" s="128"/>
      <c r="Y811" s="187"/>
    </row>
    <row r="812" spans="1:25" s="27" customFormat="1" x14ac:dyDescent="0.25">
      <c r="A812" s="50"/>
      <c r="B812" s="55"/>
      <c r="C812" s="34"/>
      <c r="D812" s="46"/>
      <c r="E812" s="46"/>
      <c r="F812" s="46"/>
      <c r="G812" s="46"/>
      <c r="H812" s="46"/>
      <c r="I812" s="46"/>
      <c r="J812" s="142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142"/>
      <c r="X812" s="128"/>
      <c r="Y812" s="187"/>
    </row>
    <row r="813" spans="1:25" s="27" customFormat="1" x14ac:dyDescent="0.25">
      <c r="A813" s="50"/>
      <c r="B813" s="55"/>
      <c r="C813" s="34"/>
      <c r="D813" s="46"/>
      <c r="E813" s="46"/>
      <c r="F813" s="46"/>
      <c r="G813" s="46"/>
      <c r="H813" s="46"/>
      <c r="I813" s="46"/>
      <c r="J813" s="142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142"/>
      <c r="X813" s="128"/>
      <c r="Y813" s="187"/>
    </row>
    <row r="814" spans="1:25" s="27" customFormat="1" x14ac:dyDescent="0.25">
      <c r="A814" s="50"/>
      <c r="B814" s="55"/>
      <c r="C814" s="34"/>
      <c r="D814" s="46"/>
      <c r="E814" s="46"/>
      <c r="F814" s="46"/>
      <c r="G814" s="46"/>
      <c r="H814" s="46"/>
      <c r="I814" s="46"/>
      <c r="J814" s="142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142"/>
      <c r="X814" s="128"/>
      <c r="Y814" s="187"/>
    </row>
    <row r="815" spans="1:25" s="27" customFormat="1" x14ac:dyDescent="0.25">
      <c r="A815" s="50"/>
      <c r="B815" s="55"/>
      <c r="C815" s="34"/>
      <c r="D815" s="46"/>
      <c r="E815" s="46"/>
      <c r="F815" s="46"/>
      <c r="G815" s="46"/>
      <c r="H815" s="46"/>
      <c r="I815" s="46"/>
      <c r="J815" s="142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142"/>
      <c r="X815" s="128"/>
      <c r="Y815" s="187"/>
    </row>
    <row r="816" spans="1:25" s="27" customFormat="1" x14ac:dyDescent="0.25">
      <c r="A816" s="50"/>
      <c r="B816" s="55"/>
      <c r="C816" s="34"/>
      <c r="D816" s="46"/>
      <c r="E816" s="46"/>
      <c r="F816" s="46"/>
      <c r="G816" s="46"/>
      <c r="H816" s="46"/>
      <c r="I816" s="46"/>
      <c r="J816" s="142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142"/>
      <c r="X816" s="128"/>
      <c r="Y816" s="187"/>
    </row>
    <row r="817" spans="1:25" s="27" customFormat="1" x14ac:dyDescent="0.25">
      <c r="A817" s="50"/>
      <c r="B817" s="55"/>
      <c r="C817" s="34"/>
      <c r="D817" s="46"/>
      <c r="E817" s="46"/>
      <c r="F817" s="46"/>
      <c r="G817" s="46"/>
      <c r="H817" s="46"/>
      <c r="I817" s="46"/>
      <c r="J817" s="142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142"/>
      <c r="X817" s="128"/>
      <c r="Y817" s="187"/>
    </row>
    <row r="818" spans="1:25" s="27" customFormat="1" x14ac:dyDescent="0.25">
      <c r="A818" s="50"/>
      <c r="B818" s="55"/>
      <c r="C818" s="34"/>
      <c r="D818" s="46"/>
      <c r="E818" s="46"/>
      <c r="F818" s="46"/>
      <c r="G818" s="46"/>
      <c r="H818" s="46"/>
      <c r="I818" s="46"/>
      <c r="J818" s="142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142"/>
      <c r="X818" s="128"/>
      <c r="Y818" s="187"/>
    </row>
    <row r="819" spans="1:25" s="27" customFormat="1" x14ac:dyDescent="0.25">
      <c r="A819" s="50"/>
      <c r="B819" s="55"/>
      <c r="C819" s="34"/>
      <c r="D819" s="46"/>
      <c r="E819" s="46"/>
      <c r="F819" s="46"/>
      <c r="G819" s="46"/>
      <c r="H819" s="46"/>
      <c r="I819" s="46"/>
      <c r="J819" s="142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142"/>
      <c r="X819" s="128"/>
      <c r="Y819" s="187"/>
    </row>
    <row r="820" spans="1:25" s="27" customFormat="1" x14ac:dyDescent="0.25">
      <c r="A820" s="50"/>
      <c r="B820" s="55"/>
      <c r="C820" s="34"/>
      <c r="D820" s="46"/>
      <c r="E820" s="46"/>
      <c r="F820" s="46"/>
      <c r="G820" s="46"/>
      <c r="H820" s="46"/>
      <c r="I820" s="46"/>
      <c r="J820" s="142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142"/>
      <c r="X820" s="128"/>
      <c r="Y820" s="187"/>
    </row>
    <row r="821" spans="1:25" s="27" customFormat="1" x14ac:dyDescent="0.25">
      <c r="A821" s="50"/>
      <c r="B821" s="55"/>
      <c r="C821" s="34"/>
      <c r="D821" s="46"/>
      <c r="E821" s="46"/>
      <c r="F821" s="46"/>
      <c r="G821" s="46"/>
      <c r="H821" s="46"/>
      <c r="I821" s="46"/>
      <c r="J821" s="142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142"/>
      <c r="X821" s="128"/>
      <c r="Y821" s="187"/>
    </row>
    <row r="822" spans="1:25" s="27" customFormat="1" x14ac:dyDescent="0.25">
      <c r="A822" s="50"/>
      <c r="B822" s="55"/>
      <c r="C822" s="34"/>
      <c r="D822" s="46"/>
      <c r="E822" s="46"/>
      <c r="F822" s="46"/>
      <c r="G822" s="46"/>
      <c r="H822" s="46"/>
      <c r="I822" s="46"/>
      <c r="J822" s="142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142"/>
      <c r="X822" s="128"/>
      <c r="Y822" s="187"/>
    </row>
    <row r="823" spans="1:25" s="27" customFormat="1" x14ac:dyDescent="0.25">
      <c r="A823" s="50"/>
      <c r="B823" s="55"/>
      <c r="C823" s="34"/>
      <c r="D823" s="46"/>
      <c r="E823" s="46"/>
      <c r="F823" s="46"/>
      <c r="G823" s="46"/>
      <c r="H823" s="46"/>
      <c r="I823" s="46"/>
      <c r="J823" s="142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142"/>
      <c r="X823" s="128"/>
      <c r="Y823" s="187"/>
    </row>
    <row r="824" spans="1:25" s="27" customFormat="1" x14ac:dyDescent="0.25">
      <c r="A824" s="50"/>
      <c r="B824" s="55"/>
      <c r="C824" s="34"/>
      <c r="D824" s="46"/>
      <c r="E824" s="46"/>
      <c r="F824" s="46"/>
      <c r="G824" s="46"/>
      <c r="H824" s="46"/>
      <c r="I824" s="46"/>
      <c r="J824" s="142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142"/>
      <c r="X824" s="128"/>
      <c r="Y824" s="187"/>
    </row>
    <row r="825" spans="1:25" s="27" customFormat="1" x14ac:dyDescent="0.25">
      <c r="A825" s="50"/>
      <c r="B825" s="55"/>
      <c r="C825" s="34"/>
      <c r="D825" s="46"/>
      <c r="E825" s="46"/>
      <c r="F825" s="46"/>
      <c r="G825" s="46"/>
      <c r="H825" s="46"/>
      <c r="I825" s="46"/>
      <c r="J825" s="142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142"/>
      <c r="X825" s="128"/>
      <c r="Y825" s="187"/>
    </row>
    <row r="826" spans="1:25" s="27" customFormat="1" x14ac:dyDescent="0.25">
      <c r="A826" s="50"/>
      <c r="B826" s="55"/>
      <c r="C826" s="34"/>
      <c r="D826" s="46"/>
      <c r="E826" s="46"/>
      <c r="F826" s="46"/>
      <c r="G826" s="46"/>
      <c r="H826" s="46"/>
      <c r="I826" s="46"/>
      <c r="J826" s="142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142"/>
      <c r="X826" s="128"/>
      <c r="Y826" s="187"/>
    </row>
    <row r="827" spans="1:25" s="27" customFormat="1" x14ac:dyDescent="0.25">
      <c r="A827" s="50"/>
      <c r="B827" s="55"/>
      <c r="C827" s="34"/>
      <c r="D827" s="46"/>
      <c r="E827" s="46"/>
      <c r="F827" s="46"/>
      <c r="G827" s="46"/>
      <c r="H827" s="46"/>
      <c r="I827" s="46"/>
      <c r="J827" s="142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142"/>
      <c r="X827" s="128"/>
      <c r="Y827" s="187"/>
    </row>
    <row r="828" spans="1:25" s="27" customFormat="1" x14ac:dyDescent="0.25">
      <c r="A828" s="50"/>
      <c r="B828" s="55"/>
      <c r="C828" s="34"/>
      <c r="D828" s="46"/>
      <c r="E828" s="46"/>
      <c r="F828" s="46"/>
      <c r="G828" s="46"/>
      <c r="H828" s="46"/>
      <c r="I828" s="46"/>
      <c r="J828" s="142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142"/>
      <c r="X828" s="128"/>
      <c r="Y828" s="187"/>
    </row>
    <row r="829" spans="1:25" s="27" customFormat="1" x14ac:dyDescent="0.25">
      <c r="A829" s="50"/>
      <c r="B829" s="55"/>
      <c r="C829" s="34"/>
      <c r="D829" s="46"/>
      <c r="E829" s="46"/>
      <c r="F829" s="46"/>
      <c r="G829" s="46"/>
      <c r="H829" s="46"/>
      <c r="I829" s="46"/>
      <c r="J829" s="142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142"/>
      <c r="X829" s="128"/>
      <c r="Y829" s="187"/>
    </row>
    <row r="830" spans="1:25" s="27" customFormat="1" x14ac:dyDescent="0.25">
      <c r="A830" s="50"/>
      <c r="B830" s="55"/>
      <c r="C830" s="34"/>
      <c r="D830" s="46"/>
      <c r="E830" s="46"/>
      <c r="F830" s="46"/>
      <c r="G830" s="46"/>
      <c r="H830" s="46"/>
      <c r="I830" s="46"/>
      <c r="J830" s="142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142"/>
      <c r="X830" s="128"/>
      <c r="Y830" s="187"/>
    </row>
    <row r="831" spans="1:25" s="27" customFormat="1" x14ac:dyDescent="0.25">
      <c r="A831" s="50"/>
      <c r="B831" s="55"/>
      <c r="C831" s="34"/>
      <c r="D831" s="46"/>
      <c r="E831" s="46"/>
      <c r="F831" s="46"/>
      <c r="G831" s="46"/>
      <c r="H831" s="46"/>
      <c r="I831" s="46"/>
      <c r="J831" s="142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142"/>
      <c r="X831" s="128"/>
      <c r="Y831" s="187"/>
    </row>
    <row r="832" spans="1:25" s="27" customFormat="1" x14ac:dyDescent="0.25">
      <c r="A832" s="50"/>
      <c r="B832" s="55"/>
      <c r="C832" s="34"/>
      <c r="D832" s="46"/>
      <c r="E832" s="46"/>
      <c r="F832" s="46"/>
      <c r="G832" s="46"/>
      <c r="H832" s="46"/>
      <c r="I832" s="46"/>
      <c r="J832" s="142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142"/>
      <c r="X832" s="128"/>
      <c r="Y832" s="187"/>
    </row>
    <row r="833" spans="1:25" s="27" customFormat="1" x14ac:dyDescent="0.25">
      <c r="A833" s="50"/>
      <c r="B833" s="55"/>
      <c r="C833" s="34"/>
      <c r="D833" s="46"/>
      <c r="E833" s="46"/>
      <c r="F833" s="46"/>
      <c r="G833" s="46"/>
      <c r="H833" s="46"/>
      <c r="I833" s="46"/>
      <c r="J833" s="142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142"/>
      <c r="X833" s="128"/>
      <c r="Y833" s="187"/>
    </row>
    <row r="834" spans="1:25" s="27" customFormat="1" x14ac:dyDescent="0.25">
      <c r="A834" s="50"/>
      <c r="B834" s="55"/>
      <c r="C834" s="34"/>
      <c r="D834" s="46"/>
      <c r="E834" s="46"/>
      <c r="F834" s="46"/>
      <c r="G834" s="46"/>
      <c r="H834" s="46"/>
      <c r="I834" s="46"/>
      <c r="J834" s="142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142"/>
      <c r="X834" s="128"/>
      <c r="Y834" s="187"/>
    </row>
    <row r="835" spans="1:25" s="27" customFormat="1" x14ac:dyDescent="0.25">
      <c r="A835" s="50"/>
      <c r="B835" s="55"/>
      <c r="C835" s="34"/>
      <c r="D835" s="46"/>
      <c r="E835" s="46"/>
      <c r="F835" s="46"/>
      <c r="G835" s="46"/>
      <c r="H835" s="46"/>
      <c r="I835" s="46"/>
      <c r="J835" s="142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142"/>
      <c r="X835" s="128"/>
      <c r="Y835" s="187"/>
    </row>
    <row r="836" spans="1:25" s="27" customFormat="1" x14ac:dyDescent="0.25">
      <c r="A836" s="50"/>
      <c r="B836" s="55"/>
      <c r="C836" s="34"/>
      <c r="D836" s="46"/>
      <c r="E836" s="46"/>
      <c r="F836" s="46"/>
      <c r="G836" s="46"/>
      <c r="H836" s="46"/>
      <c r="I836" s="46"/>
      <c r="J836" s="142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142"/>
      <c r="X836" s="128"/>
      <c r="Y836" s="187"/>
    </row>
    <row r="837" spans="1:25" s="27" customFormat="1" x14ac:dyDescent="0.25">
      <c r="A837" s="50"/>
      <c r="B837" s="55"/>
      <c r="C837" s="34"/>
      <c r="D837" s="46"/>
      <c r="E837" s="46"/>
      <c r="F837" s="46"/>
      <c r="G837" s="46"/>
      <c r="H837" s="46"/>
      <c r="I837" s="46"/>
      <c r="J837" s="142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142"/>
      <c r="X837" s="128"/>
      <c r="Y837" s="187"/>
    </row>
    <row r="838" spans="1:25" s="27" customFormat="1" x14ac:dyDescent="0.25">
      <c r="A838" s="50"/>
      <c r="B838" s="55"/>
      <c r="C838" s="34"/>
      <c r="D838" s="46"/>
      <c r="E838" s="46"/>
      <c r="F838" s="46"/>
      <c r="G838" s="46"/>
      <c r="H838" s="46"/>
      <c r="I838" s="46"/>
      <c r="J838" s="142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142"/>
      <c r="X838" s="128"/>
      <c r="Y838" s="187"/>
    </row>
    <row r="839" spans="1:25" s="27" customFormat="1" x14ac:dyDescent="0.25">
      <c r="A839" s="50"/>
      <c r="B839" s="55"/>
      <c r="C839" s="34"/>
      <c r="D839" s="46"/>
      <c r="E839" s="46"/>
      <c r="F839" s="46"/>
      <c r="G839" s="46"/>
      <c r="H839" s="46"/>
      <c r="I839" s="46"/>
      <c r="J839" s="142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142"/>
      <c r="X839" s="128"/>
      <c r="Y839" s="187"/>
    </row>
    <row r="840" spans="1:25" s="27" customFormat="1" x14ac:dyDescent="0.25">
      <c r="A840" s="50"/>
      <c r="B840" s="55"/>
      <c r="C840" s="34"/>
      <c r="D840" s="46"/>
      <c r="E840" s="46"/>
      <c r="F840" s="46"/>
      <c r="G840" s="46"/>
      <c r="H840" s="46"/>
      <c r="I840" s="46"/>
      <c r="J840" s="142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142"/>
      <c r="X840" s="128"/>
      <c r="Y840" s="187"/>
    </row>
    <row r="841" spans="1:25" s="27" customFormat="1" x14ac:dyDescent="0.25">
      <c r="A841" s="50"/>
      <c r="B841" s="55"/>
      <c r="C841" s="34"/>
      <c r="D841" s="46"/>
      <c r="E841" s="46"/>
      <c r="F841" s="46"/>
      <c r="G841" s="46"/>
      <c r="H841" s="46"/>
      <c r="I841" s="46"/>
      <c r="J841" s="142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142"/>
      <c r="X841" s="128"/>
      <c r="Y841" s="187"/>
    </row>
    <row r="842" spans="1:25" s="27" customFormat="1" x14ac:dyDescent="0.25">
      <c r="A842" s="50"/>
      <c r="B842" s="55"/>
      <c r="C842" s="34"/>
      <c r="D842" s="46"/>
      <c r="E842" s="46"/>
      <c r="F842" s="46"/>
      <c r="G842" s="46"/>
      <c r="H842" s="46"/>
      <c r="I842" s="46"/>
      <c r="J842" s="142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142"/>
      <c r="X842" s="128"/>
      <c r="Y842" s="187"/>
    </row>
    <row r="843" spans="1:25" s="27" customFormat="1" x14ac:dyDescent="0.25">
      <c r="A843" s="50"/>
      <c r="B843" s="55"/>
      <c r="C843" s="34"/>
      <c r="D843" s="46"/>
      <c r="E843" s="46"/>
      <c r="F843" s="46"/>
      <c r="G843" s="46"/>
      <c r="H843" s="46"/>
      <c r="I843" s="46"/>
      <c r="J843" s="142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142"/>
      <c r="X843" s="128"/>
      <c r="Y843" s="187"/>
    </row>
    <row r="844" spans="1:25" s="27" customFormat="1" x14ac:dyDescent="0.25">
      <c r="A844" s="50"/>
      <c r="B844" s="55"/>
      <c r="C844" s="34"/>
      <c r="D844" s="46"/>
      <c r="E844" s="46"/>
      <c r="F844" s="46"/>
      <c r="G844" s="46"/>
      <c r="H844" s="46"/>
      <c r="I844" s="46"/>
      <c r="J844" s="142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142"/>
      <c r="X844" s="128"/>
      <c r="Y844" s="187"/>
    </row>
    <row r="845" spans="1:25" s="27" customFormat="1" x14ac:dyDescent="0.25">
      <c r="A845" s="50"/>
      <c r="B845" s="55"/>
      <c r="C845" s="34"/>
      <c r="D845" s="46"/>
      <c r="E845" s="46"/>
      <c r="F845" s="46"/>
      <c r="G845" s="46"/>
      <c r="H845" s="46"/>
      <c r="I845" s="46"/>
      <c r="J845" s="142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142"/>
      <c r="X845" s="128"/>
      <c r="Y845" s="187"/>
    </row>
    <row r="846" spans="1:25" s="27" customFormat="1" x14ac:dyDescent="0.25">
      <c r="A846" s="50"/>
      <c r="B846" s="55"/>
      <c r="C846" s="34"/>
      <c r="D846" s="46"/>
      <c r="E846" s="46"/>
      <c r="F846" s="46"/>
      <c r="G846" s="46"/>
      <c r="H846" s="46"/>
      <c r="I846" s="46"/>
      <c r="J846" s="142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142"/>
      <c r="X846" s="128"/>
      <c r="Y846" s="187"/>
    </row>
    <row r="847" spans="1:25" s="27" customFormat="1" x14ac:dyDescent="0.25">
      <c r="A847" s="50"/>
      <c r="B847" s="55"/>
      <c r="C847" s="34"/>
      <c r="D847" s="46"/>
      <c r="E847" s="46"/>
      <c r="F847" s="46"/>
      <c r="G847" s="46"/>
      <c r="H847" s="46"/>
      <c r="I847" s="46"/>
      <c r="J847" s="142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142"/>
      <c r="X847" s="128"/>
      <c r="Y847" s="187"/>
    </row>
    <row r="848" spans="1:25" s="27" customFormat="1" x14ac:dyDescent="0.25">
      <c r="A848" s="50"/>
      <c r="B848" s="55"/>
      <c r="C848" s="34"/>
      <c r="D848" s="46"/>
      <c r="E848" s="46"/>
      <c r="F848" s="46"/>
      <c r="G848" s="46"/>
      <c r="H848" s="46"/>
      <c r="I848" s="46"/>
      <c r="J848" s="142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142"/>
      <c r="X848" s="128"/>
      <c r="Y848" s="187"/>
    </row>
    <row r="849" spans="1:25" s="27" customFormat="1" x14ac:dyDescent="0.25">
      <c r="A849" s="50"/>
      <c r="B849" s="55"/>
      <c r="C849" s="34"/>
      <c r="D849" s="46"/>
      <c r="E849" s="46"/>
      <c r="F849" s="46"/>
      <c r="G849" s="46"/>
      <c r="H849" s="46"/>
      <c r="I849" s="46"/>
      <c r="J849" s="142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142"/>
      <c r="X849" s="128"/>
      <c r="Y849" s="187"/>
    </row>
    <row r="850" spans="1:25" s="27" customFormat="1" x14ac:dyDescent="0.25">
      <c r="A850" s="50"/>
      <c r="B850" s="55"/>
      <c r="C850" s="34"/>
      <c r="D850" s="46"/>
      <c r="E850" s="46"/>
      <c r="F850" s="46"/>
      <c r="G850" s="46"/>
      <c r="H850" s="46"/>
      <c r="I850" s="46"/>
      <c r="J850" s="142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142"/>
      <c r="X850" s="128"/>
      <c r="Y850" s="187"/>
    </row>
    <row r="851" spans="1:25" s="27" customFormat="1" x14ac:dyDescent="0.25">
      <c r="A851" s="50"/>
      <c r="B851" s="55"/>
      <c r="C851" s="34"/>
      <c r="D851" s="46"/>
      <c r="E851" s="46"/>
      <c r="F851" s="46"/>
      <c r="G851" s="46"/>
      <c r="H851" s="46"/>
      <c r="I851" s="46"/>
      <c r="J851" s="142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142"/>
      <c r="X851" s="128"/>
      <c r="Y851" s="187"/>
    </row>
    <row r="852" spans="1:25" s="27" customFormat="1" x14ac:dyDescent="0.25">
      <c r="A852" s="50"/>
      <c r="B852" s="55"/>
      <c r="C852" s="34"/>
      <c r="D852" s="46"/>
      <c r="E852" s="46"/>
      <c r="F852" s="46"/>
      <c r="G852" s="46"/>
      <c r="H852" s="46"/>
      <c r="I852" s="46"/>
      <c r="J852" s="142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142"/>
      <c r="X852" s="128"/>
      <c r="Y852" s="187"/>
    </row>
    <row r="853" spans="1:25" s="27" customFormat="1" x14ac:dyDescent="0.25">
      <c r="A853" s="50"/>
      <c r="B853" s="55"/>
      <c r="C853" s="34"/>
      <c r="D853" s="46"/>
      <c r="E853" s="46"/>
      <c r="F853" s="46"/>
      <c r="G853" s="46"/>
      <c r="H853" s="46"/>
      <c r="I853" s="46"/>
      <c r="J853" s="142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142"/>
      <c r="X853" s="128"/>
      <c r="Y853" s="187"/>
    </row>
    <row r="854" spans="1:25" s="27" customFormat="1" x14ac:dyDescent="0.25">
      <c r="A854" s="50"/>
      <c r="B854" s="55"/>
      <c r="C854" s="34"/>
      <c r="D854" s="46"/>
      <c r="E854" s="46"/>
      <c r="F854" s="46"/>
      <c r="G854" s="46"/>
      <c r="H854" s="46"/>
      <c r="I854" s="46"/>
      <c r="J854" s="142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142"/>
      <c r="X854" s="128"/>
      <c r="Y854" s="187"/>
    </row>
    <row r="855" spans="1:25" s="27" customFormat="1" x14ac:dyDescent="0.25">
      <c r="A855" s="50"/>
      <c r="B855" s="55"/>
      <c r="C855" s="34"/>
      <c r="D855" s="46"/>
      <c r="E855" s="46"/>
      <c r="F855" s="46"/>
      <c r="G855" s="46"/>
      <c r="H855" s="46"/>
      <c r="I855" s="46"/>
      <c r="J855" s="142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142"/>
      <c r="X855" s="128"/>
      <c r="Y855" s="187"/>
    </row>
    <row r="856" spans="1:25" s="27" customFormat="1" x14ac:dyDescent="0.25">
      <c r="A856" s="50"/>
      <c r="B856" s="55"/>
      <c r="C856" s="34"/>
      <c r="D856" s="46"/>
      <c r="E856" s="46"/>
      <c r="F856" s="46"/>
      <c r="G856" s="46"/>
      <c r="H856" s="46"/>
      <c r="I856" s="46"/>
      <c r="J856" s="142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142"/>
      <c r="X856" s="128"/>
      <c r="Y856" s="187"/>
    </row>
    <row r="857" spans="1:25" s="27" customFormat="1" x14ac:dyDescent="0.25">
      <c r="A857" s="50"/>
      <c r="B857" s="55"/>
      <c r="C857" s="34"/>
      <c r="D857" s="46"/>
      <c r="E857" s="46"/>
      <c r="F857" s="46"/>
      <c r="G857" s="46"/>
      <c r="H857" s="46"/>
      <c r="I857" s="46"/>
      <c r="J857" s="142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142"/>
      <c r="X857" s="128"/>
      <c r="Y857" s="187"/>
    </row>
    <row r="858" spans="1:25" s="27" customFormat="1" x14ac:dyDescent="0.25">
      <c r="A858" s="50"/>
      <c r="B858" s="55"/>
      <c r="C858" s="34"/>
      <c r="D858" s="46"/>
      <c r="E858" s="46"/>
      <c r="F858" s="46"/>
      <c r="G858" s="46"/>
      <c r="H858" s="46"/>
      <c r="I858" s="46"/>
      <c r="J858" s="142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142"/>
      <c r="X858" s="128"/>
      <c r="Y858" s="187"/>
    </row>
    <row r="859" spans="1:25" s="27" customFormat="1" x14ac:dyDescent="0.25">
      <c r="A859" s="50"/>
      <c r="B859" s="55"/>
      <c r="C859" s="34"/>
      <c r="D859" s="46"/>
      <c r="E859" s="46"/>
      <c r="F859" s="46"/>
      <c r="G859" s="46"/>
      <c r="H859" s="46"/>
      <c r="I859" s="46"/>
      <c r="J859" s="142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142"/>
      <c r="X859" s="128"/>
      <c r="Y859" s="187"/>
    </row>
    <row r="860" spans="1:25" s="27" customFormat="1" x14ac:dyDescent="0.25">
      <c r="A860" s="50"/>
      <c r="B860" s="55"/>
      <c r="C860" s="34"/>
      <c r="D860" s="46"/>
      <c r="E860" s="46"/>
      <c r="F860" s="46"/>
      <c r="G860" s="46"/>
      <c r="H860" s="46"/>
      <c r="I860" s="46"/>
      <c r="J860" s="142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142"/>
      <c r="X860" s="128"/>
      <c r="Y860" s="187"/>
    </row>
    <row r="861" spans="1:25" s="27" customFormat="1" x14ac:dyDescent="0.25">
      <c r="A861" s="50"/>
      <c r="B861" s="55"/>
      <c r="C861" s="34"/>
      <c r="D861" s="46"/>
      <c r="E861" s="46"/>
      <c r="F861" s="46"/>
      <c r="G861" s="46"/>
      <c r="H861" s="46"/>
      <c r="I861" s="46"/>
      <c r="J861" s="142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142"/>
      <c r="X861" s="128"/>
      <c r="Y861" s="187"/>
    </row>
    <row r="862" spans="1:25" s="27" customFormat="1" x14ac:dyDescent="0.25">
      <c r="A862" s="50"/>
      <c r="B862" s="55"/>
      <c r="C862" s="34"/>
      <c r="D862" s="46"/>
      <c r="E862" s="46"/>
      <c r="F862" s="46"/>
      <c r="G862" s="46"/>
      <c r="H862" s="46"/>
      <c r="I862" s="46"/>
      <c r="J862" s="142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142"/>
      <c r="X862" s="128"/>
      <c r="Y862" s="187"/>
    </row>
    <row r="863" spans="1:25" s="27" customFormat="1" x14ac:dyDescent="0.25">
      <c r="A863" s="50"/>
      <c r="B863" s="55"/>
      <c r="C863" s="34"/>
      <c r="D863" s="46"/>
      <c r="E863" s="46"/>
      <c r="F863" s="46"/>
      <c r="G863" s="46"/>
      <c r="H863" s="46"/>
      <c r="I863" s="46"/>
      <c r="J863" s="142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142"/>
      <c r="X863" s="128"/>
      <c r="Y863" s="187"/>
    </row>
    <row r="864" spans="1:25" s="27" customFormat="1" x14ac:dyDescent="0.25">
      <c r="A864" s="50"/>
      <c r="B864" s="55"/>
      <c r="C864" s="34"/>
      <c r="D864" s="46"/>
      <c r="E864" s="46"/>
      <c r="F864" s="46"/>
      <c r="G864" s="46"/>
      <c r="H864" s="46"/>
      <c r="I864" s="46"/>
      <c r="J864" s="142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142"/>
      <c r="X864" s="128"/>
      <c r="Y864" s="187"/>
    </row>
    <row r="865" spans="1:25" s="27" customFormat="1" x14ac:dyDescent="0.25">
      <c r="A865" s="50"/>
      <c r="B865" s="55"/>
      <c r="C865" s="34"/>
      <c r="D865" s="46"/>
      <c r="E865" s="46"/>
      <c r="F865" s="46"/>
      <c r="G865" s="46"/>
      <c r="H865" s="46"/>
      <c r="I865" s="46"/>
      <c r="J865" s="142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142"/>
      <c r="X865" s="128"/>
      <c r="Y865" s="187"/>
    </row>
    <row r="866" spans="1:25" s="27" customFormat="1" x14ac:dyDescent="0.25">
      <c r="A866" s="50"/>
      <c r="B866" s="55"/>
      <c r="C866" s="34"/>
      <c r="D866" s="46"/>
      <c r="E866" s="46"/>
      <c r="F866" s="46"/>
      <c r="G866" s="46"/>
      <c r="H866" s="46"/>
      <c r="I866" s="46"/>
      <c r="J866" s="142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142"/>
      <c r="X866" s="128"/>
      <c r="Y866" s="187"/>
    </row>
    <row r="867" spans="1:25" s="27" customFormat="1" x14ac:dyDescent="0.25">
      <c r="A867" s="50"/>
      <c r="B867" s="55"/>
      <c r="C867" s="34"/>
      <c r="D867" s="46"/>
      <c r="E867" s="46"/>
      <c r="F867" s="46"/>
      <c r="G867" s="46"/>
      <c r="H867" s="46"/>
      <c r="I867" s="46"/>
      <c r="J867" s="142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142"/>
      <c r="X867" s="128"/>
      <c r="Y867" s="187"/>
    </row>
    <row r="868" spans="1:25" s="27" customFormat="1" x14ac:dyDescent="0.25">
      <c r="A868" s="50"/>
      <c r="B868" s="55"/>
      <c r="C868" s="34"/>
      <c r="D868" s="46"/>
      <c r="E868" s="46"/>
      <c r="F868" s="46"/>
      <c r="G868" s="46"/>
      <c r="H868" s="46"/>
      <c r="I868" s="46"/>
      <c r="J868" s="142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142"/>
      <c r="X868" s="128"/>
      <c r="Y868" s="187"/>
    </row>
    <row r="869" spans="1:25" s="27" customFormat="1" x14ac:dyDescent="0.25">
      <c r="A869" s="50"/>
      <c r="B869" s="55"/>
      <c r="C869" s="34"/>
      <c r="D869" s="46"/>
      <c r="E869" s="46"/>
      <c r="F869" s="46"/>
      <c r="G869" s="46"/>
      <c r="H869" s="46"/>
      <c r="I869" s="46"/>
      <c r="J869" s="142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142"/>
      <c r="X869" s="128"/>
      <c r="Y869" s="187"/>
    </row>
    <row r="870" spans="1:25" s="27" customFormat="1" x14ac:dyDescent="0.25">
      <c r="A870" s="50"/>
      <c r="B870" s="55"/>
      <c r="C870" s="34"/>
      <c r="D870" s="46"/>
      <c r="E870" s="46"/>
      <c r="F870" s="46"/>
      <c r="G870" s="46"/>
      <c r="H870" s="46"/>
      <c r="I870" s="46"/>
      <c r="J870" s="142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142"/>
      <c r="X870" s="128"/>
      <c r="Y870" s="187"/>
    </row>
    <row r="871" spans="1:25" s="27" customFormat="1" x14ac:dyDescent="0.25">
      <c r="A871" s="50"/>
      <c r="B871" s="55"/>
      <c r="C871" s="34"/>
      <c r="D871" s="46"/>
      <c r="E871" s="46"/>
      <c r="F871" s="46"/>
      <c r="G871" s="46"/>
      <c r="H871" s="46"/>
      <c r="I871" s="46"/>
      <c r="J871" s="142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142"/>
      <c r="X871" s="128"/>
      <c r="Y871" s="187"/>
    </row>
    <row r="872" spans="1:25" s="27" customFormat="1" x14ac:dyDescent="0.25">
      <c r="A872" s="50"/>
      <c r="B872" s="55"/>
      <c r="C872" s="34"/>
      <c r="D872" s="46"/>
      <c r="E872" s="46"/>
      <c r="F872" s="46"/>
      <c r="G872" s="46"/>
      <c r="H872" s="46"/>
      <c r="I872" s="46"/>
      <c r="J872" s="142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142"/>
      <c r="X872" s="128"/>
      <c r="Y872" s="187"/>
    </row>
    <row r="873" spans="1:25" s="27" customFormat="1" x14ac:dyDescent="0.25">
      <c r="A873" s="50"/>
      <c r="B873" s="55"/>
      <c r="C873" s="34"/>
      <c r="D873" s="46"/>
      <c r="E873" s="46"/>
      <c r="F873" s="46"/>
      <c r="G873" s="46"/>
      <c r="H873" s="46"/>
      <c r="I873" s="46"/>
      <c r="J873" s="142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142"/>
      <c r="X873" s="128"/>
      <c r="Y873" s="187"/>
    </row>
    <row r="874" spans="1:25" s="27" customFormat="1" x14ac:dyDescent="0.25">
      <c r="A874" s="50"/>
      <c r="B874" s="55"/>
      <c r="C874" s="34"/>
      <c r="D874" s="46"/>
      <c r="E874" s="46"/>
      <c r="F874" s="46"/>
      <c r="G874" s="46"/>
      <c r="H874" s="46"/>
      <c r="I874" s="46"/>
      <c r="J874" s="142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142"/>
      <c r="X874" s="128"/>
      <c r="Y874" s="187"/>
    </row>
    <row r="875" spans="1:25" s="27" customFormat="1" x14ac:dyDescent="0.25">
      <c r="A875" s="50"/>
      <c r="B875" s="55"/>
      <c r="C875" s="34"/>
      <c r="D875" s="46"/>
      <c r="E875" s="46"/>
      <c r="F875" s="46"/>
      <c r="G875" s="46"/>
      <c r="H875" s="46"/>
      <c r="I875" s="46"/>
      <c r="J875" s="142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142"/>
      <c r="X875" s="128"/>
      <c r="Y875" s="187"/>
    </row>
    <row r="876" spans="1:25" s="27" customFormat="1" x14ac:dyDescent="0.25">
      <c r="A876" s="50"/>
      <c r="B876" s="55"/>
      <c r="C876" s="34"/>
      <c r="D876" s="46"/>
      <c r="E876" s="46"/>
      <c r="F876" s="46"/>
      <c r="G876" s="46"/>
      <c r="H876" s="46"/>
      <c r="I876" s="46"/>
      <c r="J876" s="142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142"/>
      <c r="X876" s="128"/>
      <c r="Y876" s="187"/>
    </row>
    <row r="877" spans="1:25" s="27" customFormat="1" x14ac:dyDescent="0.25">
      <c r="A877" s="50"/>
      <c r="B877" s="55"/>
      <c r="C877" s="34"/>
      <c r="D877" s="46"/>
      <c r="E877" s="46"/>
      <c r="F877" s="46"/>
      <c r="G877" s="46"/>
      <c r="H877" s="46"/>
      <c r="I877" s="46"/>
      <c r="J877" s="142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142"/>
      <c r="X877" s="128"/>
      <c r="Y877" s="187"/>
    </row>
    <row r="878" spans="1:25" s="27" customFormat="1" x14ac:dyDescent="0.25">
      <c r="A878" s="50"/>
      <c r="B878" s="55"/>
      <c r="C878" s="34"/>
      <c r="D878" s="46"/>
      <c r="E878" s="46"/>
      <c r="F878" s="46"/>
      <c r="G878" s="46"/>
      <c r="H878" s="46"/>
      <c r="I878" s="46"/>
      <c r="J878" s="142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142"/>
      <c r="X878" s="128"/>
      <c r="Y878" s="187"/>
    </row>
    <row r="879" spans="1:25" s="27" customFormat="1" x14ac:dyDescent="0.25">
      <c r="A879" s="50"/>
      <c r="B879" s="55"/>
      <c r="C879" s="34"/>
      <c r="D879" s="46"/>
      <c r="E879" s="46"/>
      <c r="F879" s="46"/>
      <c r="G879" s="46"/>
      <c r="H879" s="46"/>
      <c r="I879" s="46"/>
      <c r="J879" s="142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142"/>
      <c r="X879" s="128"/>
      <c r="Y879" s="187"/>
    </row>
    <row r="880" spans="1:25" s="27" customFormat="1" x14ac:dyDescent="0.25">
      <c r="A880" s="50"/>
      <c r="B880" s="55"/>
      <c r="C880" s="34"/>
      <c r="D880" s="46"/>
      <c r="E880" s="46"/>
      <c r="F880" s="46"/>
      <c r="G880" s="46"/>
      <c r="H880" s="46"/>
      <c r="I880" s="46"/>
      <c r="J880" s="142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142"/>
      <c r="X880" s="128"/>
      <c r="Y880" s="187"/>
    </row>
    <row r="881" spans="1:25" s="27" customFormat="1" x14ac:dyDescent="0.25">
      <c r="A881" s="50"/>
      <c r="B881" s="55"/>
      <c r="C881" s="34"/>
      <c r="D881" s="46"/>
      <c r="E881" s="46"/>
      <c r="F881" s="46"/>
      <c r="G881" s="46"/>
      <c r="H881" s="46"/>
      <c r="I881" s="46"/>
      <c r="J881" s="142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142"/>
      <c r="X881" s="128"/>
      <c r="Y881" s="187"/>
    </row>
    <row r="882" spans="1:25" s="27" customFormat="1" x14ac:dyDescent="0.25">
      <c r="A882" s="50"/>
      <c r="B882" s="55"/>
      <c r="C882" s="34"/>
      <c r="D882" s="46"/>
      <c r="E882" s="46"/>
      <c r="F882" s="46"/>
      <c r="G882" s="46"/>
      <c r="H882" s="46"/>
      <c r="I882" s="46"/>
      <c r="J882" s="142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142"/>
      <c r="X882" s="128"/>
      <c r="Y882" s="187"/>
    </row>
    <row r="883" spans="1:25" s="27" customFormat="1" x14ac:dyDescent="0.25">
      <c r="A883" s="50"/>
      <c r="B883" s="55"/>
      <c r="C883" s="34"/>
      <c r="D883" s="46"/>
      <c r="E883" s="46"/>
      <c r="F883" s="46"/>
      <c r="G883" s="46"/>
      <c r="H883" s="46"/>
      <c r="I883" s="46"/>
      <c r="J883" s="142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142"/>
      <c r="X883" s="128"/>
      <c r="Y883" s="187"/>
    </row>
    <row r="884" spans="1:25" s="27" customFormat="1" x14ac:dyDescent="0.25">
      <c r="A884" s="50"/>
      <c r="B884" s="55"/>
      <c r="C884" s="34"/>
      <c r="D884" s="46"/>
      <c r="E884" s="46"/>
      <c r="F884" s="46"/>
      <c r="G884" s="46"/>
      <c r="H884" s="46"/>
      <c r="I884" s="46"/>
      <c r="J884" s="142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142"/>
      <c r="X884" s="128"/>
      <c r="Y884" s="187"/>
    </row>
    <row r="885" spans="1:25" s="27" customFormat="1" x14ac:dyDescent="0.25">
      <c r="A885" s="50"/>
      <c r="B885" s="55"/>
      <c r="C885" s="34"/>
      <c r="D885" s="46"/>
      <c r="E885" s="46"/>
      <c r="F885" s="46"/>
      <c r="G885" s="46"/>
      <c r="H885" s="46"/>
      <c r="I885" s="46"/>
      <c r="J885" s="142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142"/>
      <c r="X885" s="128"/>
      <c r="Y885" s="187"/>
    </row>
    <row r="886" spans="1:25" s="27" customFormat="1" x14ac:dyDescent="0.25">
      <c r="A886" s="50"/>
      <c r="B886" s="55"/>
      <c r="C886" s="34"/>
      <c r="D886" s="46"/>
      <c r="E886" s="46"/>
      <c r="F886" s="46"/>
      <c r="G886" s="46"/>
      <c r="H886" s="46"/>
      <c r="I886" s="46"/>
      <c r="J886" s="142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142"/>
      <c r="X886" s="128"/>
      <c r="Y886" s="187"/>
    </row>
    <row r="887" spans="1:25" s="27" customFormat="1" x14ac:dyDescent="0.25">
      <c r="A887" s="50"/>
      <c r="B887" s="55"/>
      <c r="C887" s="34"/>
      <c r="D887" s="46"/>
      <c r="E887" s="46"/>
      <c r="F887" s="46"/>
      <c r="G887" s="46"/>
      <c r="H887" s="46"/>
      <c r="I887" s="46"/>
      <c r="J887" s="142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142"/>
      <c r="X887" s="128"/>
      <c r="Y887" s="187"/>
    </row>
    <row r="888" spans="1:25" s="27" customFormat="1" x14ac:dyDescent="0.25">
      <c r="A888" s="50"/>
      <c r="B888" s="55"/>
      <c r="C888" s="34"/>
      <c r="D888" s="46"/>
      <c r="E888" s="46"/>
      <c r="F888" s="46"/>
      <c r="G888" s="46"/>
      <c r="H888" s="46"/>
      <c r="I888" s="46"/>
      <c r="J888" s="142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142"/>
      <c r="X888" s="128"/>
      <c r="Y888" s="187"/>
    </row>
    <row r="889" spans="1:25" s="27" customFormat="1" x14ac:dyDescent="0.25">
      <c r="A889" s="50"/>
      <c r="B889" s="55"/>
      <c r="C889" s="34"/>
      <c r="D889" s="46"/>
      <c r="E889" s="46"/>
      <c r="F889" s="46"/>
      <c r="G889" s="46"/>
      <c r="H889" s="46"/>
      <c r="I889" s="46"/>
      <c r="J889" s="142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142"/>
      <c r="X889" s="128"/>
      <c r="Y889" s="187"/>
    </row>
    <row r="890" spans="1:25" s="27" customFormat="1" x14ac:dyDescent="0.25">
      <c r="A890" s="50"/>
      <c r="B890" s="55"/>
      <c r="C890" s="34"/>
      <c r="D890" s="46"/>
      <c r="E890" s="46"/>
      <c r="F890" s="46"/>
      <c r="G890" s="46"/>
      <c r="H890" s="46"/>
      <c r="I890" s="46"/>
      <c r="J890" s="142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142"/>
      <c r="X890" s="128"/>
      <c r="Y890" s="187"/>
    </row>
    <row r="891" spans="1:25" s="27" customFormat="1" x14ac:dyDescent="0.25">
      <c r="A891" s="50"/>
      <c r="B891" s="55"/>
      <c r="C891" s="34"/>
      <c r="D891" s="46"/>
      <c r="E891" s="46"/>
      <c r="F891" s="46"/>
      <c r="G891" s="46"/>
      <c r="H891" s="46"/>
      <c r="I891" s="46"/>
      <c r="J891" s="142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142"/>
      <c r="X891" s="128"/>
      <c r="Y891" s="187"/>
    </row>
    <row r="892" spans="1:25" s="27" customFormat="1" x14ac:dyDescent="0.25">
      <c r="A892" s="50"/>
      <c r="B892" s="55"/>
      <c r="C892" s="34"/>
      <c r="D892" s="46"/>
      <c r="E892" s="46"/>
      <c r="F892" s="46"/>
      <c r="G892" s="46"/>
      <c r="H892" s="46"/>
      <c r="I892" s="46"/>
      <c r="J892" s="142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142"/>
      <c r="X892" s="128"/>
      <c r="Y892" s="187"/>
    </row>
    <row r="893" spans="1:25" s="27" customFormat="1" x14ac:dyDescent="0.25">
      <c r="A893" s="50"/>
      <c r="B893" s="55"/>
      <c r="C893" s="34"/>
      <c r="D893" s="46"/>
      <c r="E893" s="46"/>
      <c r="F893" s="46"/>
      <c r="G893" s="46"/>
      <c r="H893" s="46"/>
      <c r="I893" s="46"/>
      <c r="J893" s="142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142"/>
      <c r="X893" s="128"/>
      <c r="Y893" s="187"/>
    </row>
    <row r="894" spans="1:25" s="27" customFormat="1" x14ac:dyDescent="0.25">
      <c r="A894" s="50"/>
      <c r="B894" s="55"/>
      <c r="C894" s="34"/>
      <c r="D894" s="46"/>
      <c r="E894" s="46"/>
      <c r="F894" s="46"/>
      <c r="G894" s="46"/>
      <c r="H894" s="46"/>
      <c r="I894" s="46"/>
      <c r="J894" s="142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142"/>
      <c r="X894" s="128"/>
      <c r="Y894" s="187"/>
    </row>
    <row r="895" spans="1:25" s="27" customFormat="1" x14ac:dyDescent="0.25">
      <c r="A895" s="50"/>
      <c r="B895" s="55"/>
      <c r="C895" s="34"/>
      <c r="D895" s="46"/>
      <c r="E895" s="46"/>
      <c r="F895" s="46"/>
      <c r="G895" s="46"/>
      <c r="H895" s="46"/>
      <c r="I895" s="46"/>
      <c r="J895" s="142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142"/>
      <c r="X895" s="128"/>
      <c r="Y895" s="187"/>
    </row>
    <row r="896" spans="1:25" s="27" customFormat="1" x14ac:dyDescent="0.25">
      <c r="A896" s="50"/>
      <c r="B896" s="55"/>
      <c r="C896" s="34"/>
      <c r="D896" s="46"/>
      <c r="E896" s="46"/>
      <c r="F896" s="46"/>
      <c r="G896" s="46"/>
      <c r="H896" s="46"/>
      <c r="I896" s="46"/>
      <c r="J896" s="142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142"/>
      <c r="X896" s="128"/>
      <c r="Y896" s="187"/>
    </row>
    <row r="897" spans="1:25" s="27" customFormat="1" x14ac:dyDescent="0.25">
      <c r="A897" s="50"/>
      <c r="B897" s="55"/>
      <c r="C897" s="34"/>
      <c r="D897" s="46"/>
      <c r="E897" s="46"/>
      <c r="F897" s="46"/>
      <c r="G897" s="46"/>
      <c r="H897" s="46"/>
      <c r="I897" s="46"/>
      <c r="J897" s="142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142"/>
      <c r="X897" s="128"/>
      <c r="Y897" s="187"/>
    </row>
    <row r="898" spans="1:25" s="27" customFormat="1" x14ac:dyDescent="0.25">
      <c r="A898" s="50"/>
      <c r="B898" s="55"/>
      <c r="C898" s="34"/>
      <c r="D898" s="46"/>
      <c r="E898" s="46"/>
      <c r="F898" s="46"/>
      <c r="G898" s="46"/>
      <c r="H898" s="46"/>
      <c r="I898" s="46"/>
      <c r="J898" s="142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142"/>
      <c r="X898" s="128"/>
      <c r="Y898" s="187"/>
    </row>
    <row r="899" spans="1:25" s="27" customFormat="1" x14ac:dyDescent="0.25">
      <c r="A899" s="50"/>
      <c r="B899" s="55"/>
      <c r="C899" s="34"/>
      <c r="D899" s="46"/>
      <c r="E899" s="46"/>
      <c r="F899" s="46"/>
      <c r="G899" s="46"/>
      <c r="H899" s="46"/>
      <c r="I899" s="46"/>
      <c r="J899" s="142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142"/>
      <c r="X899" s="128"/>
      <c r="Y899" s="187"/>
    </row>
    <row r="900" spans="1:25" s="27" customFormat="1" x14ac:dyDescent="0.25">
      <c r="A900" s="50"/>
      <c r="B900" s="55"/>
      <c r="C900" s="34"/>
      <c r="D900" s="46"/>
      <c r="E900" s="46"/>
      <c r="F900" s="46"/>
      <c r="G900" s="46"/>
      <c r="H900" s="46"/>
      <c r="I900" s="46"/>
      <c r="J900" s="142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142"/>
      <c r="X900" s="128"/>
      <c r="Y900" s="187"/>
    </row>
    <row r="901" spans="1:25" s="27" customFormat="1" x14ac:dyDescent="0.25">
      <c r="A901" s="50"/>
      <c r="B901" s="55"/>
      <c r="C901" s="34"/>
      <c r="D901" s="46"/>
      <c r="E901" s="46"/>
      <c r="F901" s="46"/>
      <c r="G901" s="46"/>
      <c r="H901" s="46"/>
      <c r="I901" s="46"/>
      <c r="J901" s="142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142"/>
      <c r="X901" s="128"/>
      <c r="Y901" s="187"/>
    </row>
    <row r="902" spans="1:25" s="27" customFormat="1" x14ac:dyDescent="0.25">
      <c r="A902" s="50"/>
      <c r="B902" s="55"/>
      <c r="C902" s="34"/>
      <c r="D902" s="46"/>
      <c r="E902" s="46"/>
      <c r="F902" s="46"/>
      <c r="G902" s="46"/>
      <c r="H902" s="46"/>
      <c r="I902" s="46"/>
      <c r="J902" s="142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142"/>
      <c r="X902" s="128"/>
      <c r="Y902" s="187"/>
    </row>
    <row r="903" spans="1:25" s="27" customFormat="1" x14ac:dyDescent="0.25">
      <c r="A903" s="50"/>
      <c r="B903" s="55"/>
      <c r="C903" s="34"/>
      <c r="D903" s="46"/>
      <c r="E903" s="46"/>
      <c r="F903" s="46"/>
      <c r="G903" s="46"/>
      <c r="H903" s="46"/>
      <c r="I903" s="46"/>
      <c r="J903" s="142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142"/>
      <c r="X903" s="128"/>
      <c r="Y903" s="187"/>
    </row>
    <row r="904" spans="1:25" s="27" customFormat="1" x14ac:dyDescent="0.25">
      <c r="A904" s="50"/>
      <c r="B904" s="55"/>
      <c r="C904" s="34"/>
      <c r="D904" s="46"/>
      <c r="E904" s="46"/>
      <c r="F904" s="46"/>
      <c r="G904" s="46"/>
      <c r="H904" s="46"/>
      <c r="I904" s="46"/>
      <c r="J904" s="142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142"/>
      <c r="X904" s="128"/>
      <c r="Y904" s="187"/>
    </row>
    <row r="905" spans="1:25" s="27" customFormat="1" x14ac:dyDescent="0.25">
      <c r="A905" s="50"/>
      <c r="B905" s="55"/>
      <c r="C905" s="34"/>
      <c r="D905" s="46"/>
      <c r="E905" s="46"/>
      <c r="F905" s="46"/>
      <c r="G905" s="46"/>
      <c r="H905" s="46"/>
      <c r="I905" s="46"/>
      <c r="J905" s="142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142"/>
      <c r="X905" s="128"/>
      <c r="Y905" s="187"/>
    </row>
    <row r="906" spans="1:25" s="27" customFormat="1" x14ac:dyDescent="0.25">
      <c r="A906" s="50"/>
      <c r="B906" s="55"/>
      <c r="C906" s="34"/>
      <c r="D906" s="46"/>
      <c r="E906" s="46"/>
      <c r="F906" s="46"/>
      <c r="G906" s="46"/>
      <c r="H906" s="46"/>
      <c r="I906" s="46"/>
      <c r="J906" s="142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142"/>
      <c r="X906" s="128"/>
      <c r="Y906" s="187"/>
    </row>
    <row r="907" spans="1:25" s="27" customFormat="1" x14ac:dyDescent="0.25">
      <c r="A907" s="50"/>
      <c r="B907" s="55"/>
      <c r="C907" s="34"/>
      <c r="D907" s="46"/>
      <c r="E907" s="46"/>
      <c r="F907" s="46"/>
      <c r="G907" s="46"/>
      <c r="H907" s="46"/>
      <c r="I907" s="46"/>
      <c r="J907" s="142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142"/>
      <c r="X907" s="128"/>
      <c r="Y907" s="187"/>
    </row>
    <row r="908" spans="1:25" s="27" customFormat="1" x14ac:dyDescent="0.25">
      <c r="A908" s="50"/>
      <c r="B908" s="55"/>
      <c r="C908" s="34"/>
      <c r="D908" s="46"/>
      <c r="E908" s="46"/>
      <c r="F908" s="46"/>
      <c r="G908" s="46"/>
      <c r="H908" s="46"/>
      <c r="I908" s="46"/>
      <c r="J908" s="142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142"/>
      <c r="X908" s="128"/>
      <c r="Y908" s="187"/>
    </row>
    <row r="909" spans="1:25" s="27" customFormat="1" x14ac:dyDescent="0.25">
      <c r="A909" s="50"/>
      <c r="B909" s="55"/>
      <c r="C909" s="34"/>
      <c r="D909" s="46"/>
      <c r="E909" s="46"/>
      <c r="F909" s="46"/>
      <c r="G909" s="46"/>
      <c r="H909" s="46"/>
      <c r="I909" s="46"/>
      <c r="J909" s="142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142"/>
      <c r="X909" s="128"/>
      <c r="Y909" s="187"/>
    </row>
    <row r="910" spans="1:25" s="27" customFormat="1" x14ac:dyDescent="0.25">
      <c r="A910" s="50"/>
      <c r="B910" s="55"/>
      <c r="C910" s="34"/>
      <c r="D910" s="46"/>
      <c r="E910" s="46"/>
      <c r="F910" s="46"/>
      <c r="G910" s="46"/>
      <c r="H910" s="46"/>
      <c r="I910" s="46"/>
      <c r="J910" s="142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142"/>
      <c r="X910" s="128"/>
      <c r="Y910" s="187"/>
    </row>
    <row r="911" spans="1:25" s="27" customFormat="1" x14ac:dyDescent="0.25">
      <c r="A911" s="50"/>
      <c r="B911" s="55"/>
      <c r="C911" s="34"/>
      <c r="D911" s="46"/>
      <c r="E911" s="46"/>
      <c r="F911" s="46"/>
      <c r="G911" s="46"/>
      <c r="H911" s="46"/>
      <c r="I911" s="46"/>
      <c r="J911" s="142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142"/>
      <c r="X911" s="128"/>
      <c r="Y911" s="187"/>
    </row>
    <row r="912" spans="1:25" s="27" customFormat="1" x14ac:dyDescent="0.25">
      <c r="A912" s="50"/>
      <c r="B912" s="55"/>
      <c r="C912" s="34"/>
      <c r="D912" s="46"/>
      <c r="E912" s="46"/>
      <c r="F912" s="46"/>
      <c r="G912" s="46"/>
      <c r="H912" s="46"/>
      <c r="I912" s="46"/>
      <c r="J912" s="142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142"/>
      <c r="X912" s="128"/>
      <c r="Y912" s="187"/>
    </row>
    <row r="913" spans="1:25" s="27" customFormat="1" x14ac:dyDescent="0.25">
      <c r="A913" s="50"/>
      <c r="B913" s="55"/>
      <c r="C913" s="34"/>
      <c r="D913" s="46"/>
      <c r="E913" s="46"/>
      <c r="F913" s="46"/>
      <c r="G913" s="46"/>
      <c r="H913" s="46"/>
      <c r="I913" s="46"/>
      <c r="J913" s="142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142"/>
      <c r="X913" s="128"/>
      <c r="Y913" s="187"/>
    </row>
    <row r="914" spans="1:25" s="27" customFormat="1" x14ac:dyDescent="0.25">
      <c r="A914" s="50"/>
      <c r="B914" s="55"/>
      <c r="C914" s="34"/>
      <c r="D914" s="46"/>
      <c r="E914" s="46"/>
      <c r="F914" s="46"/>
      <c r="G914" s="46"/>
      <c r="H914" s="46"/>
      <c r="I914" s="46"/>
      <c r="J914" s="142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142"/>
      <c r="X914" s="128"/>
      <c r="Y914" s="187"/>
    </row>
    <row r="915" spans="1:25" s="27" customFormat="1" x14ac:dyDescent="0.25">
      <c r="A915" s="50"/>
      <c r="B915" s="55"/>
      <c r="C915" s="34"/>
      <c r="D915" s="46"/>
      <c r="E915" s="46"/>
      <c r="F915" s="46"/>
      <c r="G915" s="46"/>
      <c r="H915" s="46"/>
      <c r="I915" s="46"/>
      <c r="J915" s="142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142"/>
      <c r="X915" s="128"/>
      <c r="Y915" s="187"/>
    </row>
    <row r="916" spans="1:25" s="27" customFormat="1" x14ac:dyDescent="0.25">
      <c r="A916" s="50"/>
      <c r="B916" s="55"/>
      <c r="C916" s="34"/>
      <c r="D916" s="46"/>
      <c r="E916" s="46"/>
      <c r="F916" s="46"/>
      <c r="G916" s="46"/>
      <c r="H916" s="46"/>
      <c r="I916" s="46"/>
      <c r="J916" s="142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142"/>
      <c r="X916" s="128"/>
      <c r="Y916" s="187"/>
    </row>
    <row r="917" spans="1:25" s="27" customFormat="1" x14ac:dyDescent="0.25">
      <c r="A917" s="50"/>
      <c r="B917" s="55"/>
      <c r="C917" s="34"/>
      <c r="D917" s="46"/>
      <c r="E917" s="46"/>
      <c r="F917" s="46"/>
      <c r="G917" s="46"/>
      <c r="H917" s="46"/>
      <c r="I917" s="46"/>
      <c r="J917" s="142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142"/>
      <c r="X917" s="128"/>
      <c r="Y917" s="187"/>
    </row>
    <row r="918" spans="1:25" s="27" customFormat="1" x14ac:dyDescent="0.25">
      <c r="A918" s="50"/>
      <c r="B918" s="55"/>
      <c r="C918" s="34"/>
      <c r="D918" s="46"/>
      <c r="E918" s="46"/>
      <c r="F918" s="46"/>
      <c r="G918" s="46"/>
      <c r="H918" s="46"/>
      <c r="I918" s="46"/>
      <c r="J918" s="142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142"/>
      <c r="X918" s="128"/>
      <c r="Y918" s="187"/>
    </row>
    <row r="919" spans="1:25" s="27" customFormat="1" x14ac:dyDescent="0.25">
      <c r="A919" s="50"/>
      <c r="B919" s="55"/>
      <c r="C919" s="34"/>
      <c r="D919" s="46"/>
      <c r="E919" s="46"/>
      <c r="F919" s="46"/>
      <c r="G919" s="46"/>
      <c r="H919" s="46"/>
      <c r="I919" s="46"/>
      <c r="J919" s="142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142"/>
      <c r="X919" s="128"/>
      <c r="Y919" s="187"/>
    </row>
    <row r="920" spans="1:25" s="27" customFormat="1" x14ac:dyDescent="0.25">
      <c r="A920" s="50"/>
      <c r="B920" s="55"/>
      <c r="C920" s="34"/>
      <c r="D920" s="46"/>
      <c r="E920" s="46"/>
      <c r="F920" s="46"/>
      <c r="G920" s="46"/>
      <c r="H920" s="46"/>
      <c r="I920" s="46"/>
      <c r="J920" s="142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142"/>
      <c r="X920" s="128"/>
      <c r="Y920" s="187"/>
    </row>
    <row r="921" spans="1:25" s="27" customFormat="1" x14ac:dyDescent="0.25">
      <c r="A921" s="50"/>
      <c r="B921" s="55"/>
      <c r="C921" s="34"/>
      <c r="D921" s="46"/>
      <c r="E921" s="46"/>
      <c r="F921" s="46"/>
      <c r="G921" s="46"/>
      <c r="H921" s="46"/>
      <c r="I921" s="46"/>
      <c r="J921" s="142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142"/>
      <c r="X921" s="128"/>
      <c r="Y921" s="187"/>
    </row>
    <row r="922" spans="1:25" s="27" customFormat="1" x14ac:dyDescent="0.25">
      <c r="A922" s="50"/>
      <c r="B922" s="55"/>
      <c r="C922" s="34"/>
      <c r="D922" s="46"/>
      <c r="E922" s="46"/>
      <c r="F922" s="46"/>
      <c r="G922" s="46"/>
      <c r="H922" s="46"/>
      <c r="I922" s="46"/>
      <c r="J922" s="142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142"/>
      <c r="X922" s="128"/>
      <c r="Y922" s="187"/>
    </row>
    <row r="923" spans="1:25" s="27" customFormat="1" x14ac:dyDescent="0.25">
      <c r="A923" s="50"/>
      <c r="B923" s="55"/>
      <c r="C923" s="34"/>
      <c r="D923" s="46"/>
      <c r="E923" s="46"/>
      <c r="F923" s="46"/>
      <c r="G923" s="46"/>
      <c r="H923" s="46"/>
      <c r="I923" s="46"/>
      <c r="J923" s="142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142"/>
      <c r="X923" s="128"/>
      <c r="Y923" s="187"/>
    </row>
    <row r="924" spans="1:25" s="27" customFormat="1" x14ac:dyDescent="0.25">
      <c r="A924" s="50"/>
      <c r="B924" s="55"/>
      <c r="C924" s="34"/>
      <c r="D924" s="46"/>
      <c r="E924" s="46"/>
      <c r="F924" s="46"/>
      <c r="G924" s="46"/>
      <c r="H924" s="46"/>
      <c r="I924" s="46"/>
      <c r="J924" s="142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142"/>
      <c r="X924" s="128"/>
      <c r="Y924" s="187"/>
    </row>
    <row r="925" spans="1:25" s="27" customFormat="1" x14ac:dyDescent="0.25">
      <c r="A925" s="50"/>
      <c r="B925" s="55"/>
      <c r="C925" s="34"/>
      <c r="D925" s="46"/>
      <c r="E925" s="46"/>
      <c r="F925" s="46"/>
      <c r="G925" s="46"/>
      <c r="H925" s="46"/>
      <c r="I925" s="46"/>
      <c r="J925" s="142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142"/>
      <c r="X925" s="128"/>
      <c r="Y925" s="187"/>
    </row>
    <row r="926" spans="1:25" s="27" customFormat="1" x14ac:dyDescent="0.25">
      <c r="A926" s="50"/>
      <c r="B926" s="55"/>
      <c r="C926" s="34"/>
      <c r="D926" s="46"/>
      <c r="E926" s="46"/>
      <c r="F926" s="46"/>
      <c r="G926" s="46"/>
      <c r="H926" s="46"/>
      <c r="I926" s="46"/>
      <c r="J926" s="142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142"/>
      <c r="X926" s="128"/>
      <c r="Y926" s="187"/>
    </row>
    <row r="927" spans="1:25" s="27" customFormat="1" x14ac:dyDescent="0.25">
      <c r="A927" s="50"/>
      <c r="B927" s="55"/>
      <c r="C927" s="34"/>
      <c r="D927" s="46"/>
      <c r="E927" s="46"/>
      <c r="F927" s="46"/>
      <c r="G927" s="46"/>
      <c r="H927" s="46"/>
      <c r="I927" s="46"/>
      <c r="J927" s="142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142"/>
      <c r="X927" s="128"/>
      <c r="Y927" s="187"/>
    </row>
    <row r="928" spans="1:25" s="27" customFormat="1" x14ac:dyDescent="0.25">
      <c r="A928" s="50"/>
      <c r="B928" s="55"/>
      <c r="C928" s="34"/>
      <c r="D928" s="46"/>
      <c r="E928" s="46"/>
      <c r="F928" s="46"/>
      <c r="G928" s="46"/>
      <c r="H928" s="46"/>
      <c r="I928" s="46"/>
      <c r="J928" s="142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142"/>
      <c r="X928" s="128"/>
      <c r="Y928" s="187"/>
    </row>
    <row r="929" spans="1:25" s="27" customFormat="1" x14ac:dyDescent="0.25">
      <c r="A929" s="50"/>
      <c r="B929" s="55"/>
      <c r="C929" s="34"/>
      <c r="D929" s="46"/>
      <c r="E929" s="46"/>
      <c r="F929" s="46"/>
      <c r="G929" s="46"/>
      <c r="H929" s="46"/>
      <c r="I929" s="46"/>
      <c r="J929" s="142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142"/>
      <c r="X929" s="128"/>
      <c r="Y929" s="187"/>
    </row>
    <row r="930" spans="1:25" s="27" customFormat="1" x14ac:dyDescent="0.25">
      <c r="A930" s="50"/>
      <c r="B930" s="55"/>
      <c r="C930" s="34"/>
      <c r="D930" s="46"/>
      <c r="E930" s="46"/>
      <c r="F930" s="46"/>
      <c r="G930" s="46"/>
      <c r="H930" s="46"/>
      <c r="I930" s="46"/>
      <c r="J930" s="142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142"/>
      <c r="X930" s="128"/>
      <c r="Y930" s="187"/>
    </row>
    <row r="931" spans="1:25" s="27" customFormat="1" x14ac:dyDescent="0.25">
      <c r="A931" s="50"/>
      <c r="B931" s="55"/>
      <c r="C931" s="34"/>
      <c r="D931" s="46"/>
      <c r="E931" s="46"/>
      <c r="F931" s="46"/>
      <c r="G931" s="46"/>
      <c r="H931" s="46"/>
      <c r="I931" s="46"/>
      <c r="J931" s="142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142"/>
      <c r="X931" s="128"/>
      <c r="Y931" s="187"/>
    </row>
    <row r="932" spans="1:25" s="27" customFormat="1" x14ac:dyDescent="0.25">
      <c r="A932" s="50"/>
      <c r="B932" s="55"/>
      <c r="C932" s="34"/>
      <c r="D932" s="46"/>
      <c r="E932" s="46"/>
      <c r="F932" s="46"/>
      <c r="G932" s="46"/>
      <c r="H932" s="46"/>
      <c r="I932" s="46"/>
      <c r="J932" s="142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142"/>
      <c r="X932" s="128"/>
      <c r="Y932" s="187"/>
    </row>
    <row r="933" spans="1:25" s="27" customFormat="1" x14ac:dyDescent="0.25">
      <c r="A933" s="50"/>
      <c r="B933" s="55"/>
      <c r="C933" s="34"/>
      <c r="D933" s="46"/>
      <c r="E933" s="46"/>
      <c r="F933" s="46"/>
      <c r="G933" s="46"/>
      <c r="H933" s="46"/>
      <c r="I933" s="46"/>
      <c r="J933" s="142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142"/>
      <c r="X933" s="128"/>
      <c r="Y933" s="187"/>
    </row>
    <row r="934" spans="1:25" s="27" customFormat="1" x14ac:dyDescent="0.25">
      <c r="A934" s="50"/>
      <c r="B934" s="55"/>
      <c r="C934" s="34"/>
      <c r="D934" s="46"/>
      <c r="E934" s="46"/>
      <c r="F934" s="46"/>
      <c r="G934" s="46"/>
      <c r="H934" s="46"/>
      <c r="I934" s="46"/>
      <c r="J934" s="142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142"/>
      <c r="X934" s="128"/>
      <c r="Y934" s="187"/>
    </row>
    <row r="935" spans="1:25" s="27" customFormat="1" x14ac:dyDescent="0.25">
      <c r="A935" s="50"/>
      <c r="B935" s="55"/>
      <c r="C935" s="34"/>
      <c r="D935" s="46"/>
      <c r="E935" s="46"/>
      <c r="F935" s="46"/>
      <c r="G935" s="46"/>
      <c r="H935" s="46"/>
      <c r="I935" s="46"/>
      <c r="J935" s="142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142"/>
      <c r="X935" s="128"/>
      <c r="Y935" s="187"/>
    </row>
    <row r="936" spans="1:25" s="27" customFormat="1" x14ac:dyDescent="0.25">
      <c r="A936" s="50"/>
      <c r="B936" s="55"/>
      <c r="C936" s="34"/>
      <c r="D936" s="46"/>
      <c r="E936" s="46"/>
      <c r="F936" s="46"/>
      <c r="G936" s="46"/>
      <c r="H936" s="46"/>
      <c r="I936" s="46"/>
      <c r="J936" s="142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142"/>
      <c r="X936" s="128"/>
      <c r="Y936" s="187"/>
    </row>
    <row r="937" spans="1:25" s="27" customFormat="1" x14ac:dyDescent="0.25">
      <c r="A937" s="50"/>
      <c r="B937" s="55"/>
      <c r="C937" s="34"/>
      <c r="D937" s="46"/>
      <c r="E937" s="46"/>
      <c r="F937" s="46"/>
      <c r="G937" s="46"/>
      <c r="H937" s="46"/>
      <c r="I937" s="46"/>
      <c r="J937" s="142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142"/>
      <c r="X937" s="128"/>
      <c r="Y937" s="187"/>
    </row>
    <row r="938" spans="1:25" s="27" customFormat="1" x14ac:dyDescent="0.25">
      <c r="A938" s="50"/>
      <c r="B938" s="55"/>
      <c r="C938" s="34"/>
      <c r="D938" s="46"/>
      <c r="E938" s="46"/>
      <c r="F938" s="46"/>
      <c r="G938" s="46"/>
      <c r="H938" s="46"/>
      <c r="I938" s="46"/>
      <c r="J938" s="142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142"/>
      <c r="X938" s="128"/>
      <c r="Y938" s="187"/>
    </row>
    <row r="939" spans="1:25" s="27" customFormat="1" x14ac:dyDescent="0.25">
      <c r="A939" s="50"/>
      <c r="B939" s="55"/>
      <c r="C939" s="34"/>
      <c r="D939" s="46"/>
      <c r="E939" s="46"/>
      <c r="F939" s="46"/>
      <c r="G939" s="46"/>
      <c r="H939" s="46"/>
      <c r="I939" s="46"/>
      <c r="J939" s="142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142"/>
      <c r="X939" s="128"/>
      <c r="Y939" s="187"/>
    </row>
    <row r="940" spans="1:25" s="27" customFormat="1" x14ac:dyDescent="0.25">
      <c r="A940" s="50"/>
      <c r="B940" s="55"/>
      <c r="C940" s="34"/>
      <c r="D940" s="46"/>
      <c r="E940" s="46"/>
      <c r="F940" s="46"/>
      <c r="G940" s="46"/>
      <c r="H940" s="46"/>
      <c r="I940" s="46"/>
      <c r="J940" s="142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142"/>
      <c r="X940" s="128"/>
      <c r="Y940" s="187"/>
    </row>
    <row r="941" spans="1:25" s="27" customFormat="1" x14ac:dyDescent="0.25">
      <c r="A941" s="50"/>
      <c r="B941" s="55"/>
      <c r="C941" s="34"/>
      <c r="D941" s="46"/>
      <c r="E941" s="46"/>
      <c r="F941" s="46"/>
      <c r="G941" s="46"/>
      <c r="H941" s="46"/>
      <c r="I941" s="46"/>
      <c r="J941" s="142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142"/>
      <c r="X941" s="128"/>
      <c r="Y941" s="187"/>
    </row>
    <row r="942" spans="1:25" s="27" customFormat="1" x14ac:dyDescent="0.25">
      <c r="A942" s="50"/>
      <c r="B942" s="55"/>
      <c r="C942" s="34"/>
      <c r="D942" s="46"/>
      <c r="E942" s="46"/>
      <c r="F942" s="46"/>
      <c r="G942" s="46"/>
      <c r="H942" s="46"/>
      <c r="I942" s="46"/>
      <c r="J942" s="142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142"/>
      <c r="X942" s="128"/>
      <c r="Y942" s="187"/>
    </row>
    <row r="943" spans="1:25" s="27" customFormat="1" x14ac:dyDescent="0.25">
      <c r="A943" s="50"/>
      <c r="B943" s="55"/>
      <c r="C943" s="34"/>
      <c r="D943" s="46"/>
      <c r="E943" s="46"/>
      <c r="F943" s="46"/>
      <c r="G943" s="46"/>
      <c r="H943" s="46"/>
      <c r="I943" s="46"/>
      <c r="J943" s="142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142"/>
      <c r="X943" s="128"/>
      <c r="Y943" s="187"/>
    </row>
    <row r="944" spans="1:25" s="27" customFormat="1" x14ac:dyDescent="0.25">
      <c r="A944" s="50"/>
      <c r="B944" s="55"/>
      <c r="C944" s="34"/>
      <c r="D944" s="46"/>
      <c r="E944" s="46"/>
      <c r="F944" s="46"/>
      <c r="G944" s="46"/>
      <c r="H944" s="46"/>
      <c r="I944" s="46"/>
      <c r="J944" s="142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142"/>
      <c r="X944" s="128"/>
      <c r="Y944" s="187"/>
    </row>
    <row r="945" spans="1:25" s="27" customFormat="1" x14ac:dyDescent="0.25">
      <c r="A945" s="50"/>
      <c r="B945" s="55"/>
      <c r="C945" s="34"/>
      <c r="D945" s="46"/>
      <c r="E945" s="46"/>
      <c r="F945" s="46"/>
      <c r="G945" s="46"/>
      <c r="H945" s="46"/>
      <c r="I945" s="46"/>
      <c r="J945" s="142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142"/>
      <c r="X945" s="128"/>
      <c r="Y945" s="187"/>
    </row>
    <row r="946" spans="1:25" s="27" customFormat="1" x14ac:dyDescent="0.25">
      <c r="A946" s="50"/>
      <c r="B946" s="55"/>
      <c r="C946" s="34"/>
      <c r="D946" s="46"/>
      <c r="E946" s="46"/>
      <c r="F946" s="46"/>
      <c r="G946" s="46"/>
      <c r="H946" s="46"/>
      <c r="I946" s="46"/>
      <c r="J946" s="142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142"/>
      <c r="X946" s="128"/>
      <c r="Y946" s="187"/>
    </row>
    <row r="947" spans="1:25" s="27" customFormat="1" x14ac:dyDescent="0.25">
      <c r="A947" s="50"/>
      <c r="B947" s="55"/>
      <c r="C947" s="34"/>
      <c r="D947" s="46"/>
      <c r="E947" s="46"/>
      <c r="F947" s="46"/>
      <c r="G947" s="46"/>
      <c r="H947" s="46"/>
      <c r="I947" s="46"/>
      <c r="J947" s="142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142"/>
      <c r="X947" s="128"/>
      <c r="Y947" s="187"/>
    </row>
    <row r="948" spans="1:25" s="27" customFormat="1" x14ac:dyDescent="0.25">
      <c r="A948" s="50"/>
      <c r="B948" s="55"/>
      <c r="C948" s="34"/>
      <c r="D948" s="46"/>
      <c r="E948" s="46"/>
      <c r="F948" s="46"/>
      <c r="G948" s="46"/>
      <c r="H948" s="46"/>
      <c r="I948" s="46"/>
      <c r="J948" s="142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142"/>
      <c r="X948" s="128"/>
      <c r="Y948" s="187"/>
    </row>
    <row r="949" spans="1:25" s="27" customFormat="1" x14ac:dyDescent="0.25">
      <c r="A949" s="50"/>
      <c r="B949" s="55"/>
      <c r="C949" s="34"/>
      <c r="D949" s="46"/>
      <c r="E949" s="46"/>
      <c r="F949" s="46"/>
      <c r="G949" s="46"/>
      <c r="H949" s="46"/>
      <c r="I949" s="46"/>
      <c r="J949" s="142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142"/>
      <c r="X949" s="128"/>
      <c r="Y949" s="187"/>
    </row>
    <row r="950" spans="1:25" s="27" customFormat="1" x14ac:dyDescent="0.25">
      <c r="A950" s="50"/>
      <c r="B950" s="55"/>
      <c r="C950" s="34"/>
      <c r="D950" s="46"/>
      <c r="E950" s="46"/>
      <c r="F950" s="46"/>
      <c r="G950" s="46"/>
      <c r="H950" s="46"/>
      <c r="I950" s="46"/>
      <c r="J950" s="142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142"/>
      <c r="X950" s="128"/>
      <c r="Y950" s="187"/>
    </row>
    <row r="951" spans="1:25" s="27" customFormat="1" x14ac:dyDescent="0.25">
      <c r="A951" s="50"/>
      <c r="B951" s="55"/>
      <c r="C951" s="34"/>
      <c r="D951" s="46"/>
      <c r="E951" s="46"/>
      <c r="F951" s="46"/>
      <c r="G951" s="46"/>
      <c r="H951" s="46"/>
      <c r="I951" s="46"/>
      <c r="J951" s="142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142"/>
      <c r="X951" s="128"/>
      <c r="Y951" s="187"/>
    </row>
    <row r="952" spans="1:25" s="27" customFormat="1" x14ac:dyDescent="0.25">
      <c r="A952" s="50"/>
      <c r="B952" s="55"/>
      <c r="C952" s="34"/>
      <c r="D952" s="46"/>
      <c r="E952" s="46"/>
      <c r="F952" s="46"/>
      <c r="G952" s="46"/>
      <c r="H952" s="46"/>
      <c r="I952" s="46"/>
      <c r="J952" s="142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142"/>
      <c r="X952" s="128"/>
      <c r="Y952" s="187"/>
    </row>
    <row r="953" spans="1:25" s="27" customFormat="1" x14ac:dyDescent="0.25">
      <c r="A953" s="50"/>
      <c r="B953" s="55"/>
      <c r="C953" s="34"/>
      <c r="D953" s="46"/>
      <c r="E953" s="46"/>
      <c r="F953" s="46"/>
      <c r="G953" s="46"/>
      <c r="H953" s="46"/>
      <c r="I953" s="46"/>
      <c r="J953" s="142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142"/>
      <c r="X953" s="128"/>
      <c r="Y953" s="187"/>
    </row>
    <row r="954" spans="1:25" s="27" customFormat="1" x14ac:dyDescent="0.25">
      <c r="A954" s="50"/>
      <c r="B954" s="55"/>
      <c r="C954" s="34"/>
      <c r="D954" s="46"/>
      <c r="E954" s="46"/>
      <c r="F954" s="46"/>
      <c r="G954" s="46"/>
      <c r="H954" s="46"/>
      <c r="I954" s="46"/>
      <c r="J954" s="142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142"/>
      <c r="X954" s="128"/>
      <c r="Y954" s="187"/>
    </row>
    <row r="955" spans="1:25" s="27" customFormat="1" x14ac:dyDescent="0.25">
      <c r="A955" s="50"/>
      <c r="B955" s="55"/>
      <c r="C955" s="34"/>
      <c r="D955" s="46"/>
      <c r="E955" s="46"/>
      <c r="F955" s="46"/>
      <c r="G955" s="46"/>
      <c r="H955" s="46"/>
      <c r="I955" s="46"/>
      <c r="J955" s="142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142"/>
      <c r="X955" s="128"/>
      <c r="Y955" s="187"/>
    </row>
    <row r="956" spans="1:25" s="27" customFormat="1" x14ac:dyDescent="0.25">
      <c r="A956" s="50"/>
      <c r="B956" s="55"/>
      <c r="C956" s="34"/>
      <c r="D956" s="46"/>
      <c r="E956" s="46"/>
      <c r="F956" s="46"/>
      <c r="G956" s="46"/>
      <c r="H956" s="46"/>
      <c r="I956" s="46"/>
      <c r="J956" s="142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142"/>
      <c r="X956" s="128"/>
      <c r="Y956" s="187"/>
    </row>
    <row r="957" spans="1:25" s="27" customFormat="1" x14ac:dyDescent="0.25">
      <c r="A957" s="50"/>
      <c r="B957" s="55"/>
      <c r="C957" s="34"/>
      <c r="D957" s="46"/>
      <c r="E957" s="46"/>
      <c r="F957" s="46"/>
      <c r="G957" s="46"/>
      <c r="H957" s="46"/>
      <c r="I957" s="46"/>
      <c r="J957" s="142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142"/>
      <c r="X957" s="128"/>
      <c r="Y957" s="187"/>
    </row>
    <row r="958" spans="1:25" s="27" customFormat="1" x14ac:dyDescent="0.25">
      <c r="A958" s="50"/>
      <c r="B958" s="55"/>
      <c r="C958" s="34"/>
      <c r="D958" s="46"/>
      <c r="E958" s="46"/>
      <c r="F958" s="46"/>
      <c r="G958" s="46"/>
      <c r="H958" s="46"/>
      <c r="I958" s="46"/>
      <c r="J958" s="142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142"/>
      <c r="X958" s="128"/>
      <c r="Y958" s="187"/>
    </row>
    <row r="959" spans="1:25" s="27" customFormat="1" x14ac:dyDescent="0.25">
      <c r="A959" s="50"/>
      <c r="B959" s="55"/>
      <c r="C959" s="34"/>
      <c r="D959" s="46"/>
      <c r="E959" s="46"/>
      <c r="F959" s="46"/>
      <c r="G959" s="46"/>
      <c r="H959" s="46"/>
      <c r="I959" s="46"/>
      <c r="J959" s="142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142"/>
      <c r="X959" s="128"/>
      <c r="Y959" s="187"/>
    </row>
    <row r="960" spans="1:25" s="27" customFormat="1" x14ac:dyDescent="0.25">
      <c r="A960" s="50"/>
      <c r="B960" s="55"/>
      <c r="C960" s="34"/>
      <c r="D960" s="46"/>
      <c r="E960" s="46"/>
      <c r="F960" s="46"/>
      <c r="G960" s="46"/>
      <c r="H960" s="46"/>
      <c r="I960" s="46"/>
      <c r="J960" s="142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142"/>
      <c r="X960" s="128"/>
      <c r="Y960" s="187"/>
    </row>
    <row r="961" spans="1:25" s="27" customFormat="1" x14ac:dyDescent="0.25">
      <c r="A961" s="50"/>
      <c r="B961" s="55"/>
      <c r="C961" s="34"/>
      <c r="D961" s="46"/>
      <c r="E961" s="46"/>
      <c r="F961" s="46"/>
      <c r="G961" s="46"/>
      <c r="H961" s="46"/>
      <c r="I961" s="46"/>
      <c r="J961" s="142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142"/>
      <c r="X961" s="128"/>
      <c r="Y961" s="187"/>
    </row>
    <row r="962" spans="1:25" s="27" customFormat="1" x14ac:dyDescent="0.25">
      <c r="A962" s="50"/>
      <c r="B962" s="55"/>
      <c r="C962" s="34"/>
      <c r="D962" s="46"/>
      <c r="E962" s="46"/>
      <c r="F962" s="46"/>
      <c r="G962" s="46"/>
      <c r="H962" s="46"/>
      <c r="I962" s="46"/>
      <c r="J962" s="142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142"/>
      <c r="X962" s="128"/>
      <c r="Y962" s="187"/>
    </row>
    <row r="963" spans="1:25" s="27" customFormat="1" x14ac:dyDescent="0.25">
      <c r="A963" s="50"/>
      <c r="B963" s="55"/>
      <c r="C963" s="34"/>
      <c r="D963" s="46"/>
      <c r="E963" s="46"/>
      <c r="F963" s="46"/>
      <c r="G963" s="46"/>
      <c r="H963" s="46"/>
      <c r="I963" s="46"/>
      <c r="J963" s="142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142"/>
      <c r="X963" s="128"/>
      <c r="Y963" s="187"/>
    </row>
    <row r="964" spans="1:25" s="27" customFormat="1" x14ac:dyDescent="0.25">
      <c r="A964" s="50"/>
      <c r="B964" s="55"/>
      <c r="C964" s="34"/>
      <c r="D964" s="46"/>
      <c r="E964" s="46"/>
      <c r="F964" s="46"/>
      <c r="G964" s="46"/>
      <c r="H964" s="46"/>
      <c r="I964" s="46"/>
      <c r="J964" s="142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142"/>
      <c r="X964" s="128"/>
      <c r="Y964" s="187"/>
    </row>
    <row r="965" spans="1:25" s="27" customFormat="1" x14ac:dyDescent="0.25">
      <c r="A965" s="50"/>
      <c r="B965" s="55"/>
      <c r="C965" s="34"/>
      <c r="D965" s="46"/>
      <c r="E965" s="46"/>
      <c r="F965" s="46"/>
      <c r="G965" s="46"/>
      <c r="H965" s="46"/>
      <c r="I965" s="46"/>
      <c r="J965" s="142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142"/>
      <c r="X965" s="128"/>
      <c r="Y965" s="187"/>
    </row>
    <row r="966" spans="1:25" s="27" customFormat="1" x14ac:dyDescent="0.25">
      <c r="A966" s="50"/>
      <c r="B966" s="55"/>
      <c r="C966" s="34"/>
      <c r="D966" s="46"/>
      <c r="E966" s="46"/>
      <c r="F966" s="46"/>
      <c r="G966" s="46"/>
      <c r="H966" s="46"/>
      <c r="I966" s="46"/>
      <c r="J966" s="142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142"/>
      <c r="X966" s="128"/>
      <c r="Y966" s="187"/>
    </row>
    <row r="967" spans="1:25" s="27" customFormat="1" x14ac:dyDescent="0.25">
      <c r="A967" s="50"/>
      <c r="B967" s="55"/>
      <c r="C967" s="34"/>
      <c r="D967" s="46"/>
      <c r="E967" s="46"/>
      <c r="F967" s="46"/>
      <c r="G967" s="46"/>
      <c r="H967" s="46"/>
      <c r="I967" s="46"/>
      <c r="J967" s="142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142"/>
      <c r="X967" s="128"/>
      <c r="Y967" s="187"/>
    </row>
    <row r="968" spans="1:25" s="27" customFormat="1" x14ac:dyDescent="0.25">
      <c r="A968" s="50"/>
      <c r="B968" s="55"/>
      <c r="C968" s="34"/>
      <c r="D968" s="46"/>
      <c r="E968" s="46"/>
      <c r="F968" s="46"/>
      <c r="G968" s="46"/>
      <c r="H968" s="46"/>
      <c r="I968" s="46"/>
      <c r="J968" s="142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142"/>
      <c r="X968" s="128"/>
      <c r="Y968" s="187"/>
    </row>
    <row r="969" spans="1:25" s="27" customFormat="1" x14ac:dyDescent="0.25">
      <c r="A969" s="50"/>
      <c r="B969" s="55"/>
      <c r="C969" s="34"/>
      <c r="D969" s="46"/>
      <c r="E969" s="46"/>
      <c r="F969" s="46"/>
      <c r="G969" s="46"/>
      <c r="H969" s="46"/>
      <c r="I969" s="46"/>
      <c r="J969" s="142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142"/>
      <c r="X969" s="128"/>
      <c r="Y969" s="187"/>
    </row>
    <row r="970" spans="1:25" s="27" customFormat="1" x14ac:dyDescent="0.25">
      <c r="A970" s="50"/>
      <c r="B970" s="55"/>
      <c r="C970" s="34"/>
      <c r="D970" s="46"/>
      <c r="E970" s="46"/>
      <c r="F970" s="46"/>
      <c r="G970" s="46"/>
      <c r="H970" s="46"/>
      <c r="I970" s="46"/>
      <c r="J970" s="142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142"/>
      <c r="X970" s="128"/>
      <c r="Y970" s="187"/>
    </row>
    <row r="971" spans="1:25" s="27" customFormat="1" x14ac:dyDescent="0.25">
      <c r="A971" s="50"/>
      <c r="B971" s="55"/>
      <c r="C971" s="34"/>
      <c r="D971" s="46"/>
      <c r="E971" s="46"/>
      <c r="F971" s="46"/>
      <c r="G971" s="46"/>
      <c r="H971" s="46"/>
      <c r="I971" s="46"/>
      <c r="J971" s="142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142"/>
      <c r="X971" s="128"/>
      <c r="Y971" s="187"/>
    </row>
    <row r="972" spans="1:25" s="27" customFormat="1" x14ac:dyDescent="0.25">
      <c r="A972" s="50"/>
      <c r="B972" s="55"/>
      <c r="C972" s="34"/>
      <c r="D972" s="46"/>
      <c r="E972" s="46"/>
      <c r="F972" s="46"/>
      <c r="G972" s="46"/>
      <c r="H972" s="46"/>
      <c r="I972" s="46"/>
      <c r="J972" s="142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142"/>
      <c r="X972" s="128"/>
      <c r="Y972" s="187"/>
    </row>
    <row r="973" spans="1:25" s="27" customFormat="1" x14ac:dyDescent="0.25">
      <c r="A973" s="50"/>
      <c r="B973" s="55"/>
      <c r="C973" s="34"/>
      <c r="D973" s="46"/>
      <c r="E973" s="46"/>
      <c r="F973" s="46"/>
      <c r="G973" s="46"/>
      <c r="H973" s="46"/>
      <c r="I973" s="46"/>
      <c r="J973" s="142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142"/>
      <c r="X973" s="128"/>
      <c r="Y973" s="187"/>
    </row>
    <row r="974" spans="1:25" s="27" customFormat="1" x14ac:dyDescent="0.25">
      <c r="A974" s="50"/>
      <c r="B974" s="55"/>
      <c r="C974" s="34"/>
      <c r="D974" s="46"/>
      <c r="E974" s="46"/>
      <c r="F974" s="46"/>
      <c r="G974" s="46"/>
      <c r="H974" s="46"/>
      <c r="I974" s="46"/>
      <c r="J974" s="142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142"/>
      <c r="X974" s="128"/>
      <c r="Y974" s="187"/>
    </row>
    <row r="975" spans="1:25" s="27" customFormat="1" x14ac:dyDescent="0.25">
      <c r="A975" s="50"/>
      <c r="B975" s="55"/>
      <c r="C975" s="34"/>
      <c r="D975" s="46"/>
      <c r="E975" s="46"/>
      <c r="F975" s="46"/>
      <c r="G975" s="46"/>
      <c r="H975" s="46"/>
      <c r="I975" s="46"/>
      <c r="J975" s="142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142"/>
      <c r="X975" s="128"/>
      <c r="Y975" s="187"/>
    </row>
    <row r="976" spans="1:25" s="27" customFormat="1" x14ac:dyDescent="0.25">
      <c r="A976" s="50"/>
      <c r="B976" s="55"/>
      <c r="C976" s="34"/>
      <c r="D976" s="46"/>
      <c r="E976" s="46"/>
      <c r="F976" s="46"/>
      <c r="G976" s="46"/>
      <c r="H976" s="46"/>
      <c r="I976" s="46"/>
      <c r="J976" s="142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142"/>
      <c r="X976" s="128"/>
      <c r="Y976" s="187"/>
    </row>
    <row r="977" spans="1:25" s="27" customFormat="1" x14ac:dyDescent="0.25">
      <c r="A977" s="50"/>
      <c r="B977" s="55"/>
      <c r="C977" s="34"/>
      <c r="D977" s="46"/>
      <c r="E977" s="46"/>
      <c r="F977" s="46"/>
      <c r="G977" s="46"/>
      <c r="H977" s="46"/>
      <c r="I977" s="46"/>
      <c r="J977" s="142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142"/>
      <c r="X977" s="128"/>
      <c r="Y977" s="187"/>
    </row>
    <row r="978" spans="1:25" s="27" customFormat="1" x14ac:dyDescent="0.25">
      <c r="A978" s="50"/>
      <c r="B978" s="55"/>
      <c r="C978" s="34"/>
      <c r="D978" s="46"/>
      <c r="E978" s="46"/>
      <c r="F978" s="46"/>
      <c r="G978" s="46"/>
      <c r="H978" s="46"/>
      <c r="I978" s="46"/>
      <c r="J978" s="142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142"/>
      <c r="X978" s="128"/>
      <c r="Y978" s="187"/>
    </row>
    <row r="979" spans="1:25" s="27" customFormat="1" x14ac:dyDescent="0.25">
      <c r="A979" s="50"/>
      <c r="B979" s="55"/>
      <c r="C979" s="34"/>
      <c r="D979" s="46"/>
      <c r="E979" s="46"/>
      <c r="F979" s="46"/>
      <c r="G979" s="46"/>
      <c r="H979" s="46"/>
      <c r="I979" s="46"/>
      <c r="J979" s="142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142"/>
      <c r="X979" s="128"/>
      <c r="Y979" s="187"/>
    </row>
    <row r="980" spans="1:25" s="27" customFormat="1" x14ac:dyDescent="0.25">
      <c r="A980" s="50"/>
      <c r="B980" s="55"/>
      <c r="C980" s="34"/>
      <c r="D980" s="46"/>
      <c r="E980" s="46"/>
      <c r="F980" s="46"/>
      <c r="G980" s="46"/>
      <c r="H980" s="46"/>
      <c r="I980" s="46"/>
      <c r="J980" s="142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142"/>
      <c r="X980" s="128"/>
      <c r="Y980" s="187"/>
    </row>
    <row r="981" spans="1:25" s="27" customFormat="1" x14ac:dyDescent="0.25">
      <c r="A981" s="50"/>
      <c r="B981" s="55"/>
      <c r="C981" s="34"/>
      <c r="D981" s="46"/>
      <c r="E981" s="46"/>
      <c r="F981" s="46"/>
      <c r="G981" s="46"/>
      <c r="H981" s="46"/>
      <c r="I981" s="46"/>
      <c r="J981" s="142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142"/>
      <c r="X981" s="128"/>
      <c r="Y981" s="187"/>
    </row>
    <row r="982" spans="1:25" s="27" customFormat="1" x14ac:dyDescent="0.25">
      <c r="A982" s="50"/>
      <c r="B982" s="55"/>
      <c r="C982" s="34"/>
      <c r="D982" s="46"/>
      <c r="E982" s="46"/>
      <c r="F982" s="46"/>
      <c r="G982" s="46"/>
      <c r="H982" s="46"/>
      <c r="I982" s="46"/>
      <c r="J982" s="142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142"/>
      <c r="X982" s="128"/>
      <c r="Y982" s="187"/>
    </row>
    <row r="983" spans="1:25" s="27" customFormat="1" x14ac:dyDescent="0.25">
      <c r="A983" s="50"/>
      <c r="B983" s="55"/>
      <c r="C983" s="34"/>
      <c r="D983" s="46"/>
      <c r="E983" s="46"/>
      <c r="F983" s="46"/>
      <c r="G983" s="46"/>
      <c r="H983" s="46"/>
      <c r="I983" s="46"/>
      <c r="J983" s="142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142"/>
      <c r="X983" s="128"/>
      <c r="Y983" s="187"/>
    </row>
    <row r="984" spans="1:25" s="27" customFormat="1" x14ac:dyDescent="0.25">
      <c r="A984" s="50"/>
      <c r="B984" s="55"/>
      <c r="C984" s="34"/>
      <c r="D984" s="46"/>
      <c r="E984" s="46"/>
      <c r="F984" s="46"/>
      <c r="G984" s="46"/>
      <c r="H984" s="46"/>
      <c r="I984" s="46"/>
      <c r="J984" s="142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142"/>
      <c r="X984" s="128"/>
      <c r="Y984" s="187"/>
    </row>
    <row r="985" spans="1:25" s="27" customFormat="1" x14ac:dyDescent="0.25">
      <c r="A985" s="50"/>
      <c r="B985" s="55"/>
      <c r="C985" s="34"/>
      <c r="D985" s="46"/>
      <c r="E985" s="46"/>
      <c r="F985" s="46"/>
      <c r="G985" s="46"/>
      <c r="H985" s="46"/>
      <c r="I985" s="46"/>
      <c r="J985" s="142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142"/>
      <c r="X985" s="128"/>
      <c r="Y985" s="187"/>
    </row>
    <row r="986" spans="1:25" s="27" customFormat="1" x14ac:dyDescent="0.25">
      <c r="A986" s="50"/>
      <c r="B986" s="55"/>
      <c r="C986" s="34"/>
      <c r="D986" s="46"/>
      <c r="E986" s="46"/>
      <c r="F986" s="46"/>
      <c r="G986" s="46"/>
      <c r="H986" s="46"/>
      <c r="I986" s="46"/>
      <c r="J986" s="142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142"/>
      <c r="X986" s="128"/>
      <c r="Y986" s="187"/>
    </row>
    <row r="987" spans="1:25" s="27" customFormat="1" x14ac:dyDescent="0.25">
      <c r="A987" s="50"/>
      <c r="B987" s="55"/>
      <c r="C987" s="34"/>
      <c r="D987" s="46"/>
      <c r="E987" s="46"/>
      <c r="F987" s="46"/>
      <c r="G987" s="46"/>
      <c r="H987" s="46"/>
      <c r="I987" s="46"/>
      <c r="J987" s="142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142"/>
      <c r="X987" s="128"/>
      <c r="Y987" s="187"/>
    </row>
    <row r="988" spans="1:25" s="27" customFormat="1" x14ac:dyDescent="0.25">
      <c r="A988" s="50"/>
      <c r="B988" s="55"/>
      <c r="C988" s="34"/>
      <c r="D988" s="46"/>
      <c r="E988" s="46"/>
      <c r="F988" s="46"/>
      <c r="G988" s="46"/>
      <c r="H988" s="46"/>
      <c r="I988" s="46"/>
      <c r="J988" s="142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142"/>
      <c r="X988" s="128"/>
      <c r="Y988" s="187"/>
    </row>
    <row r="989" spans="1:25" s="27" customFormat="1" x14ac:dyDescent="0.25">
      <c r="A989" s="50"/>
      <c r="B989" s="55"/>
      <c r="C989" s="34"/>
      <c r="D989" s="46"/>
      <c r="E989" s="46"/>
      <c r="F989" s="46"/>
      <c r="G989" s="46"/>
      <c r="H989" s="46"/>
      <c r="I989" s="46"/>
      <c r="J989" s="142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142"/>
      <c r="X989" s="128"/>
      <c r="Y989" s="187"/>
    </row>
    <row r="990" spans="1:25" s="27" customFormat="1" x14ac:dyDescent="0.25">
      <c r="A990" s="50"/>
      <c r="B990" s="55"/>
      <c r="C990" s="34"/>
      <c r="D990" s="46"/>
      <c r="E990" s="46"/>
      <c r="F990" s="46"/>
      <c r="G990" s="46"/>
      <c r="H990" s="46"/>
      <c r="I990" s="46"/>
      <c r="J990" s="142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142"/>
      <c r="X990" s="128"/>
      <c r="Y990" s="187"/>
    </row>
    <row r="991" spans="1:25" s="27" customFormat="1" x14ac:dyDescent="0.25">
      <c r="A991" s="50"/>
      <c r="B991" s="55"/>
      <c r="C991" s="34"/>
      <c r="D991" s="46"/>
      <c r="E991" s="46"/>
      <c r="F991" s="46"/>
      <c r="G991" s="46"/>
      <c r="H991" s="46"/>
      <c r="I991" s="46"/>
      <c r="J991" s="142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142"/>
      <c r="X991" s="128"/>
      <c r="Y991" s="187"/>
    </row>
    <row r="992" spans="1:25" s="27" customFormat="1" x14ac:dyDescent="0.25">
      <c r="A992" s="50"/>
      <c r="B992" s="55"/>
      <c r="C992" s="34"/>
      <c r="D992" s="46"/>
      <c r="E992" s="46"/>
      <c r="F992" s="46"/>
      <c r="G992" s="46"/>
      <c r="H992" s="46"/>
      <c r="I992" s="46"/>
      <c r="J992" s="142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142"/>
      <c r="X992" s="128"/>
      <c r="Y992" s="187"/>
    </row>
    <row r="993" spans="1:25" s="27" customFormat="1" x14ac:dyDescent="0.25">
      <c r="A993" s="50"/>
      <c r="B993" s="55"/>
      <c r="C993" s="34"/>
      <c r="D993" s="46"/>
      <c r="E993" s="46"/>
      <c r="F993" s="46"/>
      <c r="G993" s="46"/>
      <c r="H993" s="46"/>
      <c r="I993" s="46"/>
      <c r="J993" s="142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142"/>
      <c r="X993" s="128"/>
      <c r="Y993" s="187"/>
    </row>
    <row r="994" spans="1:25" s="27" customFormat="1" x14ac:dyDescent="0.25">
      <c r="A994" s="50"/>
      <c r="B994" s="55"/>
      <c r="C994" s="34"/>
      <c r="D994" s="46"/>
      <c r="E994" s="46"/>
      <c r="F994" s="46"/>
      <c r="G994" s="46"/>
      <c r="H994" s="46"/>
      <c r="I994" s="46"/>
      <c r="J994" s="142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142"/>
      <c r="X994" s="128"/>
      <c r="Y994" s="187"/>
    </row>
    <row r="995" spans="1:25" s="27" customFormat="1" x14ac:dyDescent="0.25">
      <c r="A995" s="50"/>
      <c r="B995" s="55"/>
      <c r="C995" s="34"/>
      <c r="D995" s="46"/>
      <c r="E995" s="46"/>
      <c r="F995" s="46"/>
      <c r="G995" s="46"/>
      <c r="H995" s="46"/>
      <c r="I995" s="46"/>
      <c r="J995" s="142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142"/>
      <c r="X995" s="128"/>
      <c r="Y995" s="187"/>
    </row>
    <row r="996" spans="1:25" s="27" customFormat="1" x14ac:dyDescent="0.25">
      <c r="A996" s="50"/>
      <c r="B996" s="55"/>
      <c r="C996" s="34"/>
      <c r="D996" s="46"/>
      <c r="E996" s="46"/>
      <c r="F996" s="46"/>
      <c r="G996" s="46"/>
      <c r="H996" s="46"/>
      <c r="I996" s="46"/>
      <c r="J996" s="142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142"/>
      <c r="X996" s="128"/>
      <c r="Y996" s="187"/>
    </row>
    <row r="997" spans="1:25" s="27" customFormat="1" x14ac:dyDescent="0.25">
      <c r="A997" s="50"/>
      <c r="B997" s="55"/>
      <c r="C997" s="34"/>
      <c r="D997" s="46"/>
      <c r="E997" s="46"/>
      <c r="F997" s="46"/>
      <c r="G997" s="46"/>
      <c r="H997" s="46"/>
      <c r="I997" s="46"/>
      <c r="J997" s="142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142"/>
      <c r="X997" s="128"/>
      <c r="Y997" s="187"/>
    </row>
    <row r="998" spans="1:25" s="27" customFormat="1" x14ac:dyDescent="0.25">
      <c r="A998" s="50"/>
      <c r="B998" s="55"/>
      <c r="C998" s="34"/>
      <c r="D998" s="46"/>
      <c r="E998" s="46"/>
      <c r="F998" s="46"/>
      <c r="G998" s="46"/>
      <c r="H998" s="46"/>
      <c r="I998" s="46"/>
      <c r="J998" s="142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142"/>
      <c r="X998" s="128"/>
      <c r="Y998" s="187"/>
    </row>
    <row r="999" spans="1:25" s="27" customFormat="1" x14ac:dyDescent="0.25">
      <c r="A999" s="50"/>
      <c r="B999" s="55"/>
      <c r="C999" s="34"/>
      <c r="D999" s="46"/>
      <c r="E999" s="46"/>
      <c r="F999" s="46"/>
      <c r="G999" s="46"/>
      <c r="H999" s="46"/>
      <c r="I999" s="46"/>
      <c r="J999" s="142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142"/>
      <c r="X999" s="128"/>
      <c r="Y999" s="187"/>
    </row>
    <row r="1000" spans="1:25" s="27" customFormat="1" x14ac:dyDescent="0.25">
      <c r="A1000" s="50"/>
      <c r="B1000" s="55"/>
      <c r="C1000" s="34"/>
      <c r="D1000" s="46"/>
      <c r="E1000" s="46"/>
      <c r="F1000" s="46"/>
      <c r="G1000" s="46"/>
      <c r="H1000" s="46"/>
      <c r="I1000" s="46"/>
      <c r="J1000" s="142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142"/>
      <c r="X1000" s="128"/>
      <c r="Y1000" s="187"/>
    </row>
    <row r="1001" spans="1:25" s="27" customFormat="1" x14ac:dyDescent="0.25">
      <c r="A1001" s="50"/>
      <c r="B1001" s="55"/>
      <c r="C1001" s="34"/>
      <c r="D1001" s="46"/>
      <c r="E1001" s="46"/>
      <c r="F1001" s="46"/>
      <c r="G1001" s="46"/>
      <c r="H1001" s="46"/>
      <c r="I1001" s="46"/>
      <c r="J1001" s="142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142"/>
      <c r="X1001" s="128"/>
      <c r="Y1001" s="187"/>
    </row>
    <row r="1002" spans="1:25" s="27" customFormat="1" x14ac:dyDescent="0.25">
      <c r="A1002" s="50"/>
      <c r="B1002" s="55"/>
      <c r="C1002" s="34"/>
      <c r="D1002" s="46"/>
      <c r="E1002" s="46"/>
      <c r="F1002" s="46"/>
      <c r="G1002" s="46"/>
      <c r="H1002" s="46"/>
      <c r="I1002" s="46"/>
      <c r="J1002" s="142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142"/>
      <c r="X1002" s="128"/>
      <c r="Y1002" s="187"/>
    </row>
    <row r="1003" spans="1:25" s="27" customFormat="1" x14ac:dyDescent="0.25">
      <c r="A1003" s="50"/>
      <c r="B1003" s="55"/>
      <c r="C1003" s="34"/>
      <c r="D1003" s="46"/>
      <c r="E1003" s="46"/>
      <c r="F1003" s="46"/>
      <c r="G1003" s="46"/>
      <c r="H1003" s="46"/>
      <c r="I1003" s="46"/>
      <c r="J1003" s="142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142"/>
      <c r="X1003" s="128"/>
      <c r="Y1003" s="187"/>
    </row>
    <row r="1004" spans="1:25" s="27" customFormat="1" x14ac:dyDescent="0.25">
      <c r="A1004" s="50"/>
      <c r="B1004" s="55"/>
      <c r="C1004" s="34"/>
      <c r="D1004" s="46"/>
      <c r="E1004" s="46"/>
      <c r="F1004" s="46"/>
      <c r="G1004" s="46"/>
      <c r="H1004" s="46"/>
      <c r="I1004" s="46"/>
      <c r="J1004" s="142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142"/>
      <c r="X1004" s="128"/>
      <c r="Y1004" s="187"/>
    </row>
    <row r="1005" spans="1:25" s="27" customFormat="1" x14ac:dyDescent="0.25">
      <c r="A1005" s="50"/>
      <c r="B1005" s="55"/>
      <c r="C1005" s="34"/>
      <c r="D1005" s="46"/>
      <c r="E1005" s="46"/>
      <c r="F1005" s="46"/>
      <c r="G1005" s="46"/>
      <c r="H1005" s="46"/>
      <c r="I1005" s="46"/>
      <c r="J1005" s="142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142"/>
      <c r="X1005" s="128"/>
      <c r="Y1005" s="187"/>
    </row>
    <row r="1006" spans="1:25" s="27" customFormat="1" x14ac:dyDescent="0.25">
      <c r="A1006" s="50"/>
      <c r="B1006" s="55"/>
      <c r="C1006" s="34"/>
      <c r="D1006" s="46"/>
      <c r="E1006" s="46"/>
      <c r="F1006" s="46"/>
      <c r="G1006" s="46"/>
      <c r="H1006" s="46"/>
      <c r="I1006" s="46"/>
      <c r="J1006" s="142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142"/>
      <c r="X1006" s="128"/>
      <c r="Y1006" s="187"/>
    </row>
    <row r="1007" spans="1:25" s="27" customFormat="1" x14ac:dyDescent="0.25">
      <c r="A1007" s="50"/>
      <c r="B1007" s="55"/>
      <c r="C1007" s="34"/>
      <c r="D1007" s="46"/>
      <c r="E1007" s="46"/>
      <c r="F1007" s="46"/>
      <c r="G1007" s="46"/>
      <c r="H1007" s="46"/>
      <c r="I1007" s="46"/>
      <c r="J1007" s="142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142"/>
      <c r="X1007" s="128"/>
      <c r="Y1007" s="187"/>
    </row>
    <row r="1008" spans="1:25" s="27" customFormat="1" x14ac:dyDescent="0.25">
      <c r="A1008" s="50"/>
      <c r="B1008" s="55"/>
      <c r="C1008" s="34"/>
      <c r="D1008" s="46"/>
      <c r="E1008" s="46"/>
      <c r="F1008" s="46"/>
      <c r="G1008" s="46"/>
      <c r="H1008" s="46"/>
      <c r="I1008" s="46"/>
      <c r="J1008" s="142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142"/>
      <c r="X1008" s="128"/>
      <c r="Y1008" s="187"/>
    </row>
    <row r="1009" spans="1:25" s="27" customFormat="1" x14ac:dyDescent="0.25">
      <c r="A1009" s="50"/>
      <c r="B1009" s="55"/>
      <c r="C1009" s="34"/>
      <c r="D1009" s="46"/>
      <c r="E1009" s="46"/>
      <c r="F1009" s="46"/>
      <c r="G1009" s="46"/>
      <c r="H1009" s="46"/>
      <c r="I1009" s="46"/>
      <c r="J1009" s="142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142"/>
      <c r="X1009" s="128"/>
      <c r="Y1009" s="187"/>
    </row>
    <row r="1010" spans="1:25" s="27" customFormat="1" x14ac:dyDescent="0.25">
      <c r="A1010" s="50"/>
      <c r="B1010" s="55"/>
      <c r="C1010" s="34"/>
      <c r="D1010" s="46"/>
      <c r="E1010" s="46"/>
      <c r="F1010" s="46"/>
      <c r="G1010" s="46"/>
      <c r="H1010" s="46"/>
      <c r="I1010" s="46"/>
      <c r="J1010" s="142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142"/>
      <c r="X1010" s="128"/>
      <c r="Y1010" s="187"/>
    </row>
    <row r="1011" spans="1:25" s="27" customFormat="1" x14ac:dyDescent="0.25">
      <c r="A1011" s="50"/>
      <c r="B1011" s="55"/>
      <c r="C1011" s="34"/>
      <c r="D1011" s="46"/>
      <c r="E1011" s="46"/>
      <c r="F1011" s="46"/>
      <c r="G1011" s="46"/>
      <c r="H1011" s="46"/>
      <c r="I1011" s="46"/>
      <c r="J1011" s="142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142"/>
      <c r="X1011" s="128"/>
      <c r="Y1011" s="187"/>
    </row>
    <row r="1012" spans="1:25" s="27" customFormat="1" x14ac:dyDescent="0.25">
      <c r="A1012" s="50"/>
      <c r="B1012" s="55"/>
      <c r="C1012" s="34"/>
      <c r="D1012" s="46"/>
      <c r="E1012" s="46"/>
      <c r="F1012" s="46"/>
      <c r="G1012" s="46"/>
      <c r="H1012" s="46"/>
      <c r="I1012" s="46"/>
      <c r="J1012" s="142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142"/>
      <c r="X1012" s="128"/>
      <c r="Y1012" s="187"/>
    </row>
    <row r="1013" spans="1:25" s="27" customFormat="1" x14ac:dyDescent="0.25">
      <c r="A1013" s="50"/>
      <c r="B1013" s="55"/>
      <c r="C1013" s="34"/>
      <c r="D1013" s="46"/>
      <c r="E1013" s="46"/>
      <c r="F1013" s="46"/>
      <c r="G1013" s="46"/>
      <c r="H1013" s="46"/>
      <c r="I1013" s="46"/>
      <c r="J1013" s="142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142"/>
      <c r="X1013" s="128"/>
      <c r="Y1013" s="187"/>
    </row>
    <row r="1014" spans="1:25" s="27" customFormat="1" x14ac:dyDescent="0.25">
      <c r="A1014" s="50"/>
      <c r="B1014" s="55"/>
      <c r="C1014" s="34"/>
      <c r="D1014" s="46"/>
      <c r="E1014" s="46"/>
      <c r="F1014" s="46"/>
      <c r="G1014" s="46"/>
      <c r="H1014" s="46"/>
      <c r="I1014" s="46"/>
      <c r="J1014" s="142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142"/>
      <c r="X1014" s="128"/>
      <c r="Y1014" s="187"/>
    </row>
    <row r="1015" spans="1:25" s="27" customFormat="1" x14ac:dyDescent="0.25">
      <c r="A1015" s="50"/>
      <c r="B1015" s="55"/>
      <c r="C1015" s="34"/>
      <c r="D1015" s="46"/>
      <c r="E1015" s="46"/>
      <c r="F1015" s="46"/>
      <c r="G1015" s="46"/>
      <c r="H1015" s="46"/>
      <c r="I1015" s="46"/>
      <c r="J1015" s="142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142"/>
      <c r="X1015" s="128"/>
      <c r="Y1015" s="187"/>
    </row>
    <row r="1016" spans="1:25" s="27" customFormat="1" x14ac:dyDescent="0.25">
      <c r="A1016" s="50"/>
      <c r="B1016" s="55"/>
      <c r="C1016" s="34"/>
      <c r="D1016" s="46"/>
      <c r="E1016" s="46"/>
      <c r="F1016" s="46"/>
      <c r="G1016" s="46"/>
      <c r="H1016" s="46"/>
      <c r="I1016" s="46"/>
      <c r="J1016" s="142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142"/>
      <c r="X1016" s="128"/>
      <c r="Y1016" s="187"/>
    </row>
    <row r="1017" spans="1:25" s="27" customFormat="1" x14ac:dyDescent="0.25">
      <c r="A1017" s="50"/>
      <c r="B1017" s="55"/>
      <c r="C1017" s="34"/>
      <c r="D1017" s="46"/>
      <c r="E1017" s="46"/>
      <c r="F1017" s="46"/>
      <c r="G1017" s="46"/>
      <c r="H1017" s="46"/>
      <c r="I1017" s="46"/>
      <c r="J1017" s="142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142"/>
      <c r="X1017" s="128"/>
      <c r="Y1017" s="187"/>
    </row>
    <row r="1018" spans="1:25" s="27" customFormat="1" x14ac:dyDescent="0.25">
      <c r="A1018" s="50"/>
      <c r="B1018" s="55"/>
      <c r="C1018" s="34"/>
      <c r="D1018" s="46"/>
      <c r="E1018" s="46"/>
      <c r="F1018" s="46"/>
      <c r="G1018" s="46"/>
      <c r="H1018" s="46"/>
      <c r="I1018" s="46"/>
      <c r="J1018" s="142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142"/>
      <c r="X1018" s="128"/>
      <c r="Y1018" s="187"/>
    </row>
    <row r="1019" spans="1:25" s="27" customFormat="1" x14ac:dyDescent="0.25">
      <c r="A1019" s="50"/>
      <c r="B1019" s="55"/>
      <c r="C1019" s="34"/>
      <c r="D1019" s="46"/>
      <c r="E1019" s="46"/>
      <c r="F1019" s="46"/>
      <c r="G1019" s="46"/>
      <c r="H1019" s="46"/>
      <c r="I1019" s="46"/>
      <c r="J1019" s="142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142"/>
      <c r="X1019" s="128"/>
      <c r="Y1019" s="187"/>
    </row>
    <row r="1020" spans="1:25" s="27" customFormat="1" x14ac:dyDescent="0.25">
      <c r="A1020" s="50"/>
      <c r="B1020" s="55"/>
      <c r="C1020" s="34"/>
      <c r="D1020" s="46"/>
      <c r="E1020" s="46"/>
      <c r="F1020" s="46"/>
      <c r="G1020" s="46"/>
      <c r="H1020" s="46"/>
      <c r="I1020" s="46"/>
      <c r="J1020" s="142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142"/>
      <c r="X1020" s="128"/>
      <c r="Y1020" s="187"/>
    </row>
    <row r="1021" spans="1:25" s="27" customFormat="1" x14ac:dyDescent="0.25">
      <c r="A1021" s="50"/>
      <c r="B1021" s="55"/>
      <c r="C1021" s="34"/>
      <c r="D1021" s="46"/>
      <c r="E1021" s="46"/>
      <c r="F1021" s="46"/>
      <c r="G1021" s="46"/>
      <c r="H1021" s="46"/>
      <c r="I1021" s="46"/>
      <c r="J1021" s="142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142"/>
      <c r="X1021" s="128"/>
      <c r="Y1021" s="187"/>
    </row>
    <row r="1022" spans="1:25" s="27" customFormat="1" x14ac:dyDescent="0.25">
      <c r="A1022" s="50"/>
      <c r="B1022" s="55"/>
      <c r="C1022" s="34"/>
      <c r="D1022" s="46"/>
      <c r="E1022" s="46"/>
      <c r="F1022" s="46"/>
      <c r="G1022" s="46"/>
      <c r="H1022" s="46"/>
      <c r="I1022" s="46"/>
      <c r="J1022" s="142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142"/>
      <c r="X1022" s="128"/>
      <c r="Y1022" s="187"/>
    </row>
    <row r="1023" spans="1:25" s="27" customFormat="1" x14ac:dyDescent="0.25">
      <c r="A1023" s="50"/>
      <c r="B1023" s="55"/>
      <c r="C1023" s="34"/>
      <c r="D1023" s="46"/>
      <c r="E1023" s="46"/>
      <c r="F1023" s="46"/>
      <c r="G1023" s="46"/>
      <c r="H1023" s="46"/>
      <c r="I1023" s="46"/>
      <c r="J1023" s="142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142"/>
      <c r="X1023" s="128"/>
      <c r="Y1023" s="187"/>
    </row>
    <row r="1024" spans="1:25" s="27" customFormat="1" x14ac:dyDescent="0.25">
      <c r="A1024" s="50"/>
      <c r="B1024" s="55"/>
      <c r="C1024" s="34"/>
      <c r="D1024" s="46"/>
      <c r="E1024" s="46"/>
      <c r="F1024" s="46"/>
      <c r="G1024" s="46"/>
      <c r="H1024" s="46"/>
      <c r="I1024" s="46"/>
      <c r="J1024" s="142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142"/>
      <c r="X1024" s="128"/>
      <c r="Y1024" s="187"/>
    </row>
    <row r="1025" spans="1:25" s="27" customFormat="1" x14ac:dyDescent="0.25">
      <c r="A1025" s="50"/>
      <c r="B1025" s="55"/>
      <c r="C1025" s="34"/>
      <c r="D1025" s="46"/>
      <c r="E1025" s="46"/>
      <c r="F1025" s="46"/>
      <c r="G1025" s="46"/>
      <c r="H1025" s="46"/>
      <c r="I1025" s="46"/>
      <c r="J1025" s="142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142"/>
      <c r="X1025" s="128"/>
      <c r="Y1025" s="187"/>
    </row>
    <row r="1026" spans="1:25" s="27" customFormat="1" x14ac:dyDescent="0.25">
      <c r="A1026" s="50"/>
      <c r="B1026" s="55"/>
      <c r="C1026" s="34"/>
      <c r="D1026" s="46"/>
      <c r="E1026" s="46"/>
      <c r="F1026" s="46"/>
      <c r="G1026" s="46"/>
      <c r="H1026" s="46"/>
      <c r="I1026" s="46"/>
      <c r="J1026" s="142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142"/>
      <c r="X1026" s="128"/>
      <c r="Y1026" s="187"/>
    </row>
    <row r="1027" spans="1:25" s="27" customFormat="1" x14ac:dyDescent="0.25">
      <c r="A1027" s="50"/>
      <c r="B1027" s="55"/>
      <c r="C1027" s="34"/>
      <c r="D1027" s="46"/>
      <c r="E1027" s="46"/>
      <c r="F1027" s="46"/>
      <c r="G1027" s="46"/>
      <c r="H1027" s="46"/>
      <c r="I1027" s="46"/>
      <c r="J1027" s="142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142"/>
      <c r="X1027" s="128"/>
      <c r="Y1027" s="187"/>
    </row>
    <row r="1028" spans="1:25" s="27" customFormat="1" x14ac:dyDescent="0.25">
      <c r="A1028" s="50"/>
      <c r="B1028" s="55"/>
      <c r="C1028" s="34"/>
      <c r="D1028" s="46"/>
      <c r="E1028" s="46"/>
      <c r="F1028" s="46"/>
      <c r="G1028" s="46"/>
      <c r="H1028" s="46"/>
      <c r="I1028" s="46"/>
      <c r="J1028" s="142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142"/>
      <c r="X1028" s="128"/>
      <c r="Y1028" s="187"/>
    </row>
    <row r="1029" spans="1:25" s="27" customFormat="1" x14ac:dyDescent="0.25">
      <c r="A1029" s="50"/>
      <c r="B1029" s="55"/>
      <c r="C1029" s="34"/>
      <c r="D1029" s="46"/>
      <c r="E1029" s="46"/>
      <c r="F1029" s="46"/>
      <c r="G1029" s="46"/>
      <c r="H1029" s="46"/>
      <c r="I1029" s="46"/>
      <c r="J1029" s="142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142"/>
      <c r="X1029" s="128"/>
      <c r="Y1029" s="187"/>
    </row>
    <row r="1030" spans="1:25" s="27" customFormat="1" x14ac:dyDescent="0.25">
      <c r="A1030" s="50"/>
      <c r="B1030" s="55"/>
      <c r="C1030" s="34"/>
      <c r="D1030" s="46"/>
      <c r="E1030" s="46"/>
      <c r="F1030" s="46"/>
      <c r="G1030" s="46"/>
      <c r="H1030" s="46"/>
      <c r="I1030" s="46"/>
      <c r="J1030" s="142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142"/>
      <c r="X1030" s="128"/>
      <c r="Y1030" s="187"/>
    </row>
    <row r="1031" spans="1:25" s="27" customFormat="1" x14ac:dyDescent="0.25">
      <c r="A1031" s="50"/>
      <c r="B1031" s="55"/>
      <c r="C1031" s="34"/>
      <c r="D1031" s="46"/>
      <c r="E1031" s="46"/>
      <c r="F1031" s="46"/>
      <c r="G1031" s="46"/>
      <c r="H1031" s="46"/>
      <c r="I1031" s="46"/>
      <c r="J1031" s="142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142"/>
      <c r="X1031" s="128"/>
      <c r="Y1031" s="187"/>
    </row>
    <row r="1032" spans="1:25" s="27" customFormat="1" x14ac:dyDescent="0.25">
      <c r="A1032" s="50"/>
      <c r="B1032" s="55"/>
      <c r="C1032" s="34"/>
      <c r="D1032" s="46"/>
      <c r="E1032" s="46"/>
      <c r="F1032" s="46"/>
      <c r="G1032" s="46"/>
      <c r="H1032" s="46"/>
      <c r="I1032" s="46"/>
      <c r="J1032" s="142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142"/>
      <c r="X1032" s="128"/>
      <c r="Y1032" s="187"/>
    </row>
    <row r="1033" spans="1:25" s="27" customFormat="1" x14ac:dyDescent="0.25">
      <c r="A1033" s="50"/>
      <c r="B1033" s="55"/>
      <c r="C1033" s="34"/>
      <c r="D1033" s="46"/>
      <c r="E1033" s="46"/>
      <c r="F1033" s="46"/>
      <c r="G1033" s="46"/>
      <c r="H1033" s="46"/>
      <c r="I1033" s="46"/>
      <c r="J1033" s="142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142"/>
      <c r="X1033" s="128"/>
      <c r="Y1033" s="187"/>
    </row>
    <row r="1034" spans="1:25" s="27" customFormat="1" x14ac:dyDescent="0.25">
      <c r="A1034" s="50"/>
      <c r="B1034" s="55"/>
      <c r="C1034" s="34"/>
      <c r="D1034" s="46"/>
      <c r="E1034" s="46"/>
      <c r="F1034" s="46"/>
      <c r="G1034" s="46"/>
      <c r="H1034" s="46"/>
      <c r="I1034" s="46"/>
      <c r="J1034" s="142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142"/>
      <c r="X1034" s="128"/>
      <c r="Y1034" s="187"/>
    </row>
    <row r="1035" spans="1:25" s="27" customFormat="1" x14ac:dyDescent="0.25">
      <c r="A1035" s="50"/>
      <c r="B1035" s="55"/>
      <c r="C1035" s="34"/>
      <c r="D1035" s="46"/>
      <c r="E1035" s="46"/>
      <c r="F1035" s="46"/>
      <c r="G1035" s="46"/>
      <c r="H1035" s="46"/>
      <c r="I1035" s="46"/>
      <c r="J1035" s="142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142"/>
      <c r="X1035" s="128"/>
      <c r="Y1035" s="187"/>
    </row>
    <row r="1036" spans="1:25" s="27" customFormat="1" x14ac:dyDescent="0.25">
      <c r="A1036" s="50"/>
      <c r="B1036" s="55"/>
      <c r="C1036" s="34"/>
      <c r="D1036" s="46"/>
      <c r="E1036" s="46"/>
      <c r="F1036" s="46"/>
      <c r="G1036" s="46"/>
      <c r="H1036" s="46"/>
      <c r="I1036" s="46"/>
      <c r="J1036" s="142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142"/>
      <c r="X1036" s="128"/>
      <c r="Y1036" s="187"/>
    </row>
    <row r="1037" spans="1:25" s="27" customFormat="1" x14ac:dyDescent="0.25">
      <c r="A1037" s="50"/>
      <c r="B1037" s="55"/>
      <c r="C1037" s="34"/>
      <c r="D1037" s="46"/>
      <c r="E1037" s="46"/>
      <c r="F1037" s="46"/>
      <c r="G1037" s="46"/>
      <c r="H1037" s="46"/>
      <c r="I1037" s="46"/>
      <c r="J1037" s="142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142"/>
      <c r="X1037" s="128"/>
      <c r="Y1037" s="187"/>
    </row>
    <row r="1038" spans="1:25" s="27" customFormat="1" x14ac:dyDescent="0.25">
      <c r="A1038" s="50"/>
      <c r="B1038" s="55"/>
      <c r="C1038" s="34"/>
      <c r="D1038" s="46"/>
      <c r="E1038" s="46"/>
      <c r="F1038" s="46"/>
      <c r="G1038" s="46"/>
      <c r="H1038" s="46"/>
      <c r="I1038" s="46"/>
      <c r="J1038" s="142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142"/>
      <c r="X1038" s="128"/>
      <c r="Y1038" s="187"/>
    </row>
    <row r="1039" spans="1:25" s="27" customFormat="1" x14ac:dyDescent="0.25">
      <c r="A1039" s="50"/>
      <c r="B1039" s="55"/>
      <c r="C1039" s="34"/>
      <c r="D1039" s="46"/>
      <c r="E1039" s="46"/>
      <c r="F1039" s="46"/>
      <c r="G1039" s="46"/>
      <c r="H1039" s="46"/>
      <c r="I1039" s="46"/>
      <c r="J1039" s="142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142"/>
      <c r="X1039" s="128"/>
      <c r="Y1039" s="187"/>
    </row>
    <row r="1040" spans="1:25" s="27" customFormat="1" x14ac:dyDescent="0.25">
      <c r="A1040" s="50"/>
      <c r="B1040" s="55"/>
      <c r="C1040" s="34"/>
      <c r="D1040" s="46"/>
      <c r="E1040" s="46"/>
      <c r="F1040" s="46"/>
      <c r="G1040" s="46"/>
      <c r="H1040" s="46"/>
      <c r="I1040" s="46"/>
      <c r="J1040" s="142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142"/>
      <c r="X1040" s="128"/>
      <c r="Y1040" s="187"/>
    </row>
    <row r="1041" spans="1:25" s="27" customFormat="1" x14ac:dyDescent="0.25">
      <c r="A1041" s="50"/>
      <c r="B1041" s="55"/>
      <c r="C1041" s="34"/>
      <c r="D1041" s="46"/>
      <c r="E1041" s="46"/>
      <c r="F1041" s="46"/>
      <c r="G1041" s="46"/>
      <c r="H1041" s="46"/>
      <c r="I1041" s="46"/>
      <c r="J1041" s="142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142"/>
      <c r="X1041" s="128"/>
      <c r="Y1041" s="187"/>
    </row>
    <row r="1042" spans="1:25" s="27" customFormat="1" x14ac:dyDescent="0.25">
      <c r="A1042" s="50"/>
      <c r="B1042" s="55"/>
      <c r="C1042" s="34"/>
      <c r="D1042" s="46"/>
      <c r="E1042" s="46"/>
      <c r="F1042" s="46"/>
      <c r="G1042" s="46"/>
      <c r="H1042" s="46"/>
      <c r="I1042" s="46"/>
      <c r="J1042" s="142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142"/>
      <c r="X1042" s="128"/>
      <c r="Y1042" s="187"/>
    </row>
    <row r="1043" spans="1:25" s="27" customFormat="1" x14ac:dyDescent="0.25">
      <c r="A1043" s="50"/>
      <c r="B1043" s="55"/>
      <c r="C1043" s="34"/>
      <c r="D1043" s="46"/>
      <c r="E1043" s="46"/>
      <c r="F1043" s="46"/>
      <c r="G1043" s="46"/>
      <c r="H1043" s="46"/>
      <c r="I1043" s="46"/>
      <c r="J1043" s="142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142"/>
      <c r="X1043" s="128"/>
      <c r="Y1043" s="187"/>
    </row>
    <row r="1044" spans="1:25" s="27" customFormat="1" x14ac:dyDescent="0.25">
      <c r="A1044" s="50"/>
      <c r="B1044" s="55"/>
      <c r="C1044" s="34"/>
      <c r="D1044" s="46"/>
      <c r="E1044" s="46"/>
      <c r="F1044" s="46"/>
      <c r="G1044" s="46"/>
      <c r="H1044" s="46"/>
      <c r="I1044" s="46"/>
      <c r="J1044" s="142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142"/>
      <c r="X1044" s="128"/>
      <c r="Y1044" s="187"/>
    </row>
    <row r="1045" spans="1:25" s="27" customFormat="1" x14ac:dyDescent="0.25">
      <c r="A1045" s="50"/>
      <c r="B1045" s="55"/>
      <c r="C1045" s="34"/>
      <c r="D1045" s="46"/>
      <c r="E1045" s="46"/>
      <c r="F1045" s="46"/>
      <c r="G1045" s="46"/>
      <c r="H1045" s="46"/>
      <c r="I1045" s="46"/>
      <c r="J1045" s="142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142"/>
      <c r="X1045" s="128"/>
      <c r="Y1045" s="187"/>
    </row>
    <row r="1046" spans="1:25" s="27" customFormat="1" x14ac:dyDescent="0.25">
      <c r="A1046" s="50"/>
      <c r="B1046" s="55"/>
      <c r="C1046" s="34"/>
      <c r="D1046" s="46"/>
      <c r="E1046" s="46"/>
      <c r="F1046" s="46"/>
      <c r="G1046" s="46"/>
      <c r="H1046" s="46"/>
      <c r="I1046" s="46"/>
      <c r="J1046" s="142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142"/>
      <c r="X1046" s="128"/>
      <c r="Y1046" s="187"/>
    </row>
    <row r="1047" spans="1:25" s="27" customFormat="1" x14ac:dyDescent="0.25">
      <c r="A1047" s="50"/>
      <c r="B1047" s="55"/>
      <c r="C1047" s="34"/>
      <c r="D1047" s="46"/>
      <c r="E1047" s="46"/>
      <c r="F1047" s="46"/>
      <c r="G1047" s="46"/>
      <c r="H1047" s="46"/>
      <c r="I1047" s="46"/>
      <c r="J1047" s="142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142"/>
      <c r="X1047" s="128"/>
      <c r="Y1047" s="187"/>
    </row>
    <row r="1048" spans="1:25" s="27" customFormat="1" x14ac:dyDescent="0.25">
      <c r="A1048" s="50"/>
      <c r="B1048" s="55"/>
      <c r="C1048" s="34"/>
      <c r="D1048" s="46"/>
      <c r="E1048" s="46"/>
      <c r="F1048" s="46"/>
      <c r="G1048" s="46"/>
      <c r="H1048" s="46"/>
      <c r="I1048" s="46"/>
      <c r="J1048" s="142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142"/>
      <c r="X1048" s="128"/>
      <c r="Y1048" s="187"/>
    </row>
    <row r="1049" spans="1:25" s="27" customFormat="1" x14ac:dyDescent="0.25">
      <c r="A1049" s="50"/>
      <c r="B1049" s="55"/>
      <c r="C1049" s="34"/>
      <c r="D1049" s="46"/>
      <c r="E1049" s="46"/>
      <c r="F1049" s="46"/>
      <c r="G1049" s="46"/>
      <c r="H1049" s="46"/>
      <c r="I1049" s="46"/>
      <c r="J1049" s="142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142"/>
      <c r="X1049" s="128"/>
      <c r="Y1049" s="187"/>
    </row>
    <row r="1050" spans="1:25" s="27" customFormat="1" x14ac:dyDescent="0.25">
      <c r="A1050" s="50"/>
      <c r="B1050" s="55"/>
      <c r="C1050" s="34"/>
      <c r="D1050" s="46"/>
      <c r="E1050" s="46"/>
      <c r="F1050" s="46"/>
      <c r="G1050" s="46"/>
      <c r="H1050" s="46"/>
      <c r="I1050" s="46"/>
      <c r="J1050" s="142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142"/>
      <c r="X1050" s="128"/>
      <c r="Y1050" s="187"/>
    </row>
    <row r="1051" spans="1:25" s="27" customFormat="1" x14ac:dyDescent="0.25">
      <c r="A1051" s="50"/>
      <c r="B1051" s="55"/>
      <c r="C1051" s="34"/>
      <c r="D1051" s="46"/>
      <c r="E1051" s="46"/>
      <c r="F1051" s="46"/>
      <c r="G1051" s="46"/>
      <c r="H1051" s="46"/>
      <c r="I1051" s="46"/>
      <c r="J1051" s="142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142"/>
      <c r="X1051" s="128"/>
      <c r="Y1051" s="187"/>
    </row>
    <row r="1052" spans="1:25" s="27" customFormat="1" x14ac:dyDescent="0.25">
      <c r="A1052" s="50"/>
      <c r="B1052" s="55"/>
      <c r="C1052" s="34"/>
      <c r="D1052" s="46"/>
      <c r="E1052" s="46"/>
      <c r="F1052" s="46"/>
      <c r="G1052" s="46"/>
      <c r="H1052" s="46"/>
      <c r="I1052" s="46"/>
      <c r="J1052" s="142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142"/>
      <c r="X1052" s="128"/>
      <c r="Y1052" s="187"/>
    </row>
    <row r="1053" spans="1:25" s="27" customFormat="1" x14ac:dyDescent="0.25">
      <c r="A1053" s="50"/>
      <c r="B1053" s="55"/>
      <c r="C1053" s="34"/>
      <c r="D1053" s="46"/>
      <c r="E1053" s="46"/>
      <c r="F1053" s="46"/>
      <c r="G1053" s="46"/>
      <c r="H1053" s="46"/>
      <c r="I1053" s="46"/>
      <c r="J1053" s="142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142"/>
      <c r="X1053" s="128"/>
      <c r="Y1053" s="187"/>
    </row>
    <row r="1054" spans="1:25" s="27" customFormat="1" x14ac:dyDescent="0.25">
      <c r="A1054" s="50"/>
      <c r="B1054" s="55"/>
      <c r="C1054" s="34"/>
      <c r="D1054" s="46"/>
      <c r="E1054" s="46"/>
      <c r="F1054" s="46"/>
      <c r="G1054" s="46"/>
      <c r="H1054" s="46"/>
      <c r="I1054" s="46"/>
      <c r="J1054" s="142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142"/>
      <c r="X1054" s="128"/>
      <c r="Y1054" s="187"/>
    </row>
    <row r="1055" spans="1:25" s="27" customFormat="1" x14ac:dyDescent="0.25">
      <c r="A1055" s="50"/>
      <c r="B1055" s="55"/>
      <c r="C1055" s="34"/>
      <c r="D1055" s="46"/>
      <c r="E1055" s="46"/>
      <c r="F1055" s="46"/>
      <c r="G1055" s="46"/>
      <c r="H1055" s="46"/>
      <c r="I1055" s="46"/>
      <c r="J1055" s="142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142"/>
      <c r="X1055" s="128"/>
      <c r="Y1055" s="187"/>
    </row>
    <row r="1056" spans="1:25" s="27" customFormat="1" x14ac:dyDescent="0.25">
      <c r="A1056" s="50"/>
      <c r="B1056" s="55"/>
      <c r="C1056" s="34"/>
      <c r="D1056" s="46"/>
      <c r="E1056" s="46"/>
      <c r="F1056" s="46"/>
      <c r="G1056" s="46"/>
      <c r="H1056" s="46"/>
      <c r="I1056" s="46"/>
      <c r="J1056" s="142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142"/>
      <c r="X1056" s="128"/>
      <c r="Y1056" s="187"/>
    </row>
    <row r="1057" spans="1:25" s="27" customFormat="1" x14ac:dyDescent="0.25">
      <c r="A1057" s="50"/>
      <c r="B1057" s="55"/>
      <c r="C1057" s="34"/>
      <c r="D1057" s="46"/>
      <c r="E1057" s="46"/>
      <c r="F1057" s="46"/>
      <c r="G1057" s="46"/>
      <c r="H1057" s="46"/>
      <c r="I1057" s="46"/>
      <c r="J1057" s="142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142"/>
      <c r="X1057" s="128"/>
      <c r="Y1057" s="187"/>
    </row>
    <row r="1058" spans="1:25" s="27" customFormat="1" x14ac:dyDescent="0.25">
      <c r="A1058" s="50"/>
      <c r="B1058" s="55"/>
      <c r="C1058" s="34"/>
      <c r="D1058" s="46"/>
      <c r="E1058" s="46"/>
      <c r="F1058" s="46"/>
      <c r="G1058" s="46"/>
      <c r="H1058" s="46"/>
      <c r="I1058" s="46"/>
      <c r="J1058" s="142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142"/>
      <c r="X1058" s="128"/>
      <c r="Y1058" s="187"/>
    </row>
    <row r="1059" spans="1:25" s="27" customFormat="1" x14ac:dyDescent="0.25">
      <c r="A1059" s="50"/>
      <c r="B1059" s="55"/>
      <c r="C1059" s="34"/>
      <c r="D1059" s="46"/>
      <c r="E1059" s="46"/>
      <c r="F1059" s="46"/>
      <c r="G1059" s="46"/>
      <c r="H1059" s="46"/>
      <c r="I1059" s="46"/>
      <c r="J1059" s="142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142"/>
      <c r="X1059" s="128"/>
      <c r="Y1059" s="187"/>
    </row>
    <row r="1060" spans="1:25" s="27" customFormat="1" x14ac:dyDescent="0.25">
      <c r="A1060" s="50"/>
      <c r="B1060" s="55"/>
      <c r="C1060" s="34"/>
      <c r="D1060" s="46"/>
      <c r="E1060" s="46"/>
      <c r="F1060" s="46"/>
      <c r="G1060" s="46"/>
      <c r="H1060" s="46"/>
      <c r="I1060" s="46"/>
      <c r="J1060" s="142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142"/>
      <c r="X1060" s="128"/>
      <c r="Y1060" s="187"/>
    </row>
    <row r="1061" spans="1:25" s="27" customFormat="1" x14ac:dyDescent="0.25">
      <c r="A1061" s="50"/>
      <c r="B1061" s="55"/>
      <c r="C1061" s="34"/>
      <c r="D1061" s="46"/>
      <c r="E1061" s="46"/>
      <c r="F1061" s="46"/>
      <c r="G1061" s="46"/>
      <c r="H1061" s="46"/>
      <c r="I1061" s="46"/>
      <c r="J1061" s="142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142"/>
      <c r="X1061" s="128"/>
      <c r="Y1061" s="187"/>
    </row>
    <row r="1062" spans="1:25" s="27" customFormat="1" x14ac:dyDescent="0.25">
      <c r="A1062" s="50"/>
      <c r="B1062" s="55"/>
      <c r="C1062" s="34"/>
      <c r="D1062" s="46"/>
      <c r="E1062" s="46"/>
      <c r="F1062" s="46"/>
      <c r="G1062" s="46"/>
      <c r="H1062" s="46"/>
      <c r="I1062" s="46"/>
      <c r="J1062" s="142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142"/>
      <c r="X1062" s="128"/>
      <c r="Y1062" s="187"/>
    </row>
    <row r="1063" spans="1:25" s="27" customFormat="1" x14ac:dyDescent="0.25">
      <c r="A1063" s="50"/>
      <c r="B1063" s="55"/>
      <c r="C1063" s="34"/>
      <c r="D1063" s="46"/>
      <c r="E1063" s="46"/>
      <c r="F1063" s="46"/>
      <c r="G1063" s="46"/>
      <c r="H1063" s="46"/>
      <c r="I1063" s="46"/>
      <c r="J1063" s="142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142"/>
      <c r="X1063" s="128"/>
      <c r="Y1063" s="187"/>
    </row>
    <row r="1064" spans="1:25" s="27" customFormat="1" x14ac:dyDescent="0.25">
      <c r="A1064" s="50"/>
      <c r="B1064" s="55"/>
      <c r="C1064" s="34"/>
      <c r="D1064" s="46"/>
      <c r="E1064" s="46"/>
      <c r="F1064" s="46"/>
      <c r="G1064" s="46"/>
      <c r="H1064" s="46"/>
      <c r="I1064" s="46"/>
      <c r="J1064" s="142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142"/>
      <c r="X1064" s="128"/>
      <c r="Y1064" s="187"/>
    </row>
    <row r="1065" spans="1:25" s="27" customFormat="1" x14ac:dyDescent="0.25">
      <c r="A1065" s="50"/>
      <c r="B1065" s="55"/>
      <c r="C1065" s="34"/>
      <c r="D1065" s="46"/>
      <c r="E1065" s="46"/>
      <c r="F1065" s="46"/>
      <c r="G1065" s="46"/>
      <c r="H1065" s="46"/>
      <c r="I1065" s="46"/>
      <c r="J1065" s="142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142"/>
      <c r="X1065" s="128"/>
      <c r="Y1065" s="187"/>
    </row>
    <row r="1066" spans="1:25" s="27" customFormat="1" x14ac:dyDescent="0.25">
      <c r="A1066" s="50"/>
      <c r="B1066" s="55"/>
      <c r="C1066" s="34"/>
      <c r="D1066" s="46"/>
      <c r="E1066" s="46"/>
      <c r="F1066" s="46"/>
      <c r="G1066" s="46"/>
      <c r="H1066" s="46"/>
      <c r="I1066" s="46"/>
      <c r="J1066" s="142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142"/>
      <c r="X1066" s="128"/>
      <c r="Y1066" s="187"/>
    </row>
    <row r="1067" spans="1:25" s="27" customFormat="1" x14ac:dyDescent="0.25">
      <c r="A1067" s="50"/>
      <c r="B1067" s="55"/>
      <c r="C1067" s="34"/>
      <c r="D1067" s="46"/>
      <c r="E1067" s="46"/>
      <c r="F1067" s="46"/>
      <c r="G1067" s="46"/>
      <c r="H1067" s="46"/>
      <c r="I1067" s="46"/>
      <c r="J1067" s="142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142"/>
      <c r="X1067" s="128"/>
      <c r="Y1067" s="187"/>
    </row>
    <row r="1068" spans="1:25" s="27" customFormat="1" x14ac:dyDescent="0.25">
      <c r="A1068" s="50"/>
      <c r="B1068" s="55"/>
      <c r="C1068" s="34"/>
      <c r="D1068" s="46"/>
      <c r="E1068" s="46"/>
      <c r="F1068" s="46"/>
      <c r="G1068" s="46"/>
      <c r="H1068" s="46"/>
      <c r="I1068" s="46"/>
      <c r="J1068" s="142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142"/>
      <c r="X1068" s="128"/>
      <c r="Y1068" s="187"/>
    </row>
    <row r="1069" spans="1:25" s="27" customFormat="1" x14ac:dyDescent="0.25">
      <c r="A1069" s="50"/>
      <c r="B1069" s="55"/>
      <c r="C1069" s="34"/>
      <c r="D1069" s="46"/>
      <c r="E1069" s="46"/>
      <c r="F1069" s="46"/>
      <c r="G1069" s="46"/>
      <c r="H1069" s="46"/>
      <c r="I1069" s="46"/>
      <c r="J1069" s="142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142"/>
      <c r="X1069" s="128"/>
      <c r="Y1069" s="187"/>
    </row>
    <row r="1070" spans="1:25" s="27" customFormat="1" x14ac:dyDescent="0.25">
      <c r="A1070" s="50"/>
      <c r="B1070" s="55"/>
      <c r="C1070" s="34"/>
      <c r="D1070" s="46"/>
      <c r="E1070" s="46"/>
      <c r="F1070" s="46"/>
      <c r="G1070" s="46"/>
      <c r="H1070" s="46"/>
      <c r="I1070" s="46"/>
      <c r="J1070" s="142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142"/>
      <c r="X1070" s="128"/>
      <c r="Y1070" s="187"/>
    </row>
    <row r="1071" spans="1:25" s="27" customFormat="1" x14ac:dyDescent="0.25">
      <c r="A1071" s="50"/>
      <c r="B1071" s="55"/>
      <c r="C1071" s="34"/>
      <c r="D1071" s="46"/>
      <c r="E1071" s="46"/>
      <c r="F1071" s="46"/>
      <c r="G1071" s="46"/>
      <c r="H1071" s="46"/>
      <c r="I1071" s="46"/>
      <c r="J1071" s="142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142"/>
      <c r="X1071" s="128"/>
      <c r="Y1071" s="187"/>
    </row>
    <row r="1072" spans="1:25" s="27" customFormat="1" x14ac:dyDescent="0.25">
      <c r="A1072" s="50"/>
      <c r="B1072" s="55"/>
      <c r="C1072" s="34"/>
      <c r="D1072" s="46"/>
      <c r="E1072" s="46"/>
      <c r="F1072" s="46"/>
      <c r="G1072" s="46"/>
      <c r="H1072" s="46"/>
      <c r="I1072" s="46"/>
      <c r="J1072" s="142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142"/>
      <c r="X1072" s="128"/>
      <c r="Y1072" s="187"/>
    </row>
    <row r="1073" spans="1:25" s="27" customFormat="1" x14ac:dyDescent="0.25">
      <c r="A1073" s="50"/>
      <c r="B1073" s="55"/>
      <c r="C1073" s="34"/>
      <c r="D1073" s="46"/>
      <c r="E1073" s="46"/>
      <c r="F1073" s="46"/>
      <c r="G1073" s="46"/>
      <c r="H1073" s="46"/>
      <c r="I1073" s="46"/>
      <c r="J1073" s="142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142"/>
      <c r="X1073" s="128"/>
      <c r="Y1073" s="187"/>
    </row>
    <row r="1074" spans="1:25" s="27" customFormat="1" x14ac:dyDescent="0.25">
      <c r="A1074" s="50"/>
      <c r="B1074" s="55"/>
      <c r="C1074" s="34"/>
      <c r="D1074" s="46"/>
      <c r="E1074" s="46"/>
      <c r="F1074" s="46"/>
      <c r="G1074" s="46"/>
      <c r="H1074" s="46"/>
      <c r="I1074" s="46"/>
      <c r="J1074" s="142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142"/>
      <c r="X1074" s="128"/>
      <c r="Y1074" s="187"/>
    </row>
    <row r="1075" spans="1:25" s="27" customFormat="1" x14ac:dyDescent="0.25">
      <c r="A1075" s="50"/>
      <c r="B1075" s="55"/>
      <c r="C1075" s="34"/>
      <c r="D1075" s="46"/>
      <c r="E1075" s="46"/>
      <c r="F1075" s="46"/>
      <c r="G1075" s="46"/>
      <c r="H1075" s="46"/>
      <c r="I1075" s="46"/>
      <c r="J1075" s="142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142"/>
      <c r="X1075" s="128"/>
      <c r="Y1075" s="187"/>
    </row>
    <row r="1076" spans="1:25" s="27" customFormat="1" x14ac:dyDescent="0.25">
      <c r="A1076" s="50"/>
      <c r="B1076" s="55"/>
      <c r="C1076" s="34"/>
      <c r="D1076" s="46"/>
      <c r="E1076" s="46"/>
      <c r="F1076" s="46"/>
      <c r="G1076" s="46"/>
      <c r="H1076" s="46"/>
      <c r="I1076" s="46"/>
      <c r="J1076" s="142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142"/>
      <c r="X1076" s="128"/>
      <c r="Y1076" s="187"/>
    </row>
    <row r="1077" spans="1:25" s="27" customFormat="1" x14ac:dyDescent="0.25">
      <c r="A1077" s="50"/>
      <c r="B1077" s="55"/>
      <c r="C1077" s="34"/>
      <c r="D1077" s="46"/>
      <c r="E1077" s="46"/>
      <c r="F1077" s="46"/>
      <c r="G1077" s="46"/>
      <c r="H1077" s="46"/>
      <c r="I1077" s="46"/>
      <c r="J1077" s="142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142"/>
      <c r="X1077" s="128"/>
      <c r="Y1077" s="187"/>
    </row>
    <row r="1078" spans="1:25" s="27" customFormat="1" x14ac:dyDescent="0.25">
      <c r="A1078" s="50"/>
      <c r="B1078" s="55"/>
      <c r="C1078" s="34"/>
      <c r="D1078" s="46"/>
      <c r="E1078" s="46"/>
      <c r="F1078" s="46"/>
      <c r="G1078" s="46"/>
      <c r="H1078" s="46"/>
      <c r="I1078" s="46"/>
      <c r="J1078" s="142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142"/>
      <c r="X1078" s="128"/>
      <c r="Y1078" s="187"/>
    </row>
    <row r="1079" spans="1:25" s="27" customFormat="1" x14ac:dyDescent="0.25">
      <c r="A1079" s="50"/>
      <c r="B1079" s="55"/>
      <c r="C1079" s="34"/>
      <c r="D1079" s="46"/>
      <c r="E1079" s="46"/>
      <c r="F1079" s="46"/>
      <c r="G1079" s="46"/>
      <c r="H1079" s="46"/>
      <c r="I1079" s="46"/>
      <c r="J1079" s="142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142"/>
      <c r="X1079" s="128"/>
      <c r="Y1079" s="187"/>
    </row>
    <row r="1080" spans="1:25" s="27" customFormat="1" x14ac:dyDescent="0.25">
      <c r="A1080" s="50"/>
      <c r="B1080" s="55"/>
      <c r="C1080" s="34"/>
      <c r="D1080" s="46"/>
      <c r="E1080" s="46"/>
      <c r="F1080" s="46"/>
      <c r="G1080" s="46"/>
      <c r="H1080" s="46"/>
      <c r="I1080" s="46"/>
      <c r="J1080" s="142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142"/>
      <c r="X1080" s="128"/>
      <c r="Y1080" s="187"/>
    </row>
    <row r="1081" spans="1:25" s="27" customFormat="1" x14ac:dyDescent="0.25">
      <c r="A1081" s="50"/>
      <c r="B1081" s="55"/>
      <c r="C1081" s="34"/>
      <c r="D1081" s="46"/>
      <c r="E1081" s="46"/>
      <c r="F1081" s="46"/>
      <c r="G1081" s="46"/>
      <c r="H1081" s="46"/>
      <c r="I1081" s="46"/>
      <c r="J1081" s="142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142"/>
      <c r="X1081" s="128"/>
      <c r="Y1081" s="187"/>
    </row>
    <row r="1082" spans="1:25" s="27" customFormat="1" x14ac:dyDescent="0.25">
      <c r="A1082" s="50"/>
      <c r="B1082" s="55"/>
      <c r="C1082" s="34"/>
      <c r="D1082" s="46"/>
      <c r="E1082" s="46"/>
      <c r="F1082" s="46"/>
      <c r="G1082" s="46"/>
      <c r="H1082" s="46"/>
      <c r="I1082" s="46"/>
      <c r="J1082" s="142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142"/>
      <c r="X1082" s="128"/>
      <c r="Y1082" s="187"/>
    </row>
    <row r="1083" spans="1:25" s="27" customFormat="1" x14ac:dyDescent="0.25">
      <c r="A1083" s="50"/>
      <c r="B1083" s="55"/>
      <c r="C1083" s="34"/>
      <c r="D1083" s="46"/>
      <c r="E1083" s="46"/>
      <c r="F1083" s="46"/>
      <c r="G1083" s="46"/>
      <c r="H1083" s="46"/>
      <c r="I1083" s="46"/>
      <c r="J1083" s="142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142"/>
      <c r="X1083" s="128"/>
      <c r="Y1083" s="187"/>
    </row>
    <row r="1084" spans="1:25" s="27" customFormat="1" x14ac:dyDescent="0.25">
      <c r="A1084" s="50"/>
      <c r="B1084" s="55"/>
      <c r="C1084" s="34"/>
      <c r="D1084" s="46"/>
      <c r="E1084" s="46"/>
      <c r="F1084" s="46"/>
      <c r="G1084" s="46"/>
      <c r="H1084" s="46"/>
      <c r="I1084" s="46"/>
      <c r="J1084" s="142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142"/>
      <c r="X1084" s="128"/>
      <c r="Y1084" s="187"/>
    </row>
    <row r="1085" spans="1:25" s="27" customFormat="1" x14ac:dyDescent="0.25">
      <c r="A1085" s="50"/>
      <c r="B1085" s="55"/>
      <c r="C1085" s="34"/>
      <c r="D1085" s="46"/>
      <c r="E1085" s="46"/>
      <c r="F1085" s="46"/>
      <c r="G1085" s="46"/>
      <c r="H1085" s="46"/>
      <c r="I1085" s="46"/>
      <c r="J1085" s="142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  <c r="V1085" s="46"/>
      <c r="W1085" s="142"/>
      <c r="X1085" s="128"/>
      <c r="Y1085" s="187"/>
    </row>
    <row r="1086" spans="1:25" s="27" customFormat="1" x14ac:dyDescent="0.25">
      <c r="A1086" s="50"/>
      <c r="B1086" s="55"/>
      <c r="C1086" s="34"/>
      <c r="D1086" s="46"/>
      <c r="E1086" s="46"/>
      <c r="F1086" s="46"/>
      <c r="G1086" s="46"/>
      <c r="H1086" s="46"/>
      <c r="I1086" s="46"/>
      <c r="J1086" s="142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142"/>
      <c r="X1086" s="128"/>
      <c r="Y1086" s="187"/>
    </row>
    <row r="1087" spans="1:25" s="27" customFormat="1" x14ac:dyDescent="0.25">
      <c r="A1087" s="50"/>
      <c r="B1087" s="55"/>
      <c r="C1087" s="34"/>
      <c r="D1087" s="46"/>
      <c r="E1087" s="46"/>
      <c r="F1087" s="46"/>
      <c r="G1087" s="46"/>
      <c r="H1087" s="46"/>
      <c r="I1087" s="46"/>
      <c r="J1087" s="142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142"/>
      <c r="X1087" s="128"/>
      <c r="Y1087" s="187"/>
    </row>
    <row r="1088" spans="1:25" s="27" customFormat="1" x14ac:dyDescent="0.25">
      <c r="A1088" s="50"/>
      <c r="B1088" s="55"/>
      <c r="C1088" s="34"/>
      <c r="D1088" s="46"/>
      <c r="E1088" s="46"/>
      <c r="F1088" s="46"/>
      <c r="G1088" s="46"/>
      <c r="H1088" s="46"/>
      <c r="I1088" s="46"/>
      <c r="J1088" s="142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142"/>
      <c r="X1088" s="128"/>
      <c r="Y1088" s="187"/>
    </row>
    <row r="1089" spans="1:25" s="27" customFormat="1" x14ac:dyDescent="0.25">
      <c r="A1089" s="50"/>
      <c r="B1089" s="55"/>
      <c r="C1089" s="34"/>
      <c r="D1089" s="46"/>
      <c r="E1089" s="46"/>
      <c r="F1089" s="46"/>
      <c r="G1089" s="46"/>
      <c r="H1089" s="46"/>
      <c r="I1089" s="46"/>
      <c r="J1089" s="142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142"/>
      <c r="X1089" s="128"/>
      <c r="Y1089" s="187"/>
    </row>
    <row r="1090" spans="1:25" s="27" customFormat="1" x14ac:dyDescent="0.25">
      <c r="A1090" s="50"/>
      <c r="B1090" s="55"/>
      <c r="C1090" s="34"/>
      <c r="D1090" s="46"/>
      <c r="E1090" s="46"/>
      <c r="F1090" s="46"/>
      <c r="G1090" s="46"/>
      <c r="H1090" s="46"/>
      <c r="I1090" s="46"/>
      <c r="J1090" s="142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142"/>
      <c r="X1090" s="128"/>
      <c r="Y1090" s="187"/>
    </row>
    <row r="1091" spans="1:25" s="27" customFormat="1" x14ac:dyDescent="0.25">
      <c r="A1091" s="50"/>
      <c r="B1091" s="55"/>
      <c r="C1091" s="34"/>
      <c r="D1091" s="46"/>
      <c r="E1091" s="46"/>
      <c r="F1091" s="46"/>
      <c r="G1091" s="46"/>
      <c r="H1091" s="46"/>
      <c r="I1091" s="46"/>
      <c r="J1091" s="142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142"/>
      <c r="X1091" s="128"/>
      <c r="Y1091" s="187"/>
    </row>
    <row r="1092" spans="1:25" s="27" customFormat="1" x14ac:dyDescent="0.25">
      <c r="A1092" s="50"/>
      <c r="B1092" s="55"/>
      <c r="C1092" s="34"/>
      <c r="D1092" s="46"/>
      <c r="E1092" s="46"/>
      <c r="F1092" s="46"/>
      <c r="G1092" s="46"/>
      <c r="H1092" s="46"/>
      <c r="I1092" s="46"/>
      <c r="J1092" s="142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142"/>
      <c r="X1092" s="128"/>
      <c r="Y1092" s="187"/>
    </row>
    <row r="1093" spans="1:25" s="27" customFormat="1" x14ac:dyDescent="0.25">
      <c r="A1093" s="50"/>
      <c r="B1093" s="55"/>
      <c r="C1093" s="34"/>
      <c r="D1093" s="46"/>
      <c r="E1093" s="46"/>
      <c r="F1093" s="46"/>
      <c r="G1093" s="46"/>
      <c r="H1093" s="46"/>
      <c r="I1093" s="46"/>
      <c r="J1093" s="142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142"/>
      <c r="X1093" s="128"/>
      <c r="Y1093" s="187"/>
    </row>
    <row r="1094" spans="1:25" s="27" customFormat="1" x14ac:dyDescent="0.25">
      <c r="A1094" s="50"/>
      <c r="B1094" s="55"/>
      <c r="C1094" s="34"/>
      <c r="D1094" s="46"/>
      <c r="E1094" s="46"/>
      <c r="F1094" s="46"/>
      <c r="G1094" s="46"/>
      <c r="H1094" s="46"/>
      <c r="I1094" s="46"/>
      <c r="J1094" s="142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6"/>
      <c r="W1094" s="142"/>
      <c r="X1094" s="128"/>
      <c r="Y1094" s="187"/>
    </row>
    <row r="1095" spans="1:25" s="27" customFormat="1" x14ac:dyDescent="0.25">
      <c r="A1095" s="50"/>
      <c r="B1095" s="55"/>
      <c r="C1095" s="34"/>
      <c r="D1095" s="46"/>
      <c r="E1095" s="46"/>
      <c r="F1095" s="46"/>
      <c r="G1095" s="46"/>
      <c r="H1095" s="46"/>
      <c r="I1095" s="46"/>
      <c r="J1095" s="142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142"/>
      <c r="X1095" s="128"/>
      <c r="Y1095" s="187"/>
    </row>
    <row r="1096" spans="1:25" s="27" customFormat="1" x14ac:dyDescent="0.25">
      <c r="A1096" s="50"/>
      <c r="B1096" s="55"/>
      <c r="C1096" s="34"/>
      <c r="D1096" s="46"/>
      <c r="E1096" s="46"/>
      <c r="F1096" s="46"/>
      <c r="G1096" s="46"/>
      <c r="H1096" s="46"/>
      <c r="I1096" s="46"/>
      <c r="J1096" s="142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6"/>
      <c r="W1096" s="142"/>
      <c r="X1096" s="128"/>
      <c r="Y1096" s="187"/>
    </row>
    <row r="1097" spans="1:25" s="27" customFormat="1" x14ac:dyDescent="0.25">
      <c r="A1097" s="50"/>
      <c r="B1097" s="55"/>
      <c r="C1097" s="34"/>
      <c r="D1097" s="46"/>
      <c r="E1097" s="46"/>
      <c r="F1097" s="46"/>
      <c r="G1097" s="46"/>
      <c r="H1097" s="46"/>
      <c r="I1097" s="46"/>
      <c r="J1097" s="142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142"/>
      <c r="X1097" s="128"/>
      <c r="Y1097" s="187"/>
    </row>
    <row r="1098" spans="1:25" s="27" customFormat="1" x14ac:dyDescent="0.25">
      <c r="A1098" s="50"/>
      <c r="B1098" s="55"/>
      <c r="C1098" s="34"/>
      <c r="D1098" s="46"/>
      <c r="E1098" s="46"/>
      <c r="F1098" s="46"/>
      <c r="G1098" s="46"/>
      <c r="H1098" s="46"/>
      <c r="I1098" s="46"/>
      <c r="J1098" s="142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6"/>
      <c r="W1098" s="142"/>
      <c r="X1098" s="128"/>
      <c r="Y1098" s="187"/>
    </row>
    <row r="1099" spans="1:25" s="27" customFormat="1" x14ac:dyDescent="0.25">
      <c r="A1099" s="50"/>
      <c r="B1099" s="55"/>
      <c r="C1099" s="34"/>
      <c r="D1099" s="46"/>
      <c r="E1099" s="46"/>
      <c r="F1099" s="46"/>
      <c r="G1099" s="46"/>
      <c r="H1099" s="46"/>
      <c r="I1099" s="46"/>
      <c r="J1099" s="142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142"/>
      <c r="X1099" s="128"/>
      <c r="Y1099" s="187"/>
    </row>
    <row r="1100" spans="1:25" s="27" customFormat="1" x14ac:dyDescent="0.25">
      <c r="A1100" s="50"/>
      <c r="B1100" s="55"/>
      <c r="C1100" s="34"/>
      <c r="D1100" s="46"/>
      <c r="E1100" s="46"/>
      <c r="F1100" s="46"/>
      <c r="G1100" s="46"/>
      <c r="H1100" s="46"/>
      <c r="I1100" s="46"/>
      <c r="J1100" s="142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U1100" s="46"/>
      <c r="V1100" s="46"/>
      <c r="W1100" s="142"/>
      <c r="X1100" s="128"/>
      <c r="Y1100" s="187"/>
    </row>
    <row r="1101" spans="1:25" s="27" customFormat="1" x14ac:dyDescent="0.25">
      <c r="A1101" s="50"/>
      <c r="B1101" s="55"/>
      <c r="C1101" s="34"/>
      <c r="D1101" s="46"/>
      <c r="E1101" s="46"/>
      <c r="F1101" s="46"/>
      <c r="G1101" s="46"/>
      <c r="H1101" s="46"/>
      <c r="I1101" s="46"/>
      <c r="J1101" s="142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  <c r="U1101" s="46"/>
      <c r="V1101" s="46"/>
      <c r="W1101" s="142"/>
      <c r="X1101" s="128"/>
      <c r="Y1101" s="187"/>
    </row>
    <row r="1102" spans="1:25" s="27" customFormat="1" x14ac:dyDescent="0.25">
      <c r="A1102" s="50"/>
      <c r="B1102" s="55"/>
      <c r="C1102" s="34"/>
      <c r="D1102" s="46"/>
      <c r="E1102" s="46"/>
      <c r="F1102" s="46"/>
      <c r="G1102" s="46"/>
      <c r="H1102" s="46"/>
      <c r="I1102" s="46"/>
      <c r="J1102" s="142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  <c r="U1102" s="46"/>
      <c r="V1102" s="46"/>
      <c r="W1102" s="142"/>
      <c r="X1102" s="128"/>
      <c r="Y1102" s="187"/>
    </row>
    <row r="1103" spans="1:25" s="27" customFormat="1" x14ac:dyDescent="0.25">
      <c r="A1103" s="50"/>
      <c r="B1103" s="55"/>
      <c r="C1103" s="34"/>
      <c r="D1103" s="46"/>
      <c r="E1103" s="46"/>
      <c r="F1103" s="46"/>
      <c r="G1103" s="46"/>
      <c r="H1103" s="46"/>
      <c r="I1103" s="46"/>
      <c r="J1103" s="142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6"/>
      <c r="W1103" s="142"/>
      <c r="X1103" s="128"/>
      <c r="Y1103" s="187"/>
    </row>
    <row r="1104" spans="1:25" s="27" customFormat="1" x14ac:dyDescent="0.25">
      <c r="A1104" s="50"/>
      <c r="B1104" s="55"/>
      <c r="C1104" s="34"/>
      <c r="D1104" s="46"/>
      <c r="E1104" s="46"/>
      <c r="F1104" s="46"/>
      <c r="G1104" s="46"/>
      <c r="H1104" s="46"/>
      <c r="I1104" s="46"/>
      <c r="J1104" s="142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  <c r="U1104" s="46"/>
      <c r="V1104" s="46"/>
      <c r="W1104" s="142"/>
      <c r="X1104" s="128"/>
      <c r="Y1104" s="187"/>
    </row>
    <row r="1105" spans="1:25" s="27" customFormat="1" x14ac:dyDescent="0.25">
      <c r="A1105" s="50"/>
      <c r="B1105" s="55"/>
      <c r="C1105" s="34"/>
      <c r="D1105" s="46"/>
      <c r="E1105" s="46"/>
      <c r="F1105" s="46"/>
      <c r="G1105" s="46"/>
      <c r="H1105" s="46"/>
      <c r="I1105" s="46"/>
      <c r="J1105" s="142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  <c r="U1105" s="46"/>
      <c r="V1105" s="46"/>
      <c r="W1105" s="142"/>
      <c r="X1105" s="128"/>
      <c r="Y1105" s="187"/>
    </row>
    <row r="1106" spans="1:25" s="27" customFormat="1" x14ac:dyDescent="0.25">
      <c r="A1106" s="50"/>
      <c r="B1106" s="55"/>
      <c r="C1106" s="34"/>
      <c r="D1106" s="46"/>
      <c r="E1106" s="46"/>
      <c r="F1106" s="46"/>
      <c r="G1106" s="46"/>
      <c r="H1106" s="46"/>
      <c r="I1106" s="46"/>
      <c r="J1106" s="142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  <c r="U1106" s="46"/>
      <c r="V1106" s="46"/>
      <c r="W1106" s="142"/>
      <c r="X1106" s="128"/>
      <c r="Y1106" s="187"/>
    </row>
    <row r="1107" spans="1:25" s="27" customFormat="1" x14ac:dyDescent="0.25">
      <c r="A1107" s="50"/>
      <c r="B1107" s="55"/>
      <c r="C1107" s="34"/>
      <c r="D1107" s="46"/>
      <c r="E1107" s="46"/>
      <c r="F1107" s="46"/>
      <c r="G1107" s="46"/>
      <c r="H1107" s="46"/>
      <c r="I1107" s="46"/>
      <c r="J1107" s="142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  <c r="U1107" s="46"/>
      <c r="V1107" s="46"/>
      <c r="W1107" s="142"/>
      <c r="X1107" s="128"/>
      <c r="Y1107" s="187"/>
    </row>
    <row r="1108" spans="1:25" s="27" customFormat="1" x14ac:dyDescent="0.25">
      <c r="A1108" s="50"/>
      <c r="B1108" s="55"/>
      <c r="C1108" s="34"/>
      <c r="D1108" s="46"/>
      <c r="E1108" s="46"/>
      <c r="F1108" s="46"/>
      <c r="G1108" s="46"/>
      <c r="H1108" s="46"/>
      <c r="I1108" s="46"/>
      <c r="J1108" s="142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  <c r="U1108" s="46"/>
      <c r="V1108" s="46"/>
      <c r="W1108" s="142"/>
      <c r="X1108" s="128"/>
      <c r="Y1108" s="187"/>
    </row>
    <row r="1109" spans="1:25" s="27" customFormat="1" x14ac:dyDescent="0.25">
      <c r="A1109" s="50"/>
      <c r="B1109" s="55"/>
      <c r="C1109" s="34"/>
      <c r="D1109" s="46"/>
      <c r="E1109" s="46"/>
      <c r="F1109" s="46"/>
      <c r="G1109" s="46"/>
      <c r="H1109" s="46"/>
      <c r="I1109" s="46"/>
      <c r="J1109" s="142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6"/>
      <c r="W1109" s="142"/>
      <c r="X1109" s="128"/>
      <c r="Y1109" s="187"/>
    </row>
    <row r="1110" spans="1:25" s="27" customFormat="1" x14ac:dyDescent="0.25">
      <c r="A1110" s="50"/>
      <c r="B1110" s="55"/>
      <c r="C1110" s="34"/>
      <c r="D1110" s="46"/>
      <c r="E1110" s="46"/>
      <c r="F1110" s="46"/>
      <c r="G1110" s="46"/>
      <c r="H1110" s="46"/>
      <c r="I1110" s="46"/>
      <c r="J1110" s="142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U1110" s="46"/>
      <c r="V1110" s="46"/>
      <c r="W1110" s="142"/>
      <c r="X1110" s="128"/>
      <c r="Y1110" s="187"/>
    </row>
    <row r="1111" spans="1:25" s="27" customFormat="1" x14ac:dyDescent="0.25">
      <c r="A1111" s="50"/>
      <c r="B1111" s="55"/>
      <c r="C1111" s="34"/>
      <c r="D1111" s="46"/>
      <c r="E1111" s="46"/>
      <c r="F1111" s="46"/>
      <c r="G1111" s="46"/>
      <c r="H1111" s="46"/>
      <c r="I1111" s="46"/>
      <c r="J1111" s="142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142"/>
      <c r="X1111" s="128"/>
      <c r="Y1111" s="187"/>
    </row>
    <row r="1112" spans="1:25" s="27" customFormat="1" x14ac:dyDescent="0.25">
      <c r="A1112" s="50"/>
      <c r="B1112" s="55"/>
      <c r="C1112" s="34"/>
      <c r="D1112" s="46"/>
      <c r="E1112" s="46"/>
      <c r="F1112" s="46"/>
      <c r="G1112" s="46"/>
      <c r="H1112" s="46"/>
      <c r="I1112" s="46"/>
      <c r="J1112" s="142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142"/>
      <c r="X1112" s="128"/>
      <c r="Y1112" s="187"/>
    </row>
    <row r="1113" spans="1:25" s="27" customFormat="1" x14ac:dyDescent="0.25">
      <c r="A1113" s="50"/>
      <c r="B1113" s="55"/>
      <c r="C1113" s="34"/>
      <c r="D1113" s="46"/>
      <c r="E1113" s="46"/>
      <c r="F1113" s="46"/>
      <c r="G1113" s="46"/>
      <c r="H1113" s="46"/>
      <c r="I1113" s="46"/>
      <c r="J1113" s="142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142"/>
      <c r="X1113" s="128"/>
      <c r="Y1113" s="187"/>
    </row>
    <row r="1114" spans="1:25" s="27" customFormat="1" x14ac:dyDescent="0.25">
      <c r="A1114" s="50"/>
      <c r="B1114" s="55"/>
      <c r="C1114" s="34"/>
      <c r="D1114" s="46"/>
      <c r="E1114" s="46"/>
      <c r="F1114" s="46"/>
      <c r="G1114" s="46"/>
      <c r="H1114" s="46"/>
      <c r="I1114" s="46"/>
      <c r="J1114" s="142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142"/>
      <c r="X1114" s="128"/>
      <c r="Y1114" s="187"/>
    </row>
    <row r="1115" spans="1:25" s="27" customFormat="1" x14ac:dyDescent="0.25">
      <c r="A1115" s="50"/>
      <c r="B1115" s="55"/>
      <c r="C1115" s="34"/>
      <c r="D1115" s="46"/>
      <c r="E1115" s="46"/>
      <c r="F1115" s="46"/>
      <c r="G1115" s="46"/>
      <c r="H1115" s="46"/>
      <c r="I1115" s="46"/>
      <c r="J1115" s="142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142"/>
      <c r="X1115" s="128"/>
      <c r="Y1115" s="187"/>
    </row>
    <row r="1116" spans="1:25" s="27" customFormat="1" x14ac:dyDescent="0.25">
      <c r="A1116" s="50"/>
      <c r="B1116" s="55"/>
      <c r="C1116" s="34"/>
      <c r="D1116" s="46"/>
      <c r="E1116" s="46"/>
      <c r="F1116" s="46"/>
      <c r="G1116" s="46"/>
      <c r="H1116" s="46"/>
      <c r="I1116" s="46"/>
      <c r="J1116" s="142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6"/>
      <c r="W1116" s="142"/>
      <c r="X1116" s="128"/>
      <c r="Y1116" s="187"/>
    </row>
    <row r="1117" spans="1:25" s="27" customFormat="1" x14ac:dyDescent="0.25">
      <c r="A1117" s="50"/>
      <c r="B1117" s="55"/>
      <c r="C1117" s="34"/>
      <c r="D1117" s="46"/>
      <c r="E1117" s="46"/>
      <c r="F1117" s="46"/>
      <c r="G1117" s="46"/>
      <c r="H1117" s="46"/>
      <c r="I1117" s="46"/>
      <c r="J1117" s="142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U1117" s="46"/>
      <c r="V1117" s="46"/>
      <c r="W1117" s="142"/>
      <c r="X1117" s="128"/>
      <c r="Y1117" s="187"/>
    </row>
    <row r="1118" spans="1:25" s="27" customFormat="1" x14ac:dyDescent="0.25">
      <c r="A1118" s="50"/>
      <c r="B1118" s="55"/>
      <c r="C1118" s="34"/>
      <c r="D1118" s="46"/>
      <c r="E1118" s="46"/>
      <c r="F1118" s="46"/>
      <c r="G1118" s="46"/>
      <c r="H1118" s="46"/>
      <c r="I1118" s="46"/>
      <c r="J1118" s="142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U1118" s="46"/>
      <c r="V1118" s="46"/>
      <c r="W1118" s="142"/>
      <c r="X1118" s="128"/>
      <c r="Y1118" s="187"/>
    </row>
    <row r="1119" spans="1:25" s="27" customFormat="1" x14ac:dyDescent="0.25">
      <c r="A1119" s="50"/>
      <c r="B1119" s="55"/>
      <c r="C1119" s="34"/>
      <c r="D1119" s="46"/>
      <c r="E1119" s="46"/>
      <c r="F1119" s="46"/>
      <c r="G1119" s="46"/>
      <c r="H1119" s="46"/>
      <c r="I1119" s="46"/>
      <c r="J1119" s="142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142"/>
      <c r="X1119" s="128"/>
      <c r="Y1119" s="187"/>
    </row>
    <row r="1120" spans="1:25" s="27" customFormat="1" x14ac:dyDescent="0.25">
      <c r="A1120" s="50"/>
      <c r="B1120" s="55"/>
      <c r="C1120" s="34"/>
      <c r="D1120" s="46"/>
      <c r="E1120" s="46"/>
      <c r="F1120" s="46"/>
      <c r="G1120" s="46"/>
      <c r="H1120" s="46"/>
      <c r="I1120" s="46"/>
      <c r="J1120" s="142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142"/>
      <c r="X1120" s="128"/>
      <c r="Y1120" s="187"/>
    </row>
    <row r="1121" spans="1:25" s="27" customFormat="1" x14ac:dyDescent="0.25">
      <c r="A1121" s="50"/>
      <c r="B1121" s="55"/>
      <c r="C1121" s="34"/>
      <c r="D1121" s="46"/>
      <c r="E1121" s="46"/>
      <c r="F1121" s="46"/>
      <c r="G1121" s="46"/>
      <c r="H1121" s="46"/>
      <c r="I1121" s="46"/>
      <c r="J1121" s="142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142"/>
      <c r="X1121" s="128"/>
      <c r="Y1121" s="187"/>
    </row>
    <row r="1122" spans="1:25" s="27" customFormat="1" x14ac:dyDescent="0.25">
      <c r="A1122" s="50"/>
      <c r="B1122" s="55"/>
      <c r="C1122" s="34"/>
      <c r="D1122" s="46"/>
      <c r="E1122" s="46"/>
      <c r="F1122" s="46"/>
      <c r="G1122" s="46"/>
      <c r="H1122" s="46"/>
      <c r="I1122" s="46"/>
      <c r="J1122" s="142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142"/>
      <c r="X1122" s="128"/>
      <c r="Y1122" s="187"/>
    </row>
    <row r="1123" spans="1:25" s="27" customFormat="1" x14ac:dyDescent="0.25">
      <c r="A1123" s="50"/>
      <c r="B1123" s="55"/>
      <c r="C1123" s="34"/>
      <c r="D1123" s="46"/>
      <c r="E1123" s="46"/>
      <c r="F1123" s="46"/>
      <c r="G1123" s="46"/>
      <c r="H1123" s="46"/>
      <c r="I1123" s="46"/>
      <c r="J1123" s="142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U1123" s="46"/>
      <c r="V1123" s="46"/>
      <c r="W1123" s="142"/>
      <c r="X1123" s="128"/>
      <c r="Y1123" s="187"/>
    </row>
    <row r="1124" spans="1:25" s="27" customFormat="1" x14ac:dyDescent="0.25">
      <c r="A1124" s="50"/>
      <c r="B1124" s="55"/>
      <c r="C1124" s="34"/>
      <c r="D1124" s="46"/>
      <c r="E1124" s="46"/>
      <c r="F1124" s="46"/>
      <c r="G1124" s="46"/>
      <c r="H1124" s="46"/>
      <c r="I1124" s="46"/>
      <c r="J1124" s="142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U1124" s="46"/>
      <c r="V1124" s="46"/>
      <c r="W1124" s="142"/>
      <c r="X1124" s="128"/>
      <c r="Y1124" s="187"/>
    </row>
    <row r="1125" spans="1:25" s="27" customFormat="1" x14ac:dyDescent="0.25">
      <c r="A1125" s="50"/>
      <c r="B1125" s="55"/>
      <c r="C1125" s="34"/>
      <c r="D1125" s="46"/>
      <c r="E1125" s="46"/>
      <c r="F1125" s="46"/>
      <c r="G1125" s="46"/>
      <c r="H1125" s="46"/>
      <c r="I1125" s="46"/>
      <c r="J1125" s="142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U1125" s="46"/>
      <c r="V1125" s="46"/>
      <c r="W1125" s="142"/>
      <c r="X1125" s="128"/>
      <c r="Y1125" s="187"/>
    </row>
    <row r="1126" spans="1:25" s="27" customFormat="1" x14ac:dyDescent="0.25">
      <c r="A1126" s="50"/>
      <c r="B1126" s="55"/>
      <c r="C1126" s="34"/>
      <c r="D1126" s="46"/>
      <c r="E1126" s="46"/>
      <c r="F1126" s="46"/>
      <c r="G1126" s="46"/>
      <c r="H1126" s="46"/>
      <c r="I1126" s="46"/>
      <c r="J1126" s="142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  <c r="V1126" s="46"/>
      <c r="W1126" s="142"/>
      <c r="X1126" s="128"/>
      <c r="Y1126" s="187"/>
    </row>
    <row r="1127" spans="1:25" s="27" customFormat="1" x14ac:dyDescent="0.25">
      <c r="A1127" s="50"/>
      <c r="B1127" s="55"/>
      <c r="C1127" s="34"/>
      <c r="D1127" s="46"/>
      <c r="E1127" s="46"/>
      <c r="F1127" s="46"/>
      <c r="G1127" s="46"/>
      <c r="H1127" s="46"/>
      <c r="I1127" s="46"/>
      <c r="J1127" s="142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/>
      <c r="W1127" s="142"/>
      <c r="X1127" s="128"/>
      <c r="Y1127" s="187"/>
    </row>
    <row r="1128" spans="1:25" s="27" customFormat="1" x14ac:dyDescent="0.25">
      <c r="A1128" s="50"/>
      <c r="B1128" s="55"/>
      <c r="C1128" s="34"/>
      <c r="D1128" s="46"/>
      <c r="E1128" s="46"/>
      <c r="F1128" s="46"/>
      <c r="G1128" s="46"/>
      <c r="H1128" s="46"/>
      <c r="I1128" s="46"/>
      <c r="J1128" s="142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142"/>
      <c r="X1128" s="128"/>
      <c r="Y1128" s="187"/>
    </row>
    <row r="1129" spans="1:25" s="27" customFormat="1" x14ac:dyDescent="0.25">
      <c r="A1129" s="50"/>
      <c r="B1129" s="55"/>
      <c r="C1129" s="34"/>
      <c r="D1129" s="46"/>
      <c r="E1129" s="46"/>
      <c r="F1129" s="46"/>
      <c r="G1129" s="46"/>
      <c r="H1129" s="46"/>
      <c r="I1129" s="46"/>
      <c r="J1129" s="142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  <c r="V1129" s="46"/>
      <c r="W1129" s="142"/>
      <c r="X1129" s="128"/>
      <c r="Y1129" s="187"/>
    </row>
    <row r="1130" spans="1:25" s="27" customFormat="1" x14ac:dyDescent="0.25">
      <c r="A1130" s="50"/>
      <c r="B1130" s="55"/>
      <c r="C1130" s="34"/>
      <c r="D1130" s="46"/>
      <c r="E1130" s="46"/>
      <c r="F1130" s="46"/>
      <c r="G1130" s="46"/>
      <c r="H1130" s="46"/>
      <c r="I1130" s="46"/>
      <c r="J1130" s="142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  <c r="V1130" s="46"/>
      <c r="W1130" s="142"/>
      <c r="X1130" s="128"/>
      <c r="Y1130" s="187"/>
    </row>
    <row r="1131" spans="1:25" s="27" customFormat="1" x14ac:dyDescent="0.25">
      <c r="A1131" s="50"/>
      <c r="B1131" s="55"/>
      <c r="C1131" s="34"/>
      <c r="D1131" s="46"/>
      <c r="E1131" s="46"/>
      <c r="F1131" s="46"/>
      <c r="G1131" s="46"/>
      <c r="H1131" s="46"/>
      <c r="I1131" s="46"/>
      <c r="J1131" s="142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142"/>
      <c r="X1131" s="128"/>
      <c r="Y1131" s="187"/>
    </row>
    <row r="1132" spans="1:25" s="27" customFormat="1" x14ac:dyDescent="0.25">
      <c r="A1132" s="50"/>
      <c r="B1132" s="55"/>
      <c r="C1132" s="34"/>
      <c r="D1132" s="46"/>
      <c r="E1132" s="46"/>
      <c r="F1132" s="46"/>
      <c r="G1132" s="46"/>
      <c r="H1132" s="46"/>
      <c r="I1132" s="46"/>
      <c r="J1132" s="142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142"/>
      <c r="X1132" s="128"/>
      <c r="Y1132" s="187"/>
    </row>
    <row r="1133" spans="1:25" s="27" customFormat="1" x14ac:dyDescent="0.25">
      <c r="A1133" s="50"/>
      <c r="B1133" s="55"/>
      <c r="C1133" s="34"/>
      <c r="D1133" s="46"/>
      <c r="E1133" s="46"/>
      <c r="F1133" s="46"/>
      <c r="G1133" s="46"/>
      <c r="H1133" s="46"/>
      <c r="I1133" s="46"/>
      <c r="J1133" s="142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U1133" s="46"/>
      <c r="V1133" s="46"/>
      <c r="W1133" s="142"/>
      <c r="X1133" s="128"/>
      <c r="Y1133" s="187"/>
    </row>
    <row r="1134" spans="1:25" s="27" customFormat="1" x14ac:dyDescent="0.25">
      <c r="A1134" s="50"/>
      <c r="B1134" s="55"/>
      <c r="C1134" s="34"/>
      <c r="D1134" s="46"/>
      <c r="E1134" s="46"/>
      <c r="F1134" s="46"/>
      <c r="G1134" s="46"/>
      <c r="H1134" s="46"/>
      <c r="I1134" s="46"/>
      <c r="J1134" s="142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U1134" s="46"/>
      <c r="V1134" s="46"/>
      <c r="W1134" s="142"/>
      <c r="X1134" s="128"/>
      <c r="Y1134" s="187"/>
    </row>
    <row r="1135" spans="1:25" s="27" customFormat="1" x14ac:dyDescent="0.25">
      <c r="A1135" s="50"/>
      <c r="B1135" s="55"/>
      <c r="C1135" s="34"/>
      <c r="D1135" s="46"/>
      <c r="E1135" s="46"/>
      <c r="F1135" s="46"/>
      <c r="G1135" s="46"/>
      <c r="H1135" s="46"/>
      <c r="I1135" s="46"/>
      <c r="J1135" s="142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U1135" s="46"/>
      <c r="V1135" s="46"/>
      <c r="W1135" s="142"/>
      <c r="X1135" s="128"/>
      <c r="Y1135" s="187"/>
    </row>
    <row r="1136" spans="1:25" s="27" customFormat="1" x14ac:dyDescent="0.25">
      <c r="A1136" s="50"/>
      <c r="B1136" s="55"/>
      <c r="C1136" s="34"/>
      <c r="D1136" s="46"/>
      <c r="E1136" s="46"/>
      <c r="F1136" s="46"/>
      <c r="G1136" s="46"/>
      <c r="H1136" s="46"/>
      <c r="I1136" s="46"/>
      <c r="J1136" s="142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  <c r="U1136" s="46"/>
      <c r="V1136" s="46"/>
      <c r="W1136" s="142"/>
      <c r="X1136" s="128"/>
      <c r="Y1136" s="187"/>
    </row>
    <row r="1137" spans="1:25" s="27" customFormat="1" x14ac:dyDescent="0.25">
      <c r="A1137" s="50"/>
      <c r="B1137" s="55"/>
      <c r="C1137" s="34"/>
      <c r="D1137" s="46"/>
      <c r="E1137" s="46"/>
      <c r="F1137" s="46"/>
      <c r="G1137" s="46"/>
      <c r="H1137" s="46"/>
      <c r="I1137" s="46"/>
      <c r="J1137" s="142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  <c r="V1137" s="46"/>
      <c r="W1137" s="142"/>
      <c r="X1137" s="128"/>
      <c r="Y1137" s="187"/>
    </row>
    <row r="1138" spans="1:25" s="27" customFormat="1" x14ac:dyDescent="0.25">
      <c r="A1138" s="50"/>
      <c r="B1138" s="55"/>
      <c r="C1138" s="34"/>
      <c r="D1138" s="46"/>
      <c r="E1138" s="46"/>
      <c r="F1138" s="46"/>
      <c r="G1138" s="46"/>
      <c r="H1138" s="46"/>
      <c r="I1138" s="46"/>
      <c r="J1138" s="142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  <c r="U1138" s="46"/>
      <c r="V1138" s="46"/>
      <c r="W1138" s="142"/>
      <c r="X1138" s="128"/>
      <c r="Y1138" s="187"/>
    </row>
    <row r="1139" spans="1:25" s="27" customFormat="1" x14ac:dyDescent="0.25">
      <c r="A1139" s="50"/>
      <c r="B1139" s="55"/>
      <c r="C1139" s="34"/>
      <c r="D1139" s="46"/>
      <c r="E1139" s="46"/>
      <c r="F1139" s="46"/>
      <c r="G1139" s="46"/>
      <c r="H1139" s="46"/>
      <c r="I1139" s="46"/>
      <c r="J1139" s="142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U1139" s="46"/>
      <c r="V1139" s="46"/>
      <c r="W1139" s="142"/>
      <c r="X1139" s="128"/>
      <c r="Y1139" s="187"/>
    </row>
    <row r="1140" spans="1:25" s="27" customFormat="1" x14ac:dyDescent="0.25">
      <c r="A1140" s="50"/>
      <c r="B1140" s="55"/>
      <c r="C1140" s="34"/>
      <c r="D1140" s="46"/>
      <c r="E1140" s="46"/>
      <c r="F1140" s="46"/>
      <c r="G1140" s="46"/>
      <c r="H1140" s="46"/>
      <c r="I1140" s="46"/>
      <c r="J1140" s="142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U1140" s="46"/>
      <c r="V1140" s="46"/>
      <c r="W1140" s="142"/>
      <c r="X1140" s="128"/>
      <c r="Y1140" s="187"/>
    </row>
    <row r="1141" spans="1:25" s="27" customFormat="1" x14ac:dyDescent="0.25">
      <c r="A1141" s="50"/>
      <c r="B1141" s="55"/>
      <c r="C1141" s="34"/>
      <c r="D1141" s="46"/>
      <c r="E1141" s="46"/>
      <c r="F1141" s="46"/>
      <c r="G1141" s="46"/>
      <c r="H1141" s="46"/>
      <c r="I1141" s="46"/>
      <c r="J1141" s="142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U1141" s="46"/>
      <c r="V1141" s="46"/>
      <c r="W1141" s="142"/>
      <c r="X1141" s="128"/>
      <c r="Y1141" s="187"/>
    </row>
    <row r="1142" spans="1:25" s="27" customFormat="1" x14ac:dyDescent="0.25">
      <c r="A1142" s="50"/>
      <c r="B1142" s="55"/>
      <c r="C1142" s="34"/>
      <c r="D1142" s="46"/>
      <c r="E1142" s="46"/>
      <c r="F1142" s="46"/>
      <c r="G1142" s="46"/>
      <c r="H1142" s="46"/>
      <c r="I1142" s="46"/>
      <c r="J1142" s="142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142"/>
      <c r="X1142" s="128"/>
      <c r="Y1142" s="187"/>
    </row>
    <row r="1143" spans="1:25" s="27" customFormat="1" x14ac:dyDescent="0.25">
      <c r="A1143" s="50"/>
      <c r="B1143" s="55"/>
      <c r="C1143" s="34"/>
      <c r="D1143" s="46"/>
      <c r="E1143" s="46"/>
      <c r="F1143" s="46"/>
      <c r="G1143" s="46"/>
      <c r="H1143" s="46"/>
      <c r="I1143" s="46"/>
      <c r="J1143" s="142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  <c r="V1143" s="46"/>
      <c r="W1143" s="142"/>
      <c r="X1143" s="128"/>
      <c r="Y1143" s="187"/>
    </row>
    <row r="1144" spans="1:25" s="27" customFormat="1" x14ac:dyDescent="0.25">
      <c r="A1144" s="50"/>
      <c r="B1144" s="55"/>
      <c r="C1144" s="34"/>
      <c r="D1144" s="46"/>
      <c r="E1144" s="46"/>
      <c r="F1144" s="46"/>
      <c r="G1144" s="46"/>
      <c r="H1144" s="46"/>
      <c r="I1144" s="46"/>
      <c r="J1144" s="142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U1144" s="46"/>
      <c r="V1144" s="46"/>
      <c r="W1144" s="142"/>
      <c r="X1144" s="128"/>
      <c r="Y1144" s="187"/>
    </row>
    <row r="1145" spans="1:25" s="27" customFormat="1" x14ac:dyDescent="0.25">
      <c r="A1145" s="50"/>
      <c r="B1145" s="55"/>
      <c r="C1145" s="34"/>
      <c r="D1145" s="46"/>
      <c r="E1145" s="46"/>
      <c r="F1145" s="46"/>
      <c r="G1145" s="46"/>
      <c r="H1145" s="46"/>
      <c r="I1145" s="46"/>
      <c r="J1145" s="142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6"/>
      <c r="W1145" s="142"/>
      <c r="X1145" s="128"/>
      <c r="Y1145" s="187"/>
    </row>
    <row r="1146" spans="1:25" s="27" customFormat="1" x14ac:dyDescent="0.25">
      <c r="A1146" s="50"/>
      <c r="B1146" s="55"/>
      <c r="C1146" s="34"/>
      <c r="D1146" s="46"/>
      <c r="E1146" s="46"/>
      <c r="F1146" s="46"/>
      <c r="G1146" s="46"/>
      <c r="H1146" s="46"/>
      <c r="I1146" s="46"/>
      <c r="J1146" s="142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6"/>
      <c r="W1146" s="142"/>
      <c r="X1146" s="128"/>
      <c r="Y1146" s="187"/>
    </row>
    <row r="1147" spans="1:25" s="27" customFormat="1" x14ac:dyDescent="0.25">
      <c r="A1147" s="50"/>
      <c r="B1147" s="55"/>
      <c r="C1147" s="34"/>
      <c r="D1147" s="46"/>
      <c r="E1147" s="46"/>
      <c r="F1147" s="46"/>
      <c r="G1147" s="46"/>
      <c r="H1147" s="46"/>
      <c r="I1147" s="46"/>
      <c r="J1147" s="142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  <c r="V1147" s="46"/>
      <c r="W1147" s="142"/>
      <c r="X1147" s="128"/>
      <c r="Y1147" s="187"/>
    </row>
    <row r="1148" spans="1:25" s="27" customFormat="1" x14ac:dyDescent="0.25">
      <c r="A1148" s="50"/>
      <c r="B1148" s="55"/>
      <c r="C1148" s="34"/>
      <c r="D1148" s="46"/>
      <c r="E1148" s="46"/>
      <c r="F1148" s="46"/>
      <c r="G1148" s="46"/>
      <c r="H1148" s="46"/>
      <c r="I1148" s="46"/>
      <c r="J1148" s="142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U1148" s="46"/>
      <c r="V1148" s="46"/>
      <c r="W1148" s="142"/>
      <c r="X1148" s="128"/>
      <c r="Y1148" s="187"/>
    </row>
    <row r="1149" spans="1:25" s="27" customFormat="1" x14ac:dyDescent="0.25">
      <c r="A1149" s="50"/>
      <c r="B1149" s="55"/>
      <c r="C1149" s="34"/>
      <c r="D1149" s="46"/>
      <c r="E1149" s="46"/>
      <c r="F1149" s="46"/>
      <c r="G1149" s="46"/>
      <c r="H1149" s="46"/>
      <c r="I1149" s="46"/>
      <c r="J1149" s="142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U1149" s="46"/>
      <c r="V1149" s="46"/>
      <c r="W1149" s="142"/>
      <c r="X1149" s="128"/>
      <c r="Y1149" s="187"/>
    </row>
    <row r="1150" spans="1:25" s="27" customFormat="1" x14ac:dyDescent="0.25">
      <c r="A1150" s="50"/>
      <c r="B1150" s="55"/>
      <c r="C1150" s="34"/>
      <c r="D1150" s="46"/>
      <c r="E1150" s="46"/>
      <c r="F1150" s="46"/>
      <c r="G1150" s="46"/>
      <c r="H1150" s="46"/>
      <c r="I1150" s="46"/>
      <c r="J1150" s="142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  <c r="V1150" s="46"/>
      <c r="W1150" s="142"/>
      <c r="X1150" s="128"/>
      <c r="Y1150" s="187"/>
    </row>
    <row r="1151" spans="1:25" s="27" customFormat="1" x14ac:dyDescent="0.25">
      <c r="A1151" s="50"/>
      <c r="B1151" s="55"/>
      <c r="C1151" s="34"/>
      <c r="D1151" s="46"/>
      <c r="E1151" s="46"/>
      <c r="F1151" s="46"/>
      <c r="G1151" s="46"/>
      <c r="H1151" s="46"/>
      <c r="I1151" s="46"/>
      <c r="J1151" s="142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6"/>
      <c r="W1151" s="142"/>
      <c r="X1151" s="128"/>
      <c r="Y1151" s="187"/>
    </row>
    <row r="1152" spans="1:25" s="27" customFormat="1" x14ac:dyDescent="0.25">
      <c r="A1152" s="50"/>
      <c r="B1152" s="55"/>
      <c r="C1152" s="34"/>
      <c r="D1152" s="46"/>
      <c r="E1152" s="46"/>
      <c r="F1152" s="46"/>
      <c r="G1152" s="46"/>
      <c r="H1152" s="46"/>
      <c r="I1152" s="46"/>
      <c r="J1152" s="142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  <c r="V1152" s="46"/>
      <c r="W1152" s="142"/>
      <c r="X1152" s="128"/>
      <c r="Y1152" s="187"/>
    </row>
    <row r="1153" spans="1:25" s="27" customFormat="1" x14ac:dyDescent="0.25">
      <c r="A1153" s="50"/>
      <c r="B1153" s="55"/>
      <c r="C1153" s="34"/>
      <c r="D1153" s="46"/>
      <c r="E1153" s="46"/>
      <c r="F1153" s="46"/>
      <c r="G1153" s="46"/>
      <c r="H1153" s="46"/>
      <c r="I1153" s="46"/>
      <c r="J1153" s="142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6"/>
      <c r="W1153" s="142"/>
      <c r="X1153" s="128"/>
      <c r="Y1153" s="187"/>
    </row>
    <row r="1154" spans="1:25" s="27" customFormat="1" x14ac:dyDescent="0.25">
      <c r="A1154" s="50"/>
      <c r="B1154" s="55"/>
      <c r="C1154" s="34"/>
      <c r="D1154" s="46"/>
      <c r="E1154" s="46"/>
      <c r="F1154" s="46"/>
      <c r="G1154" s="46"/>
      <c r="H1154" s="46"/>
      <c r="I1154" s="46"/>
      <c r="J1154" s="142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  <c r="V1154" s="46"/>
      <c r="W1154" s="142"/>
      <c r="X1154" s="128"/>
      <c r="Y1154" s="187"/>
    </row>
    <row r="1155" spans="1:25" s="27" customFormat="1" x14ac:dyDescent="0.25">
      <c r="A1155" s="50"/>
      <c r="B1155" s="55"/>
      <c r="C1155" s="34"/>
      <c r="D1155" s="46"/>
      <c r="E1155" s="46"/>
      <c r="F1155" s="46"/>
      <c r="G1155" s="46"/>
      <c r="H1155" s="46"/>
      <c r="I1155" s="46"/>
      <c r="J1155" s="142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142"/>
      <c r="X1155" s="128"/>
      <c r="Y1155" s="187"/>
    </row>
    <row r="1156" spans="1:25" s="27" customFormat="1" x14ac:dyDescent="0.25">
      <c r="A1156" s="50"/>
      <c r="B1156" s="55"/>
      <c r="C1156" s="34"/>
      <c r="D1156" s="46"/>
      <c r="E1156" s="46"/>
      <c r="F1156" s="46"/>
      <c r="G1156" s="46"/>
      <c r="H1156" s="46"/>
      <c r="I1156" s="46"/>
      <c r="J1156" s="142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  <c r="V1156" s="46"/>
      <c r="W1156" s="142"/>
      <c r="X1156" s="128"/>
      <c r="Y1156" s="187"/>
    </row>
    <row r="1157" spans="1:25" s="27" customFormat="1" x14ac:dyDescent="0.25">
      <c r="A1157" s="50"/>
      <c r="B1157" s="55"/>
      <c r="C1157" s="34"/>
      <c r="D1157" s="46"/>
      <c r="E1157" s="46"/>
      <c r="F1157" s="46"/>
      <c r="G1157" s="46"/>
      <c r="H1157" s="46"/>
      <c r="I1157" s="46"/>
      <c r="J1157" s="142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6"/>
      <c r="W1157" s="142"/>
      <c r="X1157" s="128"/>
      <c r="Y1157" s="187"/>
    </row>
    <row r="1158" spans="1:25" s="27" customFormat="1" x14ac:dyDescent="0.25">
      <c r="A1158" s="50"/>
      <c r="B1158" s="55"/>
      <c r="C1158" s="34"/>
      <c r="D1158" s="46"/>
      <c r="E1158" s="46"/>
      <c r="F1158" s="46"/>
      <c r="G1158" s="46"/>
      <c r="H1158" s="46"/>
      <c r="I1158" s="46"/>
      <c r="J1158" s="142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  <c r="V1158" s="46"/>
      <c r="W1158" s="142"/>
      <c r="X1158" s="128"/>
      <c r="Y1158" s="187"/>
    </row>
    <row r="1159" spans="1:25" s="27" customFormat="1" x14ac:dyDescent="0.25">
      <c r="A1159" s="50"/>
      <c r="B1159" s="55"/>
      <c r="C1159" s="34"/>
      <c r="D1159" s="46"/>
      <c r="E1159" s="46"/>
      <c r="F1159" s="46"/>
      <c r="G1159" s="46"/>
      <c r="H1159" s="46"/>
      <c r="I1159" s="46"/>
      <c r="J1159" s="142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  <c r="V1159" s="46"/>
      <c r="W1159" s="142"/>
      <c r="X1159" s="128"/>
      <c r="Y1159" s="187"/>
    </row>
    <row r="1160" spans="1:25" s="27" customFormat="1" x14ac:dyDescent="0.25">
      <c r="A1160" s="50"/>
      <c r="B1160" s="55"/>
      <c r="C1160" s="34"/>
      <c r="D1160" s="46"/>
      <c r="E1160" s="46"/>
      <c r="F1160" s="46"/>
      <c r="G1160" s="46"/>
      <c r="H1160" s="46"/>
      <c r="I1160" s="46"/>
      <c r="J1160" s="142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  <c r="V1160" s="46"/>
      <c r="W1160" s="142"/>
      <c r="X1160" s="128"/>
      <c r="Y1160" s="187"/>
    </row>
    <row r="1161" spans="1:25" s="27" customFormat="1" x14ac:dyDescent="0.25">
      <c r="A1161" s="50"/>
      <c r="B1161" s="55"/>
      <c r="C1161" s="34"/>
      <c r="D1161" s="46"/>
      <c r="E1161" s="46"/>
      <c r="F1161" s="46"/>
      <c r="G1161" s="46"/>
      <c r="H1161" s="46"/>
      <c r="I1161" s="46"/>
      <c r="J1161" s="142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U1161" s="46"/>
      <c r="V1161" s="46"/>
      <c r="W1161" s="142"/>
      <c r="X1161" s="128"/>
      <c r="Y1161" s="187"/>
    </row>
    <row r="1162" spans="1:25" s="27" customFormat="1" x14ac:dyDescent="0.25">
      <c r="A1162" s="50"/>
      <c r="B1162" s="55"/>
      <c r="C1162" s="34"/>
      <c r="D1162" s="46"/>
      <c r="E1162" s="46"/>
      <c r="F1162" s="46"/>
      <c r="G1162" s="46"/>
      <c r="H1162" s="46"/>
      <c r="I1162" s="46"/>
      <c r="J1162" s="142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U1162" s="46"/>
      <c r="V1162" s="46"/>
      <c r="W1162" s="142"/>
      <c r="X1162" s="128"/>
      <c r="Y1162" s="187"/>
    </row>
    <row r="1163" spans="1:25" s="27" customFormat="1" x14ac:dyDescent="0.25">
      <c r="A1163" s="50"/>
      <c r="B1163" s="55"/>
      <c r="C1163" s="34"/>
      <c r="D1163" s="46"/>
      <c r="E1163" s="46"/>
      <c r="F1163" s="46"/>
      <c r="G1163" s="46"/>
      <c r="H1163" s="46"/>
      <c r="I1163" s="46"/>
      <c r="J1163" s="142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6"/>
      <c r="W1163" s="142"/>
      <c r="X1163" s="128"/>
      <c r="Y1163" s="187"/>
    </row>
    <row r="1164" spans="1:25" s="27" customFormat="1" x14ac:dyDescent="0.25">
      <c r="A1164" s="50"/>
      <c r="B1164" s="55"/>
      <c r="C1164" s="34"/>
      <c r="D1164" s="46"/>
      <c r="E1164" s="46"/>
      <c r="F1164" s="46"/>
      <c r="G1164" s="46"/>
      <c r="H1164" s="46"/>
      <c r="I1164" s="46"/>
      <c r="J1164" s="142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U1164" s="46"/>
      <c r="V1164" s="46"/>
      <c r="W1164" s="142"/>
      <c r="X1164" s="128"/>
      <c r="Y1164" s="187"/>
    </row>
    <row r="1165" spans="1:25" s="27" customFormat="1" x14ac:dyDescent="0.25">
      <c r="A1165" s="50"/>
      <c r="B1165" s="55"/>
      <c r="C1165" s="34"/>
      <c r="D1165" s="46"/>
      <c r="E1165" s="46"/>
      <c r="F1165" s="46"/>
      <c r="G1165" s="46"/>
      <c r="H1165" s="46"/>
      <c r="I1165" s="46"/>
      <c r="J1165" s="142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6"/>
      <c r="W1165" s="142"/>
      <c r="X1165" s="128"/>
      <c r="Y1165" s="187"/>
    </row>
    <row r="1166" spans="1:25" s="27" customFormat="1" x14ac:dyDescent="0.25">
      <c r="A1166" s="50"/>
      <c r="B1166" s="55"/>
      <c r="C1166" s="34"/>
      <c r="D1166" s="46"/>
      <c r="E1166" s="46"/>
      <c r="F1166" s="46"/>
      <c r="G1166" s="46"/>
      <c r="H1166" s="46"/>
      <c r="I1166" s="46"/>
      <c r="J1166" s="142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U1166" s="46"/>
      <c r="V1166" s="46"/>
      <c r="W1166" s="142"/>
      <c r="X1166" s="128"/>
      <c r="Y1166" s="187"/>
    </row>
    <row r="1167" spans="1:25" s="27" customFormat="1" x14ac:dyDescent="0.25">
      <c r="A1167" s="50"/>
      <c r="B1167" s="55"/>
      <c r="C1167" s="34"/>
      <c r="D1167" s="46"/>
      <c r="E1167" s="46"/>
      <c r="F1167" s="46"/>
      <c r="G1167" s="46"/>
      <c r="H1167" s="46"/>
      <c r="I1167" s="46"/>
      <c r="J1167" s="142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U1167" s="46"/>
      <c r="V1167" s="46"/>
      <c r="W1167" s="142"/>
      <c r="X1167" s="128"/>
      <c r="Y1167" s="187"/>
    </row>
    <row r="1168" spans="1:25" s="27" customFormat="1" x14ac:dyDescent="0.25">
      <c r="A1168" s="50"/>
      <c r="B1168" s="55"/>
      <c r="C1168" s="34"/>
      <c r="D1168" s="46"/>
      <c r="E1168" s="46"/>
      <c r="F1168" s="46"/>
      <c r="G1168" s="46"/>
      <c r="H1168" s="46"/>
      <c r="I1168" s="46"/>
      <c r="J1168" s="142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6"/>
      <c r="W1168" s="142"/>
      <c r="X1168" s="128"/>
      <c r="Y1168" s="187"/>
    </row>
    <row r="1169" spans="1:25" s="27" customFormat="1" x14ac:dyDescent="0.25">
      <c r="A1169" s="50"/>
      <c r="B1169" s="55"/>
      <c r="C1169" s="34"/>
      <c r="D1169" s="46"/>
      <c r="E1169" s="46"/>
      <c r="F1169" s="46"/>
      <c r="G1169" s="46"/>
      <c r="H1169" s="46"/>
      <c r="I1169" s="46"/>
      <c r="J1169" s="142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U1169" s="46"/>
      <c r="V1169" s="46"/>
      <c r="W1169" s="142"/>
      <c r="X1169" s="128"/>
      <c r="Y1169" s="187"/>
    </row>
    <row r="1170" spans="1:25" s="27" customFormat="1" x14ac:dyDescent="0.25">
      <c r="A1170" s="50"/>
      <c r="B1170" s="55"/>
      <c r="C1170" s="34"/>
      <c r="D1170" s="46"/>
      <c r="E1170" s="46"/>
      <c r="F1170" s="46"/>
      <c r="G1170" s="46"/>
      <c r="H1170" s="46"/>
      <c r="I1170" s="46"/>
      <c r="J1170" s="142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U1170" s="46"/>
      <c r="V1170" s="46"/>
      <c r="W1170" s="142"/>
      <c r="X1170" s="128"/>
      <c r="Y1170" s="187"/>
    </row>
    <row r="1171" spans="1:25" s="27" customFormat="1" x14ac:dyDescent="0.25">
      <c r="A1171" s="50"/>
      <c r="B1171" s="55"/>
      <c r="C1171" s="34"/>
      <c r="D1171" s="46"/>
      <c r="E1171" s="46"/>
      <c r="F1171" s="46"/>
      <c r="G1171" s="46"/>
      <c r="H1171" s="46"/>
      <c r="I1171" s="46"/>
      <c r="J1171" s="142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  <c r="V1171" s="46"/>
      <c r="W1171" s="142"/>
      <c r="X1171" s="128"/>
      <c r="Y1171" s="187"/>
    </row>
    <row r="1172" spans="1:25" s="27" customFormat="1" x14ac:dyDescent="0.25">
      <c r="A1172" s="50"/>
      <c r="B1172" s="55"/>
      <c r="C1172" s="34"/>
      <c r="D1172" s="46"/>
      <c r="E1172" s="46"/>
      <c r="F1172" s="46"/>
      <c r="G1172" s="46"/>
      <c r="H1172" s="46"/>
      <c r="I1172" s="46"/>
      <c r="J1172" s="142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U1172" s="46"/>
      <c r="V1172" s="46"/>
      <c r="W1172" s="142"/>
      <c r="X1172" s="128"/>
      <c r="Y1172" s="187"/>
    </row>
    <row r="1173" spans="1:25" s="27" customFormat="1" x14ac:dyDescent="0.25">
      <c r="A1173" s="50"/>
      <c r="B1173" s="55"/>
      <c r="C1173" s="34"/>
      <c r="D1173" s="46"/>
      <c r="E1173" s="46"/>
      <c r="F1173" s="46"/>
      <c r="G1173" s="46"/>
      <c r="H1173" s="46"/>
      <c r="I1173" s="46"/>
      <c r="J1173" s="142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U1173" s="46"/>
      <c r="V1173" s="46"/>
      <c r="W1173" s="142"/>
      <c r="X1173" s="128"/>
      <c r="Y1173" s="187"/>
    </row>
    <row r="1174" spans="1:25" s="27" customFormat="1" x14ac:dyDescent="0.25">
      <c r="A1174" s="50"/>
      <c r="B1174" s="55"/>
      <c r="C1174" s="34"/>
      <c r="D1174" s="46"/>
      <c r="E1174" s="46"/>
      <c r="F1174" s="46"/>
      <c r="G1174" s="46"/>
      <c r="H1174" s="46"/>
      <c r="I1174" s="46"/>
      <c r="J1174" s="142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  <c r="U1174" s="46"/>
      <c r="V1174" s="46"/>
      <c r="W1174" s="142"/>
      <c r="X1174" s="128"/>
      <c r="Y1174" s="187"/>
    </row>
    <row r="1175" spans="1:25" s="27" customFormat="1" x14ac:dyDescent="0.25">
      <c r="A1175" s="50"/>
      <c r="B1175" s="55"/>
      <c r="C1175" s="34"/>
      <c r="D1175" s="46"/>
      <c r="E1175" s="46"/>
      <c r="F1175" s="46"/>
      <c r="G1175" s="46"/>
      <c r="H1175" s="46"/>
      <c r="I1175" s="46"/>
      <c r="J1175" s="142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  <c r="U1175" s="46"/>
      <c r="V1175" s="46"/>
      <c r="W1175" s="142"/>
      <c r="X1175" s="128"/>
      <c r="Y1175" s="187"/>
    </row>
    <row r="1176" spans="1:25" s="27" customFormat="1" x14ac:dyDescent="0.25">
      <c r="A1176" s="50"/>
      <c r="B1176" s="55"/>
      <c r="C1176" s="34"/>
      <c r="D1176" s="46"/>
      <c r="E1176" s="46"/>
      <c r="F1176" s="46"/>
      <c r="G1176" s="46"/>
      <c r="H1176" s="46"/>
      <c r="I1176" s="46"/>
      <c r="J1176" s="142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  <c r="U1176" s="46"/>
      <c r="V1176" s="46"/>
      <c r="W1176" s="142"/>
      <c r="X1176" s="128"/>
      <c r="Y1176" s="187"/>
    </row>
    <row r="1177" spans="1:25" s="27" customFormat="1" x14ac:dyDescent="0.25">
      <c r="A1177" s="50"/>
      <c r="B1177" s="55"/>
      <c r="C1177" s="34"/>
      <c r="D1177" s="46"/>
      <c r="E1177" s="46"/>
      <c r="F1177" s="46"/>
      <c r="G1177" s="46"/>
      <c r="H1177" s="46"/>
      <c r="I1177" s="46"/>
      <c r="J1177" s="142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  <c r="U1177" s="46"/>
      <c r="V1177" s="46"/>
      <c r="W1177" s="142"/>
      <c r="X1177" s="128"/>
      <c r="Y1177" s="187"/>
    </row>
    <row r="1178" spans="1:25" s="27" customFormat="1" x14ac:dyDescent="0.25">
      <c r="A1178" s="50"/>
      <c r="B1178" s="55"/>
      <c r="C1178" s="34"/>
      <c r="D1178" s="46"/>
      <c r="E1178" s="46"/>
      <c r="F1178" s="46"/>
      <c r="G1178" s="46"/>
      <c r="H1178" s="46"/>
      <c r="I1178" s="46"/>
      <c r="J1178" s="142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  <c r="U1178" s="46"/>
      <c r="V1178" s="46"/>
      <c r="W1178" s="142"/>
      <c r="X1178" s="128"/>
      <c r="Y1178" s="187"/>
    </row>
    <row r="1179" spans="1:25" s="27" customFormat="1" x14ac:dyDescent="0.25">
      <c r="A1179" s="50"/>
      <c r="B1179" s="55"/>
      <c r="C1179" s="34"/>
      <c r="D1179" s="46"/>
      <c r="E1179" s="46"/>
      <c r="F1179" s="46"/>
      <c r="G1179" s="46"/>
      <c r="H1179" s="46"/>
      <c r="I1179" s="46"/>
      <c r="J1179" s="142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  <c r="U1179" s="46"/>
      <c r="V1179" s="46"/>
      <c r="W1179" s="142"/>
      <c r="X1179" s="128"/>
      <c r="Y1179" s="187"/>
    </row>
    <row r="1180" spans="1:25" s="27" customFormat="1" x14ac:dyDescent="0.25">
      <c r="A1180" s="50"/>
      <c r="B1180" s="55"/>
      <c r="C1180" s="34"/>
      <c r="D1180" s="46"/>
      <c r="E1180" s="46"/>
      <c r="F1180" s="46"/>
      <c r="G1180" s="46"/>
      <c r="H1180" s="46"/>
      <c r="I1180" s="46"/>
      <c r="J1180" s="142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  <c r="U1180" s="46"/>
      <c r="V1180" s="46"/>
      <c r="W1180" s="142"/>
      <c r="X1180" s="128"/>
      <c r="Y1180" s="187"/>
    </row>
    <row r="1181" spans="1:25" s="27" customFormat="1" x14ac:dyDescent="0.25">
      <c r="A1181" s="50"/>
      <c r="B1181" s="55"/>
      <c r="C1181" s="34"/>
      <c r="D1181" s="46"/>
      <c r="E1181" s="46"/>
      <c r="F1181" s="46"/>
      <c r="G1181" s="46"/>
      <c r="H1181" s="46"/>
      <c r="I1181" s="46"/>
      <c r="J1181" s="142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  <c r="U1181" s="46"/>
      <c r="V1181" s="46"/>
      <c r="W1181" s="142"/>
      <c r="X1181" s="128"/>
      <c r="Y1181" s="187"/>
    </row>
    <row r="1182" spans="1:25" s="27" customFormat="1" x14ac:dyDescent="0.25">
      <c r="A1182" s="50"/>
      <c r="B1182" s="55"/>
      <c r="C1182" s="34"/>
      <c r="D1182" s="46"/>
      <c r="E1182" s="46"/>
      <c r="F1182" s="46"/>
      <c r="G1182" s="46"/>
      <c r="H1182" s="46"/>
      <c r="I1182" s="46"/>
      <c r="J1182" s="142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  <c r="U1182" s="46"/>
      <c r="V1182" s="46"/>
      <c r="W1182" s="142"/>
      <c r="X1182" s="128"/>
      <c r="Y1182" s="187"/>
    </row>
    <row r="1183" spans="1:25" s="27" customFormat="1" x14ac:dyDescent="0.25">
      <c r="A1183" s="50"/>
      <c r="B1183" s="55"/>
      <c r="C1183" s="34"/>
      <c r="D1183" s="46"/>
      <c r="E1183" s="46"/>
      <c r="F1183" s="46"/>
      <c r="G1183" s="46"/>
      <c r="H1183" s="46"/>
      <c r="I1183" s="46"/>
      <c r="J1183" s="142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  <c r="U1183" s="46"/>
      <c r="V1183" s="46"/>
      <c r="W1183" s="142"/>
      <c r="X1183" s="128"/>
      <c r="Y1183" s="187"/>
    </row>
    <row r="1184" spans="1:25" s="27" customFormat="1" x14ac:dyDescent="0.25">
      <c r="A1184" s="50"/>
      <c r="B1184" s="55"/>
      <c r="C1184" s="34"/>
      <c r="D1184" s="46"/>
      <c r="E1184" s="46"/>
      <c r="F1184" s="46"/>
      <c r="G1184" s="46"/>
      <c r="H1184" s="46"/>
      <c r="I1184" s="46"/>
      <c r="J1184" s="142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  <c r="U1184" s="46"/>
      <c r="V1184" s="46"/>
      <c r="W1184" s="142"/>
      <c r="X1184" s="128"/>
      <c r="Y1184" s="187"/>
    </row>
    <row r="1185" spans="1:25" s="27" customFormat="1" x14ac:dyDescent="0.25">
      <c r="A1185" s="50"/>
      <c r="B1185" s="55"/>
      <c r="C1185" s="34"/>
      <c r="D1185" s="46"/>
      <c r="E1185" s="46"/>
      <c r="F1185" s="46"/>
      <c r="G1185" s="46"/>
      <c r="H1185" s="46"/>
      <c r="I1185" s="46"/>
      <c r="J1185" s="142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  <c r="U1185" s="46"/>
      <c r="V1185" s="46"/>
      <c r="W1185" s="142"/>
      <c r="X1185" s="128"/>
      <c r="Y1185" s="187"/>
    </row>
    <row r="1186" spans="1:25" s="27" customFormat="1" x14ac:dyDescent="0.25">
      <c r="A1186" s="50"/>
      <c r="B1186" s="55"/>
      <c r="C1186" s="34"/>
      <c r="D1186" s="46"/>
      <c r="E1186" s="46"/>
      <c r="F1186" s="46"/>
      <c r="G1186" s="46"/>
      <c r="H1186" s="46"/>
      <c r="I1186" s="46"/>
      <c r="J1186" s="142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  <c r="U1186" s="46"/>
      <c r="V1186" s="46"/>
      <c r="W1186" s="142"/>
      <c r="X1186" s="128"/>
      <c r="Y1186" s="187"/>
    </row>
    <row r="1187" spans="1:25" s="27" customFormat="1" x14ac:dyDescent="0.25">
      <c r="A1187" s="50"/>
      <c r="B1187" s="55"/>
      <c r="C1187" s="34"/>
      <c r="D1187" s="46"/>
      <c r="E1187" s="46"/>
      <c r="F1187" s="46"/>
      <c r="G1187" s="46"/>
      <c r="H1187" s="46"/>
      <c r="I1187" s="46"/>
      <c r="J1187" s="142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  <c r="U1187" s="46"/>
      <c r="V1187" s="46"/>
      <c r="W1187" s="142"/>
      <c r="X1187" s="128"/>
      <c r="Y1187" s="187"/>
    </row>
    <row r="1188" spans="1:25" s="27" customFormat="1" x14ac:dyDescent="0.25">
      <c r="A1188" s="50"/>
      <c r="B1188" s="55"/>
      <c r="C1188" s="34"/>
      <c r="D1188" s="46"/>
      <c r="E1188" s="46"/>
      <c r="F1188" s="46"/>
      <c r="G1188" s="46"/>
      <c r="H1188" s="46"/>
      <c r="I1188" s="46"/>
      <c r="J1188" s="142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  <c r="U1188" s="46"/>
      <c r="V1188" s="46"/>
      <c r="W1188" s="142"/>
      <c r="X1188" s="128"/>
      <c r="Y1188" s="187"/>
    </row>
    <row r="1189" spans="1:25" s="27" customFormat="1" x14ac:dyDescent="0.25">
      <c r="A1189" s="50"/>
      <c r="B1189" s="55"/>
      <c r="C1189" s="34"/>
      <c r="D1189" s="46"/>
      <c r="E1189" s="46"/>
      <c r="F1189" s="46"/>
      <c r="G1189" s="46"/>
      <c r="H1189" s="46"/>
      <c r="I1189" s="46"/>
      <c r="J1189" s="142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  <c r="U1189" s="46"/>
      <c r="V1189" s="46"/>
      <c r="W1189" s="142"/>
      <c r="X1189" s="128"/>
      <c r="Y1189" s="187"/>
    </row>
    <row r="1190" spans="1:25" s="27" customFormat="1" x14ac:dyDescent="0.25">
      <c r="A1190" s="50"/>
      <c r="B1190" s="55"/>
      <c r="C1190" s="34"/>
      <c r="D1190" s="46"/>
      <c r="E1190" s="46"/>
      <c r="F1190" s="46"/>
      <c r="G1190" s="46"/>
      <c r="H1190" s="46"/>
      <c r="I1190" s="46"/>
      <c r="J1190" s="142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  <c r="U1190" s="46"/>
      <c r="V1190" s="46"/>
      <c r="W1190" s="142"/>
      <c r="X1190" s="128"/>
      <c r="Y1190" s="187"/>
    </row>
    <row r="1191" spans="1:25" s="27" customFormat="1" x14ac:dyDescent="0.25">
      <c r="A1191" s="50"/>
      <c r="B1191" s="55"/>
      <c r="C1191" s="34"/>
      <c r="D1191" s="46"/>
      <c r="E1191" s="46"/>
      <c r="F1191" s="46"/>
      <c r="G1191" s="46"/>
      <c r="H1191" s="46"/>
      <c r="I1191" s="46"/>
      <c r="J1191" s="142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  <c r="U1191" s="46"/>
      <c r="V1191" s="46"/>
      <c r="W1191" s="142"/>
      <c r="X1191" s="128"/>
      <c r="Y1191" s="187"/>
    </row>
    <row r="1192" spans="1:25" s="27" customFormat="1" x14ac:dyDescent="0.25">
      <c r="A1192" s="50"/>
      <c r="B1192" s="55"/>
      <c r="C1192" s="34"/>
      <c r="D1192" s="46"/>
      <c r="E1192" s="46"/>
      <c r="F1192" s="46"/>
      <c r="G1192" s="46"/>
      <c r="H1192" s="46"/>
      <c r="I1192" s="46"/>
      <c r="J1192" s="142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  <c r="U1192" s="46"/>
      <c r="V1192" s="46"/>
      <c r="W1192" s="142"/>
      <c r="X1192" s="128"/>
      <c r="Y1192" s="187"/>
    </row>
    <row r="1193" spans="1:25" s="27" customFormat="1" x14ac:dyDescent="0.25">
      <c r="A1193" s="50"/>
      <c r="B1193" s="55"/>
      <c r="C1193" s="34"/>
      <c r="D1193" s="46"/>
      <c r="E1193" s="46"/>
      <c r="F1193" s="46"/>
      <c r="G1193" s="46"/>
      <c r="H1193" s="46"/>
      <c r="I1193" s="46"/>
      <c r="J1193" s="142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  <c r="U1193" s="46"/>
      <c r="V1193" s="46"/>
      <c r="W1193" s="142"/>
      <c r="X1193" s="128"/>
      <c r="Y1193" s="187"/>
    </row>
    <row r="1194" spans="1:25" s="27" customFormat="1" x14ac:dyDescent="0.25">
      <c r="A1194" s="50"/>
      <c r="B1194" s="55"/>
      <c r="C1194" s="34"/>
      <c r="D1194" s="46"/>
      <c r="E1194" s="46"/>
      <c r="F1194" s="46"/>
      <c r="G1194" s="46"/>
      <c r="H1194" s="46"/>
      <c r="I1194" s="46"/>
      <c r="J1194" s="142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  <c r="U1194" s="46"/>
      <c r="V1194" s="46"/>
      <c r="W1194" s="142"/>
      <c r="X1194" s="128"/>
      <c r="Y1194" s="187"/>
    </row>
    <row r="1195" spans="1:25" s="27" customFormat="1" x14ac:dyDescent="0.25">
      <c r="A1195" s="50"/>
      <c r="B1195" s="55"/>
      <c r="C1195" s="34"/>
      <c r="D1195" s="46"/>
      <c r="E1195" s="46"/>
      <c r="F1195" s="46"/>
      <c r="G1195" s="46"/>
      <c r="H1195" s="46"/>
      <c r="I1195" s="46"/>
      <c r="J1195" s="142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  <c r="U1195" s="46"/>
      <c r="V1195" s="46"/>
      <c r="W1195" s="142"/>
      <c r="X1195" s="128"/>
      <c r="Y1195" s="187"/>
    </row>
    <row r="1196" spans="1:25" s="27" customFormat="1" x14ac:dyDescent="0.25">
      <c r="A1196" s="50"/>
      <c r="B1196" s="55"/>
      <c r="C1196" s="34"/>
      <c r="D1196" s="46"/>
      <c r="E1196" s="46"/>
      <c r="F1196" s="46"/>
      <c r="G1196" s="46"/>
      <c r="H1196" s="46"/>
      <c r="I1196" s="46"/>
      <c r="J1196" s="142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  <c r="U1196" s="46"/>
      <c r="V1196" s="46"/>
      <c r="W1196" s="142"/>
      <c r="X1196" s="128"/>
      <c r="Y1196" s="187"/>
    </row>
    <row r="1197" spans="1:25" s="27" customFormat="1" x14ac:dyDescent="0.25">
      <c r="A1197" s="50"/>
      <c r="B1197" s="55"/>
      <c r="C1197" s="34"/>
      <c r="D1197" s="46"/>
      <c r="E1197" s="46"/>
      <c r="F1197" s="46"/>
      <c r="G1197" s="46"/>
      <c r="H1197" s="46"/>
      <c r="I1197" s="46"/>
      <c r="J1197" s="142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  <c r="U1197" s="46"/>
      <c r="V1197" s="46"/>
      <c r="W1197" s="142"/>
      <c r="X1197" s="128"/>
      <c r="Y1197" s="187"/>
    </row>
    <row r="1198" spans="1:25" s="27" customFormat="1" x14ac:dyDescent="0.25">
      <c r="A1198" s="50"/>
      <c r="B1198" s="55"/>
      <c r="C1198" s="34"/>
      <c r="D1198" s="46"/>
      <c r="E1198" s="46"/>
      <c r="F1198" s="46"/>
      <c r="G1198" s="46"/>
      <c r="H1198" s="46"/>
      <c r="I1198" s="46"/>
      <c r="J1198" s="142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  <c r="U1198" s="46"/>
      <c r="V1198" s="46"/>
      <c r="W1198" s="142"/>
      <c r="X1198" s="128"/>
      <c r="Y1198" s="187"/>
    </row>
    <row r="1199" spans="1:25" s="27" customFormat="1" x14ac:dyDescent="0.25">
      <c r="A1199" s="50"/>
      <c r="B1199" s="55"/>
      <c r="C1199" s="34"/>
      <c r="D1199" s="46"/>
      <c r="E1199" s="46"/>
      <c r="F1199" s="46"/>
      <c r="G1199" s="46"/>
      <c r="H1199" s="46"/>
      <c r="I1199" s="46"/>
      <c r="J1199" s="142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  <c r="U1199" s="46"/>
      <c r="V1199" s="46"/>
      <c r="W1199" s="142"/>
      <c r="X1199" s="128"/>
      <c r="Y1199" s="187"/>
    </row>
    <row r="1200" spans="1:25" s="27" customFormat="1" x14ac:dyDescent="0.25">
      <c r="A1200" s="50"/>
      <c r="B1200" s="55"/>
      <c r="C1200" s="34"/>
      <c r="D1200" s="46"/>
      <c r="E1200" s="46"/>
      <c r="F1200" s="46"/>
      <c r="G1200" s="46"/>
      <c r="H1200" s="46"/>
      <c r="I1200" s="46"/>
      <c r="J1200" s="142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  <c r="U1200" s="46"/>
      <c r="V1200" s="46"/>
      <c r="W1200" s="142"/>
      <c r="X1200" s="128"/>
      <c r="Y1200" s="187"/>
    </row>
    <row r="1201" spans="1:25" s="27" customFormat="1" x14ac:dyDescent="0.25">
      <c r="A1201" s="50"/>
      <c r="B1201" s="55"/>
      <c r="C1201" s="34"/>
      <c r="D1201" s="46"/>
      <c r="E1201" s="46"/>
      <c r="F1201" s="46"/>
      <c r="G1201" s="46"/>
      <c r="H1201" s="46"/>
      <c r="I1201" s="46"/>
      <c r="J1201" s="142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  <c r="U1201" s="46"/>
      <c r="V1201" s="46"/>
      <c r="W1201" s="142"/>
      <c r="X1201" s="128"/>
      <c r="Y1201" s="187"/>
    </row>
    <row r="1202" spans="1:25" s="27" customFormat="1" x14ac:dyDescent="0.25">
      <c r="A1202" s="50"/>
      <c r="B1202" s="55"/>
      <c r="C1202" s="34"/>
      <c r="D1202" s="46"/>
      <c r="E1202" s="46"/>
      <c r="F1202" s="46"/>
      <c r="G1202" s="46"/>
      <c r="H1202" s="46"/>
      <c r="I1202" s="46"/>
      <c r="J1202" s="142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  <c r="U1202" s="46"/>
      <c r="V1202" s="46"/>
      <c r="W1202" s="142"/>
      <c r="X1202" s="128"/>
      <c r="Y1202" s="187"/>
    </row>
    <row r="1203" spans="1:25" s="27" customFormat="1" x14ac:dyDescent="0.25">
      <c r="A1203" s="50"/>
      <c r="B1203" s="55"/>
      <c r="C1203" s="34"/>
      <c r="D1203" s="46"/>
      <c r="E1203" s="46"/>
      <c r="F1203" s="46"/>
      <c r="G1203" s="46"/>
      <c r="H1203" s="46"/>
      <c r="I1203" s="46"/>
      <c r="J1203" s="142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  <c r="U1203" s="46"/>
      <c r="V1203" s="46"/>
      <c r="W1203" s="142"/>
      <c r="X1203" s="128"/>
      <c r="Y1203" s="187"/>
    </row>
    <row r="1204" spans="1:25" s="27" customFormat="1" x14ac:dyDescent="0.25">
      <c r="A1204" s="50"/>
      <c r="B1204" s="55"/>
      <c r="C1204" s="34"/>
      <c r="D1204" s="46"/>
      <c r="E1204" s="46"/>
      <c r="F1204" s="46"/>
      <c r="G1204" s="46"/>
      <c r="H1204" s="46"/>
      <c r="I1204" s="46"/>
      <c r="J1204" s="142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  <c r="U1204" s="46"/>
      <c r="V1204" s="46"/>
      <c r="W1204" s="142"/>
      <c r="X1204" s="128"/>
      <c r="Y1204" s="187"/>
    </row>
    <row r="1205" spans="1:25" s="27" customFormat="1" x14ac:dyDescent="0.25">
      <c r="A1205" s="50"/>
      <c r="B1205" s="55"/>
      <c r="C1205" s="34"/>
      <c r="D1205" s="46"/>
      <c r="E1205" s="46"/>
      <c r="F1205" s="46"/>
      <c r="G1205" s="46"/>
      <c r="H1205" s="46"/>
      <c r="I1205" s="46"/>
      <c r="J1205" s="142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  <c r="U1205" s="46"/>
      <c r="V1205" s="46"/>
      <c r="W1205" s="142"/>
      <c r="X1205" s="128"/>
      <c r="Y1205" s="187"/>
    </row>
    <row r="1206" spans="1:25" s="27" customFormat="1" x14ac:dyDescent="0.25">
      <c r="A1206" s="50"/>
      <c r="B1206" s="55"/>
      <c r="C1206" s="34"/>
      <c r="D1206" s="46"/>
      <c r="E1206" s="46"/>
      <c r="F1206" s="46"/>
      <c r="G1206" s="46"/>
      <c r="H1206" s="46"/>
      <c r="I1206" s="46"/>
      <c r="J1206" s="142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  <c r="U1206" s="46"/>
      <c r="V1206" s="46"/>
      <c r="W1206" s="142"/>
      <c r="X1206" s="128"/>
      <c r="Y1206" s="187"/>
    </row>
    <row r="1207" spans="1:25" s="27" customFormat="1" x14ac:dyDescent="0.25">
      <c r="A1207" s="50"/>
      <c r="B1207" s="55"/>
      <c r="C1207" s="34"/>
      <c r="D1207" s="46"/>
      <c r="E1207" s="46"/>
      <c r="F1207" s="46"/>
      <c r="G1207" s="46"/>
      <c r="H1207" s="46"/>
      <c r="I1207" s="46"/>
      <c r="J1207" s="142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  <c r="U1207" s="46"/>
      <c r="V1207" s="46"/>
      <c r="W1207" s="142"/>
      <c r="X1207" s="128"/>
      <c r="Y1207" s="187"/>
    </row>
    <row r="1208" spans="1:25" s="27" customFormat="1" x14ac:dyDescent="0.25">
      <c r="A1208" s="50"/>
      <c r="B1208" s="55"/>
      <c r="C1208" s="34"/>
      <c r="D1208" s="46"/>
      <c r="E1208" s="46"/>
      <c r="F1208" s="46"/>
      <c r="G1208" s="46"/>
      <c r="H1208" s="46"/>
      <c r="I1208" s="46"/>
      <c r="J1208" s="142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  <c r="U1208" s="46"/>
      <c r="V1208" s="46"/>
      <c r="W1208" s="142"/>
      <c r="X1208" s="128"/>
      <c r="Y1208" s="187"/>
    </row>
    <row r="1209" spans="1:25" s="27" customFormat="1" x14ac:dyDescent="0.25">
      <c r="A1209" s="50"/>
      <c r="B1209" s="55"/>
      <c r="C1209" s="34"/>
      <c r="D1209" s="46"/>
      <c r="E1209" s="46"/>
      <c r="F1209" s="46"/>
      <c r="G1209" s="46"/>
      <c r="H1209" s="46"/>
      <c r="I1209" s="46"/>
      <c r="J1209" s="142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  <c r="U1209" s="46"/>
      <c r="V1209" s="46"/>
      <c r="W1209" s="142"/>
      <c r="X1209" s="128"/>
      <c r="Y1209" s="187"/>
    </row>
    <row r="1210" spans="1:25" s="27" customFormat="1" x14ac:dyDescent="0.25">
      <c r="A1210" s="50"/>
      <c r="B1210" s="55"/>
      <c r="C1210" s="34"/>
      <c r="D1210" s="46"/>
      <c r="E1210" s="46"/>
      <c r="F1210" s="46"/>
      <c r="G1210" s="46"/>
      <c r="H1210" s="46"/>
      <c r="I1210" s="46"/>
      <c r="J1210" s="142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  <c r="U1210" s="46"/>
      <c r="V1210" s="46"/>
      <c r="W1210" s="142"/>
      <c r="X1210" s="128"/>
      <c r="Y1210" s="187"/>
    </row>
    <row r="1211" spans="1:25" s="27" customFormat="1" x14ac:dyDescent="0.25">
      <c r="A1211" s="50"/>
      <c r="B1211" s="55"/>
      <c r="C1211" s="34"/>
      <c r="D1211" s="46"/>
      <c r="E1211" s="46"/>
      <c r="F1211" s="46"/>
      <c r="G1211" s="46"/>
      <c r="H1211" s="46"/>
      <c r="I1211" s="46"/>
      <c r="J1211" s="142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  <c r="U1211" s="46"/>
      <c r="V1211" s="46"/>
      <c r="W1211" s="142"/>
      <c r="X1211" s="128"/>
      <c r="Y1211" s="187"/>
    </row>
    <row r="1212" spans="1:25" s="27" customFormat="1" x14ac:dyDescent="0.25">
      <c r="A1212" s="50"/>
      <c r="B1212" s="55"/>
      <c r="C1212" s="34"/>
      <c r="D1212" s="46"/>
      <c r="E1212" s="46"/>
      <c r="F1212" s="46"/>
      <c r="G1212" s="46"/>
      <c r="H1212" s="46"/>
      <c r="I1212" s="46"/>
      <c r="J1212" s="142"/>
      <c r="K1212" s="46"/>
      <c r="L1212" s="46"/>
      <c r="M1212" s="46"/>
      <c r="N1212" s="46"/>
      <c r="O1212" s="46"/>
      <c r="P1212" s="46"/>
      <c r="Q1212" s="46"/>
      <c r="R1212" s="46"/>
      <c r="S1212" s="46"/>
      <c r="T1212" s="46"/>
      <c r="U1212" s="46"/>
      <c r="V1212" s="46"/>
      <c r="W1212" s="142"/>
      <c r="X1212" s="128"/>
      <c r="Y1212" s="187"/>
    </row>
    <row r="1213" spans="1:25" s="27" customFormat="1" x14ac:dyDescent="0.25">
      <c r="A1213" s="50"/>
      <c r="B1213" s="55"/>
      <c r="C1213" s="34"/>
      <c r="D1213" s="46"/>
      <c r="E1213" s="46"/>
      <c r="F1213" s="46"/>
      <c r="G1213" s="46"/>
      <c r="H1213" s="46"/>
      <c r="I1213" s="46"/>
      <c r="J1213" s="142"/>
      <c r="K1213" s="46"/>
      <c r="L1213" s="46"/>
      <c r="M1213" s="46"/>
      <c r="N1213" s="46"/>
      <c r="O1213" s="46"/>
      <c r="P1213" s="46"/>
      <c r="Q1213" s="46"/>
      <c r="R1213" s="46"/>
      <c r="S1213" s="46"/>
      <c r="T1213" s="46"/>
      <c r="U1213" s="46"/>
      <c r="V1213" s="46"/>
      <c r="W1213" s="142"/>
      <c r="X1213" s="128"/>
      <c r="Y1213" s="187"/>
    </row>
    <row r="1214" spans="1:25" s="27" customFormat="1" x14ac:dyDescent="0.25">
      <c r="A1214" s="50"/>
      <c r="B1214" s="55"/>
      <c r="C1214" s="34"/>
      <c r="D1214" s="46"/>
      <c r="E1214" s="46"/>
      <c r="F1214" s="46"/>
      <c r="G1214" s="46"/>
      <c r="H1214" s="46"/>
      <c r="I1214" s="46"/>
      <c r="J1214" s="142"/>
      <c r="K1214" s="46"/>
      <c r="L1214" s="46"/>
      <c r="M1214" s="46"/>
      <c r="N1214" s="46"/>
      <c r="O1214" s="46"/>
      <c r="P1214" s="46"/>
      <c r="Q1214" s="46"/>
      <c r="R1214" s="46"/>
      <c r="S1214" s="46"/>
      <c r="T1214" s="46"/>
      <c r="U1214" s="46"/>
      <c r="V1214" s="46"/>
      <c r="W1214" s="142"/>
      <c r="X1214" s="128"/>
      <c r="Y1214" s="187"/>
    </row>
    <row r="1215" spans="1:25" s="27" customFormat="1" x14ac:dyDescent="0.25">
      <c r="A1215" s="50"/>
      <c r="B1215" s="55"/>
      <c r="C1215" s="34"/>
      <c r="D1215" s="46"/>
      <c r="E1215" s="46"/>
      <c r="F1215" s="46"/>
      <c r="G1215" s="46"/>
      <c r="H1215" s="46"/>
      <c r="I1215" s="46"/>
      <c r="J1215" s="142"/>
      <c r="K1215" s="46"/>
      <c r="L1215" s="46"/>
      <c r="M1215" s="46"/>
      <c r="N1215" s="46"/>
      <c r="O1215" s="46"/>
      <c r="P1215" s="46"/>
      <c r="Q1215" s="46"/>
      <c r="R1215" s="46"/>
      <c r="S1215" s="46"/>
      <c r="T1215" s="46"/>
      <c r="U1215" s="46"/>
      <c r="V1215" s="46"/>
      <c r="W1215" s="142"/>
      <c r="X1215" s="128"/>
      <c r="Y1215" s="187"/>
    </row>
    <row r="1216" spans="1:25" s="27" customFormat="1" x14ac:dyDescent="0.25">
      <c r="A1216" s="50"/>
      <c r="B1216" s="55"/>
      <c r="C1216" s="34"/>
      <c r="D1216" s="46"/>
      <c r="E1216" s="46"/>
      <c r="F1216" s="46"/>
      <c r="G1216" s="46"/>
      <c r="H1216" s="46"/>
      <c r="I1216" s="46"/>
      <c r="J1216" s="142"/>
      <c r="K1216" s="46"/>
      <c r="L1216" s="46"/>
      <c r="M1216" s="46"/>
      <c r="N1216" s="46"/>
      <c r="O1216" s="46"/>
      <c r="P1216" s="46"/>
      <c r="Q1216" s="46"/>
      <c r="R1216" s="46"/>
      <c r="S1216" s="46"/>
      <c r="T1216" s="46"/>
      <c r="U1216" s="46"/>
      <c r="V1216" s="46"/>
      <c r="W1216" s="142"/>
      <c r="X1216" s="128"/>
      <c r="Y1216" s="187"/>
    </row>
    <row r="1217" spans="1:25" s="27" customFormat="1" x14ac:dyDescent="0.25">
      <c r="A1217" s="50"/>
      <c r="B1217" s="55"/>
      <c r="C1217" s="34"/>
      <c r="D1217" s="46"/>
      <c r="E1217" s="46"/>
      <c r="F1217" s="46"/>
      <c r="G1217" s="46"/>
      <c r="H1217" s="46"/>
      <c r="I1217" s="46"/>
      <c r="J1217" s="142"/>
      <c r="K1217" s="46"/>
      <c r="L1217" s="46"/>
      <c r="M1217" s="46"/>
      <c r="N1217" s="46"/>
      <c r="O1217" s="46"/>
      <c r="P1217" s="46"/>
      <c r="Q1217" s="46"/>
      <c r="R1217" s="46"/>
      <c r="S1217" s="46"/>
      <c r="T1217" s="46"/>
      <c r="U1217" s="46"/>
      <c r="V1217" s="46"/>
      <c r="W1217" s="142"/>
      <c r="X1217" s="128"/>
      <c r="Y1217" s="187"/>
    </row>
    <row r="1218" spans="1:25" s="27" customFormat="1" x14ac:dyDescent="0.25">
      <c r="A1218" s="50"/>
      <c r="B1218" s="55"/>
      <c r="C1218" s="34"/>
      <c r="D1218" s="46"/>
      <c r="E1218" s="46"/>
      <c r="F1218" s="46"/>
      <c r="G1218" s="46"/>
      <c r="H1218" s="46"/>
      <c r="I1218" s="46"/>
      <c r="J1218" s="142"/>
      <c r="K1218" s="46"/>
      <c r="L1218" s="46"/>
      <c r="M1218" s="46"/>
      <c r="N1218" s="46"/>
      <c r="O1218" s="46"/>
      <c r="P1218" s="46"/>
      <c r="Q1218" s="46"/>
      <c r="R1218" s="46"/>
      <c r="S1218" s="46"/>
      <c r="T1218" s="46"/>
      <c r="U1218" s="46"/>
      <c r="V1218" s="46"/>
      <c r="W1218" s="142"/>
      <c r="X1218" s="128"/>
      <c r="Y1218" s="187"/>
    </row>
    <row r="1219" spans="1:25" s="27" customFormat="1" x14ac:dyDescent="0.25">
      <c r="A1219" s="50"/>
      <c r="B1219" s="55"/>
      <c r="C1219" s="34"/>
      <c r="D1219" s="46"/>
      <c r="E1219" s="46"/>
      <c r="F1219" s="46"/>
      <c r="G1219" s="46"/>
      <c r="H1219" s="46"/>
      <c r="I1219" s="46"/>
      <c r="J1219" s="142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  <c r="U1219" s="46"/>
      <c r="V1219" s="46"/>
      <c r="W1219" s="142"/>
      <c r="X1219" s="128"/>
      <c r="Y1219" s="187"/>
    </row>
    <row r="1220" spans="1:25" s="27" customFormat="1" x14ac:dyDescent="0.25">
      <c r="A1220" s="50"/>
      <c r="B1220" s="55"/>
      <c r="C1220" s="34"/>
      <c r="D1220" s="46"/>
      <c r="E1220" s="46"/>
      <c r="F1220" s="46"/>
      <c r="G1220" s="46"/>
      <c r="H1220" s="46"/>
      <c r="I1220" s="46"/>
      <c r="J1220" s="142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  <c r="U1220" s="46"/>
      <c r="V1220" s="46"/>
      <c r="W1220" s="142"/>
      <c r="X1220" s="128"/>
      <c r="Y1220" s="187"/>
    </row>
    <row r="1221" spans="1:25" s="27" customFormat="1" x14ac:dyDescent="0.25">
      <c r="A1221" s="50"/>
      <c r="B1221" s="55"/>
      <c r="C1221" s="34"/>
      <c r="D1221" s="46"/>
      <c r="E1221" s="46"/>
      <c r="F1221" s="46"/>
      <c r="G1221" s="46"/>
      <c r="H1221" s="46"/>
      <c r="I1221" s="46"/>
      <c r="J1221" s="142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  <c r="U1221" s="46"/>
      <c r="V1221" s="46"/>
      <c r="W1221" s="142"/>
      <c r="X1221" s="128"/>
      <c r="Y1221" s="187"/>
    </row>
    <row r="1222" spans="1:25" s="27" customFormat="1" x14ac:dyDescent="0.25">
      <c r="A1222" s="50"/>
      <c r="B1222" s="55"/>
      <c r="C1222" s="34"/>
      <c r="D1222" s="46"/>
      <c r="E1222" s="46"/>
      <c r="F1222" s="46"/>
      <c r="G1222" s="46"/>
      <c r="H1222" s="46"/>
      <c r="I1222" s="46"/>
      <c r="J1222" s="142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  <c r="U1222" s="46"/>
      <c r="V1222" s="46"/>
      <c r="W1222" s="142"/>
      <c r="X1222" s="128"/>
      <c r="Y1222" s="187"/>
    </row>
    <row r="1223" spans="1:25" s="27" customFormat="1" x14ac:dyDescent="0.25">
      <c r="A1223" s="50"/>
      <c r="B1223" s="55"/>
      <c r="C1223" s="34"/>
      <c r="D1223" s="46"/>
      <c r="E1223" s="46"/>
      <c r="F1223" s="46"/>
      <c r="G1223" s="46"/>
      <c r="H1223" s="46"/>
      <c r="I1223" s="46"/>
      <c r="J1223" s="142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  <c r="U1223" s="46"/>
      <c r="V1223" s="46"/>
      <c r="W1223" s="142"/>
      <c r="X1223" s="128"/>
      <c r="Y1223" s="187"/>
    </row>
    <row r="1224" spans="1:25" s="27" customFormat="1" x14ac:dyDescent="0.25">
      <c r="A1224" s="50"/>
      <c r="B1224" s="55"/>
      <c r="C1224" s="34"/>
      <c r="D1224" s="46"/>
      <c r="E1224" s="46"/>
      <c r="F1224" s="46"/>
      <c r="G1224" s="46"/>
      <c r="H1224" s="46"/>
      <c r="I1224" s="46"/>
      <c r="J1224" s="142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  <c r="U1224" s="46"/>
      <c r="V1224" s="46"/>
      <c r="W1224" s="142"/>
      <c r="X1224" s="128"/>
      <c r="Y1224" s="187"/>
    </row>
    <row r="1225" spans="1:25" s="27" customFormat="1" x14ac:dyDescent="0.25">
      <c r="A1225" s="50"/>
      <c r="B1225" s="55"/>
      <c r="C1225" s="34"/>
      <c r="D1225" s="46"/>
      <c r="E1225" s="46"/>
      <c r="F1225" s="46"/>
      <c r="G1225" s="46"/>
      <c r="H1225" s="46"/>
      <c r="I1225" s="46"/>
      <c r="J1225" s="142"/>
      <c r="K1225" s="46"/>
      <c r="L1225" s="46"/>
      <c r="M1225" s="46"/>
      <c r="N1225" s="46"/>
      <c r="O1225" s="46"/>
      <c r="P1225" s="46"/>
      <c r="Q1225" s="46"/>
      <c r="R1225" s="46"/>
      <c r="S1225" s="46"/>
      <c r="T1225" s="46"/>
      <c r="U1225" s="46"/>
      <c r="V1225" s="46"/>
      <c r="W1225" s="142"/>
      <c r="X1225" s="128"/>
      <c r="Y1225" s="187"/>
    </row>
    <row r="1226" spans="1:25" s="27" customFormat="1" x14ac:dyDescent="0.25">
      <c r="A1226" s="50"/>
      <c r="B1226" s="55"/>
      <c r="C1226" s="34"/>
      <c r="D1226" s="46"/>
      <c r="E1226" s="46"/>
      <c r="F1226" s="46"/>
      <c r="G1226" s="46"/>
      <c r="H1226" s="46"/>
      <c r="I1226" s="46"/>
      <c r="J1226" s="142"/>
      <c r="K1226" s="46"/>
      <c r="L1226" s="46"/>
      <c r="M1226" s="46"/>
      <c r="N1226" s="46"/>
      <c r="O1226" s="46"/>
      <c r="P1226" s="46"/>
      <c r="Q1226" s="46"/>
      <c r="R1226" s="46"/>
      <c r="S1226" s="46"/>
      <c r="T1226" s="46"/>
      <c r="U1226" s="46"/>
      <c r="V1226" s="46"/>
      <c r="W1226" s="142"/>
      <c r="X1226" s="128"/>
      <c r="Y1226" s="187"/>
    </row>
    <row r="1227" spans="1:25" s="27" customFormat="1" x14ac:dyDescent="0.25">
      <c r="A1227" s="50"/>
      <c r="B1227" s="55"/>
      <c r="C1227" s="34"/>
      <c r="D1227" s="46"/>
      <c r="E1227" s="46"/>
      <c r="F1227" s="46"/>
      <c r="G1227" s="46"/>
      <c r="H1227" s="46"/>
      <c r="I1227" s="46"/>
      <c r="J1227" s="142"/>
      <c r="K1227" s="46"/>
      <c r="L1227" s="46"/>
      <c r="M1227" s="46"/>
      <c r="N1227" s="46"/>
      <c r="O1227" s="46"/>
      <c r="P1227" s="46"/>
      <c r="Q1227" s="46"/>
      <c r="R1227" s="46"/>
      <c r="S1227" s="46"/>
      <c r="T1227" s="46"/>
      <c r="U1227" s="46"/>
      <c r="V1227" s="46"/>
      <c r="W1227" s="142"/>
      <c r="X1227" s="128"/>
      <c r="Y1227" s="187"/>
    </row>
    <row r="1228" spans="1:25" s="27" customFormat="1" x14ac:dyDescent="0.25">
      <c r="A1228" s="50"/>
      <c r="B1228" s="55"/>
      <c r="C1228" s="34"/>
      <c r="D1228" s="46"/>
      <c r="E1228" s="46"/>
      <c r="F1228" s="46"/>
      <c r="G1228" s="46"/>
      <c r="H1228" s="46"/>
      <c r="I1228" s="46"/>
      <c r="J1228" s="142"/>
      <c r="K1228" s="46"/>
      <c r="L1228" s="46"/>
      <c r="M1228" s="46"/>
      <c r="N1228" s="46"/>
      <c r="O1228" s="46"/>
      <c r="P1228" s="46"/>
      <c r="Q1228" s="46"/>
      <c r="R1228" s="46"/>
      <c r="S1228" s="46"/>
      <c r="T1228" s="46"/>
      <c r="U1228" s="46"/>
      <c r="V1228" s="46"/>
      <c r="W1228" s="142"/>
      <c r="X1228" s="128"/>
      <c r="Y1228" s="187"/>
    </row>
    <row r="1229" spans="1:25" s="27" customFormat="1" x14ac:dyDescent="0.25">
      <c r="A1229" s="50"/>
      <c r="B1229" s="55"/>
      <c r="C1229" s="34"/>
      <c r="D1229" s="46"/>
      <c r="E1229" s="46"/>
      <c r="F1229" s="46"/>
      <c r="G1229" s="46"/>
      <c r="H1229" s="46"/>
      <c r="I1229" s="46"/>
      <c r="J1229" s="142"/>
      <c r="K1229" s="46"/>
      <c r="L1229" s="46"/>
      <c r="M1229" s="46"/>
      <c r="N1229" s="46"/>
      <c r="O1229" s="46"/>
      <c r="P1229" s="46"/>
      <c r="Q1229" s="46"/>
      <c r="R1229" s="46"/>
      <c r="S1229" s="46"/>
      <c r="T1229" s="46"/>
      <c r="U1229" s="46"/>
      <c r="V1229" s="46"/>
      <c r="W1229" s="142"/>
      <c r="X1229" s="128"/>
      <c r="Y1229" s="187"/>
    </row>
    <row r="1230" spans="1:25" s="27" customFormat="1" x14ac:dyDescent="0.25">
      <c r="A1230" s="50"/>
      <c r="B1230" s="55"/>
      <c r="C1230" s="34"/>
      <c r="D1230" s="46"/>
      <c r="E1230" s="46"/>
      <c r="F1230" s="46"/>
      <c r="G1230" s="46"/>
      <c r="H1230" s="46"/>
      <c r="I1230" s="46"/>
      <c r="J1230" s="142"/>
      <c r="K1230" s="46"/>
      <c r="L1230" s="46"/>
      <c r="M1230" s="46"/>
      <c r="N1230" s="46"/>
      <c r="O1230" s="46"/>
      <c r="P1230" s="46"/>
      <c r="Q1230" s="46"/>
      <c r="R1230" s="46"/>
      <c r="S1230" s="46"/>
      <c r="T1230" s="46"/>
      <c r="U1230" s="46"/>
      <c r="V1230" s="46"/>
      <c r="W1230" s="142"/>
      <c r="X1230" s="128"/>
      <c r="Y1230" s="187"/>
    </row>
    <row r="1231" spans="1:25" s="27" customFormat="1" x14ac:dyDescent="0.25">
      <c r="A1231" s="50"/>
      <c r="B1231" s="55"/>
      <c r="C1231" s="34"/>
      <c r="D1231" s="46"/>
      <c r="E1231" s="46"/>
      <c r="F1231" s="46"/>
      <c r="G1231" s="46"/>
      <c r="H1231" s="46"/>
      <c r="I1231" s="46"/>
      <c r="J1231" s="142"/>
      <c r="K1231" s="46"/>
      <c r="L1231" s="46"/>
      <c r="M1231" s="46"/>
      <c r="N1231" s="46"/>
      <c r="O1231" s="46"/>
      <c r="P1231" s="46"/>
      <c r="Q1231" s="46"/>
      <c r="R1231" s="46"/>
      <c r="S1231" s="46"/>
      <c r="T1231" s="46"/>
      <c r="U1231" s="46"/>
      <c r="V1231" s="46"/>
      <c r="W1231" s="142"/>
      <c r="X1231" s="128"/>
      <c r="Y1231" s="187"/>
    </row>
    <row r="1232" spans="1:25" s="27" customFormat="1" x14ac:dyDescent="0.25">
      <c r="A1232" s="50"/>
      <c r="B1232" s="55"/>
      <c r="C1232" s="34"/>
      <c r="D1232" s="46"/>
      <c r="E1232" s="46"/>
      <c r="F1232" s="46"/>
      <c r="G1232" s="46"/>
      <c r="H1232" s="46"/>
      <c r="I1232" s="46"/>
      <c r="J1232" s="142"/>
      <c r="K1232" s="46"/>
      <c r="L1232" s="46"/>
      <c r="M1232" s="46"/>
      <c r="N1232" s="46"/>
      <c r="O1232" s="46"/>
      <c r="P1232" s="46"/>
      <c r="Q1232" s="46"/>
      <c r="R1232" s="46"/>
      <c r="S1232" s="46"/>
      <c r="T1232" s="46"/>
      <c r="U1232" s="46"/>
      <c r="V1232" s="46"/>
      <c r="W1232" s="142"/>
      <c r="X1232" s="128"/>
      <c r="Y1232" s="187"/>
    </row>
    <row r="1233" spans="1:25" s="27" customFormat="1" x14ac:dyDescent="0.25">
      <c r="A1233" s="50"/>
      <c r="B1233" s="55"/>
      <c r="C1233" s="34"/>
      <c r="D1233" s="46"/>
      <c r="E1233" s="46"/>
      <c r="F1233" s="46"/>
      <c r="G1233" s="46"/>
      <c r="H1233" s="46"/>
      <c r="I1233" s="46"/>
      <c r="J1233" s="142"/>
      <c r="K1233" s="46"/>
      <c r="L1233" s="46"/>
      <c r="M1233" s="46"/>
      <c r="N1233" s="46"/>
      <c r="O1233" s="46"/>
      <c r="P1233" s="46"/>
      <c r="Q1233" s="46"/>
      <c r="R1233" s="46"/>
      <c r="S1233" s="46"/>
      <c r="T1233" s="46"/>
      <c r="U1233" s="46"/>
      <c r="V1233" s="46"/>
      <c r="W1233" s="142"/>
      <c r="X1233" s="128"/>
      <c r="Y1233" s="187"/>
    </row>
    <row r="1234" spans="1:25" s="27" customFormat="1" x14ac:dyDescent="0.25">
      <c r="A1234" s="50"/>
      <c r="B1234" s="55"/>
      <c r="C1234" s="34"/>
      <c r="D1234" s="46"/>
      <c r="E1234" s="46"/>
      <c r="F1234" s="46"/>
      <c r="G1234" s="46"/>
      <c r="H1234" s="46"/>
      <c r="I1234" s="46"/>
      <c r="J1234" s="142"/>
      <c r="K1234" s="46"/>
      <c r="L1234" s="46"/>
      <c r="M1234" s="46"/>
      <c r="N1234" s="46"/>
      <c r="O1234" s="46"/>
      <c r="P1234" s="46"/>
      <c r="Q1234" s="46"/>
      <c r="R1234" s="46"/>
      <c r="S1234" s="46"/>
      <c r="T1234" s="46"/>
      <c r="U1234" s="46"/>
      <c r="V1234" s="46"/>
      <c r="W1234" s="142"/>
      <c r="X1234" s="128"/>
      <c r="Y1234" s="187"/>
    </row>
    <row r="1235" spans="1:25" s="27" customFormat="1" x14ac:dyDescent="0.25">
      <c r="A1235" s="50"/>
      <c r="B1235" s="55"/>
      <c r="C1235" s="34"/>
      <c r="D1235" s="46"/>
      <c r="E1235" s="46"/>
      <c r="F1235" s="46"/>
      <c r="G1235" s="46"/>
      <c r="H1235" s="46"/>
      <c r="I1235" s="46"/>
      <c r="J1235" s="142"/>
      <c r="K1235" s="46"/>
      <c r="L1235" s="46"/>
      <c r="M1235" s="46"/>
      <c r="N1235" s="46"/>
      <c r="O1235" s="46"/>
      <c r="P1235" s="46"/>
      <c r="Q1235" s="46"/>
      <c r="R1235" s="46"/>
      <c r="S1235" s="46"/>
      <c r="T1235" s="46"/>
      <c r="U1235" s="46"/>
      <c r="V1235" s="46"/>
      <c r="W1235" s="142"/>
      <c r="X1235" s="128"/>
      <c r="Y1235" s="187"/>
    </row>
    <row r="1236" spans="1:25" s="27" customFormat="1" x14ac:dyDescent="0.25">
      <c r="A1236" s="50"/>
      <c r="B1236" s="55"/>
      <c r="C1236" s="34"/>
      <c r="D1236" s="46"/>
      <c r="E1236" s="46"/>
      <c r="F1236" s="46"/>
      <c r="G1236" s="46"/>
      <c r="H1236" s="46"/>
      <c r="I1236" s="46"/>
      <c r="J1236" s="142"/>
      <c r="K1236" s="46"/>
      <c r="L1236" s="46"/>
      <c r="M1236" s="46"/>
      <c r="N1236" s="46"/>
      <c r="O1236" s="46"/>
      <c r="P1236" s="46"/>
      <c r="Q1236" s="46"/>
      <c r="R1236" s="46"/>
      <c r="S1236" s="46"/>
      <c r="T1236" s="46"/>
      <c r="U1236" s="46"/>
      <c r="V1236" s="46"/>
      <c r="W1236" s="142"/>
      <c r="X1236" s="128"/>
      <c r="Y1236" s="187"/>
    </row>
    <row r="1237" spans="1:25" s="27" customFormat="1" x14ac:dyDescent="0.25">
      <c r="A1237" s="50"/>
      <c r="B1237" s="55"/>
      <c r="C1237" s="34"/>
      <c r="D1237" s="46"/>
      <c r="E1237" s="46"/>
      <c r="F1237" s="46"/>
      <c r="G1237" s="46"/>
      <c r="H1237" s="46"/>
      <c r="I1237" s="46"/>
      <c r="J1237" s="142"/>
      <c r="K1237" s="46"/>
      <c r="L1237" s="46"/>
      <c r="M1237" s="46"/>
      <c r="N1237" s="46"/>
      <c r="O1237" s="46"/>
      <c r="P1237" s="46"/>
      <c r="Q1237" s="46"/>
      <c r="R1237" s="46"/>
      <c r="S1237" s="46"/>
      <c r="T1237" s="46"/>
      <c r="U1237" s="46"/>
      <c r="V1237" s="46"/>
      <c r="W1237" s="142"/>
      <c r="X1237" s="128"/>
      <c r="Y1237" s="187"/>
    </row>
    <row r="1238" spans="1:25" s="27" customFormat="1" x14ac:dyDescent="0.25">
      <c r="A1238" s="50"/>
      <c r="B1238" s="55"/>
      <c r="C1238" s="34"/>
      <c r="D1238" s="46"/>
      <c r="E1238" s="46"/>
      <c r="F1238" s="46"/>
      <c r="G1238" s="46"/>
      <c r="H1238" s="46"/>
      <c r="I1238" s="46"/>
      <c r="J1238" s="142"/>
      <c r="K1238" s="46"/>
      <c r="L1238" s="46"/>
      <c r="M1238" s="46"/>
      <c r="N1238" s="46"/>
      <c r="O1238" s="46"/>
      <c r="P1238" s="46"/>
      <c r="Q1238" s="46"/>
      <c r="R1238" s="46"/>
      <c r="S1238" s="46"/>
      <c r="T1238" s="46"/>
      <c r="U1238" s="46"/>
      <c r="V1238" s="46"/>
      <c r="W1238" s="142"/>
      <c r="X1238" s="128"/>
      <c r="Y1238" s="187"/>
    </row>
    <row r="1239" spans="1:25" s="27" customFormat="1" x14ac:dyDescent="0.25">
      <c r="A1239" s="50"/>
      <c r="B1239" s="55"/>
      <c r="C1239" s="34"/>
      <c r="D1239" s="46"/>
      <c r="E1239" s="46"/>
      <c r="F1239" s="46"/>
      <c r="G1239" s="46"/>
      <c r="H1239" s="46"/>
      <c r="I1239" s="46"/>
      <c r="J1239" s="142"/>
      <c r="K1239" s="46"/>
      <c r="L1239" s="46"/>
      <c r="M1239" s="46"/>
      <c r="N1239" s="46"/>
      <c r="O1239" s="46"/>
      <c r="P1239" s="46"/>
      <c r="Q1239" s="46"/>
      <c r="R1239" s="46"/>
      <c r="S1239" s="46"/>
      <c r="T1239" s="46"/>
      <c r="U1239" s="46"/>
      <c r="V1239" s="46"/>
      <c r="W1239" s="142"/>
      <c r="X1239" s="128"/>
      <c r="Y1239" s="187"/>
    </row>
    <row r="1240" spans="1:25" s="27" customFormat="1" x14ac:dyDescent="0.25">
      <c r="A1240" s="50"/>
      <c r="B1240" s="55"/>
      <c r="C1240" s="34"/>
      <c r="D1240" s="46"/>
      <c r="E1240" s="46"/>
      <c r="F1240" s="46"/>
      <c r="G1240" s="46"/>
      <c r="H1240" s="46"/>
      <c r="I1240" s="46"/>
      <c r="J1240" s="142"/>
      <c r="K1240" s="46"/>
      <c r="L1240" s="46"/>
      <c r="M1240" s="46"/>
      <c r="N1240" s="46"/>
      <c r="O1240" s="46"/>
      <c r="P1240" s="46"/>
      <c r="Q1240" s="46"/>
      <c r="R1240" s="46"/>
      <c r="S1240" s="46"/>
      <c r="T1240" s="46"/>
      <c r="U1240" s="46"/>
      <c r="V1240" s="46"/>
      <c r="W1240" s="142"/>
      <c r="X1240" s="128"/>
      <c r="Y1240" s="187"/>
    </row>
    <row r="1241" spans="1:25" s="27" customFormat="1" x14ac:dyDescent="0.25">
      <c r="A1241" s="50"/>
      <c r="B1241" s="55"/>
      <c r="C1241" s="34"/>
      <c r="D1241" s="46"/>
      <c r="E1241" s="46"/>
      <c r="F1241" s="46"/>
      <c r="G1241" s="46"/>
      <c r="H1241" s="46"/>
      <c r="I1241" s="46"/>
      <c r="J1241" s="142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  <c r="U1241" s="46"/>
      <c r="V1241" s="46"/>
      <c r="W1241" s="142"/>
      <c r="X1241" s="128"/>
      <c r="Y1241" s="187"/>
    </row>
    <row r="1242" spans="1:25" s="27" customFormat="1" x14ac:dyDescent="0.25">
      <c r="A1242" s="50"/>
      <c r="B1242" s="55"/>
      <c r="C1242" s="34"/>
      <c r="D1242" s="46"/>
      <c r="E1242" s="46"/>
      <c r="F1242" s="46"/>
      <c r="G1242" s="46"/>
      <c r="H1242" s="46"/>
      <c r="I1242" s="46"/>
      <c r="J1242" s="142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  <c r="U1242" s="46"/>
      <c r="V1242" s="46"/>
      <c r="W1242" s="142"/>
      <c r="X1242" s="128"/>
      <c r="Y1242" s="187"/>
    </row>
    <row r="1243" spans="1:25" s="27" customFormat="1" x14ac:dyDescent="0.25">
      <c r="A1243" s="50"/>
      <c r="B1243" s="55"/>
      <c r="C1243" s="34"/>
      <c r="D1243" s="46"/>
      <c r="E1243" s="46"/>
      <c r="F1243" s="46"/>
      <c r="G1243" s="46"/>
      <c r="H1243" s="46"/>
      <c r="I1243" s="46"/>
      <c r="J1243" s="142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  <c r="U1243" s="46"/>
      <c r="V1243" s="46"/>
      <c r="W1243" s="142"/>
      <c r="X1243" s="128"/>
      <c r="Y1243" s="187"/>
    </row>
    <row r="1244" spans="1:25" s="27" customFormat="1" x14ac:dyDescent="0.25">
      <c r="A1244" s="50"/>
      <c r="B1244" s="55"/>
      <c r="C1244" s="34"/>
      <c r="D1244" s="46"/>
      <c r="E1244" s="46"/>
      <c r="F1244" s="46"/>
      <c r="G1244" s="46"/>
      <c r="H1244" s="46"/>
      <c r="I1244" s="46"/>
      <c r="J1244" s="142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  <c r="U1244" s="46"/>
      <c r="V1244" s="46"/>
      <c r="W1244" s="142"/>
      <c r="X1244" s="128"/>
      <c r="Y1244" s="187"/>
    </row>
    <row r="1245" spans="1:25" s="27" customFormat="1" x14ac:dyDescent="0.25">
      <c r="A1245" s="50"/>
      <c r="B1245" s="55"/>
      <c r="C1245" s="34"/>
      <c r="D1245" s="46"/>
      <c r="E1245" s="46"/>
      <c r="F1245" s="46"/>
      <c r="G1245" s="46"/>
      <c r="H1245" s="46"/>
      <c r="I1245" s="46"/>
      <c r="J1245" s="142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  <c r="U1245" s="46"/>
      <c r="V1245" s="46"/>
      <c r="W1245" s="142"/>
      <c r="X1245" s="128"/>
      <c r="Y1245" s="187"/>
    </row>
    <row r="1246" spans="1:25" s="27" customFormat="1" x14ac:dyDescent="0.25">
      <c r="A1246" s="50"/>
      <c r="B1246" s="55"/>
      <c r="C1246" s="34"/>
      <c r="D1246" s="46"/>
      <c r="E1246" s="46"/>
      <c r="F1246" s="46"/>
      <c r="G1246" s="46"/>
      <c r="H1246" s="46"/>
      <c r="I1246" s="46"/>
      <c r="J1246" s="142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  <c r="U1246" s="46"/>
      <c r="V1246" s="46"/>
      <c r="W1246" s="142"/>
      <c r="X1246" s="128"/>
      <c r="Y1246" s="187"/>
    </row>
    <row r="1247" spans="1:25" s="27" customFormat="1" x14ac:dyDescent="0.25">
      <c r="A1247" s="50"/>
      <c r="B1247" s="55"/>
      <c r="C1247" s="34"/>
      <c r="D1247" s="46"/>
      <c r="E1247" s="46"/>
      <c r="F1247" s="46"/>
      <c r="G1247" s="46"/>
      <c r="H1247" s="46"/>
      <c r="I1247" s="46"/>
      <c r="J1247" s="142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  <c r="U1247" s="46"/>
      <c r="V1247" s="46"/>
      <c r="W1247" s="142"/>
      <c r="X1247" s="128"/>
      <c r="Y1247" s="187"/>
    </row>
    <row r="1248" spans="1:25" s="27" customFormat="1" x14ac:dyDescent="0.25">
      <c r="A1248" s="50"/>
      <c r="B1248" s="55"/>
      <c r="C1248" s="34"/>
      <c r="D1248" s="46"/>
      <c r="E1248" s="46"/>
      <c r="F1248" s="46"/>
      <c r="G1248" s="46"/>
      <c r="H1248" s="46"/>
      <c r="I1248" s="46"/>
      <c r="J1248" s="142"/>
      <c r="K1248" s="46"/>
      <c r="L1248" s="46"/>
      <c r="M1248" s="46"/>
      <c r="N1248" s="46"/>
      <c r="O1248" s="46"/>
      <c r="P1248" s="46"/>
      <c r="Q1248" s="46"/>
      <c r="R1248" s="46"/>
      <c r="S1248" s="46"/>
      <c r="T1248" s="46"/>
      <c r="U1248" s="46"/>
      <c r="V1248" s="46"/>
      <c r="W1248" s="142"/>
      <c r="X1248" s="128"/>
      <c r="Y1248" s="187"/>
    </row>
    <row r="1249" spans="1:25" s="27" customFormat="1" x14ac:dyDescent="0.25">
      <c r="A1249" s="50"/>
      <c r="B1249" s="55"/>
      <c r="C1249" s="34"/>
      <c r="D1249" s="46"/>
      <c r="E1249" s="46"/>
      <c r="F1249" s="46"/>
      <c r="G1249" s="46"/>
      <c r="H1249" s="46"/>
      <c r="I1249" s="46"/>
      <c r="J1249" s="142"/>
      <c r="K1249" s="46"/>
      <c r="L1249" s="46"/>
      <c r="M1249" s="46"/>
      <c r="N1249" s="46"/>
      <c r="O1249" s="46"/>
      <c r="P1249" s="46"/>
      <c r="Q1249" s="46"/>
      <c r="R1249" s="46"/>
      <c r="S1249" s="46"/>
      <c r="T1249" s="46"/>
      <c r="U1249" s="46"/>
      <c r="V1249" s="46"/>
      <c r="W1249" s="142"/>
      <c r="X1249" s="128"/>
      <c r="Y1249" s="187"/>
    </row>
    <row r="1250" spans="1:25" s="27" customFormat="1" x14ac:dyDescent="0.25">
      <c r="A1250" s="50"/>
      <c r="B1250" s="55"/>
      <c r="C1250" s="34"/>
      <c r="D1250" s="46"/>
      <c r="E1250" s="46"/>
      <c r="F1250" s="46"/>
      <c r="G1250" s="46"/>
      <c r="H1250" s="46"/>
      <c r="I1250" s="46"/>
      <c r="J1250" s="142"/>
      <c r="K1250" s="46"/>
      <c r="L1250" s="46"/>
      <c r="M1250" s="46"/>
      <c r="N1250" s="46"/>
      <c r="O1250" s="46"/>
      <c r="P1250" s="46"/>
      <c r="Q1250" s="46"/>
      <c r="R1250" s="46"/>
      <c r="S1250" s="46"/>
      <c r="T1250" s="46"/>
      <c r="U1250" s="46"/>
      <c r="V1250" s="46"/>
      <c r="W1250" s="142"/>
      <c r="X1250" s="128"/>
      <c r="Y1250" s="187"/>
    </row>
    <row r="1251" spans="1:25" s="27" customFormat="1" x14ac:dyDescent="0.25">
      <c r="A1251" s="50"/>
      <c r="B1251" s="55"/>
      <c r="C1251" s="34"/>
      <c r="D1251" s="46"/>
      <c r="E1251" s="46"/>
      <c r="F1251" s="46"/>
      <c r="G1251" s="46"/>
      <c r="H1251" s="46"/>
      <c r="I1251" s="46"/>
      <c r="J1251" s="142"/>
      <c r="K1251" s="46"/>
      <c r="L1251" s="46"/>
      <c r="M1251" s="46"/>
      <c r="N1251" s="46"/>
      <c r="O1251" s="46"/>
      <c r="P1251" s="46"/>
      <c r="Q1251" s="46"/>
      <c r="R1251" s="46"/>
      <c r="S1251" s="46"/>
      <c r="T1251" s="46"/>
      <c r="U1251" s="46"/>
      <c r="V1251" s="46"/>
      <c r="W1251" s="142"/>
      <c r="X1251" s="128"/>
      <c r="Y1251" s="187"/>
    </row>
    <row r="1252" spans="1:25" s="27" customFormat="1" x14ac:dyDescent="0.25">
      <c r="A1252" s="50"/>
      <c r="B1252" s="55"/>
      <c r="C1252" s="34"/>
      <c r="D1252" s="46"/>
      <c r="E1252" s="46"/>
      <c r="F1252" s="46"/>
      <c r="G1252" s="46"/>
      <c r="H1252" s="46"/>
      <c r="I1252" s="46"/>
      <c r="J1252" s="142"/>
      <c r="K1252" s="46"/>
      <c r="L1252" s="46"/>
      <c r="M1252" s="46"/>
      <c r="N1252" s="46"/>
      <c r="O1252" s="46"/>
      <c r="P1252" s="46"/>
      <c r="Q1252" s="46"/>
      <c r="R1252" s="46"/>
      <c r="S1252" s="46"/>
      <c r="T1252" s="46"/>
      <c r="U1252" s="46"/>
      <c r="V1252" s="46"/>
      <c r="W1252" s="142"/>
      <c r="X1252" s="128"/>
      <c r="Y1252" s="187"/>
    </row>
    <row r="1253" spans="1:25" s="27" customFormat="1" x14ac:dyDescent="0.25">
      <c r="A1253" s="50"/>
      <c r="B1253" s="55"/>
      <c r="C1253" s="34"/>
      <c r="D1253" s="46"/>
      <c r="E1253" s="46"/>
      <c r="F1253" s="46"/>
      <c r="G1253" s="46"/>
      <c r="H1253" s="46"/>
      <c r="I1253" s="46"/>
      <c r="J1253" s="142"/>
      <c r="K1253" s="46"/>
      <c r="L1253" s="46"/>
      <c r="M1253" s="46"/>
      <c r="N1253" s="46"/>
      <c r="O1253" s="46"/>
      <c r="P1253" s="46"/>
      <c r="Q1253" s="46"/>
      <c r="R1253" s="46"/>
      <c r="S1253" s="46"/>
      <c r="T1253" s="46"/>
      <c r="U1253" s="46"/>
      <c r="V1253" s="46"/>
      <c r="W1253" s="142"/>
      <c r="X1253" s="128"/>
      <c r="Y1253" s="187"/>
    </row>
    <row r="1254" spans="1:25" s="27" customFormat="1" x14ac:dyDescent="0.25">
      <c r="A1254" s="50"/>
      <c r="B1254" s="55"/>
      <c r="C1254" s="34"/>
      <c r="D1254" s="46"/>
      <c r="E1254" s="46"/>
      <c r="F1254" s="46"/>
      <c r="G1254" s="46"/>
      <c r="H1254" s="46"/>
      <c r="I1254" s="46"/>
      <c r="J1254" s="142"/>
      <c r="K1254" s="46"/>
      <c r="L1254" s="46"/>
      <c r="M1254" s="46"/>
      <c r="N1254" s="46"/>
      <c r="O1254" s="46"/>
      <c r="P1254" s="46"/>
      <c r="Q1254" s="46"/>
      <c r="R1254" s="46"/>
      <c r="S1254" s="46"/>
      <c r="T1254" s="46"/>
      <c r="U1254" s="46"/>
      <c r="V1254" s="46"/>
      <c r="W1254" s="142"/>
      <c r="X1254" s="128"/>
      <c r="Y1254" s="187"/>
    </row>
    <row r="1255" spans="1:25" s="27" customFormat="1" x14ac:dyDescent="0.25">
      <c r="A1255" s="50"/>
      <c r="B1255" s="55"/>
      <c r="C1255" s="34"/>
      <c r="D1255" s="46"/>
      <c r="E1255" s="46"/>
      <c r="F1255" s="46"/>
      <c r="G1255" s="46"/>
      <c r="H1255" s="46"/>
      <c r="I1255" s="46"/>
      <c r="J1255" s="142"/>
      <c r="K1255" s="46"/>
      <c r="L1255" s="46"/>
      <c r="M1255" s="46"/>
      <c r="N1255" s="46"/>
      <c r="O1255" s="46"/>
      <c r="P1255" s="46"/>
      <c r="Q1255" s="46"/>
      <c r="R1255" s="46"/>
      <c r="S1255" s="46"/>
      <c r="T1255" s="46"/>
      <c r="U1255" s="46"/>
      <c r="V1255" s="46"/>
      <c r="W1255" s="142"/>
      <c r="X1255" s="128"/>
      <c r="Y1255" s="187"/>
    </row>
    <row r="1256" spans="1:25" s="27" customFormat="1" x14ac:dyDescent="0.25">
      <c r="A1256" s="50"/>
      <c r="B1256" s="55"/>
      <c r="C1256" s="34"/>
      <c r="D1256" s="46"/>
      <c r="E1256" s="46"/>
      <c r="F1256" s="46"/>
      <c r="G1256" s="46"/>
      <c r="H1256" s="46"/>
      <c r="I1256" s="46"/>
      <c r="J1256" s="142"/>
      <c r="K1256" s="46"/>
      <c r="L1256" s="46"/>
      <c r="M1256" s="46"/>
      <c r="N1256" s="46"/>
      <c r="O1256" s="46"/>
      <c r="P1256" s="46"/>
      <c r="Q1256" s="46"/>
      <c r="R1256" s="46"/>
      <c r="S1256" s="46"/>
      <c r="T1256" s="46"/>
      <c r="U1256" s="46"/>
      <c r="V1256" s="46"/>
      <c r="W1256" s="142"/>
      <c r="X1256" s="128"/>
      <c r="Y1256" s="187"/>
    </row>
    <row r="1257" spans="1:25" s="27" customFormat="1" x14ac:dyDescent="0.25">
      <c r="A1257" s="50"/>
      <c r="B1257" s="55"/>
      <c r="C1257" s="34"/>
      <c r="D1257" s="46"/>
      <c r="E1257" s="46"/>
      <c r="F1257" s="46"/>
      <c r="G1257" s="46"/>
      <c r="H1257" s="46"/>
      <c r="I1257" s="46"/>
      <c r="J1257" s="142"/>
      <c r="K1257" s="46"/>
      <c r="L1257" s="46"/>
      <c r="M1257" s="46"/>
      <c r="N1257" s="46"/>
      <c r="O1257" s="46"/>
      <c r="P1257" s="46"/>
      <c r="Q1257" s="46"/>
      <c r="R1257" s="46"/>
      <c r="S1257" s="46"/>
      <c r="T1257" s="46"/>
      <c r="U1257" s="46"/>
      <c r="V1257" s="46"/>
      <c r="W1257" s="142"/>
      <c r="X1257" s="128"/>
      <c r="Y1257" s="187"/>
    </row>
    <row r="1258" spans="1:25" s="27" customFormat="1" x14ac:dyDescent="0.25">
      <c r="A1258" s="50"/>
      <c r="B1258" s="55"/>
      <c r="C1258" s="34"/>
      <c r="D1258" s="46"/>
      <c r="E1258" s="46"/>
      <c r="F1258" s="46"/>
      <c r="G1258" s="46"/>
      <c r="H1258" s="46"/>
      <c r="I1258" s="46"/>
      <c r="J1258" s="142"/>
      <c r="K1258" s="46"/>
      <c r="L1258" s="46"/>
      <c r="M1258" s="46"/>
      <c r="N1258" s="46"/>
      <c r="O1258" s="46"/>
      <c r="P1258" s="46"/>
      <c r="Q1258" s="46"/>
      <c r="R1258" s="46"/>
      <c r="S1258" s="46"/>
      <c r="T1258" s="46"/>
      <c r="U1258" s="46"/>
      <c r="V1258" s="46"/>
      <c r="W1258" s="142"/>
      <c r="X1258" s="128"/>
      <c r="Y1258" s="187"/>
    </row>
    <row r="1259" spans="1:25" s="27" customFormat="1" x14ac:dyDescent="0.25">
      <c r="A1259" s="50"/>
      <c r="B1259" s="55"/>
      <c r="C1259" s="34"/>
      <c r="D1259" s="46"/>
      <c r="E1259" s="46"/>
      <c r="F1259" s="46"/>
      <c r="G1259" s="46"/>
      <c r="H1259" s="46"/>
      <c r="I1259" s="46"/>
      <c r="J1259" s="142"/>
      <c r="K1259" s="46"/>
      <c r="L1259" s="46"/>
      <c r="M1259" s="46"/>
      <c r="N1259" s="46"/>
      <c r="O1259" s="46"/>
      <c r="P1259" s="46"/>
      <c r="Q1259" s="46"/>
      <c r="R1259" s="46"/>
      <c r="S1259" s="46"/>
      <c r="T1259" s="46"/>
      <c r="U1259" s="46"/>
      <c r="V1259" s="46"/>
      <c r="W1259" s="142"/>
      <c r="X1259" s="128"/>
      <c r="Y1259" s="187"/>
    </row>
    <row r="1260" spans="1:25" s="27" customFormat="1" x14ac:dyDescent="0.25">
      <c r="A1260" s="50"/>
      <c r="B1260" s="55"/>
      <c r="C1260" s="34"/>
      <c r="D1260" s="46"/>
      <c r="E1260" s="46"/>
      <c r="F1260" s="46"/>
      <c r="G1260" s="46"/>
      <c r="H1260" s="46"/>
      <c r="I1260" s="46"/>
      <c r="J1260" s="142"/>
      <c r="K1260" s="46"/>
      <c r="L1260" s="46"/>
      <c r="M1260" s="46"/>
      <c r="N1260" s="46"/>
      <c r="O1260" s="46"/>
      <c r="P1260" s="46"/>
      <c r="Q1260" s="46"/>
      <c r="R1260" s="46"/>
      <c r="S1260" s="46"/>
      <c r="T1260" s="46"/>
      <c r="U1260" s="46"/>
      <c r="V1260" s="46"/>
      <c r="W1260" s="142"/>
      <c r="X1260" s="128"/>
      <c r="Y1260" s="187"/>
    </row>
    <row r="1261" spans="1:25" s="27" customFormat="1" x14ac:dyDescent="0.25">
      <c r="A1261" s="50"/>
      <c r="B1261" s="55"/>
      <c r="C1261" s="34"/>
      <c r="D1261" s="46"/>
      <c r="E1261" s="46"/>
      <c r="F1261" s="46"/>
      <c r="G1261" s="46"/>
      <c r="H1261" s="46"/>
      <c r="I1261" s="46"/>
      <c r="J1261" s="142"/>
      <c r="K1261" s="46"/>
      <c r="L1261" s="46"/>
      <c r="M1261" s="46"/>
      <c r="N1261" s="46"/>
      <c r="O1261" s="46"/>
      <c r="P1261" s="46"/>
      <c r="Q1261" s="46"/>
      <c r="R1261" s="46"/>
      <c r="S1261" s="46"/>
      <c r="T1261" s="46"/>
      <c r="U1261" s="46"/>
      <c r="V1261" s="46"/>
      <c r="W1261" s="142"/>
      <c r="X1261" s="128"/>
      <c r="Y1261" s="187"/>
    </row>
    <row r="1262" spans="1:25" s="27" customFormat="1" x14ac:dyDescent="0.25">
      <c r="A1262" s="50"/>
      <c r="B1262" s="55"/>
      <c r="C1262" s="34"/>
      <c r="D1262" s="46"/>
      <c r="E1262" s="46"/>
      <c r="F1262" s="46"/>
      <c r="G1262" s="46"/>
      <c r="H1262" s="46"/>
      <c r="I1262" s="46"/>
      <c r="J1262" s="142"/>
      <c r="K1262" s="46"/>
      <c r="L1262" s="46"/>
      <c r="M1262" s="46"/>
      <c r="N1262" s="46"/>
      <c r="O1262" s="46"/>
      <c r="P1262" s="46"/>
      <c r="Q1262" s="46"/>
      <c r="R1262" s="46"/>
      <c r="S1262" s="46"/>
      <c r="T1262" s="46"/>
      <c r="U1262" s="46"/>
      <c r="V1262" s="46"/>
      <c r="W1262" s="142"/>
      <c r="X1262" s="128"/>
      <c r="Y1262" s="187"/>
    </row>
    <row r="1263" spans="1:25" s="27" customFormat="1" x14ac:dyDescent="0.25">
      <c r="A1263" s="50"/>
      <c r="B1263" s="55"/>
      <c r="C1263" s="34"/>
      <c r="D1263" s="46"/>
      <c r="E1263" s="46"/>
      <c r="F1263" s="46"/>
      <c r="G1263" s="46"/>
      <c r="H1263" s="46"/>
      <c r="I1263" s="46"/>
      <c r="J1263" s="142"/>
      <c r="K1263" s="46"/>
      <c r="L1263" s="46"/>
      <c r="M1263" s="46"/>
      <c r="N1263" s="46"/>
      <c r="O1263" s="46"/>
      <c r="P1263" s="46"/>
      <c r="Q1263" s="46"/>
      <c r="R1263" s="46"/>
      <c r="S1263" s="46"/>
      <c r="T1263" s="46"/>
      <c r="U1263" s="46"/>
      <c r="V1263" s="46"/>
      <c r="W1263" s="142"/>
      <c r="X1263" s="128"/>
      <c r="Y1263" s="187"/>
    </row>
    <row r="1264" spans="1:25" s="27" customFormat="1" x14ac:dyDescent="0.25">
      <c r="A1264" s="50"/>
      <c r="B1264" s="55"/>
      <c r="C1264" s="34"/>
      <c r="D1264" s="46"/>
      <c r="E1264" s="46"/>
      <c r="F1264" s="46"/>
      <c r="G1264" s="46"/>
      <c r="H1264" s="46"/>
      <c r="I1264" s="46"/>
      <c r="J1264" s="142"/>
      <c r="K1264" s="46"/>
      <c r="L1264" s="46"/>
      <c r="M1264" s="46"/>
      <c r="N1264" s="46"/>
      <c r="O1264" s="46"/>
      <c r="P1264" s="46"/>
      <c r="Q1264" s="46"/>
      <c r="R1264" s="46"/>
      <c r="S1264" s="46"/>
      <c r="T1264" s="46"/>
      <c r="U1264" s="46"/>
      <c r="V1264" s="46"/>
      <c r="W1264" s="142"/>
      <c r="X1264" s="128"/>
      <c r="Y1264" s="187"/>
    </row>
    <row r="1265" spans="1:25" s="27" customFormat="1" x14ac:dyDescent="0.25">
      <c r="A1265" s="50"/>
      <c r="B1265" s="55"/>
      <c r="C1265" s="34"/>
      <c r="D1265" s="46"/>
      <c r="E1265" s="46"/>
      <c r="F1265" s="46"/>
      <c r="G1265" s="46"/>
      <c r="H1265" s="46"/>
      <c r="I1265" s="46"/>
      <c r="J1265" s="142"/>
      <c r="K1265" s="46"/>
      <c r="L1265" s="46"/>
      <c r="M1265" s="46"/>
      <c r="N1265" s="46"/>
      <c r="O1265" s="46"/>
      <c r="P1265" s="46"/>
      <c r="Q1265" s="46"/>
      <c r="R1265" s="46"/>
      <c r="S1265" s="46"/>
      <c r="T1265" s="46"/>
      <c r="U1265" s="46"/>
      <c r="V1265" s="46"/>
      <c r="W1265" s="142"/>
      <c r="X1265" s="128"/>
      <c r="Y1265" s="187"/>
    </row>
    <row r="1266" spans="1:25" s="27" customFormat="1" x14ac:dyDescent="0.25">
      <c r="A1266" s="50"/>
      <c r="B1266" s="55"/>
      <c r="C1266" s="34"/>
      <c r="D1266" s="46"/>
      <c r="E1266" s="46"/>
      <c r="F1266" s="46"/>
      <c r="G1266" s="46"/>
      <c r="H1266" s="46"/>
      <c r="I1266" s="46"/>
      <c r="J1266" s="142"/>
      <c r="K1266" s="46"/>
      <c r="L1266" s="46"/>
      <c r="M1266" s="46"/>
      <c r="N1266" s="46"/>
      <c r="O1266" s="46"/>
      <c r="P1266" s="46"/>
      <c r="Q1266" s="46"/>
      <c r="R1266" s="46"/>
      <c r="S1266" s="46"/>
      <c r="T1266" s="46"/>
      <c r="U1266" s="46"/>
      <c r="V1266" s="46"/>
      <c r="W1266" s="142"/>
      <c r="X1266" s="128"/>
      <c r="Y1266" s="187"/>
    </row>
    <row r="1267" spans="1:25" s="27" customFormat="1" x14ac:dyDescent="0.25">
      <c r="A1267" s="50"/>
      <c r="B1267" s="55"/>
      <c r="C1267" s="34"/>
      <c r="D1267" s="46"/>
      <c r="E1267" s="46"/>
      <c r="F1267" s="46"/>
      <c r="G1267" s="46"/>
      <c r="H1267" s="46"/>
      <c r="I1267" s="46"/>
      <c r="J1267" s="142"/>
      <c r="K1267" s="46"/>
      <c r="L1267" s="46"/>
      <c r="M1267" s="46"/>
      <c r="N1267" s="46"/>
      <c r="O1267" s="46"/>
      <c r="P1267" s="46"/>
      <c r="Q1267" s="46"/>
      <c r="R1267" s="46"/>
      <c r="S1267" s="46"/>
      <c r="T1267" s="46"/>
      <c r="U1267" s="46"/>
      <c r="V1267" s="46"/>
      <c r="W1267" s="142"/>
      <c r="X1267" s="128"/>
      <c r="Y1267" s="187"/>
    </row>
    <row r="1268" spans="1:25" s="27" customFormat="1" x14ac:dyDescent="0.25">
      <c r="A1268" s="50"/>
      <c r="B1268" s="55"/>
      <c r="C1268" s="34"/>
      <c r="D1268" s="46"/>
      <c r="E1268" s="46"/>
      <c r="F1268" s="46"/>
      <c r="G1268" s="46"/>
      <c r="H1268" s="46"/>
      <c r="I1268" s="46"/>
      <c r="J1268" s="142"/>
      <c r="K1268" s="46"/>
      <c r="L1268" s="46"/>
      <c r="M1268" s="46"/>
      <c r="N1268" s="46"/>
      <c r="O1268" s="46"/>
      <c r="P1268" s="46"/>
      <c r="Q1268" s="46"/>
      <c r="R1268" s="46"/>
      <c r="S1268" s="46"/>
      <c r="T1268" s="46"/>
      <c r="U1268" s="46"/>
      <c r="V1268" s="46"/>
      <c r="W1268" s="142"/>
      <c r="X1268" s="128"/>
      <c r="Y1268" s="187"/>
    </row>
    <row r="1269" spans="1:25" s="27" customFormat="1" x14ac:dyDescent="0.25">
      <c r="A1269" s="50"/>
      <c r="B1269" s="55"/>
      <c r="C1269" s="34"/>
      <c r="D1269" s="46"/>
      <c r="E1269" s="46"/>
      <c r="F1269" s="46"/>
      <c r="G1269" s="46"/>
      <c r="H1269" s="46"/>
      <c r="I1269" s="46"/>
      <c r="J1269" s="142"/>
      <c r="K1269" s="46"/>
      <c r="L1269" s="46"/>
      <c r="M1269" s="46"/>
      <c r="N1269" s="46"/>
      <c r="O1269" s="46"/>
      <c r="P1269" s="46"/>
      <c r="Q1269" s="46"/>
      <c r="R1269" s="46"/>
      <c r="S1269" s="46"/>
      <c r="T1269" s="46"/>
      <c r="U1269" s="46"/>
      <c r="V1269" s="46"/>
      <c r="W1269" s="142"/>
      <c r="X1269" s="128"/>
      <c r="Y1269" s="187"/>
    </row>
    <row r="1270" spans="1:25" s="27" customFormat="1" x14ac:dyDescent="0.25">
      <c r="A1270" s="50"/>
      <c r="B1270" s="55"/>
      <c r="C1270" s="34"/>
      <c r="D1270" s="46"/>
      <c r="E1270" s="46"/>
      <c r="F1270" s="46"/>
      <c r="G1270" s="46"/>
      <c r="H1270" s="46"/>
      <c r="I1270" s="46"/>
      <c r="J1270" s="142"/>
      <c r="K1270" s="46"/>
      <c r="L1270" s="46"/>
      <c r="M1270" s="46"/>
      <c r="N1270" s="46"/>
      <c r="O1270" s="46"/>
      <c r="P1270" s="46"/>
      <c r="Q1270" s="46"/>
      <c r="R1270" s="46"/>
      <c r="S1270" s="46"/>
      <c r="T1270" s="46"/>
      <c r="U1270" s="46"/>
      <c r="V1270" s="46"/>
      <c r="W1270" s="142"/>
      <c r="X1270" s="128"/>
      <c r="Y1270" s="187"/>
    </row>
    <row r="1271" spans="1:25" s="27" customFormat="1" x14ac:dyDescent="0.25">
      <c r="A1271" s="50"/>
      <c r="B1271" s="55"/>
      <c r="C1271" s="34"/>
      <c r="D1271" s="46"/>
      <c r="E1271" s="46"/>
      <c r="F1271" s="46"/>
      <c r="G1271" s="46"/>
      <c r="H1271" s="46"/>
      <c r="I1271" s="46"/>
      <c r="J1271" s="142"/>
      <c r="K1271" s="46"/>
      <c r="L1271" s="46"/>
      <c r="M1271" s="46"/>
      <c r="N1271" s="46"/>
      <c r="O1271" s="46"/>
      <c r="P1271" s="46"/>
      <c r="Q1271" s="46"/>
      <c r="R1271" s="46"/>
      <c r="S1271" s="46"/>
      <c r="T1271" s="46"/>
      <c r="U1271" s="46"/>
      <c r="V1271" s="46"/>
      <c r="W1271" s="142"/>
      <c r="X1271" s="128"/>
      <c r="Y1271" s="187"/>
    </row>
    <row r="1272" spans="1:25" s="27" customFormat="1" x14ac:dyDescent="0.25">
      <c r="A1272" s="50"/>
      <c r="B1272" s="55"/>
      <c r="C1272" s="34"/>
      <c r="D1272" s="46"/>
      <c r="E1272" s="46"/>
      <c r="F1272" s="46"/>
      <c r="G1272" s="46"/>
      <c r="H1272" s="46"/>
      <c r="I1272" s="46"/>
      <c r="J1272" s="142"/>
      <c r="K1272" s="46"/>
      <c r="L1272" s="46"/>
      <c r="M1272" s="46"/>
      <c r="N1272" s="46"/>
      <c r="O1272" s="46"/>
      <c r="P1272" s="46"/>
      <c r="Q1272" s="46"/>
      <c r="R1272" s="46"/>
      <c r="S1272" s="46"/>
      <c r="T1272" s="46"/>
      <c r="U1272" s="46"/>
      <c r="V1272" s="46"/>
      <c r="W1272" s="142"/>
      <c r="X1272" s="128"/>
      <c r="Y1272" s="187"/>
    </row>
    <row r="1273" spans="1:25" s="27" customFormat="1" x14ac:dyDescent="0.25">
      <c r="A1273" s="50"/>
      <c r="B1273" s="55"/>
      <c r="C1273" s="34"/>
      <c r="D1273" s="46"/>
      <c r="E1273" s="46"/>
      <c r="F1273" s="46"/>
      <c r="G1273" s="46"/>
      <c r="H1273" s="46"/>
      <c r="I1273" s="46"/>
      <c r="J1273" s="142"/>
      <c r="K1273" s="46"/>
      <c r="L1273" s="46"/>
      <c r="M1273" s="46"/>
      <c r="N1273" s="46"/>
      <c r="O1273" s="46"/>
      <c r="P1273" s="46"/>
      <c r="Q1273" s="46"/>
      <c r="R1273" s="46"/>
      <c r="S1273" s="46"/>
      <c r="T1273" s="46"/>
      <c r="U1273" s="46"/>
      <c r="V1273" s="46"/>
      <c r="W1273" s="142"/>
      <c r="X1273" s="128"/>
      <c r="Y1273" s="187"/>
    </row>
    <row r="1274" spans="1:25" s="27" customFormat="1" x14ac:dyDescent="0.25">
      <c r="A1274" s="50"/>
      <c r="B1274" s="55"/>
      <c r="C1274" s="34"/>
      <c r="D1274" s="46"/>
      <c r="E1274" s="46"/>
      <c r="F1274" s="46"/>
      <c r="G1274" s="46"/>
      <c r="H1274" s="46"/>
      <c r="I1274" s="46"/>
      <c r="J1274" s="142"/>
      <c r="K1274" s="46"/>
      <c r="L1274" s="46"/>
      <c r="M1274" s="46"/>
      <c r="N1274" s="46"/>
      <c r="O1274" s="46"/>
      <c r="P1274" s="46"/>
      <c r="Q1274" s="46"/>
      <c r="R1274" s="46"/>
      <c r="S1274" s="46"/>
      <c r="T1274" s="46"/>
      <c r="U1274" s="46"/>
      <c r="V1274" s="46"/>
      <c r="W1274" s="142"/>
      <c r="X1274" s="128"/>
      <c r="Y1274" s="187"/>
    </row>
    <row r="1275" spans="1:25" s="27" customFormat="1" x14ac:dyDescent="0.25">
      <c r="A1275" s="50"/>
      <c r="B1275" s="55"/>
      <c r="C1275" s="34"/>
      <c r="D1275" s="46"/>
      <c r="E1275" s="46"/>
      <c r="F1275" s="46"/>
      <c r="G1275" s="46"/>
      <c r="H1275" s="46"/>
      <c r="I1275" s="46"/>
      <c r="J1275" s="142"/>
      <c r="K1275" s="46"/>
      <c r="L1275" s="46"/>
      <c r="M1275" s="46"/>
      <c r="N1275" s="46"/>
      <c r="O1275" s="46"/>
      <c r="P1275" s="46"/>
      <c r="Q1275" s="46"/>
      <c r="R1275" s="46"/>
      <c r="S1275" s="46"/>
      <c r="T1275" s="46"/>
      <c r="U1275" s="46"/>
      <c r="V1275" s="46"/>
      <c r="W1275" s="142"/>
      <c r="X1275" s="128"/>
      <c r="Y1275" s="187"/>
    </row>
    <row r="1276" spans="1:25" s="27" customFormat="1" x14ac:dyDescent="0.25">
      <c r="A1276" s="50"/>
      <c r="B1276" s="55"/>
      <c r="C1276" s="34"/>
      <c r="D1276" s="46"/>
      <c r="E1276" s="46"/>
      <c r="F1276" s="46"/>
      <c r="G1276" s="46"/>
      <c r="H1276" s="46"/>
      <c r="I1276" s="46"/>
      <c r="J1276" s="142"/>
      <c r="K1276" s="46"/>
      <c r="L1276" s="46"/>
      <c r="M1276" s="46"/>
      <c r="N1276" s="46"/>
      <c r="O1276" s="46"/>
      <c r="P1276" s="46"/>
      <c r="Q1276" s="46"/>
      <c r="R1276" s="46"/>
      <c r="S1276" s="46"/>
      <c r="T1276" s="46"/>
      <c r="U1276" s="46"/>
      <c r="V1276" s="46"/>
      <c r="W1276" s="142"/>
      <c r="X1276" s="128"/>
      <c r="Y1276" s="187"/>
    </row>
    <row r="1277" spans="1:25" s="27" customFormat="1" x14ac:dyDescent="0.25">
      <c r="A1277" s="50"/>
      <c r="B1277" s="55"/>
      <c r="C1277" s="34"/>
      <c r="D1277" s="46"/>
      <c r="E1277" s="46"/>
      <c r="F1277" s="46"/>
      <c r="G1277" s="46"/>
      <c r="H1277" s="46"/>
      <c r="I1277" s="46"/>
      <c r="J1277" s="142"/>
      <c r="K1277" s="46"/>
      <c r="L1277" s="46"/>
      <c r="M1277" s="46"/>
      <c r="N1277" s="46"/>
      <c r="O1277" s="46"/>
      <c r="P1277" s="46"/>
      <c r="Q1277" s="46"/>
      <c r="R1277" s="46"/>
      <c r="S1277" s="46"/>
      <c r="T1277" s="46"/>
      <c r="U1277" s="46"/>
      <c r="V1277" s="46"/>
      <c r="W1277" s="142"/>
      <c r="X1277" s="128"/>
      <c r="Y1277" s="187"/>
    </row>
    <row r="1278" spans="1:25" s="27" customFormat="1" x14ac:dyDescent="0.25">
      <c r="A1278" s="50"/>
      <c r="B1278" s="55"/>
      <c r="C1278" s="34"/>
      <c r="D1278" s="46"/>
      <c r="E1278" s="46"/>
      <c r="F1278" s="46"/>
      <c r="G1278" s="46"/>
      <c r="H1278" s="46"/>
      <c r="I1278" s="46"/>
      <c r="J1278" s="142"/>
      <c r="K1278" s="46"/>
      <c r="L1278" s="46"/>
      <c r="M1278" s="46"/>
      <c r="N1278" s="46"/>
      <c r="O1278" s="46"/>
      <c r="P1278" s="46"/>
      <c r="Q1278" s="46"/>
      <c r="R1278" s="46"/>
      <c r="S1278" s="46"/>
      <c r="T1278" s="46"/>
      <c r="U1278" s="46"/>
      <c r="V1278" s="46"/>
      <c r="W1278" s="142"/>
      <c r="X1278" s="128"/>
      <c r="Y1278" s="187"/>
    </row>
    <row r="1279" spans="1:25" s="27" customFormat="1" x14ac:dyDescent="0.25">
      <c r="A1279" s="50"/>
      <c r="B1279" s="55"/>
      <c r="C1279" s="34"/>
      <c r="D1279" s="46"/>
      <c r="E1279" s="46"/>
      <c r="F1279" s="46"/>
      <c r="G1279" s="46"/>
      <c r="H1279" s="46"/>
      <c r="I1279" s="46"/>
      <c r="J1279" s="142"/>
      <c r="K1279" s="46"/>
      <c r="L1279" s="46"/>
      <c r="M1279" s="46"/>
      <c r="N1279" s="46"/>
      <c r="O1279" s="46"/>
      <c r="P1279" s="46"/>
      <c r="Q1279" s="46"/>
      <c r="R1279" s="46"/>
      <c r="S1279" s="46"/>
      <c r="T1279" s="46"/>
      <c r="U1279" s="46"/>
      <c r="V1279" s="46"/>
      <c r="W1279" s="142"/>
      <c r="X1279" s="128"/>
      <c r="Y1279" s="187"/>
    </row>
    <row r="1280" spans="1:25" s="27" customFormat="1" x14ac:dyDescent="0.25">
      <c r="A1280" s="50"/>
      <c r="B1280" s="55"/>
      <c r="C1280" s="34"/>
      <c r="D1280" s="46"/>
      <c r="E1280" s="46"/>
      <c r="F1280" s="46"/>
      <c r="G1280" s="46"/>
      <c r="H1280" s="46"/>
      <c r="I1280" s="46"/>
      <c r="J1280" s="142"/>
      <c r="K1280" s="46"/>
      <c r="L1280" s="46"/>
      <c r="M1280" s="46"/>
      <c r="N1280" s="46"/>
      <c r="O1280" s="46"/>
      <c r="P1280" s="46"/>
      <c r="Q1280" s="46"/>
      <c r="R1280" s="46"/>
      <c r="S1280" s="46"/>
      <c r="T1280" s="46"/>
      <c r="U1280" s="46"/>
      <c r="V1280" s="46"/>
      <c r="W1280" s="142"/>
      <c r="X1280" s="128"/>
      <c r="Y1280" s="187"/>
    </row>
    <row r="1281" spans="1:25" s="27" customFormat="1" x14ac:dyDescent="0.25">
      <c r="A1281" s="50"/>
      <c r="B1281" s="55"/>
      <c r="C1281" s="34"/>
      <c r="D1281" s="46"/>
      <c r="E1281" s="46"/>
      <c r="F1281" s="46"/>
      <c r="G1281" s="46"/>
      <c r="H1281" s="46"/>
      <c r="I1281" s="46"/>
      <c r="J1281" s="142"/>
      <c r="K1281" s="46"/>
      <c r="L1281" s="46"/>
      <c r="M1281" s="46"/>
      <c r="N1281" s="46"/>
      <c r="O1281" s="46"/>
      <c r="P1281" s="46"/>
      <c r="Q1281" s="46"/>
      <c r="R1281" s="46"/>
      <c r="S1281" s="46"/>
      <c r="T1281" s="46"/>
      <c r="U1281" s="46"/>
      <c r="V1281" s="46"/>
      <c r="W1281" s="142"/>
      <c r="X1281" s="128"/>
      <c r="Y1281" s="187"/>
    </row>
    <row r="1282" spans="1:25" s="27" customFormat="1" x14ac:dyDescent="0.25">
      <c r="A1282" s="50"/>
      <c r="B1282" s="55"/>
      <c r="C1282" s="34"/>
      <c r="D1282" s="46"/>
      <c r="E1282" s="46"/>
      <c r="F1282" s="46"/>
      <c r="G1282" s="46"/>
      <c r="H1282" s="46"/>
      <c r="I1282" s="46"/>
      <c r="J1282" s="142"/>
      <c r="K1282" s="46"/>
      <c r="L1282" s="46"/>
      <c r="M1282" s="46"/>
      <c r="N1282" s="46"/>
      <c r="O1282" s="46"/>
      <c r="P1282" s="46"/>
      <c r="Q1282" s="46"/>
      <c r="R1282" s="46"/>
      <c r="S1282" s="46"/>
      <c r="T1282" s="46"/>
      <c r="U1282" s="46"/>
      <c r="V1282" s="46"/>
      <c r="W1282" s="142"/>
      <c r="X1282" s="128"/>
      <c r="Y1282" s="187"/>
    </row>
    <row r="1283" spans="1:25" s="27" customFormat="1" x14ac:dyDescent="0.25">
      <c r="A1283" s="50"/>
      <c r="B1283" s="55"/>
      <c r="C1283" s="34"/>
      <c r="D1283" s="46"/>
      <c r="E1283" s="46"/>
      <c r="F1283" s="46"/>
      <c r="G1283" s="46"/>
      <c r="H1283" s="46"/>
      <c r="I1283" s="46"/>
      <c r="J1283" s="142"/>
      <c r="K1283" s="46"/>
      <c r="L1283" s="46"/>
      <c r="M1283" s="46"/>
      <c r="N1283" s="46"/>
      <c r="O1283" s="46"/>
      <c r="P1283" s="46"/>
      <c r="Q1283" s="46"/>
      <c r="R1283" s="46"/>
      <c r="S1283" s="46"/>
      <c r="T1283" s="46"/>
      <c r="U1283" s="46"/>
      <c r="V1283" s="46"/>
      <c r="W1283" s="142"/>
      <c r="X1283" s="128"/>
      <c r="Y1283" s="187"/>
    </row>
    <row r="1284" spans="1:25" s="27" customFormat="1" x14ac:dyDescent="0.25">
      <c r="A1284" s="50"/>
      <c r="B1284" s="55"/>
      <c r="C1284" s="34"/>
      <c r="D1284" s="46"/>
      <c r="E1284" s="46"/>
      <c r="F1284" s="46"/>
      <c r="G1284" s="46"/>
      <c r="H1284" s="46"/>
      <c r="I1284" s="46"/>
      <c r="J1284" s="142"/>
      <c r="K1284" s="46"/>
      <c r="L1284" s="46"/>
      <c r="M1284" s="46"/>
      <c r="N1284" s="46"/>
      <c r="O1284" s="46"/>
      <c r="P1284" s="46"/>
      <c r="Q1284" s="46"/>
      <c r="R1284" s="46"/>
      <c r="S1284" s="46"/>
      <c r="T1284" s="46"/>
      <c r="U1284" s="46"/>
      <c r="V1284" s="46"/>
      <c r="W1284" s="142"/>
      <c r="X1284" s="128"/>
      <c r="Y1284" s="187"/>
    </row>
    <row r="1285" spans="1:25" s="27" customFormat="1" x14ac:dyDescent="0.25">
      <c r="A1285" s="50"/>
      <c r="B1285" s="55"/>
      <c r="C1285" s="34"/>
      <c r="D1285" s="46"/>
      <c r="E1285" s="46"/>
      <c r="F1285" s="46"/>
      <c r="G1285" s="46"/>
      <c r="H1285" s="46"/>
      <c r="I1285" s="46"/>
      <c r="J1285" s="142"/>
      <c r="K1285" s="46"/>
      <c r="L1285" s="46"/>
      <c r="M1285" s="46"/>
      <c r="N1285" s="46"/>
      <c r="O1285" s="46"/>
      <c r="P1285" s="46"/>
      <c r="Q1285" s="46"/>
      <c r="R1285" s="46"/>
      <c r="S1285" s="46"/>
      <c r="T1285" s="46"/>
      <c r="U1285" s="46"/>
      <c r="V1285" s="46"/>
      <c r="W1285" s="142"/>
      <c r="X1285" s="128"/>
      <c r="Y1285" s="187"/>
    </row>
    <row r="1286" spans="1:25" s="27" customFormat="1" x14ac:dyDescent="0.25">
      <c r="A1286" s="50"/>
      <c r="B1286" s="55"/>
      <c r="C1286" s="34"/>
      <c r="D1286" s="46"/>
      <c r="E1286" s="46"/>
      <c r="F1286" s="46"/>
      <c r="G1286" s="46"/>
      <c r="H1286" s="46"/>
      <c r="I1286" s="46"/>
      <c r="J1286" s="142"/>
      <c r="K1286" s="46"/>
      <c r="L1286" s="46"/>
      <c r="M1286" s="46"/>
      <c r="N1286" s="46"/>
      <c r="O1286" s="46"/>
      <c r="P1286" s="46"/>
      <c r="Q1286" s="46"/>
      <c r="R1286" s="46"/>
      <c r="S1286" s="46"/>
      <c r="T1286" s="46"/>
      <c r="U1286" s="46"/>
      <c r="V1286" s="46"/>
      <c r="W1286" s="142"/>
      <c r="X1286" s="128"/>
      <c r="Y1286" s="187"/>
    </row>
    <row r="1287" spans="1:25" s="27" customFormat="1" x14ac:dyDescent="0.25">
      <c r="A1287" s="50"/>
      <c r="B1287" s="55"/>
      <c r="C1287" s="34"/>
      <c r="D1287" s="46"/>
      <c r="E1287" s="46"/>
      <c r="F1287" s="46"/>
      <c r="G1287" s="46"/>
      <c r="H1287" s="46"/>
      <c r="I1287" s="46"/>
      <c r="J1287" s="142"/>
      <c r="K1287" s="46"/>
      <c r="L1287" s="46"/>
      <c r="M1287" s="46"/>
      <c r="N1287" s="46"/>
      <c r="O1287" s="46"/>
      <c r="P1287" s="46"/>
      <c r="Q1287" s="46"/>
      <c r="R1287" s="46"/>
      <c r="S1287" s="46"/>
      <c r="T1287" s="46"/>
      <c r="U1287" s="46"/>
      <c r="V1287" s="46"/>
      <c r="W1287" s="142"/>
      <c r="X1287" s="128"/>
      <c r="Y1287" s="187"/>
    </row>
    <row r="1288" spans="1:25" s="27" customFormat="1" x14ac:dyDescent="0.25">
      <c r="A1288" s="50"/>
      <c r="B1288" s="55"/>
      <c r="C1288" s="34"/>
      <c r="D1288" s="46"/>
      <c r="E1288" s="46"/>
      <c r="F1288" s="46"/>
      <c r="G1288" s="46"/>
      <c r="H1288" s="46"/>
      <c r="I1288" s="46"/>
      <c r="J1288" s="142"/>
      <c r="K1288" s="46"/>
      <c r="L1288" s="46"/>
      <c r="M1288" s="46"/>
      <c r="N1288" s="46"/>
      <c r="O1288" s="46"/>
      <c r="P1288" s="46"/>
      <c r="Q1288" s="46"/>
      <c r="R1288" s="46"/>
      <c r="S1288" s="46"/>
      <c r="T1288" s="46"/>
      <c r="U1288" s="46"/>
      <c r="V1288" s="46"/>
      <c r="W1288" s="142"/>
      <c r="X1288" s="128"/>
      <c r="Y1288" s="187"/>
    </row>
    <row r="1289" spans="1:25" s="27" customFormat="1" x14ac:dyDescent="0.25">
      <c r="A1289" s="50"/>
      <c r="B1289" s="55"/>
      <c r="C1289" s="34"/>
      <c r="D1289" s="46"/>
      <c r="E1289" s="46"/>
      <c r="F1289" s="46"/>
      <c r="G1289" s="46"/>
      <c r="H1289" s="46"/>
      <c r="I1289" s="46"/>
      <c r="J1289" s="142"/>
      <c r="K1289" s="46"/>
      <c r="L1289" s="46"/>
      <c r="M1289" s="46"/>
      <c r="N1289" s="46"/>
      <c r="O1289" s="46"/>
      <c r="P1289" s="46"/>
      <c r="Q1289" s="46"/>
      <c r="R1289" s="46"/>
      <c r="S1289" s="46"/>
      <c r="T1289" s="46"/>
      <c r="U1289" s="46"/>
      <c r="V1289" s="46"/>
      <c r="W1289" s="142"/>
      <c r="X1289" s="128"/>
      <c r="Y1289" s="187"/>
    </row>
    <row r="1290" spans="1:25" s="27" customFormat="1" x14ac:dyDescent="0.25">
      <c r="A1290" s="50"/>
      <c r="B1290" s="55"/>
      <c r="C1290" s="34"/>
      <c r="D1290" s="46"/>
      <c r="E1290" s="46"/>
      <c r="F1290" s="46"/>
      <c r="G1290" s="46"/>
      <c r="H1290" s="46"/>
      <c r="I1290" s="46"/>
      <c r="J1290" s="142"/>
      <c r="K1290" s="46"/>
      <c r="L1290" s="46"/>
      <c r="M1290" s="46"/>
      <c r="N1290" s="46"/>
      <c r="O1290" s="46"/>
      <c r="P1290" s="46"/>
      <c r="Q1290" s="46"/>
      <c r="R1290" s="46"/>
      <c r="S1290" s="46"/>
      <c r="T1290" s="46"/>
      <c r="U1290" s="46"/>
      <c r="V1290" s="46"/>
      <c r="W1290" s="142"/>
      <c r="X1290" s="128"/>
      <c r="Y1290" s="187"/>
    </row>
    <row r="1291" spans="1:25" s="27" customFormat="1" x14ac:dyDescent="0.25">
      <c r="A1291" s="50"/>
      <c r="B1291" s="55"/>
      <c r="C1291" s="34"/>
      <c r="D1291" s="46"/>
      <c r="E1291" s="46"/>
      <c r="F1291" s="46"/>
      <c r="G1291" s="46"/>
      <c r="H1291" s="46"/>
      <c r="I1291" s="46"/>
      <c r="J1291" s="142"/>
      <c r="K1291" s="46"/>
      <c r="L1291" s="46"/>
      <c r="M1291" s="46"/>
      <c r="N1291" s="46"/>
      <c r="O1291" s="46"/>
      <c r="P1291" s="46"/>
      <c r="Q1291" s="46"/>
      <c r="R1291" s="46"/>
      <c r="S1291" s="46"/>
      <c r="T1291" s="46"/>
      <c r="U1291" s="46"/>
      <c r="V1291" s="46"/>
      <c r="W1291" s="142"/>
      <c r="X1291" s="128"/>
      <c r="Y1291" s="187"/>
    </row>
    <row r="1292" spans="1:25" s="27" customFormat="1" x14ac:dyDescent="0.25">
      <c r="A1292" s="50"/>
      <c r="B1292" s="55"/>
      <c r="C1292" s="34"/>
      <c r="D1292" s="46"/>
      <c r="E1292" s="46"/>
      <c r="F1292" s="46"/>
      <c r="G1292" s="46"/>
      <c r="H1292" s="46"/>
      <c r="I1292" s="46"/>
      <c r="J1292" s="142"/>
      <c r="K1292" s="46"/>
      <c r="L1292" s="46"/>
      <c r="M1292" s="46"/>
      <c r="N1292" s="46"/>
      <c r="O1292" s="46"/>
      <c r="P1292" s="46"/>
      <c r="Q1292" s="46"/>
      <c r="R1292" s="46"/>
      <c r="S1292" s="46"/>
      <c r="T1292" s="46"/>
      <c r="U1292" s="46"/>
      <c r="V1292" s="46"/>
      <c r="W1292" s="142"/>
      <c r="X1292" s="128"/>
      <c r="Y1292" s="187"/>
    </row>
    <row r="1293" spans="1:25" s="27" customFormat="1" x14ac:dyDescent="0.25">
      <c r="A1293" s="50"/>
      <c r="B1293" s="55"/>
      <c r="C1293" s="34"/>
      <c r="D1293" s="46"/>
      <c r="E1293" s="46"/>
      <c r="F1293" s="46"/>
      <c r="G1293" s="46"/>
      <c r="H1293" s="46"/>
      <c r="I1293" s="46"/>
      <c r="J1293" s="142"/>
      <c r="K1293" s="46"/>
      <c r="L1293" s="46"/>
      <c r="M1293" s="46"/>
      <c r="N1293" s="46"/>
      <c r="O1293" s="46"/>
      <c r="P1293" s="46"/>
      <c r="Q1293" s="46"/>
      <c r="R1293" s="46"/>
      <c r="S1293" s="46"/>
      <c r="T1293" s="46"/>
      <c r="U1293" s="46"/>
      <c r="V1293" s="46"/>
      <c r="W1293" s="142"/>
      <c r="X1293" s="128"/>
      <c r="Y1293" s="187"/>
    </row>
    <row r="1294" spans="1:25" s="27" customFormat="1" x14ac:dyDescent="0.25">
      <c r="A1294" s="50"/>
      <c r="B1294" s="55"/>
      <c r="C1294" s="34"/>
      <c r="D1294" s="46"/>
      <c r="E1294" s="46"/>
      <c r="F1294" s="46"/>
      <c r="G1294" s="46"/>
      <c r="H1294" s="46"/>
      <c r="I1294" s="46"/>
      <c r="J1294" s="142"/>
      <c r="K1294" s="46"/>
      <c r="L1294" s="46"/>
      <c r="M1294" s="46"/>
      <c r="N1294" s="46"/>
      <c r="O1294" s="46"/>
      <c r="P1294" s="46"/>
      <c r="Q1294" s="46"/>
      <c r="R1294" s="46"/>
      <c r="S1294" s="46"/>
      <c r="T1294" s="46"/>
      <c r="U1294" s="46"/>
      <c r="V1294" s="46"/>
      <c r="W1294" s="142"/>
      <c r="X1294" s="128"/>
      <c r="Y1294" s="187"/>
    </row>
    <row r="1295" spans="1:25" s="27" customFormat="1" x14ac:dyDescent="0.25">
      <c r="A1295" s="50"/>
      <c r="B1295" s="55"/>
      <c r="C1295" s="34"/>
      <c r="D1295" s="46"/>
      <c r="E1295" s="46"/>
      <c r="F1295" s="46"/>
      <c r="G1295" s="46"/>
      <c r="H1295" s="46"/>
      <c r="I1295" s="46"/>
      <c r="J1295" s="142"/>
      <c r="K1295" s="46"/>
      <c r="L1295" s="46"/>
      <c r="M1295" s="46"/>
      <c r="N1295" s="46"/>
      <c r="O1295" s="46"/>
      <c r="P1295" s="46"/>
      <c r="Q1295" s="46"/>
      <c r="R1295" s="46"/>
      <c r="S1295" s="46"/>
      <c r="T1295" s="46"/>
      <c r="U1295" s="46"/>
      <c r="V1295" s="46"/>
      <c r="W1295" s="142"/>
      <c r="X1295" s="128"/>
      <c r="Y1295" s="187"/>
    </row>
    <row r="1296" spans="1:25" s="27" customFormat="1" x14ac:dyDescent="0.25">
      <c r="A1296" s="50"/>
      <c r="B1296" s="55"/>
      <c r="C1296" s="34"/>
      <c r="D1296" s="46"/>
      <c r="E1296" s="46"/>
      <c r="F1296" s="46"/>
      <c r="G1296" s="46"/>
      <c r="H1296" s="46"/>
      <c r="I1296" s="46"/>
      <c r="J1296" s="142"/>
      <c r="K1296" s="46"/>
      <c r="L1296" s="46"/>
      <c r="M1296" s="46"/>
      <c r="N1296" s="46"/>
      <c r="O1296" s="46"/>
      <c r="P1296" s="46"/>
      <c r="Q1296" s="46"/>
      <c r="R1296" s="46"/>
      <c r="S1296" s="46"/>
      <c r="T1296" s="46"/>
      <c r="U1296" s="46"/>
      <c r="V1296" s="46"/>
      <c r="W1296" s="142"/>
      <c r="X1296" s="128"/>
      <c r="Y1296" s="187"/>
    </row>
    <row r="1297" spans="1:25" s="27" customFormat="1" x14ac:dyDescent="0.25">
      <c r="A1297" s="50"/>
      <c r="B1297" s="55"/>
      <c r="C1297" s="34"/>
      <c r="D1297" s="46"/>
      <c r="E1297" s="46"/>
      <c r="F1297" s="46"/>
      <c r="G1297" s="46"/>
      <c r="H1297" s="46"/>
      <c r="I1297" s="46"/>
      <c r="J1297" s="142"/>
      <c r="K1297" s="46"/>
      <c r="L1297" s="46"/>
      <c r="M1297" s="46"/>
      <c r="N1297" s="46"/>
      <c r="O1297" s="46"/>
      <c r="P1297" s="46"/>
      <c r="Q1297" s="46"/>
      <c r="R1297" s="46"/>
      <c r="S1297" s="46"/>
      <c r="T1297" s="46"/>
      <c r="U1297" s="46"/>
      <c r="V1297" s="46"/>
      <c r="W1297" s="142"/>
      <c r="X1297" s="128"/>
      <c r="Y1297" s="187"/>
    </row>
    <row r="1298" spans="1:25" s="27" customFormat="1" x14ac:dyDescent="0.25">
      <c r="A1298" s="50"/>
      <c r="B1298" s="55"/>
      <c r="C1298" s="34"/>
      <c r="D1298" s="46"/>
      <c r="E1298" s="46"/>
      <c r="F1298" s="46"/>
      <c r="G1298" s="46"/>
      <c r="H1298" s="46"/>
      <c r="I1298" s="46"/>
      <c r="J1298" s="142"/>
      <c r="K1298" s="46"/>
      <c r="L1298" s="46"/>
      <c r="M1298" s="46"/>
      <c r="N1298" s="46"/>
      <c r="O1298" s="46"/>
      <c r="P1298" s="46"/>
      <c r="Q1298" s="46"/>
      <c r="R1298" s="46"/>
      <c r="S1298" s="46"/>
      <c r="T1298" s="46"/>
      <c r="U1298" s="46"/>
      <c r="V1298" s="46"/>
      <c r="W1298" s="142"/>
      <c r="X1298" s="128"/>
      <c r="Y1298" s="187"/>
    </row>
    <row r="1299" spans="1:25" s="27" customFormat="1" x14ac:dyDescent="0.25">
      <c r="A1299" s="50"/>
      <c r="B1299" s="55"/>
      <c r="C1299" s="34"/>
      <c r="D1299" s="46"/>
      <c r="E1299" s="46"/>
      <c r="F1299" s="46"/>
      <c r="G1299" s="46"/>
      <c r="H1299" s="46"/>
      <c r="I1299" s="46"/>
      <c r="J1299" s="142"/>
      <c r="K1299" s="46"/>
      <c r="L1299" s="46"/>
      <c r="M1299" s="46"/>
      <c r="N1299" s="46"/>
      <c r="O1299" s="46"/>
      <c r="P1299" s="46"/>
      <c r="Q1299" s="46"/>
      <c r="R1299" s="46"/>
      <c r="S1299" s="46"/>
      <c r="T1299" s="46"/>
      <c r="U1299" s="46"/>
      <c r="V1299" s="46"/>
      <c r="W1299" s="142"/>
      <c r="X1299" s="128"/>
      <c r="Y1299" s="187"/>
    </row>
    <row r="1300" spans="1:25" s="27" customFormat="1" x14ac:dyDescent="0.25">
      <c r="A1300" s="50"/>
      <c r="B1300" s="55"/>
      <c r="C1300" s="34"/>
      <c r="D1300" s="46"/>
      <c r="E1300" s="46"/>
      <c r="F1300" s="46"/>
      <c r="G1300" s="46"/>
      <c r="H1300" s="46"/>
      <c r="I1300" s="46"/>
      <c r="J1300" s="142"/>
      <c r="K1300" s="46"/>
      <c r="L1300" s="46"/>
      <c r="M1300" s="46"/>
      <c r="N1300" s="46"/>
      <c r="O1300" s="46"/>
      <c r="P1300" s="46"/>
      <c r="Q1300" s="46"/>
      <c r="R1300" s="46"/>
      <c r="S1300" s="46"/>
      <c r="T1300" s="46"/>
      <c r="U1300" s="46"/>
      <c r="V1300" s="46"/>
      <c r="W1300" s="142"/>
      <c r="X1300" s="128"/>
      <c r="Y1300" s="187"/>
    </row>
    <row r="1301" spans="1:25" s="27" customFormat="1" x14ac:dyDescent="0.25">
      <c r="A1301" s="50"/>
      <c r="B1301" s="55"/>
      <c r="C1301" s="34"/>
      <c r="D1301" s="46"/>
      <c r="E1301" s="46"/>
      <c r="F1301" s="46"/>
      <c r="G1301" s="46"/>
      <c r="H1301" s="46"/>
      <c r="I1301" s="46"/>
      <c r="J1301" s="142"/>
      <c r="K1301" s="46"/>
      <c r="L1301" s="46"/>
      <c r="M1301" s="46"/>
      <c r="N1301" s="46"/>
      <c r="O1301" s="46"/>
      <c r="P1301" s="46"/>
      <c r="Q1301" s="46"/>
      <c r="R1301" s="46"/>
      <c r="S1301" s="46"/>
      <c r="T1301" s="46"/>
      <c r="U1301" s="46"/>
      <c r="V1301" s="46"/>
      <c r="W1301" s="142"/>
      <c r="X1301" s="128"/>
      <c r="Y1301" s="187"/>
    </row>
    <row r="1302" spans="1:25" s="27" customFormat="1" x14ac:dyDescent="0.25">
      <c r="A1302" s="50"/>
      <c r="B1302" s="55"/>
      <c r="C1302" s="34"/>
      <c r="D1302" s="46"/>
      <c r="E1302" s="46"/>
      <c r="F1302" s="46"/>
      <c r="G1302" s="46"/>
      <c r="H1302" s="46"/>
      <c r="I1302" s="46"/>
      <c r="J1302" s="142"/>
      <c r="K1302" s="46"/>
      <c r="L1302" s="46"/>
      <c r="M1302" s="46"/>
      <c r="N1302" s="46"/>
      <c r="O1302" s="46"/>
      <c r="P1302" s="46"/>
      <c r="Q1302" s="46"/>
      <c r="R1302" s="46"/>
      <c r="S1302" s="46"/>
      <c r="T1302" s="46"/>
      <c r="U1302" s="46"/>
      <c r="V1302" s="46"/>
      <c r="W1302" s="142"/>
      <c r="X1302" s="128"/>
      <c r="Y1302" s="187"/>
    </row>
    <row r="1303" spans="1:25" s="27" customFormat="1" x14ac:dyDescent="0.25">
      <c r="A1303" s="50"/>
      <c r="B1303" s="55"/>
      <c r="C1303" s="34"/>
      <c r="D1303" s="46"/>
      <c r="E1303" s="46"/>
      <c r="F1303" s="46"/>
      <c r="G1303" s="46"/>
      <c r="H1303" s="46"/>
      <c r="I1303" s="46"/>
      <c r="J1303" s="142"/>
      <c r="K1303" s="46"/>
      <c r="L1303" s="46"/>
      <c r="M1303" s="46"/>
      <c r="N1303" s="46"/>
      <c r="O1303" s="46"/>
      <c r="P1303" s="46"/>
      <c r="Q1303" s="46"/>
      <c r="R1303" s="46"/>
      <c r="S1303" s="46"/>
      <c r="T1303" s="46"/>
      <c r="U1303" s="46"/>
      <c r="V1303" s="46"/>
      <c r="W1303" s="142"/>
      <c r="X1303" s="128"/>
      <c r="Y1303" s="187"/>
    </row>
    <row r="1304" spans="1:25" s="27" customFormat="1" x14ac:dyDescent="0.25">
      <c r="A1304" s="50"/>
      <c r="B1304" s="55"/>
      <c r="C1304" s="34"/>
      <c r="D1304" s="46"/>
      <c r="E1304" s="46"/>
      <c r="F1304" s="46"/>
      <c r="G1304" s="46"/>
      <c r="H1304" s="46"/>
      <c r="I1304" s="46"/>
      <c r="J1304" s="142"/>
      <c r="K1304" s="46"/>
      <c r="L1304" s="46"/>
      <c r="M1304" s="46"/>
      <c r="N1304" s="46"/>
      <c r="O1304" s="46"/>
      <c r="P1304" s="46"/>
      <c r="Q1304" s="46"/>
      <c r="R1304" s="46"/>
      <c r="S1304" s="46"/>
      <c r="T1304" s="46"/>
      <c r="U1304" s="46"/>
      <c r="V1304" s="46"/>
      <c r="W1304" s="142"/>
      <c r="X1304" s="128"/>
      <c r="Y1304" s="187"/>
    </row>
    <row r="1305" spans="1:25" s="27" customFormat="1" x14ac:dyDescent="0.25">
      <c r="A1305" s="50"/>
      <c r="B1305" s="55"/>
      <c r="C1305" s="34"/>
      <c r="D1305" s="46"/>
      <c r="E1305" s="46"/>
      <c r="F1305" s="46"/>
      <c r="G1305" s="46"/>
      <c r="H1305" s="46"/>
      <c r="I1305" s="46"/>
      <c r="J1305" s="142"/>
      <c r="K1305" s="46"/>
      <c r="L1305" s="46"/>
      <c r="M1305" s="46"/>
      <c r="N1305" s="46"/>
      <c r="O1305" s="46"/>
      <c r="P1305" s="46"/>
      <c r="Q1305" s="46"/>
      <c r="R1305" s="46"/>
      <c r="S1305" s="46"/>
      <c r="T1305" s="46"/>
      <c r="U1305" s="46"/>
      <c r="V1305" s="46"/>
      <c r="W1305" s="142"/>
      <c r="X1305" s="128"/>
      <c r="Y1305" s="187"/>
    </row>
    <row r="1306" spans="1:25" s="27" customFormat="1" x14ac:dyDescent="0.25">
      <c r="A1306" s="50"/>
      <c r="B1306" s="55"/>
      <c r="C1306" s="34"/>
      <c r="D1306" s="46"/>
      <c r="E1306" s="46"/>
      <c r="F1306" s="46"/>
      <c r="G1306" s="46"/>
      <c r="H1306" s="46"/>
      <c r="I1306" s="46"/>
      <c r="J1306" s="142"/>
      <c r="K1306" s="46"/>
      <c r="L1306" s="46"/>
      <c r="M1306" s="46"/>
      <c r="N1306" s="46"/>
      <c r="O1306" s="46"/>
      <c r="P1306" s="46"/>
      <c r="Q1306" s="46"/>
      <c r="R1306" s="46"/>
      <c r="S1306" s="46"/>
      <c r="T1306" s="46"/>
      <c r="U1306" s="46"/>
      <c r="V1306" s="46"/>
      <c r="W1306" s="142"/>
      <c r="X1306" s="128"/>
      <c r="Y1306" s="187"/>
    </row>
    <row r="1307" spans="1:25" s="27" customFormat="1" x14ac:dyDescent="0.25">
      <c r="A1307" s="50"/>
      <c r="B1307" s="55"/>
      <c r="C1307" s="34"/>
      <c r="D1307" s="46"/>
      <c r="E1307" s="46"/>
      <c r="F1307" s="46"/>
      <c r="G1307" s="46"/>
      <c r="H1307" s="46"/>
      <c r="I1307" s="46"/>
      <c r="J1307" s="142"/>
      <c r="K1307" s="46"/>
      <c r="L1307" s="46"/>
      <c r="M1307" s="46"/>
      <c r="N1307" s="46"/>
      <c r="O1307" s="46"/>
      <c r="P1307" s="46"/>
      <c r="Q1307" s="46"/>
      <c r="R1307" s="46"/>
      <c r="S1307" s="46"/>
      <c r="T1307" s="46"/>
      <c r="U1307" s="46"/>
      <c r="V1307" s="46"/>
      <c r="W1307" s="142"/>
      <c r="X1307" s="128"/>
      <c r="Y1307" s="187"/>
    </row>
    <row r="1308" spans="1:25" s="27" customFormat="1" x14ac:dyDescent="0.25">
      <c r="A1308" s="50"/>
      <c r="B1308" s="55"/>
      <c r="C1308" s="34"/>
      <c r="D1308" s="46"/>
      <c r="E1308" s="46"/>
      <c r="F1308" s="46"/>
      <c r="G1308" s="46"/>
      <c r="H1308" s="46"/>
      <c r="I1308" s="46"/>
      <c r="J1308" s="142"/>
      <c r="K1308" s="46"/>
      <c r="L1308" s="46"/>
      <c r="M1308" s="46"/>
      <c r="N1308" s="46"/>
      <c r="O1308" s="46"/>
      <c r="P1308" s="46"/>
      <c r="Q1308" s="46"/>
      <c r="R1308" s="46"/>
      <c r="S1308" s="46"/>
      <c r="T1308" s="46"/>
      <c r="U1308" s="46"/>
      <c r="V1308" s="46"/>
      <c r="W1308" s="142"/>
      <c r="X1308" s="128"/>
      <c r="Y1308" s="187"/>
    </row>
    <row r="1309" spans="1:25" s="27" customFormat="1" x14ac:dyDescent="0.25">
      <c r="A1309" s="50"/>
      <c r="B1309" s="55"/>
      <c r="C1309" s="34"/>
      <c r="D1309" s="46"/>
      <c r="E1309" s="46"/>
      <c r="F1309" s="46"/>
      <c r="G1309" s="46"/>
      <c r="H1309" s="46"/>
      <c r="I1309" s="46"/>
      <c r="J1309" s="142"/>
      <c r="K1309" s="46"/>
      <c r="L1309" s="46"/>
      <c r="M1309" s="46"/>
      <c r="N1309" s="46"/>
      <c r="O1309" s="46"/>
      <c r="P1309" s="46"/>
      <c r="Q1309" s="46"/>
      <c r="R1309" s="46"/>
      <c r="S1309" s="46"/>
      <c r="T1309" s="46"/>
      <c r="U1309" s="46"/>
      <c r="V1309" s="46"/>
      <c r="W1309" s="142"/>
      <c r="X1309" s="128"/>
      <c r="Y1309" s="187"/>
    </row>
    <row r="1310" spans="1:25" s="27" customFormat="1" x14ac:dyDescent="0.25">
      <c r="A1310" s="50"/>
      <c r="B1310" s="55"/>
      <c r="C1310" s="34"/>
      <c r="D1310" s="46"/>
      <c r="E1310" s="46"/>
      <c r="F1310" s="46"/>
      <c r="G1310" s="46"/>
      <c r="H1310" s="46"/>
      <c r="I1310" s="46"/>
      <c r="J1310" s="142"/>
      <c r="K1310" s="46"/>
      <c r="L1310" s="46"/>
      <c r="M1310" s="46"/>
      <c r="N1310" s="46"/>
      <c r="O1310" s="46"/>
      <c r="P1310" s="46"/>
      <c r="Q1310" s="46"/>
      <c r="R1310" s="46"/>
      <c r="S1310" s="46"/>
      <c r="T1310" s="46"/>
      <c r="U1310" s="46"/>
      <c r="V1310" s="46"/>
      <c r="W1310" s="142"/>
      <c r="X1310" s="128"/>
      <c r="Y1310" s="187"/>
    </row>
    <row r="1311" spans="1:25" s="27" customFormat="1" x14ac:dyDescent="0.25">
      <c r="A1311" s="50"/>
      <c r="B1311" s="55"/>
      <c r="C1311" s="34"/>
      <c r="D1311" s="46"/>
      <c r="E1311" s="46"/>
      <c r="F1311" s="46"/>
      <c r="G1311" s="46"/>
      <c r="H1311" s="46"/>
      <c r="I1311" s="46"/>
      <c r="J1311" s="142"/>
      <c r="K1311" s="46"/>
      <c r="L1311" s="46"/>
      <c r="M1311" s="46"/>
      <c r="N1311" s="46"/>
      <c r="O1311" s="46"/>
      <c r="P1311" s="46"/>
      <c r="Q1311" s="46"/>
      <c r="R1311" s="46"/>
      <c r="S1311" s="46"/>
      <c r="T1311" s="46"/>
      <c r="U1311" s="46"/>
      <c r="V1311" s="46"/>
      <c r="W1311" s="142"/>
      <c r="X1311" s="128"/>
      <c r="Y1311" s="187"/>
    </row>
    <row r="1312" spans="1:25" s="27" customFormat="1" x14ac:dyDescent="0.25">
      <c r="A1312" s="50"/>
      <c r="B1312" s="55"/>
      <c r="C1312" s="34"/>
      <c r="D1312" s="46"/>
      <c r="E1312" s="46"/>
      <c r="F1312" s="46"/>
      <c r="G1312" s="46"/>
      <c r="H1312" s="46"/>
      <c r="I1312" s="46"/>
      <c r="J1312" s="142"/>
      <c r="K1312" s="46"/>
      <c r="L1312" s="46"/>
      <c r="M1312" s="46"/>
      <c r="N1312" s="46"/>
      <c r="O1312" s="46"/>
      <c r="P1312" s="46"/>
      <c r="Q1312" s="46"/>
      <c r="R1312" s="46"/>
      <c r="S1312" s="46"/>
      <c r="T1312" s="46"/>
      <c r="U1312" s="46"/>
      <c r="V1312" s="46"/>
      <c r="W1312" s="142"/>
      <c r="X1312" s="128"/>
      <c r="Y1312" s="187"/>
    </row>
    <row r="1313" spans="1:25" s="27" customFormat="1" x14ac:dyDescent="0.25">
      <c r="A1313" s="50"/>
      <c r="B1313" s="55"/>
      <c r="C1313" s="34"/>
      <c r="D1313" s="46"/>
      <c r="E1313" s="46"/>
      <c r="F1313" s="46"/>
      <c r="G1313" s="46"/>
      <c r="H1313" s="46"/>
      <c r="I1313" s="46"/>
      <c r="J1313" s="142"/>
      <c r="K1313" s="46"/>
      <c r="L1313" s="46"/>
      <c r="M1313" s="46"/>
      <c r="N1313" s="46"/>
      <c r="O1313" s="46"/>
      <c r="P1313" s="46"/>
      <c r="Q1313" s="46"/>
      <c r="R1313" s="46"/>
      <c r="S1313" s="46"/>
      <c r="T1313" s="46"/>
      <c r="U1313" s="46"/>
      <c r="V1313" s="46"/>
      <c r="W1313" s="142"/>
      <c r="X1313" s="128"/>
      <c r="Y1313" s="187"/>
    </row>
    <row r="1314" spans="1:25" s="27" customFormat="1" x14ac:dyDescent="0.25">
      <c r="A1314" s="50"/>
      <c r="B1314" s="55"/>
      <c r="C1314" s="34"/>
      <c r="D1314" s="46"/>
      <c r="E1314" s="46"/>
      <c r="F1314" s="46"/>
      <c r="G1314" s="46"/>
      <c r="H1314" s="46"/>
      <c r="I1314" s="46"/>
      <c r="J1314" s="142"/>
      <c r="K1314" s="46"/>
      <c r="L1314" s="46"/>
      <c r="M1314" s="46"/>
      <c r="N1314" s="46"/>
      <c r="O1314" s="46"/>
      <c r="P1314" s="46"/>
      <c r="Q1314" s="46"/>
      <c r="R1314" s="46"/>
      <c r="S1314" s="46"/>
      <c r="T1314" s="46"/>
      <c r="U1314" s="46"/>
      <c r="V1314" s="46"/>
      <c r="W1314" s="142"/>
      <c r="X1314" s="128"/>
      <c r="Y1314" s="187"/>
    </row>
    <row r="1315" spans="1:25" s="27" customFormat="1" x14ac:dyDescent="0.25">
      <c r="A1315" s="50"/>
      <c r="B1315" s="55"/>
      <c r="C1315" s="34"/>
      <c r="D1315" s="46"/>
      <c r="E1315" s="46"/>
      <c r="F1315" s="46"/>
      <c r="G1315" s="46"/>
      <c r="H1315" s="46"/>
      <c r="I1315" s="46"/>
      <c r="J1315" s="142"/>
      <c r="K1315" s="46"/>
      <c r="L1315" s="46"/>
      <c r="M1315" s="46"/>
      <c r="N1315" s="46"/>
      <c r="O1315" s="46"/>
      <c r="P1315" s="46"/>
      <c r="Q1315" s="46"/>
      <c r="R1315" s="46"/>
      <c r="S1315" s="46"/>
      <c r="T1315" s="46"/>
      <c r="U1315" s="46"/>
      <c r="V1315" s="46"/>
      <c r="W1315" s="142"/>
      <c r="X1315" s="128"/>
      <c r="Y1315" s="187"/>
    </row>
    <row r="1316" spans="1:25" s="27" customFormat="1" x14ac:dyDescent="0.25">
      <c r="A1316" s="50"/>
      <c r="B1316" s="55"/>
      <c r="C1316" s="34"/>
      <c r="D1316" s="46"/>
      <c r="E1316" s="46"/>
      <c r="F1316" s="46"/>
      <c r="G1316" s="46"/>
      <c r="H1316" s="46"/>
      <c r="I1316" s="46"/>
      <c r="J1316" s="142"/>
      <c r="K1316" s="46"/>
      <c r="L1316" s="46"/>
      <c r="M1316" s="46"/>
      <c r="N1316" s="46"/>
      <c r="O1316" s="46"/>
      <c r="P1316" s="46"/>
      <c r="Q1316" s="46"/>
      <c r="R1316" s="46"/>
      <c r="S1316" s="46"/>
      <c r="T1316" s="46"/>
      <c r="U1316" s="46"/>
      <c r="V1316" s="46"/>
      <c r="W1316" s="142"/>
      <c r="X1316" s="128"/>
      <c r="Y1316" s="187"/>
    </row>
    <row r="1317" spans="1:25" s="27" customFormat="1" x14ac:dyDescent="0.25">
      <c r="A1317" s="50"/>
      <c r="B1317" s="55"/>
      <c r="C1317" s="34"/>
      <c r="D1317" s="46"/>
      <c r="E1317" s="46"/>
      <c r="F1317" s="46"/>
      <c r="G1317" s="46"/>
      <c r="H1317" s="46"/>
      <c r="I1317" s="46"/>
      <c r="J1317" s="142"/>
      <c r="K1317" s="46"/>
      <c r="L1317" s="46"/>
      <c r="M1317" s="46"/>
      <c r="N1317" s="46"/>
      <c r="O1317" s="46"/>
      <c r="P1317" s="46"/>
      <c r="Q1317" s="46"/>
      <c r="R1317" s="46"/>
      <c r="S1317" s="46"/>
      <c r="T1317" s="46"/>
      <c r="U1317" s="46"/>
      <c r="V1317" s="46"/>
      <c r="W1317" s="142"/>
      <c r="X1317" s="128"/>
      <c r="Y1317" s="187"/>
    </row>
    <row r="1318" spans="1:25" s="27" customFormat="1" x14ac:dyDescent="0.25">
      <c r="A1318" s="50"/>
      <c r="B1318" s="55"/>
      <c r="C1318" s="34"/>
      <c r="D1318" s="46"/>
      <c r="E1318" s="46"/>
      <c r="F1318" s="46"/>
      <c r="G1318" s="46"/>
      <c r="H1318" s="46"/>
      <c r="I1318" s="46"/>
      <c r="J1318" s="142"/>
      <c r="K1318" s="46"/>
      <c r="L1318" s="46"/>
      <c r="M1318" s="46"/>
      <c r="N1318" s="46"/>
      <c r="O1318" s="46"/>
      <c r="P1318" s="46"/>
      <c r="Q1318" s="46"/>
      <c r="R1318" s="46"/>
      <c r="S1318" s="46"/>
      <c r="T1318" s="46"/>
      <c r="U1318" s="46"/>
      <c r="V1318" s="46"/>
      <c r="W1318" s="142"/>
      <c r="X1318" s="128"/>
      <c r="Y1318" s="187"/>
    </row>
    <row r="1319" spans="1:25" s="27" customFormat="1" x14ac:dyDescent="0.25">
      <c r="A1319" s="50"/>
      <c r="B1319" s="55"/>
      <c r="C1319" s="34"/>
      <c r="D1319" s="46"/>
      <c r="E1319" s="46"/>
      <c r="F1319" s="46"/>
      <c r="G1319" s="46"/>
      <c r="H1319" s="46"/>
      <c r="I1319" s="46"/>
      <c r="J1319" s="142"/>
      <c r="K1319" s="46"/>
      <c r="L1319" s="46"/>
      <c r="M1319" s="46"/>
      <c r="N1319" s="46"/>
      <c r="O1319" s="46"/>
      <c r="P1319" s="46"/>
      <c r="Q1319" s="46"/>
      <c r="R1319" s="46"/>
      <c r="S1319" s="46"/>
      <c r="T1319" s="46"/>
      <c r="U1319" s="46"/>
      <c r="V1319" s="46"/>
      <c r="W1319" s="142"/>
      <c r="X1319" s="128"/>
      <c r="Y1319" s="187"/>
    </row>
    <row r="1320" spans="1:25" s="27" customFormat="1" x14ac:dyDescent="0.25">
      <c r="A1320" s="50"/>
      <c r="B1320" s="55"/>
      <c r="C1320" s="34"/>
      <c r="D1320" s="46"/>
      <c r="E1320" s="46"/>
      <c r="F1320" s="46"/>
      <c r="G1320" s="46"/>
      <c r="H1320" s="46"/>
      <c r="I1320" s="46"/>
      <c r="J1320" s="142"/>
      <c r="K1320" s="46"/>
      <c r="L1320" s="46"/>
      <c r="M1320" s="46"/>
      <c r="N1320" s="46"/>
      <c r="O1320" s="46"/>
      <c r="P1320" s="46"/>
      <c r="Q1320" s="46"/>
      <c r="R1320" s="46"/>
      <c r="S1320" s="46"/>
      <c r="T1320" s="46"/>
      <c r="U1320" s="46"/>
      <c r="V1320" s="46"/>
      <c r="W1320" s="142"/>
      <c r="X1320" s="128"/>
      <c r="Y1320" s="187"/>
    </row>
    <row r="1321" spans="1:25" s="27" customFormat="1" x14ac:dyDescent="0.25">
      <c r="A1321" s="50"/>
      <c r="B1321" s="55"/>
      <c r="C1321" s="34"/>
      <c r="D1321" s="46"/>
      <c r="E1321" s="46"/>
      <c r="F1321" s="46"/>
      <c r="G1321" s="46"/>
      <c r="H1321" s="46"/>
      <c r="I1321" s="46"/>
      <c r="J1321" s="142"/>
      <c r="K1321" s="46"/>
      <c r="L1321" s="46"/>
      <c r="M1321" s="46"/>
      <c r="N1321" s="46"/>
      <c r="O1321" s="46"/>
      <c r="P1321" s="46"/>
      <c r="Q1321" s="46"/>
      <c r="R1321" s="46"/>
      <c r="S1321" s="46"/>
      <c r="T1321" s="46"/>
      <c r="U1321" s="46"/>
      <c r="V1321" s="46"/>
      <c r="W1321" s="142"/>
      <c r="X1321" s="128"/>
      <c r="Y1321" s="187"/>
    </row>
    <row r="1322" spans="1:25" s="27" customFormat="1" x14ac:dyDescent="0.25">
      <c r="A1322" s="50"/>
      <c r="B1322" s="55"/>
      <c r="C1322" s="34"/>
      <c r="D1322" s="46"/>
      <c r="E1322" s="46"/>
      <c r="F1322" s="46"/>
      <c r="G1322" s="46"/>
      <c r="H1322" s="46"/>
      <c r="I1322" s="46"/>
      <c r="J1322" s="142"/>
      <c r="K1322" s="46"/>
      <c r="L1322" s="46"/>
      <c r="M1322" s="46"/>
      <c r="N1322" s="46"/>
      <c r="O1322" s="46"/>
      <c r="P1322" s="46"/>
      <c r="Q1322" s="46"/>
      <c r="R1322" s="46"/>
      <c r="S1322" s="46"/>
      <c r="T1322" s="46"/>
      <c r="U1322" s="46"/>
      <c r="V1322" s="46"/>
      <c r="W1322" s="142"/>
      <c r="X1322" s="128"/>
      <c r="Y1322" s="187"/>
    </row>
    <row r="1323" spans="1:25" s="27" customFormat="1" x14ac:dyDescent="0.25">
      <c r="A1323" s="50"/>
      <c r="B1323" s="55"/>
      <c r="C1323" s="34"/>
      <c r="D1323" s="46"/>
      <c r="E1323" s="46"/>
      <c r="F1323" s="46"/>
      <c r="G1323" s="46"/>
      <c r="H1323" s="46"/>
      <c r="I1323" s="46"/>
      <c r="J1323" s="142"/>
      <c r="K1323" s="46"/>
      <c r="L1323" s="46"/>
      <c r="M1323" s="46"/>
      <c r="N1323" s="46"/>
      <c r="O1323" s="46"/>
      <c r="P1323" s="46"/>
      <c r="Q1323" s="46"/>
      <c r="R1323" s="46"/>
      <c r="S1323" s="46"/>
      <c r="T1323" s="46"/>
      <c r="U1323" s="46"/>
      <c r="V1323" s="46"/>
      <c r="W1323" s="142"/>
      <c r="X1323" s="128"/>
      <c r="Y1323" s="187"/>
    </row>
    <row r="1324" spans="1:25" s="27" customFormat="1" x14ac:dyDescent="0.25">
      <c r="A1324" s="50"/>
      <c r="B1324" s="55"/>
      <c r="C1324" s="34"/>
      <c r="D1324" s="46"/>
      <c r="E1324" s="46"/>
      <c r="F1324" s="46"/>
      <c r="G1324" s="46"/>
      <c r="H1324" s="46"/>
      <c r="I1324" s="46"/>
      <c r="J1324" s="142"/>
      <c r="K1324" s="46"/>
      <c r="L1324" s="46"/>
      <c r="M1324" s="46"/>
      <c r="N1324" s="46"/>
      <c r="O1324" s="46"/>
      <c r="P1324" s="46"/>
      <c r="Q1324" s="46"/>
      <c r="R1324" s="46"/>
      <c r="S1324" s="46"/>
      <c r="T1324" s="46"/>
      <c r="U1324" s="46"/>
      <c r="V1324" s="46"/>
      <c r="W1324" s="142"/>
      <c r="X1324" s="128"/>
      <c r="Y1324" s="187"/>
    </row>
    <row r="1325" spans="1:25" s="27" customFormat="1" x14ac:dyDescent="0.25">
      <c r="A1325" s="50"/>
      <c r="B1325" s="55"/>
      <c r="C1325" s="34"/>
      <c r="D1325" s="46"/>
      <c r="E1325" s="46"/>
      <c r="F1325" s="46"/>
      <c r="G1325" s="46"/>
      <c r="H1325" s="46"/>
      <c r="I1325" s="46"/>
      <c r="J1325" s="142"/>
      <c r="K1325" s="46"/>
      <c r="L1325" s="46"/>
      <c r="M1325" s="46"/>
      <c r="N1325" s="46"/>
      <c r="O1325" s="46"/>
      <c r="P1325" s="46"/>
      <c r="Q1325" s="46"/>
      <c r="R1325" s="46"/>
      <c r="S1325" s="46"/>
      <c r="T1325" s="46"/>
      <c r="U1325" s="46"/>
      <c r="V1325" s="46"/>
      <c r="W1325" s="142"/>
      <c r="X1325" s="128"/>
      <c r="Y1325" s="187"/>
    </row>
    <row r="1326" spans="1:25" s="27" customFormat="1" x14ac:dyDescent="0.25">
      <c r="A1326" s="50"/>
      <c r="B1326" s="55"/>
      <c r="C1326" s="34"/>
      <c r="D1326" s="46"/>
      <c r="E1326" s="46"/>
      <c r="F1326" s="46"/>
      <c r="G1326" s="46"/>
      <c r="H1326" s="46"/>
      <c r="I1326" s="46"/>
      <c r="J1326" s="142"/>
      <c r="K1326" s="46"/>
      <c r="L1326" s="46"/>
      <c r="M1326" s="46"/>
      <c r="N1326" s="46"/>
      <c r="O1326" s="46"/>
      <c r="P1326" s="46"/>
      <c r="Q1326" s="46"/>
      <c r="R1326" s="46"/>
      <c r="S1326" s="46"/>
      <c r="T1326" s="46"/>
      <c r="U1326" s="46"/>
      <c r="V1326" s="46"/>
      <c r="W1326" s="142"/>
      <c r="X1326" s="128"/>
      <c r="Y1326" s="187"/>
    </row>
    <row r="1327" spans="1:25" s="27" customFormat="1" x14ac:dyDescent="0.25">
      <c r="A1327" s="50"/>
      <c r="B1327" s="55"/>
      <c r="C1327" s="34"/>
      <c r="D1327" s="46"/>
      <c r="E1327" s="46"/>
      <c r="F1327" s="46"/>
      <c r="G1327" s="46"/>
      <c r="H1327" s="46"/>
      <c r="I1327" s="46"/>
      <c r="J1327" s="142"/>
      <c r="K1327" s="46"/>
      <c r="L1327" s="46"/>
      <c r="M1327" s="46"/>
      <c r="N1327" s="46"/>
      <c r="O1327" s="46"/>
      <c r="P1327" s="46"/>
      <c r="Q1327" s="46"/>
      <c r="R1327" s="46"/>
      <c r="S1327" s="46"/>
      <c r="T1327" s="46"/>
      <c r="U1327" s="46"/>
      <c r="V1327" s="46"/>
      <c r="W1327" s="142"/>
      <c r="X1327" s="128"/>
      <c r="Y1327" s="187"/>
    </row>
    <row r="1328" spans="1:25" s="27" customFormat="1" x14ac:dyDescent="0.25">
      <c r="A1328" s="50"/>
      <c r="B1328" s="55"/>
      <c r="C1328" s="34"/>
      <c r="D1328" s="46"/>
      <c r="E1328" s="46"/>
      <c r="F1328" s="46"/>
      <c r="G1328" s="46"/>
      <c r="H1328" s="46"/>
      <c r="I1328" s="46"/>
      <c r="J1328" s="142"/>
      <c r="K1328" s="46"/>
      <c r="L1328" s="46"/>
      <c r="M1328" s="46"/>
      <c r="N1328" s="46"/>
      <c r="O1328" s="46"/>
      <c r="P1328" s="46"/>
      <c r="Q1328" s="46"/>
      <c r="R1328" s="46"/>
      <c r="S1328" s="46"/>
      <c r="T1328" s="46"/>
      <c r="U1328" s="46"/>
      <c r="V1328" s="46"/>
      <c r="W1328" s="142"/>
      <c r="X1328" s="128"/>
      <c r="Y1328" s="187"/>
    </row>
    <row r="1329" spans="1:25" s="27" customFormat="1" x14ac:dyDescent="0.25">
      <c r="A1329" s="50"/>
      <c r="B1329" s="55"/>
      <c r="C1329" s="34"/>
      <c r="D1329" s="46"/>
      <c r="E1329" s="46"/>
      <c r="F1329" s="46"/>
      <c r="G1329" s="46"/>
      <c r="H1329" s="46"/>
      <c r="I1329" s="46"/>
      <c r="J1329" s="142"/>
      <c r="K1329" s="46"/>
      <c r="L1329" s="46"/>
      <c r="M1329" s="46"/>
      <c r="N1329" s="46"/>
      <c r="O1329" s="46"/>
      <c r="P1329" s="46"/>
      <c r="Q1329" s="46"/>
      <c r="R1329" s="46"/>
      <c r="S1329" s="46"/>
      <c r="T1329" s="46"/>
      <c r="U1329" s="46"/>
      <c r="V1329" s="46"/>
      <c r="W1329" s="142"/>
      <c r="X1329" s="128"/>
      <c r="Y1329" s="187"/>
    </row>
    <row r="1330" spans="1:25" s="27" customFormat="1" x14ac:dyDescent="0.25">
      <c r="A1330" s="50"/>
      <c r="B1330" s="55"/>
      <c r="C1330" s="34"/>
      <c r="D1330" s="46"/>
      <c r="E1330" s="46"/>
      <c r="F1330" s="46"/>
      <c r="G1330" s="46"/>
      <c r="H1330" s="46"/>
      <c r="I1330" s="46"/>
      <c r="J1330" s="142"/>
      <c r="K1330" s="46"/>
      <c r="L1330" s="46"/>
      <c r="M1330" s="46"/>
      <c r="N1330" s="46"/>
      <c r="O1330" s="46"/>
      <c r="P1330" s="46"/>
      <c r="Q1330" s="46"/>
      <c r="R1330" s="46"/>
      <c r="S1330" s="46"/>
      <c r="T1330" s="46"/>
      <c r="U1330" s="46"/>
      <c r="V1330" s="46"/>
      <c r="W1330" s="142"/>
      <c r="X1330" s="128"/>
      <c r="Y1330" s="187"/>
    </row>
    <row r="1331" spans="1:25" s="27" customFormat="1" x14ac:dyDescent="0.25">
      <c r="A1331" s="50"/>
      <c r="B1331" s="55"/>
      <c r="C1331" s="34"/>
      <c r="D1331" s="46"/>
      <c r="E1331" s="46"/>
      <c r="F1331" s="46"/>
      <c r="G1331" s="46"/>
      <c r="H1331" s="46"/>
      <c r="I1331" s="46"/>
      <c r="J1331" s="142"/>
      <c r="K1331" s="46"/>
      <c r="L1331" s="46"/>
      <c r="M1331" s="46"/>
      <c r="N1331" s="46"/>
      <c r="O1331" s="46"/>
      <c r="P1331" s="46"/>
      <c r="Q1331" s="46"/>
      <c r="R1331" s="46"/>
      <c r="S1331" s="46"/>
      <c r="T1331" s="46"/>
      <c r="U1331" s="46"/>
      <c r="V1331" s="46"/>
      <c r="W1331" s="142"/>
      <c r="X1331" s="128"/>
      <c r="Y1331" s="187"/>
    </row>
    <row r="1332" spans="1:25" s="27" customFormat="1" x14ac:dyDescent="0.25">
      <c r="A1332" s="50"/>
      <c r="B1332" s="55"/>
      <c r="C1332" s="34"/>
      <c r="D1332" s="46"/>
      <c r="E1332" s="46"/>
      <c r="F1332" s="46"/>
      <c r="G1332" s="46"/>
      <c r="H1332" s="46"/>
      <c r="I1332" s="46"/>
      <c r="J1332" s="142"/>
      <c r="K1332" s="46"/>
      <c r="L1332" s="46"/>
      <c r="M1332" s="46"/>
      <c r="N1332" s="46"/>
      <c r="O1332" s="46"/>
      <c r="P1332" s="46"/>
      <c r="Q1332" s="46"/>
      <c r="R1332" s="46"/>
      <c r="S1332" s="46"/>
      <c r="T1332" s="46"/>
      <c r="U1332" s="46"/>
      <c r="V1332" s="46"/>
      <c r="W1332" s="142"/>
      <c r="X1332" s="128"/>
      <c r="Y1332" s="187"/>
    </row>
    <row r="1333" spans="1:25" s="27" customFormat="1" x14ac:dyDescent="0.25">
      <c r="A1333" s="50"/>
      <c r="B1333" s="55"/>
      <c r="C1333" s="34"/>
      <c r="D1333" s="46"/>
      <c r="E1333" s="46"/>
      <c r="F1333" s="46"/>
      <c r="G1333" s="46"/>
      <c r="H1333" s="46"/>
      <c r="I1333" s="46"/>
      <c r="J1333" s="142"/>
      <c r="K1333" s="46"/>
      <c r="L1333" s="46"/>
      <c r="M1333" s="46"/>
      <c r="N1333" s="46"/>
      <c r="O1333" s="46"/>
      <c r="P1333" s="46"/>
      <c r="Q1333" s="46"/>
      <c r="R1333" s="46"/>
      <c r="S1333" s="46"/>
      <c r="T1333" s="46"/>
      <c r="U1333" s="46"/>
      <c r="V1333" s="46"/>
      <c r="W1333" s="142"/>
      <c r="X1333" s="128"/>
      <c r="Y1333" s="187"/>
    </row>
    <row r="1334" spans="1:25" s="27" customFormat="1" x14ac:dyDescent="0.25">
      <c r="A1334" s="50"/>
      <c r="B1334" s="55"/>
      <c r="C1334" s="34"/>
      <c r="D1334" s="46"/>
      <c r="E1334" s="46"/>
      <c r="F1334" s="46"/>
      <c r="G1334" s="46"/>
      <c r="H1334" s="46"/>
      <c r="I1334" s="46"/>
      <c r="J1334" s="142"/>
      <c r="K1334" s="46"/>
      <c r="L1334" s="46"/>
      <c r="M1334" s="46"/>
      <c r="N1334" s="46"/>
      <c r="O1334" s="46"/>
      <c r="P1334" s="46"/>
      <c r="Q1334" s="46"/>
      <c r="R1334" s="46"/>
      <c r="S1334" s="46"/>
      <c r="T1334" s="46"/>
      <c r="U1334" s="46"/>
      <c r="V1334" s="46"/>
      <c r="W1334" s="142"/>
      <c r="X1334" s="128"/>
      <c r="Y1334" s="187"/>
    </row>
    <row r="1335" spans="1:25" s="27" customFormat="1" x14ac:dyDescent="0.25">
      <c r="A1335" s="50"/>
      <c r="B1335" s="55"/>
      <c r="C1335" s="34"/>
      <c r="D1335" s="46"/>
      <c r="E1335" s="46"/>
      <c r="F1335" s="46"/>
      <c r="G1335" s="46"/>
      <c r="H1335" s="46"/>
      <c r="I1335" s="46"/>
      <c r="J1335" s="142"/>
      <c r="K1335" s="46"/>
      <c r="L1335" s="46"/>
      <c r="M1335" s="46"/>
      <c r="N1335" s="46"/>
      <c r="O1335" s="46"/>
      <c r="P1335" s="46"/>
      <c r="Q1335" s="46"/>
      <c r="R1335" s="46"/>
      <c r="S1335" s="46"/>
      <c r="T1335" s="46"/>
      <c r="U1335" s="46"/>
      <c r="V1335" s="46"/>
      <c r="W1335" s="142"/>
      <c r="X1335" s="128"/>
      <c r="Y1335" s="187"/>
    </row>
    <row r="1336" spans="1:25" s="27" customFormat="1" x14ac:dyDescent="0.25">
      <c r="A1336" s="50"/>
      <c r="B1336" s="55"/>
      <c r="C1336" s="34"/>
      <c r="D1336" s="46"/>
      <c r="E1336" s="46"/>
      <c r="F1336" s="46"/>
      <c r="G1336" s="46"/>
      <c r="H1336" s="46"/>
      <c r="I1336" s="46"/>
      <c r="J1336" s="142"/>
      <c r="K1336" s="46"/>
      <c r="L1336" s="46"/>
      <c r="M1336" s="46"/>
      <c r="N1336" s="46"/>
      <c r="O1336" s="46"/>
      <c r="P1336" s="46"/>
      <c r="Q1336" s="46"/>
      <c r="R1336" s="46"/>
      <c r="S1336" s="46"/>
      <c r="T1336" s="46"/>
      <c r="U1336" s="46"/>
      <c r="V1336" s="46"/>
      <c r="W1336" s="142"/>
      <c r="X1336" s="128"/>
      <c r="Y1336" s="187"/>
    </row>
    <row r="1337" spans="1:25" s="27" customFormat="1" x14ac:dyDescent="0.25">
      <c r="A1337" s="50"/>
      <c r="B1337" s="55"/>
      <c r="C1337" s="34"/>
      <c r="D1337" s="46"/>
      <c r="E1337" s="46"/>
      <c r="F1337" s="46"/>
      <c r="G1337" s="46"/>
      <c r="H1337" s="46"/>
      <c r="I1337" s="46"/>
      <c r="J1337" s="142"/>
      <c r="K1337" s="46"/>
      <c r="L1337" s="46"/>
      <c r="M1337" s="46"/>
      <c r="N1337" s="46"/>
      <c r="O1337" s="46"/>
      <c r="P1337" s="46"/>
      <c r="Q1337" s="46"/>
      <c r="R1337" s="46"/>
      <c r="S1337" s="46"/>
      <c r="T1337" s="46"/>
      <c r="U1337" s="46"/>
      <c r="V1337" s="46"/>
      <c r="W1337" s="142"/>
      <c r="X1337" s="128"/>
      <c r="Y1337" s="187"/>
    </row>
    <row r="1338" spans="1:25" s="27" customFormat="1" x14ac:dyDescent="0.25">
      <c r="A1338" s="50"/>
      <c r="B1338" s="55"/>
      <c r="C1338" s="34"/>
      <c r="D1338" s="46"/>
      <c r="E1338" s="46"/>
      <c r="F1338" s="46"/>
      <c r="G1338" s="46"/>
      <c r="H1338" s="46"/>
      <c r="I1338" s="46"/>
      <c r="J1338" s="142"/>
      <c r="K1338" s="46"/>
      <c r="L1338" s="46"/>
      <c r="M1338" s="46"/>
      <c r="N1338" s="46"/>
      <c r="O1338" s="46"/>
      <c r="P1338" s="46"/>
      <c r="Q1338" s="46"/>
      <c r="R1338" s="46"/>
      <c r="S1338" s="46"/>
      <c r="T1338" s="46"/>
      <c r="U1338" s="46"/>
      <c r="V1338" s="46"/>
      <c r="W1338" s="142"/>
      <c r="X1338" s="128"/>
      <c r="Y1338" s="187"/>
    </row>
    <row r="1339" spans="1:25" s="27" customFormat="1" x14ac:dyDescent="0.25">
      <c r="A1339" s="50"/>
      <c r="B1339" s="55"/>
      <c r="C1339" s="34"/>
      <c r="D1339" s="46"/>
      <c r="E1339" s="46"/>
      <c r="F1339" s="46"/>
      <c r="G1339" s="46"/>
      <c r="H1339" s="46"/>
      <c r="I1339" s="46"/>
      <c r="J1339" s="142"/>
      <c r="K1339" s="46"/>
      <c r="L1339" s="46"/>
      <c r="M1339" s="46"/>
      <c r="N1339" s="46"/>
      <c r="O1339" s="46"/>
      <c r="P1339" s="46"/>
      <c r="Q1339" s="46"/>
      <c r="R1339" s="46"/>
      <c r="S1339" s="46"/>
      <c r="T1339" s="46"/>
      <c r="U1339" s="46"/>
      <c r="V1339" s="46"/>
      <c r="W1339" s="142"/>
      <c r="X1339" s="128"/>
      <c r="Y1339" s="187"/>
    </row>
    <row r="1340" spans="1:25" s="27" customFormat="1" x14ac:dyDescent="0.25">
      <c r="A1340" s="50"/>
      <c r="B1340" s="55"/>
      <c r="C1340" s="34"/>
      <c r="D1340" s="46"/>
      <c r="E1340" s="46"/>
      <c r="F1340" s="46"/>
      <c r="G1340" s="46"/>
      <c r="H1340" s="46"/>
      <c r="I1340" s="46"/>
      <c r="J1340" s="142"/>
      <c r="K1340" s="46"/>
      <c r="L1340" s="46"/>
      <c r="M1340" s="46"/>
      <c r="N1340" s="46"/>
      <c r="O1340" s="46"/>
      <c r="P1340" s="46"/>
      <c r="Q1340" s="46"/>
      <c r="R1340" s="46"/>
      <c r="S1340" s="46"/>
      <c r="T1340" s="46"/>
      <c r="U1340" s="46"/>
      <c r="V1340" s="46"/>
      <c r="W1340" s="142"/>
      <c r="X1340" s="128"/>
      <c r="Y1340" s="187"/>
    </row>
    <row r="1341" spans="1:25" s="27" customFormat="1" x14ac:dyDescent="0.25">
      <c r="A1341" s="50"/>
      <c r="B1341" s="55"/>
      <c r="C1341" s="34"/>
      <c r="D1341" s="46"/>
      <c r="E1341" s="46"/>
      <c r="F1341" s="46"/>
      <c r="G1341" s="46"/>
      <c r="H1341" s="46"/>
      <c r="I1341" s="46"/>
      <c r="J1341" s="142"/>
      <c r="K1341" s="46"/>
      <c r="L1341" s="46"/>
      <c r="M1341" s="46"/>
      <c r="N1341" s="46"/>
      <c r="O1341" s="46"/>
      <c r="P1341" s="46"/>
      <c r="Q1341" s="46"/>
      <c r="R1341" s="46"/>
      <c r="S1341" s="46"/>
      <c r="T1341" s="46"/>
      <c r="U1341" s="46"/>
      <c r="V1341" s="46"/>
      <c r="W1341" s="142"/>
      <c r="X1341" s="128"/>
      <c r="Y1341" s="187"/>
    </row>
    <row r="1342" spans="1:25" s="27" customFormat="1" x14ac:dyDescent="0.25">
      <c r="A1342" s="50"/>
      <c r="B1342" s="55"/>
      <c r="C1342" s="34"/>
      <c r="D1342" s="46"/>
      <c r="E1342" s="46"/>
      <c r="F1342" s="46"/>
      <c r="G1342" s="46"/>
      <c r="H1342" s="46"/>
      <c r="I1342" s="46"/>
      <c r="J1342" s="142"/>
      <c r="K1342" s="46"/>
      <c r="L1342" s="46"/>
      <c r="M1342" s="46"/>
      <c r="N1342" s="46"/>
      <c r="O1342" s="46"/>
      <c r="P1342" s="46"/>
      <c r="Q1342" s="46"/>
      <c r="R1342" s="46"/>
      <c r="S1342" s="46"/>
      <c r="T1342" s="46"/>
      <c r="U1342" s="46"/>
      <c r="V1342" s="46"/>
      <c r="W1342" s="142"/>
      <c r="X1342" s="128"/>
      <c r="Y1342" s="187"/>
    </row>
    <row r="1343" spans="1:25" s="27" customFormat="1" x14ac:dyDescent="0.25">
      <c r="A1343" s="50"/>
      <c r="B1343" s="55"/>
      <c r="C1343" s="34"/>
      <c r="D1343" s="46"/>
      <c r="E1343" s="46"/>
      <c r="F1343" s="46"/>
      <c r="G1343" s="46"/>
      <c r="H1343" s="46"/>
      <c r="I1343" s="46"/>
      <c r="J1343" s="142"/>
      <c r="K1343" s="46"/>
      <c r="L1343" s="46"/>
      <c r="M1343" s="46"/>
      <c r="N1343" s="46"/>
      <c r="O1343" s="46"/>
      <c r="P1343" s="46"/>
      <c r="Q1343" s="46"/>
      <c r="R1343" s="46"/>
      <c r="S1343" s="46"/>
      <c r="T1343" s="46"/>
      <c r="U1343" s="46"/>
      <c r="V1343" s="46"/>
      <c r="W1343" s="142"/>
      <c r="X1343" s="128"/>
      <c r="Y1343" s="187"/>
    </row>
    <row r="1344" spans="1:25" s="27" customFormat="1" x14ac:dyDescent="0.25">
      <c r="A1344" s="50"/>
      <c r="B1344" s="55"/>
      <c r="C1344" s="34"/>
      <c r="D1344" s="46"/>
      <c r="E1344" s="46"/>
      <c r="F1344" s="46"/>
      <c r="G1344" s="46"/>
      <c r="H1344" s="46"/>
      <c r="I1344" s="46"/>
      <c r="J1344" s="142"/>
      <c r="K1344" s="46"/>
      <c r="L1344" s="46"/>
      <c r="M1344" s="46"/>
      <c r="N1344" s="46"/>
      <c r="O1344" s="46"/>
      <c r="P1344" s="46"/>
      <c r="Q1344" s="46"/>
      <c r="R1344" s="46"/>
      <c r="S1344" s="46"/>
      <c r="T1344" s="46"/>
      <c r="U1344" s="46"/>
      <c r="V1344" s="46"/>
      <c r="W1344" s="142"/>
      <c r="X1344" s="128"/>
      <c r="Y1344" s="187"/>
    </row>
    <row r="1345" spans="1:25" s="27" customFormat="1" x14ac:dyDescent="0.25">
      <c r="A1345" s="50"/>
      <c r="B1345" s="55"/>
      <c r="C1345" s="34"/>
      <c r="D1345" s="46"/>
      <c r="E1345" s="46"/>
      <c r="F1345" s="46"/>
      <c r="G1345" s="46"/>
      <c r="H1345" s="46"/>
      <c r="I1345" s="46"/>
      <c r="J1345" s="142"/>
      <c r="K1345" s="46"/>
      <c r="L1345" s="46"/>
      <c r="M1345" s="46"/>
      <c r="N1345" s="46"/>
      <c r="O1345" s="46"/>
      <c r="P1345" s="46"/>
      <c r="Q1345" s="46"/>
      <c r="R1345" s="46"/>
      <c r="S1345" s="46"/>
      <c r="T1345" s="46"/>
      <c r="U1345" s="46"/>
      <c r="V1345" s="46"/>
      <c r="W1345" s="142"/>
      <c r="X1345" s="128"/>
      <c r="Y1345" s="187"/>
    </row>
    <row r="1346" spans="1:25" s="27" customFormat="1" x14ac:dyDescent="0.25">
      <c r="A1346" s="50"/>
      <c r="B1346" s="55"/>
      <c r="C1346" s="34"/>
      <c r="D1346" s="46"/>
      <c r="E1346" s="46"/>
      <c r="F1346" s="46"/>
      <c r="G1346" s="46"/>
      <c r="H1346" s="46"/>
      <c r="I1346" s="46"/>
      <c r="J1346" s="142"/>
      <c r="K1346" s="46"/>
      <c r="L1346" s="46"/>
      <c r="M1346" s="46"/>
      <c r="N1346" s="46"/>
      <c r="O1346" s="46"/>
      <c r="P1346" s="46"/>
      <c r="Q1346" s="46"/>
      <c r="R1346" s="46"/>
      <c r="S1346" s="46"/>
      <c r="T1346" s="46"/>
      <c r="U1346" s="46"/>
      <c r="V1346" s="46"/>
      <c r="W1346" s="142"/>
      <c r="X1346" s="128"/>
      <c r="Y1346" s="187"/>
    </row>
    <row r="1347" spans="1:25" s="27" customFormat="1" x14ac:dyDescent="0.25">
      <c r="A1347" s="50"/>
      <c r="B1347" s="55"/>
      <c r="C1347" s="34"/>
      <c r="D1347" s="46"/>
      <c r="E1347" s="46"/>
      <c r="F1347" s="46"/>
      <c r="G1347" s="46"/>
      <c r="H1347" s="46"/>
      <c r="I1347" s="46"/>
      <c r="J1347" s="142"/>
      <c r="K1347" s="46"/>
      <c r="L1347" s="46"/>
      <c r="M1347" s="46"/>
      <c r="N1347" s="46"/>
      <c r="O1347" s="46"/>
      <c r="P1347" s="46"/>
      <c r="Q1347" s="46"/>
      <c r="R1347" s="46"/>
      <c r="S1347" s="46"/>
      <c r="T1347" s="46"/>
      <c r="U1347" s="46"/>
      <c r="V1347" s="46"/>
      <c r="W1347" s="142"/>
      <c r="X1347" s="128"/>
      <c r="Y1347" s="187"/>
    </row>
    <row r="1348" spans="1:25" s="27" customFormat="1" x14ac:dyDescent="0.25">
      <c r="A1348" s="50"/>
      <c r="B1348" s="55"/>
      <c r="C1348" s="34"/>
      <c r="D1348" s="46"/>
      <c r="E1348" s="46"/>
      <c r="F1348" s="46"/>
      <c r="G1348" s="46"/>
      <c r="H1348" s="46"/>
      <c r="I1348" s="46"/>
      <c r="J1348" s="142"/>
      <c r="K1348" s="46"/>
      <c r="L1348" s="46"/>
      <c r="M1348" s="46"/>
      <c r="N1348" s="46"/>
      <c r="O1348" s="46"/>
      <c r="P1348" s="46"/>
      <c r="Q1348" s="46"/>
      <c r="R1348" s="46"/>
      <c r="S1348" s="46"/>
      <c r="T1348" s="46"/>
      <c r="U1348" s="46"/>
      <c r="V1348" s="46"/>
      <c r="W1348" s="142"/>
      <c r="X1348" s="128"/>
      <c r="Y1348" s="187"/>
    </row>
    <row r="1349" spans="1:25" s="27" customFormat="1" x14ac:dyDescent="0.25">
      <c r="A1349" s="50"/>
      <c r="B1349" s="55"/>
      <c r="C1349" s="34"/>
      <c r="D1349" s="46"/>
      <c r="E1349" s="46"/>
      <c r="F1349" s="46"/>
      <c r="G1349" s="46"/>
      <c r="H1349" s="46"/>
      <c r="I1349" s="46"/>
      <c r="J1349" s="142"/>
      <c r="K1349" s="46"/>
      <c r="L1349" s="46"/>
      <c r="M1349" s="46"/>
      <c r="N1349" s="46"/>
      <c r="O1349" s="46"/>
      <c r="P1349" s="46"/>
      <c r="Q1349" s="46"/>
      <c r="R1349" s="46"/>
      <c r="S1349" s="46"/>
      <c r="T1349" s="46"/>
      <c r="U1349" s="46"/>
      <c r="V1349" s="46"/>
      <c r="W1349" s="142"/>
      <c r="X1349" s="128"/>
      <c r="Y1349" s="187"/>
    </row>
    <row r="1350" spans="1:25" s="27" customFormat="1" x14ac:dyDescent="0.25">
      <c r="A1350" s="50"/>
      <c r="B1350" s="55"/>
      <c r="C1350" s="34"/>
      <c r="D1350" s="46"/>
      <c r="E1350" s="46"/>
      <c r="F1350" s="46"/>
      <c r="G1350" s="46"/>
      <c r="H1350" s="46"/>
      <c r="I1350" s="46"/>
      <c r="J1350" s="142"/>
      <c r="K1350" s="46"/>
      <c r="L1350" s="46"/>
      <c r="M1350" s="46"/>
      <c r="N1350" s="46"/>
      <c r="O1350" s="46"/>
      <c r="P1350" s="46"/>
      <c r="Q1350" s="46"/>
      <c r="R1350" s="46"/>
      <c r="S1350" s="46"/>
      <c r="T1350" s="46"/>
      <c r="U1350" s="46"/>
      <c r="V1350" s="46"/>
      <c r="W1350" s="142"/>
      <c r="X1350" s="128"/>
      <c r="Y1350" s="187"/>
    </row>
    <row r="1351" spans="1:25" s="27" customFormat="1" x14ac:dyDescent="0.25">
      <c r="A1351" s="50"/>
      <c r="B1351" s="55"/>
      <c r="C1351" s="34"/>
      <c r="D1351" s="46"/>
      <c r="E1351" s="46"/>
      <c r="F1351" s="46"/>
      <c r="G1351" s="46"/>
      <c r="H1351" s="46"/>
      <c r="I1351" s="46"/>
      <c r="J1351" s="142"/>
      <c r="K1351" s="46"/>
      <c r="L1351" s="46"/>
      <c r="M1351" s="46"/>
      <c r="N1351" s="46"/>
      <c r="O1351" s="46"/>
      <c r="P1351" s="46"/>
      <c r="Q1351" s="46"/>
      <c r="R1351" s="46"/>
      <c r="S1351" s="46"/>
      <c r="T1351" s="46"/>
      <c r="U1351" s="46"/>
      <c r="V1351" s="46"/>
      <c r="W1351" s="142"/>
      <c r="X1351" s="128"/>
      <c r="Y1351" s="187"/>
    </row>
    <row r="1352" spans="1:25" s="27" customFormat="1" x14ac:dyDescent="0.25">
      <c r="A1352" s="50"/>
      <c r="B1352" s="55"/>
      <c r="C1352" s="34"/>
      <c r="D1352" s="46"/>
      <c r="E1352" s="46"/>
      <c r="F1352" s="46"/>
      <c r="G1352" s="46"/>
      <c r="H1352" s="46"/>
      <c r="I1352" s="46"/>
      <c r="J1352" s="142"/>
      <c r="K1352" s="46"/>
      <c r="L1352" s="46"/>
      <c r="M1352" s="46"/>
      <c r="N1352" s="46"/>
      <c r="O1352" s="46"/>
      <c r="P1352" s="46"/>
      <c r="Q1352" s="46"/>
      <c r="R1352" s="46"/>
      <c r="S1352" s="46"/>
      <c r="T1352" s="46"/>
      <c r="U1352" s="46"/>
      <c r="V1352" s="46"/>
      <c r="W1352" s="142"/>
      <c r="X1352" s="128"/>
      <c r="Y1352" s="187"/>
    </row>
    <row r="1353" spans="1:25" s="27" customFormat="1" x14ac:dyDescent="0.25">
      <c r="A1353" s="50"/>
      <c r="B1353" s="55"/>
      <c r="C1353" s="34"/>
      <c r="D1353" s="46"/>
      <c r="E1353" s="46"/>
      <c r="F1353" s="46"/>
      <c r="G1353" s="46"/>
      <c r="H1353" s="46"/>
      <c r="I1353" s="46"/>
      <c r="J1353" s="142"/>
      <c r="K1353" s="46"/>
      <c r="L1353" s="46"/>
      <c r="M1353" s="46"/>
      <c r="N1353" s="46"/>
      <c r="O1353" s="46"/>
      <c r="P1353" s="46"/>
      <c r="Q1353" s="46"/>
      <c r="R1353" s="46"/>
      <c r="S1353" s="46"/>
      <c r="T1353" s="46"/>
      <c r="U1353" s="46"/>
      <c r="V1353" s="46"/>
      <c r="W1353" s="142"/>
      <c r="X1353" s="128"/>
      <c r="Y1353" s="187"/>
    </row>
    <row r="1354" spans="1:25" s="27" customFormat="1" x14ac:dyDescent="0.25">
      <c r="A1354" s="50"/>
      <c r="B1354" s="55"/>
      <c r="C1354" s="34"/>
      <c r="D1354" s="46"/>
      <c r="E1354" s="46"/>
      <c r="F1354" s="46"/>
      <c r="G1354" s="46"/>
      <c r="H1354" s="46"/>
      <c r="I1354" s="46"/>
      <c r="J1354" s="142"/>
      <c r="K1354" s="46"/>
      <c r="L1354" s="46"/>
      <c r="M1354" s="46"/>
      <c r="N1354" s="46"/>
      <c r="O1354" s="46"/>
      <c r="P1354" s="46"/>
      <c r="Q1354" s="46"/>
      <c r="R1354" s="46"/>
      <c r="S1354" s="46"/>
      <c r="T1354" s="46"/>
      <c r="U1354" s="46"/>
      <c r="V1354" s="46"/>
      <c r="W1354" s="142"/>
      <c r="X1354" s="128"/>
      <c r="Y1354" s="187"/>
    </row>
    <row r="1355" spans="1:25" s="27" customFormat="1" x14ac:dyDescent="0.25">
      <c r="A1355" s="50"/>
      <c r="B1355" s="55"/>
      <c r="C1355" s="34"/>
      <c r="D1355" s="46"/>
      <c r="E1355" s="46"/>
      <c r="F1355" s="46"/>
      <c r="G1355" s="46"/>
      <c r="H1355" s="46"/>
      <c r="I1355" s="46"/>
      <c r="J1355" s="142"/>
      <c r="K1355" s="46"/>
      <c r="L1355" s="46"/>
      <c r="M1355" s="46"/>
      <c r="N1355" s="46"/>
      <c r="O1355" s="46"/>
      <c r="P1355" s="46"/>
      <c r="Q1355" s="46"/>
      <c r="R1355" s="46"/>
      <c r="S1355" s="46"/>
      <c r="T1355" s="46"/>
      <c r="U1355" s="46"/>
      <c r="V1355" s="46"/>
      <c r="W1355" s="142"/>
      <c r="X1355" s="128"/>
      <c r="Y1355" s="187"/>
    </row>
    <row r="1356" spans="1:25" s="27" customFormat="1" x14ac:dyDescent="0.25">
      <c r="A1356" s="50"/>
      <c r="B1356" s="55"/>
      <c r="C1356" s="34"/>
      <c r="D1356" s="46"/>
      <c r="E1356" s="46"/>
      <c r="F1356" s="46"/>
      <c r="G1356" s="46"/>
      <c r="H1356" s="46"/>
      <c r="I1356" s="46"/>
      <c r="J1356" s="142"/>
      <c r="K1356" s="46"/>
      <c r="L1356" s="46"/>
      <c r="M1356" s="46"/>
      <c r="N1356" s="46"/>
      <c r="O1356" s="46"/>
      <c r="P1356" s="46"/>
      <c r="Q1356" s="46"/>
      <c r="R1356" s="46"/>
      <c r="S1356" s="46"/>
      <c r="T1356" s="46"/>
      <c r="U1356" s="46"/>
      <c r="V1356" s="46"/>
      <c r="W1356" s="142"/>
      <c r="X1356" s="128"/>
      <c r="Y1356" s="187"/>
    </row>
    <row r="1357" spans="1:25" s="27" customFormat="1" x14ac:dyDescent="0.25">
      <c r="A1357" s="50"/>
      <c r="B1357" s="55"/>
      <c r="C1357" s="34"/>
      <c r="D1357" s="46"/>
      <c r="E1357" s="46"/>
      <c r="F1357" s="46"/>
      <c r="G1357" s="46"/>
      <c r="H1357" s="46"/>
      <c r="I1357" s="46"/>
      <c r="J1357" s="142"/>
      <c r="K1357" s="46"/>
      <c r="L1357" s="46"/>
      <c r="M1357" s="46"/>
      <c r="N1357" s="46"/>
      <c r="O1357" s="46"/>
      <c r="P1357" s="46"/>
      <c r="Q1357" s="46"/>
      <c r="R1357" s="46"/>
      <c r="S1357" s="46"/>
      <c r="T1357" s="46"/>
      <c r="U1357" s="46"/>
      <c r="V1357" s="46"/>
      <c r="W1357" s="142"/>
      <c r="X1357" s="128"/>
      <c r="Y1357" s="187"/>
    </row>
    <row r="1358" spans="1:25" s="27" customFormat="1" x14ac:dyDescent="0.25">
      <c r="A1358" s="50"/>
      <c r="B1358" s="55"/>
      <c r="C1358" s="34"/>
      <c r="D1358" s="46"/>
      <c r="E1358" s="46"/>
      <c r="F1358" s="46"/>
      <c r="G1358" s="46"/>
      <c r="H1358" s="46"/>
      <c r="I1358" s="46"/>
      <c r="J1358" s="142"/>
      <c r="K1358" s="46"/>
      <c r="L1358" s="46"/>
      <c r="M1358" s="46"/>
      <c r="N1358" s="46"/>
      <c r="O1358" s="46"/>
      <c r="P1358" s="46"/>
      <c r="Q1358" s="46"/>
      <c r="R1358" s="46"/>
      <c r="S1358" s="46"/>
      <c r="T1358" s="46"/>
      <c r="U1358" s="46"/>
      <c r="V1358" s="46"/>
      <c r="W1358" s="142"/>
      <c r="X1358" s="128"/>
      <c r="Y1358" s="187"/>
    </row>
    <row r="1359" spans="1:25" s="27" customFormat="1" x14ac:dyDescent="0.25">
      <c r="A1359" s="50"/>
      <c r="B1359" s="55"/>
      <c r="C1359" s="34"/>
      <c r="D1359" s="46"/>
      <c r="E1359" s="46"/>
      <c r="F1359" s="46"/>
      <c r="G1359" s="46"/>
      <c r="H1359" s="46"/>
      <c r="I1359" s="46"/>
      <c r="J1359" s="142"/>
      <c r="K1359" s="46"/>
      <c r="L1359" s="46"/>
      <c r="M1359" s="46"/>
      <c r="N1359" s="46"/>
      <c r="O1359" s="46"/>
      <c r="P1359" s="46"/>
      <c r="Q1359" s="46"/>
      <c r="R1359" s="46"/>
      <c r="S1359" s="46"/>
      <c r="T1359" s="46"/>
      <c r="U1359" s="46"/>
      <c r="V1359" s="46"/>
      <c r="W1359" s="142"/>
      <c r="X1359" s="128"/>
      <c r="Y1359" s="187"/>
    </row>
    <row r="1360" spans="1:25" s="27" customFormat="1" x14ac:dyDescent="0.25">
      <c r="A1360" s="50"/>
      <c r="B1360" s="55"/>
      <c r="C1360" s="34"/>
      <c r="D1360" s="46"/>
      <c r="E1360" s="46"/>
      <c r="F1360" s="46"/>
      <c r="G1360" s="46"/>
      <c r="H1360" s="46"/>
      <c r="I1360" s="46"/>
      <c r="J1360" s="142"/>
      <c r="K1360" s="46"/>
      <c r="L1360" s="46"/>
      <c r="M1360" s="46"/>
      <c r="N1360" s="46"/>
      <c r="O1360" s="46"/>
      <c r="P1360" s="46"/>
      <c r="Q1360" s="46"/>
      <c r="R1360" s="46"/>
      <c r="S1360" s="46"/>
      <c r="T1360" s="46"/>
      <c r="U1360" s="46"/>
      <c r="V1360" s="46"/>
      <c r="W1360" s="142"/>
      <c r="X1360" s="128"/>
      <c r="Y1360" s="187"/>
    </row>
    <row r="1361" spans="1:25" s="27" customFormat="1" x14ac:dyDescent="0.25">
      <c r="A1361" s="50"/>
      <c r="B1361" s="55"/>
      <c r="C1361" s="34"/>
      <c r="D1361" s="46"/>
      <c r="E1361" s="46"/>
      <c r="F1361" s="46"/>
      <c r="G1361" s="46"/>
      <c r="H1361" s="46"/>
      <c r="I1361" s="46"/>
      <c r="J1361" s="142"/>
      <c r="K1361" s="46"/>
      <c r="L1361" s="46"/>
      <c r="M1361" s="46"/>
      <c r="N1361" s="46"/>
      <c r="O1361" s="46"/>
      <c r="P1361" s="46"/>
      <c r="Q1361" s="46"/>
      <c r="R1361" s="46"/>
      <c r="S1361" s="46"/>
      <c r="T1361" s="46"/>
      <c r="U1361" s="46"/>
      <c r="V1361" s="46"/>
      <c r="W1361" s="142"/>
      <c r="X1361" s="128"/>
      <c r="Y1361" s="187"/>
    </row>
    <row r="1362" spans="1:25" s="27" customFormat="1" x14ac:dyDescent="0.25">
      <c r="A1362" s="50"/>
      <c r="B1362" s="55"/>
      <c r="C1362" s="34"/>
      <c r="D1362" s="46"/>
      <c r="E1362" s="46"/>
      <c r="F1362" s="46"/>
      <c r="G1362" s="46"/>
      <c r="H1362" s="46"/>
      <c r="I1362" s="46"/>
      <c r="J1362" s="142"/>
      <c r="K1362" s="46"/>
      <c r="L1362" s="46"/>
      <c r="M1362" s="46"/>
      <c r="N1362" s="46"/>
      <c r="O1362" s="46"/>
      <c r="P1362" s="46"/>
      <c r="Q1362" s="46"/>
      <c r="R1362" s="46"/>
      <c r="S1362" s="46"/>
      <c r="T1362" s="46"/>
      <c r="U1362" s="46"/>
      <c r="V1362" s="46"/>
      <c r="W1362" s="142"/>
      <c r="X1362" s="128"/>
      <c r="Y1362" s="187"/>
    </row>
    <row r="1363" spans="1:25" s="27" customFormat="1" x14ac:dyDescent="0.25">
      <c r="A1363" s="50"/>
      <c r="B1363" s="55"/>
      <c r="C1363" s="34"/>
      <c r="D1363" s="46"/>
      <c r="E1363" s="46"/>
      <c r="F1363" s="46"/>
      <c r="G1363" s="46"/>
      <c r="H1363" s="46"/>
      <c r="I1363" s="46"/>
      <c r="J1363" s="142"/>
      <c r="K1363" s="46"/>
      <c r="L1363" s="46"/>
      <c r="M1363" s="46"/>
      <c r="N1363" s="46"/>
      <c r="O1363" s="46"/>
      <c r="P1363" s="46"/>
      <c r="Q1363" s="46"/>
      <c r="R1363" s="46"/>
      <c r="S1363" s="46"/>
      <c r="T1363" s="46"/>
      <c r="U1363" s="46"/>
      <c r="V1363" s="46"/>
      <c r="W1363" s="142"/>
      <c r="X1363" s="128"/>
      <c r="Y1363" s="187"/>
    </row>
    <row r="1364" spans="1:25" s="27" customFormat="1" x14ac:dyDescent="0.25">
      <c r="A1364" s="50"/>
      <c r="B1364" s="55"/>
      <c r="C1364" s="34"/>
      <c r="D1364" s="46"/>
      <c r="E1364" s="46"/>
      <c r="F1364" s="46"/>
      <c r="G1364" s="46"/>
      <c r="H1364" s="46"/>
      <c r="I1364" s="46"/>
      <c r="J1364" s="142"/>
      <c r="K1364" s="46"/>
      <c r="L1364" s="46"/>
      <c r="M1364" s="46"/>
      <c r="N1364" s="46"/>
      <c r="O1364" s="46"/>
      <c r="P1364" s="46"/>
      <c r="Q1364" s="46"/>
      <c r="R1364" s="46"/>
      <c r="S1364" s="46"/>
      <c r="T1364" s="46"/>
      <c r="U1364" s="46"/>
      <c r="V1364" s="46"/>
      <c r="W1364" s="142"/>
      <c r="X1364" s="128"/>
      <c r="Y1364" s="187"/>
    </row>
    <row r="1365" spans="1:25" s="27" customFormat="1" x14ac:dyDescent="0.25">
      <c r="A1365" s="50"/>
      <c r="B1365" s="55"/>
      <c r="C1365" s="34"/>
      <c r="D1365" s="46"/>
      <c r="E1365" s="46"/>
      <c r="F1365" s="46"/>
      <c r="G1365" s="46"/>
      <c r="H1365" s="46"/>
      <c r="I1365" s="46"/>
      <c r="J1365" s="142"/>
      <c r="K1365" s="46"/>
      <c r="L1365" s="46"/>
      <c r="M1365" s="46"/>
      <c r="N1365" s="46"/>
      <c r="O1365" s="46"/>
      <c r="P1365" s="46"/>
      <c r="Q1365" s="46"/>
      <c r="R1365" s="46"/>
      <c r="S1365" s="46"/>
      <c r="T1365" s="46"/>
      <c r="U1365" s="46"/>
      <c r="V1365" s="46"/>
      <c r="W1365" s="142"/>
      <c r="X1365" s="128"/>
      <c r="Y1365" s="187"/>
    </row>
    <row r="1366" spans="1:25" s="27" customFormat="1" x14ac:dyDescent="0.25">
      <c r="A1366" s="50"/>
      <c r="B1366" s="55"/>
      <c r="C1366" s="34"/>
      <c r="D1366" s="46"/>
      <c r="E1366" s="46"/>
      <c r="F1366" s="46"/>
      <c r="G1366" s="46"/>
      <c r="H1366" s="46"/>
      <c r="I1366" s="46"/>
      <c r="J1366" s="142"/>
      <c r="K1366" s="46"/>
      <c r="L1366" s="46"/>
      <c r="M1366" s="46"/>
      <c r="N1366" s="46"/>
      <c r="O1366" s="46"/>
      <c r="P1366" s="46"/>
      <c r="Q1366" s="46"/>
      <c r="R1366" s="46"/>
      <c r="S1366" s="46"/>
      <c r="T1366" s="46"/>
      <c r="U1366" s="46"/>
      <c r="V1366" s="46"/>
      <c r="W1366" s="142"/>
      <c r="X1366" s="128"/>
      <c r="Y1366" s="187"/>
    </row>
    <row r="1367" spans="1:25" s="27" customFormat="1" x14ac:dyDescent="0.25">
      <c r="A1367" s="50"/>
      <c r="B1367" s="55"/>
      <c r="C1367" s="34"/>
      <c r="D1367" s="46"/>
      <c r="E1367" s="46"/>
      <c r="F1367" s="46"/>
      <c r="G1367" s="46"/>
      <c r="H1367" s="46"/>
      <c r="I1367" s="46"/>
      <c r="J1367" s="142"/>
      <c r="K1367" s="46"/>
      <c r="L1367" s="46"/>
      <c r="M1367" s="46"/>
      <c r="N1367" s="46"/>
      <c r="O1367" s="46"/>
      <c r="P1367" s="46"/>
      <c r="Q1367" s="46"/>
      <c r="R1367" s="46"/>
      <c r="S1367" s="46"/>
      <c r="T1367" s="46"/>
      <c r="U1367" s="46"/>
      <c r="V1367" s="46"/>
      <c r="W1367" s="142"/>
      <c r="X1367" s="128"/>
      <c r="Y1367" s="187"/>
    </row>
    <row r="1368" spans="1:25" s="27" customFormat="1" x14ac:dyDescent="0.25">
      <c r="A1368" s="50"/>
      <c r="B1368" s="55"/>
      <c r="C1368" s="34"/>
      <c r="D1368" s="46"/>
      <c r="E1368" s="46"/>
      <c r="F1368" s="46"/>
      <c r="G1368" s="46"/>
      <c r="H1368" s="46"/>
      <c r="I1368" s="46"/>
      <c r="J1368" s="142"/>
      <c r="K1368" s="46"/>
      <c r="L1368" s="46"/>
      <c r="M1368" s="46"/>
      <c r="N1368" s="46"/>
      <c r="O1368" s="46"/>
      <c r="P1368" s="46"/>
      <c r="Q1368" s="46"/>
      <c r="R1368" s="46"/>
      <c r="S1368" s="46"/>
      <c r="T1368" s="46"/>
      <c r="U1368" s="46"/>
      <c r="V1368" s="46"/>
      <c r="W1368" s="142"/>
      <c r="X1368" s="128"/>
      <c r="Y1368" s="187"/>
    </row>
    <row r="1369" spans="1:25" s="27" customFormat="1" x14ac:dyDescent="0.25">
      <c r="A1369" s="50"/>
      <c r="B1369" s="55"/>
      <c r="C1369" s="34"/>
      <c r="D1369" s="46"/>
      <c r="E1369" s="46"/>
      <c r="F1369" s="46"/>
      <c r="G1369" s="46"/>
      <c r="H1369" s="46"/>
      <c r="I1369" s="46"/>
      <c r="J1369" s="142"/>
      <c r="K1369" s="46"/>
      <c r="L1369" s="46"/>
      <c r="M1369" s="46"/>
      <c r="N1369" s="46"/>
      <c r="O1369" s="46"/>
      <c r="P1369" s="46"/>
      <c r="Q1369" s="46"/>
      <c r="R1369" s="46"/>
      <c r="S1369" s="46"/>
      <c r="T1369" s="46"/>
      <c r="U1369" s="46"/>
      <c r="V1369" s="46"/>
      <c r="W1369" s="142"/>
      <c r="X1369" s="128"/>
      <c r="Y1369" s="187"/>
    </row>
    <row r="1370" spans="1:25" s="27" customFormat="1" x14ac:dyDescent="0.25">
      <c r="A1370" s="50"/>
      <c r="B1370" s="55"/>
      <c r="C1370" s="34"/>
      <c r="D1370" s="46"/>
      <c r="E1370" s="46"/>
      <c r="F1370" s="46"/>
      <c r="G1370" s="46"/>
      <c r="H1370" s="46"/>
      <c r="I1370" s="46"/>
      <c r="J1370" s="142"/>
      <c r="K1370" s="46"/>
      <c r="L1370" s="46"/>
      <c r="M1370" s="46"/>
      <c r="N1370" s="46"/>
      <c r="O1370" s="46"/>
      <c r="P1370" s="46"/>
      <c r="Q1370" s="46"/>
      <c r="R1370" s="46"/>
      <c r="S1370" s="46"/>
      <c r="T1370" s="46"/>
      <c r="U1370" s="46"/>
      <c r="V1370" s="46"/>
      <c r="W1370" s="142"/>
      <c r="X1370" s="128"/>
      <c r="Y1370" s="187"/>
    </row>
    <row r="1371" spans="1:25" s="27" customFormat="1" x14ac:dyDescent="0.25">
      <c r="A1371" s="50"/>
      <c r="B1371" s="55"/>
      <c r="C1371" s="34"/>
      <c r="D1371" s="46"/>
      <c r="E1371" s="46"/>
      <c r="F1371" s="46"/>
      <c r="G1371" s="46"/>
      <c r="H1371" s="46"/>
      <c r="I1371" s="46"/>
      <c r="J1371" s="142"/>
      <c r="K1371" s="46"/>
      <c r="L1371" s="46"/>
      <c r="M1371" s="46"/>
      <c r="N1371" s="46"/>
      <c r="O1371" s="46"/>
      <c r="P1371" s="46"/>
      <c r="Q1371" s="46"/>
      <c r="R1371" s="46"/>
      <c r="S1371" s="46"/>
      <c r="T1371" s="46"/>
      <c r="U1371" s="46"/>
      <c r="V1371" s="46"/>
      <c r="W1371" s="142"/>
      <c r="X1371" s="128"/>
      <c r="Y1371" s="187"/>
    </row>
    <row r="1372" spans="1:25" s="27" customFormat="1" x14ac:dyDescent="0.25">
      <c r="A1372" s="50"/>
      <c r="B1372" s="55"/>
      <c r="C1372" s="34"/>
      <c r="D1372" s="46"/>
      <c r="E1372" s="46"/>
      <c r="F1372" s="46"/>
      <c r="G1372" s="46"/>
      <c r="H1372" s="46"/>
      <c r="I1372" s="46"/>
      <c r="J1372" s="142"/>
      <c r="K1372" s="46"/>
      <c r="L1372" s="46"/>
      <c r="M1372" s="46"/>
      <c r="N1372" s="46"/>
      <c r="O1372" s="46"/>
      <c r="P1372" s="46"/>
      <c r="Q1372" s="46"/>
      <c r="R1372" s="46"/>
      <c r="S1372" s="46"/>
      <c r="T1372" s="46"/>
      <c r="U1372" s="46"/>
      <c r="V1372" s="46"/>
      <c r="W1372" s="142"/>
      <c r="X1372" s="128"/>
      <c r="Y1372" s="187"/>
    </row>
    <row r="1373" spans="1:25" s="27" customFormat="1" x14ac:dyDescent="0.25">
      <c r="A1373" s="50"/>
      <c r="B1373" s="55"/>
      <c r="C1373" s="34"/>
      <c r="D1373" s="46"/>
      <c r="E1373" s="46"/>
      <c r="F1373" s="46"/>
      <c r="G1373" s="46"/>
      <c r="H1373" s="46"/>
      <c r="I1373" s="46"/>
      <c r="J1373" s="142"/>
      <c r="K1373" s="46"/>
      <c r="L1373" s="46"/>
      <c r="M1373" s="46"/>
      <c r="N1373" s="46"/>
      <c r="O1373" s="46"/>
      <c r="P1373" s="46"/>
      <c r="Q1373" s="46"/>
      <c r="R1373" s="46"/>
      <c r="S1373" s="46"/>
      <c r="T1373" s="46"/>
      <c r="U1373" s="46"/>
      <c r="V1373" s="46"/>
      <c r="W1373" s="142"/>
      <c r="X1373" s="128"/>
      <c r="Y1373" s="187"/>
    </row>
    <row r="1374" spans="1:25" s="27" customFormat="1" x14ac:dyDescent="0.25">
      <c r="A1374" s="50"/>
      <c r="B1374" s="55"/>
      <c r="C1374" s="34"/>
      <c r="D1374" s="46"/>
      <c r="E1374" s="46"/>
      <c r="F1374" s="46"/>
      <c r="G1374" s="46"/>
      <c r="H1374" s="46"/>
      <c r="I1374" s="46"/>
      <c r="J1374" s="142"/>
      <c r="K1374" s="46"/>
      <c r="L1374" s="46"/>
      <c r="M1374" s="46"/>
      <c r="N1374" s="46"/>
      <c r="O1374" s="46"/>
      <c r="P1374" s="46"/>
      <c r="Q1374" s="46"/>
      <c r="R1374" s="46"/>
      <c r="S1374" s="46"/>
      <c r="T1374" s="46"/>
      <c r="U1374" s="46"/>
      <c r="V1374" s="46"/>
      <c r="W1374" s="142"/>
      <c r="X1374" s="128"/>
      <c r="Y1374" s="187"/>
    </row>
    <row r="1375" spans="1:25" s="27" customFormat="1" x14ac:dyDescent="0.25">
      <c r="A1375" s="50"/>
      <c r="B1375" s="55"/>
      <c r="C1375" s="34"/>
      <c r="D1375" s="46"/>
      <c r="E1375" s="46"/>
      <c r="F1375" s="46"/>
      <c r="G1375" s="46"/>
      <c r="H1375" s="46"/>
      <c r="I1375" s="46"/>
      <c r="J1375" s="142"/>
      <c r="K1375" s="46"/>
      <c r="L1375" s="46"/>
      <c r="M1375" s="46"/>
      <c r="N1375" s="46"/>
      <c r="O1375" s="46"/>
      <c r="P1375" s="46"/>
      <c r="Q1375" s="46"/>
      <c r="R1375" s="46"/>
      <c r="S1375" s="46"/>
      <c r="T1375" s="46"/>
      <c r="U1375" s="46"/>
      <c r="V1375" s="46"/>
      <c r="W1375" s="142"/>
      <c r="X1375" s="128"/>
      <c r="Y1375" s="187"/>
    </row>
    <row r="1376" spans="1:25" s="27" customFormat="1" x14ac:dyDescent="0.25">
      <c r="A1376" s="50"/>
      <c r="B1376" s="55"/>
      <c r="C1376" s="34"/>
      <c r="D1376" s="46"/>
      <c r="E1376" s="46"/>
      <c r="F1376" s="46"/>
      <c r="G1376" s="46"/>
      <c r="H1376" s="46"/>
      <c r="I1376" s="46"/>
      <c r="J1376" s="142"/>
      <c r="K1376" s="46"/>
      <c r="L1376" s="46"/>
      <c r="M1376" s="46"/>
      <c r="N1376" s="46"/>
      <c r="O1376" s="46"/>
      <c r="P1376" s="46"/>
      <c r="Q1376" s="46"/>
      <c r="R1376" s="46"/>
      <c r="S1376" s="46"/>
      <c r="T1376" s="46"/>
      <c r="U1376" s="46"/>
      <c r="V1376" s="46"/>
      <c r="W1376" s="142"/>
      <c r="X1376" s="128"/>
      <c r="Y1376" s="187"/>
    </row>
    <row r="1377" spans="1:25" s="27" customFormat="1" x14ac:dyDescent="0.25">
      <c r="A1377" s="50"/>
      <c r="B1377" s="55"/>
      <c r="C1377" s="34"/>
      <c r="D1377" s="46"/>
      <c r="E1377" s="46"/>
      <c r="F1377" s="46"/>
      <c r="G1377" s="46"/>
      <c r="H1377" s="46"/>
      <c r="I1377" s="46"/>
      <c r="J1377" s="142"/>
      <c r="K1377" s="46"/>
      <c r="L1377" s="46"/>
      <c r="M1377" s="46"/>
      <c r="N1377" s="46"/>
      <c r="O1377" s="46"/>
      <c r="P1377" s="46"/>
      <c r="Q1377" s="46"/>
      <c r="R1377" s="46"/>
      <c r="S1377" s="46"/>
      <c r="T1377" s="46"/>
      <c r="U1377" s="46"/>
      <c r="V1377" s="46"/>
      <c r="W1377" s="142"/>
      <c r="X1377" s="128"/>
      <c r="Y1377" s="187"/>
    </row>
    <row r="1378" spans="1:25" s="27" customFormat="1" x14ac:dyDescent="0.25">
      <c r="A1378" s="50"/>
      <c r="B1378" s="55"/>
      <c r="C1378" s="34"/>
      <c r="D1378" s="46"/>
      <c r="E1378" s="46"/>
      <c r="F1378" s="46"/>
      <c r="G1378" s="46"/>
      <c r="H1378" s="46"/>
      <c r="I1378" s="46"/>
      <c r="J1378" s="142"/>
      <c r="K1378" s="46"/>
      <c r="L1378" s="46"/>
      <c r="M1378" s="46"/>
      <c r="N1378" s="46"/>
      <c r="O1378" s="46"/>
      <c r="P1378" s="46"/>
      <c r="Q1378" s="46"/>
      <c r="R1378" s="46"/>
      <c r="S1378" s="46"/>
      <c r="T1378" s="46"/>
      <c r="U1378" s="46"/>
      <c r="V1378" s="46"/>
      <c r="W1378" s="142"/>
      <c r="X1378" s="128"/>
      <c r="Y1378" s="187"/>
    </row>
    <row r="1379" spans="1:25" s="27" customFormat="1" x14ac:dyDescent="0.25">
      <c r="A1379" s="50"/>
      <c r="B1379" s="55"/>
      <c r="C1379" s="34"/>
      <c r="D1379" s="46"/>
      <c r="E1379" s="46"/>
      <c r="F1379" s="46"/>
      <c r="G1379" s="46"/>
      <c r="H1379" s="46"/>
      <c r="I1379" s="46"/>
      <c r="J1379" s="142"/>
      <c r="K1379" s="46"/>
      <c r="L1379" s="46"/>
      <c r="M1379" s="46"/>
      <c r="N1379" s="46"/>
      <c r="O1379" s="46"/>
      <c r="P1379" s="46"/>
      <c r="Q1379" s="46"/>
      <c r="R1379" s="46"/>
      <c r="S1379" s="46"/>
      <c r="T1379" s="46"/>
      <c r="U1379" s="46"/>
      <c r="V1379" s="46"/>
      <c r="W1379" s="142"/>
      <c r="X1379" s="128"/>
      <c r="Y1379" s="187"/>
    </row>
    <row r="1380" spans="1:25" s="27" customFormat="1" x14ac:dyDescent="0.25">
      <c r="A1380" s="50"/>
      <c r="B1380" s="55"/>
      <c r="C1380" s="34"/>
      <c r="D1380" s="46"/>
      <c r="E1380" s="46"/>
      <c r="F1380" s="46"/>
      <c r="G1380" s="46"/>
      <c r="H1380" s="46"/>
      <c r="I1380" s="46"/>
      <c r="J1380" s="142"/>
      <c r="K1380" s="46"/>
      <c r="L1380" s="46"/>
      <c r="M1380" s="46"/>
      <c r="N1380" s="46"/>
      <c r="O1380" s="46"/>
      <c r="P1380" s="46"/>
      <c r="Q1380" s="46"/>
      <c r="R1380" s="46"/>
      <c r="S1380" s="46"/>
      <c r="T1380" s="46"/>
      <c r="U1380" s="46"/>
      <c r="V1380" s="46"/>
      <c r="W1380" s="142"/>
      <c r="X1380" s="128"/>
      <c r="Y1380" s="187"/>
    </row>
    <row r="1381" spans="1:25" s="27" customFormat="1" x14ac:dyDescent="0.25">
      <c r="A1381" s="50"/>
      <c r="B1381" s="55"/>
      <c r="C1381" s="34"/>
      <c r="D1381" s="46"/>
      <c r="E1381" s="46"/>
      <c r="F1381" s="46"/>
      <c r="G1381" s="46"/>
      <c r="H1381" s="46"/>
      <c r="I1381" s="46"/>
      <c r="J1381" s="142"/>
      <c r="K1381" s="46"/>
      <c r="L1381" s="46"/>
      <c r="M1381" s="46"/>
      <c r="N1381" s="46"/>
      <c r="O1381" s="46"/>
      <c r="P1381" s="46"/>
      <c r="Q1381" s="46"/>
      <c r="R1381" s="46"/>
      <c r="S1381" s="46"/>
      <c r="T1381" s="46"/>
      <c r="U1381" s="46"/>
      <c r="V1381" s="46"/>
      <c r="W1381" s="142"/>
      <c r="X1381" s="128"/>
      <c r="Y1381" s="187"/>
    </row>
    <row r="1382" spans="1:25" s="27" customFormat="1" x14ac:dyDescent="0.25">
      <c r="A1382" s="50"/>
      <c r="B1382" s="55"/>
      <c r="C1382" s="34"/>
      <c r="D1382" s="46"/>
      <c r="E1382" s="46"/>
      <c r="F1382" s="46"/>
      <c r="G1382" s="46"/>
      <c r="H1382" s="46"/>
      <c r="I1382" s="46"/>
      <c r="J1382" s="142"/>
      <c r="K1382" s="46"/>
      <c r="L1382" s="46"/>
      <c r="M1382" s="46"/>
      <c r="N1382" s="46"/>
      <c r="O1382" s="46"/>
      <c r="P1382" s="46"/>
      <c r="Q1382" s="46"/>
      <c r="R1382" s="46"/>
      <c r="S1382" s="46"/>
      <c r="T1382" s="46"/>
      <c r="U1382" s="46"/>
      <c r="V1382" s="46"/>
      <c r="W1382" s="142"/>
      <c r="X1382" s="128"/>
      <c r="Y1382" s="187"/>
    </row>
    <row r="1383" spans="1:25" s="27" customFormat="1" x14ac:dyDescent="0.25">
      <c r="A1383" s="50"/>
      <c r="B1383" s="55"/>
      <c r="C1383" s="34"/>
      <c r="D1383" s="46"/>
      <c r="E1383" s="46"/>
      <c r="F1383" s="46"/>
      <c r="G1383" s="46"/>
      <c r="H1383" s="46"/>
      <c r="I1383" s="46"/>
      <c r="J1383" s="142"/>
      <c r="K1383" s="46"/>
      <c r="L1383" s="46"/>
      <c r="M1383" s="46"/>
      <c r="N1383" s="46"/>
      <c r="O1383" s="46"/>
      <c r="P1383" s="46"/>
      <c r="Q1383" s="46"/>
      <c r="R1383" s="46"/>
      <c r="S1383" s="46"/>
      <c r="T1383" s="46"/>
      <c r="U1383" s="46"/>
      <c r="V1383" s="46"/>
      <c r="W1383" s="142"/>
      <c r="X1383" s="128"/>
      <c r="Y1383" s="187"/>
    </row>
    <row r="1384" spans="1:25" s="27" customFormat="1" x14ac:dyDescent="0.25">
      <c r="A1384" s="50"/>
      <c r="B1384" s="55"/>
      <c r="C1384" s="34"/>
      <c r="D1384" s="46"/>
      <c r="E1384" s="46"/>
      <c r="F1384" s="46"/>
      <c r="G1384" s="46"/>
      <c r="H1384" s="46"/>
      <c r="I1384" s="46"/>
      <c r="J1384" s="142"/>
      <c r="K1384" s="46"/>
      <c r="L1384" s="46"/>
      <c r="M1384" s="46"/>
      <c r="N1384" s="46"/>
      <c r="O1384" s="46"/>
      <c r="P1384" s="46"/>
      <c r="Q1384" s="46"/>
      <c r="R1384" s="46"/>
      <c r="S1384" s="46"/>
      <c r="T1384" s="46"/>
      <c r="U1384" s="46"/>
      <c r="V1384" s="46"/>
      <c r="W1384" s="142"/>
      <c r="X1384" s="128"/>
      <c r="Y1384" s="187"/>
    </row>
    <row r="1385" spans="1:25" s="27" customFormat="1" x14ac:dyDescent="0.25">
      <c r="A1385" s="50"/>
      <c r="B1385" s="55"/>
      <c r="C1385" s="34"/>
      <c r="D1385" s="46"/>
      <c r="E1385" s="46"/>
      <c r="F1385" s="46"/>
      <c r="G1385" s="46"/>
      <c r="H1385" s="46"/>
      <c r="I1385" s="46"/>
      <c r="J1385" s="142"/>
      <c r="K1385" s="46"/>
      <c r="L1385" s="46"/>
      <c r="M1385" s="46"/>
      <c r="N1385" s="46"/>
      <c r="O1385" s="46"/>
      <c r="P1385" s="46"/>
      <c r="Q1385" s="46"/>
      <c r="R1385" s="46"/>
      <c r="S1385" s="46"/>
      <c r="T1385" s="46"/>
      <c r="U1385" s="46"/>
      <c r="V1385" s="46"/>
      <c r="W1385" s="142"/>
      <c r="X1385" s="128"/>
      <c r="Y1385" s="187"/>
    </row>
    <row r="1386" spans="1:25" s="27" customFormat="1" x14ac:dyDescent="0.25">
      <c r="A1386" s="50"/>
      <c r="B1386" s="55"/>
      <c r="C1386" s="34"/>
      <c r="D1386" s="46"/>
      <c r="E1386" s="46"/>
      <c r="F1386" s="46"/>
      <c r="G1386" s="46"/>
      <c r="H1386" s="46"/>
      <c r="I1386" s="46"/>
      <c r="J1386" s="142"/>
      <c r="K1386" s="46"/>
      <c r="L1386" s="46"/>
      <c r="M1386" s="46"/>
      <c r="N1386" s="46"/>
      <c r="O1386" s="46"/>
      <c r="P1386" s="46"/>
      <c r="Q1386" s="46"/>
      <c r="R1386" s="46"/>
      <c r="S1386" s="46"/>
      <c r="T1386" s="46"/>
      <c r="U1386" s="46"/>
      <c r="V1386" s="46"/>
      <c r="W1386" s="142"/>
      <c r="X1386" s="128"/>
      <c r="Y1386" s="187"/>
    </row>
    <row r="1387" spans="1:25" s="27" customFormat="1" x14ac:dyDescent="0.25">
      <c r="A1387" s="50"/>
      <c r="B1387" s="55"/>
      <c r="C1387" s="34"/>
      <c r="D1387" s="46"/>
      <c r="E1387" s="46"/>
      <c r="F1387" s="46"/>
      <c r="G1387" s="46"/>
      <c r="H1387" s="46"/>
      <c r="I1387" s="46"/>
      <c r="J1387" s="142"/>
      <c r="K1387" s="46"/>
      <c r="L1387" s="46"/>
      <c r="M1387" s="46"/>
      <c r="N1387" s="46"/>
      <c r="O1387" s="46"/>
      <c r="P1387" s="46"/>
      <c r="Q1387" s="46"/>
      <c r="R1387" s="46"/>
      <c r="S1387" s="46"/>
      <c r="T1387" s="46"/>
      <c r="U1387" s="46"/>
      <c r="V1387" s="46"/>
      <c r="W1387" s="142"/>
      <c r="X1387" s="128"/>
      <c r="Y1387" s="187"/>
    </row>
    <row r="1388" spans="1:25" s="27" customFormat="1" x14ac:dyDescent="0.25">
      <c r="A1388" s="50"/>
      <c r="B1388" s="55"/>
      <c r="C1388" s="34"/>
      <c r="D1388" s="46"/>
      <c r="E1388" s="46"/>
      <c r="F1388" s="46"/>
      <c r="G1388" s="46"/>
      <c r="H1388" s="46"/>
      <c r="I1388" s="46"/>
      <c r="J1388" s="142"/>
      <c r="K1388" s="46"/>
      <c r="L1388" s="46"/>
      <c r="M1388" s="46"/>
      <c r="N1388" s="46"/>
      <c r="O1388" s="46"/>
      <c r="P1388" s="46"/>
      <c r="Q1388" s="46"/>
      <c r="R1388" s="46"/>
      <c r="S1388" s="46"/>
      <c r="T1388" s="46"/>
      <c r="U1388" s="46"/>
      <c r="V1388" s="46"/>
      <c r="W1388" s="142"/>
      <c r="X1388" s="128"/>
      <c r="Y1388" s="187"/>
    </row>
    <row r="1389" spans="1:25" s="27" customFormat="1" x14ac:dyDescent="0.25">
      <c r="A1389" s="50"/>
      <c r="B1389" s="55"/>
      <c r="C1389" s="34"/>
      <c r="D1389" s="46"/>
      <c r="E1389" s="46"/>
      <c r="F1389" s="46"/>
      <c r="G1389" s="46"/>
      <c r="H1389" s="46"/>
      <c r="I1389" s="46"/>
      <c r="J1389" s="142"/>
      <c r="K1389" s="46"/>
      <c r="L1389" s="46"/>
      <c r="M1389" s="46"/>
      <c r="N1389" s="46"/>
      <c r="O1389" s="46"/>
      <c r="P1389" s="46"/>
      <c r="Q1389" s="46"/>
      <c r="R1389" s="46"/>
      <c r="S1389" s="46"/>
      <c r="T1389" s="46"/>
      <c r="U1389" s="46"/>
      <c r="V1389" s="46"/>
      <c r="W1389" s="142"/>
      <c r="X1389" s="128"/>
      <c r="Y1389" s="187"/>
    </row>
    <row r="1390" spans="1:25" s="27" customFormat="1" x14ac:dyDescent="0.25">
      <c r="A1390" s="50"/>
      <c r="B1390" s="55"/>
      <c r="C1390" s="34"/>
      <c r="D1390" s="46"/>
      <c r="E1390" s="46"/>
      <c r="F1390" s="46"/>
      <c r="G1390" s="46"/>
      <c r="H1390" s="46"/>
      <c r="I1390" s="46"/>
      <c r="J1390" s="142"/>
      <c r="K1390" s="46"/>
      <c r="L1390" s="46"/>
      <c r="M1390" s="46"/>
      <c r="N1390" s="46"/>
      <c r="O1390" s="46"/>
      <c r="P1390" s="46"/>
      <c r="Q1390" s="46"/>
      <c r="R1390" s="46"/>
      <c r="S1390" s="46"/>
      <c r="T1390" s="46"/>
      <c r="U1390" s="46"/>
      <c r="V1390" s="46"/>
      <c r="W1390" s="142"/>
      <c r="X1390" s="128"/>
      <c r="Y1390" s="187"/>
    </row>
    <row r="1391" spans="1:25" s="27" customFormat="1" x14ac:dyDescent="0.25">
      <c r="A1391" s="50"/>
      <c r="B1391" s="55"/>
      <c r="C1391" s="34"/>
      <c r="D1391" s="46"/>
      <c r="E1391" s="46"/>
      <c r="F1391" s="46"/>
      <c r="G1391" s="46"/>
      <c r="H1391" s="46"/>
      <c r="I1391" s="46"/>
      <c r="J1391" s="142"/>
      <c r="K1391" s="46"/>
      <c r="L1391" s="46"/>
      <c r="M1391" s="46"/>
      <c r="N1391" s="46"/>
      <c r="O1391" s="46"/>
      <c r="P1391" s="46"/>
      <c r="Q1391" s="46"/>
      <c r="R1391" s="46"/>
      <c r="S1391" s="46"/>
      <c r="T1391" s="46"/>
      <c r="U1391" s="46"/>
      <c r="V1391" s="46"/>
      <c r="W1391" s="142"/>
      <c r="X1391" s="128"/>
      <c r="Y1391" s="187"/>
    </row>
    <row r="1392" spans="1:25" s="27" customFormat="1" x14ac:dyDescent="0.25">
      <c r="A1392" s="50"/>
      <c r="B1392" s="55"/>
      <c r="C1392" s="34"/>
      <c r="D1392" s="46"/>
      <c r="E1392" s="46"/>
      <c r="F1392" s="46"/>
      <c r="G1392" s="46"/>
      <c r="H1392" s="46"/>
      <c r="I1392" s="46"/>
      <c r="J1392" s="142"/>
      <c r="K1392" s="46"/>
      <c r="L1392" s="46"/>
      <c r="M1392" s="46"/>
      <c r="N1392" s="46"/>
      <c r="O1392" s="46"/>
      <c r="P1392" s="46"/>
      <c r="Q1392" s="46"/>
      <c r="R1392" s="46"/>
      <c r="S1392" s="46"/>
      <c r="T1392" s="46"/>
      <c r="U1392" s="46"/>
      <c r="V1392" s="46"/>
      <c r="W1392" s="142"/>
      <c r="X1392" s="128"/>
      <c r="Y1392" s="187"/>
    </row>
    <row r="1393" spans="1:25" s="27" customFormat="1" x14ac:dyDescent="0.25">
      <c r="A1393" s="50"/>
      <c r="B1393" s="55"/>
      <c r="C1393" s="34"/>
      <c r="D1393" s="46"/>
      <c r="E1393" s="46"/>
      <c r="F1393" s="46"/>
      <c r="G1393" s="46"/>
      <c r="H1393" s="46"/>
      <c r="I1393" s="46"/>
      <c r="J1393" s="142"/>
      <c r="K1393" s="46"/>
      <c r="L1393" s="46"/>
      <c r="M1393" s="46"/>
      <c r="N1393" s="46"/>
      <c r="O1393" s="46"/>
      <c r="P1393" s="46"/>
      <c r="Q1393" s="46"/>
      <c r="R1393" s="46"/>
      <c r="S1393" s="46"/>
      <c r="T1393" s="46"/>
      <c r="U1393" s="46"/>
      <c r="V1393" s="46"/>
      <c r="W1393" s="142"/>
      <c r="X1393" s="128"/>
      <c r="Y1393" s="187"/>
    </row>
    <row r="1394" spans="1:25" s="27" customFormat="1" x14ac:dyDescent="0.25">
      <c r="A1394" s="50"/>
      <c r="B1394" s="55"/>
      <c r="C1394" s="34"/>
      <c r="D1394" s="46"/>
      <c r="E1394" s="46"/>
      <c r="F1394" s="46"/>
      <c r="G1394" s="46"/>
      <c r="H1394" s="46"/>
      <c r="I1394" s="46"/>
      <c r="J1394" s="142"/>
      <c r="K1394" s="46"/>
      <c r="L1394" s="46"/>
      <c r="M1394" s="46"/>
      <c r="N1394" s="46"/>
      <c r="O1394" s="46"/>
      <c r="P1394" s="46"/>
      <c r="Q1394" s="46"/>
      <c r="R1394" s="46"/>
      <c r="S1394" s="46"/>
      <c r="T1394" s="46"/>
      <c r="U1394" s="46"/>
      <c r="V1394" s="46"/>
      <c r="W1394" s="142"/>
      <c r="X1394" s="128"/>
      <c r="Y1394" s="187"/>
    </row>
    <row r="1395" spans="1:25" s="27" customFormat="1" x14ac:dyDescent="0.25">
      <c r="A1395" s="50"/>
      <c r="B1395" s="55"/>
      <c r="C1395" s="34"/>
      <c r="D1395" s="46"/>
      <c r="E1395" s="46"/>
      <c r="F1395" s="46"/>
      <c r="G1395" s="46"/>
      <c r="H1395" s="46"/>
      <c r="I1395" s="46"/>
      <c r="J1395" s="142"/>
      <c r="K1395" s="46"/>
      <c r="L1395" s="46"/>
      <c r="M1395" s="46"/>
      <c r="N1395" s="46"/>
      <c r="O1395" s="46"/>
      <c r="P1395" s="46"/>
      <c r="Q1395" s="46"/>
      <c r="R1395" s="46"/>
      <c r="S1395" s="46"/>
      <c r="T1395" s="46"/>
      <c r="U1395" s="46"/>
      <c r="V1395" s="46"/>
      <c r="W1395" s="142"/>
      <c r="X1395" s="128"/>
      <c r="Y1395" s="187"/>
    </row>
    <row r="1396" spans="1:25" s="27" customFormat="1" x14ac:dyDescent="0.25">
      <c r="A1396" s="50"/>
      <c r="B1396" s="55"/>
      <c r="C1396" s="34"/>
      <c r="D1396" s="46"/>
      <c r="E1396" s="46"/>
      <c r="F1396" s="46"/>
      <c r="G1396" s="46"/>
      <c r="H1396" s="46"/>
      <c r="I1396" s="46"/>
      <c r="J1396" s="142"/>
      <c r="K1396" s="46"/>
      <c r="L1396" s="46"/>
      <c r="M1396" s="46"/>
      <c r="N1396" s="46"/>
      <c r="O1396" s="46"/>
      <c r="P1396" s="46"/>
      <c r="Q1396" s="46"/>
      <c r="R1396" s="46"/>
      <c r="S1396" s="46"/>
      <c r="T1396" s="46"/>
      <c r="U1396" s="46"/>
      <c r="V1396" s="46"/>
      <c r="W1396" s="142"/>
      <c r="X1396" s="128"/>
      <c r="Y1396" s="187"/>
    </row>
    <row r="1397" spans="1:25" s="27" customFormat="1" x14ac:dyDescent="0.25">
      <c r="A1397" s="50"/>
      <c r="B1397" s="55"/>
      <c r="C1397" s="34"/>
      <c r="D1397" s="46"/>
      <c r="E1397" s="46"/>
      <c r="F1397" s="46"/>
      <c r="G1397" s="46"/>
      <c r="H1397" s="46"/>
      <c r="I1397" s="46"/>
      <c r="J1397" s="142"/>
      <c r="K1397" s="46"/>
      <c r="L1397" s="46"/>
      <c r="M1397" s="46"/>
      <c r="N1397" s="46"/>
      <c r="O1397" s="46"/>
      <c r="P1397" s="46"/>
      <c r="Q1397" s="46"/>
      <c r="R1397" s="46"/>
      <c r="S1397" s="46"/>
      <c r="T1397" s="46"/>
      <c r="U1397" s="46"/>
      <c r="V1397" s="46"/>
      <c r="W1397" s="142"/>
      <c r="X1397" s="128"/>
      <c r="Y1397" s="187"/>
    </row>
    <row r="1398" spans="1:25" s="27" customFormat="1" x14ac:dyDescent="0.25">
      <c r="A1398" s="50"/>
      <c r="B1398" s="55"/>
      <c r="C1398" s="34"/>
      <c r="D1398" s="46"/>
      <c r="E1398" s="46"/>
      <c r="F1398" s="46"/>
      <c r="G1398" s="46"/>
      <c r="H1398" s="46"/>
      <c r="I1398" s="46"/>
      <c r="J1398" s="142"/>
      <c r="K1398" s="46"/>
      <c r="L1398" s="46"/>
      <c r="M1398" s="46"/>
      <c r="N1398" s="46"/>
      <c r="O1398" s="46"/>
      <c r="P1398" s="46"/>
      <c r="Q1398" s="46"/>
      <c r="R1398" s="46"/>
      <c r="S1398" s="46"/>
      <c r="T1398" s="46"/>
      <c r="U1398" s="46"/>
      <c r="V1398" s="46"/>
      <c r="W1398" s="142"/>
      <c r="X1398" s="128"/>
      <c r="Y1398" s="187"/>
    </row>
    <row r="1399" spans="1:25" s="27" customFormat="1" x14ac:dyDescent="0.25">
      <c r="A1399" s="50"/>
      <c r="B1399" s="55"/>
      <c r="C1399" s="34"/>
      <c r="D1399" s="46"/>
      <c r="E1399" s="46"/>
      <c r="F1399" s="46"/>
      <c r="G1399" s="46"/>
      <c r="H1399" s="46"/>
      <c r="I1399" s="46"/>
      <c r="J1399" s="142"/>
      <c r="K1399" s="46"/>
      <c r="L1399" s="46"/>
      <c r="M1399" s="46"/>
      <c r="N1399" s="46"/>
      <c r="O1399" s="46"/>
      <c r="P1399" s="46"/>
      <c r="Q1399" s="46"/>
      <c r="R1399" s="46"/>
      <c r="S1399" s="46"/>
      <c r="T1399" s="46"/>
      <c r="U1399" s="46"/>
      <c r="V1399" s="46"/>
      <c r="W1399" s="142"/>
      <c r="X1399" s="128"/>
      <c r="Y1399" s="187"/>
    </row>
    <row r="1400" spans="1:25" s="27" customFormat="1" x14ac:dyDescent="0.25">
      <c r="A1400" s="50"/>
      <c r="B1400" s="55"/>
      <c r="C1400" s="34"/>
      <c r="D1400" s="46"/>
      <c r="E1400" s="46"/>
      <c r="F1400" s="46"/>
      <c r="G1400" s="46"/>
      <c r="H1400" s="46"/>
      <c r="I1400" s="46"/>
      <c r="J1400" s="142"/>
      <c r="K1400" s="46"/>
      <c r="L1400" s="46"/>
      <c r="M1400" s="46"/>
      <c r="N1400" s="46"/>
      <c r="O1400" s="46"/>
      <c r="P1400" s="46"/>
      <c r="Q1400" s="46"/>
      <c r="R1400" s="46"/>
      <c r="S1400" s="46"/>
      <c r="T1400" s="46"/>
      <c r="U1400" s="46"/>
      <c r="V1400" s="46"/>
      <c r="W1400" s="142"/>
      <c r="X1400" s="128"/>
      <c r="Y1400" s="187"/>
    </row>
    <row r="1401" spans="1:25" s="27" customFormat="1" x14ac:dyDescent="0.25">
      <c r="A1401" s="50"/>
      <c r="B1401" s="55"/>
      <c r="C1401" s="34"/>
      <c r="D1401" s="46"/>
      <c r="E1401" s="46"/>
      <c r="F1401" s="46"/>
      <c r="G1401" s="46"/>
      <c r="H1401" s="46"/>
      <c r="I1401" s="46"/>
      <c r="J1401" s="142"/>
      <c r="K1401" s="46"/>
      <c r="L1401" s="46"/>
      <c r="M1401" s="46"/>
      <c r="N1401" s="46"/>
      <c r="O1401" s="46"/>
      <c r="P1401" s="46"/>
      <c r="Q1401" s="46"/>
      <c r="R1401" s="46"/>
      <c r="S1401" s="46"/>
      <c r="T1401" s="46"/>
      <c r="U1401" s="46"/>
      <c r="V1401" s="46"/>
      <c r="W1401" s="142"/>
      <c r="X1401" s="128"/>
      <c r="Y1401" s="187"/>
    </row>
    <row r="1402" spans="1:25" s="27" customFormat="1" x14ac:dyDescent="0.25">
      <c r="A1402" s="50"/>
      <c r="B1402" s="55"/>
      <c r="C1402" s="34"/>
      <c r="D1402" s="46"/>
      <c r="E1402" s="46"/>
      <c r="F1402" s="46"/>
      <c r="G1402" s="46"/>
      <c r="H1402" s="46"/>
      <c r="I1402" s="46"/>
      <c r="J1402" s="142"/>
      <c r="K1402" s="46"/>
      <c r="L1402" s="46"/>
      <c r="M1402" s="46"/>
      <c r="N1402" s="46"/>
      <c r="O1402" s="46"/>
      <c r="P1402" s="46"/>
      <c r="Q1402" s="46"/>
      <c r="R1402" s="46"/>
      <c r="S1402" s="46"/>
      <c r="T1402" s="46"/>
      <c r="U1402" s="46"/>
      <c r="V1402" s="46"/>
      <c r="W1402" s="142"/>
      <c r="X1402" s="128"/>
      <c r="Y1402" s="187"/>
    </row>
    <row r="1403" spans="1:25" s="27" customFormat="1" x14ac:dyDescent="0.25">
      <c r="A1403" s="50"/>
      <c r="B1403" s="55"/>
      <c r="C1403" s="34"/>
      <c r="D1403" s="46"/>
      <c r="E1403" s="46"/>
      <c r="F1403" s="46"/>
      <c r="G1403" s="46"/>
      <c r="H1403" s="46"/>
      <c r="I1403" s="46"/>
      <c r="J1403" s="142"/>
      <c r="K1403" s="46"/>
      <c r="L1403" s="46"/>
      <c r="M1403" s="46"/>
      <c r="N1403" s="46"/>
      <c r="O1403" s="46"/>
      <c r="P1403" s="46"/>
      <c r="Q1403" s="46"/>
      <c r="R1403" s="46"/>
      <c r="S1403" s="46"/>
      <c r="T1403" s="46"/>
      <c r="U1403" s="46"/>
      <c r="V1403" s="46"/>
      <c r="W1403" s="142"/>
      <c r="X1403" s="128"/>
      <c r="Y1403" s="187"/>
    </row>
    <row r="1404" spans="1:25" s="27" customFormat="1" x14ac:dyDescent="0.25">
      <c r="A1404" s="50"/>
      <c r="B1404" s="55"/>
      <c r="C1404" s="34"/>
      <c r="D1404" s="46"/>
      <c r="E1404" s="46"/>
      <c r="F1404" s="46"/>
      <c r="G1404" s="46"/>
      <c r="H1404" s="46"/>
      <c r="I1404" s="46"/>
      <c r="J1404" s="142"/>
      <c r="K1404" s="46"/>
      <c r="L1404" s="46"/>
      <c r="M1404" s="46"/>
      <c r="N1404" s="46"/>
      <c r="O1404" s="46"/>
      <c r="P1404" s="46"/>
      <c r="Q1404" s="46"/>
      <c r="R1404" s="46"/>
      <c r="S1404" s="46"/>
      <c r="T1404" s="46"/>
      <c r="U1404" s="46"/>
      <c r="V1404" s="46"/>
      <c r="W1404" s="142"/>
      <c r="X1404" s="128"/>
      <c r="Y1404" s="187"/>
    </row>
    <row r="1405" spans="1:25" s="27" customFormat="1" x14ac:dyDescent="0.25">
      <c r="A1405" s="50"/>
      <c r="B1405" s="55"/>
      <c r="C1405" s="34"/>
      <c r="D1405" s="46"/>
      <c r="E1405" s="46"/>
      <c r="F1405" s="46"/>
      <c r="G1405" s="46"/>
      <c r="H1405" s="46"/>
      <c r="I1405" s="46"/>
      <c r="J1405" s="142"/>
      <c r="K1405" s="46"/>
      <c r="L1405" s="46"/>
      <c r="M1405" s="46"/>
      <c r="N1405" s="46"/>
      <c r="O1405" s="46"/>
      <c r="P1405" s="46"/>
      <c r="Q1405" s="46"/>
      <c r="R1405" s="46"/>
      <c r="S1405" s="46"/>
      <c r="T1405" s="46"/>
      <c r="U1405" s="46"/>
      <c r="V1405" s="46"/>
      <c r="W1405" s="142"/>
      <c r="X1405" s="128"/>
      <c r="Y1405" s="187"/>
    </row>
    <row r="1406" spans="1:25" s="27" customFormat="1" x14ac:dyDescent="0.25">
      <c r="A1406" s="50"/>
      <c r="B1406" s="55"/>
      <c r="C1406" s="34"/>
      <c r="D1406" s="46"/>
      <c r="E1406" s="46"/>
      <c r="F1406" s="46"/>
      <c r="G1406" s="46"/>
      <c r="H1406" s="46"/>
      <c r="I1406" s="46"/>
      <c r="J1406" s="142"/>
      <c r="K1406" s="46"/>
      <c r="L1406" s="46"/>
      <c r="M1406" s="46"/>
      <c r="N1406" s="46"/>
      <c r="O1406" s="46"/>
      <c r="P1406" s="46"/>
      <c r="Q1406" s="46"/>
      <c r="R1406" s="46"/>
      <c r="S1406" s="46"/>
      <c r="T1406" s="46"/>
      <c r="U1406" s="46"/>
      <c r="V1406" s="46"/>
      <c r="W1406" s="142"/>
      <c r="X1406" s="128"/>
      <c r="Y1406" s="187"/>
    </row>
    <row r="1407" spans="1:25" s="27" customFormat="1" x14ac:dyDescent="0.25">
      <c r="A1407" s="50"/>
      <c r="B1407" s="55"/>
      <c r="C1407" s="34"/>
      <c r="D1407" s="46"/>
      <c r="E1407" s="46"/>
      <c r="F1407" s="46"/>
      <c r="G1407" s="46"/>
      <c r="H1407" s="46"/>
      <c r="I1407" s="46"/>
      <c r="J1407" s="142"/>
      <c r="K1407" s="46"/>
      <c r="L1407" s="46"/>
      <c r="M1407" s="46"/>
      <c r="N1407" s="46"/>
      <c r="O1407" s="46"/>
      <c r="P1407" s="46"/>
      <c r="Q1407" s="46"/>
      <c r="R1407" s="46"/>
      <c r="S1407" s="46"/>
      <c r="T1407" s="46"/>
      <c r="U1407" s="46"/>
      <c r="V1407" s="46"/>
      <c r="W1407" s="142"/>
      <c r="X1407" s="128"/>
      <c r="Y1407" s="187"/>
    </row>
    <row r="1408" spans="1:25" s="27" customFormat="1" x14ac:dyDescent="0.25">
      <c r="A1408" s="50"/>
      <c r="B1408" s="55"/>
      <c r="C1408" s="34"/>
      <c r="D1408" s="46"/>
      <c r="E1408" s="46"/>
      <c r="F1408" s="46"/>
      <c r="G1408" s="46"/>
      <c r="H1408" s="46"/>
      <c r="I1408" s="46"/>
      <c r="J1408" s="142"/>
      <c r="K1408" s="46"/>
      <c r="L1408" s="46"/>
      <c r="M1408" s="46"/>
      <c r="N1408" s="46"/>
      <c r="O1408" s="46"/>
      <c r="P1408" s="46"/>
      <c r="Q1408" s="46"/>
      <c r="R1408" s="46"/>
      <c r="S1408" s="46"/>
      <c r="T1408" s="46"/>
      <c r="U1408" s="46"/>
      <c r="V1408" s="46"/>
      <c r="W1408" s="142"/>
      <c r="X1408" s="128"/>
      <c r="Y1408" s="187"/>
    </row>
    <row r="1409" spans="1:25" s="27" customFormat="1" x14ac:dyDescent="0.25">
      <c r="A1409" s="50"/>
      <c r="B1409" s="55"/>
      <c r="C1409" s="34"/>
      <c r="D1409" s="46"/>
      <c r="E1409" s="46"/>
      <c r="F1409" s="46"/>
      <c r="G1409" s="46"/>
      <c r="H1409" s="46"/>
      <c r="I1409" s="46"/>
      <c r="J1409" s="142"/>
      <c r="K1409" s="46"/>
      <c r="L1409" s="46"/>
      <c r="M1409" s="46"/>
      <c r="N1409" s="46"/>
      <c r="O1409" s="46"/>
      <c r="P1409" s="46"/>
      <c r="Q1409" s="46"/>
      <c r="R1409" s="46"/>
      <c r="S1409" s="46"/>
      <c r="T1409" s="46"/>
      <c r="U1409" s="46"/>
      <c r="V1409" s="46"/>
      <c r="W1409" s="142"/>
      <c r="X1409" s="128"/>
      <c r="Y1409" s="187"/>
    </row>
    <row r="1410" spans="1:25" s="27" customFormat="1" x14ac:dyDescent="0.25">
      <c r="A1410" s="50"/>
      <c r="B1410" s="55"/>
      <c r="C1410" s="34"/>
      <c r="D1410" s="46"/>
      <c r="E1410" s="46"/>
      <c r="F1410" s="46"/>
      <c r="G1410" s="46"/>
      <c r="H1410" s="46"/>
      <c r="I1410" s="46"/>
      <c r="J1410" s="142"/>
      <c r="K1410" s="46"/>
      <c r="L1410" s="46"/>
      <c r="M1410" s="46"/>
      <c r="N1410" s="46"/>
      <c r="O1410" s="46"/>
      <c r="P1410" s="46"/>
      <c r="Q1410" s="46"/>
      <c r="R1410" s="46"/>
      <c r="S1410" s="46"/>
      <c r="T1410" s="46"/>
      <c r="U1410" s="46"/>
      <c r="V1410" s="46"/>
      <c r="W1410" s="142"/>
      <c r="X1410" s="128"/>
      <c r="Y1410" s="187"/>
    </row>
    <row r="1411" spans="1:25" s="27" customFormat="1" x14ac:dyDescent="0.25">
      <c r="A1411" s="50"/>
      <c r="B1411" s="55"/>
      <c r="C1411" s="34"/>
      <c r="D1411" s="46"/>
      <c r="E1411" s="46"/>
      <c r="F1411" s="46"/>
      <c r="G1411" s="46"/>
      <c r="H1411" s="46"/>
      <c r="I1411" s="46"/>
      <c r="J1411" s="142"/>
      <c r="K1411" s="46"/>
      <c r="L1411" s="46"/>
      <c r="M1411" s="46"/>
      <c r="N1411" s="46"/>
      <c r="O1411" s="46"/>
      <c r="P1411" s="46"/>
      <c r="Q1411" s="46"/>
      <c r="R1411" s="46"/>
      <c r="S1411" s="46"/>
      <c r="T1411" s="46"/>
      <c r="U1411" s="46"/>
      <c r="V1411" s="46"/>
      <c r="W1411" s="142"/>
      <c r="X1411" s="128"/>
      <c r="Y1411" s="187"/>
    </row>
    <row r="1412" spans="1:25" s="27" customFormat="1" x14ac:dyDescent="0.25">
      <c r="A1412" s="50"/>
      <c r="B1412" s="55"/>
      <c r="C1412" s="34"/>
      <c r="D1412" s="46"/>
      <c r="E1412" s="46"/>
      <c r="F1412" s="46"/>
      <c r="G1412" s="46"/>
      <c r="H1412" s="46"/>
      <c r="I1412" s="46"/>
      <c r="J1412" s="142"/>
      <c r="K1412" s="46"/>
      <c r="L1412" s="46"/>
      <c r="M1412" s="46"/>
      <c r="N1412" s="46"/>
      <c r="O1412" s="46"/>
      <c r="P1412" s="46"/>
      <c r="Q1412" s="46"/>
      <c r="R1412" s="46"/>
      <c r="S1412" s="46"/>
      <c r="T1412" s="46"/>
      <c r="U1412" s="46"/>
      <c r="V1412" s="46"/>
      <c r="W1412" s="142"/>
      <c r="X1412" s="128"/>
      <c r="Y1412" s="187"/>
    </row>
    <row r="1413" spans="1:25" s="27" customFormat="1" x14ac:dyDescent="0.25">
      <c r="A1413" s="50"/>
      <c r="B1413" s="55"/>
      <c r="C1413" s="34"/>
      <c r="D1413" s="46"/>
      <c r="E1413" s="46"/>
      <c r="F1413" s="46"/>
      <c r="G1413" s="46"/>
      <c r="H1413" s="46"/>
      <c r="I1413" s="46"/>
      <c r="J1413" s="142"/>
      <c r="K1413" s="46"/>
      <c r="L1413" s="46"/>
      <c r="M1413" s="46"/>
      <c r="N1413" s="46"/>
      <c r="O1413" s="46"/>
      <c r="P1413" s="46"/>
      <c r="Q1413" s="46"/>
      <c r="R1413" s="46"/>
      <c r="S1413" s="46"/>
      <c r="T1413" s="46"/>
      <c r="U1413" s="46"/>
      <c r="V1413" s="46"/>
      <c r="W1413" s="142"/>
      <c r="X1413" s="128"/>
      <c r="Y1413" s="187"/>
    </row>
    <row r="1414" spans="1:25" s="27" customFormat="1" x14ac:dyDescent="0.25">
      <c r="A1414" s="50"/>
      <c r="B1414" s="55"/>
      <c r="C1414" s="34"/>
      <c r="D1414" s="46"/>
      <c r="E1414" s="46"/>
      <c r="F1414" s="46"/>
      <c r="G1414" s="46"/>
      <c r="H1414" s="46"/>
      <c r="I1414" s="46"/>
      <c r="J1414" s="142"/>
      <c r="K1414" s="46"/>
      <c r="L1414" s="46"/>
      <c r="M1414" s="46"/>
      <c r="N1414" s="46"/>
      <c r="O1414" s="46"/>
      <c r="P1414" s="46"/>
      <c r="Q1414" s="46"/>
      <c r="R1414" s="46"/>
      <c r="S1414" s="46"/>
      <c r="T1414" s="46"/>
      <c r="U1414" s="46"/>
      <c r="V1414" s="46"/>
      <c r="W1414" s="142"/>
      <c r="X1414" s="128"/>
      <c r="Y1414" s="187"/>
    </row>
    <row r="1415" spans="1:25" s="27" customFormat="1" x14ac:dyDescent="0.25">
      <c r="A1415" s="50"/>
      <c r="B1415" s="55"/>
      <c r="C1415" s="34"/>
      <c r="D1415" s="46"/>
      <c r="E1415" s="46"/>
      <c r="F1415" s="46"/>
      <c r="G1415" s="46"/>
      <c r="H1415" s="46"/>
      <c r="I1415" s="46"/>
      <c r="J1415" s="142"/>
      <c r="K1415" s="46"/>
      <c r="L1415" s="46"/>
      <c r="M1415" s="46"/>
      <c r="N1415" s="46"/>
      <c r="O1415" s="46"/>
      <c r="P1415" s="46"/>
      <c r="Q1415" s="46"/>
      <c r="R1415" s="46"/>
      <c r="S1415" s="46"/>
      <c r="T1415" s="46"/>
      <c r="U1415" s="46"/>
      <c r="V1415" s="46"/>
      <c r="W1415" s="142"/>
      <c r="X1415" s="128"/>
      <c r="Y1415" s="187"/>
    </row>
    <row r="1416" spans="1:25" s="27" customFormat="1" x14ac:dyDescent="0.25">
      <c r="A1416" s="50"/>
      <c r="B1416" s="55"/>
      <c r="C1416" s="34"/>
      <c r="D1416" s="46"/>
      <c r="E1416" s="46"/>
      <c r="F1416" s="46"/>
      <c r="G1416" s="46"/>
      <c r="H1416" s="46"/>
      <c r="I1416" s="46"/>
      <c r="J1416" s="142"/>
      <c r="K1416" s="46"/>
      <c r="L1416" s="46"/>
      <c r="M1416" s="46"/>
      <c r="N1416" s="46"/>
      <c r="O1416" s="46"/>
      <c r="P1416" s="46"/>
      <c r="Q1416" s="46"/>
      <c r="R1416" s="46"/>
      <c r="S1416" s="46"/>
      <c r="T1416" s="46"/>
      <c r="U1416" s="46"/>
      <c r="V1416" s="46"/>
      <c r="W1416" s="142"/>
      <c r="X1416" s="128"/>
      <c r="Y1416" s="187"/>
    </row>
    <row r="1417" spans="1:25" s="27" customFormat="1" x14ac:dyDescent="0.25">
      <c r="A1417" s="50"/>
      <c r="B1417" s="55"/>
      <c r="C1417" s="34"/>
      <c r="D1417" s="46"/>
      <c r="E1417" s="46"/>
      <c r="F1417" s="46"/>
      <c r="G1417" s="46"/>
      <c r="H1417" s="46"/>
      <c r="I1417" s="46"/>
      <c r="J1417" s="142"/>
      <c r="K1417" s="46"/>
      <c r="L1417" s="46"/>
      <c r="M1417" s="46"/>
      <c r="N1417" s="46"/>
      <c r="O1417" s="46"/>
      <c r="P1417" s="46"/>
      <c r="Q1417" s="46"/>
      <c r="R1417" s="46"/>
      <c r="S1417" s="46"/>
      <c r="T1417" s="46"/>
      <c r="U1417" s="46"/>
      <c r="V1417" s="46"/>
      <c r="W1417" s="142"/>
      <c r="X1417" s="128"/>
      <c r="Y1417" s="187"/>
    </row>
    <row r="1418" spans="1:25" s="27" customFormat="1" x14ac:dyDescent="0.25">
      <c r="A1418" s="50"/>
      <c r="B1418" s="55"/>
      <c r="C1418" s="34"/>
      <c r="D1418" s="46"/>
      <c r="E1418" s="46"/>
      <c r="F1418" s="46"/>
      <c r="G1418" s="46"/>
      <c r="H1418" s="46"/>
      <c r="I1418" s="46"/>
      <c r="J1418" s="142"/>
      <c r="K1418" s="46"/>
      <c r="L1418" s="46"/>
      <c r="M1418" s="46"/>
      <c r="N1418" s="46"/>
      <c r="O1418" s="46"/>
      <c r="P1418" s="46"/>
      <c r="Q1418" s="46"/>
      <c r="R1418" s="46"/>
      <c r="S1418" s="46"/>
      <c r="T1418" s="46"/>
      <c r="U1418" s="46"/>
      <c r="V1418" s="46"/>
      <c r="W1418" s="142"/>
      <c r="X1418" s="128"/>
      <c r="Y1418" s="187"/>
    </row>
    <row r="1419" spans="1:25" s="27" customFormat="1" x14ac:dyDescent="0.25">
      <c r="A1419" s="50"/>
      <c r="B1419" s="55"/>
      <c r="C1419" s="34"/>
      <c r="D1419" s="46"/>
      <c r="E1419" s="46"/>
      <c r="F1419" s="46"/>
      <c r="G1419" s="46"/>
      <c r="H1419" s="46"/>
      <c r="I1419" s="46"/>
      <c r="J1419" s="142"/>
      <c r="K1419" s="46"/>
      <c r="L1419" s="46"/>
      <c r="M1419" s="46"/>
      <c r="N1419" s="46"/>
      <c r="O1419" s="46"/>
      <c r="P1419" s="46"/>
      <c r="Q1419" s="46"/>
      <c r="R1419" s="46"/>
      <c r="S1419" s="46"/>
      <c r="T1419" s="46"/>
      <c r="U1419" s="46"/>
      <c r="V1419" s="46"/>
      <c r="W1419" s="142"/>
      <c r="X1419" s="128"/>
      <c r="Y1419" s="187"/>
    </row>
    <row r="1420" spans="1:25" s="27" customFormat="1" x14ac:dyDescent="0.25">
      <c r="A1420" s="50"/>
      <c r="B1420" s="55"/>
      <c r="C1420" s="34"/>
      <c r="D1420" s="46"/>
      <c r="E1420" s="46"/>
      <c r="F1420" s="46"/>
      <c r="G1420" s="46"/>
      <c r="H1420" s="46"/>
      <c r="I1420" s="46"/>
      <c r="J1420" s="142"/>
      <c r="K1420" s="46"/>
      <c r="L1420" s="46"/>
      <c r="M1420" s="46"/>
      <c r="N1420" s="46"/>
      <c r="O1420" s="46"/>
      <c r="P1420" s="46"/>
      <c r="Q1420" s="46"/>
      <c r="R1420" s="46"/>
      <c r="S1420" s="46"/>
      <c r="T1420" s="46"/>
      <c r="U1420" s="46"/>
      <c r="V1420" s="46"/>
      <c r="W1420" s="142"/>
      <c r="X1420" s="128"/>
      <c r="Y1420" s="187"/>
    </row>
    <row r="1421" spans="1:25" s="27" customFormat="1" x14ac:dyDescent="0.25">
      <c r="A1421" s="50"/>
      <c r="B1421" s="55"/>
      <c r="C1421" s="34"/>
      <c r="D1421" s="46"/>
      <c r="E1421" s="46"/>
      <c r="F1421" s="46"/>
      <c r="G1421" s="46"/>
      <c r="H1421" s="46"/>
      <c r="I1421" s="46"/>
      <c r="J1421" s="142"/>
      <c r="K1421" s="46"/>
      <c r="L1421" s="46"/>
      <c r="M1421" s="46"/>
      <c r="N1421" s="46"/>
      <c r="O1421" s="46"/>
      <c r="P1421" s="46"/>
      <c r="Q1421" s="46"/>
      <c r="R1421" s="46"/>
      <c r="S1421" s="46"/>
      <c r="T1421" s="46"/>
      <c r="U1421" s="46"/>
      <c r="V1421" s="46"/>
      <c r="W1421" s="142"/>
      <c r="X1421" s="128"/>
      <c r="Y1421" s="187"/>
    </row>
    <row r="1422" spans="1:25" s="27" customFormat="1" x14ac:dyDescent="0.25">
      <c r="A1422" s="50"/>
      <c r="B1422" s="55"/>
      <c r="C1422" s="34"/>
      <c r="D1422" s="46"/>
      <c r="E1422" s="46"/>
      <c r="F1422" s="46"/>
      <c r="G1422" s="46"/>
      <c r="H1422" s="46"/>
      <c r="I1422" s="46"/>
      <c r="J1422" s="142"/>
      <c r="K1422" s="46"/>
      <c r="L1422" s="46"/>
      <c r="M1422" s="46"/>
      <c r="N1422" s="46"/>
      <c r="O1422" s="46"/>
      <c r="P1422" s="46"/>
      <c r="Q1422" s="46"/>
      <c r="R1422" s="46"/>
      <c r="S1422" s="46"/>
      <c r="T1422" s="46"/>
      <c r="U1422" s="46"/>
      <c r="V1422" s="46"/>
      <c r="W1422" s="142"/>
      <c r="X1422" s="128"/>
      <c r="Y1422" s="187"/>
    </row>
    <row r="1423" spans="1:25" s="27" customFormat="1" x14ac:dyDescent="0.25">
      <c r="A1423" s="50"/>
      <c r="B1423" s="55"/>
      <c r="C1423" s="34"/>
      <c r="D1423" s="46"/>
      <c r="E1423" s="46"/>
      <c r="F1423" s="46"/>
      <c r="G1423" s="46"/>
      <c r="H1423" s="46"/>
      <c r="I1423" s="46"/>
      <c r="J1423" s="142"/>
      <c r="K1423" s="46"/>
      <c r="L1423" s="46"/>
      <c r="M1423" s="46"/>
      <c r="N1423" s="46"/>
      <c r="O1423" s="46"/>
      <c r="P1423" s="46"/>
      <c r="Q1423" s="46"/>
      <c r="R1423" s="46"/>
      <c r="S1423" s="46"/>
      <c r="T1423" s="46"/>
      <c r="U1423" s="46"/>
      <c r="V1423" s="46"/>
      <c r="W1423" s="142"/>
      <c r="X1423" s="128"/>
      <c r="Y1423" s="187"/>
    </row>
    <row r="1424" spans="1:25" s="27" customFormat="1" x14ac:dyDescent="0.25">
      <c r="A1424" s="50"/>
      <c r="B1424" s="55"/>
      <c r="C1424" s="34"/>
      <c r="D1424" s="46"/>
      <c r="E1424" s="46"/>
      <c r="F1424" s="46"/>
      <c r="G1424" s="46"/>
      <c r="H1424" s="46"/>
      <c r="I1424" s="46"/>
      <c r="J1424" s="142"/>
      <c r="K1424" s="46"/>
      <c r="L1424" s="46"/>
      <c r="M1424" s="46"/>
      <c r="N1424" s="46"/>
      <c r="O1424" s="46"/>
      <c r="P1424" s="46"/>
      <c r="Q1424" s="46"/>
      <c r="R1424" s="46"/>
      <c r="S1424" s="46"/>
      <c r="T1424" s="46"/>
      <c r="U1424" s="46"/>
      <c r="V1424" s="46"/>
      <c r="W1424" s="142"/>
      <c r="X1424" s="128"/>
      <c r="Y1424" s="187"/>
    </row>
    <row r="1425" spans="1:25" s="27" customFormat="1" x14ac:dyDescent="0.25">
      <c r="A1425" s="50"/>
      <c r="B1425" s="55"/>
      <c r="C1425" s="34"/>
      <c r="D1425" s="46"/>
      <c r="E1425" s="46"/>
      <c r="F1425" s="46"/>
      <c r="G1425" s="46"/>
      <c r="H1425" s="46"/>
      <c r="I1425" s="46"/>
      <c r="J1425" s="142"/>
      <c r="K1425" s="46"/>
      <c r="L1425" s="46"/>
      <c r="M1425" s="46"/>
      <c r="N1425" s="46"/>
      <c r="O1425" s="46"/>
      <c r="P1425" s="46"/>
      <c r="Q1425" s="46"/>
      <c r="R1425" s="46"/>
      <c r="S1425" s="46"/>
      <c r="T1425" s="46"/>
      <c r="U1425" s="46"/>
      <c r="V1425" s="46"/>
      <c r="W1425" s="142"/>
      <c r="X1425" s="128"/>
      <c r="Y1425" s="187"/>
    </row>
    <row r="1426" spans="1:25" s="27" customFormat="1" x14ac:dyDescent="0.25">
      <c r="A1426" s="50"/>
      <c r="B1426" s="55"/>
      <c r="C1426" s="34"/>
      <c r="D1426" s="46"/>
      <c r="E1426" s="46"/>
      <c r="F1426" s="46"/>
      <c r="G1426" s="46"/>
      <c r="H1426" s="46"/>
      <c r="I1426" s="46"/>
      <c r="J1426" s="142"/>
      <c r="K1426" s="46"/>
      <c r="L1426" s="46"/>
      <c r="M1426" s="46"/>
      <c r="N1426" s="46"/>
      <c r="O1426" s="46"/>
      <c r="P1426" s="46"/>
      <c r="Q1426" s="46"/>
      <c r="R1426" s="46"/>
      <c r="S1426" s="46"/>
      <c r="T1426" s="46"/>
      <c r="U1426" s="46"/>
      <c r="V1426" s="46"/>
      <c r="W1426" s="142"/>
      <c r="X1426" s="128"/>
      <c r="Y1426" s="187"/>
    </row>
    <row r="1427" spans="1:25" s="27" customFormat="1" x14ac:dyDescent="0.25">
      <c r="A1427" s="50"/>
      <c r="B1427" s="55"/>
      <c r="C1427" s="34"/>
      <c r="D1427" s="46"/>
      <c r="E1427" s="46"/>
      <c r="F1427" s="46"/>
      <c r="G1427" s="46"/>
      <c r="H1427" s="46"/>
      <c r="I1427" s="46"/>
      <c r="J1427" s="142"/>
      <c r="K1427" s="46"/>
      <c r="L1427" s="46"/>
      <c r="M1427" s="46"/>
      <c r="N1427" s="46"/>
      <c r="O1427" s="46"/>
      <c r="P1427" s="46"/>
      <c r="Q1427" s="46"/>
      <c r="R1427" s="46"/>
      <c r="S1427" s="46"/>
      <c r="T1427" s="46"/>
      <c r="U1427" s="46"/>
      <c r="V1427" s="46"/>
      <c r="W1427" s="142"/>
      <c r="X1427" s="128"/>
      <c r="Y1427" s="187"/>
    </row>
    <row r="1428" spans="1:25" s="27" customFormat="1" x14ac:dyDescent="0.25">
      <c r="A1428" s="50"/>
      <c r="B1428" s="55"/>
      <c r="C1428" s="34"/>
      <c r="D1428" s="46"/>
      <c r="E1428" s="46"/>
      <c r="F1428" s="46"/>
      <c r="G1428" s="46"/>
      <c r="H1428" s="46"/>
      <c r="I1428" s="46"/>
      <c r="J1428" s="142"/>
      <c r="K1428" s="46"/>
      <c r="L1428" s="46"/>
      <c r="M1428" s="46"/>
      <c r="N1428" s="46"/>
      <c r="O1428" s="46"/>
      <c r="P1428" s="46"/>
      <c r="Q1428" s="46"/>
      <c r="R1428" s="46"/>
      <c r="S1428" s="46"/>
      <c r="T1428" s="46"/>
      <c r="U1428" s="46"/>
      <c r="V1428" s="46"/>
      <c r="W1428" s="142"/>
      <c r="X1428" s="128"/>
      <c r="Y1428" s="187"/>
    </row>
    <row r="1429" spans="1:25" s="27" customFormat="1" x14ac:dyDescent="0.25">
      <c r="A1429" s="50"/>
      <c r="B1429" s="55"/>
      <c r="C1429" s="34"/>
      <c r="D1429" s="46"/>
      <c r="E1429" s="46"/>
      <c r="F1429" s="46"/>
      <c r="G1429" s="46"/>
      <c r="H1429" s="46"/>
      <c r="I1429" s="46"/>
      <c r="J1429" s="142"/>
      <c r="K1429" s="46"/>
      <c r="L1429" s="46"/>
      <c r="M1429" s="46"/>
      <c r="N1429" s="46"/>
      <c r="O1429" s="46"/>
      <c r="P1429" s="46"/>
      <c r="Q1429" s="46"/>
      <c r="R1429" s="46"/>
      <c r="S1429" s="46"/>
      <c r="T1429" s="46"/>
      <c r="U1429" s="46"/>
      <c r="V1429" s="46"/>
      <c r="W1429" s="142"/>
      <c r="X1429" s="128"/>
      <c r="Y1429" s="187"/>
    </row>
    <row r="1430" spans="1:25" s="27" customFormat="1" x14ac:dyDescent="0.25">
      <c r="A1430" s="50"/>
      <c r="B1430" s="55"/>
      <c r="C1430" s="34"/>
      <c r="D1430" s="46"/>
      <c r="E1430" s="46"/>
      <c r="F1430" s="46"/>
      <c r="G1430" s="46"/>
      <c r="H1430" s="46"/>
      <c r="I1430" s="46"/>
      <c r="J1430" s="142"/>
      <c r="K1430" s="46"/>
      <c r="L1430" s="46"/>
      <c r="M1430" s="46"/>
      <c r="N1430" s="46"/>
      <c r="O1430" s="46"/>
      <c r="P1430" s="46"/>
      <c r="Q1430" s="46"/>
      <c r="R1430" s="46"/>
      <c r="S1430" s="46"/>
      <c r="T1430" s="46"/>
      <c r="U1430" s="46"/>
      <c r="V1430" s="46"/>
      <c r="W1430" s="142"/>
      <c r="X1430" s="128"/>
      <c r="Y1430" s="187"/>
    </row>
    <row r="1431" spans="1:25" s="27" customFormat="1" x14ac:dyDescent="0.25">
      <c r="A1431" s="50"/>
      <c r="B1431" s="55"/>
      <c r="C1431" s="34"/>
      <c r="D1431" s="46"/>
      <c r="E1431" s="46"/>
      <c r="F1431" s="46"/>
      <c r="G1431" s="46"/>
      <c r="H1431" s="46"/>
      <c r="I1431" s="46"/>
      <c r="J1431" s="142"/>
      <c r="K1431" s="46"/>
      <c r="L1431" s="46"/>
      <c r="M1431" s="46"/>
      <c r="N1431" s="46"/>
      <c r="O1431" s="46"/>
      <c r="P1431" s="46"/>
      <c r="Q1431" s="46"/>
      <c r="R1431" s="46"/>
      <c r="S1431" s="46"/>
      <c r="T1431" s="46"/>
      <c r="U1431" s="46"/>
      <c r="V1431" s="46"/>
      <c r="W1431" s="142"/>
      <c r="X1431" s="128"/>
      <c r="Y1431" s="187"/>
    </row>
    <row r="1432" spans="1:25" s="27" customFormat="1" x14ac:dyDescent="0.25">
      <c r="A1432" s="50"/>
      <c r="B1432" s="55"/>
      <c r="C1432" s="34"/>
      <c r="D1432" s="46"/>
      <c r="E1432" s="46"/>
      <c r="F1432" s="46"/>
      <c r="G1432" s="46"/>
      <c r="H1432" s="46"/>
      <c r="I1432" s="46"/>
      <c r="J1432" s="142"/>
      <c r="K1432" s="46"/>
      <c r="L1432" s="46"/>
      <c r="M1432" s="46"/>
      <c r="N1432" s="46"/>
      <c r="O1432" s="46"/>
      <c r="P1432" s="46"/>
      <c r="Q1432" s="46"/>
      <c r="R1432" s="46"/>
      <c r="S1432" s="46"/>
      <c r="T1432" s="46"/>
      <c r="U1432" s="46"/>
      <c r="V1432" s="46"/>
      <c r="W1432" s="142"/>
      <c r="X1432" s="128"/>
      <c r="Y1432" s="187"/>
    </row>
    <row r="1433" spans="1:25" s="27" customFormat="1" x14ac:dyDescent="0.25">
      <c r="A1433" s="50"/>
      <c r="B1433" s="55"/>
      <c r="C1433" s="34"/>
      <c r="D1433" s="46"/>
      <c r="E1433" s="46"/>
      <c r="F1433" s="46"/>
      <c r="G1433" s="46"/>
      <c r="H1433" s="46"/>
      <c r="I1433" s="46"/>
      <c r="J1433" s="142"/>
      <c r="K1433" s="46"/>
      <c r="L1433" s="46"/>
      <c r="M1433" s="46"/>
      <c r="N1433" s="46"/>
      <c r="O1433" s="46"/>
      <c r="P1433" s="46"/>
      <c r="Q1433" s="46"/>
      <c r="R1433" s="46"/>
      <c r="S1433" s="46"/>
      <c r="T1433" s="46"/>
      <c r="U1433" s="46"/>
      <c r="V1433" s="46"/>
      <c r="W1433" s="142"/>
      <c r="X1433" s="128"/>
      <c r="Y1433" s="187"/>
    </row>
    <row r="1434" spans="1:25" s="27" customFormat="1" x14ac:dyDescent="0.25">
      <c r="A1434" s="50"/>
      <c r="B1434" s="55"/>
      <c r="C1434" s="34"/>
      <c r="D1434" s="46"/>
      <c r="E1434" s="46"/>
      <c r="F1434" s="46"/>
      <c r="G1434" s="46"/>
      <c r="H1434" s="46"/>
      <c r="I1434" s="46"/>
      <c r="J1434" s="142"/>
      <c r="K1434" s="46"/>
      <c r="L1434" s="46"/>
      <c r="M1434" s="46"/>
      <c r="N1434" s="46"/>
      <c r="O1434" s="46"/>
      <c r="P1434" s="46"/>
      <c r="Q1434" s="46"/>
      <c r="R1434" s="46"/>
      <c r="S1434" s="46"/>
      <c r="T1434" s="46"/>
      <c r="U1434" s="46"/>
      <c r="V1434" s="46"/>
      <c r="W1434" s="142"/>
      <c r="X1434" s="128"/>
      <c r="Y1434" s="187"/>
    </row>
    <row r="1435" spans="1:25" s="27" customFormat="1" x14ac:dyDescent="0.25">
      <c r="A1435" s="50"/>
      <c r="B1435" s="55"/>
      <c r="C1435" s="34"/>
      <c r="D1435" s="46"/>
      <c r="E1435" s="46"/>
      <c r="F1435" s="46"/>
      <c r="G1435" s="46"/>
      <c r="H1435" s="46"/>
      <c r="I1435" s="46"/>
      <c r="J1435" s="142"/>
      <c r="K1435" s="46"/>
      <c r="L1435" s="46"/>
      <c r="M1435" s="46"/>
      <c r="N1435" s="46"/>
      <c r="O1435" s="46"/>
      <c r="P1435" s="46"/>
      <c r="Q1435" s="46"/>
      <c r="R1435" s="46"/>
      <c r="S1435" s="46"/>
      <c r="T1435" s="46"/>
      <c r="U1435" s="46"/>
      <c r="V1435" s="46"/>
      <c r="W1435" s="142"/>
      <c r="X1435" s="128"/>
      <c r="Y1435" s="187"/>
    </row>
    <row r="1436" spans="1:25" s="27" customFormat="1" x14ac:dyDescent="0.25">
      <c r="A1436" s="50"/>
      <c r="B1436" s="55"/>
      <c r="C1436" s="34"/>
      <c r="D1436" s="46"/>
      <c r="E1436" s="46"/>
      <c r="F1436" s="46"/>
      <c r="G1436" s="46"/>
      <c r="H1436" s="46"/>
      <c r="I1436" s="46"/>
      <c r="J1436" s="142"/>
      <c r="K1436" s="46"/>
      <c r="L1436" s="46"/>
      <c r="M1436" s="46"/>
      <c r="N1436" s="46"/>
      <c r="O1436" s="46"/>
      <c r="P1436" s="46"/>
      <c r="Q1436" s="46"/>
      <c r="R1436" s="46"/>
      <c r="S1436" s="46"/>
      <c r="T1436" s="46"/>
      <c r="U1436" s="46"/>
      <c r="V1436" s="46"/>
      <c r="W1436" s="142"/>
      <c r="X1436" s="128"/>
      <c r="Y1436" s="187"/>
    </row>
    <row r="1437" spans="1:25" s="27" customFormat="1" x14ac:dyDescent="0.25">
      <c r="A1437" s="50"/>
      <c r="B1437" s="55"/>
      <c r="C1437" s="34"/>
      <c r="D1437" s="46"/>
      <c r="E1437" s="46"/>
      <c r="F1437" s="46"/>
      <c r="G1437" s="46"/>
      <c r="H1437" s="46"/>
      <c r="I1437" s="46"/>
      <c r="J1437" s="142"/>
      <c r="K1437" s="46"/>
      <c r="L1437" s="46"/>
      <c r="M1437" s="46"/>
      <c r="N1437" s="46"/>
      <c r="O1437" s="46"/>
      <c r="P1437" s="46"/>
      <c r="Q1437" s="46"/>
      <c r="R1437" s="46"/>
      <c r="S1437" s="46"/>
      <c r="T1437" s="46"/>
      <c r="U1437" s="46"/>
      <c r="V1437" s="46"/>
      <c r="W1437" s="142"/>
      <c r="X1437" s="128"/>
      <c r="Y1437" s="187"/>
    </row>
    <row r="1438" spans="1:25" s="27" customFormat="1" x14ac:dyDescent="0.25">
      <c r="A1438" s="50"/>
      <c r="B1438" s="55"/>
      <c r="C1438" s="34"/>
      <c r="D1438" s="46"/>
      <c r="E1438" s="46"/>
      <c r="F1438" s="46"/>
      <c r="G1438" s="46"/>
      <c r="H1438" s="46"/>
      <c r="I1438" s="46"/>
      <c r="J1438" s="142"/>
      <c r="K1438" s="46"/>
      <c r="L1438" s="46"/>
      <c r="M1438" s="46"/>
      <c r="N1438" s="46"/>
      <c r="O1438" s="46"/>
      <c r="P1438" s="46"/>
      <c r="Q1438" s="46"/>
      <c r="R1438" s="46"/>
      <c r="S1438" s="46"/>
      <c r="T1438" s="46"/>
      <c r="U1438" s="46"/>
      <c r="V1438" s="46"/>
      <c r="W1438" s="142"/>
      <c r="X1438" s="128"/>
      <c r="Y1438" s="187"/>
    </row>
    <row r="1439" spans="1:25" s="27" customFormat="1" x14ac:dyDescent="0.25">
      <c r="A1439" s="50"/>
      <c r="B1439" s="55"/>
      <c r="C1439" s="34"/>
      <c r="D1439" s="46"/>
      <c r="E1439" s="46"/>
      <c r="F1439" s="46"/>
      <c r="G1439" s="46"/>
      <c r="H1439" s="46"/>
      <c r="I1439" s="46"/>
      <c r="J1439" s="142"/>
      <c r="K1439" s="46"/>
      <c r="L1439" s="46"/>
      <c r="M1439" s="46"/>
      <c r="N1439" s="46"/>
      <c r="O1439" s="46"/>
      <c r="P1439" s="46"/>
      <c r="Q1439" s="46"/>
      <c r="R1439" s="46"/>
      <c r="S1439" s="46"/>
      <c r="T1439" s="46"/>
      <c r="U1439" s="46"/>
      <c r="V1439" s="46"/>
      <c r="W1439" s="142"/>
      <c r="X1439" s="128"/>
      <c r="Y1439" s="187"/>
    </row>
    <row r="1440" spans="1:25" s="27" customFormat="1" x14ac:dyDescent="0.25">
      <c r="A1440" s="50"/>
      <c r="B1440" s="55"/>
      <c r="C1440" s="34"/>
      <c r="D1440" s="46"/>
      <c r="E1440" s="46"/>
      <c r="F1440" s="46"/>
      <c r="G1440" s="46"/>
      <c r="H1440" s="46"/>
      <c r="I1440" s="46"/>
      <c r="J1440" s="142"/>
      <c r="K1440" s="46"/>
      <c r="L1440" s="46"/>
      <c r="M1440" s="46"/>
      <c r="N1440" s="46"/>
      <c r="O1440" s="46"/>
      <c r="P1440" s="46"/>
      <c r="Q1440" s="46"/>
      <c r="R1440" s="46"/>
      <c r="S1440" s="46"/>
      <c r="T1440" s="46"/>
      <c r="U1440" s="46"/>
      <c r="V1440" s="46"/>
      <c r="W1440" s="142"/>
      <c r="X1440" s="128"/>
      <c r="Y1440" s="187"/>
    </row>
    <row r="1441" spans="1:25" s="27" customFormat="1" x14ac:dyDescent="0.25">
      <c r="A1441" s="50"/>
      <c r="B1441" s="55"/>
      <c r="C1441" s="34"/>
      <c r="D1441" s="46"/>
      <c r="E1441" s="46"/>
      <c r="F1441" s="46"/>
      <c r="G1441" s="46"/>
      <c r="H1441" s="46"/>
      <c r="I1441" s="46"/>
      <c r="J1441" s="142"/>
      <c r="K1441" s="46"/>
      <c r="L1441" s="46"/>
      <c r="M1441" s="46"/>
      <c r="N1441" s="46"/>
      <c r="O1441" s="46"/>
      <c r="P1441" s="46"/>
      <c r="Q1441" s="46"/>
      <c r="R1441" s="46"/>
      <c r="S1441" s="46"/>
      <c r="T1441" s="46"/>
      <c r="U1441" s="46"/>
      <c r="V1441" s="46"/>
      <c r="W1441" s="142"/>
      <c r="X1441" s="128"/>
      <c r="Y1441" s="187"/>
    </row>
    <row r="1442" spans="1:25" s="27" customFormat="1" x14ac:dyDescent="0.25">
      <c r="A1442" s="50"/>
      <c r="B1442" s="55"/>
      <c r="C1442" s="34"/>
      <c r="D1442" s="46"/>
      <c r="E1442" s="46"/>
      <c r="F1442" s="46"/>
      <c r="G1442" s="46"/>
      <c r="H1442" s="46"/>
      <c r="I1442" s="46"/>
      <c r="J1442" s="142"/>
      <c r="K1442" s="46"/>
      <c r="L1442" s="46"/>
      <c r="M1442" s="46"/>
      <c r="N1442" s="46"/>
      <c r="O1442" s="46"/>
      <c r="P1442" s="46"/>
      <c r="Q1442" s="46"/>
      <c r="R1442" s="46"/>
      <c r="S1442" s="46"/>
      <c r="T1442" s="46"/>
      <c r="U1442" s="46"/>
      <c r="V1442" s="46"/>
      <c r="W1442" s="142"/>
      <c r="X1442" s="128"/>
      <c r="Y1442" s="187"/>
    </row>
    <row r="1443" spans="1:25" s="27" customFormat="1" x14ac:dyDescent="0.25">
      <c r="A1443" s="50"/>
      <c r="B1443" s="55"/>
      <c r="C1443" s="34"/>
      <c r="D1443" s="46"/>
      <c r="E1443" s="46"/>
      <c r="F1443" s="46"/>
      <c r="G1443" s="46"/>
      <c r="H1443" s="46"/>
      <c r="I1443" s="46"/>
      <c r="J1443" s="142"/>
      <c r="K1443" s="46"/>
      <c r="L1443" s="46"/>
      <c r="M1443" s="46"/>
      <c r="N1443" s="46"/>
      <c r="O1443" s="46"/>
      <c r="P1443" s="46"/>
      <c r="Q1443" s="46"/>
      <c r="R1443" s="46"/>
      <c r="S1443" s="46"/>
      <c r="T1443" s="46"/>
      <c r="U1443" s="46"/>
      <c r="V1443" s="46"/>
      <c r="W1443" s="142"/>
      <c r="X1443" s="128"/>
      <c r="Y1443" s="187"/>
    </row>
    <row r="1444" spans="1:25" s="27" customFormat="1" x14ac:dyDescent="0.25">
      <c r="A1444" s="50"/>
      <c r="B1444" s="55"/>
      <c r="C1444" s="34"/>
      <c r="D1444" s="46"/>
      <c r="E1444" s="46"/>
      <c r="F1444" s="46"/>
      <c r="G1444" s="46"/>
      <c r="H1444" s="46"/>
      <c r="I1444" s="46"/>
      <c r="J1444" s="142"/>
      <c r="K1444" s="46"/>
      <c r="L1444" s="46"/>
      <c r="M1444" s="46"/>
      <c r="N1444" s="46"/>
      <c r="O1444" s="46"/>
      <c r="P1444" s="46"/>
      <c r="Q1444" s="46"/>
      <c r="R1444" s="46"/>
      <c r="S1444" s="46"/>
      <c r="T1444" s="46"/>
      <c r="U1444" s="46"/>
      <c r="V1444" s="46"/>
      <c r="W1444" s="142"/>
      <c r="X1444" s="128"/>
      <c r="Y1444" s="187"/>
    </row>
    <row r="1445" spans="1:25" s="27" customFormat="1" x14ac:dyDescent="0.25">
      <c r="A1445" s="50"/>
      <c r="B1445" s="55"/>
      <c r="C1445" s="34"/>
      <c r="D1445" s="46"/>
      <c r="E1445" s="46"/>
      <c r="F1445" s="46"/>
      <c r="G1445" s="46"/>
      <c r="H1445" s="46"/>
      <c r="I1445" s="46"/>
      <c r="J1445" s="142"/>
      <c r="K1445" s="46"/>
      <c r="L1445" s="46"/>
      <c r="M1445" s="46"/>
      <c r="N1445" s="46"/>
      <c r="O1445" s="46"/>
      <c r="P1445" s="46"/>
      <c r="Q1445" s="46"/>
      <c r="R1445" s="46"/>
      <c r="S1445" s="46"/>
      <c r="T1445" s="46"/>
      <c r="U1445" s="46"/>
      <c r="V1445" s="46"/>
      <c r="W1445" s="142"/>
      <c r="X1445" s="128"/>
      <c r="Y1445" s="187"/>
    </row>
    <row r="1446" spans="1:25" s="27" customFormat="1" x14ac:dyDescent="0.25">
      <c r="A1446" s="50"/>
      <c r="B1446" s="55"/>
      <c r="C1446" s="34"/>
      <c r="D1446" s="46"/>
      <c r="E1446" s="46"/>
      <c r="F1446" s="46"/>
      <c r="G1446" s="46"/>
      <c r="H1446" s="46"/>
      <c r="I1446" s="46"/>
      <c r="J1446" s="142"/>
      <c r="K1446" s="46"/>
      <c r="L1446" s="46"/>
      <c r="M1446" s="46"/>
      <c r="N1446" s="46"/>
      <c r="O1446" s="46"/>
      <c r="P1446" s="46"/>
      <c r="Q1446" s="46"/>
      <c r="R1446" s="46"/>
      <c r="S1446" s="46"/>
      <c r="T1446" s="46"/>
      <c r="U1446" s="46"/>
      <c r="V1446" s="46"/>
      <c r="W1446" s="142"/>
      <c r="X1446" s="128"/>
      <c r="Y1446" s="187"/>
    </row>
    <row r="1447" spans="1:25" s="27" customFormat="1" x14ac:dyDescent="0.25">
      <c r="A1447" s="50"/>
      <c r="B1447" s="55"/>
      <c r="C1447" s="34"/>
      <c r="D1447" s="46"/>
      <c r="E1447" s="46"/>
      <c r="F1447" s="46"/>
      <c r="G1447" s="46"/>
      <c r="H1447" s="46"/>
      <c r="I1447" s="46"/>
      <c r="J1447" s="142"/>
      <c r="K1447" s="46"/>
      <c r="L1447" s="46"/>
      <c r="M1447" s="46"/>
      <c r="N1447" s="46"/>
      <c r="O1447" s="46"/>
      <c r="P1447" s="46"/>
      <c r="Q1447" s="46"/>
      <c r="R1447" s="46"/>
      <c r="S1447" s="46"/>
      <c r="T1447" s="46"/>
      <c r="U1447" s="46"/>
      <c r="V1447" s="46"/>
      <c r="W1447" s="142"/>
      <c r="X1447" s="128"/>
      <c r="Y1447" s="187"/>
    </row>
    <row r="1448" spans="1:25" s="27" customFormat="1" x14ac:dyDescent="0.25">
      <c r="A1448" s="50"/>
      <c r="B1448" s="55"/>
      <c r="C1448" s="34"/>
      <c r="D1448" s="46"/>
      <c r="E1448" s="46"/>
      <c r="F1448" s="46"/>
      <c r="G1448" s="46"/>
      <c r="H1448" s="46"/>
      <c r="I1448" s="46"/>
      <c r="J1448" s="142"/>
      <c r="K1448" s="46"/>
      <c r="L1448" s="46"/>
      <c r="M1448" s="46"/>
      <c r="N1448" s="46"/>
      <c r="O1448" s="46"/>
      <c r="P1448" s="46"/>
      <c r="Q1448" s="46"/>
      <c r="R1448" s="46"/>
      <c r="S1448" s="46"/>
      <c r="T1448" s="46"/>
      <c r="U1448" s="46"/>
      <c r="V1448" s="46"/>
      <c r="W1448" s="142"/>
      <c r="X1448" s="128"/>
      <c r="Y1448" s="187"/>
    </row>
    <row r="1449" spans="1:25" s="27" customFormat="1" x14ac:dyDescent="0.25">
      <c r="A1449" s="50"/>
      <c r="B1449" s="55"/>
      <c r="C1449" s="34"/>
      <c r="D1449" s="46"/>
      <c r="E1449" s="46"/>
      <c r="F1449" s="46"/>
      <c r="G1449" s="46"/>
      <c r="H1449" s="46"/>
      <c r="I1449" s="46"/>
      <c r="J1449" s="142"/>
      <c r="K1449" s="46"/>
      <c r="L1449" s="46"/>
      <c r="M1449" s="46"/>
      <c r="N1449" s="46"/>
      <c r="O1449" s="46"/>
      <c r="P1449" s="46"/>
      <c r="Q1449" s="46"/>
      <c r="R1449" s="46"/>
      <c r="S1449" s="46"/>
      <c r="T1449" s="46"/>
      <c r="U1449" s="46"/>
      <c r="V1449" s="46"/>
      <c r="W1449" s="142"/>
      <c r="X1449" s="128"/>
      <c r="Y1449" s="187"/>
    </row>
    <row r="1450" spans="1:25" s="27" customFormat="1" x14ac:dyDescent="0.25">
      <c r="A1450" s="50"/>
      <c r="B1450" s="55"/>
      <c r="C1450" s="34"/>
      <c r="D1450" s="46"/>
      <c r="E1450" s="46"/>
      <c r="F1450" s="46"/>
      <c r="G1450" s="46"/>
      <c r="H1450" s="46"/>
      <c r="I1450" s="46"/>
      <c r="J1450" s="142"/>
      <c r="K1450" s="46"/>
      <c r="L1450" s="46"/>
      <c r="M1450" s="46"/>
      <c r="N1450" s="46"/>
      <c r="O1450" s="46"/>
      <c r="P1450" s="46"/>
      <c r="Q1450" s="46"/>
      <c r="R1450" s="46"/>
      <c r="S1450" s="46"/>
      <c r="T1450" s="46"/>
      <c r="U1450" s="46"/>
      <c r="V1450" s="46"/>
      <c r="W1450" s="142"/>
      <c r="X1450" s="128"/>
      <c r="Y1450" s="187"/>
    </row>
    <row r="1451" spans="1:25" s="27" customFormat="1" x14ac:dyDescent="0.25">
      <c r="A1451" s="50"/>
      <c r="B1451" s="55"/>
      <c r="C1451" s="34"/>
      <c r="D1451" s="46"/>
      <c r="E1451" s="46"/>
      <c r="F1451" s="46"/>
      <c r="G1451" s="46"/>
      <c r="H1451" s="46"/>
      <c r="I1451" s="46"/>
      <c r="J1451" s="142"/>
      <c r="K1451" s="46"/>
      <c r="L1451" s="46"/>
      <c r="M1451" s="46"/>
      <c r="N1451" s="46"/>
      <c r="O1451" s="46"/>
      <c r="P1451" s="46"/>
      <c r="Q1451" s="46"/>
      <c r="R1451" s="46"/>
      <c r="S1451" s="46"/>
      <c r="T1451" s="46"/>
      <c r="U1451" s="46"/>
      <c r="V1451" s="46"/>
      <c r="W1451" s="142"/>
      <c r="X1451" s="128"/>
      <c r="Y1451" s="187"/>
    </row>
    <row r="1452" spans="1:25" s="27" customFormat="1" x14ac:dyDescent="0.25">
      <c r="A1452" s="50"/>
      <c r="B1452" s="55"/>
      <c r="C1452" s="34"/>
      <c r="D1452" s="46"/>
      <c r="E1452" s="46"/>
      <c r="F1452" s="46"/>
      <c r="G1452" s="46"/>
      <c r="H1452" s="46"/>
      <c r="I1452" s="46"/>
      <c r="J1452" s="142"/>
      <c r="K1452" s="46"/>
      <c r="L1452" s="46"/>
      <c r="M1452" s="46"/>
      <c r="N1452" s="46"/>
      <c r="O1452" s="46"/>
      <c r="P1452" s="46"/>
      <c r="Q1452" s="46"/>
      <c r="R1452" s="46"/>
      <c r="S1452" s="46"/>
      <c r="T1452" s="46"/>
      <c r="U1452" s="46"/>
      <c r="V1452" s="46"/>
      <c r="W1452" s="142"/>
      <c r="X1452" s="128"/>
      <c r="Y1452" s="187"/>
    </row>
    <row r="1453" spans="1:25" s="27" customFormat="1" x14ac:dyDescent="0.25">
      <c r="A1453" s="50"/>
      <c r="B1453" s="55"/>
      <c r="C1453" s="34"/>
      <c r="D1453" s="46"/>
      <c r="E1453" s="46"/>
      <c r="F1453" s="46"/>
      <c r="G1453" s="46"/>
      <c r="H1453" s="46"/>
      <c r="I1453" s="46"/>
      <c r="J1453" s="142"/>
      <c r="K1453" s="46"/>
      <c r="L1453" s="46"/>
      <c r="M1453" s="46"/>
      <c r="N1453" s="46"/>
      <c r="O1453" s="46"/>
      <c r="P1453" s="46"/>
      <c r="Q1453" s="46"/>
      <c r="R1453" s="46"/>
      <c r="S1453" s="46"/>
      <c r="T1453" s="46"/>
      <c r="U1453" s="46"/>
      <c r="V1453" s="46"/>
      <c r="W1453" s="142"/>
      <c r="X1453" s="128"/>
      <c r="Y1453" s="187"/>
    </row>
    <row r="1454" spans="1:25" s="27" customFormat="1" x14ac:dyDescent="0.25">
      <c r="A1454" s="50"/>
      <c r="B1454" s="55"/>
      <c r="C1454" s="34"/>
      <c r="D1454" s="46"/>
      <c r="E1454" s="46"/>
      <c r="F1454" s="46"/>
      <c r="G1454" s="46"/>
      <c r="H1454" s="46"/>
      <c r="I1454" s="46"/>
      <c r="J1454" s="142"/>
      <c r="K1454" s="46"/>
      <c r="L1454" s="46"/>
      <c r="M1454" s="46"/>
      <c r="N1454" s="46"/>
      <c r="O1454" s="46"/>
      <c r="P1454" s="46"/>
      <c r="Q1454" s="46"/>
      <c r="R1454" s="46"/>
      <c r="S1454" s="46"/>
      <c r="T1454" s="46"/>
      <c r="U1454" s="46"/>
      <c r="V1454" s="46"/>
      <c r="W1454" s="142"/>
      <c r="X1454" s="128"/>
      <c r="Y1454" s="187"/>
    </row>
    <row r="1455" spans="1:25" s="27" customFormat="1" x14ac:dyDescent="0.25">
      <c r="A1455" s="50"/>
      <c r="B1455" s="55"/>
      <c r="C1455" s="34"/>
      <c r="D1455" s="46"/>
      <c r="E1455" s="46"/>
      <c r="F1455" s="46"/>
      <c r="G1455" s="46"/>
      <c r="H1455" s="46"/>
      <c r="I1455" s="46"/>
      <c r="J1455" s="142"/>
      <c r="K1455" s="46"/>
      <c r="L1455" s="46"/>
      <c r="M1455" s="46"/>
      <c r="N1455" s="46"/>
      <c r="O1455" s="46"/>
      <c r="P1455" s="46"/>
      <c r="Q1455" s="46"/>
      <c r="R1455" s="46"/>
      <c r="S1455" s="46"/>
      <c r="T1455" s="46"/>
      <c r="U1455" s="46"/>
      <c r="V1455" s="46"/>
      <c r="W1455" s="142"/>
      <c r="X1455" s="128"/>
      <c r="Y1455" s="187"/>
    </row>
    <row r="1456" spans="1:25" s="27" customFormat="1" x14ac:dyDescent="0.25">
      <c r="A1456" s="50"/>
      <c r="B1456" s="55"/>
      <c r="C1456" s="34"/>
      <c r="D1456" s="46"/>
      <c r="E1456" s="46"/>
      <c r="F1456" s="46"/>
      <c r="G1456" s="46"/>
      <c r="H1456" s="46"/>
      <c r="I1456" s="46"/>
      <c r="J1456" s="142"/>
      <c r="K1456" s="46"/>
      <c r="L1456" s="46"/>
      <c r="M1456" s="46"/>
      <c r="N1456" s="46"/>
      <c r="O1456" s="46"/>
      <c r="P1456" s="46"/>
      <c r="Q1456" s="46"/>
      <c r="R1456" s="46"/>
      <c r="S1456" s="46"/>
      <c r="T1456" s="46"/>
      <c r="U1456" s="46"/>
      <c r="V1456" s="46"/>
      <c r="W1456" s="142"/>
      <c r="X1456" s="128"/>
      <c r="Y1456" s="187"/>
    </row>
    <row r="1457" spans="1:25" s="27" customFormat="1" x14ac:dyDescent="0.25">
      <c r="A1457" s="50"/>
      <c r="B1457" s="55"/>
      <c r="C1457" s="34"/>
      <c r="D1457" s="46"/>
      <c r="E1457" s="46"/>
      <c r="F1457" s="46"/>
      <c r="G1457" s="46"/>
      <c r="H1457" s="46"/>
      <c r="I1457" s="46"/>
      <c r="J1457" s="142"/>
      <c r="K1457" s="46"/>
      <c r="L1457" s="46"/>
      <c r="M1457" s="46"/>
      <c r="N1457" s="46"/>
      <c r="O1457" s="46"/>
      <c r="P1457" s="46"/>
      <c r="Q1457" s="46"/>
      <c r="R1457" s="46"/>
      <c r="S1457" s="46"/>
      <c r="T1457" s="46"/>
      <c r="U1457" s="46"/>
      <c r="V1457" s="46"/>
      <c r="W1457" s="142"/>
      <c r="X1457" s="128"/>
      <c r="Y1457" s="187"/>
    </row>
    <row r="1458" spans="1:25" s="27" customFormat="1" x14ac:dyDescent="0.25">
      <c r="A1458" s="50"/>
      <c r="B1458" s="55"/>
      <c r="C1458" s="34"/>
      <c r="D1458" s="46"/>
      <c r="E1458" s="46"/>
      <c r="F1458" s="46"/>
      <c r="G1458" s="46"/>
      <c r="H1458" s="46"/>
      <c r="I1458" s="46"/>
      <c r="J1458" s="142"/>
      <c r="K1458" s="46"/>
      <c r="L1458" s="46"/>
      <c r="M1458" s="46"/>
      <c r="N1458" s="46"/>
      <c r="O1458" s="46"/>
      <c r="P1458" s="46"/>
      <c r="Q1458" s="46"/>
      <c r="R1458" s="46"/>
      <c r="S1458" s="46"/>
      <c r="T1458" s="46"/>
      <c r="U1458" s="46"/>
      <c r="V1458" s="46"/>
      <c r="W1458" s="142"/>
      <c r="X1458" s="128"/>
      <c r="Y1458" s="187"/>
    </row>
    <row r="1459" spans="1:25" s="27" customFormat="1" x14ac:dyDescent="0.25">
      <c r="A1459" s="50"/>
      <c r="B1459" s="55"/>
      <c r="C1459" s="34"/>
      <c r="D1459" s="46"/>
      <c r="E1459" s="46"/>
      <c r="F1459" s="46"/>
      <c r="G1459" s="46"/>
      <c r="H1459" s="46"/>
      <c r="I1459" s="46"/>
      <c r="J1459" s="142"/>
      <c r="K1459" s="46"/>
      <c r="L1459" s="46"/>
      <c r="M1459" s="46"/>
      <c r="N1459" s="46"/>
      <c r="O1459" s="46"/>
      <c r="P1459" s="46"/>
      <c r="Q1459" s="46"/>
      <c r="R1459" s="46"/>
      <c r="S1459" s="46"/>
      <c r="T1459" s="46"/>
      <c r="U1459" s="46"/>
      <c r="V1459" s="46"/>
      <c r="W1459" s="142"/>
      <c r="X1459" s="128"/>
      <c r="Y1459" s="187"/>
    </row>
    <row r="1460" spans="1:25" s="27" customFormat="1" x14ac:dyDescent="0.25">
      <c r="A1460" s="50"/>
      <c r="B1460" s="55"/>
      <c r="C1460" s="34"/>
      <c r="D1460" s="46"/>
      <c r="E1460" s="46"/>
      <c r="F1460" s="46"/>
      <c r="G1460" s="46"/>
      <c r="H1460" s="46"/>
      <c r="I1460" s="46"/>
      <c r="J1460" s="142"/>
      <c r="K1460" s="46"/>
      <c r="L1460" s="46"/>
      <c r="M1460" s="46"/>
      <c r="N1460" s="46"/>
      <c r="O1460" s="46"/>
      <c r="P1460" s="46"/>
      <c r="Q1460" s="46"/>
      <c r="R1460" s="46"/>
      <c r="S1460" s="46"/>
      <c r="T1460" s="46"/>
      <c r="U1460" s="46"/>
      <c r="V1460" s="46"/>
      <c r="W1460" s="142"/>
      <c r="X1460" s="128"/>
      <c r="Y1460" s="187"/>
    </row>
    <row r="1461" spans="1:25" s="27" customFormat="1" x14ac:dyDescent="0.25">
      <c r="A1461" s="50"/>
      <c r="B1461" s="55"/>
      <c r="C1461" s="34"/>
      <c r="D1461" s="46"/>
      <c r="E1461" s="46"/>
      <c r="F1461" s="46"/>
      <c r="G1461" s="46"/>
      <c r="H1461" s="46"/>
      <c r="I1461" s="46"/>
      <c r="J1461" s="142"/>
      <c r="K1461" s="46"/>
      <c r="L1461" s="46"/>
      <c r="M1461" s="46"/>
      <c r="N1461" s="46"/>
      <c r="O1461" s="46"/>
      <c r="P1461" s="46"/>
      <c r="Q1461" s="46"/>
      <c r="R1461" s="46"/>
      <c r="S1461" s="46"/>
      <c r="T1461" s="46"/>
      <c r="U1461" s="46"/>
      <c r="V1461" s="46"/>
      <c r="W1461" s="142"/>
      <c r="X1461" s="128"/>
      <c r="Y1461" s="187"/>
    </row>
    <row r="1462" spans="1:25" s="27" customFormat="1" x14ac:dyDescent="0.25">
      <c r="A1462" s="50"/>
      <c r="B1462" s="55"/>
      <c r="C1462" s="34"/>
      <c r="D1462" s="46"/>
      <c r="E1462" s="46"/>
      <c r="F1462" s="46"/>
      <c r="G1462" s="46"/>
      <c r="H1462" s="46"/>
      <c r="I1462" s="46"/>
      <c r="J1462" s="142"/>
      <c r="K1462" s="46"/>
      <c r="L1462" s="46"/>
      <c r="M1462" s="46"/>
      <c r="N1462" s="46"/>
      <c r="O1462" s="46"/>
      <c r="P1462" s="46"/>
      <c r="Q1462" s="46"/>
      <c r="R1462" s="46"/>
      <c r="S1462" s="46"/>
      <c r="T1462" s="46"/>
      <c r="U1462" s="46"/>
      <c r="V1462" s="46"/>
      <c r="W1462" s="142"/>
      <c r="X1462" s="128"/>
      <c r="Y1462" s="187"/>
    </row>
    <row r="1463" spans="1:25" s="27" customFormat="1" x14ac:dyDescent="0.25">
      <c r="A1463" s="50"/>
      <c r="B1463" s="55"/>
      <c r="C1463" s="34"/>
      <c r="D1463" s="46"/>
      <c r="E1463" s="46"/>
      <c r="F1463" s="46"/>
      <c r="G1463" s="46"/>
      <c r="H1463" s="46"/>
      <c r="I1463" s="46"/>
      <c r="J1463" s="142"/>
      <c r="K1463" s="46"/>
      <c r="L1463" s="46"/>
      <c r="M1463" s="46"/>
      <c r="N1463" s="46"/>
      <c r="O1463" s="46"/>
      <c r="P1463" s="46"/>
      <c r="Q1463" s="46"/>
      <c r="R1463" s="46"/>
      <c r="S1463" s="46"/>
      <c r="T1463" s="46"/>
      <c r="U1463" s="46"/>
      <c r="V1463" s="46"/>
      <c r="W1463" s="142"/>
      <c r="X1463" s="128"/>
      <c r="Y1463" s="187"/>
    </row>
    <row r="1464" spans="1:25" s="27" customFormat="1" x14ac:dyDescent="0.25">
      <c r="A1464" s="50"/>
      <c r="B1464" s="55"/>
      <c r="C1464" s="34"/>
      <c r="D1464" s="46"/>
      <c r="E1464" s="46"/>
      <c r="F1464" s="46"/>
      <c r="G1464" s="46"/>
      <c r="H1464" s="46"/>
      <c r="I1464" s="46"/>
      <c r="J1464" s="142"/>
      <c r="K1464" s="46"/>
      <c r="L1464" s="46"/>
      <c r="M1464" s="46"/>
      <c r="N1464" s="46"/>
      <c r="O1464" s="46"/>
      <c r="P1464" s="46"/>
      <c r="Q1464" s="46"/>
      <c r="R1464" s="46"/>
      <c r="S1464" s="46"/>
      <c r="T1464" s="46"/>
      <c r="U1464" s="46"/>
      <c r="V1464" s="46"/>
      <c r="W1464" s="142"/>
      <c r="X1464" s="128"/>
      <c r="Y1464" s="187"/>
    </row>
    <row r="1465" spans="1:25" s="27" customFormat="1" x14ac:dyDescent="0.25">
      <c r="A1465" s="50"/>
      <c r="B1465" s="55"/>
      <c r="C1465" s="34"/>
      <c r="D1465" s="46"/>
      <c r="E1465" s="46"/>
      <c r="F1465" s="46"/>
      <c r="G1465" s="46"/>
      <c r="H1465" s="46"/>
      <c r="I1465" s="46"/>
      <c r="J1465" s="142"/>
      <c r="K1465" s="46"/>
      <c r="L1465" s="46"/>
      <c r="M1465" s="46"/>
      <c r="N1465" s="46"/>
      <c r="O1465" s="46"/>
      <c r="P1465" s="46"/>
      <c r="Q1465" s="46"/>
      <c r="R1465" s="46"/>
      <c r="S1465" s="46"/>
      <c r="T1465" s="46"/>
      <c r="U1465" s="46"/>
      <c r="V1465" s="46"/>
      <c r="W1465" s="142"/>
      <c r="X1465" s="128"/>
      <c r="Y1465" s="187"/>
    </row>
    <row r="1466" spans="1:25" s="27" customFormat="1" x14ac:dyDescent="0.25">
      <c r="A1466" s="50"/>
      <c r="B1466" s="55"/>
      <c r="C1466" s="34"/>
      <c r="D1466" s="46"/>
      <c r="E1466" s="46"/>
      <c r="F1466" s="46"/>
      <c r="G1466" s="46"/>
      <c r="H1466" s="46"/>
      <c r="I1466" s="46"/>
      <c r="J1466" s="142"/>
      <c r="K1466" s="46"/>
      <c r="L1466" s="46"/>
      <c r="M1466" s="46"/>
      <c r="N1466" s="46"/>
      <c r="O1466" s="46"/>
      <c r="P1466" s="46"/>
      <c r="Q1466" s="46"/>
      <c r="R1466" s="46"/>
      <c r="S1466" s="46"/>
      <c r="T1466" s="46"/>
      <c r="U1466" s="46"/>
      <c r="V1466" s="46"/>
      <c r="W1466" s="142"/>
      <c r="X1466" s="128"/>
      <c r="Y1466" s="187"/>
    </row>
    <row r="1467" spans="1:25" s="27" customFormat="1" x14ac:dyDescent="0.25">
      <c r="A1467" s="50"/>
      <c r="B1467" s="55"/>
      <c r="C1467" s="34"/>
      <c r="D1467" s="46"/>
      <c r="E1467" s="46"/>
      <c r="F1467" s="46"/>
      <c r="G1467" s="46"/>
      <c r="H1467" s="46"/>
      <c r="I1467" s="46"/>
      <c r="J1467" s="142"/>
      <c r="K1467" s="46"/>
      <c r="L1467" s="46"/>
      <c r="M1467" s="46"/>
      <c r="N1467" s="46"/>
      <c r="O1467" s="46"/>
      <c r="P1467" s="46"/>
      <c r="Q1467" s="46"/>
      <c r="R1467" s="46"/>
      <c r="S1467" s="46"/>
      <c r="T1467" s="46"/>
      <c r="U1467" s="46"/>
      <c r="V1467" s="46"/>
      <c r="W1467" s="142"/>
      <c r="X1467" s="128"/>
      <c r="Y1467" s="187"/>
    </row>
    <row r="1468" spans="1:25" s="27" customFormat="1" x14ac:dyDescent="0.25">
      <c r="A1468" s="50"/>
      <c r="B1468" s="55"/>
      <c r="C1468" s="34"/>
      <c r="D1468" s="46"/>
      <c r="E1468" s="46"/>
      <c r="F1468" s="46"/>
      <c r="G1468" s="46"/>
      <c r="H1468" s="46"/>
      <c r="I1468" s="46"/>
      <c r="J1468" s="142"/>
      <c r="K1468" s="46"/>
      <c r="L1468" s="46"/>
      <c r="M1468" s="46"/>
      <c r="N1468" s="46"/>
      <c r="O1468" s="46"/>
      <c r="P1468" s="46"/>
      <c r="Q1468" s="46"/>
      <c r="R1468" s="46"/>
      <c r="S1468" s="46"/>
      <c r="T1468" s="46"/>
      <c r="U1468" s="46"/>
      <c r="V1468" s="46"/>
      <c r="W1468" s="142"/>
      <c r="X1468" s="128"/>
      <c r="Y1468" s="187"/>
    </row>
    <row r="1469" spans="1:25" s="27" customFormat="1" x14ac:dyDescent="0.25">
      <c r="A1469" s="50"/>
      <c r="B1469" s="55"/>
      <c r="C1469" s="34"/>
      <c r="D1469" s="46"/>
      <c r="E1469" s="46"/>
      <c r="F1469" s="46"/>
      <c r="G1469" s="46"/>
      <c r="H1469" s="46"/>
      <c r="I1469" s="46"/>
      <c r="J1469" s="142"/>
      <c r="K1469" s="46"/>
      <c r="L1469" s="46"/>
      <c r="M1469" s="46"/>
      <c r="N1469" s="46"/>
      <c r="O1469" s="46"/>
      <c r="P1469" s="46"/>
      <c r="Q1469" s="46"/>
      <c r="R1469" s="46"/>
      <c r="S1469" s="46"/>
      <c r="T1469" s="46"/>
      <c r="U1469" s="46"/>
      <c r="V1469" s="46"/>
      <c r="W1469" s="142"/>
      <c r="X1469" s="128"/>
      <c r="Y1469" s="187"/>
    </row>
    <row r="1470" spans="1:25" s="27" customFormat="1" x14ac:dyDescent="0.25">
      <c r="A1470" s="50"/>
      <c r="B1470" s="55"/>
      <c r="C1470" s="34"/>
      <c r="D1470" s="46"/>
      <c r="E1470" s="46"/>
      <c r="F1470" s="46"/>
      <c r="G1470" s="46"/>
      <c r="H1470" s="46"/>
      <c r="I1470" s="46"/>
      <c r="J1470" s="142"/>
      <c r="K1470" s="46"/>
      <c r="L1470" s="46"/>
      <c r="M1470" s="46"/>
      <c r="N1470" s="46"/>
      <c r="O1470" s="46"/>
      <c r="P1470" s="46"/>
      <c r="Q1470" s="46"/>
      <c r="R1470" s="46"/>
      <c r="S1470" s="46"/>
      <c r="T1470" s="46"/>
      <c r="U1470" s="46"/>
      <c r="V1470" s="46"/>
      <c r="W1470" s="142"/>
      <c r="X1470" s="128"/>
      <c r="Y1470" s="187"/>
    </row>
    <row r="1471" spans="1:25" s="27" customFormat="1" x14ac:dyDescent="0.25">
      <c r="A1471" s="50"/>
      <c r="B1471" s="55"/>
      <c r="C1471" s="34"/>
      <c r="D1471" s="46"/>
      <c r="E1471" s="46"/>
      <c r="F1471" s="46"/>
      <c r="G1471" s="46"/>
      <c r="H1471" s="46"/>
      <c r="I1471" s="46"/>
      <c r="J1471" s="142"/>
      <c r="K1471" s="46"/>
      <c r="L1471" s="46"/>
      <c r="M1471" s="46"/>
      <c r="N1471" s="46"/>
      <c r="O1471" s="46"/>
      <c r="P1471" s="46"/>
      <c r="Q1471" s="46"/>
      <c r="R1471" s="46"/>
      <c r="S1471" s="46"/>
      <c r="T1471" s="46"/>
      <c r="U1471" s="46"/>
      <c r="V1471" s="46"/>
      <c r="W1471" s="142"/>
      <c r="X1471" s="128"/>
      <c r="Y1471" s="187"/>
    </row>
    <row r="1472" spans="1:25" s="27" customFormat="1" x14ac:dyDescent="0.25">
      <c r="A1472" s="50"/>
      <c r="B1472" s="55"/>
      <c r="C1472" s="34"/>
      <c r="D1472" s="46"/>
      <c r="E1472" s="46"/>
      <c r="F1472" s="46"/>
      <c r="G1472" s="46"/>
      <c r="H1472" s="46"/>
      <c r="I1472" s="46"/>
      <c r="J1472" s="142"/>
      <c r="K1472" s="46"/>
      <c r="L1472" s="46"/>
      <c r="M1472" s="46"/>
      <c r="N1472" s="46"/>
      <c r="O1472" s="46"/>
      <c r="P1472" s="46"/>
      <c r="Q1472" s="46"/>
      <c r="R1472" s="46"/>
      <c r="S1472" s="46"/>
      <c r="T1472" s="46"/>
      <c r="U1472" s="46"/>
      <c r="V1472" s="46"/>
      <c r="W1472" s="142"/>
      <c r="X1472" s="128"/>
      <c r="Y1472" s="187"/>
    </row>
    <row r="1473" spans="1:25" s="27" customFormat="1" x14ac:dyDescent="0.25">
      <c r="A1473" s="50"/>
      <c r="B1473" s="55"/>
      <c r="C1473" s="34"/>
      <c r="D1473" s="46"/>
      <c r="E1473" s="46"/>
      <c r="F1473" s="46"/>
      <c r="G1473" s="46"/>
      <c r="H1473" s="46"/>
      <c r="I1473" s="46"/>
      <c r="J1473" s="142"/>
      <c r="K1473" s="46"/>
      <c r="L1473" s="46"/>
      <c r="M1473" s="46"/>
      <c r="N1473" s="46"/>
      <c r="O1473" s="46"/>
      <c r="P1473" s="46"/>
      <c r="Q1473" s="46"/>
      <c r="R1473" s="46"/>
      <c r="S1473" s="46"/>
      <c r="T1473" s="46"/>
      <c r="U1473" s="46"/>
      <c r="V1473" s="46"/>
      <c r="W1473" s="142"/>
      <c r="X1473" s="128"/>
      <c r="Y1473" s="187"/>
    </row>
    <row r="1474" spans="1:25" s="27" customFormat="1" x14ac:dyDescent="0.25">
      <c r="A1474" s="50"/>
      <c r="B1474" s="55"/>
      <c r="C1474" s="34"/>
      <c r="D1474" s="46"/>
      <c r="E1474" s="46"/>
      <c r="F1474" s="46"/>
      <c r="G1474" s="46"/>
      <c r="H1474" s="46"/>
      <c r="I1474" s="46"/>
      <c r="J1474" s="142"/>
      <c r="K1474" s="46"/>
      <c r="L1474" s="46"/>
      <c r="M1474" s="46"/>
      <c r="N1474" s="46"/>
      <c r="O1474" s="46"/>
      <c r="P1474" s="46"/>
      <c r="Q1474" s="46"/>
      <c r="R1474" s="46"/>
      <c r="S1474" s="46"/>
      <c r="T1474" s="46"/>
      <c r="U1474" s="46"/>
      <c r="V1474" s="46"/>
      <c r="W1474" s="142"/>
      <c r="X1474" s="128"/>
      <c r="Y1474" s="187"/>
    </row>
    <row r="1475" spans="1:25" s="27" customFormat="1" x14ac:dyDescent="0.25">
      <c r="A1475" s="50"/>
      <c r="B1475" s="55"/>
      <c r="C1475" s="34"/>
      <c r="D1475" s="46"/>
      <c r="E1475" s="46"/>
      <c r="F1475" s="46"/>
      <c r="G1475" s="46"/>
      <c r="H1475" s="46"/>
      <c r="I1475" s="46"/>
      <c r="J1475" s="142"/>
      <c r="K1475" s="46"/>
      <c r="L1475" s="46"/>
      <c r="M1475" s="46"/>
      <c r="N1475" s="46"/>
      <c r="O1475" s="46"/>
      <c r="P1475" s="46"/>
      <c r="Q1475" s="46"/>
      <c r="R1475" s="46"/>
      <c r="S1475" s="46"/>
      <c r="T1475" s="46"/>
      <c r="U1475" s="46"/>
      <c r="V1475" s="46"/>
      <c r="W1475" s="142"/>
      <c r="X1475" s="128"/>
      <c r="Y1475" s="187"/>
    </row>
    <row r="1476" spans="1:25" s="27" customFormat="1" x14ac:dyDescent="0.25">
      <c r="A1476" s="50"/>
      <c r="B1476" s="55"/>
      <c r="C1476" s="34"/>
      <c r="D1476" s="46"/>
      <c r="E1476" s="46"/>
      <c r="F1476" s="46"/>
      <c r="G1476" s="46"/>
      <c r="H1476" s="46"/>
      <c r="I1476" s="46"/>
      <c r="J1476" s="142"/>
      <c r="K1476" s="46"/>
      <c r="L1476" s="46"/>
      <c r="M1476" s="46"/>
      <c r="N1476" s="46"/>
      <c r="O1476" s="46"/>
      <c r="P1476" s="46"/>
      <c r="Q1476" s="46"/>
      <c r="R1476" s="46"/>
      <c r="S1476" s="46"/>
      <c r="T1476" s="46"/>
      <c r="U1476" s="46"/>
      <c r="V1476" s="46"/>
      <c r="W1476" s="142"/>
      <c r="X1476" s="128"/>
      <c r="Y1476" s="187"/>
    </row>
    <row r="1477" spans="1:25" s="27" customFormat="1" x14ac:dyDescent="0.25">
      <c r="A1477" s="50"/>
      <c r="B1477" s="55"/>
      <c r="C1477" s="34"/>
      <c r="D1477" s="46"/>
      <c r="E1477" s="46"/>
      <c r="F1477" s="46"/>
      <c r="G1477" s="46"/>
      <c r="H1477" s="46"/>
      <c r="I1477" s="46"/>
      <c r="J1477" s="142"/>
      <c r="K1477" s="46"/>
      <c r="L1477" s="46"/>
      <c r="M1477" s="46"/>
      <c r="N1477" s="46"/>
      <c r="O1477" s="46"/>
      <c r="P1477" s="46"/>
      <c r="Q1477" s="46"/>
      <c r="R1477" s="46"/>
      <c r="S1477" s="46"/>
      <c r="T1477" s="46"/>
      <c r="U1477" s="46"/>
      <c r="V1477" s="46"/>
      <c r="W1477" s="142"/>
      <c r="X1477" s="128"/>
      <c r="Y1477" s="187"/>
    </row>
    <row r="1478" spans="1:25" s="27" customFormat="1" x14ac:dyDescent="0.25">
      <c r="A1478" s="50"/>
      <c r="B1478" s="55"/>
      <c r="C1478" s="34"/>
      <c r="D1478" s="46"/>
      <c r="E1478" s="46"/>
      <c r="F1478" s="46"/>
      <c r="G1478" s="46"/>
      <c r="H1478" s="46"/>
      <c r="I1478" s="46"/>
      <c r="J1478" s="142"/>
      <c r="K1478" s="46"/>
      <c r="L1478" s="46"/>
      <c r="M1478" s="46"/>
      <c r="N1478" s="46"/>
      <c r="O1478" s="46"/>
      <c r="P1478" s="46"/>
      <c r="Q1478" s="46"/>
      <c r="R1478" s="46"/>
      <c r="S1478" s="46"/>
      <c r="T1478" s="46"/>
      <c r="U1478" s="46"/>
      <c r="V1478" s="46"/>
      <c r="W1478" s="142"/>
      <c r="X1478" s="128"/>
      <c r="Y1478" s="187"/>
    </row>
    <row r="1479" spans="1:25" s="27" customFormat="1" x14ac:dyDescent="0.25">
      <c r="A1479" s="50"/>
      <c r="B1479" s="55"/>
      <c r="C1479" s="34"/>
      <c r="D1479" s="46"/>
      <c r="E1479" s="46"/>
      <c r="F1479" s="46"/>
      <c r="G1479" s="46"/>
      <c r="H1479" s="46"/>
      <c r="I1479" s="46"/>
      <c r="J1479" s="142"/>
      <c r="K1479" s="46"/>
      <c r="L1479" s="46"/>
      <c r="M1479" s="46"/>
      <c r="N1479" s="46"/>
      <c r="O1479" s="46"/>
      <c r="P1479" s="46"/>
      <c r="Q1479" s="46"/>
      <c r="R1479" s="46"/>
      <c r="S1479" s="46"/>
      <c r="T1479" s="46"/>
      <c r="U1479" s="46"/>
      <c r="V1479" s="46"/>
      <c r="W1479" s="142"/>
      <c r="X1479" s="128"/>
      <c r="Y1479" s="187"/>
    </row>
    <row r="1480" spans="1:25" s="27" customFormat="1" x14ac:dyDescent="0.25">
      <c r="A1480" s="50"/>
      <c r="B1480" s="55"/>
      <c r="C1480" s="34"/>
      <c r="D1480" s="46"/>
      <c r="E1480" s="46"/>
      <c r="F1480" s="46"/>
      <c r="G1480" s="46"/>
      <c r="H1480" s="46"/>
      <c r="I1480" s="46"/>
      <c r="J1480" s="142"/>
      <c r="K1480" s="46"/>
      <c r="L1480" s="46"/>
      <c r="M1480" s="46"/>
      <c r="N1480" s="46"/>
      <c r="O1480" s="46"/>
      <c r="P1480" s="46"/>
      <c r="Q1480" s="46"/>
      <c r="R1480" s="46"/>
      <c r="S1480" s="46"/>
      <c r="T1480" s="46"/>
      <c r="U1480" s="46"/>
      <c r="V1480" s="46"/>
      <c r="W1480" s="142"/>
      <c r="X1480" s="128"/>
      <c r="Y1480" s="187"/>
    </row>
    <row r="1481" spans="1:25" s="27" customFormat="1" x14ac:dyDescent="0.25">
      <c r="A1481" s="50"/>
      <c r="B1481" s="55"/>
      <c r="C1481" s="34"/>
      <c r="D1481" s="46"/>
      <c r="E1481" s="46"/>
      <c r="F1481" s="46"/>
      <c r="G1481" s="46"/>
      <c r="H1481" s="46"/>
      <c r="I1481" s="46"/>
      <c r="J1481" s="142"/>
      <c r="K1481" s="46"/>
      <c r="L1481" s="46"/>
      <c r="M1481" s="46"/>
      <c r="N1481" s="46"/>
      <c r="O1481" s="46"/>
      <c r="P1481" s="46"/>
      <c r="Q1481" s="46"/>
      <c r="R1481" s="46"/>
      <c r="S1481" s="46"/>
      <c r="T1481" s="46"/>
      <c r="U1481" s="46"/>
      <c r="V1481" s="46"/>
      <c r="W1481" s="142"/>
      <c r="X1481" s="128"/>
      <c r="Y1481" s="187"/>
    </row>
    <row r="1482" spans="1:25" s="27" customFormat="1" x14ac:dyDescent="0.25">
      <c r="A1482" s="50"/>
      <c r="B1482" s="55"/>
      <c r="C1482" s="34"/>
      <c r="D1482" s="46"/>
      <c r="E1482" s="46"/>
      <c r="F1482" s="46"/>
      <c r="G1482" s="46"/>
      <c r="H1482" s="46"/>
      <c r="I1482" s="46"/>
      <c r="J1482" s="142"/>
      <c r="K1482" s="46"/>
      <c r="L1482" s="46"/>
      <c r="M1482" s="46"/>
      <c r="N1482" s="46"/>
      <c r="O1482" s="46"/>
      <c r="P1482" s="46"/>
      <c r="Q1482" s="46"/>
      <c r="R1482" s="46"/>
      <c r="S1482" s="46"/>
      <c r="T1482" s="46"/>
      <c r="U1482" s="46"/>
      <c r="V1482" s="46"/>
      <c r="W1482" s="142"/>
      <c r="X1482" s="128"/>
      <c r="Y1482" s="187"/>
    </row>
    <row r="1483" spans="1:25" s="27" customFormat="1" x14ac:dyDescent="0.25">
      <c r="A1483" s="50"/>
      <c r="B1483" s="55"/>
      <c r="C1483" s="34"/>
      <c r="D1483" s="46"/>
      <c r="E1483" s="46"/>
      <c r="F1483" s="46"/>
      <c r="G1483" s="46"/>
      <c r="H1483" s="46"/>
      <c r="I1483" s="46"/>
      <c r="J1483" s="142"/>
      <c r="K1483" s="46"/>
      <c r="L1483" s="46"/>
      <c r="M1483" s="46"/>
      <c r="N1483" s="46"/>
      <c r="O1483" s="46"/>
      <c r="P1483" s="46"/>
      <c r="Q1483" s="46"/>
      <c r="R1483" s="46"/>
      <c r="S1483" s="46"/>
      <c r="T1483" s="46"/>
      <c r="U1483" s="46"/>
      <c r="V1483" s="46"/>
      <c r="W1483" s="142"/>
      <c r="X1483" s="128"/>
      <c r="Y1483" s="187"/>
    </row>
    <row r="1484" spans="1:25" s="27" customFormat="1" x14ac:dyDescent="0.25">
      <c r="A1484" s="50"/>
      <c r="B1484" s="55"/>
      <c r="C1484" s="34"/>
      <c r="D1484" s="46"/>
      <c r="E1484" s="46"/>
      <c r="F1484" s="46"/>
      <c r="G1484" s="46"/>
      <c r="H1484" s="46"/>
      <c r="I1484" s="46"/>
      <c r="J1484" s="142"/>
      <c r="K1484" s="46"/>
      <c r="L1484" s="46"/>
      <c r="M1484" s="46"/>
      <c r="N1484" s="46"/>
      <c r="O1484" s="46"/>
      <c r="P1484" s="46"/>
      <c r="Q1484" s="46"/>
      <c r="R1484" s="46"/>
      <c r="S1484" s="46"/>
      <c r="T1484" s="46"/>
      <c r="U1484" s="46"/>
      <c r="V1484" s="46"/>
      <c r="W1484" s="142"/>
      <c r="X1484" s="128"/>
      <c r="Y1484" s="187"/>
    </row>
    <row r="1485" spans="1:25" s="27" customFormat="1" x14ac:dyDescent="0.25">
      <c r="A1485" s="50"/>
      <c r="B1485" s="55"/>
      <c r="C1485" s="34"/>
      <c r="D1485" s="46"/>
      <c r="E1485" s="46"/>
      <c r="F1485" s="46"/>
      <c r="G1485" s="46"/>
      <c r="H1485" s="46"/>
      <c r="I1485" s="46"/>
      <c r="J1485" s="142"/>
      <c r="K1485" s="46"/>
      <c r="L1485" s="46"/>
      <c r="M1485" s="46"/>
      <c r="N1485" s="46"/>
      <c r="O1485" s="46"/>
      <c r="P1485" s="46"/>
      <c r="Q1485" s="46"/>
      <c r="R1485" s="46"/>
      <c r="S1485" s="46"/>
      <c r="T1485" s="46"/>
      <c r="U1485" s="46"/>
      <c r="V1485" s="46"/>
      <c r="W1485" s="142"/>
      <c r="X1485" s="128"/>
      <c r="Y1485" s="187"/>
    </row>
    <row r="1486" spans="1:25" s="27" customFormat="1" x14ac:dyDescent="0.25">
      <c r="A1486" s="50"/>
      <c r="B1486" s="55"/>
      <c r="C1486" s="34"/>
      <c r="D1486" s="46"/>
      <c r="E1486" s="46"/>
      <c r="F1486" s="46"/>
      <c r="G1486" s="46"/>
      <c r="H1486" s="46"/>
      <c r="I1486" s="46"/>
      <c r="J1486" s="142"/>
      <c r="K1486" s="46"/>
      <c r="L1486" s="46"/>
      <c r="M1486" s="46"/>
      <c r="N1486" s="46"/>
      <c r="O1486" s="46"/>
      <c r="P1486" s="46"/>
      <c r="Q1486" s="46"/>
      <c r="R1486" s="46"/>
      <c r="S1486" s="46"/>
      <c r="T1486" s="46"/>
      <c r="U1486" s="46"/>
      <c r="V1486" s="46"/>
      <c r="W1486" s="142"/>
      <c r="X1486" s="128"/>
      <c r="Y1486" s="187"/>
    </row>
    <row r="1487" spans="1:25" s="27" customFormat="1" x14ac:dyDescent="0.25">
      <c r="A1487" s="50"/>
      <c r="B1487" s="55"/>
      <c r="C1487" s="34"/>
      <c r="D1487" s="46"/>
      <c r="E1487" s="46"/>
      <c r="F1487" s="46"/>
      <c r="G1487" s="46"/>
      <c r="H1487" s="46"/>
      <c r="I1487" s="46"/>
      <c r="J1487" s="142"/>
      <c r="K1487" s="46"/>
      <c r="L1487" s="46"/>
      <c r="M1487" s="46"/>
      <c r="N1487" s="46"/>
      <c r="O1487" s="46"/>
      <c r="P1487" s="46"/>
      <c r="Q1487" s="46"/>
      <c r="R1487" s="46"/>
      <c r="S1487" s="46"/>
      <c r="T1487" s="46"/>
      <c r="U1487" s="46"/>
      <c r="V1487" s="46"/>
      <c r="W1487" s="142"/>
      <c r="X1487" s="128"/>
      <c r="Y1487" s="187"/>
    </row>
    <row r="1488" spans="1:25" s="27" customFormat="1" x14ac:dyDescent="0.25">
      <c r="A1488" s="50"/>
      <c r="B1488" s="55"/>
      <c r="C1488" s="34"/>
      <c r="D1488" s="46"/>
      <c r="E1488" s="46"/>
      <c r="F1488" s="46"/>
      <c r="G1488" s="46"/>
      <c r="H1488" s="46"/>
      <c r="I1488" s="46"/>
      <c r="J1488" s="142"/>
      <c r="K1488" s="46"/>
      <c r="L1488" s="46"/>
      <c r="M1488" s="46"/>
      <c r="N1488" s="46"/>
      <c r="O1488" s="46"/>
      <c r="P1488" s="46"/>
      <c r="Q1488" s="46"/>
      <c r="R1488" s="46"/>
      <c r="S1488" s="46"/>
      <c r="T1488" s="46"/>
      <c r="U1488" s="46"/>
      <c r="V1488" s="46"/>
      <c r="W1488" s="142"/>
      <c r="X1488" s="128"/>
      <c r="Y1488" s="187"/>
    </row>
    <row r="1489" spans="1:25" s="27" customFormat="1" x14ac:dyDescent="0.25">
      <c r="A1489" s="50"/>
      <c r="B1489" s="55"/>
      <c r="C1489" s="34"/>
      <c r="D1489" s="46"/>
      <c r="E1489" s="46"/>
      <c r="F1489" s="46"/>
      <c r="G1489" s="46"/>
      <c r="H1489" s="46"/>
      <c r="I1489" s="46"/>
      <c r="J1489" s="142"/>
      <c r="K1489" s="46"/>
      <c r="L1489" s="46"/>
      <c r="M1489" s="46"/>
      <c r="N1489" s="46"/>
      <c r="O1489" s="46"/>
      <c r="P1489" s="46"/>
      <c r="Q1489" s="46"/>
      <c r="R1489" s="46"/>
      <c r="S1489" s="46"/>
      <c r="T1489" s="46"/>
      <c r="U1489" s="46"/>
      <c r="V1489" s="46"/>
      <c r="W1489" s="142"/>
      <c r="X1489" s="128"/>
      <c r="Y1489" s="187"/>
    </row>
    <row r="1490" spans="1:25" s="27" customFormat="1" x14ac:dyDescent="0.25">
      <c r="A1490" s="50"/>
      <c r="B1490" s="55"/>
      <c r="C1490" s="34"/>
      <c r="D1490" s="46"/>
      <c r="E1490" s="46"/>
      <c r="F1490" s="46"/>
      <c r="G1490" s="46"/>
      <c r="H1490" s="46"/>
      <c r="I1490" s="46"/>
      <c r="J1490" s="142"/>
      <c r="K1490" s="46"/>
      <c r="L1490" s="46"/>
      <c r="M1490" s="46"/>
      <c r="N1490" s="46"/>
      <c r="O1490" s="46"/>
      <c r="P1490" s="46"/>
      <c r="Q1490" s="46"/>
      <c r="R1490" s="46"/>
      <c r="S1490" s="46"/>
      <c r="T1490" s="46"/>
      <c r="U1490" s="46"/>
      <c r="V1490" s="46"/>
      <c r="W1490" s="142"/>
      <c r="X1490" s="128"/>
      <c r="Y1490" s="187"/>
    </row>
    <row r="1491" spans="1:25" s="27" customFormat="1" x14ac:dyDescent="0.25">
      <c r="A1491" s="50"/>
      <c r="B1491" s="55"/>
      <c r="C1491" s="34"/>
      <c r="D1491" s="46"/>
      <c r="E1491" s="46"/>
      <c r="F1491" s="46"/>
      <c r="G1491" s="46"/>
      <c r="H1491" s="46"/>
      <c r="I1491" s="46"/>
      <c r="J1491" s="142"/>
      <c r="K1491" s="46"/>
      <c r="L1491" s="46"/>
      <c r="M1491" s="46"/>
      <c r="N1491" s="46"/>
      <c r="O1491" s="46"/>
      <c r="P1491" s="46"/>
      <c r="Q1491" s="46"/>
      <c r="R1491" s="46"/>
      <c r="S1491" s="46"/>
      <c r="T1491" s="46"/>
      <c r="U1491" s="46"/>
      <c r="V1491" s="46"/>
      <c r="W1491" s="142"/>
      <c r="X1491" s="128"/>
      <c r="Y1491" s="187"/>
    </row>
    <row r="1492" spans="1:25" s="27" customFormat="1" x14ac:dyDescent="0.25">
      <c r="A1492" s="50"/>
      <c r="B1492" s="55"/>
      <c r="C1492" s="34"/>
      <c r="D1492" s="46"/>
      <c r="E1492" s="46"/>
      <c r="F1492" s="46"/>
      <c r="G1492" s="46"/>
      <c r="H1492" s="46"/>
      <c r="I1492" s="46"/>
      <c r="J1492" s="142"/>
      <c r="K1492" s="46"/>
      <c r="L1492" s="46"/>
      <c r="M1492" s="46"/>
      <c r="N1492" s="46"/>
      <c r="O1492" s="46"/>
      <c r="P1492" s="46"/>
      <c r="Q1492" s="46"/>
      <c r="R1492" s="46"/>
      <c r="S1492" s="46"/>
      <c r="T1492" s="46"/>
      <c r="U1492" s="46"/>
      <c r="V1492" s="46"/>
      <c r="W1492" s="142"/>
      <c r="X1492" s="128"/>
      <c r="Y1492" s="187"/>
    </row>
    <row r="1493" spans="1:25" s="27" customFormat="1" x14ac:dyDescent="0.25">
      <c r="A1493" s="50"/>
      <c r="B1493" s="55"/>
      <c r="C1493" s="34"/>
      <c r="D1493" s="46"/>
      <c r="E1493" s="46"/>
      <c r="F1493" s="46"/>
      <c r="G1493" s="46"/>
      <c r="H1493" s="46"/>
      <c r="I1493" s="46"/>
      <c r="J1493" s="142"/>
      <c r="K1493" s="46"/>
      <c r="L1493" s="46"/>
      <c r="M1493" s="46"/>
      <c r="N1493" s="46"/>
      <c r="O1493" s="46"/>
      <c r="P1493" s="46"/>
      <c r="Q1493" s="46"/>
      <c r="R1493" s="46"/>
      <c r="S1493" s="46"/>
      <c r="T1493" s="46"/>
      <c r="U1493" s="46"/>
      <c r="V1493" s="46"/>
      <c r="W1493" s="142"/>
      <c r="X1493" s="128"/>
      <c r="Y1493" s="187"/>
    </row>
    <row r="1494" spans="1:25" s="27" customFormat="1" x14ac:dyDescent="0.25">
      <c r="A1494" s="50"/>
      <c r="B1494" s="55"/>
      <c r="C1494" s="34"/>
      <c r="D1494" s="46"/>
      <c r="E1494" s="46"/>
      <c r="F1494" s="46"/>
      <c r="G1494" s="46"/>
      <c r="H1494" s="46"/>
      <c r="I1494" s="46"/>
      <c r="J1494" s="142"/>
      <c r="K1494" s="46"/>
      <c r="L1494" s="46"/>
      <c r="M1494" s="46"/>
      <c r="N1494" s="46"/>
      <c r="O1494" s="46"/>
      <c r="P1494" s="46"/>
      <c r="Q1494" s="46"/>
      <c r="R1494" s="46"/>
      <c r="S1494" s="46"/>
      <c r="T1494" s="46"/>
      <c r="U1494" s="46"/>
      <c r="V1494" s="46"/>
      <c r="W1494" s="142"/>
      <c r="X1494" s="128"/>
      <c r="Y1494" s="187"/>
    </row>
    <row r="1495" spans="1:25" s="27" customFormat="1" x14ac:dyDescent="0.25">
      <c r="A1495" s="50"/>
      <c r="B1495" s="55"/>
      <c r="C1495" s="34"/>
      <c r="D1495" s="46"/>
      <c r="E1495" s="46"/>
      <c r="F1495" s="46"/>
      <c r="G1495" s="46"/>
      <c r="H1495" s="46"/>
      <c r="I1495" s="46"/>
      <c r="J1495" s="142"/>
      <c r="K1495" s="46"/>
      <c r="L1495" s="46"/>
      <c r="M1495" s="46"/>
      <c r="N1495" s="46"/>
      <c r="O1495" s="46"/>
      <c r="P1495" s="46"/>
      <c r="Q1495" s="46"/>
      <c r="R1495" s="46"/>
      <c r="S1495" s="46"/>
      <c r="T1495" s="46"/>
      <c r="U1495" s="46"/>
      <c r="V1495" s="46"/>
      <c r="W1495" s="142"/>
      <c r="X1495" s="128"/>
      <c r="Y1495" s="187"/>
    </row>
    <row r="1496" spans="1:25" s="27" customFormat="1" x14ac:dyDescent="0.25">
      <c r="A1496" s="50"/>
      <c r="B1496" s="55"/>
      <c r="C1496" s="34"/>
      <c r="D1496" s="46"/>
      <c r="E1496" s="46"/>
      <c r="F1496" s="46"/>
      <c r="G1496" s="46"/>
      <c r="H1496" s="46"/>
      <c r="I1496" s="46"/>
      <c r="J1496" s="142"/>
      <c r="K1496" s="46"/>
      <c r="L1496" s="46"/>
      <c r="M1496" s="46"/>
      <c r="N1496" s="46"/>
      <c r="O1496" s="46"/>
      <c r="P1496" s="46"/>
      <c r="Q1496" s="46"/>
      <c r="R1496" s="46"/>
      <c r="S1496" s="46"/>
      <c r="T1496" s="46"/>
      <c r="U1496" s="46"/>
      <c r="V1496" s="46"/>
      <c r="W1496" s="142"/>
      <c r="X1496" s="128"/>
      <c r="Y1496" s="187"/>
    </row>
    <row r="1497" spans="1:25" s="27" customFormat="1" x14ac:dyDescent="0.25">
      <c r="A1497" s="50"/>
      <c r="B1497" s="55"/>
      <c r="C1497" s="34"/>
      <c r="D1497" s="46"/>
      <c r="E1497" s="46"/>
      <c r="F1497" s="46"/>
      <c r="G1497" s="46"/>
      <c r="H1497" s="46"/>
      <c r="I1497" s="46"/>
      <c r="J1497" s="142"/>
      <c r="K1497" s="46"/>
      <c r="L1497" s="46"/>
      <c r="M1497" s="46"/>
      <c r="N1497" s="46"/>
      <c r="O1497" s="46"/>
      <c r="P1497" s="46"/>
      <c r="Q1497" s="46"/>
      <c r="R1497" s="46"/>
      <c r="S1497" s="46"/>
      <c r="T1497" s="46"/>
      <c r="U1497" s="46"/>
      <c r="V1497" s="46"/>
      <c r="W1497" s="142"/>
      <c r="X1497" s="128"/>
      <c r="Y1497" s="187"/>
    </row>
    <row r="1498" spans="1:25" s="27" customFormat="1" x14ac:dyDescent="0.25">
      <c r="A1498" s="50"/>
      <c r="B1498" s="55"/>
      <c r="C1498" s="34"/>
      <c r="D1498" s="46"/>
      <c r="E1498" s="46"/>
      <c r="F1498" s="46"/>
      <c r="G1498" s="46"/>
      <c r="H1498" s="46"/>
      <c r="I1498" s="46"/>
      <c r="J1498" s="142"/>
      <c r="K1498" s="46"/>
      <c r="L1498" s="46"/>
      <c r="M1498" s="46"/>
      <c r="N1498" s="46"/>
      <c r="O1498" s="46"/>
      <c r="P1498" s="46"/>
      <c r="Q1498" s="46"/>
      <c r="R1498" s="46"/>
      <c r="S1498" s="46"/>
      <c r="T1498" s="46"/>
      <c r="U1498" s="46"/>
      <c r="V1498" s="46"/>
      <c r="W1498" s="142"/>
      <c r="X1498" s="128"/>
      <c r="Y1498" s="187"/>
    </row>
    <row r="1499" spans="1:25" s="27" customFormat="1" x14ac:dyDescent="0.25">
      <c r="A1499" s="50"/>
      <c r="B1499" s="55"/>
      <c r="C1499" s="34"/>
      <c r="D1499" s="46"/>
      <c r="E1499" s="46"/>
      <c r="F1499" s="46"/>
      <c r="G1499" s="46"/>
      <c r="H1499" s="46"/>
      <c r="I1499" s="46"/>
      <c r="J1499" s="142"/>
      <c r="K1499" s="46"/>
      <c r="L1499" s="46"/>
      <c r="M1499" s="46"/>
      <c r="N1499" s="46"/>
      <c r="O1499" s="46"/>
      <c r="P1499" s="46"/>
      <c r="Q1499" s="46"/>
      <c r="R1499" s="46"/>
      <c r="S1499" s="46"/>
      <c r="T1499" s="46"/>
      <c r="U1499" s="46"/>
      <c r="V1499" s="46"/>
      <c r="W1499" s="142"/>
      <c r="X1499" s="128"/>
      <c r="Y1499" s="187"/>
    </row>
    <row r="1500" spans="1:25" s="27" customFormat="1" x14ac:dyDescent="0.25">
      <c r="A1500" s="50"/>
      <c r="B1500" s="55"/>
      <c r="C1500" s="34"/>
      <c r="D1500" s="46"/>
      <c r="E1500" s="46"/>
      <c r="F1500" s="46"/>
      <c r="G1500" s="46"/>
      <c r="H1500" s="46"/>
      <c r="I1500" s="46"/>
      <c r="J1500" s="142"/>
      <c r="K1500" s="46"/>
      <c r="L1500" s="46"/>
      <c r="M1500" s="46"/>
      <c r="N1500" s="46"/>
      <c r="O1500" s="46"/>
      <c r="P1500" s="46"/>
      <c r="Q1500" s="46"/>
      <c r="R1500" s="46"/>
      <c r="S1500" s="46"/>
      <c r="T1500" s="46"/>
      <c r="U1500" s="46"/>
      <c r="V1500" s="46"/>
      <c r="W1500" s="142"/>
      <c r="X1500" s="128"/>
      <c r="Y1500" s="187"/>
    </row>
    <row r="1501" spans="1:25" s="27" customFormat="1" x14ac:dyDescent="0.25">
      <c r="A1501" s="50"/>
      <c r="B1501" s="55"/>
      <c r="C1501" s="34"/>
      <c r="D1501" s="46"/>
      <c r="E1501" s="46"/>
      <c r="F1501" s="46"/>
      <c r="G1501" s="46"/>
      <c r="H1501" s="46"/>
      <c r="I1501" s="46"/>
      <c r="J1501" s="142"/>
      <c r="K1501" s="46"/>
      <c r="L1501" s="46"/>
      <c r="M1501" s="46"/>
      <c r="N1501" s="46"/>
      <c r="O1501" s="46"/>
      <c r="P1501" s="46"/>
      <c r="Q1501" s="46"/>
      <c r="R1501" s="46"/>
      <c r="S1501" s="46"/>
      <c r="T1501" s="46"/>
      <c r="U1501" s="46"/>
      <c r="V1501" s="46"/>
      <c r="W1501" s="142"/>
      <c r="X1501" s="128"/>
      <c r="Y1501" s="187"/>
    </row>
    <row r="1502" spans="1:25" s="27" customFormat="1" x14ac:dyDescent="0.25">
      <c r="A1502" s="50"/>
      <c r="B1502" s="55"/>
      <c r="C1502" s="34"/>
      <c r="D1502" s="46"/>
      <c r="E1502" s="46"/>
      <c r="F1502" s="46"/>
      <c r="G1502" s="46"/>
      <c r="H1502" s="46"/>
      <c r="I1502" s="46"/>
      <c r="J1502" s="142"/>
      <c r="K1502" s="46"/>
      <c r="L1502" s="46"/>
      <c r="M1502" s="46"/>
      <c r="N1502" s="46"/>
      <c r="O1502" s="46"/>
      <c r="P1502" s="46"/>
      <c r="Q1502" s="46"/>
      <c r="R1502" s="46"/>
      <c r="S1502" s="46"/>
      <c r="T1502" s="46"/>
      <c r="U1502" s="46"/>
      <c r="V1502" s="46"/>
      <c r="W1502" s="142"/>
      <c r="X1502" s="128"/>
      <c r="Y1502" s="187"/>
    </row>
    <row r="1503" spans="1:25" s="27" customFormat="1" x14ac:dyDescent="0.25">
      <c r="A1503" s="50"/>
      <c r="B1503" s="55"/>
      <c r="C1503" s="34"/>
      <c r="D1503" s="46"/>
      <c r="E1503" s="46"/>
      <c r="F1503" s="46"/>
      <c r="G1503" s="46"/>
      <c r="H1503" s="46"/>
      <c r="I1503" s="46"/>
      <c r="J1503" s="142"/>
      <c r="K1503" s="46"/>
      <c r="L1503" s="46"/>
      <c r="M1503" s="46"/>
      <c r="N1503" s="46"/>
      <c r="O1503" s="46"/>
      <c r="P1503" s="46"/>
      <c r="Q1503" s="46"/>
      <c r="R1503" s="46"/>
      <c r="S1503" s="46"/>
      <c r="T1503" s="46"/>
      <c r="U1503" s="46"/>
      <c r="V1503" s="46"/>
      <c r="W1503" s="142"/>
      <c r="X1503" s="128"/>
      <c r="Y1503" s="187"/>
    </row>
    <row r="1504" spans="1:25" s="27" customFormat="1" x14ac:dyDescent="0.25">
      <c r="A1504" s="50"/>
      <c r="B1504" s="55"/>
      <c r="C1504" s="34"/>
      <c r="D1504" s="46"/>
      <c r="E1504" s="46"/>
      <c r="F1504" s="46"/>
      <c r="G1504" s="46"/>
      <c r="H1504" s="46"/>
      <c r="I1504" s="46"/>
      <c r="J1504" s="142"/>
      <c r="K1504" s="46"/>
      <c r="L1504" s="46"/>
      <c r="M1504" s="46"/>
      <c r="N1504" s="46"/>
      <c r="O1504" s="46"/>
      <c r="P1504" s="46"/>
      <c r="Q1504" s="46"/>
      <c r="R1504" s="46"/>
      <c r="S1504" s="46"/>
      <c r="T1504" s="46"/>
      <c r="U1504" s="46"/>
      <c r="V1504" s="46"/>
      <c r="W1504" s="142"/>
      <c r="X1504" s="128"/>
      <c r="Y1504" s="187"/>
    </row>
    <row r="1505" spans="1:25" s="27" customFormat="1" x14ac:dyDescent="0.25">
      <c r="A1505" s="50"/>
      <c r="B1505" s="55"/>
      <c r="C1505" s="34"/>
      <c r="D1505" s="46"/>
      <c r="E1505" s="46"/>
      <c r="F1505" s="46"/>
      <c r="G1505" s="46"/>
      <c r="H1505" s="46"/>
      <c r="I1505" s="46"/>
      <c r="J1505" s="142"/>
      <c r="K1505" s="46"/>
      <c r="L1505" s="46"/>
      <c r="M1505" s="46"/>
      <c r="N1505" s="46"/>
      <c r="O1505" s="46"/>
      <c r="P1505" s="46"/>
      <c r="Q1505" s="46"/>
      <c r="R1505" s="46"/>
      <c r="S1505" s="46"/>
      <c r="T1505" s="46"/>
      <c r="U1505" s="46"/>
      <c r="V1505" s="46"/>
      <c r="W1505" s="142"/>
      <c r="X1505" s="128"/>
      <c r="Y1505" s="187"/>
    </row>
    <row r="1506" spans="1:25" s="27" customFormat="1" x14ac:dyDescent="0.25">
      <c r="A1506" s="50"/>
      <c r="B1506" s="55"/>
      <c r="C1506" s="34"/>
      <c r="D1506" s="46"/>
      <c r="E1506" s="46"/>
      <c r="F1506" s="46"/>
      <c r="G1506" s="46"/>
      <c r="H1506" s="46"/>
      <c r="I1506" s="46"/>
      <c r="J1506" s="142"/>
      <c r="K1506" s="46"/>
      <c r="L1506" s="46"/>
      <c r="M1506" s="46"/>
      <c r="N1506" s="46"/>
      <c r="O1506" s="46"/>
      <c r="P1506" s="46"/>
      <c r="Q1506" s="46"/>
      <c r="R1506" s="46"/>
      <c r="S1506" s="46"/>
      <c r="T1506" s="46"/>
      <c r="U1506" s="46"/>
      <c r="V1506" s="46"/>
      <c r="W1506" s="142"/>
      <c r="X1506" s="128"/>
      <c r="Y1506" s="187"/>
    </row>
    <row r="1507" spans="1:25" s="27" customFormat="1" x14ac:dyDescent="0.25">
      <c r="A1507" s="50"/>
      <c r="B1507" s="55"/>
      <c r="C1507" s="34"/>
      <c r="D1507" s="46"/>
      <c r="E1507" s="46"/>
      <c r="F1507" s="46"/>
      <c r="G1507" s="46"/>
      <c r="H1507" s="46"/>
      <c r="I1507" s="46"/>
      <c r="J1507" s="142"/>
      <c r="K1507" s="46"/>
      <c r="L1507" s="46"/>
      <c r="M1507" s="46"/>
      <c r="N1507" s="46"/>
      <c r="O1507" s="46"/>
      <c r="P1507" s="46"/>
      <c r="Q1507" s="46"/>
      <c r="R1507" s="46"/>
      <c r="S1507" s="46"/>
      <c r="T1507" s="46"/>
      <c r="U1507" s="46"/>
      <c r="V1507" s="46"/>
      <c r="W1507" s="142"/>
      <c r="X1507" s="128"/>
      <c r="Y1507" s="187"/>
    </row>
    <row r="1508" spans="1:25" s="27" customFormat="1" x14ac:dyDescent="0.25">
      <c r="A1508" s="50"/>
      <c r="B1508" s="55"/>
      <c r="C1508" s="34"/>
      <c r="D1508" s="46"/>
      <c r="E1508" s="46"/>
      <c r="F1508" s="46"/>
      <c r="G1508" s="46"/>
      <c r="H1508" s="46"/>
      <c r="I1508" s="46"/>
      <c r="J1508" s="142"/>
      <c r="K1508" s="46"/>
      <c r="L1508" s="46"/>
      <c r="M1508" s="46"/>
      <c r="N1508" s="46"/>
      <c r="O1508" s="46"/>
      <c r="P1508" s="46"/>
      <c r="Q1508" s="46"/>
      <c r="R1508" s="46"/>
      <c r="S1508" s="46"/>
      <c r="T1508" s="46"/>
      <c r="U1508" s="46"/>
      <c r="V1508" s="46"/>
      <c r="W1508" s="142"/>
      <c r="X1508" s="128"/>
      <c r="Y1508" s="187"/>
    </row>
    <row r="1509" spans="1:25" s="27" customFormat="1" x14ac:dyDescent="0.25">
      <c r="A1509" s="50"/>
      <c r="B1509" s="55"/>
      <c r="C1509" s="34"/>
      <c r="D1509" s="46"/>
      <c r="E1509" s="46"/>
      <c r="F1509" s="46"/>
      <c r="G1509" s="46"/>
      <c r="H1509" s="46"/>
      <c r="I1509" s="46"/>
      <c r="J1509" s="142"/>
      <c r="K1509" s="46"/>
      <c r="L1509" s="46"/>
      <c r="M1509" s="46"/>
      <c r="N1509" s="46"/>
      <c r="O1509" s="46"/>
      <c r="P1509" s="46"/>
      <c r="Q1509" s="46"/>
      <c r="R1509" s="46"/>
      <c r="S1509" s="46"/>
      <c r="T1509" s="46"/>
      <c r="U1509" s="46"/>
      <c r="V1509" s="46"/>
      <c r="W1509" s="142"/>
      <c r="X1509" s="128"/>
      <c r="Y1509" s="187"/>
    </row>
    <row r="1510" spans="1:25" s="27" customFormat="1" x14ac:dyDescent="0.25">
      <c r="A1510" s="50"/>
      <c r="B1510" s="55"/>
      <c r="C1510" s="34"/>
      <c r="D1510" s="46"/>
      <c r="E1510" s="46"/>
      <c r="F1510" s="46"/>
      <c r="G1510" s="46"/>
      <c r="H1510" s="46"/>
      <c r="I1510" s="46"/>
      <c r="J1510" s="142"/>
      <c r="K1510" s="46"/>
      <c r="L1510" s="46"/>
      <c r="M1510" s="46"/>
      <c r="N1510" s="46"/>
      <c r="O1510" s="46"/>
      <c r="P1510" s="46"/>
      <c r="Q1510" s="46"/>
      <c r="R1510" s="46"/>
      <c r="S1510" s="46"/>
      <c r="T1510" s="46"/>
      <c r="U1510" s="46"/>
      <c r="V1510" s="46"/>
      <c r="W1510" s="142"/>
      <c r="X1510" s="128"/>
      <c r="Y1510" s="187"/>
    </row>
    <row r="1511" spans="1:25" s="27" customFormat="1" x14ac:dyDescent="0.25">
      <c r="A1511" s="50"/>
      <c r="B1511" s="55"/>
      <c r="C1511" s="34"/>
      <c r="D1511" s="46"/>
      <c r="E1511" s="46"/>
      <c r="F1511" s="46"/>
      <c r="G1511" s="46"/>
      <c r="H1511" s="46"/>
      <c r="I1511" s="46"/>
      <c r="J1511" s="142"/>
      <c r="K1511" s="46"/>
      <c r="L1511" s="46"/>
      <c r="M1511" s="46"/>
      <c r="N1511" s="46"/>
      <c r="O1511" s="46"/>
      <c r="P1511" s="46"/>
      <c r="Q1511" s="46"/>
      <c r="R1511" s="46"/>
      <c r="S1511" s="46"/>
      <c r="T1511" s="46"/>
      <c r="U1511" s="46"/>
      <c r="V1511" s="46"/>
      <c r="W1511" s="142"/>
      <c r="X1511" s="128"/>
      <c r="Y1511" s="187"/>
    </row>
    <row r="1512" spans="1:25" s="27" customFormat="1" x14ac:dyDescent="0.25">
      <c r="A1512" s="50"/>
      <c r="B1512" s="55"/>
      <c r="C1512" s="34"/>
      <c r="D1512" s="46"/>
      <c r="E1512" s="46"/>
      <c r="F1512" s="46"/>
      <c r="G1512" s="46"/>
      <c r="H1512" s="46"/>
      <c r="I1512" s="46"/>
      <c r="J1512" s="142"/>
      <c r="K1512" s="46"/>
      <c r="L1512" s="46"/>
      <c r="M1512" s="46"/>
      <c r="N1512" s="46"/>
      <c r="O1512" s="46"/>
      <c r="P1512" s="46"/>
      <c r="Q1512" s="46"/>
      <c r="R1512" s="46"/>
      <c r="S1512" s="46"/>
      <c r="T1512" s="46"/>
      <c r="U1512" s="46"/>
      <c r="V1512" s="46"/>
      <c r="W1512" s="142"/>
      <c r="X1512" s="128"/>
      <c r="Y1512" s="187"/>
    </row>
    <row r="1513" spans="1:25" s="27" customFormat="1" x14ac:dyDescent="0.25">
      <c r="A1513" s="50"/>
      <c r="B1513" s="55"/>
      <c r="C1513" s="34"/>
      <c r="D1513" s="46"/>
      <c r="E1513" s="46"/>
      <c r="F1513" s="46"/>
      <c r="G1513" s="46"/>
      <c r="H1513" s="46"/>
      <c r="I1513" s="46"/>
      <c r="J1513" s="142"/>
      <c r="K1513" s="46"/>
      <c r="L1513" s="46"/>
      <c r="M1513" s="46"/>
      <c r="N1513" s="46"/>
      <c r="O1513" s="46"/>
      <c r="P1513" s="46"/>
      <c r="Q1513" s="46"/>
      <c r="R1513" s="46"/>
      <c r="S1513" s="46"/>
      <c r="T1513" s="46"/>
      <c r="U1513" s="46"/>
      <c r="V1513" s="46"/>
      <c r="W1513" s="142"/>
      <c r="X1513" s="128"/>
      <c r="Y1513" s="187"/>
    </row>
    <row r="1514" spans="1:25" s="27" customFormat="1" x14ac:dyDescent="0.25">
      <c r="A1514" s="50"/>
      <c r="B1514" s="55"/>
      <c r="C1514" s="34"/>
      <c r="D1514" s="46"/>
      <c r="E1514" s="46"/>
      <c r="F1514" s="46"/>
      <c r="G1514" s="46"/>
      <c r="H1514" s="46"/>
      <c r="I1514" s="46"/>
      <c r="J1514" s="142"/>
      <c r="K1514" s="46"/>
      <c r="L1514" s="46"/>
      <c r="M1514" s="46"/>
      <c r="N1514" s="46"/>
      <c r="O1514" s="46"/>
      <c r="P1514" s="46"/>
      <c r="Q1514" s="46"/>
      <c r="R1514" s="46"/>
      <c r="S1514" s="46"/>
      <c r="T1514" s="46"/>
      <c r="U1514" s="46"/>
      <c r="V1514" s="46"/>
      <c r="W1514" s="142"/>
      <c r="X1514" s="128"/>
      <c r="Y1514" s="187"/>
    </row>
    <row r="1515" spans="1:25" s="27" customFormat="1" x14ac:dyDescent="0.25">
      <c r="A1515" s="50"/>
      <c r="B1515" s="55"/>
      <c r="C1515" s="34"/>
      <c r="D1515" s="46"/>
      <c r="E1515" s="46"/>
      <c r="F1515" s="46"/>
      <c r="G1515" s="46"/>
      <c r="H1515" s="46"/>
      <c r="I1515" s="46"/>
      <c r="J1515" s="142"/>
      <c r="K1515" s="46"/>
      <c r="L1515" s="46"/>
      <c r="M1515" s="46"/>
      <c r="N1515" s="46"/>
      <c r="O1515" s="46"/>
      <c r="P1515" s="46"/>
      <c r="Q1515" s="46"/>
      <c r="R1515" s="46"/>
      <c r="S1515" s="46"/>
      <c r="T1515" s="46"/>
      <c r="U1515" s="46"/>
      <c r="V1515" s="46"/>
      <c r="W1515" s="142"/>
      <c r="X1515" s="128"/>
      <c r="Y1515" s="187"/>
    </row>
    <row r="1516" spans="1:25" s="27" customFormat="1" x14ac:dyDescent="0.25">
      <c r="A1516" s="50"/>
      <c r="B1516" s="55"/>
      <c r="C1516" s="34"/>
      <c r="D1516" s="46"/>
      <c r="E1516" s="46"/>
      <c r="F1516" s="46"/>
      <c r="G1516" s="46"/>
      <c r="H1516" s="46"/>
      <c r="I1516" s="46"/>
      <c r="J1516" s="142"/>
      <c r="K1516" s="46"/>
      <c r="L1516" s="46"/>
      <c r="M1516" s="46"/>
      <c r="N1516" s="46"/>
      <c r="O1516" s="46"/>
      <c r="P1516" s="46"/>
      <c r="Q1516" s="46"/>
      <c r="R1516" s="46"/>
      <c r="S1516" s="46"/>
      <c r="T1516" s="46"/>
      <c r="U1516" s="46"/>
      <c r="V1516" s="46"/>
      <c r="W1516" s="142"/>
      <c r="X1516" s="128"/>
      <c r="Y1516" s="187"/>
    </row>
    <row r="1517" spans="1:25" s="27" customFormat="1" x14ac:dyDescent="0.25">
      <c r="A1517" s="50"/>
      <c r="B1517" s="55"/>
      <c r="C1517" s="34"/>
      <c r="D1517" s="46"/>
      <c r="E1517" s="46"/>
      <c r="F1517" s="46"/>
      <c r="G1517" s="46"/>
      <c r="H1517" s="46"/>
      <c r="I1517" s="46"/>
      <c r="J1517" s="142"/>
      <c r="K1517" s="46"/>
      <c r="L1517" s="46"/>
      <c r="M1517" s="46"/>
      <c r="N1517" s="46"/>
      <c r="O1517" s="46"/>
      <c r="P1517" s="46"/>
      <c r="Q1517" s="46"/>
      <c r="R1517" s="46"/>
      <c r="S1517" s="46"/>
      <c r="T1517" s="46"/>
      <c r="U1517" s="46"/>
      <c r="V1517" s="46"/>
      <c r="W1517" s="142"/>
      <c r="X1517" s="128"/>
      <c r="Y1517" s="187"/>
    </row>
    <row r="1518" spans="1:25" s="27" customFormat="1" x14ac:dyDescent="0.25">
      <c r="A1518" s="50"/>
      <c r="B1518" s="55"/>
      <c r="C1518" s="34"/>
      <c r="D1518" s="46"/>
      <c r="E1518" s="46"/>
      <c r="F1518" s="46"/>
      <c r="G1518" s="46"/>
      <c r="H1518" s="46"/>
      <c r="I1518" s="46"/>
      <c r="J1518" s="142"/>
      <c r="K1518" s="46"/>
      <c r="L1518" s="46"/>
      <c r="M1518" s="46"/>
      <c r="N1518" s="46"/>
      <c r="O1518" s="46"/>
      <c r="P1518" s="46"/>
      <c r="Q1518" s="46"/>
      <c r="R1518" s="46"/>
      <c r="S1518" s="46"/>
      <c r="T1518" s="46"/>
      <c r="U1518" s="46"/>
      <c r="V1518" s="46"/>
      <c r="W1518" s="142"/>
      <c r="X1518" s="128"/>
      <c r="Y1518" s="187"/>
    </row>
    <row r="1519" spans="1:25" s="27" customFormat="1" x14ac:dyDescent="0.25">
      <c r="A1519" s="50"/>
      <c r="B1519" s="55"/>
      <c r="C1519" s="34"/>
      <c r="D1519" s="46"/>
      <c r="E1519" s="46"/>
      <c r="F1519" s="46"/>
      <c r="G1519" s="46"/>
      <c r="H1519" s="46"/>
      <c r="I1519" s="46"/>
      <c r="J1519" s="142"/>
      <c r="K1519" s="46"/>
      <c r="L1519" s="46"/>
      <c r="M1519" s="46"/>
      <c r="N1519" s="46"/>
      <c r="O1519" s="46"/>
      <c r="P1519" s="46"/>
      <c r="Q1519" s="46"/>
      <c r="R1519" s="46"/>
      <c r="S1519" s="46"/>
      <c r="T1519" s="46"/>
      <c r="U1519" s="46"/>
      <c r="V1519" s="46"/>
      <c r="W1519" s="142"/>
      <c r="X1519" s="128"/>
      <c r="Y1519" s="187"/>
    </row>
    <row r="1520" spans="1:25" s="27" customFormat="1" x14ac:dyDescent="0.25">
      <c r="A1520" s="50"/>
      <c r="B1520" s="55"/>
      <c r="C1520" s="34"/>
      <c r="D1520" s="46"/>
      <c r="E1520" s="46"/>
      <c r="F1520" s="46"/>
      <c r="G1520" s="46"/>
      <c r="H1520" s="46"/>
      <c r="I1520" s="46"/>
      <c r="J1520" s="142"/>
      <c r="K1520" s="46"/>
      <c r="L1520" s="46"/>
      <c r="M1520" s="46"/>
      <c r="N1520" s="46"/>
      <c r="O1520" s="46"/>
      <c r="P1520" s="46"/>
      <c r="Q1520" s="46"/>
      <c r="R1520" s="46"/>
      <c r="S1520" s="46"/>
      <c r="T1520" s="46"/>
      <c r="U1520" s="46"/>
      <c r="V1520" s="46"/>
      <c r="W1520" s="142"/>
      <c r="X1520" s="128"/>
      <c r="Y1520" s="187"/>
    </row>
    <row r="1521" spans="1:25" s="27" customFormat="1" x14ac:dyDescent="0.25">
      <c r="A1521" s="50"/>
      <c r="B1521" s="55"/>
      <c r="C1521" s="34"/>
      <c r="D1521" s="46"/>
      <c r="E1521" s="46"/>
      <c r="F1521" s="46"/>
      <c r="G1521" s="46"/>
      <c r="H1521" s="46"/>
      <c r="I1521" s="46"/>
      <c r="J1521" s="142"/>
      <c r="K1521" s="46"/>
      <c r="L1521" s="46"/>
      <c r="M1521" s="46"/>
      <c r="N1521" s="46"/>
      <c r="O1521" s="46"/>
      <c r="P1521" s="46"/>
      <c r="Q1521" s="46"/>
      <c r="R1521" s="46"/>
      <c r="S1521" s="46"/>
      <c r="T1521" s="46"/>
      <c r="U1521" s="46"/>
      <c r="V1521" s="46"/>
      <c r="W1521" s="142"/>
      <c r="X1521" s="128"/>
      <c r="Y1521" s="187"/>
    </row>
    <row r="1522" spans="1:25" s="27" customFormat="1" x14ac:dyDescent="0.25">
      <c r="A1522" s="50"/>
      <c r="B1522" s="55"/>
      <c r="C1522" s="34"/>
      <c r="D1522" s="46"/>
      <c r="E1522" s="46"/>
      <c r="F1522" s="46"/>
      <c r="G1522" s="46"/>
      <c r="H1522" s="46"/>
      <c r="I1522" s="46"/>
      <c r="J1522" s="142"/>
      <c r="K1522" s="46"/>
      <c r="L1522" s="46"/>
      <c r="M1522" s="46"/>
      <c r="N1522" s="46"/>
      <c r="O1522" s="46"/>
      <c r="P1522" s="46"/>
      <c r="Q1522" s="46"/>
      <c r="R1522" s="46"/>
      <c r="S1522" s="46"/>
      <c r="T1522" s="46"/>
      <c r="U1522" s="46"/>
      <c r="V1522" s="46"/>
      <c r="W1522" s="142"/>
      <c r="X1522" s="128"/>
      <c r="Y1522" s="187"/>
    </row>
    <row r="1523" spans="1:25" s="27" customFormat="1" x14ac:dyDescent="0.25">
      <c r="A1523" s="50"/>
      <c r="B1523" s="55"/>
      <c r="C1523" s="34"/>
      <c r="D1523" s="46"/>
      <c r="E1523" s="46"/>
      <c r="F1523" s="46"/>
      <c r="G1523" s="46"/>
      <c r="H1523" s="46"/>
      <c r="I1523" s="46"/>
      <c r="J1523" s="142"/>
      <c r="K1523" s="46"/>
      <c r="L1523" s="46"/>
      <c r="M1523" s="46"/>
      <c r="N1523" s="46"/>
      <c r="O1523" s="46"/>
      <c r="P1523" s="46"/>
      <c r="Q1523" s="46"/>
      <c r="R1523" s="46"/>
      <c r="S1523" s="46"/>
      <c r="T1523" s="46"/>
      <c r="U1523" s="46"/>
      <c r="V1523" s="46"/>
      <c r="W1523" s="142"/>
      <c r="X1523" s="128"/>
      <c r="Y1523" s="187"/>
    </row>
    <row r="1524" spans="1:25" s="27" customFormat="1" x14ac:dyDescent="0.25">
      <c r="A1524" s="50"/>
      <c r="B1524" s="55"/>
      <c r="C1524" s="34"/>
      <c r="D1524" s="46"/>
      <c r="E1524" s="46"/>
      <c r="F1524" s="46"/>
      <c r="G1524" s="46"/>
      <c r="H1524" s="46"/>
      <c r="I1524" s="46"/>
      <c r="J1524" s="142"/>
      <c r="K1524" s="46"/>
      <c r="L1524" s="46"/>
      <c r="M1524" s="46"/>
      <c r="N1524" s="46"/>
      <c r="O1524" s="46"/>
      <c r="P1524" s="46"/>
      <c r="Q1524" s="46"/>
      <c r="R1524" s="46"/>
      <c r="S1524" s="46"/>
      <c r="T1524" s="46"/>
      <c r="U1524" s="46"/>
      <c r="V1524" s="46"/>
      <c r="W1524" s="142"/>
      <c r="X1524" s="128"/>
      <c r="Y1524" s="187"/>
    </row>
    <row r="1525" spans="1:25" s="27" customFormat="1" x14ac:dyDescent="0.25">
      <c r="A1525" s="50"/>
      <c r="B1525" s="55"/>
      <c r="C1525" s="34"/>
      <c r="D1525" s="46"/>
      <c r="E1525" s="46"/>
      <c r="F1525" s="46"/>
      <c r="G1525" s="46"/>
      <c r="H1525" s="46"/>
      <c r="I1525" s="46"/>
      <c r="J1525" s="142"/>
      <c r="K1525" s="46"/>
      <c r="L1525" s="46"/>
      <c r="M1525" s="46"/>
      <c r="N1525" s="46"/>
      <c r="O1525" s="46"/>
      <c r="P1525" s="46"/>
      <c r="Q1525" s="46"/>
      <c r="R1525" s="46"/>
      <c r="S1525" s="46"/>
      <c r="T1525" s="46"/>
      <c r="U1525" s="46"/>
      <c r="V1525" s="46"/>
      <c r="W1525" s="142"/>
      <c r="X1525" s="128"/>
      <c r="Y1525" s="187"/>
    </row>
    <row r="1526" spans="1:25" s="27" customFormat="1" x14ac:dyDescent="0.25">
      <c r="A1526" s="50"/>
      <c r="B1526" s="55"/>
      <c r="C1526" s="34"/>
      <c r="D1526" s="46"/>
      <c r="E1526" s="46"/>
      <c r="F1526" s="46"/>
      <c r="G1526" s="46"/>
      <c r="H1526" s="46"/>
      <c r="I1526" s="46"/>
      <c r="J1526" s="142"/>
      <c r="K1526" s="46"/>
      <c r="L1526" s="46"/>
      <c r="M1526" s="46"/>
      <c r="N1526" s="46"/>
      <c r="O1526" s="46"/>
      <c r="P1526" s="46"/>
      <c r="Q1526" s="46"/>
      <c r="R1526" s="46"/>
      <c r="S1526" s="46"/>
      <c r="T1526" s="46"/>
      <c r="U1526" s="46"/>
      <c r="V1526" s="46"/>
      <c r="W1526" s="142"/>
      <c r="X1526" s="128"/>
      <c r="Y1526" s="187"/>
    </row>
    <row r="1527" spans="1:25" s="27" customFormat="1" x14ac:dyDescent="0.25">
      <c r="A1527" s="50"/>
      <c r="B1527" s="55"/>
      <c r="C1527" s="34"/>
      <c r="D1527" s="46"/>
      <c r="E1527" s="46"/>
      <c r="F1527" s="46"/>
      <c r="G1527" s="46"/>
      <c r="H1527" s="46"/>
      <c r="I1527" s="46"/>
      <c r="J1527" s="142"/>
      <c r="K1527" s="46"/>
      <c r="L1527" s="46"/>
      <c r="M1527" s="46"/>
      <c r="N1527" s="46"/>
      <c r="O1527" s="46"/>
      <c r="P1527" s="46"/>
      <c r="Q1527" s="46"/>
      <c r="R1527" s="46"/>
      <c r="S1527" s="46"/>
      <c r="T1527" s="46"/>
      <c r="U1527" s="46"/>
      <c r="V1527" s="46"/>
      <c r="W1527" s="142"/>
      <c r="X1527" s="128"/>
      <c r="Y1527" s="187"/>
    </row>
    <row r="1528" spans="1:25" s="27" customFormat="1" x14ac:dyDescent="0.25">
      <c r="A1528" s="50"/>
      <c r="B1528" s="55"/>
      <c r="C1528" s="34"/>
      <c r="D1528" s="46"/>
      <c r="E1528" s="46"/>
      <c r="F1528" s="46"/>
      <c r="G1528" s="46"/>
      <c r="H1528" s="46"/>
      <c r="I1528" s="46"/>
      <c r="J1528" s="142"/>
      <c r="K1528" s="46"/>
      <c r="L1528" s="46"/>
      <c r="M1528" s="46"/>
      <c r="N1528" s="46"/>
      <c r="O1528" s="46"/>
      <c r="P1528" s="46"/>
      <c r="Q1528" s="46"/>
      <c r="R1528" s="46"/>
      <c r="S1528" s="46"/>
      <c r="T1528" s="46"/>
      <c r="U1528" s="46"/>
      <c r="V1528" s="46"/>
      <c r="W1528" s="142"/>
      <c r="X1528" s="128"/>
      <c r="Y1528" s="187"/>
    </row>
    <row r="1529" spans="1:25" s="27" customFormat="1" x14ac:dyDescent="0.25">
      <c r="A1529" s="50"/>
      <c r="B1529" s="55"/>
      <c r="C1529" s="34"/>
      <c r="D1529" s="46"/>
      <c r="E1529" s="46"/>
      <c r="F1529" s="46"/>
      <c r="G1529" s="46"/>
      <c r="H1529" s="46"/>
      <c r="I1529" s="46"/>
      <c r="J1529" s="142"/>
      <c r="K1529" s="46"/>
      <c r="L1529" s="46"/>
      <c r="M1529" s="46"/>
      <c r="N1529" s="46"/>
      <c r="O1529" s="46"/>
      <c r="P1529" s="46"/>
      <c r="Q1529" s="46"/>
      <c r="R1529" s="46"/>
      <c r="S1529" s="46"/>
      <c r="T1529" s="46"/>
      <c r="U1529" s="46"/>
      <c r="V1529" s="46"/>
      <c r="W1529" s="142"/>
      <c r="X1529" s="128"/>
      <c r="Y1529" s="187"/>
    </row>
    <row r="1530" spans="1:25" s="27" customFormat="1" x14ac:dyDescent="0.25">
      <c r="A1530" s="50"/>
      <c r="B1530" s="55"/>
      <c r="C1530" s="34"/>
      <c r="D1530" s="46"/>
      <c r="E1530" s="46"/>
      <c r="F1530" s="46"/>
      <c r="G1530" s="46"/>
      <c r="H1530" s="46"/>
      <c r="I1530" s="46"/>
      <c r="J1530" s="142"/>
      <c r="K1530" s="46"/>
      <c r="L1530" s="46"/>
      <c r="M1530" s="46"/>
      <c r="N1530" s="46"/>
      <c r="O1530" s="46"/>
      <c r="P1530" s="46"/>
      <c r="Q1530" s="46"/>
      <c r="R1530" s="46"/>
      <c r="S1530" s="46"/>
      <c r="T1530" s="46"/>
      <c r="U1530" s="46"/>
      <c r="V1530" s="46"/>
      <c r="W1530" s="142"/>
      <c r="X1530" s="128"/>
      <c r="Y1530" s="187"/>
    </row>
    <row r="1531" spans="1:25" s="27" customFormat="1" x14ac:dyDescent="0.25">
      <c r="A1531" s="50"/>
      <c r="B1531" s="55"/>
      <c r="C1531" s="34"/>
      <c r="D1531" s="46"/>
      <c r="E1531" s="46"/>
      <c r="F1531" s="46"/>
      <c r="G1531" s="46"/>
      <c r="H1531" s="46"/>
      <c r="I1531" s="46"/>
      <c r="J1531" s="142"/>
      <c r="K1531" s="46"/>
      <c r="L1531" s="46"/>
      <c r="M1531" s="46"/>
      <c r="N1531" s="46"/>
      <c r="O1531" s="46"/>
      <c r="P1531" s="46"/>
      <c r="Q1531" s="46"/>
      <c r="R1531" s="46"/>
      <c r="S1531" s="46"/>
      <c r="T1531" s="46"/>
      <c r="U1531" s="46"/>
      <c r="V1531" s="46"/>
      <c r="W1531" s="142"/>
      <c r="X1531" s="128"/>
      <c r="Y1531" s="187"/>
    </row>
    <row r="1532" spans="1:25" s="27" customFormat="1" x14ac:dyDescent="0.25">
      <c r="A1532" s="50"/>
      <c r="B1532" s="55"/>
      <c r="C1532" s="34"/>
      <c r="D1532" s="46"/>
      <c r="E1532" s="46"/>
      <c r="F1532" s="46"/>
      <c r="G1532" s="46"/>
      <c r="H1532" s="46"/>
      <c r="I1532" s="46"/>
      <c r="J1532" s="142"/>
      <c r="K1532" s="46"/>
      <c r="L1532" s="46"/>
      <c r="M1532" s="46"/>
      <c r="N1532" s="46"/>
      <c r="O1532" s="46"/>
      <c r="P1532" s="46"/>
      <c r="Q1532" s="46"/>
      <c r="R1532" s="46"/>
      <c r="S1532" s="46"/>
      <c r="T1532" s="46"/>
      <c r="U1532" s="46"/>
      <c r="V1532" s="46"/>
      <c r="W1532" s="142"/>
      <c r="X1532" s="128"/>
      <c r="Y1532" s="187"/>
    </row>
    <row r="1533" spans="1:25" s="27" customFormat="1" x14ac:dyDescent="0.25">
      <c r="A1533" s="50"/>
      <c r="B1533" s="55"/>
      <c r="C1533" s="34"/>
      <c r="D1533" s="46"/>
      <c r="E1533" s="46"/>
      <c r="F1533" s="46"/>
      <c r="G1533" s="46"/>
      <c r="H1533" s="46"/>
      <c r="I1533" s="46"/>
      <c r="J1533" s="142"/>
      <c r="K1533" s="46"/>
      <c r="L1533" s="46"/>
      <c r="M1533" s="46"/>
      <c r="N1533" s="46"/>
      <c r="O1533" s="46"/>
      <c r="P1533" s="46"/>
      <c r="Q1533" s="46"/>
      <c r="R1533" s="46"/>
      <c r="S1533" s="46"/>
      <c r="T1533" s="46"/>
      <c r="U1533" s="46"/>
      <c r="V1533" s="46"/>
      <c r="W1533" s="142"/>
      <c r="X1533" s="128"/>
      <c r="Y1533" s="187"/>
    </row>
    <row r="1534" spans="1:25" s="27" customFormat="1" x14ac:dyDescent="0.25">
      <c r="A1534" s="50"/>
      <c r="B1534" s="55"/>
      <c r="C1534" s="34"/>
      <c r="D1534" s="46"/>
      <c r="E1534" s="46"/>
      <c r="F1534" s="46"/>
      <c r="G1534" s="46"/>
      <c r="H1534" s="46"/>
      <c r="I1534" s="46"/>
      <c r="J1534" s="142"/>
      <c r="K1534" s="46"/>
      <c r="L1534" s="46"/>
      <c r="M1534" s="46"/>
      <c r="N1534" s="46"/>
      <c r="O1534" s="46"/>
      <c r="P1534" s="46"/>
      <c r="Q1534" s="46"/>
      <c r="R1534" s="46"/>
      <c r="S1534" s="46"/>
      <c r="T1534" s="46"/>
      <c r="U1534" s="46"/>
      <c r="V1534" s="46"/>
      <c r="W1534" s="142"/>
      <c r="X1534" s="128"/>
      <c r="Y1534" s="187"/>
    </row>
    <row r="1535" spans="1:25" s="27" customFormat="1" x14ac:dyDescent="0.25">
      <c r="A1535" s="50"/>
      <c r="B1535" s="55"/>
      <c r="C1535" s="34"/>
      <c r="D1535" s="46"/>
      <c r="E1535" s="46"/>
      <c r="F1535" s="46"/>
      <c r="G1535" s="46"/>
      <c r="H1535" s="46"/>
      <c r="I1535" s="46"/>
      <c r="J1535" s="142"/>
      <c r="K1535" s="46"/>
      <c r="L1535" s="46"/>
      <c r="M1535" s="46"/>
      <c r="N1535" s="46"/>
      <c r="O1535" s="46"/>
      <c r="P1535" s="46"/>
      <c r="Q1535" s="46"/>
      <c r="R1535" s="46"/>
      <c r="S1535" s="46"/>
      <c r="T1535" s="46"/>
      <c r="U1535" s="46"/>
      <c r="V1535" s="46"/>
      <c r="W1535" s="142"/>
      <c r="X1535" s="128"/>
      <c r="Y1535" s="187"/>
    </row>
    <row r="1536" spans="1:25" s="27" customFormat="1" x14ac:dyDescent="0.25">
      <c r="A1536" s="50"/>
      <c r="B1536" s="55"/>
      <c r="C1536" s="34"/>
      <c r="D1536" s="46"/>
      <c r="E1536" s="46"/>
      <c r="F1536" s="46"/>
      <c r="G1536" s="46"/>
      <c r="H1536" s="46"/>
      <c r="I1536" s="46"/>
      <c r="J1536" s="142"/>
      <c r="K1536" s="46"/>
      <c r="L1536" s="46"/>
      <c r="M1536" s="46"/>
      <c r="N1536" s="46"/>
      <c r="O1536" s="46"/>
      <c r="P1536" s="46"/>
      <c r="Q1536" s="46"/>
      <c r="R1536" s="46"/>
      <c r="S1536" s="46"/>
      <c r="T1536" s="46"/>
      <c r="U1536" s="46"/>
      <c r="V1536" s="46"/>
      <c r="W1536" s="142"/>
      <c r="X1536" s="128"/>
      <c r="Y1536" s="187"/>
    </row>
    <row r="1537" spans="1:25" s="27" customFormat="1" x14ac:dyDescent="0.25">
      <c r="A1537" s="50"/>
      <c r="B1537" s="55"/>
      <c r="C1537" s="34"/>
      <c r="D1537" s="46"/>
      <c r="E1537" s="46"/>
      <c r="F1537" s="46"/>
      <c r="G1537" s="46"/>
      <c r="H1537" s="46"/>
      <c r="I1537" s="46"/>
      <c r="J1537" s="142"/>
      <c r="K1537" s="46"/>
      <c r="L1537" s="46"/>
      <c r="M1537" s="46"/>
      <c r="N1537" s="46"/>
      <c r="O1537" s="46"/>
      <c r="P1537" s="46"/>
      <c r="Q1537" s="46"/>
      <c r="R1537" s="46"/>
      <c r="S1537" s="46"/>
      <c r="T1537" s="46"/>
      <c r="U1537" s="46"/>
      <c r="V1537" s="46"/>
      <c r="W1537" s="142"/>
      <c r="X1537" s="128"/>
      <c r="Y1537" s="187"/>
    </row>
    <row r="1538" spans="1:25" s="27" customFormat="1" x14ac:dyDescent="0.25">
      <c r="A1538" s="50"/>
      <c r="B1538" s="55"/>
      <c r="C1538" s="34"/>
      <c r="D1538" s="46"/>
      <c r="E1538" s="46"/>
      <c r="F1538" s="46"/>
      <c r="G1538" s="46"/>
      <c r="H1538" s="46"/>
      <c r="I1538" s="46"/>
      <c r="J1538" s="142"/>
      <c r="K1538" s="46"/>
      <c r="L1538" s="46"/>
      <c r="M1538" s="46"/>
      <c r="N1538" s="46"/>
      <c r="O1538" s="46"/>
      <c r="P1538" s="46"/>
      <c r="Q1538" s="46"/>
      <c r="R1538" s="46"/>
      <c r="S1538" s="46"/>
      <c r="T1538" s="46"/>
      <c r="U1538" s="46"/>
      <c r="V1538" s="46"/>
      <c r="W1538" s="142"/>
      <c r="X1538" s="128"/>
      <c r="Y1538" s="187"/>
    </row>
    <row r="1539" spans="1:25" s="27" customFormat="1" x14ac:dyDescent="0.25">
      <c r="A1539" s="50"/>
      <c r="B1539" s="55"/>
      <c r="C1539" s="34"/>
      <c r="D1539" s="46"/>
      <c r="E1539" s="46"/>
      <c r="F1539" s="46"/>
      <c r="G1539" s="46"/>
      <c r="H1539" s="46"/>
      <c r="I1539" s="46"/>
      <c r="J1539" s="142"/>
      <c r="K1539" s="46"/>
      <c r="L1539" s="46"/>
      <c r="M1539" s="46"/>
      <c r="N1539" s="46"/>
      <c r="O1539" s="46"/>
      <c r="P1539" s="46"/>
      <c r="Q1539" s="46"/>
      <c r="R1539" s="46"/>
      <c r="S1539" s="46"/>
      <c r="T1539" s="46"/>
      <c r="U1539" s="46"/>
      <c r="V1539" s="46"/>
      <c r="W1539" s="142"/>
      <c r="X1539" s="128"/>
      <c r="Y1539" s="187"/>
    </row>
    <row r="1540" spans="1:25" s="27" customFormat="1" x14ac:dyDescent="0.25">
      <c r="A1540" s="50"/>
      <c r="B1540" s="55"/>
      <c r="C1540" s="34"/>
      <c r="D1540" s="46"/>
      <c r="E1540" s="46"/>
      <c r="F1540" s="46"/>
      <c r="G1540" s="46"/>
      <c r="H1540" s="46"/>
      <c r="I1540" s="46"/>
      <c r="J1540" s="142"/>
      <c r="K1540" s="46"/>
      <c r="L1540" s="46"/>
      <c r="M1540" s="46"/>
      <c r="N1540" s="46"/>
      <c r="O1540" s="46"/>
      <c r="P1540" s="46"/>
      <c r="Q1540" s="46"/>
      <c r="R1540" s="46"/>
      <c r="S1540" s="46"/>
      <c r="T1540" s="46"/>
      <c r="U1540" s="46"/>
      <c r="V1540" s="46"/>
      <c r="W1540" s="142"/>
      <c r="X1540" s="128"/>
      <c r="Y1540" s="187"/>
    </row>
    <row r="1541" spans="1:25" s="27" customFormat="1" x14ac:dyDescent="0.25">
      <c r="A1541" s="50"/>
      <c r="B1541" s="55"/>
      <c r="C1541" s="34"/>
      <c r="D1541" s="46"/>
      <c r="E1541" s="46"/>
      <c r="F1541" s="46"/>
      <c r="G1541" s="46"/>
      <c r="H1541" s="46"/>
      <c r="I1541" s="46"/>
      <c r="J1541" s="142"/>
      <c r="K1541" s="46"/>
      <c r="L1541" s="46"/>
      <c r="M1541" s="46"/>
      <c r="N1541" s="46"/>
      <c r="O1541" s="46"/>
      <c r="P1541" s="46"/>
      <c r="Q1541" s="46"/>
      <c r="R1541" s="46"/>
      <c r="S1541" s="46"/>
      <c r="T1541" s="46"/>
      <c r="U1541" s="46"/>
      <c r="V1541" s="46"/>
      <c r="W1541" s="142"/>
      <c r="X1541" s="128"/>
      <c r="Y1541" s="187"/>
    </row>
    <row r="1542" spans="1:25" s="27" customFormat="1" x14ac:dyDescent="0.25">
      <c r="A1542" s="50"/>
      <c r="B1542" s="55"/>
      <c r="C1542" s="34"/>
      <c r="D1542" s="46"/>
      <c r="E1542" s="46"/>
      <c r="F1542" s="46"/>
      <c r="G1542" s="46"/>
      <c r="H1542" s="46"/>
      <c r="I1542" s="46"/>
      <c r="J1542" s="142"/>
      <c r="K1542" s="46"/>
      <c r="L1542" s="46"/>
      <c r="M1542" s="46"/>
      <c r="N1542" s="46"/>
      <c r="O1542" s="46"/>
      <c r="P1542" s="46"/>
      <c r="Q1542" s="46"/>
      <c r="R1542" s="46"/>
      <c r="S1542" s="46"/>
      <c r="T1542" s="46"/>
      <c r="U1542" s="46"/>
      <c r="V1542" s="46"/>
      <c r="W1542" s="142"/>
      <c r="X1542" s="128"/>
      <c r="Y1542" s="187"/>
    </row>
    <row r="1543" spans="1:25" s="27" customFormat="1" x14ac:dyDescent="0.25">
      <c r="A1543" s="50"/>
      <c r="B1543" s="55"/>
      <c r="C1543" s="34"/>
      <c r="D1543" s="46"/>
      <c r="E1543" s="46"/>
      <c r="F1543" s="46"/>
      <c r="G1543" s="46"/>
      <c r="H1543" s="46"/>
      <c r="I1543" s="46"/>
      <c r="J1543" s="142"/>
      <c r="K1543" s="46"/>
      <c r="L1543" s="46"/>
      <c r="M1543" s="46"/>
      <c r="N1543" s="46"/>
      <c r="O1543" s="46"/>
      <c r="P1543" s="46"/>
      <c r="Q1543" s="46"/>
      <c r="R1543" s="46"/>
      <c r="S1543" s="46"/>
      <c r="T1543" s="46"/>
      <c r="U1543" s="46"/>
      <c r="V1543" s="46"/>
      <c r="W1543" s="142"/>
      <c r="X1543" s="128"/>
      <c r="Y1543" s="187"/>
    </row>
    <row r="1544" spans="1:25" s="27" customFormat="1" x14ac:dyDescent="0.25">
      <c r="A1544" s="50"/>
      <c r="B1544" s="55"/>
      <c r="C1544" s="34"/>
      <c r="D1544" s="46"/>
      <c r="E1544" s="46"/>
      <c r="F1544" s="46"/>
      <c r="G1544" s="46"/>
      <c r="H1544" s="46"/>
      <c r="I1544" s="46"/>
      <c r="J1544" s="142"/>
      <c r="K1544" s="46"/>
      <c r="L1544" s="46"/>
      <c r="M1544" s="46"/>
      <c r="N1544" s="46"/>
      <c r="O1544" s="46"/>
      <c r="P1544" s="46"/>
      <c r="Q1544" s="46"/>
      <c r="R1544" s="46"/>
      <c r="S1544" s="46"/>
      <c r="T1544" s="46"/>
      <c r="U1544" s="46"/>
      <c r="V1544" s="46"/>
      <c r="W1544" s="142"/>
      <c r="X1544" s="128"/>
      <c r="Y1544" s="187"/>
    </row>
    <row r="1545" spans="1:25" s="27" customFormat="1" x14ac:dyDescent="0.25">
      <c r="A1545" s="50"/>
      <c r="B1545" s="55"/>
      <c r="C1545" s="34"/>
      <c r="D1545" s="46"/>
      <c r="E1545" s="46"/>
      <c r="F1545" s="46"/>
      <c r="G1545" s="46"/>
      <c r="H1545" s="46"/>
      <c r="I1545" s="46"/>
      <c r="J1545" s="142"/>
      <c r="K1545" s="46"/>
      <c r="L1545" s="46"/>
      <c r="M1545" s="46"/>
      <c r="N1545" s="46"/>
      <c r="O1545" s="46"/>
      <c r="P1545" s="46"/>
      <c r="Q1545" s="46"/>
      <c r="R1545" s="46"/>
      <c r="S1545" s="46"/>
      <c r="T1545" s="46"/>
      <c r="U1545" s="46"/>
      <c r="V1545" s="46"/>
      <c r="W1545" s="142"/>
      <c r="X1545" s="128"/>
      <c r="Y1545" s="187"/>
    </row>
    <row r="1546" spans="1:25" s="27" customFormat="1" x14ac:dyDescent="0.25">
      <c r="A1546" s="50"/>
      <c r="B1546" s="55"/>
      <c r="C1546" s="34"/>
      <c r="D1546" s="46"/>
      <c r="E1546" s="46"/>
      <c r="F1546" s="46"/>
      <c r="G1546" s="46"/>
      <c r="H1546" s="46"/>
      <c r="I1546" s="46"/>
      <c r="J1546" s="142"/>
      <c r="K1546" s="46"/>
      <c r="L1546" s="46"/>
      <c r="M1546" s="46"/>
      <c r="N1546" s="46"/>
      <c r="O1546" s="46"/>
      <c r="P1546" s="46"/>
      <c r="Q1546" s="46"/>
      <c r="R1546" s="46"/>
      <c r="S1546" s="46"/>
      <c r="T1546" s="46"/>
      <c r="U1546" s="46"/>
      <c r="V1546" s="46"/>
      <c r="W1546" s="142"/>
      <c r="X1546" s="128"/>
      <c r="Y1546" s="187"/>
    </row>
    <row r="1547" spans="1:25" s="27" customFormat="1" x14ac:dyDescent="0.25">
      <c r="A1547" s="50"/>
      <c r="B1547" s="55"/>
      <c r="C1547" s="34"/>
      <c r="D1547" s="46"/>
      <c r="E1547" s="46"/>
      <c r="F1547" s="46"/>
      <c r="G1547" s="46"/>
      <c r="H1547" s="46"/>
      <c r="I1547" s="46"/>
      <c r="J1547" s="142"/>
      <c r="K1547" s="46"/>
      <c r="L1547" s="46"/>
      <c r="M1547" s="46"/>
      <c r="N1547" s="46"/>
      <c r="O1547" s="46"/>
      <c r="P1547" s="46"/>
      <c r="Q1547" s="46"/>
      <c r="R1547" s="46"/>
      <c r="S1547" s="46"/>
      <c r="T1547" s="46"/>
      <c r="U1547" s="46"/>
      <c r="V1547" s="46"/>
      <c r="W1547" s="142"/>
      <c r="X1547" s="128"/>
      <c r="Y1547" s="187"/>
    </row>
    <row r="1548" spans="1:25" s="27" customFormat="1" x14ac:dyDescent="0.25">
      <c r="A1548" s="50"/>
      <c r="B1548" s="55"/>
      <c r="C1548" s="34"/>
      <c r="D1548" s="46"/>
      <c r="E1548" s="46"/>
      <c r="F1548" s="46"/>
      <c r="G1548" s="46"/>
      <c r="H1548" s="46"/>
      <c r="I1548" s="46"/>
      <c r="J1548" s="142"/>
      <c r="K1548" s="46"/>
      <c r="L1548" s="46"/>
      <c r="M1548" s="46"/>
      <c r="N1548" s="46"/>
      <c r="O1548" s="46"/>
      <c r="P1548" s="46"/>
      <c r="Q1548" s="46"/>
      <c r="R1548" s="46"/>
      <c r="S1548" s="46"/>
      <c r="T1548" s="46"/>
      <c r="U1548" s="46"/>
      <c r="V1548" s="46"/>
      <c r="W1548" s="142"/>
      <c r="X1548" s="128"/>
      <c r="Y1548" s="187"/>
    </row>
    <row r="1549" spans="1:25" s="27" customFormat="1" x14ac:dyDescent="0.25">
      <c r="A1549" s="50"/>
      <c r="B1549" s="55"/>
      <c r="C1549" s="34"/>
      <c r="D1549" s="46"/>
      <c r="E1549" s="46"/>
      <c r="F1549" s="46"/>
      <c r="G1549" s="46"/>
      <c r="H1549" s="46"/>
      <c r="I1549" s="46"/>
      <c r="J1549" s="142"/>
      <c r="K1549" s="46"/>
      <c r="L1549" s="46"/>
      <c r="M1549" s="46"/>
      <c r="N1549" s="46"/>
      <c r="O1549" s="46"/>
      <c r="P1549" s="46"/>
      <c r="Q1549" s="46"/>
      <c r="R1549" s="46"/>
      <c r="S1549" s="46"/>
      <c r="T1549" s="46"/>
      <c r="U1549" s="46"/>
      <c r="V1549" s="46"/>
      <c r="W1549" s="142"/>
      <c r="X1549" s="128"/>
      <c r="Y1549" s="187"/>
    </row>
    <row r="1550" spans="1:25" s="27" customFormat="1" x14ac:dyDescent="0.25">
      <c r="A1550" s="50"/>
      <c r="B1550" s="55"/>
      <c r="C1550" s="34"/>
      <c r="D1550" s="46"/>
      <c r="E1550" s="46"/>
      <c r="F1550" s="46"/>
      <c r="G1550" s="46"/>
      <c r="H1550" s="46"/>
      <c r="I1550" s="46"/>
      <c r="J1550" s="142"/>
      <c r="K1550" s="46"/>
      <c r="L1550" s="46"/>
      <c r="M1550" s="46"/>
      <c r="N1550" s="46"/>
      <c r="O1550" s="46"/>
      <c r="P1550" s="46"/>
      <c r="Q1550" s="46"/>
      <c r="R1550" s="46"/>
      <c r="S1550" s="46"/>
      <c r="T1550" s="46"/>
      <c r="U1550" s="46"/>
      <c r="V1550" s="46"/>
      <c r="W1550" s="142"/>
      <c r="X1550" s="128"/>
      <c r="Y1550" s="187"/>
    </row>
    <row r="1551" spans="1:25" s="27" customFormat="1" x14ac:dyDescent="0.25">
      <c r="A1551" s="50"/>
      <c r="B1551" s="55"/>
      <c r="C1551" s="34"/>
      <c r="D1551" s="46"/>
      <c r="E1551" s="46"/>
      <c r="F1551" s="46"/>
      <c r="G1551" s="46"/>
      <c r="H1551" s="46"/>
      <c r="I1551" s="46"/>
      <c r="J1551" s="142"/>
      <c r="K1551" s="46"/>
      <c r="L1551" s="46"/>
      <c r="M1551" s="46"/>
      <c r="N1551" s="46"/>
      <c r="O1551" s="46"/>
      <c r="P1551" s="46"/>
      <c r="Q1551" s="46"/>
      <c r="R1551" s="46"/>
      <c r="S1551" s="46"/>
      <c r="T1551" s="46"/>
      <c r="U1551" s="46"/>
      <c r="V1551" s="46"/>
      <c r="W1551" s="142"/>
      <c r="X1551" s="128"/>
      <c r="Y1551" s="187"/>
    </row>
    <row r="1552" spans="1:25" s="27" customFormat="1" x14ac:dyDescent="0.25">
      <c r="A1552" s="50"/>
      <c r="B1552" s="55"/>
      <c r="C1552" s="34"/>
      <c r="D1552" s="46"/>
      <c r="E1552" s="46"/>
      <c r="F1552" s="46"/>
      <c r="G1552" s="46"/>
      <c r="H1552" s="46"/>
      <c r="I1552" s="46"/>
      <c r="J1552" s="142"/>
      <c r="K1552" s="46"/>
      <c r="L1552" s="46"/>
      <c r="M1552" s="46"/>
      <c r="N1552" s="46"/>
      <c r="O1552" s="46"/>
      <c r="P1552" s="46"/>
      <c r="Q1552" s="46"/>
      <c r="R1552" s="46"/>
      <c r="S1552" s="46"/>
      <c r="T1552" s="46"/>
      <c r="U1552" s="46"/>
      <c r="V1552" s="46"/>
      <c r="W1552" s="142"/>
      <c r="X1552" s="128"/>
      <c r="Y1552" s="187"/>
    </row>
    <row r="1553" spans="1:25" s="27" customFormat="1" x14ac:dyDescent="0.25">
      <c r="A1553" s="50"/>
      <c r="B1553" s="55"/>
      <c r="C1553" s="34"/>
      <c r="D1553" s="46"/>
      <c r="E1553" s="46"/>
      <c r="F1553" s="46"/>
      <c r="G1553" s="46"/>
      <c r="H1553" s="46"/>
      <c r="I1553" s="46"/>
      <c r="J1553" s="142"/>
      <c r="K1553" s="46"/>
      <c r="L1553" s="46"/>
      <c r="M1553" s="46"/>
      <c r="N1553" s="46"/>
      <c r="O1553" s="46"/>
      <c r="P1553" s="46"/>
      <c r="Q1553" s="46"/>
      <c r="R1553" s="46"/>
      <c r="S1553" s="46"/>
      <c r="T1553" s="46"/>
      <c r="U1553" s="46"/>
      <c r="V1553" s="46"/>
      <c r="W1553" s="142"/>
      <c r="X1553" s="128"/>
      <c r="Y1553" s="187"/>
    </row>
    <row r="1554" spans="1:25" s="27" customFormat="1" x14ac:dyDescent="0.25">
      <c r="A1554" s="50"/>
      <c r="B1554" s="55"/>
      <c r="C1554" s="34"/>
      <c r="D1554" s="46"/>
      <c r="E1554" s="46"/>
      <c r="F1554" s="46"/>
      <c r="G1554" s="46"/>
      <c r="H1554" s="46"/>
      <c r="I1554" s="46"/>
      <c r="J1554" s="142"/>
      <c r="K1554" s="46"/>
      <c r="L1554" s="46"/>
      <c r="M1554" s="46"/>
      <c r="N1554" s="46"/>
      <c r="O1554" s="46"/>
      <c r="P1554" s="46"/>
      <c r="Q1554" s="46"/>
      <c r="R1554" s="46"/>
      <c r="S1554" s="46"/>
      <c r="T1554" s="46"/>
      <c r="U1554" s="46"/>
      <c r="V1554" s="46"/>
      <c r="W1554" s="142"/>
      <c r="X1554" s="128"/>
      <c r="Y1554" s="187"/>
    </row>
    <row r="1555" spans="1:25" s="27" customFormat="1" x14ac:dyDescent="0.25">
      <c r="A1555" s="50"/>
      <c r="B1555" s="55"/>
      <c r="C1555" s="34"/>
      <c r="D1555" s="46"/>
      <c r="E1555" s="46"/>
      <c r="F1555" s="46"/>
      <c r="G1555" s="46"/>
      <c r="H1555" s="46"/>
      <c r="I1555" s="46"/>
      <c r="J1555" s="142"/>
      <c r="K1555" s="46"/>
      <c r="L1555" s="46"/>
      <c r="M1555" s="46"/>
      <c r="N1555" s="46"/>
      <c r="O1555" s="46"/>
      <c r="P1555" s="46"/>
      <c r="Q1555" s="46"/>
      <c r="R1555" s="46"/>
      <c r="S1555" s="46"/>
      <c r="T1555" s="46"/>
      <c r="U1555" s="46"/>
      <c r="V1555" s="46"/>
      <c r="W1555" s="142"/>
      <c r="X1555" s="128"/>
      <c r="Y1555" s="187"/>
    </row>
    <row r="1556" spans="1:25" s="27" customFormat="1" x14ac:dyDescent="0.25">
      <c r="A1556" s="50"/>
      <c r="B1556" s="55"/>
      <c r="C1556" s="34"/>
      <c r="D1556" s="46"/>
      <c r="E1556" s="46"/>
      <c r="F1556" s="46"/>
      <c r="G1556" s="46"/>
      <c r="H1556" s="46"/>
      <c r="I1556" s="46"/>
      <c r="J1556" s="142"/>
      <c r="K1556" s="46"/>
      <c r="L1556" s="46"/>
      <c r="M1556" s="46"/>
      <c r="N1556" s="46"/>
      <c r="O1556" s="46"/>
      <c r="P1556" s="46"/>
      <c r="Q1556" s="46"/>
      <c r="R1556" s="46"/>
      <c r="S1556" s="46"/>
      <c r="T1556" s="46"/>
      <c r="U1556" s="46"/>
      <c r="V1556" s="46"/>
      <c r="W1556" s="142"/>
      <c r="X1556" s="128"/>
      <c r="Y1556" s="187"/>
    </row>
    <row r="1557" spans="1:25" s="27" customFormat="1" x14ac:dyDescent="0.25">
      <c r="A1557" s="50"/>
      <c r="B1557" s="55"/>
      <c r="C1557" s="34"/>
      <c r="D1557" s="46"/>
      <c r="E1557" s="46"/>
      <c r="F1557" s="46"/>
      <c r="G1557" s="46"/>
      <c r="H1557" s="46"/>
      <c r="I1557" s="46"/>
      <c r="J1557" s="142"/>
      <c r="K1557" s="46"/>
      <c r="L1557" s="46"/>
      <c r="M1557" s="46"/>
      <c r="N1557" s="46"/>
      <c r="O1557" s="46"/>
      <c r="P1557" s="46"/>
      <c r="Q1557" s="46"/>
      <c r="R1557" s="46"/>
      <c r="S1557" s="46"/>
      <c r="T1557" s="46"/>
      <c r="U1557" s="46"/>
      <c r="V1557" s="46"/>
      <c r="W1557" s="142"/>
      <c r="X1557" s="128"/>
      <c r="Y1557" s="187"/>
    </row>
    <row r="1558" spans="1:25" s="27" customFormat="1" x14ac:dyDescent="0.25">
      <c r="A1558" s="50"/>
      <c r="B1558" s="55"/>
      <c r="C1558" s="34"/>
      <c r="D1558" s="46"/>
      <c r="E1558" s="46"/>
      <c r="F1558" s="46"/>
      <c r="G1558" s="46"/>
      <c r="H1558" s="46"/>
      <c r="I1558" s="46"/>
      <c r="J1558" s="142"/>
      <c r="K1558" s="46"/>
      <c r="L1558" s="46"/>
      <c r="M1558" s="46"/>
      <c r="N1558" s="46"/>
      <c r="O1558" s="46"/>
      <c r="P1558" s="46"/>
      <c r="Q1558" s="46"/>
      <c r="R1558" s="46"/>
      <c r="S1558" s="46"/>
      <c r="T1558" s="46"/>
      <c r="U1558" s="46"/>
      <c r="V1558" s="46"/>
      <c r="W1558" s="142"/>
      <c r="X1558" s="128"/>
      <c r="Y1558" s="187"/>
    </row>
    <row r="1559" spans="1:25" s="27" customFormat="1" x14ac:dyDescent="0.25">
      <c r="A1559" s="50"/>
      <c r="B1559" s="55"/>
      <c r="C1559" s="34"/>
      <c r="D1559" s="46"/>
      <c r="E1559" s="46"/>
      <c r="F1559" s="46"/>
      <c r="G1559" s="46"/>
      <c r="H1559" s="46"/>
      <c r="I1559" s="46"/>
      <c r="J1559" s="142"/>
      <c r="K1559" s="46"/>
      <c r="L1559" s="46"/>
      <c r="M1559" s="46"/>
      <c r="N1559" s="46"/>
      <c r="O1559" s="46"/>
      <c r="P1559" s="46"/>
      <c r="Q1559" s="46"/>
      <c r="R1559" s="46"/>
      <c r="S1559" s="46"/>
      <c r="T1559" s="46"/>
      <c r="U1559" s="46"/>
      <c r="V1559" s="46"/>
      <c r="W1559" s="142"/>
      <c r="X1559" s="128"/>
      <c r="Y1559" s="187"/>
    </row>
    <row r="1560" spans="1:25" s="27" customFormat="1" x14ac:dyDescent="0.25">
      <c r="A1560" s="50"/>
      <c r="B1560" s="55"/>
      <c r="C1560" s="34"/>
      <c r="D1560" s="46"/>
      <c r="E1560" s="46"/>
      <c r="F1560" s="46"/>
      <c r="G1560" s="46"/>
      <c r="H1560" s="46"/>
      <c r="I1560" s="46"/>
      <c r="J1560" s="142"/>
      <c r="K1560" s="46"/>
      <c r="L1560" s="46"/>
      <c r="M1560" s="46"/>
      <c r="N1560" s="46"/>
      <c r="O1560" s="46"/>
      <c r="P1560" s="46"/>
      <c r="Q1560" s="46"/>
      <c r="R1560" s="46"/>
      <c r="S1560" s="46"/>
      <c r="T1560" s="46"/>
      <c r="U1560" s="46"/>
      <c r="V1560" s="46"/>
      <c r="W1560" s="142"/>
      <c r="X1560" s="128"/>
      <c r="Y1560" s="187"/>
    </row>
    <row r="1561" spans="1:25" s="27" customFormat="1" x14ac:dyDescent="0.25">
      <c r="A1561" s="50"/>
      <c r="B1561" s="55"/>
      <c r="C1561" s="34"/>
      <c r="D1561" s="46"/>
      <c r="E1561" s="46"/>
      <c r="F1561" s="46"/>
      <c r="G1561" s="46"/>
      <c r="H1561" s="46"/>
      <c r="I1561" s="46"/>
      <c r="J1561" s="142"/>
      <c r="K1561" s="46"/>
      <c r="L1561" s="46"/>
      <c r="M1561" s="46"/>
      <c r="N1561" s="46"/>
      <c r="O1561" s="46"/>
      <c r="P1561" s="46"/>
      <c r="Q1561" s="46"/>
      <c r="R1561" s="46"/>
      <c r="S1561" s="46"/>
      <c r="T1561" s="46"/>
      <c r="U1561" s="46"/>
      <c r="V1561" s="46"/>
      <c r="W1561" s="142"/>
      <c r="X1561" s="128"/>
      <c r="Y1561" s="187"/>
    </row>
    <row r="1562" spans="1:25" s="27" customFormat="1" x14ac:dyDescent="0.25">
      <c r="A1562" s="50"/>
      <c r="B1562" s="55"/>
      <c r="C1562" s="34"/>
      <c r="D1562" s="46"/>
      <c r="E1562" s="46"/>
      <c r="F1562" s="46"/>
      <c r="G1562" s="46"/>
      <c r="H1562" s="46"/>
      <c r="I1562" s="46"/>
      <c r="J1562" s="142"/>
      <c r="K1562" s="46"/>
      <c r="L1562" s="46"/>
      <c r="M1562" s="46"/>
      <c r="N1562" s="46"/>
      <c r="O1562" s="46"/>
      <c r="P1562" s="46"/>
      <c r="Q1562" s="46"/>
      <c r="R1562" s="46"/>
      <c r="S1562" s="46"/>
      <c r="T1562" s="46"/>
      <c r="U1562" s="46"/>
      <c r="V1562" s="46"/>
      <c r="W1562" s="142"/>
      <c r="X1562" s="128"/>
      <c r="Y1562" s="187"/>
    </row>
    <row r="1563" spans="1:25" s="27" customFormat="1" x14ac:dyDescent="0.25">
      <c r="A1563" s="50"/>
      <c r="B1563" s="55"/>
      <c r="C1563" s="34"/>
      <c r="D1563" s="46"/>
      <c r="E1563" s="46"/>
      <c r="F1563" s="46"/>
      <c r="G1563" s="46"/>
      <c r="H1563" s="46"/>
      <c r="I1563" s="46"/>
      <c r="J1563" s="142"/>
      <c r="K1563" s="46"/>
      <c r="L1563" s="46"/>
      <c r="M1563" s="46"/>
      <c r="N1563" s="46"/>
      <c r="O1563" s="46"/>
      <c r="P1563" s="46"/>
      <c r="Q1563" s="46"/>
      <c r="R1563" s="46"/>
      <c r="S1563" s="46"/>
      <c r="T1563" s="46"/>
      <c r="U1563" s="46"/>
      <c r="V1563" s="46"/>
      <c r="W1563" s="142"/>
      <c r="X1563" s="128"/>
      <c r="Y1563" s="187"/>
    </row>
    <row r="1564" spans="1:25" s="27" customFormat="1" x14ac:dyDescent="0.25">
      <c r="A1564" s="50"/>
      <c r="B1564" s="55"/>
      <c r="C1564" s="34"/>
      <c r="D1564" s="46"/>
      <c r="E1564" s="46"/>
      <c r="F1564" s="46"/>
      <c r="G1564" s="46"/>
      <c r="H1564" s="46"/>
      <c r="I1564" s="46"/>
      <c r="J1564" s="142"/>
      <c r="K1564" s="46"/>
      <c r="L1564" s="46"/>
      <c r="M1564" s="46"/>
      <c r="N1564" s="46"/>
      <c r="O1564" s="46"/>
      <c r="P1564" s="46"/>
      <c r="Q1564" s="46"/>
      <c r="R1564" s="46"/>
      <c r="S1564" s="46"/>
      <c r="T1564" s="46"/>
      <c r="U1564" s="46"/>
      <c r="V1564" s="46"/>
      <c r="W1564" s="142"/>
      <c r="X1564" s="128"/>
      <c r="Y1564" s="187"/>
    </row>
    <row r="1565" spans="1:25" s="27" customFormat="1" x14ac:dyDescent="0.25">
      <c r="A1565" s="50"/>
      <c r="B1565" s="55"/>
      <c r="C1565" s="34"/>
      <c r="D1565" s="46"/>
      <c r="E1565" s="46"/>
      <c r="F1565" s="46"/>
      <c r="G1565" s="46"/>
      <c r="H1565" s="46"/>
      <c r="I1565" s="46"/>
      <c r="J1565" s="142"/>
      <c r="K1565" s="46"/>
      <c r="L1565" s="46"/>
      <c r="M1565" s="46"/>
      <c r="N1565" s="46"/>
      <c r="O1565" s="46"/>
      <c r="P1565" s="46"/>
      <c r="Q1565" s="46"/>
      <c r="R1565" s="46"/>
      <c r="S1565" s="46"/>
      <c r="T1565" s="46"/>
      <c r="U1565" s="46"/>
      <c r="V1565" s="46"/>
      <c r="W1565" s="142"/>
      <c r="X1565" s="128"/>
      <c r="Y1565" s="187"/>
    </row>
    <row r="1566" spans="1:25" s="27" customFormat="1" x14ac:dyDescent="0.25">
      <c r="A1566" s="50"/>
      <c r="B1566" s="55"/>
      <c r="C1566" s="34"/>
      <c r="D1566" s="46"/>
      <c r="E1566" s="46"/>
      <c r="F1566" s="46"/>
      <c r="G1566" s="46"/>
      <c r="H1566" s="46"/>
      <c r="I1566" s="46"/>
      <c r="J1566" s="142"/>
      <c r="K1566" s="46"/>
      <c r="L1566" s="46"/>
      <c r="M1566" s="46"/>
      <c r="N1566" s="46"/>
      <c r="O1566" s="46"/>
      <c r="P1566" s="46"/>
      <c r="Q1566" s="46"/>
      <c r="R1566" s="46"/>
      <c r="S1566" s="46"/>
      <c r="T1566" s="46"/>
      <c r="U1566" s="46"/>
      <c r="V1566" s="46"/>
      <c r="W1566" s="142"/>
      <c r="X1566" s="128"/>
      <c r="Y1566" s="187"/>
    </row>
    <row r="1567" spans="1:25" s="27" customFormat="1" x14ac:dyDescent="0.25">
      <c r="A1567" s="50"/>
      <c r="B1567" s="55"/>
      <c r="C1567" s="34"/>
      <c r="D1567" s="46"/>
      <c r="E1567" s="46"/>
      <c r="F1567" s="46"/>
      <c r="G1567" s="46"/>
      <c r="H1567" s="46"/>
      <c r="I1567" s="46"/>
      <c r="J1567" s="142"/>
      <c r="K1567" s="46"/>
      <c r="L1567" s="46"/>
      <c r="M1567" s="46"/>
      <c r="N1567" s="46"/>
      <c r="O1567" s="46"/>
      <c r="P1567" s="46"/>
      <c r="Q1567" s="46"/>
      <c r="R1567" s="46"/>
      <c r="S1567" s="46"/>
      <c r="T1567" s="46"/>
      <c r="U1567" s="46"/>
      <c r="V1567" s="46"/>
      <c r="W1567" s="142"/>
      <c r="X1567" s="128"/>
      <c r="Y1567" s="187"/>
    </row>
    <row r="1568" spans="1:25" s="27" customFormat="1" x14ac:dyDescent="0.25">
      <c r="A1568" s="50"/>
      <c r="B1568" s="55"/>
      <c r="C1568" s="34"/>
      <c r="D1568" s="46"/>
      <c r="E1568" s="46"/>
      <c r="F1568" s="46"/>
      <c r="G1568" s="46"/>
      <c r="H1568" s="46"/>
      <c r="I1568" s="46"/>
      <c r="J1568" s="142"/>
      <c r="K1568" s="46"/>
      <c r="L1568" s="46"/>
      <c r="M1568" s="46"/>
      <c r="N1568" s="46"/>
      <c r="O1568" s="46"/>
      <c r="P1568" s="46"/>
      <c r="Q1568" s="46"/>
      <c r="R1568" s="46"/>
      <c r="S1568" s="46"/>
      <c r="T1568" s="46"/>
      <c r="U1568" s="46"/>
      <c r="V1568" s="46"/>
      <c r="W1568" s="142"/>
      <c r="X1568" s="128"/>
      <c r="Y1568" s="187"/>
    </row>
    <row r="1569" spans="1:25" s="27" customFormat="1" x14ac:dyDescent="0.25">
      <c r="A1569" s="50"/>
      <c r="B1569" s="55"/>
      <c r="C1569" s="34"/>
      <c r="D1569" s="46"/>
      <c r="E1569" s="46"/>
      <c r="F1569" s="46"/>
      <c r="G1569" s="46"/>
      <c r="H1569" s="46"/>
      <c r="I1569" s="46"/>
      <c r="J1569" s="142"/>
      <c r="K1569" s="46"/>
      <c r="L1569" s="46"/>
      <c r="M1569" s="46"/>
      <c r="N1569" s="46"/>
      <c r="O1569" s="46"/>
      <c r="P1569" s="46"/>
      <c r="Q1569" s="46"/>
      <c r="R1569" s="46"/>
      <c r="S1569" s="46"/>
      <c r="T1569" s="46"/>
      <c r="U1569" s="46"/>
      <c r="V1569" s="46"/>
      <c r="W1569" s="142"/>
      <c r="X1569" s="128"/>
      <c r="Y1569" s="187"/>
    </row>
    <row r="1570" spans="1:25" s="27" customFormat="1" x14ac:dyDescent="0.25">
      <c r="A1570" s="50"/>
      <c r="B1570" s="55"/>
      <c r="C1570" s="34"/>
      <c r="D1570" s="46"/>
      <c r="E1570" s="46"/>
      <c r="F1570" s="46"/>
      <c r="G1570" s="46"/>
      <c r="H1570" s="46"/>
      <c r="I1570" s="46"/>
      <c r="J1570" s="142"/>
      <c r="K1570" s="46"/>
      <c r="L1570" s="46"/>
      <c r="M1570" s="46"/>
      <c r="N1570" s="46"/>
      <c r="O1570" s="46"/>
      <c r="P1570" s="46"/>
      <c r="Q1570" s="46"/>
      <c r="R1570" s="46"/>
      <c r="S1570" s="46"/>
      <c r="T1570" s="46"/>
      <c r="U1570" s="46"/>
      <c r="V1570" s="46"/>
      <c r="W1570" s="142"/>
      <c r="X1570" s="128"/>
      <c r="Y1570" s="187"/>
    </row>
    <row r="1571" spans="1:25" s="27" customFormat="1" x14ac:dyDescent="0.25">
      <c r="A1571" s="50"/>
      <c r="B1571" s="55"/>
      <c r="C1571" s="34"/>
      <c r="D1571" s="46"/>
      <c r="E1571" s="46"/>
      <c r="F1571" s="46"/>
      <c r="G1571" s="46"/>
      <c r="H1571" s="46"/>
      <c r="I1571" s="46"/>
      <c r="J1571" s="142"/>
      <c r="K1571" s="46"/>
      <c r="L1571" s="46"/>
      <c r="M1571" s="46"/>
      <c r="N1571" s="46"/>
      <c r="O1571" s="46"/>
      <c r="P1571" s="46"/>
      <c r="Q1571" s="46"/>
      <c r="R1571" s="46"/>
      <c r="S1571" s="46"/>
      <c r="T1571" s="46"/>
      <c r="U1571" s="46"/>
      <c r="V1571" s="46"/>
      <c r="W1571" s="142"/>
      <c r="X1571" s="128"/>
      <c r="Y1571" s="187"/>
    </row>
    <row r="1572" spans="1:25" s="27" customFormat="1" x14ac:dyDescent="0.25">
      <c r="A1572" s="50"/>
      <c r="B1572" s="55"/>
      <c r="C1572" s="34"/>
      <c r="D1572" s="46"/>
      <c r="E1572" s="46"/>
      <c r="F1572" s="46"/>
      <c r="G1572" s="46"/>
      <c r="H1572" s="46"/>
      <c r="I1572" s="46"/>
      <c r="J1572" s="142"/>
      <c r="K1572" s="46"/>
      <c r="L1572" s="46"/>
      <c r="M1572" s="46"/>
      <c r="N1572" s="46"/>
      <c r="O1572" s="46"/>
      <c r="P1572" s="46"/>
      <c r="Q1572" s="46"/>
      <c r="R1572" s="46"/>
      <c r="S1572" s="46"/>
      <c r="T1572" s="46"/>
      <c r="U1572" s="46"/>
      <c r="V1572" s="46"/>
      <c r="W1572" s="142"/>
      <c r="X1572" s="128"/>
      <c r="Y1572" s="187"/>
    </row>
    <row r="1573" spans="1:25" s="27" customFormat="1" x14ac:dyDescent="0.25">
      <c r="A1573" s="50"/>
      <c r="B1573" s="55"/>
      <c r="C1573" s="34"/>
      <c r="D1573" s="46"/>
      <c r="E1573" s="46"/>
      <c r="F1573" s="46"/>
      <c r="G1573" s="46"/>
      <c r="H1573" s="46"/>
      <c r="I1573" s="46"/>
      <c r="J1573" s="142"/>
      <c r="K1573" s="46"/>
      <c r="L1573" s="46"/>
      <c r="M1573" s="46"/>
      <c r="N1573" s="46"/>
      <c r="O1573" s="46"/>
      <c r="P1573" s="46"/>
      <c r="Q1573" s="46"/>
      <c r="R1573" s="46"/>
      <c r="S1573" s="46"/>
      <c r="T1573" s="46"/>
      <c r="U1573" s="46"/>
      <c r="V1573" s="46"/>
      <c r="W1573" s="142"/>
      <c r="X1573" s="128"/>
      <c r="Y1573" s="187"/>
    </row>
    <row r="1574" spans="1:25" s="27" customFormat="1" x14ac:dyDescent="0.25">
      <c r="A1574" s="50"/>
      <c r="B1574" s="55"/>
      <c r="C1574" s="34"/>
      <c r="D1574" s="46"/>
      <c r="E1574" s="46"/>
      <c r="F1574" s="46"/>
      <c r="G1574" s="46"/>
      <c r="H1574" s="46"/>
      <c r="I1574" s="46"/>
      <c r="J1574" s="142"/>
      <c r="K1574" s="46"/>
      <c r="L1574" s="46"/>
      <c r="M1574" s="46"/>
      <c r="N1574" s="46"/>
      <c r="O1574" s="46"/>
      <c r="P1574" s="46"/>
      <c r="Q1574" s="46"/>
      <c r="R1574" s="46"/>
      <c r="S1574" s="46"/>
      <c r="T1574" s="46"/>
      <c r="U1574" s="46"/>
      <c r="V1574" s="46"/>
      <c r="W1574" s="142"/>
      <c r="X1574" s="128"/>
      <c r="Y1574" s="187"/>
    </row>
    <row r="1575" spans="1:25" s="27" customFormat="1" x14ac:dyDescent="0.25">
      <c r="A1575" s="50"/>
      <c r="B1575" s="55"/>
      <c r="C1575" s="34"/>
      <c r="D1575" s="46"/>
      <c r="E1575" s="46"/>
      <c r="F1575" s="46"/>
      <c r="G1575" s="46"/>
      <c r="H1575" s="46"/>
      <c r="I1575" s="46"/>
      <c r="J1575" s="142"/>
      <c r="K1575" s="46"/>
      <c r="L1575" s="46"/>
      <c r="M1575" s="46"/>
      <c r="N1575" s="46"/>
      <c r="O1575" s="46"/>
      <c r="P1575" s="46"/>
      <c r="Q1575" s="46"/>
      <c r="R1575" s="46"/>
      <c r="S1575" s="46"/>
      <c r="T1575" s="46"/>
      <c r="U1575" s="46"/>
      <c r="V1575" s="46"/>
      <c r="W1575" s="142"/>
      <c r="X1575" s="128"/>
      <c r="Y1575" s="187"/>
    </row>
    <row r="1576" spans="1:25" s="27" customFormat="1" x14ac:dyDescent="0.25">
      <c r="A1576" s="50"/>
      <c r="B1576" s="55"/>
      <c r="C1576" s="34"/>
      <c r="D1576" s="46"/>
      <c r="E1576" s="46"/>
      <c r="F1576" s="46"/>
      <c r="G1576" s="46"/>
      <c r="H1576" s="46"/>
      <c r="I1576" s="46"/>
      <c r="J1576" s="142"/>
      <c r="K1576" s="46"/>
      <c r="L1576" s="46"/>
      <c r="M1576" s="46"/>
      <c r="N1576" s="46"/>
      <c r="O1576" s="46"/>
      <c r="P1576" s="46"/>
      <c r="Q1576" s="46"/>
      <c r="R1576" s="46"/>
      <c r="S1576" s="46"/>
      <c r="T1576" s="46"/>
      <c r="U1576" s="46"/>
      <c r="V1576" s="46"/>
      <c r="W1576" s="142"/>
      <c r="X1576" s="128"/>
      <c r="Y1576" s="187"/>
    </row>
    <row r="1577" spans="1:25" s="27" customFormat="1" x14ac:dyDescent="0.25">
      <c r="A1577" s="50"/>
      <c r="B1577" s="55"/>
      <c r="C1577" s="34"/>
      <c r="D1577" s="46"/>
      <c r="E1577" s="46"/>
      <c r="F1577" s="46"/>
      <c r="G1577" s="46"/>
      <c r="H1577" s="46"/>
      <c r="I1577" s="46"/>
      <c r="J1577" s="142"/>
      <c r="K1577" s="46"/>
      <c r="L1577" s="46"/>
      <c r="M1577" s="46"/>
      <c r="N1577" s="46"/>
      <c r="O1577" s="46"/>
      <c r="P1577" s="46"/>
      <c r="Q1577" s="46"/>
      <c r="R1577" s="46"/>
      <c r="S1577" s="46"/>
      <c r="T1577" s="46"/>
      <c r="U1577" s="46"/>
      <c r="V1577" s="46"/>
      <c r="W1577" s="142"/>
      <c r="X1577" s="128"/>
      <c r="Y1577" s="187"/>
    </row>
    <row r="1578" spans="1:25" s="27" customFormat="1" x14ac:dyDescent="0.25">
      <c r="A1578" s="50"/>
      <c r="B1578" s="55"/>
      <c r="C1578" s="34"/>
      <c r="D1578" s="46"/>
      <c r="E1578" s="46"/>
      <c r="F1578" s="46"/>
      <c r="G1578" s="46"/>
      <c r="H1578" s="46"/>
      <c r="I1578" s="46"/>
      <c r="J1578" s="142"/>
      <c r="K1578" s="46"/>
      <c r="L1578" s="46"/>
      <c r="M1578" s="46"/>
      <c r="N1578" s="46"/>
      <c r="O1578" s="46"/>
      <c r="P1578" s="46"/>
      <c r="Q1578" s="46"/>
      <c r="R1578" s="46"/>
      <c r="S1578" s="46"/>
      <c r="T1578" s="46"/>
      <c r="U1578" s="46"/>
      <c r="V1578" s="46"/>
      <c r="W1578" s="142"/>
      <c r="X1578" s="128"/>
      <c r="Y1578" s="187"/>
    </row>
    <row r="1579" spans="1:25" s="27" customFormat="1" x14ac:dyDescent="0.25">
      <c r="A1579" s="50"/>
      <c r="B1579" s="55"/>
      <c r="C1579" s="34"/>
      <c r="D1579" s="46"/>
      <c r="E1579" s="46"/>
      <c r="F1579" s="46"/>
      <c r="G1579" s="46"/>
      <c r="H1579" s="46"/>
      <c r="I1579" s="46"/>
      <c r="J1579" s="142"/>
      <c r="K1579" s="46"/>
      <c r="L1579" s="46"/>
      <c r="M1579" s="46"/>
      <c r="N1579" s="46"/>
      <c r="O1579" s="46"/>
      <c r="P1579" s="46"/>
      <c r="Q1579" s="46"/>
      <c r="R1579" s="46"/>
      <c r="S1579" s="46"/>
      <c r="T1579" s="46"/>
      <c r="U1579" s="46"/>
      <c r="V1579" s="46"/>
      <c r="W1579" s="142"/>
      <c r="X1579" s="128"/>
      <c r="Y1579" s="187"/>
    </row>
    <row r="1580" spans="1:25" s="27" customFormat="1" x14ac:dyDescent="0.25">
      <c r="A1580" s="50"/>
      <c r="B1580" s="55"/>
      <c r="C1580" s="34"/>
      <c r="D1580" s="46"/>
      <c r="E1580" s="46"/>
      <c r="F1580" s="46"/>
      <c r="G1580" s="46"/>
      <c r="H1580" s="46"/>
      <c r="I1580" s="46"/>
      <c r="J1580" s="142"/>
      <c r="K1580" s="46"/>
      <c r="L1580" s="46"/>
      <c r="M1580" s="46"/>
      <c r="N1580" s="46"/>
      <c r="O1580" s="46"/>
      <c r="P1580" s="46"/>
      <c r="Q1580" s="46"/>
      <c r="R1580" s="46"/>
      <c r="S1580" s="46"/>
      <c r="T1580" s="46"/>
      <c r="U1580" s="46"/>
      <c r="V1580" s="46"/>
      <c r="W1580" s="142"/>
      <c r="X1580" s="128"/>
      <c r="Y1580" s="187"/>
    </row>
    <row r="1581" spans="1:25" s="27" customFormat="1" x14ac:dyDescent="0.25">
      <c r="A1581" s="50"/>
      <c r="B1581" s="55"/>
      <c r="C1581" s="34"/>
      <c r="D1581" s="46"/>
      <c r="E1581" s="46"/>
      <c r="F1581" s="46"/>
      <c r="G1581" s="46"/>
      <c r="H1581" s="46"/>
      <c r="I1581" s="46"/>
      <c r="J1581" s="142"/>
      <c r="K1581" s="46"/>
      <c r="L1581" s="46"/>
      <c r="M1581" s="46"/>
      <c r="N1581" s="46"/>
      <c r="O1581" s="46"/>
      <c r="P1581" s="46"/>
      <c r="Q1581" s="46"/>
      <c r="R1581" s="46"/>
      <c r="S1581" s="46"/>
      <c r="T1581" s="46"/>
      <c r="U1581" s="46"/>
      <c r="V1581" s="46"/>
      <c r="W1581" s="142"/>
      <c r="X1581" s="128"/>
      <c r="Y1581" s="187"/>
    </row>
    <row r="1582" spans="1:25" s="27" customFormat="1" x14ac:dyDescent="0.25">
      <c r="A1582" s="50"/>
      <c r="B1582" s="55"/>
      <c r="C1582" s="34"/>
      <c r="D1582" s="46"/>
      <c r="E1582" s="46"/>
      <c r="F1582" s="46"/>
      <c r="G1582" s="46"/>
      <c r="H1582" s="46"/>
      <c r="I1582" s="46"/>
      <c r="J1582" s="142"/>
      <c r="K1582" s="46"/>
      <c r="L1582" s="46"/>
      <c r="M1582" s="46"/>
      <c r="N1582" s="46"/>
      <c r="O1582" s="46"/>
      <c r="P1582" s="46"/>
      <c r="Q1582" s="46"/>
      <c r="R1582" s="46"/>
      <c r="S1582" s="46"/>
      <c r="T1582" s="46"/>
      <c r="U1582" s="46"/>
      <c r="V1582" s="46"/>
      <c r="W1582" s="142"/>
      <c r="X1582" s="128"/>
      <c r="Y1582" s="187"/>
    </row>
    <row r="1583" spans="1:25" s="27" customFormat="1" x14ac:dyDescent="0.25">
      <c r="A1583" s="50"/>
      <c r="B1583" s="55"/>
      <c r="C1583" s="34"/>
      <c r="D1583" s="46"/>
      <c r="E1583" s="46"/>
      <c r="F1583" s="46"/>
      <c r="G1583" s="46"/>
      <c r="H1583" s="46"/>
      <c r="I1583" s="46"/>
      <c r="J1583" s="142"/>
      <c r="K1583" s="46"/>
      <c r="L1583" s="46"/>
      <c r="M1583" s="46"/>
      <c r="N1583" s="46"/>
      <c r="O1583" s="46"/>
      <c r="P1583" s="46"/>
      <c r="Q1583" s="46"/>
      <c r="R1583" s="46"/>
      <c r="S1583" s="46"/>
      <c r="T1583" s="46"/>
      <c r="U1583" s="46"/>
      <c r="V1583" s="46"/>
      <c r="W1583" s="142"/>
      <c r="X1583" s="128"/>
      <c r="Y1583" s="187"/>
    </row>
    <row r="1584" spans="1:25" s="27" customFormat="1" x14ac:dyDescent="0.25">
      <c r="A1584" s="50"/>
      <c r="B1584" s="55"/>
      <c r="C1584" s="34"/>
      <c r="D1584" s="46"/>
      <c r="E1584" s="46"/>
      <c r="F1584" s="46"/>
      <c r="G1584" s="46"/>
      <c r="H1584" s="46"/>
      <c r="I1584" s="46"/>
      <c r="J1584" s="142"/>
      <c r="K1584" s="46"/>
      <c r="L1584" s="46"/>
      <c r="M1584" s="46"/>
      <c r="N1584" s="46"/>
      <c r="O1584" s="46"/>
      <c r="P1584" s="46"/>
      <c r="Q1584" s="46"/>
      <c r="R1584" s="46"/>
      <c r="S1584" s="46"/>
      <c r="T1584" s="46"/>
      <c r="U1584" s="46"/>
      <c r="V1584" s="46"/>
      <c r="W1584" s="142"/>
      <c r="X1584" s="128"/>
      <c r="Y1584" s="187"/>
    </row>
    <row r="1585" spans="1:25" s="27" customFormat="1" x14ac:dyDescent="0.25">
      <c r="A1585" s="50"/>
      <c r="B1585" s="55"/>
      <c r="C1585" s="34"/>
      <c r="D1585" s="46"/>
      <c r="E1585" s="46"/>
      <c r="F1585" s="46"/>
      <c r="G1585" s="46"/>
      <c r="H1585" s="46"/>
      <c r="I1585" s="46"/>
      <c r="J1585" s="142"/>
      <c r="K1585" s="46"/>
      <c r="L1585" s="46"/>
      <c r="M1585" s="46"/>
      <c r="N1585" s="46"/>
      <c r="O1585" s="46"/>
      <c r="P1585" s="46"/>
      <c r="Q1585" s="46"/>
      <c r="R1585" s="46"/>
      <c r="S1585" s="46"/>
      <c r="T1585" s="46"/>
      <c r="U1585" s="46"/>
      <c r="V1585" s="46"/>
      <c r="W1585" s="142"/>
      <c r="X1585" s="128"/>
      <c r="Y1585" s="187"/>
    </row>
    <row r="1586" spans="1:25" s="27" customFormat="1" x14ac:dyDescent="0.25">
      <c r="A1586" s="50"/>
      <c r="B1586" s="55"/>
      <c r="C1586" s="34"/>
      <c r="D1586" s="46"/>
      <c r="E1586" s="46"/>
      <c r="F1586" s="46"/>
      <c r="G1586" s="46"/>
      <c r="H1586" s="46"/>
      <c r="I1586" s="46"/>
      <c r="J1586" s="142"/>
      <c r="K1586" s="46"/>
      <c r="L1586" s="46"/>
      <c r="M1586" s="46"/>
      <c r="N1586" s="46"/>
      <c r="O1586" s="46"/>
      <c r="P1586" s="46"/>
      <c r="Q1586" s="46"/>
      <c r="R1586" s="46"/>
      <c r="S1586" s="46"/>
      <c r="T1586" s="46"/>
      <c r="U1586" s="46"/>
      <c r="V1586" s="46"/>
      <c r="W1586" s="142"/>
      <c r="X1586" s="128"/>
      <c r="Y1586" s="187"/>
    </row>
    <row r="1587" spans="1:25" s="27" customFormat="1" x14ac:dyDescent="0.25">
      <c r="A1587" s="50"/>
      <c r="B1587" s="55"/>
      <c r="C1587" s="34"/>
      <c r="D1587" s="46"/>
      <c r="E1587" s="46"/>
      <c r="F1587" s="46"/>
      <c r="G1587" s="46"/>
      <c r="H1587" s="46"/>
      <c r="I1587" s="46"/>
      <c r="J1587" s="142"/>
      <c r="K1587" s="46"/>
      <c r="L1587" s="46"/>
      <c r="M1587" s="46"/>
      <c r="N1587" s="46"/>
      <c r="O1587" s="46"/>
      <c r="P1587" s="46"/>
      <c r="Q1587" s="46"/>
      <c r="R1587" s="46"/>
      <c r="S1587" s="46"/>
      <c r="T1587" s="46"/>
      <c r="U1587" s="46"/>
      <c r="V1587" s="46"/>
      <c r="W1587" s="142"/>
      <c r="X1587" s="128"/>
      <c r="Y1587" s="187"/>
    </row>
    <row r="1588" spans="1:25" s="27" customFormat="1" x14ac:dyDescent="0.25">
      <c r="A1588" s="50"/>
      <c r="B1588" s="55"/>
      <c r="C1588" s="34"/>
      <c r="D1588" s="46"/>
      <c r="E1588" s="46"/>
      <c r="F1588" s="46"/>
      <c r="G1588" s="46"/>
      <c r="H1588" s="46"/>
      <c r="I1588" s="46"/>
      <c r="J1588" s="142"/>
      <c r="K1588" s="46"/>
      <c r="L1588" s="46"/>
      <c r="M1588" s="46"/>
      <c r="N1588" s="46"/>
      <c r="O1588" s="46"/>
      <c r="P1588" s="46"/>
      <c r="Q1588" s="46"/>
      <c r="R1588" s="46"/>
      <c r="S1588" s="46"/>
      <c r="T1588" s="46"/>
      <c r="U1588" s="46"/>
      <c r="V1588" s="46"/>
      <c r="W1588" s="142"/>
      <c r="X1588" s="128"/>
      <c r="Y1588" s="187"/>
    </row>
    <row r="1589" spans="1:25" s="27" customFormat="1" x14ac:dyDescent="0.25">
      <c r="A1589" s="50"/>
      <c r="B1589" s="55"/>
      <c r="C1589" s="34"/>
      <c r="D1589" s="46"/>
      <c r="E1589" s="46"/>
      <c r="F1589" s="46"/>
      <c r="G1589" s="46"/>
      <c r="H1589" s="46"/>
      <c r="I1589" s="46"/>
      <c r="J1589" s="142"/>
      <c r="K1589" s="46"/>
      <c r="L1589" s="46"/>
      <c r="M1589" s="46"/>
      <c r="N1589" s="46"/>
      <c r="O1589" s="46"/>
      <c r="P1589" s="46"/>
      <c r="Q1589" s="46"/>
      <c r="R1589" s="46"/>
      <c r="S1589" s="46"/>
      <c r="T1589" s="46"/>
      <c r="U1589" s="46"/>
      <c r="V1589" s="46"/>
      <c r="W1589" s="142"/>
      <c r="X1589" s="128"/>
      <c r="Y1589" s="187"/>
    </row>
    <row r="1590" spans="1:25" s="27" customFormat="1" x14ac:dyDescent="0.25">
      <c r="A1590" s="50"/>
      <c r="B1590" s="55"/>
      <c r="C1590" s="34"/>
      <c r="D1590" s="46"/>
      <c r="E1590" s="46"/>
      <c r="F1590" s="46"/>
      <c r="G1590" s="46"/>
      <c r="H1590" s="46"/>
      <c r="I1590" s="46"/>
      <c r="J1590" s="142"/>
      <c r="K1590" s="46"/>
      <c r="L1590" s="46"/>
      <c r="M1590" s="46"/>
      <c r="N1590" s="46"/>
      <c r="O1590" s="46"/>
      <c r="P1590" s="46"/>
      <c r="Q1590" s="46"/>
      <c r="R1590" s="46"/>
      <c r="S1590" s="46"/>
      <c r="T1590" s="46"/>
      <c r="U1590" s="46"/>
      <c r="V1590" s="46"/>
      <c r="W1590" s="142"/>
      <c r="X1590" s="128"/>
      <c r="Y1590" s="187"/>
    </row>
    <row r="1591" spans="1:25" s="27" customFormat="1" x14ac:dyDescent="0.25">
      <c r="A1591" s="50"/>
      <c r="B1591" s="55"/>
      <c r="C1591" s="34"/>
      <c r="D1591" s="46"/>
      <c r="E1591" s="46"/>
      <c r="F1591" s="46"/>
      <c r="G1591" s="46"/>
      <c r="H1591" s="46"/>
      <c r="I1591" s="46"/>
      <c r="J1591" s="142"/>
      <c r="K1591" s="46"/>
      <c r="L1591" s="46"/>
      <c r="M1591" s="46"/>
      <c r="N1591" s="46"/>
      <c r="O1591" s="46"/>
      <c r="P1591" s="46"/>
      <c r="Q1591" s="46"/>
      <c r="R1591" s="46"/>
      <c r="S1591" s="46"/>
      <c r="T1591" s="46"/>
      <c r="U1591" s="46"/>
      <c r="V1591" s="46"/>
      <c r="W1591" s="142"/>
      <c r="X1591" s="128"/>
      <c r="Y1591" s="187"/>
    </row>
    <row r="1592" spans="1:25" s="27" customFormat="1" x14ac:dyDescent="0.25">
      <c r="A1592" s="50"/>
      <c r="B1592" s="55"/>
      <c r="C1592" s="34"/>
      <c r="D1592" s="46"/>
      <c r="E1592" s="46"/>
      <c r="F1592" s="46"/>
      <c r="G1592" s="46"/>
      <c r="H1592" s="46"/>
      <c r="I1592" s="46"/>
      <c r="J1592" s="142"/>
      <c r="K1592" s="46"/>
      <c r="L1592" s="46"/>
      <c r="M1592" s="46"/>
      <c r="N1592" s="46"/>
      <c r="O1592" s="46"/>
      <c r="P1592" s="46"/>
      <c r="Q1592" s="46"/>
      <c r="R1592" s="46"/>
      <c r="S1592" s="46"/>
      <c r="T1592" s="46"/>
      <c r="U1592" s="46"/>
      <c r="V1592" s="46"/>
      <c r="W1592" s="142"/>
      <c r="X1592" s="128"/>
      <c r="Y1592" s="187"/>
    </row>
    <row r="1593" spans="1:25" s="27" customFormat="1" x14ac:dyDescent="0.25">
      <c r="A1593" s="50"/>
      <c r="B1593" s="55"/>
      <c r="C1593" s="34"/>
      <c r="D1593" s="46"/>
      <c r="E1593" s="46"/>
      <c r="F1593" s="46"/>
      <c r="G1593" s="46"/>
      <c r="H1593" s="46"/>
      <c r="I1593" s="46"/>
      <c r="J1593" s="142"/>
      <c r="K1593" s="46"/>
      <c r="L1593" s="46"/>
      <c r="M1593" s="46"/>
      <c r="N1593" s="46"/>
      <c r="O1593" s="46"/>
      <c r="P1593" s="46"/>
      <c r="Q1593" s="46"/>
      <c r="R1593" s="46"/>
      <c r="S1593" s="46"/>
      <c r="T1593" s="46"/>
      <c r="U1593" s="46"/>
      <c r="V1593" s="46"/>
      <c r="W1593" s="142"/>
      <c r="X1593" s="128"/>
      <c r="Y1593" s="187"/>
    </row>
    <row r="1594" spans="1:25" s="27" customFormat="1" x14ac:dyDescent="0.25">
      <c r="A1594" s="50"/>
      <c r="B1594" s="55"/>
      <c r="C1594" s="34"/>
      <c r="D1594" s="46"/>
      <c r="E1594" s="46"/>
      <c r="F1594" s="46"/>
      <c r="G1594" s="46"/>
      <c r="H1594" s="46"/>
      <c r="I1594" s="46"/>
      <c r="J1594" s="142"/>
      <c r="K1594" s="46"/>
      <c r="L1594" s="46"/>
      <c r="M1594" s="46"/>
      <c r="N1594" s="46"/>
      <c r="O1594" s="46"/>
      <c r="P1594" s="46"/>
      <c r="Q1594" s="46"/>
      <c r="R1594" s="46"/>
      <c r="S1594" s="46"/>
      <c r="T1594" s="46"/>
      <c r="U1594" s="46"/>
      <c r="V1594" s="46"/>
      <c r="W1594" s="142"/>
      <c r="X1594" s="128"/>
      <c r="Y1594" s="187"/>
    </row>
    <row r="1595" spans="1:25" s="27" customFormat="1" x14ac:dyDescent="0.25">
      <c r="A1595" s="50"/>
      <c r="B1595" s="55"/>
      <c r="C1595" s="34"/>
      <c r="D1595" s="46"/>
      <c r="E1595" s="46"/>
      <c r="F1595" s="46"/>
      <c r="G1595" s="46"/>
      <c r="H1595" s="46"/>
      <c r="I1595" s="46"/>
      <c r="J1595" s="142"/>
      <c r="K1595" s="46"/>
      <c r="L1595" s="46"/>
      <c r="M1595" s="46"/>
      <c r="N1595" s="46"/>
      <c r="O1595" s="46"/>
      <c r="P1595" s="46"/>
      <c r="Q1595" s="46"/>
      <c r="R1595" s="46"/>
      <c r="S1595" s="46"/>
      <c r="T1595" s="46"/>
      <c r="U1595" s="46"/>
      <c r="V1595" s="46"/>
      <c r="W1595" s="142"/>
      <c r="X1595" s="128"/>
      <c r="Y1595" s="187"/>
    </row>
    <row r="1596" spans="1:25" s="27" customFormat="1" x14ac:dyDescent="0.25">
      <c r="A1596" s="50"/>
      <c r="B1596" s="55"/>
      <c r="C1596" s="34"/>
      <c r="D1596" s="46"/>
      <c r="E1596" s="46"/>
      <c r="F1596" s="46"/>
      <c r="G1596" s="46"/>
      <c r="H1596" s="46"/>
      <c r="I1596" s="46"/>
      <c r="J1596" s="142"/>
      <c r="K1596" s="46"/>
      <c r="L1596" s="46"/>
      <c r="M1596" s="46"/>
      <c r="N1596" s="46"/>
      <c r="O1596" s="46"/>
      <c r="P1596" s="46"/>
      <c r="Q1596" s="46"/>
      <c r="R1596" s="46"/>
      <c r="S1596" s="46"/>
      <c r="T1596" s="46"/>
      <c r="U1596" s="46"/>
      <c r="V1596" s="46"/>
      <c r="W1596" s="142"/>
      <c r="X1596" s="128"/>
      <c r="Y1596" s="187"/>
    </row>
    <row r="1597" spans="1:25" s="27" customFormat="1" x14ac:dyDescent="0.25">
      <c r="A1597" s="50"/>
      <c r="B1597" s="55"/>
      <c r="C1597" s="34"/>
      <c r="D1597" s="46"/>
      <c r="E1597" s="46"/>
      <c r="F1597" s="46"/>
      <c r="G1597" s="46"/>
      <c r="H1597" s="46"/>
      <c r="I1597" s="46"/>
      <c r="J1597" s="142"/>
      <c r="K1597" s="46"/>
      <c r="L1597" s="46"/>
      <c r="M1597" s="46"/>
      <c r="N1597" s="46"/>
      <c r="O1597" s="46"/>
      <c r="P1597" s="46"/>
      <c r="Q1597" s="46"/>
      <c r="R1597" s="46"/>
      <c r="S1597" s="46"/>
      <c r="T1597" s="46"/>
      <c r="U1597" s="46"/>
      <c r="V1597" s="46"/>
      <c r="W1597" s="142"/>
      <c r="X1597" s="128"/>
      <c r="Y1597" s="187"/>
    </row>
    <row r="1598" spans="1:25" s="27" customFormat="1" x14ac:dyDescent="0.25">
      <c r="A1598" s="50"/>
      <c r="B1598" s="55"/>
      <c r="C1598" s="34"/>
      <c r="D1598" s="46"/>
      <c r="E1598" s="46"/>
      <c r="F1598" s="46"/>
      <c r="G1598" s="46"/>
      <c r="H1598" s="46"/>
      <c r="I1598" s="46"/>
      <c r="J1598" s="142"/>
      <c r="K1598" s="46"/>
      <c r="L1598" s="46"/>
      <c r="M1598" s="46"/>
      <c r="N1598" s="46"/>
      <c r="O1598" s="46"/>
      <c r="P1598" s="46"/>
      <c r="Q1598" s="46"/>
      <c r="R1598" s="46"/>
      <c r="S1598" s="46"/>
      <c r="T1598" s="46"/>
      <c r="U1598" s="46"/>
      <c r="V1598" s="46"/>
      <c r="W1598" s="142"/>
      <c r="X1598" s="128"/>
      <c r="Y1598" s="187"/>
    </row>
    <row r="1599" spans="1:25" s="27" customFormat="1" x14ac:dyDescent="0.25">
      <c r="A1599" s="50"/>
      <c r="B1599" s="55"/>
      <c r="C1599" s="34"/>
      <c r="D1599" s="46"/>
      <c r="E1599" s="46"/>
      <c r="F1599" s="46"/>
      <c r="G1599" s="46"/>
      <c r="H1599" s="46"/>
      <c r="I1599" s="46"/>
      <c r="J1599" s="142"/>
      <c r="K1599" s="46"/>
      <c r="L1599" s="46"/>
      <c r="M1599" s="46"/>
      <c r="N1599" s="46"/>
      <c r="O1599" s="46"/>
      <c r="P1599" s="46"/>
      <c r="Q1599" s="46"/>
      <c r="R1599" s="46"/>
      <c r="S1599" s="46"/>
      <c r="T1599" s="46"/>
      <c r="U1599" s="46"/>
      <c r="V1599" s="46"/>
      <c r="W1599" s="142"/>
      <c r="X1599" s="128"/>
      <c r="Y1599" s="187"/>
    </row>
    <row r="1600" spans="1:25" s="27" customFormat="1" x14ac:dyDescent="0.25">
      <c r="A1600" s="50"/>
      <c r="B1600" s="55"/>
      <c r="C1600" s="34"/>
      <c r="D1600" s="46"/>
      <c r="E1600" s="46"/>
      <c r="F1600" s="46"/>
      <c r="G1600" s="46"/>
      <c r="H1600" s="46"/>
      <c r="I1600" s="46"/>
      <c r="J1600" s="142"/>
      <c r="K1600" s="46"/>
      <c r="L1600" s="46"/>
      <c r="M1600" s="46"/>
      <c r="N1600" s="46"/>
      <c r="O1600" s="46"/>
      <c r="P1600" s="46"/>
      <c r="Q1600" s="46"/>
      <c r="R1600" s="46"/>
      <c r="S1600" s="46"/>
      <c r="T1600" s="46"/>
      <c r="U1600" s="46"/>
      <c r="V1600" s="46"/>
      <c r="W1600" s="142"/>
      <c r="X1600" s="128"/>
      <c r="Y1600" s="187"/>
    </row>
    <row r="1601" spans="1:25" s="27" customFormat="1" x14ac:dyDescent="0.25">
      <c r="A1601" s="50"/>
      <c r="B1601" s="55"/>
      <c r="C1601" s="34"/>
      <c r="D1601" s="46"/>
      <c r="E1601" s="46"/>
      <c r="F1601" s="46"/>
      <c r="G1601" s="46"/>
      <c r="H1601" s="46"/>
      <c r="I1601" s="46"/>
      <c r="J1601" s="142"/>
      <c r="K1601" s="46"/>
      <c r="L1601" s="46"/>
      <c r="M1601" s="46"/>
      <c r="N1601" s="46"/>
      <c r="O1601" s="46"/>
      <c r="P1601" s="46"/>
      <c r="Q1601" s="46"/>
      <c r="R1601" s="46"/>
      <c r="S1601" s="46"/>
      <c r="T1601" s="46"/>
      <c r="U1601" s="46"/>
      <c r="V1601" s="46"/>
      <c r="W1601" s="142"/>
      <c r="X1601" s="128"/>
      <c r="Y1601" s="187"/>
    </row>
    <row r="1602" spans="1:25" s="27" customFormat="1" x14ac:dyDescent="0.25">
      <c r="A1602" s="50"/>
      <c r="B1602" s="55"/>
      <c r="C1602" s="34"/>
      <c r="D1602" s="46"/>
      <c r="E1602" s="46"/>
      <c r="F1602" s="46"/>
      <c r="G1602" s="46"/>
      <c r="H1602" s="46"/>
      <c r="I1602" s="46"/>
      <c r="J1602" s="142"/>
      <c r="K1602" s="46"/>
      <c r="L1602" s="46"/>
      <c r="M1602" s="46"/>
      <c r="N1602" s="46"/>
      <c r="O1602" s="46"/>
      <c r="P1602" s="46"/>
      <c r="Q1602" s="46"/>
      <c r="R1602" s="46"/>
      <c r="S1602" s="46"/>
      <c r="T1602" s="46"/>
      <c r="U1602" s="46"/>
      <c r="V1602" s="46"/>
      <c r="W1602" s="142"/>
      <c r="X1602" s="128"/>
      <c r="Y1602" s="187"/>
    </row>
    <row r="1603" spans="1:25" s="27" customFormat="1" x14ac:dyDescent="0.25">
      <c r="A1603" s="50"/>
      <c r="B1603" s="55"/>
      <c r="C1603" s="34"/>
      <c r="D1603" s="46"/>
      <c r="E1603" s="46"/>
      <c r="F1603" s="46"/>
      <c r="G1603" s="46"/>
      <c r="H1603" s="46"/>
      <c r="I1603" s="46"/>
      <c r="J1603" s="142"/>
      <c r="K1603" s="46"/>
      <c r="L1603" s="46"/>
      <c r="M1603" s="46"/>
      <c r="N1603" s="46"/>
      <c r="O1603" s="46"/>
      <c r="P1603" s="46"/>
      <c r="Q1603" s="46"/>
      <c r="R1603" s="46"/>
      <c r="S1603" s="46"/>
      <c r="T1603" s="46"/>
      <c r="U1603" s="46"/>
      <c r="V1603" s="46"/>
      <c r="W1603" s="142"/>
      <c r="X1603" s="128"/>
      <c r="Y1603" s="187"/>
    </row>
    <row r="1604" spans="1:25" s="27" customFormat="1" x14ac:dyDescent="0.25">
      <c r="A1604" s="50"/>
      <c r="B1604" s="55"/>
      <c r="C1604" s="34"/>
      <c r="D1604" s="46"/>
      <c r="E1604" s="46"/>
      <c r="F1604" s="46"/>
      <c r="G1604" s="46"/>
      <c r="H1604" s="46"/>
      <c r="I1604" s="46"/>
      <c r="J1604" s="142"/>
      <c r="K1604" s="46"/>
      <c r="L1604" s="46"/>
      <c r="M1604" s="46"/>
      <c r="N1604" s="46"/>
      <c r="O1604" s="46"/>
      <c r="P1604" s="46"/>
      <c r="Q1604" s="46"/>
      <c r="R1604" s="46"/>
      <c r="S1604" s="46"/>
      <c r="T1604" s="46"/>
      <c r="U1604" s="46"/>
      <c r="V1604" s="46"/>
      <c r="W1604" s="142"/>
      <c r="X1604" s="128"/>
      <c r="Y1604" s="187"/>
    </row>
    <row r="1605" spans="1:25" s="27" customFormat="1" x14ac:dyDescent="0.25">
      <c r="A1605" s="50"/>
      <c r="B1605" s="55"/>
      <c r="C1605" s="34"/>
      <c r="D1605" s="46"/>
      <c r="E1605" s="46"/>
      <c r="F1605" s="46"/>
      <c r="G1605" s="46"/>
      <c r="H1605" s="46"/>
      <c r="I1605" s="46"/>
      <c r="J1605" s="142"/>
      <c r="K1605" s="46"/>
      <c r="L1605" s="46"/>
      <c r="M1605" s="46"/>
      <c r="N1605" s="46"/>
      <c r="O1605" s="46"/>
      <c r="P1605" s="46"/>
      <c r="Q1605" s="46"/>
      <c r="R1605" s="46"/>
      <c r="S1605" s="46"/>
      <c r="T1605" s="46"/>
      <c r="U1605" s="46"/>
      <c r="V1605" s="46"/>
      <c r="W1605" s="142"/>
      <c r="X1605" s="128"/>
      <c r="Y1605" s="187"/>
    </row>
    <row r="1606" spans="1:25" s="27" customFormat="1" x14ac:dyDescent="0.25">
      <c r="A1606" s="50"/>
      <c r="B1606" s="55"/>
      <c r="C1606" s="34"/>
      <c r="D1606" s="46"/>
      <c r="E1606" s="46"/>
      <c r="F1606" s="46"/>
      <c r="G1606" s="46"/>
      <c r="H1606" s="46"/>
      <c r="I1606" s="46"/>
      <c r="J1606" s="142"/>
      <c r="K1606" s="46"/>
      <c r="L1606" s="46"/>
      <c r="M1606" s="46"/>
      <c r="N1606" s="46"/>
      <c r="O1606" s="46"/>
      <c r="P1606" s="46"/>
      <c r="Q1606" s="46"/>
      <c r="R1606" s="46"/>
      <c r="S1606" s="46"/>
      <c r="T1606" s="46"/>
      <c r="U1606" s="46"/>
      <c r="V1606" s="46"/>
      <c r="W1606" s="142"/>
      <c r="X1606" s="128"/>
      <c r="Y1606" s="187"/>
    </row>
    <row r="1607" spans="1:25" s="27" customFormat="1" x14ac:dyDescent="0.25">
      <c r="A1607" s="50"/>
      <c r="B1607" s="55"/>
      <c r="C1607" s="34"/>
      <c r="D1607" s="46"/>
      <c r="E1607" s="46"/>
      <c r="F1607" s="46"/>
      <c r="G1607" s="46"/>
      <c r="H1607" s="46"/>
      <c r="I1607" s="46"/>
      <c r="J1607" s="142"/>
      <c r="K1607" s="46"/>
      <c r="L1607" s="46"/>
      <c r="M1607" s="46"/>
      <c r="N1607" s="46"/>
      <c r="O1607" s="46"/>
      <c r="P1607" s="46"/>
      <c r="Q1607" s="46"/>
      <c r="R1607" s="46"/>
      <c r="S1607" s="46"/>
      <c r="T1607" s="46"/>
      <c r="U1607" s="46"/>
      <c r="V1607" s="46"/>
      <c r="W1607" s="142"/>
      <c r="X1607" s="128"/>
      <c r="Y1607" s="187"/>
    </row>
    <row r="1608" spans="1:25" s="27" customFormat="1" x14ac:dyDescent="0.25">
      <c r="A1608" s="50"/>
      <c r="B1608" s="55"/>
      <c r="C1608" s="34"/>
      <c r="D1608" s="46"/>
      <c r="E1608" s="46"/>
      <c r="F1608" s="46"/>
      <c r="G1608" s="46"/>
      <c r="H1608" s="46"/>
      <c r="I1608" s="46"/>
      <c r="J1608" s="142"/>
      <c r="K1608" s="46"/>
      <c r="L1608" s="46"/>
      <c r="M1608" s="46"/>
      <c r="N1608" s="46"/>
      <c r="O1608" s="46"/>
      <c r="P1608" s="46"/>
      <c r="Q1608" s="46"/>
      <c r="R1608" s="46"/>
      <c r="S1608" s="46"/>
      <c r="T1608" s="46"/>
      <c r="U1608" s="46"/>
      <c r="V1608" s="46"/>
      <c r="W1608" s="142"/>
      <c r="X1608" s="128"/>
      <c r="Y1608" s="187"/>
    </row>
    <row r="1609" spans="1:25" s="27" customFormat="1" x14ac:dyDescent="0.25">
      <c r="A1609" s="50"/>
      <c r="B1609" s="55"/>
      <c r="C1609" s="34"/>
      <c r="D1609" s="46"/>
      <c r="E1609" s="46"/>
      <c r="F1609" s="46"/>
      <c r="G1609" s="46"/>
      <c r="H1609" s="46"/>
      <c r="I1609" s="46"/>
      <c r="J1609" s="142"/>
      <c r="K1609" s="46"/>
      <c r="L1609" s="46"/>
      <c r="M1609" s="46"/>
      <c r="N1609" s="46"/>
      <c r="O1609" s="46"/>
      <c r="P1609" s="46"/>
      <c r="Q1609" s="46"/>
      <c r="R1609" s="46"/>
      <c r="S1609" s="46"/>
      <c r="T1609" s="46"/>
      <c r="U1609" s="46"/>
      <c r="V1609" s="46"/>
      <c r="W1609" s="142"/>
      <c r="X1609" s="128"/>
      <c r="Y1609" s="187"/>
    </row>
    <row r="1610" spans="1:25" s="27" customFormat="1" x14ac:dyDescent="0.25">
      <c r="A1610" s="50"/>
      <c r="B1610" s="55"/>
      <c r="C1610" s="34"/>
      <c r="D1610" s="46"/>
      <c r="E1610" s="46"/>
      <c r="F1610" s="46"/>
      <c r="G1610" s="46"/>
      <c r="H1610" s="46"/>
      <c r="I1610" s="46"/>
      <c r="J1610" s="142"/>
      <c r="K1610" s="46"/>
      <c r="L1610" s="46"/>
      <c r="M1610" s="46"/>
      <c r="N1610" s="46"/>
      <c r="O1610" s="46"/>
      <c r="P1610" s="46"/>
      <c r="Q1610" s="46"/>
      <c r="R1610" s="46"/>
      <c r="S1610" s="46"/>
      <c r="T1610" s="46"/>
      <c r="U1610" s="46"/>
      <c r="V1610" s="46"/>
      <c r="W1610" s="142"/>
      <c r="X1610" s="128"/>
      <c r="Y1610" s="187"/>
    </row>
    <row r="1611" spans="1:25" s="27" customFormat="1" x14ac:dyDescent="0.25">
      <c r="A1611" s="50"/>
      <c r="B1611" s="55"/>
      <c r="C1611" s="34"/>
      <c r="D1611" s="46"/>
      <c r="E1611" s="46"/>
      <c r="F1611" s="46"/>
      <c r="G1611" s="46"/>
      <c r="H1611" s="46"/>
      <c r="I1611" s="46"/>
      <c r="J1611" s="142"/>
      <c r="K1611" s="46"/>
      <c r="L1611" s="46"/>
      <c r="M1611" s="46"/>
      <c r="N1611" s="46"/>
      <c r="O1611" s="46"/>
      <c r="P1611" s="46"/>
      <c r="Q1611" s="46"/>
      <c r="R1611" s="46"/>
      <c r="S1611" s="46"/>
      <c r="T1611" s="46"/>
      <c r="U1611" s="46"/>
      <c r="V1611" s="46"/>
      <c r="W1611" s="142"/>
      <c r="X1611" s="128"/>
      <c r="Y1611" s="187"/>
    </row>
    <row r="1612" spans="1:25" s="27" customFormat="1" x14ac:dyDescent="0.25">
      <c r="A1612" s="50"/>
      <c r="B1612" s="55"/>
      <c r="C1612" s="34"/>
      <c r="D1612" s="46"/>
      <c r="E1612" s="46"/>
      <c r="F1612" s="46"/>
      <c r="G1612" s="46"/>
      <c r="H1612" s="46"/>
      <c r="I1612" s="46"/>
      <c r="J1612" s="142"/>
      <c r="K1612" s="46"/>
      <c r="L1612" s="46"/>
      <c r="M1612" s="46"/>
      <c r="N1612" s="46"/>
      <c r="O1612" s="46"/>
      <c r="P1612" s="46"/>
      <c r="Q1612" s="46"/>
      <c r="R1612" s="46"/>
      <c r="S1612" s="46"/>
      <c r="T1612" s="46"/>
      <c r="U1612" s="46"/>
      <c r="V1612" s="46"/>
      <c r="W1612" s="142"/>
      <c r="X1612" s="128"/>
      <c r="Y1612" s="187"/>
    </row>
    <row r="1613" spans="1:25" s="27" customFormat="1" x14ac:dyDescent="0.25">
      <c r="A1613" s="50"/>
      <c r="B1613" s="55"/>
      <c r="C1613" s="34"/>
      <c r="D1613" s="46"/>
      <c r="E1613" s="46"/>
      <c r="F1613" s="46"/>
      <c r="G1613" s="46"/>
      <c r="H1613" s="46"/>
      <c r="I1613" s="46"/>
      <c r="J1613" s="142"/>
      <c r="K1613" s="46"/>
      <c r="L1613" s="46"/>
      <c r="M1613" s="46"/>
      <c r="N1613" s="46"/>
      <c r="O1613" s="46"/>
      <c r="P1613" s="46"/>
      <c r="Q1613" s="46"/>
      <c r="R1613" s="46"/>
      <c r="S1613" s="46"/>
      <c r="T1613" s="46"/>
      <c r="U1613" s="46"/>
      <c r="V1613" s="46"/>
      <c r="W1613" s="142"/>
      <c r="X1613" s="128"/>
      <c r="Y1613" s="187"/>
    </row>
    <row r="1614" spans="1:25" s="27" customFormat="1" x14ac:dyDescent="0.25">
      <c r="A1614" s="50"/>
      <c r="B1614" s="55"/>
      <c r="C1614" s="34"/>
      <c r="D1614" s="46"/>
      <c r="E1614" s="46"/>
      <c r="F1614" s="46"/>
      <c r="G1614" s="46"/>
      <c r="H1614" s="46"/>
      <c r="I1614" s="46"/>
      <c r="J1614" s="142"/>
      <c r="K1614" s="46"/>
      <c r="L1614" s="46"/>
      <c r="M1614" s="46"/>
      <c r="N1614" s="46"/>
      <c r="O1614" s="46"/>
      <c r="P1614" s="46"/>
      <c r="Q1614" s="46"/>
      <c r="R1614" s="46"/>
      <c r="S1614" s="46"/>
      <c r="T1614" s="46"/>
      <c r="U1614" s="46"/>
      <c r="V1614" s="46"/>
      <c r="W1614" s="142"/>
      <c r="X1614" s="128"/>
      <c r="Y1614" s="187"/>
    </row>
    <row r="1615" spans="1:25" s="27" customFormat="1" x14ac:dyDescent="0.25">
      <c r="A1615" s="50"/>
      <c r="B1615" s="55"/>
      <c r="C1615" s="34"/>
      <c r="D1615" s="46"/>
      <c r="E1615" s="46"/>
      <c r="F1615" s="46"/>
      <c r="G1615" s="46"/>
      <c r="H1615" s="46"/>
      <c r="I1615" s="46"/>
      <c r="J1615" s="142"/>
      <c r="K1615" s="46"/>
      <c r="L1615" s="46"/>
      <c r="M1615" s="46"/>
      <c r="N1615" s="46"/>
      <c r="O1615" s="46"/>
      <c r="P1615" s="46"/>
      <c r="Q1615" s="46"/>
      <c r="R1615" s="46"/>
      <c r="S1615" s="46"/>
      <c r="T1615" s="46"/>
      <c r="U1615" s="46"/>
      <c r="V1615" s="46"/>
      <c r="W1615" s="142"/>
      <c r="X1615" s="128"/>
      <c r="Y1615" s="187"/>
    </row>
    <row r="1616" spans="1:25" s="27" customFormat="1" x14ac:dyDescent="0.25">
      <c r="A1616" s="50"/>
      <c r="B1616" s="55"/>
      <c r="C1616" s="34"/>
      <c r="D1616" s="46"/>
      <c r="E1616" s="46"/>
      <c r="F1616" s="46"/>
      <c r="G1616" s="46"/>
      <c r="H1616" s="46"/>
      <c r="I1616" s="46"/>
      <c r="J1616" s="142"/>
      <c r="K1616" s="46"/>
      <c r="L1616" s="46"/>
      <c r="M1616" s="46"/>
      <c r="N1616" s="46"/>
      <c r="O1616" s="46"/>
      <c r="P1616" s="46"/>
      <c r="Q1616" s="46"/>
      <c r="R1616" s="46"/>
      <c r="S1616" s="46"/>
      <c r="T1616" s="46"/>
      <c r="U1616" s="46"/>
      <c r="V1616" s="46"/>
      <c r="W1616" s="142"/>
      <c r="X1616" s="128"/>
      <c r="Y1616" s="187"/>
    </row>
    <row r="1617" spans="1:25" s="27" customFormat="1" x14ac:dyDescent="0.25">
      <c r="A1617" s="50"/>
      <c r="B1617" s="55"/>
      <c r="C1617" s="34"/>
      <c r="D1617" s="46"/>
      <c r="E1617" s="46"/>
      <c r="F1617" s="46"/>
      <c r="G1617" s="46"/>
      <c r="H1617" s="46"/>
      <c r="I1617" s="46"/>
      <c r="J1617" s="142"/>
      <c r="K1617" s="46"/>
      <c r="L1617" s="46"/>
      <c r="M1617" s="46"/>
      <c r="N1617" s="46"/>
      <c r="O1617" s="46"/>
      <c r="P1617" s="46"/>
      <c r="Q1617" s="46"/>
      <c r="R1617" s="46"/>
      <c r="S1617" s="46"/>
      <c r="T1617" s="46"/>
      <c r="U1617" s="46"/>
      <c r="V1617" s="46"/>
      <c r="W1617" s="142"/>
      <c r="X1617" s="128"/>
      <c r="Y1617" s="187"/>
    </row>
    <row r="1618" spans="1:25" s="27" customFormat="1" x14ac:dyDescent="0.25">
      <c r="A1618" s="50"/>
      <c r="B1618" s="55"/>
      <c r="C1618" s="34"/>
      <c r="D1618" s="46"/>
      <c r="E1618" s="46"/>
      <c r="F1618" s="46"/>
      <c r="G1618" s="46"/>
      <c r="H1618" s="46"/>
      <c r="I1618" s="46"/>
      <c r="J1618" s="142"/>
      <c r="K1618" s="46"/>
      <c r="L1618" s="46"/>
      <c r="M1618" s="46"/>
      <c r="N1618" s="46"/>
      <c r="O1618" s="46"/>
      <c r="P1618" s="46"/>
      <c r="Q1618" s="46"/>
      <c r="R1618" s="46"/>
      <c r="S1618" s="46"/>
      <c r="T1618" s="46"/>
      <c r="U1618" s="46"/>
      <c r="V1618" s="46"/>
      <c r="W1618" s="142"/>
      <c r="X1618" s="128"/>
      <c r="Y1618" s="187"/>
    </row>
    <row r="1619" spans="1:25" s="27" customFormat="1" x14ac:dyDescent="0.25">
      <c r="A1619" s="50"/>
      <c r="B1619" s="55"/>
      <c r="C1619" s="34"/>
      <c r="D1619" s="46"/>
      <c r="E1619" s="46"/>
      <c r="F1619" s="46"/>
      <c r="G1619" s="46"/>
      <c r="H1619" s="46"/>
      <c r="I1619" s="46"/>
      <c r="J1619" s="142"/>
      <c r="K1619" s="46"/>
      <c r="L1619" s="46"/>
      <c r="M1619" s="46"/>
      <c r="N1619" s="46"/>
      <c r="O1619" s="46"/>
      <c r="P1619" s="46"/>
      <c r="Q1619" s="46"/>
      <c r="R1619" s="46"/>
      <c r="S1619" s="46"/>
      <c r="T1619" s="46"/>
      <c r="U1619" s="46"/>
      <c r="V1619" s="46"/>
      <c r="W1619" s="142"/>
      <c r="X1619" s="128"/>
      <c r="Y1619" s="187"/>
    </row>
    <row r="1620" spans="1:25" s="27" customFormat="1" x14ac:dyDescent="0.25">
      <c r="A1620" s="50"/>
      <c r="B1620" s="55"/>
      <c r="C1620" s="34"/>
      <c r="D1620" s="46"/>
      <c r="E1620" s="46"/>
      <c r="F1620" s="46"/>
      <c r="G1620" s="46"/>
      <c r="H1620" s="46"/>
      <c r="I1620" s="46"/>
      <c r="J1620" s="142"/>
      <c r="K1620" s="46"/>
      <c r="L1620" s="46"/>
      <c r="M1620" s="46"/>
      <c r="N1620" s="46"/>
      <c r="O1620" s="46"/>
      <c r="P1620" s="46"/>
      <c r="Q1620" s="46"/>
      <c r="R1620" s="46"/>
      <c r="S1620" s="46"/>
      <c r="T1620" s="46"/>
      <c r="U1620" s="46"/>
      <c r="V1620" s="46"/>
      <c r="W1620" s="142"/>
      <c r="X1620" s="128"/>
      <c r="Y1620" s="187"/>
    </row>
    <row r="1621" spans="1:25" s="27" customFormat="1" x14ac:dyDescent="0.25">
      <c r="A1621" s="50"/>
      <c r="B1621" s="55"/>
      <c r="C1621" s="34"/>
      <c r="D1621" s="46"/>
      <c r="E1621" s="46"/>
      <c r="F1621" s="46"/>
      <c r="G1621" s="46"/>
      <c r="H1621" s="46"/>
      <c r="I1621" s="46"/>
      <c r="J1621" s="142"/>
      <c r="K1621" s="46"/>
      <c r="L1621" s="46"/>
      <c r="M1621" s="46"/>
      <c r="N1621" s="46"/>
      <c r="O1621" s="46"/>
      <c r="P1621" s="46"/>
      <c r="Q1621" s="46"/>
      <c r="R1621" s="46"/>
      <c r="S1621" s="46"/>
      <c r="T1621" s="46"/>
      <c r="U1621" s="46"/>
      <c r="V1621" s="46"/>
      <c r="W1621" s="142"/>
      <c r="X1621" s="128"/>
      <c r="Y1621" s="187"/>
    </row>
    <row r="1622" spans="1:25" s="27" customFormat="1" x14ac:dyDescent="0.25">
      <c r="A1622" s="50"/>
      <c r="B1622" s="55"/>
      <c r="C1622" s="34"/>
      <c r="D1622" s="46"/>
      <c r="E1622" s="46"/>
      <c r="F1622" s="46"/>
      <c r="G1622" s="46"/>
      <c r="H1622" s="46"/>
      <c r="I1622" s="46"/>
      <c r="J1622" s="142"/>
      <c r="K1622" s="46"/>
      <c r="L1622" s="46"/>
      <c r="M1622" s="46"/>
      <c r="N1622" s="46"/>
      <c r="O1622" s="46"/>
      <c r="P1622" s="46"/>
      <c r="Q1622" s="46"/>
      <c r="R1622" s="46"/>
      <c r="S1622" s="46"/>
      <c r="T1622" s="46"/>
      <c r="U1622" s="46"/>
      <c r="V1622" s="46"/>
      <c r="W1622" s="142"/>
      <c r="X1622" s="128"/>
      <c r="Y1622" s="187"/>
    </row>
    <row r="1623" spans="1:25" s="27" customFormat="1" x14ac:dyDescent="0.25">
      <c r="A1623" s="50"/>
      <c r="B1623" s="55"/>
      <c r="C1623" s="34"/>
      <c r="D1623" s="46"/>
      <c r="E1623" s="46"/>
      <c r="F1623" s="46"/>
      <c r="G1623" s="46"/>
      <c r="H1623" s="46"/>
      <c r="I1623" s="46"/>
      <c r="J1623" s="142"/>
      <c r="K1623" s="46"/>
      <c r="L1623" s="46"/>
      <c r="M1623" s="46"/>
      <c r="N1623" s="46"/>
      <c r="O1623" s="46"/>
      <c r="P1623" s="46"/>
      <c r="Q1623" s="46"/>
      <c r="R1623" s="46"/>
      <c r="S1623" s="46"/>
      <c r="T1623" s="46"/>
      <c r="U1623" s="46"/>
      <c r="V1623" s="46"/>
      <c r="W1623" s="142"/>
      <c r="X1623" s="128"/>
      <c r="Y1623" s="187"/>
    </row>
    <row r="1624" spans="1:25" s="27" customFormat="1" x14ac:dyDescent="0.25">
      <c r="A1624" s="50"/>
      <c r="B1624" s="55"/>
      <c r="C1624" s="34"/>
      <c r="D1624" s="46"/>
      <c r="E1624" s="46"/>
      <c r="F1624" s="46"/>
      <c r="G1624" s="46"/>
      <c r="H1624" s="46"/>
      <c r="I1624" s="46"/>
      <c r="J1624" s="142"/>
      <c r="K1624" s="46"/>
      <c r="L1624" s="46"/>
      <c r="M1624" s="46"/>
      <c r="N1624" s="46"/>
      <c r="O1624" s="46"/>
      <c r="P1624" s="46"/>
      <c r="Q1624" s="46"/>
      <c r="R1624" s="46"/>
      <c r="S1624" s="46"/>
      <c r="T1624" s="46"/>
      <c r="U1624" s="46"/>
      <c r="V1624" s="46"/>
      <c r="W1624" s="142"/>
      <c r="X1624" s="128"/>
      <c r="Y1624" s="187"/>
    </row>
    <row r="1625" spans="1:25" s="27" customFormat="1" x14ac:dyDescent="0.25">
      <c r="A1625" s="50"/>
      <c r="B1625" s="55"/>
      <c r="C1625" s="34"/>
      <c r="D1625" s="46"/>
      <c r="E1625" s="46"/>
      <c r="F1625" s="46"/>
      <c r="G1625" s="46"/>
      <c r="H1625" s="46"/>
      <c r="I1625" s="46"/>
      <c r="J1625" s="142"/>
      <c r="K1625" s="46"/>
      <c r="L1625" s="46"/>
      <c r="M1625" s="46"/>
      <c r="N1625" s="46"/>
      <c r="O1625" s="46"/>
      <c r="P1625" s="46"/>
      <c r="Q1625" s="46"/>
      <c r="R1625" s="46"/>
      <c r="S1625" s="46"/>
      <c r="T1625" s="46"/>
      <c r="U1625" s="46"/>
      <c r="V1625" s="46"/>
      <c r="W1625" s="142"/>
      <c r="X1625" s="128"/>
      <c r="Y1625" s="187"/>
    </row>
    <row r="1626" spans="1:25" s="27" customFormat="1" x14ac:dyDescent="0.25">
      <c r="A1626" s="50"/>
      <c r="B1626" s="55"/>
      <c r="C1626" s="34"/>
      <c r="D1626" s="46"/>
      <c r="E1626" s="46"/>
      <c r="F1626" s="46"/>
      <c r="G1626" s="46"/>
      <c r="H1626" s="46"/>
      <c r="I1626" s="46"/>
      <c r="J1626" s="142"/>
      <c r="K1626" s="46"/>
      <c r="L1626" s="46"/>
      <c r="M1626" s="46"/>
      <c r="N1626" s="46"/>
      <c r="O1626" s="46"/>
      <c r="P1626" s="46"/>
      <c r="Q1626" s="46"/>
      <c r="R1626" s="46"/>
      <c r="S1626" s="46"/>
      <c r="T1626" s="46"/>
      <c r="U1626" s="46"/>
      <c r="V1626" s="46"/>
      <c r="W1626" s="142"/>
      <c r="X1626" s="128"/>
      <c r="Y1626" s="187"/>
    </row>
    <row r="1627" spans="1:25" s="27" customFormat="1" x14ac:dyDescent="0.25">
      <c r="A1627" s="50"/>
      <c r="B1627" s="55"/>
      <c r="C1627" s="34"/>
      <c r="D1627" s="46"/>
      <c r="E1627" s="46"/>
      <c r="F1627" s="46"/>
      <c r="G1627" s="46"/>
      <c r="H1627" s="46"/>
      <c r="I1627" s="46"/>
      <c r="J1627" s="142"/>
      <c r="K1627" s="46"/>
      <c r="L1627" s="46"/>
      <c r="M1627" s="46"/>
      <c r="N1627" s="46"/>
      <c r="O1627" s="46"/>
      <c r="P1627" s="46"/>
      <c r="Q1627" s="46"/>
      <c r="R1627" s="46"/>
      <c r="S1627" s="46"/>
      <c r="T1627" s="46"/>
      <c r="U1627" s="46"/>
      <c r="V1627" s="46"/>
      <c r="W1627" s="142"/>
      <c r="X1627" s="128"/>
      <c r="Y1627" s="187"/>
    </row>
    <row r="1628" spans="1:25" s="27" customFormat="1" x14ac:dyDescent="0.25">
      <c r="A1628" s="50"/>
      <c r="B1628" s="55"/>
      <c r="C1628" s="34"/>
      <c r="D1628" s="46"/>
      <c r="E1628" s="46"/>
      <c r="F1628" s="46"/>
      <c r="G1628" s="46"/>
      <c r="H1628" s="46"/>
      <c r="I1628" s="46"/>
      <c r="J1628" s="142"/>
      <c r="K1628" s="46"/>
      <c r="L1628" s="46"/>
      <c r="M1628" s="46"/>
      <c r="N1628" s="46"/>
      <c r="O1628" s="46"/>
      <c r="P1628" s="46"/>
      <c r="Q1628" s="46"/>
      <c r="R1628" s="46"/>
      <c r="S1628" s="46"/>
      <c r="T1628" s="46"/>
      <c r="U1628" s="46"/>
      <c r="V1628" s="46"/>
      <c r="W1628" s="142"/>
      <c r="X1628" s="128"/>
      <c r="Y1628" s="187"/>
    </row>
    <row r="1629" spans="1:25" s="27" customFormat="1" x14ac:dyDescent="0.25">
      <c r="A1629" s="50"/>
      <c r="B1629" s="55"/>
      <c r="C1629" s="34"/>
      <c r="D1629" s="46"/>
      <c r="E1629" s="46"/>
      <c r="F1629" s="46"/>
      <c r="G1629" s="46"/>
      <c r="H1629" s="46"/>
      <c r="I1629" s="46"/>
      <c r="J1629" s="142"/>
      <c r="K1629" s="46"/>
      <c r="L1629" s="46"/>
      <c r="M1629" s="46"/>
      <c r="N1629" s="46"/>
      <c r="O1629" s="46"/>
      <c r="P1629" s="46"/>
      <c r="Q1629" s="46"/>
      <c r="R1629" s="46"/>
      <c r="S1629" s="46"/>
      <c r="T1629" s="46"/>
      <c r="U1629" s="46"/>
      <c r="V1629" s="46"/>
      <c r="W1629" s="142"/>
      <c r="X1629" s="128"/>
      <c r="Y1629" s="187"/>
    </row>
    <row r="1630" spans="1:25" s="27" customFormat="1" x14ac:dyDescent="0.25">
      <c r="A1630" s="50"/>
      <c r="B1630" s="55"/>
      <c r="C1630" s="34"/>
      <c r="D1630" s="46"/>
      <c r="E1630" s="46"/>
      <c r="F1630" s="46"/>
      <c r="G1630" s="46"/>
      <c r="H1630" s="46"/>
      <c r="I1630" s="46"/>
      <c r="J1630" s="142"/>
      <c r="K1630" s="46"/>
      <c r="L1630" s="46"/>
      <c r="M1630" s="46"/>
      <c r="N1630" s="46"/>
      <c r="O1630" s="46"/>
      <c r="P1630" s="46"/>
      <c r="Q1630" s="46"/>
      <c r="R1630" s="46"/>
      <c r="S1630" s="46"/>
      <c r="T1630" s="46"/>
      <c r="U1630" s="46"/>
      <c r="V1630" s="46"/>
      <c r="W1630" s="142"/>
      <c r="X1630" s="128"/>
      <c r="Y1630" s="187"/>
    </row>
    <row r="1631" spans="1:25" s="27" customFormat="1" x14ac:dyDescent="0.25">
      <c r="A1631" s="50"/>
      <c r="B1631" s="55"/>
      <c r="C1631" s="34"/>
      <c r="D1631" s="46"/>
      <c r="E1631" s="46"/>
      <c r="F1631" s="46"/>
      <c r="G1631" s="46"/>
      <c r="H1631" s="46"/>
      <c r="I1631" s="46"/>
      <c r="J1631" s="142"/>
      <c r="K1631" s="46"/>
      <c r="L1631" s="46"/>
      <c r="M1631" s="46"/>
      <c r="N1631" s="46"/>
      <c r="O1631" s="46"/>
      <c r="P1631" s="46"/>
      <c r="Q1631" s="46"/>
      <c r="R1631" s="46"/>
      <c r="S1631" s="46"/>
      <c r="T1631" s="46"/>
      <c r="U1631" s="46"/>
      <c r="V1631" s="46"/>
      <c r="W1631" s="142"/>
      <c r="X1631" s="128"/>
      <c r="Y1631" s="187"/>
    </row>
    <row r="1632" spans="1:25" s="27" customFormat="1" x14ac:dyDescent="0.25">
      <c r="A1632" s="50"/>
      <c r="B1632" s="55"/>
      <c r="C1632" s="34"/>
      <c r="D1632" s="46"/>
      <c r="E1632" s="46"/>
      <c r="F1632" s="46"/>
      <c r="G1632" s="46"/>
      <c r="H1632" s="46"/>
      <c r="I1632" s="46"/>
      <c r="J1632" s="142"/>
      <c r="K1632" s="46"/>
      <c r="L1632" s="46"/>
      <c r="M1632" s="46"/>
      <c r="N1632" s="46"/>
      <c r="O1632" s="46"/>
      <c r="P1632" s="46"/>
      <c r="Q1632" s="46"/>
      <c r="R1632" s="46"/>
      <c r="S1632" s="46"/>
      <c r="T1632" s="46"/>
      <c r="U1632" s="46"/>
      <c r="V1632" s="46"/>
      <c r="W1632" s="142"/>
      <c r="X1632" s="128"/>
      <c r="Y1632" s="187"/>
    </row>
    <row r="1633" spans="1:25" s="27" customFormat="1" x14ac:dyDescent="0.25">
      <c r="A1633" s="50"/>
      <c r="B1633" s="55"/>
      <c r="C1633" s="34"/>
      <c r="D1633" s="46"/>
      <c r="E1633" s="46"/>
      <c r="F1633" s="46"/>
      <c r="G1633" s="46"/>
      <c r="H1633" s="46"/>
      <c r="I1633" s="46"/>
      <c r="J1633" s="142"/>
      <c r="K1633" s="46"/>
      <c r="L1633" s="46"/>
      <c r="M1633" s="46"/>
      <c r="N1633" s="46"/>
      <c r="O1633" s="46"/>
      <c r="P1633" s="46"/>
      <c r="Q1633" s="46"/>
      <c r="R1633" s="46"/>
      <c r="S1633" s="46"/>
      <c r="T1633" s="46"/>
      <c r="U1633" s="46"/>
      <c r="V1633" s="46"/>
      <c r="W1633" s="142"/>
      <c r="X1633" s="128"/>
      <c r="Y1633" s="187"/>
    </row>
    <row r="1634" spans="1:25" s="27" customFormat="1" x14ac:dyDescent="0.25">
      <c r="A1634" s="50"/>
      <c r="B1634" s="55"/>
      <c r="C1634" s="34"/>
      <c r="D1634" s="46"/>
      <c r="E1634" s="46"/>
      <c r="F1634" s="46"/>
      <c r="G1634" s="46"/>
      <c r="H1634" s="46"/>
      <c r="I1634" s="46"/>
      <c r="J1634" s="142"/>
      <c r="K1634" s="46"/>
      <c r="L1634" s="46"/>
      <c r="M1634" s="46"/>
      <c r="N1634" s="46"/>
      <c r="O1634" s="46"/>
      <c r="P1634" s="46"/>
      <c r="Q1634" s="46"/>
      <c r="R1634" s="46"/>
      <c r="S1634" s="46"/>
      <c r="T1634" s="46"/>
      <c r="U1634" s="46"/>
      <c r="V1634" s="46"/>
      <c r="W1634" s="142"/>
      <c r="X1634" s="128"/>
      <c r="Y1634" s="187"/>
    </row>
    <row r="1635" spans="1:25" s="27" customFormat="1" x14ac:dyDescent="0.25">
      <c r="A1635" s="50"/>
      <c r="B1635" s="55"/>
      <c r="C1635" s="34"/>
      <c r="D1635" s="46"/>
      <c r="E1635" s="46"/>
      <c r="F1635" s="46"/>
      <c r="G1635" s="46"/>
      <c r="H1635" s="46"/>
      <c r="I1635" s="46"/>
      <c r="J1635" s="142"/>
      <c r="K1635" s="46"/>
      <c r="L1635" s="46"/>
      <c r="M1635" s="46"/>
      <c r="N1635" s="46"/>
      <c r="O1635" s="46"/>
      <c r="P1635" s="46"/>
      <c r="Q1635" s="46"/>
      <c r="R1635" s="46"/>
      <c r="S1635" s="46"/>
      <c r="T1635" s="46"/>
      <c r="U1635" s="46"/>
      <c r="V1635" s="46"/>
      <c r="W1635" s="142"/>
      <c r="X1635" s="128"/>
      <c r="Y1635" s="187"/>
    </row>
    <row r="1636" spans="1:25" s="27" customFormat="1" x14ac:dyDescent="0.25">
      <c r="A1636" s="50"/>
      <c r="B1636" s="55"/>
      <c r="C1636" s="34"/>
      <c r="D1636" s="46"/>
      <c r="E1636" s="46"/>
      <c r="F1636" s="46"/>
      <c r="G1636" s="46"/>
      <c r="H1636" s="46"/>
      <c r="I1636" s="46"/>
      <c r="J1636" s="142"/>
      <c r="K1636" s="46"/>
      <c r="L1636" s="46"/>
      <c r="M1636" s="46"/>
      <c r="N1636" s="46"/>
      <c r="O1636" s="46"/>
      <c r="P1636" s="46"/>
      <c r="Q1636" s="46"/>
      <c r="R1636" s="46"/>
      <c r="S1636" s="46"/>
      <c r="T1636" s="46"/>
      <c r="U1636" s="46"/>
      <c r="V1636" s="46"/>
      <c r="W1636" s="142"/>
      <c r="X1636" s="128"/>
      <c r="Y1636" s="187"/>
    </row>
    <row r="1637" spans="1:25" s="27" customFormat="1" x14ac:dyDescent="0.25">
      <c r="A1637" s="50"/>
      <c r="B1637" s="55"/>
      <c r="C1637" s="34"/>
      <c r="D1637" s="46"/>
      <c r="E1637" s="46"/>
      <c r="F1637" s="46"/>
      <c r="G1637" s="46"/>
      <c r="H1637" s="46"/>
      <c r="I1637" s="46"/>
      <c r="J1637" s="142"/>
      <c r="K1637" s="46"/>
      <c r="L1637" s="46"/>
      <c r="M1637" s="46"/>
      <c r="N1637" s="46"/>
      <c r="O1637" s="46"/>
      <c r="P1637" s="46"/>
      <c r="Q1637" s="46"/>
      <c r="R1637" s="46"/>
      <c r="S1637" s="46"/>
      <c r="T1637" s="46"/>
      <c r="U1637" s="46"/>
      <c r="V1637" s="46"/>
      <c r="W1637" s="142"/>
      <c r="X1637" s="128"/>
      <c r="Y1637" s="187"/>
    </row>
    <row r="1638" spans="1:25" s="27" customFormat="1" x14ac:dyDescent="0.25">
      <c r="A1638" s="50"/>
      <c r="B1638" s="55"/>
      <c r="C1638" s="34"/>
      <c r="D1638" s="46"/>
      <c r="E1638" s="46"/>
      <c r="F1638" s="46"/>
      <c r="G1638" s="46"/>
      <c r="H1638" s="46"/>
      <c r="I1638" s="46"/>
      <c r="J1638" s="142"/>
      <c r="K1638" s="46"/>
      <c r="L1638" s="46"/>
      <c r="M1638" s="46"/>
      <c r="N1638" s="46"/>
      <c r="O1638" s="46"/>
      <c r="P1638" s="46"/>
      <c r="Q1638" s="46"/>
      <c r="R1638" s="46"/>
      <c r="S1638" s="46"/>
      <c r="T1638" s="46"/>
      <c r="U1638" s="46"/>
      <c r="V1638" s="46"/>
      <c r="W1638" s="142"/>
      <c r="X1638" s="128"/>
      <c r="Y1638" s="187"/>
    </row>
    <row r="1639" spans="1:25" s="27" customFormat="1" x14ac:dyDescent="0.25">
      <c r="A1639" s="50"/>
      <c r="B1639" s="55"/>
      <c r="C1639" s="34"/>
      <c r="D1639" s="46"/>
      <c r="E1639" s="46"/>
      <c r="F1639" s="46"/>
      <c r="G1639" s="46"/>
      <c r="H1639" s="46"/>
      <c r="I1639" s="46"/>
      <c r="J1639" s="142"/>
      <c r="K1639" s="46"/>
      <c r="L1639" s="46"/>
      <c r="M1639" s="46"/>
      <c r="N1639" s="46"/>
      <c r="O1639" s="46"/>
      <c r="P1639" s="46"/>
      <c r="Q1639" s="46"/>
      <c r="R1639" s="46"/>
      <c r="S1639" s="46"/>
      <c r="T1639" s="46"/>
      <c r="U1639" s="46"/>
      <c r="V1639" s="46"/>
      <c r="W1639" s="142"/>
      <c r="X1639" s="128"/>
      <c r="Y1639" s="187"/>
    </row>
    <row r="1640" spans="1:25" s="27" customFormat="1" x14ac:dyDescent="0.25">
      <c r="A1640" s="50"/>
      <c r="B1640" s="55"/>
      <c r="C1640" s="34"/>
      <c r="D1640" s="46"/>
      <c r="E1640" s="46"/>
      <c r="F1640" s="46"/>
      <c r="G1640" s="46"/>
      <c r="H1640" s="46"/>
      <c r="I1640" s="46"/>
      <c r="J1640" s="142"/>
      <c r="K1640" s="46"/>
      <c r="L1640" s="46"/>
      <c r="M1640" s="46"/>
      <c r="N1640" s="46"/>
      <c r="O1640" s="46"/>
      <c r="P1640" s="46"/>
      <c r="Q1640" s="46"/>
      <c r="R1640" s="46"/>
      <c r="S1640" s="46"/>
      <c r="T1640" s="46"/>
      <c r="U1640" s="46"/>
      <c r="V1640" s="46"/>
      <c r="W1640" s="142"/>
      <c r="X1640" s="128"/>
      <c r="Y1640" s="187"/>
    </row>
    <row r="1641" spans="1:25" s="27" customFormat="1" x14ac:dyDescent="0.25">
      <c r="A1641" s="50"/>
      <c r="B1641" s="55"/>
      <c r="C1641" s="34"/>
      <c r="D1641" s="46"/>
      <c r="E1641" s="46"/>
      <c r="F1641" s="46"/>
      <c r="G1641" s="46"/>
      <c r="H1641" s="46"/>
      <c r="I1641" s="46"/>
      <c r="J1641" s="142"/>
      <c r="K1641" s="46"/>
      <c r="L1641" s="46"/>
      <c r="M1641" s="46"/>
      <c r="N1641" s="46"/>
      <c r="O1641" s="46"/>
      <c r="P1641" s="46"/>
      <c r="Q1641" s="46"/>
      <c r="R1641" s="46"/>
      <c r="S1641" s="46"/>
      <c r="T1641" s="46"/>
      <c r="U1641" s="46"/>
      <c r="V1641" s="46"/>
      <c r="W1641" s="142"/>
      <c r="X1641" s="128"/>
      <c r="Y1641" s="187"/>
    </row>
    <row r="1642" spans="1:25" s="27" customFormat="1" x14ac:dyDescent="0.25">
      <c r="A1642" s="50"/>
      <c r="B1642" s="55"/>
      <c r="C1642" s="34"/>
      <c r="D1642" s="46"/>
      <c r="E1642" s="46"/>
      <c r="F1642" s="46"/>
      <c r="G1642" s="46"/>
      <c r="H1642" s="46"/>
      <c r="I1642" s="46"/>
      <c r="J1642" s="142"/>
      <c r="K1642" s="46"/>
      <c r="L1642" s="46"/>
      <c r="M1642" s="46"/>
      <c r="N1642" s="46"/>
      <c r="O1642" s="46"/>
      <c r="P1642" s="46"/>
      <c r="Q1642" s="46"/>
      <c r="R1642" s="46"/>
      <c r="S1642" s="46"/>
      <c r="T1642" s="46"/>
      <c r="U1642" s="46"/>
      <c r="V1642" s="46"/>
      <c r="W1642" s="142"/>
      <c r="X1642" s="128"/>
      <c r="Y1642" s="187"/>
    </row>
    <row r="1643" spans="1:25" s="27" customFormat="1" x14ac:dyDescent="0.25">
      <c r="A1643" s="50"/>
      <c r="B1643" s="55"/>
      <c r="C1643" s="34"/>
      <c r="D1643" s="46"/>
      <c r="E1643" s="46"/>
      <c r="F1643" s="46"/>
      <c r="G1643" s="46"/>
      <c r="H1643" s="46"/>
      <c r="I1643" s="46"/>
      <c r="J1643" s="142"/>
      <c r="K1643" s="46"/>
      <c r="L1643" s="46"/>
      <c r="M1643" s="46"/>
      <c r="N1643" s="46"/>
      <c r="O1643" s="46"/>
      <c r="P1643" s="46"/>
      <c r="Q1643" s="46"/>
      <c r="R1643" s="46"/>
      <c r="S1643" s="46"/>
      <c r="T1643" s="46"/>
      <c r="U1643" s="46"/>
      <c r="V1643" s="46"/>
      <c r="W1643" s="142"/>
      <c r="X1643" s="128"/>
      <c r="Y1643" s="187"/>
    </row>
    <row r="1644" spans="1:25" s="27" customFormat="1" x14ac:dyDescent="0.25">
      <c r="A1644" s="50"/>
      <c r="B1644" s="55"/>
      <c r="C1644" s="34"/>
      <c r="D1644" s="46"/>
      <c r="E1644" s="46"/>
      <c r="F1644" s="46"/>
      <c r="G1644" s="46"/>
      <c r="H1644" s="46"/>
      <c r="I1644" s="46"/>
      <c r="J1644" s="142"/>
      <c r="K1644" s="46"/>
      <c r="L1644" s="46"/>
      <c r="M1644" s="46"/>
      <c r="N1644" s="46"/>
      <c r="O1644" s="46"/>
      <c r="P1644" s="46"/>
      <c r="Q1644" s="46"/>
      <c r="R1644" s="46"/>
      <c r="S1644" s="46"/>
      <c r="T1644" s="46"/>
      <c r="U1644" s="46"/>
      <c r="V1644" s="46"/>
      <c r="W1644" s="142"/>
      <c r="X1644" s="128"/>
      <c r="Y1644" s="187"/>
    </row>
    <row r="1645" spans="1:25" s="27" customFormat="1" x14ac:dyDescent="0.25">
      <c r="A1645" s="50"/>
      <c r="B1645" s="55"/>
      <c r="C1645" s="34"/>
      <c r="D1645" s="46"/>
      <c r="E1645" s="46"/>
      <c r="F1645" s="46"/>
      <c r="G1645" s="46"/>
      <c r="H1645" s="46"/>
      <c r="I1645" s="46"/>
      <c r="J1645" s="142"/>
      <c r="K1645" s="46"/>
      <c r="L1645" s="46"/>
      <c r="M1645" s="46"/>
      <c r="N1645" s="46"/>
      <c r="O1645" s="46"/>
      <c r="P1645" s="46"/>
      <c r="Q1645" s="46"/>
      <c r="R1645" s="46"/>
      <c r="S1645" s="46"/>
      <c r="T1645" s="46"/>
      <c r="U1645" s="46"/>
      <c r="V1645" s="46"/>
      <c r="W1645" s="142"/>
      <c r="X1645" s="128"/>
      <c r="Y1645" s="187"/>
    </row>
    <row r="1646" spans="1:25" s="27" customFormat="1" x14ac:dyDescent="0.25">
      <c r="A1646" s="50"/>
      <c r="B1646" s="55"/>
      <c r="C1646" s="34"/>
      <c r="D1646" s="46"/>
      <c r="E1646" s="46"/>
      <c r="F1646" s="46"/>
      <c r="G1646" s="46"/>
      <c r="H1646" s="46"/>
      <c r="I1646" s="46"/>
      <c r="J1646" s="142"/>
      <c r="K1646" s="46"/>
      <c r="L1646" s="46"/>
      <c r="M1646" s="46"/>
      <c r="N1646" s="46"/>
      <c r="O1646" s="46"/>
      <c r="P1646" s="46"/>
      <c r="Q1646" s="46"/>
      <c r="R1646" s="46"/>
      <c r="S1646" s="46"/>
      <c r="T1646" s="46"/>
      <c r="U1646" s="46"/>
      <c r="V1646" s="46"/>
      <c r="W1646" s="142"/>
      <c r="X1646" s="128"/>
      <c r="Y1646" s="187"/>
    </row>
    <row r="1647" spans="1:25" s="27" customFormat="1" x14ac:dyDescent="0.25">
      <c r="A1647" s="50"/>
      <c r="B1647" s="55"/>
      <c r="C1647" s="34"/>
      <c r="D1647" s="46"/>
      <c r="E1647" s="46"/>
      <c r="F1647" s="46"/>
      <c r="G1647" s="46"/>
      <c r="H1647" s="46"/>
      <c r="I1647" s="46"/>
      <c r="J1647" s="142"/>
      <c r="K1647" s="46"/>
      <c r="L1647" s="46"/>
      <c r="M1647" s="46"/>
      <c r="N1647" s="46"/>
      <c r="O1647" s="46"/>
      <c r="P1647" s="46"/>
      <c r="Q1647" s="46"/>
      <c r="R1647" s="46"/>
      <c r="S1647" s="46"/>
      <c r="T1647" s="46"/>
      <c r="U1647" s="46"/>
      <c r="V1647" s="46"/>
      <c r="W1647" s="142"/>
      <c r="X1647" s="128"/>
      <c r="Y1647" s="187"/>
    </row>
    <row r="1648" spans="1:25" s="27" customFormat="1" x14ac:dyDescent="0.25">
      <c r="A1648" s="50"/>
      <c r="B1648" s="55"/>
      <c r="C1648" s="34"/>
      <c r="D1648" s="46"/>
      <c r="E1648" s="46"/>
      <c r="F1648" s="46"/>
      <c r="G1648" s="46"/>
      <c r="H1648" s="46"/>
      <c r="I1648" s="46"/>
      <c r="J1648" s="142"/>
      <c r="K1648" s="46"/>
      <c r="L1648" s="46"/>
      <c r="M1648" s="46"/>
      <c r="N1648" s="46"/>
      <c r="O1648" s="46"/>
      <c r="P1648" s="46"/>
      <c r="Q1648" s="46"/>
      <c r="R1648" s="46"/>
      <c r="S1648" s="46"/>
      <c r="T1648" s="46"/>
      <c r="U1648" s="46"/>
      <c r="V1648" s="46"/>
      <c r="W1648" s="142"/>
      <c r="X1648" s="128"/>
      <c r="Y1648" s="187"/>
    </row>
    <row r="1649" spans="1:25" s="27" customFormat="1" x14ac:dyDescent="0.25">
      <c r="A1649" s="50"/>
      <c r="B1649" s="55"/>
      <c r="C1649" s="34"/>
      <c r="D1649" s="46"/>
      <c r="E1649" s="46"/>
      <c r="F1649" s="46"/>
      <c r="G1649" s="46"/>
      <c r="H1649" s="46"/>
      <c r="I1649" s="46"/>
      <c r="J1649" s="142"/>
      <c r="K1649" s="46"/>
      <c r="L1649" s="46"/>
      <c r="M1649" s="46"/>
      <c r="N1649" s="46"/>
      <c r="O1649" s="46"/>
      <c r="P1649" s="46"/>
      <c r="Q1649" s="46"/>
      <c r="R1649" s="46"/>
      <c r="S1649" s="46"/>
      <c r="T1649" s="46"/>
      <c r="U1649" s="46"/>
      <c r="V1649" s="46"/>
      <c r="W1649" s="142"/>
      <c r="X1649" s="128"/>
      <c r="Y1649" s="187"/>
    </row>
    <row r="1650" spans="1:25" s="27" customFormat="1" x14ac:dyDescent="0.25">
      <c r="A1650" s="50"/>
      <c r="B1650" s="55"/>
      <c r="C1650" s="34"/>
      <c r="D1650" s="46"/>
      <c r="E1650" s="46"/>
      <c r="F1650" s="46"/>
      <c r="G1650" s="46"/>
      <c r="H1650" s="46"/>
      <c r="I1650" s="46"/>
      <c r="J1650" s="142"/>
      <c r="K1650" s="46"/>
      <c r="L1650" s="46"/>
      <c r="M1650" s="46"/>
      <c r="N1650" s="46"/>
      <c r="O1650" s="46"/>
      <c r="P1650" s="46"/>
      <c r="Q1650" s="46"/>
      <c r="R1650" s="46"/>
      <c r="S1650" s="46"/>
      <c r="T1650" s="46"/>
      <c r="U1650" s="46"/>
      <c r="V1650" s="46"/>
      <c r="W1650" s="142"/>
      <c r="X1650" s="128"/>
      <c r="Y1650" s="187"/>
    </row>
    <row r="1651" spans="1:25" s="27" customFormat="1" x14ac:dyDescent="0.25">
      <c r="A1651" s="50"/>
      <c r="B1651" s="55"/>
      <c r="C1651" s="34"/>
      <c r="D1651" s="46"/>
      <c r="E1651" s="46"/>
      <c r="F1651" s="46"/>
      <c r="G1651" s="46"/>
      <c r="H1651" s="46"/>
      <c r="I1651" s="46"/>
      <c r="J1651" s="142"/>
      <c r="K1651" s="46"/>
      <c r="L1651" s="46"/>
      <c r="M1651" s="46"/>
      <c r="N1651" s="46"/>
      <c r="O1651" s="46"/>
      <c r="P1651" s="46"/>
      <c r="Q1651" s="46"/>
      <c r="R1651" s="46"/>
      <c r="S1651" s="46"/>
      <c r="T1651" s="46"/>
      <c r="U1651" s="46"/>
      <c r="V1651" s="46"/>
      <c r="W1651" s="142"/>
      <c r="X1651" s="128"/>
      <c r="Y1651" s="187"/>
    </row>
    <row r="1652" spans="1:25" s="27" customFormat="1" x14ac:dyDescent="0.25">
      <c r="A1652" s="50"/>
      <c r="B1652" s="55"/>
      <c r="C1652" s="34"/>
      <c r="D1652" s="46"/>
      <c r="E1652" s="46"/>
      <c r="F1652" s="46"/>
      <c r="G1652" s="46"/>
      <c r="H1652" s="46"/>
      <c r="I1652" s="46"/>
      <c r="J1652" s="142"/>
      <c r="K1652" s="46"/>
      <c r="L1652" s="46"/>
      <c r="M1652" s="46"/>
      <c r="N1652" s="46"/>
      <c r="O1652" s="46"/>
      <c r="P1652" s="46"/>
      <c r="Q1652" s="46"/>
      <c r="R1652" s="46"/>
      <c r="S1652" s="46"/>
      <c r="T1652" s="46"/>
      <c r="U1652" s="46"/>
      <c r="V1652" s="46"/>
      <c r="W1652" s="142"/>
      <c r="X1652" s="128"/>
      <c r="Y1652" s="187"/>
    </row>
    <row r="1653" spans="1:25" s="27" customFormat="1" x14ac:dyDescent="0.25">
      <c r="A1653" s="50"/>
      <c r="B1653" s="55"/>
      <c r="C1653" s="34"/>
      <c r="D1653" s="46"/>
      <c r="E1653" s="46"/>
      <c r="F1653" s="46"/>
      <c r="G1653" s="46"/>
      <c r="H1653" s="46"/>
      <c r="I1653" s="46"/>
      <c r="J1653" s="142"/>
      <c r="K1653" s="46"/>
      <c r="L1653" s="46"/>
      <c r="M1653" s="46"/>
      <c r="N1653" s="46"/>
      <c r="O1653" s="46"/>
      <c r="P1653" s="46"/>
      <c r="Q1653" s="46"/>
      <c r="R1653" s="46"/>
      <c r="S1653" s="46"/>
      <c r="T1653" s="46"/>
      <c r="U1653" s="46"/>
      <c r="V1653" s="46"/>
      <c r="W1653" s="142"/>
      <c r="X1653" s="128"/>
      <c r="Y1653" s="187"/>
    </row>
    <row r="1654" spans="1:25" s="27" customFormat="1" x14ac:dyDescent="0.25">
      <c r="A1654" s="50"/>
      <c r="B1654" s="55"/>
      <c r="C1654" s="34"/>
      <c r="D1654" s="46"/>
      <c r="E1654" s="46"/>
      <c r="F1654" s="46"/>
      <c r="G1654" s="46"/>
      <c r="H1654" s="46"/>
      <c r="I1654" s="46"/>
      <c r="J1654" s="142"/>
      <c r="K1654" s="46"/>
      <c r="L1654" s="46"/>
      <c r="M1654" s="46"/>
      <c r="N1654" s="46"/>
      <c r="O1654" s="46"/>
      <c r="P1654" s="46"/>
      <c r="Q1654" s="46"/>
      <c r="R1654" s="46"/>
      <c r="S1654" s="46"/>
      <c r="T1654" s="46"/>
      <c r="U1654" s="46"/>
      <c r="V1654" s="46"/>
      <c r="W1654" s="142"/>
      <c r="X1654" s="128"/>
      <c r="Y1654" s="187"/>
    </row>
    <row r="1655" spans="1:25" s="27" customFormat="1" x14ac:dyDescent="0.25">
      <c r="A1655" s="50"/>
      <c r="B1655" s="55"/>
      <c r="C1655" s="34"/>
      <c r="D1655" s="46"/>
      <c r="E1655" s="46"/>
      <c r="F1655" s="46"/>
      <c r="G1655" s="46"/>
      <c r="H1655" s="46"/>
      <c r="I1655" s="46"/>
      <c r="J1655" s="142"/>
      <c r="K1655" s="46"/>
      <c r="L1655" s="46"/>
      <c r="M1655" s="46"/>
      <c r="N1655" s="46"/>
      <c r="O1655" s="46"/>
      <c r="P1655" s="46"/>
      <c r="Q1655" s="46"/>
      <c r="R1655" s="46"/>
      <c r="S1655" s="46"/>
      <c r="T1655" s="46"/>
      <c r="U1655" s="46"/>
      <c r="V1655" s="46"/>
      <c r="W1655" s="142"/>
      <c r="X1655" s="128"/>
      <c r="Y1655" s="187"/>
    </row>
    <row r="1656" spans="1:25" s="27" customFormat="1" x14ac:dyDescent="0.25">
      <c r="A1656" s="50"/>
      <c r="B1656" s="55"/>
      <c r="C1656" s="34"/>
      <c r="D1656" s="46"/>
      <c r="E1656" s="46"/>
      <c r="F1656" s="46"/>
      <c r="G1656" s="46"/>
      <c r="H1656" s="46"/>
      <c r="I1656" s="46"/>
      <c r="J1656" s="142"/>
      <c r="K1656" s="46"/>
      <c r="L1656" s="46"/>
      <c r="M1656" s="46"/>
      <c r="N1656" s="46"/>
      <c r="O1656" s="46"/>
      <c r="P1656" s="46"/>
      <c r="Q1656" s="46"/>
      <c r="R1656" s="46"/>
      <c r="S1656" s="46"/>
      <c r="T1656" s="46"/>
      <c r="U1656" s="46"/>
      <c r="V1656" s="46"/>
      <c r="W1656" s="142"/>
      <c r="X1656" s="128"/>
      <c r="Y1656" s="187"/>
    </row>
    <row r="1657" spans="1:25" s="27" customFormat="1" x14ac:dyDescent="0.25">
      <c r="A1657" s="50"/>
      <c r="B1657" s="55"/>
      <c r="C1657" s="34"/>
      <c r="D1657" s="46"/>
      <c r="E1657" s="46"/>
      <c r="F1657" s="46"/>
      <c r="G1657" s="46"/>
      <c r="H1657" s="46"/>
      <c r="I1657" s="46"/>
      <c r="J1657" s="142"/>
      <c r="K1657" s="46"/>
      <c r="L1657" s="46"/>
      <c r="M1657" s="46"/>
      <c r="N1657" s="46"/>
      <c r="O1657" s="46"/>
      <c r="P1657" s="46"/>
      <c r="Q1657" s="46"/>
      <c r="R1657" s="46"/>
      <c r="S1657" s="46"/>
      <c r="T1657" s="46"/>
      <c r="U1657" s="46"/>
      <c r="V1657" s="46"/>
      <c r="W1657" s="142"/>
      <c r="X1657" s="128"/>
      <c r="Y1657" s="187"/>
    </row>
    <row r="1658" spans="1:25" s="27" customFormat="1" x14ac:dyDescent="0.25">
      <c r="A1658" s="50"/>
      <c r="B1658" s="55"/>
      <c r="C1658" s="34"/>
      <c r="D1658" s="46"/>
      <c r="E1658" s="46"/>
      <c r="F1658" s="46"/>
      <c r="G1658" s="46"/>
      <c r="H1658" s="46"/>
      <c r="I1658" s="46"/>
      <c r="J1658" s="142"/>
      <c r="K1658" s="46"/>
      <c r="L1658" s="46"/>
      <c r="M1658" s="46"/>
      <c r="N1658" s="46"/>
      <c r="O1658" s="46"/>
      <c r="P1658" s="46"/>
      <c r="Q1658" s="46"/>
      <c r="R1658" s="46"/>
      <c r="S1658" s="46"/>
      <c r="T1658" s="46"/>
      <c r="U1658" s="46"/>
      <c r="V1658" s="46"/>
      <c r="W1658" s="142"/>
      <c r="X1658" s="128"/>
      <c r="Y1658" s="187"/>
    </row>
    <row r="1659" spans="1:25" s="27" customFormat="1" x14ac:dyDescent="0.25">
      <c r="A1659" s="50"/>
      <c r="B1659" s="55"/>
      <c r="C1659" s="34"/>
      <c r="D1659" s="46"/>
      <c r="E1659" s="46"/>
      <c r="F1659" s="46"/>
      <c r="G1659" s="46"/>
      <c r="H1659" s="46"/>
      <c r="I1659" s="46"/>
      <c r="J1659" s="142"/>
      <c r="K1659" s="46"/>
      <c r="L1659" s="46"/>
      <c r="M1659" s="46"/>
      <c r="N1659" s="46"/>
      <c r="O1659" s="46"/>
      <c r="P1659" s="46"/>
      <c r="Q1659" s="46"/>
      <c r="R1659" s="46"/>
      <c r="S1659" s="46"/>
      <c r="T1659" s="46"/>
      <c r="U1659" s="46"/>
      <c r="V1659" s="46"/>
      <c r="W1659" s="142"/>
      <c r="X1659" s="128"/>
      <c r="Y1659" s="187"/>
    </row>
    <row r="1660" spans="1:25" s="27" customFormat="1" x14ac:dyDescent="0.25">
      <c r="A1660" s="50"/>
      <c r="B1660" s="55"/>
      <c r="C1660" s="34"/>
      <c r="D1660" s="46"/>
      <c r="E1660" s="46"/>
      <c r="F1660" s="46"/>
      <c r="G1660" s="46"/>
      <c r="H1660" s="46"/>
      <c r="I1660" s="46"/>
      <c r="J1660" s="142"/>
      <c r="K1660" s="46"/>
      <c r="L1660" s="46"/>
      <c r="M1660" s="46"/>
      <c r="N1660" s="46"/>
      <c r="O1660" s="46"/>
      <c r="P1660" s="46"/>
      <c r="Q1660" s="46"/>
      <c r="R1660" s="46"/>
      <c r="S1660" s="46"/>
      <c r="T1660" s="46"/>
      <c r="U1660" s="46"/>
      <c r="V1660" s="46"/>
      <c r="W1660" s="142"/>
      <c r="X1660" s="128"/>
      <c r="Y1660" s="187"/>
    </row>
    <row r="1661" spans="1:25" s="27" customFormat="1" x14ac:dyDescent="0.25">
      <c r="A1661" s="50"/>
      <c r="B1661" s="55"/>
      <c r="C1661" s="34"/>
      <c r="D1661" s="46"/>
      <c r="E1661" s="46"/>
      <c r="F1661" s="46"/>
      <c r="G1661" s="46"/>
      <c r="H1661" s="46"/>
      <c r="I1661" s="46"/>
      <c r="J1661" s="142"/>
      <c r="K1661" s="46"/>
      <c r="L1661" s="46"/>
      <c r="M1661" s="46"/>
      <c r="N1661" s="46"/>
      <c r="O1661" s="46"/>
      <c r="P1661" s="46"/>
      <c r="Q1661" s="46"/>
      <c r="R1661" s="46"/>
      <c r="S1661" s="46"/>
      <c r="T1661" s="46"/>
      <c r="U1661" s="46"/>
      <c r="V1661" s="46"/>
      <c r="W1661" s="142"/>
      <c r="X1661" s="128"/>
      <c r="Y1661" s="187"/>
    </row>
    <row r="1662" spans="1:25" s="27" customFormat="1" x14ac:dyDescent="0.25">
      <c r="A1662" s="50"/>
      <c r="B1662" s="55"/>
      <c r="C1662" s="34"/>
      <c r="D1662" s="46"/>
      <c r="E1662" s="46"/>
      <c r="F1662" s="46"/>
      <c r="G1662" s="46"/>
      <c r="H1662" s="46"/>
      <c r="I1662" s="46"/>
      <c r="J1662" s="142"/>
      <c r="K1662" s="46"/>
      <c r="L1662" s="46"/>
      <c r="M1662" s="46"/>
      <c r="N1662" s="46"/>
      <c r="O1662" s="46"/>
      <c r="P1662" s="46"/>
      <c r="Q1662" s="46"/>
      <c r="R1662" s="46"/>
      <c r="S1662" s="46"/>
      <c r="T1662" s="46"/>
      <c r="U1662" s="46"/>
      <c r="V1662" s="46"/>
      <c r="W1662" s="142"/>
      <c r="X1662" s="128"/>
      <c r="Y1662" s="187"/>
    </row>
    <row r="1663" spans="1:25" s="27" customFormat="1" x14ac:dyDescent="0.25">
      <c r="A1663" s="50"/>
      <c r="B1663" s="55"/>
      <c r="C1663" s="34"/>
      <c r="D1663" s="46"/>
      <c r="E1663" s="46"/>
      <c r="F1663" s="46"/>
      <c r="G1663" s="46"/>
      <c r="H1663" s="46"/>
      <c r="I1663" s="46"/>
      <c r="J1663" s="142"/>
      <c r="K1663" s="46"/>
      <c r="L1663" s="46"/>
      <c r="M1663" s="46"/>
      <c r="N1663" s="46"/>
      <c r="O1663" s="46"/>
      <c r="P1663" s="46"/>
      <c r="Q1663" s="46"/>
      <c r="R1663" s="46"/>
      <c r="S1663" s="46"/>
      <c r="T1663" s="46"/>
      <c r="U1663" s="46"/>
      <c r="V1663" s="46"/>
      <c r="W1663" s="142"/>
      <c r="X1663" s="128"/>
      <c r="Y1663" s="187"/>
    </row>
    <row r="1664" spans="1:25" s="27" customFormat="1" x14ac:dyDescent="0.25">
      <c r="A1664" s="50"/>
      <c r="B1664" s="55"/>
      <c r="C1664" s="34"/>
      <c r="D1664" s="46"/>
      <c r="E1664" s="46"/>
      <c r="F1664" s="46"/>
      <c r="G1664" s="46"/>
      <c r="H1664" s="46"/>
      <c r="I1664" s="46"/>
      <c r="J1664" s="142"/>
      <c r="K1664" s="46"/>
      <c r="L1664" s="46"/>
      <c r="M1664" s="46"/>
      <c r="N1664" s="46"/>
      <c r="O1664" s="46"/>
      <c r="P1664" s="46"/>
      <c r="Q1664" s="46"/>
      <c r="R1664" s="46"/>
      <c r="S1664" s="46"/>
      <c r="T1664" s="46"/>
      <c r="U1664" s="46"/>
      <c r="V1664" s="46"/>
      <c r="W1664" s="142"/>
      <c r="X1664" s="128"/>
      <c r="Y1664" s="187"/>
    </row>
    <row r="1665" spans="1:25" s="27" customFormat="1" x14ac:dyDescent="0.25">
      <c r="A1665" s="50"/>
      <c r="B1665" s="55"/>
      <c r="C1665" s="34"/>
      <c r="D1665" s="46"/>
      <c r="E1665" s="46"/>
      <c r="F1665" s="46"/>
      <c r="G1665" s="46"/>
      <c r="H1665" s="46"/>
      <c r="I1665" s="46"/>
      <c r="J1665" s="142"/>
      <c r="K1665" s="46"/>
      <c r="L1665" s="46"/>
      <c r="M1665" s="46"/>
      <c r="N1665" s="46"/>
      <c r="O1665" s="46"/>
      <c r="P1665" s="46"/>
      <c r="Q1665" s="46"/>
      <c r="R1665" s="46"/>
      <c r="S1665" s="46"/>
      <c r="T1665" s="46"/>
      <c r="U1665" s="46"/>
      <c r="V1665" s="46"/>
      <c r="W1665" s="142"/>
      <c r="X1665" s="128"/>
      <c r="Y1665" s="187"/>
    </row>
    <row r="1666" spans="1:25" s="27" customFormat="1" x14ac:dyDescent="0.25">
      <c r="A1666" s="50"/>
      <c r="B1666" s="55"/>
      <c r="C1666" s="34"/>
      <c r="D1666" s="46"/>
      <c r="E1666" s="46"/>
      <c r="F1666" s="46"/>
      <c r="G1666" s="46"/>
      <c r="H1666" s="46"/>
      <c r="I1666" s="46"/>
      <c r="J1666" s="142"/>
      <c r="K1666" s="46"/>
      <c r="L1666" s="46"/>
      <c r="M1666" s="46"/>
      <c r="N1666" s="46"/>
      <c r="O1666" s="46"/>
      <c r="P1666" s="46"/>
      <c r="Q1666" s="46"/>
      <c r="R1666" s="46"/>
      <c r="S1666" s="46"/>
      <c r="T1666" s="46"/>
      <c r="U1666" s="46"/>
      <c r="V1666" s="46"/>
      <c r="W1666" s="142"/>
      <c r="X1666" s="128"/>
      <c r="Y1666" s="187"/>
    </row>
    <row r="1667" spans="1:25" s="27" customFormat="1" x14ac:dyDescent="0.25">
      <c r="A1667" s="50"/>
      <c r="B1667" s="55"/>
      <c r="C1667" s="34"/>
      <c r="D1667" s="46"/>
      <c r="E1667" s="46"/>
      <c r="F1667" s="46"/>
      <c r="G1667" s="46"/>
      <c r="H1667" s="46"/>
      <c r="I1667" s="46"/>
      <c r="J1667" s="142"/>
      <c r="K1667" s="46"/>
      <c r="L1667" s="46"/>
      <c r="M1667" s="46"/>
      <c r="N1667" s="46"/>
      <c r="O1667" s="46"/>
      <c r="P1667" s="46"/>
      <c r="Q1667" s="46"/>
      <c r="R1667" s="46"/>
      <c r="S1667" s="46"/>
      <c r="T1667" s="46"/>
      <c r="U1667" s="46"/>
      <c r="V1667" s="46"/>
      <c r="W1667" s="142"/>
      <c r="X1667" s="128"/>
      <c r="Y1667" s="187"/>
    </row>
    <row r="1668" spans="1:25" s="27" customFormat="1" x14ac:dyDescent="0.25">
      <c r="A1668" s="50"/>
      <c r="B1668" s="55"/>
      <c r="C1668" s="34"/>
      <c r="D1668" s="46"/>
      <c r="E1668" s="46"/>
      <c r="F1668" s="46"/>
      <c r="G1668" s="46"/>
      <c r="H1668" s="46"/>
      <c r="I1668" s="46"/>
      <c r="J1668" s="142"/>
      <c r="K1668" s="46"/>
      <c r="L1668" s="46"/>
      <c r="M1668" s="46"/>
      <c r="N1668" s="46"/>
      <c r="O1668" s="46"/>
      <c r="P1668" s="46"/>
      <c r="Q1668" s="46"/>
      <c r="R1668" s="46"/>
      <c r="S1668" s="46"/>
      <c r="T1668" s="46"/>
      <c r="U1668" s="46"/>
      <c r="V1668" s="46"/>
      <c r="W1668" s="142"/>
      <c r="X1668" s="128"/>
      <c r="Y1668" s="187"/>
    </row>
    <row r="1669" spans="1:25" s="27" customFormat="1" x14ac:dyDescent="0.25">
      <c r="A1669" s="50"/>
      <c r="B1669" s="55"/>
      <c r="C1669" s="34"/>
      <c r="D1669" s="46"/>
      <c r="E1669" s="46"/>
      <c r="F1669" s="46"/>
      <c r="G1669" s="46"/>
      <c r="H1669" s="46"/>
      <c r="I1669" s="46"/>
      <c r="J1669" s="142"/>
      <c r="K1669" s="46"/>
      <c r="L1669" s="46"/>
      <c r="M1669" s="46"/>
      <c r="N1669" s="46"/>
      <c r="O1669" s="46"/>
      <c r="P1669" s="46"/>
      <c r="Q1669" s="46"/>
      <c r="R1669" s="46"/>
      <c r="S1669" s="46"/>
      <c r="T1669" s="46"/>
      <c r="U1669" s="46"/>
      <c r="V1669" s="46"/>
      <c r="W1669" s="142"/>
      <c r="X1669" s="128"/>
      <c r="Y1669" s="187"/>
    </row>
    <row r="1670" spans="1:25" s="27" customFormat="1" x14ac:dyDescent="0.25">
      <c r="A1670" s="50"/>
      <c r="B1670" s="55"/>
      <c r="C1670" s="34"/>
      <c r="D1670" s="46"/>
      <c r="E1670" s="46"/>
      <c r="F1670" s="46"/>
      <c r="G1670" s="46"/>
      <c r="H1670" s="46"/>
      <c r="I1670" s="46"/>
      <c r="J1670" s="142"/>
      <c r="K1670" s="46"/>
      <c r="L1670" s="46"/>
      <c r="M1670" s="46"/>
      <c r="N1670" s="46"/>
      <c r="O1670" s="46"/>
      <c r="P1670" s="46"/>
      <c r="Q1670" s="46"/>
      <c r="R1670" s="46"/>
      <c r="S1670" s="46"/>
      <c r="T1670" s="46"/>
      <c r="U1670" s="46"/>
      <c r="V1670" s="46"/>
      <c r="W1670" s="142"/>
      <c r="X1670" s="128"/>
      <c r="Y1670" s="187"/>
    </row>
    <row r="1671" spans="1:25" s="27" customFormat="1" x14ac:dyDescent="0.25">
      <c r="A1671" s="50"/>
      <c r="B1671" s="55"/>
      <c r="C1671" s="34"/>
      <c r="D1671" s="46"/>
      <c r="E1671" s="46"/>
      <c r="F1671" s="46"/>
      <c r="G1671" s="46"/>
      <c r="H1671" s="46"/>
      <c r="I1671" s="46"/>
      <c r="J1671" s="142"/>
      <c r="K1671" s="46"/>
      <c r="L1671" s="46"/>
      <c r="M1671" s="46"/>
      <c r="N1671" s="46"/>
      <c r="O1671" s="46"/>
      <c r="P1671" s="46"/>
      <c r="Q1671" s="46"/>
      <c r="R1671" s="46"/>
      <c r="S1671" s="46"/>
      <c r="T1671" s="46"/>
      <c r="U1671" s="46"/>
      <c r="V1671" s="46"/>
      <c r="W1671" s="142"/>
      <c r="X1671" s="128"/>
      <c r="Y1671" s="187"/>
    </row>
    <row r="1672" spans="1:25" s="27" customFormat="1" x14ac:dyDescent="0.25">
      <c r="A1672" s="50"/>
      <c r="B1672" s="55"/>
      <c r="C1672" s="34"/>
      <c r="D1672" s="46"/>
      <c r="E1672" s="46"/>
      <c r="F1672" s="46"/>
      <c r="G1672" s="46"/>
      <c r="H1672" s="46"/>
      <c r="I1672" s="46"/>
      <c r="J1672" s="142"/>
      <c r="K1672" s="46"/>
      <c r="L1672" s="46"/>
      <c r="M1672" s="46"/>
      <c r="N1672" s="46"/>
      <c r="O1672" s="46"/>
      <c r="P1672" s="46"/>
      <c r="Q1672" s="46"/>
      <c r="R1672" s="46"/>
      <c r="S1672" s="46"/>
      <c r="T1672" s="46"/>
      <c r="U1672" s="46"/>
      <c r="V1672" s="46"/>
      <c r="W1672" s="142"/>
      <c r="X1672" s="128"/>
      <c r="Y1672" s="187"/>
    </row>
    <row r="1673" spans="1:25" s="27" customFormat="1" x14ac:dyDescent="0.25">
      <c r="A1673" s="50"/>
      <c r="B1673" s="55"/>
      <c r="C1673" s="34"/>
      <c r="D1673" s="46"/>
      <c r="E1673" s="46"/>
      <c r="F1673" s="46"/>
      <c r="G1673" s="46"/>
      <c r="H1673" s="46"/>
      <c r="I1673" s="46"/>
      <c r="J1673" s="142"/>
      <c r="K1673" s="46"/>
      <c r="L1673" s="46"/>
      <c r="M1673" s="46"/>
      <c r="N1673" s="46"/>
      <c r="O1673" s="46"/>
      <c r="P1673" s="46"/>
      <c r="Q1673" s="46"/>
      <c r="R1673" s="46"/>
      <c r="S1673" s="46"/>
      <c r="T1673" s="46"/>
      <c r="U1673" s="46"/>
      <c r="V1673" s="46"/>
      <c r="W1673" s="142"/>
      <c r="X1673" s="128"/>
      <c r="Y1673" s="187"/>
    </row>
    <row r="1674" spans="1:25" s="27" customFormat="1" x14ac:dyDescent="0.25">
      <c r="A1674" s="50"/>
      <c r="B1674" s="55"/>
      <c r="C1674" s="34"/>
      <c r="D1674" s="46"/>
      <c r="E1674" s="46"/>
      <c r="F1674" s="46"/>
      <c r="G1674" s="46"/>
      <c r="H1674" s="46"/>
      <c r="I1674" s="46"/>
      <c r="J1674" s="142"/>
      <c r="K1674" s="46"/>
      <c r="L1674" s="46"/>
      <c r="M1674" s="46"/>
      <c r="N1674" s="46"/>
      <c r="O1674" s="46"/>
      <c r="P1674" s="46"/>
      <c r="Q1674" s="46"/>
      <c r="R1674" s="46"/>
      <c r="S1674" s="46"/>
      <c r="T1674" s="46"/>
      <c r="U1674" s="46"/>
      <c r="V1674" s="46"/>
      <c r="W1674" s="142"/>
      <c r="X1674" s="128"/>
      <c r="Y1674" s="187"/>
    </row>
    <row r="1675" spans="1:25" s="27" customFormat="1" x14ac:dyDescent="0.25">
      <c r="A1675" s="50"/>
      <c r="B1675" s="55"/>
      <c r="C1675" s="34"/>
      <c r="D1675" s="46"/>
      <c r="E1675" s="46"/>
      <c r="F1675" s="46"/>
      <c r="G1675" s="46"/>
      <c r="H1675" s="46"/>
      <c r="I1675" s="46"/>
      <c r="J1675" s="142"/>
      <c r="K1675" s="46"/>
      <c r="L1675" s="46"/>
      <c r="M1675" s="46"/>
      <c r="N1675" s="46"/>
      <c r="O1675" s="46"/>
      <c r="P1675" s="46"/>
      <c r="Q1675" s="46"/>
      <c r="R1675" s="46"/>
      <c r="S1675" s="46"/>
      <c r="T1675" s="46"/>
      <c r="U1675" s="46"/>
      <c r="V1675" s="46"/>
      <c r="W1675" s="142"/>
      <c r="X1675" s="128"/>
      <c r="Y1675" s="187"/>
    </row>
    <row r="1676" spans="1:25" s="27" customFormat="1" x14ac:dyDescent="0.25">
      <c r="A1676" s="50"/>
      <c r="B1676" s="55"/>
      <c r="C1676" s="34"/>
      <c r="D1676" s="46"/>
      <c r="E1676" s="46"/>
      <c r="F1676" s="46"/>
      <c r="G1676" s="46"/>
      <c r="H1676" s="46"/>
      <c r="I1676" s="46"/>
      <c r="J1676" s="142"/>
      <c r="K1676" s="46"/>
      <c r="L1676" s="46"/>
      <c r="M1676" s="46"/>
      <c r="N1676" s="46"/>
      <c r="O1676" s="46"/>
      <c r="P1676" s="46"/>
      <c r="Q1676" s="46"/>
      <c r="R1676" s="46"/>
      <c r="S1676" s="46"/>
      <c r="T1676" s="46"/>
      <c r="U1676" s="46"/>
      <c r="V1676" s="46"/>
      <c r="W1676" s="142"/>
      <c r="X1676" s="128"/>
      <c r="Y1676" s="187"/>
    </row>
    <row r="1677" spans="1:25" s="27" customFormat="1" x14ac:dyDescent="0.25">
      <c r="A1677" s="50"/>
      <c r="B1677" s="55"/>
      <c r="C1677" s="34"/>
      <c r="D1677" s="46"/>
      <c r="E1677" s="46"/>
      <c r="F1677" s="46"/>
      <c r="G1677" s="46"/>
      <c r="H1677" s="46"/>
      <c r="I1677" s="46"/>
      <c r="J1677" s="142"/>
      <c r="K1677" s="46"/>
      <c r="L1677" s="46"/>
      <c r="M1677" s="46"/>
      <c r="N1677" s="46"/>
      <c r="O1677" s="46"/>
      <c r="P1677" s="46"/>
      <c r="Q1677" s="46"/>
      <c r="R1677" s="46"/>
      <c r="S1677" s="46"/>
      <c r="T1677" s="46"/>
      <c r="U1677" s="46"/>
      <c r="V1677" s="46"/>
      <c r="W1677" s="142"/>
      <c r="X1677" s="128"/>
      <c r="Y1677" s="187"/>
    </row>
    <row r="1678" spans="1:25" s="27" customFormat="1" x14ac:dyDescent="0.25">
      <c r="A1678" s="50"/>
      <c r="B1678" s="55"/>
      <c r="C1678" s="34"/>
      <c r="D1678" s="46"/>
      <c r="E1678" s="46"/>
      <c r="F1678" s="46"/>
      <c r="G1678" s="46"/>
      <c r="H1678" s="46"/>
      <c r="I1678" s="46"/>
      <c r="J1678" s="142"/>
      <c r="K1678" s="46"/>
      <c r="L1678" s="46"/>
      <c r="M1678" s="46"/>
      <c r="N1678" s="46"/>
      <c r="O1678" s="46"/>
      <c r="P1678" s="46"/>
      <c r="Q1678" s="46"/>
      <c r="R1678" s="46"/>
      <c r="S1678" s="46"/>
      <c r="T1678" s="46"/>
      <c r="U1678" s="46"/>
      <c r="V1678" s="46"/>
      <c r="W1678" s="142"/>
      <c r="X1678" s="128"/>
      <c r="Y1678" s="187"/>
    </row>
    <row r="1679" spans="1:25" s="27" customFormat="1" x14ac:dyDescent="0.25">
      <c r="A1679" s="50"/>
      <c r="B1679" s="55"/>
      <c r="C1679" s="34"/>
      <c r="D1679" s="46"/>
      <c r="E1679" s="46"/>
      <c r="F1679" s="46"/>
      <c r="G1679" s="46"/>
      <c r="H1679" s="46"/>
      <c r="I1679" s="46"/>
      <c r="J1679" s="142"/>
      <c r="K1679" s="46"/>
      <c r="L1679" s="46"/>
      <c r="M1679" s="46"/>
      <c r="N1679" s="46"/>
      <c r="O1679" s="46"/>
      <c r="P1679" s="46"/>
      <c r="Q1679" s="46"/>
      <c r="R1679" s="46"/>
      <c r="S1679" s="46"/>
      <c r="T1679" s="46"/>
      <c r="U1679" s="46"/>
      <c r="V1679" s="46"/>
      <c r="W1679" s="142"/>
      <c r="X1679" s="128"/>
      <c r="Y1679" s="187"/>
    </row>
    <row r="1680" spans="1:25" s="27" customFormat="1" x14ac:dyDescent="0.25">
      <c r="A1680" s="50"/>
      <c r="B1680" s="55"/>
      <c r="C1680" s="34"/>
      <c r="D1680" s="46"/>
      <c r="E1680" s="46"/>
      <c r="F1680" s="46"/>
      <c r="G1680" s="46"/>
      <c r="H1680" s="46"/>
      <c r="I1680" s="46"/>
      <c r="J1680" s="142"/>
      <c r="K1680" s="46"/>
      <c r="L1680" s="46"/>
      <c r="M1680" s="46"/>
      <c r="N1680" s="46"/>
      <c r="O1680" s="46"/>
      <c r="P1680" s="46"/>
      <c r="Q1680" s="46"/>
      <c r="R1680" s="46"/>
      <c r="S1680" s="46"/>
      <c r="T1680" s="46"/>
      <c r="U1680" s="46"/>
      <c r="V1680" s="46"/>
      <c r="W1680" s="142"/>
      <c r="X1680" s="128"/>
      <c r="Y1680" s="187"/>
    </row>
    <row r="1681" spans="1:25" s="27" customFormat="1" x14ac:dyDescent="0.25">
      <c r="A1681" s="50"/>
      <c r="B1681" s="55"/>
      <c r="C1681" s="34"/>
      <c r="D1681" s="46"/>
      <c r="E1681" s="46"/>
      <c r="F1681" s="46"/>
      <c r="G1681" s="46"/>
      <c r="H1681" s="46"/>
      <c r="I1681" s="46"/>
      <c r="J1681" s="142"/>
      <c r="K1681" s="46"/>
      <c r="L1681" s="46"/>
      <c r="M1681" s="46"/>
      <c r="N1681" s="46"/>
      <c r="O1681" s="46"/>
      <c r="P1681" s="46"/>
      <c r="Q1681" s="46"/>
      <c r="R1681" s="46"/>
      <c r="S1681" s="46"/>
      <c r="T1681" s="46"/>
      <c r="U1681" s="46"/>
      <c r="V1681" s="46"/>
      <c r="W1681" s="142"/>
      <c r="X1681" s="128"/>
      <c r="Y1681" s="187"/>
    </row>
    <row r="1682" spans="1:25" s="27" customFormat="1" x14ac:dyDescent="0.25">
      <c r="A1682" s="50"/>
      <c r="B1682" s="55"/>
      <c r="C1682" s="34"/>
      <c r="D1682" s="46"/>
      <c r="E1682" s="46"/>
      <c r="F1682" s="46"/>
      <c r="G1682" s="46"/>
      <c r="H1682" s="46"/>
      <c r="I1682" s="46"/>
      <c r="J1682" s="142"/>
      <c r="K1682" s="46"/>
      <c r="L1682" s="46"/>
      <c r="M1682" s="46"/>
      <c r="N1682" s="46"/>
      <c r="O1682" s="46"/>
      <c r="P1682" s="46"/>
      <c r="Q1682" s="46"/>
      <c r="R1682" s="46"/>
      <c r="S1682" s="46"/>
      <c r="T1682" s="46"/>
      <c r="U1682" s="46"/>
      <c r="V1682" s="46"/>
      <c r="W1682" s="142"/>
      <c r="X1682" s="128"/>
      <c r="Y1682" s="187"/>
    </row>
    <row r="1683" spans="1:25" s="27" customFormat="1" x14ac:dyDescent="0.25">
      <c r="A1683" s="50"/>
      <c r="B1683" s="55"/>
      <c r="C1683" s="34"/>
      <c r="D1683" s="46"/>
      <c r="E1683" s="46"/>
      <c r="F1683" s="46"/>
      <c r="G1683" s="46"/>
      <c r="H1683" s="46"/>
      <c r="I1683" s="46"/>
      <c r="J1683" s="142"/>
      <c r="K1683" s="46"/>
      <c r="L1683" s="46"/>
      <c r="M1683" s="46"/>
      <c r="N1683" s="46"/>
      <c r="O1683" s="46"/>
      <c r="P1683" s="46"/>
      <c r="Q1683" s="46"/>
      <c r="R1683" s="46"/>
      <c r="S1683" s="46"/>
      <c r="T1683" s="46"/>
      <c r="U1683" s="46"/>
      <c r="V1683" s="46"/>
      <c r="W1683" s="142"/>
      <c r="X1683" s="128"/>
      <c r="Y1683" s="187"/>
    </row>
    <row r="1684" spans="1:25" s="27" customFormat="1" x14ac:dyDescent="0.25">
      <c r="A1684" s="50"/>
      <c r="B1684" s="55"/>
      <c r="C1684" s="34"/>
      <c r="D1684" s="46"/>
      <c r="E1684" s="46"/>
      <c r="F1684" s="46"/>
      <c r="G1684" s="46"/>
      <c r="H1684" s="46"/>
      <c r="I1684" s="46"/>
      <c r="J1684" s="142"/>
      <c r="K1684" s="46"/>
      <c r="L1684" s="46"/>
      <c r="M1684" s="46"/>
      <c r="N1684" s="46"/>
      <c r="O1684" s="46"/>
      <c r="P1684" s="46"/>
      <c r="Q1684" s="46"/>
      <c r="R1684" s="46"/>
      <c r="S1684" s="46"/>
      <c r="T1684" s="46"/>
      <c r="U1684" s="46"/>
      <c r="V1684" s="46"/>
      <c r="W1684" s="142"/>
      <c r="X1684" s="128"/>
      <c r="Y1684" s="187"/>
    </row>
    <row r="1685" spans="1:25" s="27" customFormat="1" x14ac:dyDescent="0.25">
      <c r="A1685" s="50"/>
      <c r="B1685" s="55"/>
      <c r="C1685" s="34"/>
      <c r="D1685" s="46"/>
      <c r="E1685" s="46"/>
      <c r="F1685" s="46"/>
      <c r="G1685" s="46"/>
      <c r="H1685" s="46"/>
      <c r="I1685" s="46"/>
      <c r="J1685" s="142"/>
      <c r="K1685" s="46"/>
      <c r="L1685" s="46"/>
      <c r="M1685" s="46"/>
      <c r="N1685" s="46"/>
      <c r="O1685" s="46"/>
      <c r="P1685" s="46"/>
      <c r="Q1685" s="46"/>
      <c r="R1685" s="46"/>
      <c r="S1685" s="46"/>
      <c r="T1685" s="46"/>
      <c r="U1685" s="46"/>
      <c r="V1685" s="46"/>
      <c r="W1685" s="142"/>
      <c r="X1685" s="128"/>
      <c r="Y1685" s="187"/>
    </row>
    <row r="1686" spans="1:25" s="27" customFormat="1" x14ac:dyDescent="0.25">
      <c r="A1686" s="50"/>
      <c r="B1686" s="55"/>
      <c r="C1686" s="34"/>
      <c r="D1686" s="46"/>
      <c r="E1686" s="46"/>
      <c r="F1686" s="46"/>
      <c r="G1686" s="46"/>
      <c r="H1686" s="46"/>
      <c r="I1686" s="46"/>
      <c r="J1686" s="142"/>
      <c r="K1686" s="46"/>
      <c r="L1686" s="46"/>
      <c r="M1686" s="46"/>
      <c r="N1686" s="46"/>
      <c r="O1686" s="46"/>
      <c r="P1686" s="46"/>
      <c r="Q1686" s="46"/>
      <c r="R1686" s="46"/>
      <c r="S1686" s="46"/>
      <c r="T1686" s="46"/>
      <c r="U1686" s="46"/>
      <c r="V1686" s="46"/>
      <c r="W1686" s="142"/>
      <c r="X1686" s="128"/>
      <c r="Y1686" s="187"/>
    </row>
    <row r="1687" spans="1:25" s="27" customFormat="1" x14ac:dyDescent="0.25">
      <c r="A1687" s="50"/>
      <c r="B1687" s="55"/>
      <c r="C1687" s="34"/>
      <c r="D1687" s="46"/>
      <c r="E1687" s="46"/>
      <c r="F1687" s="46"/>
      <c r="G1687" s="46"/>
      <c r="H1687" s="46"/>
      <c r="I1687" s="46"/>
      <c r="J1687" s="142"/>
      <c r="K1687" s="46"/>
      <c r="L1687" s="46"/>
      <c r="M1687" s="46"/>
      <c r="N1687" s="46"/>
      <c r="O1687" s="46"/>
      <c r="P1687" s="46"/>
      <c r="Q1687" s="46"/>
      <c r="R1687" s="46"/>
      <c r="S1687" s="46"/>
      <c r="T1687" s="46"/>
      <c r="U1687" s="46"/>
      <c r="V1687" s="46"/>
      <c r="W1687" s="142"/>
      <c r="X1687" s="128"/>
      <c r="Y1687" s="187"/>
    </row>
    <row r="1688" spans="1:25" s="27" customFormat="1" x14ac:dyDescent="0.25">
      <c r="A1688" s="50"/>
      <c r="B1688" s="55"/>
      <c r="C1688" s="34"/>
      <c r="D1688" s="46"/>
      <c r="E1688" s="46"/>
      <c r="F1688" s="46"/>
      <c r="G1688" s="46"/>
      <c r="H1688" s="46"/>
      <c r="I1688" s="46"/>
      <c r="J1688" s="142"/>
      <c r="K1688" s="46"/>
      <c r="L1688" s="46"/>
      <c r="M1688" s="46"/>
      <c r="N1688" s="46"/>
      <c r="O1688" s="46"/>
      <c r="P1688" s="46"/>
      <c r="Q1688" s="46"/>
      <c r="R1688" s="46"/>
      <c r="S1688" s="46"/>
      <c r="T1688" s="46"/>
      <c r="U1688" s="46"/>
      <c r="V1688" s="46"/>
      <c r="W1688" s="142"/>
      <c r="X1688" s="128"/>
      <c r="Y1688" s="187"/>
    </row>
    <row r="1689" spans="1:25" s="27" customFormat="1" x14ac:dyDescent="0.25">
      <c r="A1689" s="50"/>
      <c r="B1689" s="55"/>
      <c r="C1689" s="34"/>
      <c r="D1689" s="46"/>
      <c r="E1689" s="46"/>
      <c r="F1689" s="46"/>
      <c r="G1689" s="46"/>
      <c r="H1689" s="46"/>
      <c r="I1689" s="46"/>
      <c r="J1689" s="142"/>
      <c r="K1689" s="46"/>
      <c r="L1689" s="46"/>
      <c r="M1689" s="46"/>
      <c r="N1689" s="46"/>
      <c r="O1689" s="46"/>
      <c r="P1689" s="46"/>
      <c r="Q1689" s="46"/>
      <c r="R1689" s="46"/>
      <c r="S1689" s="46"/>
      <c r="T1689" s="46"/>
      <c r="U1689" s="46"/>
      <c r="V1689" s="46"/>
      <c r="W1689" s="142"/>
      <c r="X1689" s="128"/>
      <c r="Y1689" s="187"/>
    </row>
    <row r="1690" spans="1:25" s="27" customFormat="1" x14ac:dyDescent="0.25">
      <c r="A1690" s="50"/>
      <c r="B1690" s="55"/>
      <c r="C1690" s="34"/>
      <c r="D1690" s="46"/>
      <c r="E1690" s="46"/>
      <c r="F1690" s="46"/>
      <c r="G1690" s="46"/>
      <c r="H1690" s="46"/>
      <c r="I1690" s="46"/>
      <c r="J1690" s="142"/>
      <c r="K1690" s="46"/>
      <c r="L1690" s="46"/>
      <c r="M1690" s="46"/>
      <c r="N1690" s="46"/>
      <c r="O1690" s="46"/>
      <c r="P1690" s="46"/>
      <c r="Q1690" s="46"/>
      <c r="R1690" s="46"/>
      <c r="S1690" s="46"/>
      <c r="T1690" s="46"/>
      <c r="U1690" s="46"/>
      <c r="V1690" s="46"/>
      <c r="W1690" s="142"/>
      <c r="X1690" s="128"/>
      <c r="Y1690" s="187"/>
    </row>
    <row r="1691" spans="1:25" s="27" customFormat="1" x14ac:dyDescent="0.25">
      <c r="A1691" s="50"/>
      <c r="B1691" s="55"/>
      <c r="C1691" s="34"/>
      <c r="D1691" s="46"/>
      <c r="E1691" s="46"/>
      <c r="F1691" s="46"/>
      <c r="G1691" s="46"/>
      <c r="H1691" s="46"/>
      <c r="I1691" s="46"/>
      <c r="J1691" s="142"/>
      <c r="K1691" s="46"/>
      <c r="L1691" s="46"/>
      <c r="M1691" s="46"/>
      <c r="N1691" s="46"/>
      <c r="O1691" s="46"/>
      <c r="P1691" s="46"/>
      <c r="Q1691" s="46"/>
      <c r="R1691" s="46"/>
      <c r="S1691" s="46"/>
      <c r="T1691" s="46"/>
      <c r="U1691" s="46"/>
      <c r="V1691" s="46"/>
      <c r="W1691" s="142"/>
      <c r="X1691" s="128"/>
      <c r="Y1691" s="187"/>
    </row>
    <row r="1692" spans="1:25" s="27" customFormat="1" x14ac:dyDescent="0.25">
      <c r="A1692" s="50"/>
      <c r="B1692" s="55"/>
      <c r="C1692" s="34"/>
      <c r="D1692" s="46"/>
      <c r="E1692" s="46"/>
      <c r="F1692" s="46"/>
      <c r="G1692" s="46"/>
      <c r="H1692" s="46"/>
      <c r="I1692" s="46"/>
      <c r="J1692" s="142"/>
      <c r="K1692" s="46"/>
      <c r="L1692" s="46"/>
      <c r="M1692" s="46"/>
      <c r="N1692" s="46"/>
      <c r="O1692" s="46"/>
      <c r="P1692" s="46"/>
      <c r="Q1692" s="46"/>
      <c r="R1692" s="46"/>
      <c r="S1692" s="46"/>
      <c r="T1692" s="46"/>
      <c r="U1692" s="46"/>
      <c r="V1692" s="46"/>
      <c r="W1692" s="142"/>
      <c r="X1692" s="128"/>
      <c r="Y1692" s="187"/>
    </row>
    <row r="1693" spans="1:25" s="27" customFormat="1" x14ac:dyDescent="0.25">
      <c r="A1693" s="50"/>
      <c r="B1693" s="55"/>
      <c r="C1693" s="34"/>
      <c r="D1693" s="46"/>
      <c r="E1693" s="46"/>
      <c r="F1693" s="46"/>
      <c r="G1693" s="46"/>
      <c r="H1693" s="46"/>
      <c r="I1693" s="46"/>
      <c r="J1693" s="142"/>
      <c r="K1693" s="46"/>
      <c r="L1693" s="46"/>
      <c r="M1693" s="46"/>
      <c r="N1693" s="46"/>
      <c r="O1693" s="46"/>
      <c r="P1693" s="46"/>
      <c r="Q1693" s="46"/>
      <c r="R1693" s="46"/>
      <c r="S1693" s="46"/>
      <c r="T1693" s="46"/>
      <c r="U1693" s="46"/>
      <c r="V1693" s="46"/>
      <c r="W1693" s="142"/>
      <c r="X1693" s="128"/>
      <c r="Y1693" s="187"/>
    </row>
    <row r="1694" spans="1:25" s="27" customFormat="1" x14ac:dyDescent="0.25">
      <c r="A1694" s="50"/>
      <c r="B1694" s="55"/>
      <c r="C1694" s="34"/>
      <c r="D1694" s="46"/>
      <c r="E1694" s="46"/>
      <c r="F1694" s="46"/>
      <c r="G1694" s="46"/>
      <c r="H1694" s="46"/>
      <c r="I1694" s="46"/>
      <c r="J1694" s="142"/>
      <c r="K1694" s="46"/>
      <c r="L1694" s="46"/>
      <c r="M1694" s="46"/>
      <c r="N1694" s="46"/>
      <c r="O1694" s="46"/>
      <c r="P1694" s="46"/>
      <c r="Q1694" s="46"/>
      <c r="R1694" s="46"/>
      <c r="S1694" s="46"/>
      <c r="T1694" s="46"/>
      <c r="U1694" s="46"/>
      <c r="V1694" s="46"/>
      <c r="W1694" s="142"/>
      <c r="X1694" s="128"/>
      <c r="Y1694" s="187"/>
    </row>
    <row r="1695" spans="1:25" s="27" customFormat="1" x14ac:dyDescent="0.25">
      <c r="A1695" s="50"/>
      <c r="B1695" s="55"/>
      <c r="C1695" s="34"/>
      <c r="D1695" s="46"/>
      <c r="E1695" s="46"/>
      <c r="F1695" s="46"/>
      <c r="G1695" s="46"/>
      <c r="H1695" s="46"/>
      <c r="I1695" s="46"/>
      <c r="J1695" s="142"/>
      <c r="K1695" s="46"/>
      <c r="L1695" s="46"/>
      <c r="M1695" s="46"/>
      <c r="N1695" s="46"/>
      <c r="O1695" s="46"/>
      <c r="P1695" s="46"/>
      <c r="Q1695" s="46"/>
      <c r="R1695" s="46"/>
      <c r="S1695" s="46"/>
      <c r="T1695" s="46"/>
      <c r="U1695" s="46"/>
      <c r="V1695" s="46"/>
      <c r="W1695" s="142"/>
      <c r="X1695" s="128"/>
      <c r="Y1695" s="187"/>
    </row>
    <row r="1696" spans="1:25" s="27" customFormat="1" x14ac:dyDescent="0.25">
      <c r="A1696" s="50"/>
      <c r="B1696" s="55"/>
      <c r="C1696" s="34"/>
      <c r="D1696" s="46"/>
      <c r="E1696" s="46"/>
      <c r="F1696" s="46"/>
      <c r="G1696" s="46"/>
      <c r="H1696" s="46"/>
      <c r="I1696" s="46"/>
      <c r="J1696" s="142"/>
      <c r="K1696" s="46"/>
      <c r="L1696" s="46"/>
      <c r="M1696" s="46"/>
      <c r="N1696" s="46"/>
      <c r="O1696" s="46"/>
      <c r="P1696" s="46"/>
      <c r="Q1696" s="46"/>
      <c r="R1696" s="46"/>
      <c r="S1696" s="46"/>
      <c r="T1696" s="46"/>
      <c r="U1696" s="46"/>
      <c r="V1696" s="46"/>
      <c r="W1696" s="142"/>
      <c r="X1696" s="128"/>
      <c r="Y1696" s="187"/>
    </row>
    <row r="1697" spans="1:25" s="27" customFormat="1" x14ac:dyDescent="0.25">
      <c r="A1697" s="50"/>
      <c r="B1697" s="55"/>
      <c r="C1697" s="34"/>
      <c r="D1697" s="46"/>
      <c r="E1697" s="46"/>
      <c r="F1697" s="46"/>
      <c r="G1697" s="46"/>
      <c r="H1697" s="46"/>
      <c r="I1697" s="46"/>
      <c r="J1697" s="142"/>
      <c r="K1697" s="46"/>
      <c r="L1697" s="46"/>
      <c r="M1697" s="46"/>
      <c r="N1697" s="46"/>
      <c r="O1697" s="46"/>
      <c r="P1697" s="46"/>
      <c r="Q1697" s="46"/>
      <c r="R1697" s="46"/>
      <c r="S1697" s="46"/>
      <c r="T1697" s="46"/>
      <c r="U1697" s="46"/>
      <c r="V1697" s="46"/>
      <c r="W1697" s="142"/>
      <c r="X1697" s="128"/>
      <c r="Y1697" s="187"/>
    </row>
    <row r="1698" spans="1:25" s="27" customFormat="1" x14ac:dyDescent="0.25">
      <c r="A1698" s="50"/>
      <c r="B1698" s="55"/>
      <c r="C1698" s="34"/>
      <c r="D1698" s="46"/>
      <c r="E1698" s="46"/>
      <c r="F1698" s="46"/>
      <c r="G1698" s="46"/>
      <c r="H1698" s="46"/>
      <c r="I1698" s="46"/>
      <c r="J1698" s="142"/>
      <c r="K1698" s="46"/>
      <c r="L1698" s="46"/>
      <c r="M1698" s="46"/>
      <c r="N1698" s="46"/>
      <c r="O1698" s="46"/>
      <c r="P1698" s="46"/>
      <c r="Q1698" s="46"/>
      <c r="R1698" s="46"/>
      <c r="S1698" s="46"/>
      <c r="T1698" s="46"/>
      <c r="U1698" s="46"/>
      <c r="V1698" s="46"/>
      <c r="W1698" s="142"/>
      <c r="X1698" s="128"/>
      <c r="Y1698" s="187"/>
    </row>
    <row r="1699" spans="1:25" s="27" customFormat="1" x14ac:dyDescent="0.25">
      <c r="A1699" s="50"/>
      <c r="B1699" s="55"/>
      <c r="C1699" s="34"/>
      <c r="D1699" s="46"/>
      <c r="E1699" s="46"/>
      <c r="F1699" s="46"/>
      <c r="G1699" s="46"/>
      <c r="H1699" s="46"/>
      <c r="I1699" s="46"/>
      <c r="J1699" s="142"/>
      <c r="K1699" s="46"/>
      <c r="L1699" s="46"/>
      <c r="M1699" s="46"/>
      <c r="N1699" s="46"/>
      <c r="O1699" s="46"/>
      <c r="P1699" s="46"/>
      <c r="Q1699" s="46"/>
      <c r="R1699" s="46"/>
      <c r="S1699" s="46"/>
      <c r="T1699" s="46"/>
      <c r="U1699" s="46"/>
      <c r="V1699" s="46"/>
      <c r="W1699" s="142"/>
      <c r="X1699" s="128"/>
      <c r="Y1699" s="187"/>
    </row>
    <row r="1700" spans="1:25" s="27" customFormat="1" x14ac:dyDescent="0.25">
      <c r="A1700" s="50"/>
      <c r="B1700" s="55"/>
      <c r="C1700" s="34"/>
      <c r="D1700" s="46"/>
      <c r="E1700" s="46"/>
      <c r="F1700" s="46"/>
      <c r="G1700" s="46"/>
      <c r="H1700" s="46"/>
      <c r="I1700" s="46"/>
      <c r="J1700" s="142"/>
      <c r="K1700" s="46"/>
      <c r="L1700" s="46"/>
      <c r="M1700" s="46"/>
      <c r="N1700" s="46"/>
      <c r="O1700" s="46"/>
      <c r="P1700" s="46"/>
      <c r="Q1700" s="46"/>
      <c r="R1700" s="46"/>
      <c r="S1700" s="46"/>
      <c r="T1700" s="46"/>
      <c r="U1700" s="46"/>
      <c r="V1700" s="46"/>
      <c r="W1700" s="142"/>
      <c r="X1700" s="128"/>
      <c r="Y1700" s="187"/>
    </row>
    <row r="1701" spans="1:25" s="27" customFormat="1" x14ac:dyDescent="0.25">
      <c r="A1701" s="50"/>
      <c r="B1701" s="55"/>
      <c r="C1701" s="34"/>
      <c r="D1701" s="46"/>
      <c r="E1701" s="46"/>
      <c r="F1701" s="46"/>
      <c r="G1701" s="46"/>
      <c r="H1701" s="46"/>
      <c r="I1701" s="46"/>
      <c r="J1701" s="142"/>
      <c r="K1701" s="46"/>
      <c r="L1701" s="46"/>
      <c r="M1701" s="46"/>
      <c r="N1701" s="46"/>
      <c r="O1701" s="46"/>
      <c r="P1701" s="46"/>
      <c r="Q1701" s="46"/>
      <c r="R1701" s="46"/>
      <c r="S1701" s="46"/>
      <c r="T1701" s="46"/>
      <c r="U1701" s="46"/>
      <c r="V1701" s="46"/>
      <c r="W1701" s="142"/>
      <c r="X1701" s="128"/>
      <c r="Y1701" s="187"/>
    </row>
    <row r="1702" spans="1:25" s="27" customFormat="1" x14ac:dyDescent="0.25">
      <c r="A1702" s="50"/>
      <c r="B1702" s="55"/>
      <c r="C1702" s="34"/>
      <c r="D1702" s="46"/>
      <c r="E1702" s="46"/>
      <c r="F1702" s="46"/>
      <c r="G1702" s="46"/>
      <c r="H1702" s="46"/>
      <c r="I1702" s="46"/>
      <c r="J1702" s="142"/>
      <c r="K1702" s="46"/>
      <c r="L1702" s="46"/>
      <c r="M1702" s="46"/>
      <c r="N1702" s="46"/>
      <c r="O1702" s="46"/>
      <c r="P1702" s="46"/>
      <c r="Q1702" s="46"/>
      <c r="R1702" s="46"/>
      <c r="S1702" s="46"/>
      <c r="T1702" s="46"/>
      <c r="U1702" s="46"/>
      <c r="V1702" s="46"/>
      <c r="W1702" s="142"/>
      <c r="X1702" s="128"/>
      <c r="Y1702" s="187"/>
    </row>
    <row r="1703" spans="1:25" s="27" customFormat="1" x14ac:dyDescent="0.25">
      <c r="A1703" s="50"/>
      <c r="B1703" s="55"/>
      <c r="C1703" s="34"/>
      <c r="D1703" s="46"/>
      <c r="E1703" s="46"/>
      <c r="F1703" s="46"/>
      <c r="G1703" s="46"/>
      <c r="H1703" s="46"/>
      <c r="I1703" s="46"/>
      <c r="J1703" s="142"/>
      <c r="K1703" s="46"/>
      <c r="L1703" s="46"/>
      <c r="M1703" s="46"/>
      <c r="N1703" s="46"/>
      <c r="O1703" s="46"/>
      <c r="P1703" s="46"/>
      <c r="Q1703" s="46"/>
      <c r="R1703" s="46"/>
      <c r="S1703" s="46"/>
      <c r="T1703" s="46"/>
      <c r="U1703" s="46"/>
      <c r="V1703" s="46"/>
      <c r="W1703" s="142"/>
      <c r="X1703" s="128"/>
      <c r="Y1703" s="187"/>
    </row>
    <row r="1704" spans="1:25" s="27" customFormat="1" x14ac:dyDescent="0.25">
      <c r="A1704" s="50"/>
      <c r="B1704" s="55"/>
      <c r="C1704" s="34"/>
      <c r="D1704" s="46"/>
      <c r="E1704" s="46"/>
      <c r="F1704" s="46"/>
      <c r="G1704" s="46"/>
      <c r="H1704" s="46"/>
      <c r="I1704" s="46"/>
      <c r="J1704" s="142"/>
      <c r="K1704" s="46"/>
      <c r="L1704" s="46"/>
      <c r="M1704" s="46"/>
      <c r="N1704" s="46"/>
      <c r="O1704" s="46"/>
      <c r="P1704" s="46"/>
      <c r="Q1704" s="46"/>
      <c r="R1704" s="46"/>
      <c r="S1704" s="46"/>
      <c r="T1704" s="46"/>
      <c r="U1704" s="46"/>
      <c r="V1704" s="46"/>
      <c r="W1704" s="142"/>
      <c r="X1704" s="128"/>
      <c r="Y1704" s="187"/>
    </row>
  </sheetData>
  <mergeCells count="40">
    <mergeCell ref="Y252:Y296"/>
    <mergeCell ref="Y297:Y332"/>
    <mergeCell ref="Y1:Y49"/>
    <mergeCell ref="Y50:Y86"/>
    <mergeCell ref="Y87:Y119"/>
    <mergeCell ref="Y120:Y167"/>
    <mergeCell ref="Y168:Y191"/>
    <mergeCell ref="G18:G19"/>
    <mergeCell ref="H18:I18"/>
    <mergeCell ref="Y192:Y207"/>
    <mergeCell ref="Y208:Y251"/>
    <mergeCell ref="R18:R19"/>
    <mergeCell ref="K18:K19"/>
    <mergeCell ref="A11:X11"/>
    <mergeCell ref="A12:X12"/>
    <mergeCell ref="N18:O18"/>
    <mergeCell ref="P18:P19"/>
    <mergeCell ref="D17:F17"/>
    <mergeCell ref="G17:I17"/>
    <mergeCell ref="J16:J19"/>
    <mergeCell ref="D16:I16"/>
    <mergeCell ref="C16:C19"/>
    <mergeCell ref="B16:B19"/>
    <mergeCell ref="A16:A19"/>
    <mergeCell ref="L18:L19"/>
    <mergeCell ref="M18:M19"/>
    <mergeCell ref="E18:F18"/>
    <mergeCell ref="D18:D19"/>
    <mergeCell ref="S1:V1"/>
    <mergeCell ref="S3:W3"/>
    <mergeCell ref="W16:W19"/>
    <mergeCell ref="A10:X10"/>
    <mergeCell ref="X16:X19"/>
    <mergeCell ref="K17:P17"/>
    <mergeCell ref="Q18:Q19"/>
    <mergeCell ref="S18:S19"/>
    <mergeCell ref="T18:U18"/>
    <mergeCell ref="V18:V19"/>
    <mergeCell ref="Q17:V17"/>
    <mergeCell ref="K16:V16"/>
  </mergeCells>
  <phoneticPr fontId="2" type="noConversion"/>
  <printOptions horizontalCentered="1"/>
  <pageMargins left="0.19685039370078741" right="0" top="0.82677165354330717" bottom="0.47244094488188981" header="0.51181102362204722" footer="0.31496062992125984"/>
  <pageSetup paperSize="9" scale="29" fitToHeight="9" orientation="landscape" useFirstPageNumber="1" r:id="rId1"/>
  <headerFooter scaleWithDoc="0" alignWithMargins="0">
    <oddHeader xml:space="preserve">&amp;R&amp;9Продовження додатку
</oddHeader>
    <oddFooter>&amp;R&amp;8Сторінка &amp;P</oddFooter>
  </headerFooter>
  <rowBreaks count="5" manualBreakCount="5">
    <brk id="47" max="24" man="1"/>
    <brk id="82" max="24" man="1"/>
    <brk id="113" max="24" man="1"/>
    <brk id="167" max="24" man="1"/>
    <brk id="18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B315"/>
  <sheetViews>
    <sheetView showGridLines="0" showZeros="0" view="pageBreakPreview" topLeftCell="A251" zoomScale="25" zoomScaleNormal="87" zoomScaleSheetLayoutView="25" workbookViewId="0">
      <selection activeCell="Y316" sqref="Y316"/>
    </sheetView>
  </sheetViews>
  <sheetFormatPr defaultColWidth="9.1640625" defaultRowHeight="15.75" x14ac:dyDescent="0.25"/>
  <cols>
    <col min="1" max="1" width="19.1640625" style="5" customWidth="1"/>
    <col min="2" max="2" width="23" style="1" customWidth="1"/>
    <col min="3" max="3" width="69" style="10" customWidth="1"/>
    <col min="4" max="4" width="23.1640625" style="4" customWidth="1"/>
    <col min="5" max="5" width="22.33203125" style="4" customWidth="1"/>
    <col min="6" max="6" width="20.1640625" style="4" customWidth="1"/>
    <col min="7" max="7" width="22.83203125" style="4" customWidth="1"/>
    <col min="8" max="8" width="21.6640625" style="4" customWidth="1"/>
    <col min="9" max="9" width="19.6640625" style="4" customWidth="1"/>
    <col min="10" max="10" width="18.33203125" style="175" customWidth="1"/>
    <col min="11" max="11" width="21.33203125" style="4" bestFit="1" customWidth="1"/>
    <col min="12" max="12" width="21.1640625" style="4" customWidth="1"/>
    <col min="13" max="13" width="19.83203125" style="4" customWidth="1"/>
    <col min="14" max="14" width="18" style="4" customWidth="1"/>
    <col min="15" max="15" width="19.83203125" style="4" customWidth="1"/>
    <col min="16" max="22" width="21.5" style="4" customWidth="1"/>
    <col min="23" max="23" width="18.6640625" style="175" customWidth="1"/>
    <col min="24" max="24" width="22.83203125" style="4" customWidth="1"/>
    <col min="25" max="25" width="10.5" style="186" customWidth="1"/>
    <col min="26" max="16384" width="9.1640625" style="4"/>
  </cols>
  <sheetData>
    <row r="1" spans="1:25" ht="27.75" customHeight="1" x14ac:dyDescent="0.4">
      <c r="Q1" s="140"/>
      <c r="R1" s="211" t="s">
        <v>606</v>
      </c>
      <c r="S1" s="211"/>
      <c r="T1" s="211"/>
      <c r="U1" s="211"/>
      <c r="V1" s="140"/>
      <c r="W1" s="140"/>
      <c r="X1" s="140"/>
      <c r="Y1" s="209">
        <v>73</v>
      </c>
    </row>
    <row r="2" spans="1:25" ht="24" customHeight="1" x14ac:dyDescent="0.25">
      <c r="Q2" s="81"/>
      <c r="R2" s="81" t="s">
        <v>610</v>
      </c>
      <c r="S2" s="81"/>
      <c r="T2" s="81"/>
      <c r="U2" s="81"/>
      <c r="V2" s="81"/>
      <c r="X2" s="81"/>
      <c r="Y2" s="209"/>
    </row>
    <row r="3" spans="1:25" ht="26.25" customHeight="1" x14ac:dyDescent="0.4">
      <c r="Q3" s="133"/>
      <c r="R3" s="212" t="s">
        <v>611</v>
      </c>
      <c r="S3" s="212"/>
      <c r="T3" s="212"/>
      <c r="U3" s="212"/>
      <c r="V3" s="212"/>
      <c r="W3" s="147"/>
      <c r="X3" s="133"/>
      <c r="Y3" s="209"/>
    </row>
    <row r="4" spans="1:25" ht="26.25" customHeight="1" x14ac:dyDescent="0.4">
      <c r="Q4" s="133"/>
      <c r="R4" s="133" t="s">
        <v>612</v>
      </c>
      <c r="S4" s="133"/>
      <c r="T4" s="133"/>
      <c r="U4" s="133"/>
      <c r="V4" s="133"/>
      <c r="W4" s="147"/>
      <c r="X4" s="133"/>
      <c r="Y4" s="209"/>
    </row>
    <row r="5" spans="1:25" ht="29.25" customHeight="1" x14ac:dyDescent="0.4">
      <c r="Q5" s="133"/>
      <c r="R5" s="133" t="s">
        <v>615</v>
      </c>
      <c r="S5" s="133"/>
      <c r="T5" s="133"/>
      <c r="U5" s="133"/>
      <c r="V5" s="135"/>
      <c r="W5" s="147"/>
      <c r="X5" s="133"/>
      <c r="Y5" s="209"/>
    </row>
    <row r="6" spans="1:25" ht="29.25" customHeight="1" x14ac:dyDescent="0.4">
      <c r="Q6" s="133"/>
      <c r="R6" s="133" t="s">
        <v>613</v>
      </c>
      <c r="S6" s="133"/>
      <c r="T6" s="133"/>
      <c r="U6" s="133"/>
      <c r="V6" s="135"/>
      <c r="W6" s="147"/>
      <c r="X6" s="133"/>
      <c r="Y6" s="209"/>
    </row>
    <row r="7" spans="1:25" ht="29.25" customHeight="1" x14ac:dyDescent="0.4"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X7" s="132"/>
      <c r="Y7" s="209"/>
    </row>
    <row r="8" spans="1:25" ht="29.25" customHeight="1" x14ac:dyDescent="0.4"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47"/>
      <c r="X8" s="133"/>
      <c r="Y8" s="209"/>
    </row>
    <row r="9" spans="1:25" ht="29.25" customHeight="1" x14ac:dyDescent="0.25"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X9" s="81"/>
      <c r="Y9" s="209"/>
    </row>
    <row r="10" spans="1:25" ht="33.75" x14ac:dyDescent="0.25">
      <c r="A10" s="215" t="s">
        <v>616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09"/>
    </row>
    <row r="11" spans="1:25" ht="23.25" customHeight="1" x14ac:dyDescent="0.25">
      <c r="A11" s="219" t="s">
        <v>577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09"/>
    </row>
    <row r="12" spans="1:25" ht="21" customHeight="1" x14ac:dyDescent="0.25">
      <c r="A12" s="205" t="s">
        <v>576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9"/>
    </row>
    <row r="13" spans="1:25" s="17" customFormat="1" ht="20.25" customHeight="1" x14ac:dyDescent="0.3">
      <c r="A13" s="14"/>
      <c r="B13" s="15"/>
      <c r="C13" s="16"/>
      <c r="J13" s="176"/>
      <c r="W13" s="176"/>
      <c r="X13" s="127" t="s">
        <v>358</v>
      </c>
      <c r="Y13" s="209"/>
    </row>
    <row r="14" spans="1:25" s="17" customFormat="1" ht="26.25" customHeight="1" x14ac:dyDescent="0.35">
      <c r="A14" s="188" t="s">
        <v>337</v>
      </c>
      <c r="B14" s="188" t="s">
        <v>327</v>
      </c>
      <c r="C14" s="188" t="s">
        <v>339</v>
      </c>
      <c r="D14" s="218" t="s">
        <v>224</v>
      </c>
      <c r="E14" s="218"/>
      <c r="F14" s="218"/>
      <c r="G14" s="218"/>
      <c r="H14" s="218"/>
      <c r="I14" s="218"/>
      <c r="J14" s="193" t="s">
        <v>609</v>
      </c>
      <c r="K14" s="218" t="s">
        <v>225</v>
      </c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193" t="s">
        <v>609</v>
      </c>
      <c r="X14" s="197" t="s">
        <v>226</v>
      </c>
      <c r="Y14" s="209"/>
    </row>
    <row r="15" spans="1:25" s="47" customFormat="1" ht="68.25" customHeight="1" x14ac:dyDescent="0.25">
      <c r="A15" s="188"/>
      <c r="B15" s="188"/>
      <c r="C15" s="188"/>
      <c r="D15" s="199" t="s">
        <v>607</v>
      </c>
      <c r="E15" s="199"/>
      <c r="F15" s="200"/>
      <c r="G15" s="198" t="s">
        <v>608</v>
      </c>
      <c r="H15" s="199"/>
      <c r="I15" s="200"/>
      <c r="J15" s="194"/>
      <c r="K15" s="198" t="s">
        <v>607</v>
      </c>
      <c r="L15" s="199"/>
      <c r="M15" s="199"/>
      <c r="N15" s="199"/>
      <c r="O15" s="199"/>
      <c r="P15" s="200"/>
      <c r="Q15" s="198" t="s">
        <v>608</v>
      </c>
      <c r="R15" s="199"/>
      <c r="S15" s="199"/>
      <c r="T15" s="199"/>
      <c r="U15" s="199"/>
      <c r="V15" s="200"/>
      <c r="W15" s="194"/>
      <c r="X15" s="197"/>
      <c r="Y15" s="209"/>
    </row>
    <row r="16" spans="1:25" s="47" customFormat="1" ht="29.25" customHeight="1" x14ac:dyDescent="0.25">
      <c r="A16" s="188"/>
      <c r="B16" s="188"/>
      <c r="C16" s="188"/>
      <c r="D16" s="216" t="s">
        <v>328</v>
      </c>
      <c r="E16" s="217" t="s">
        <v>228</v>
      </c>
      <c r="F16" s="216"/>
      <c r="G16" s="220" t="s">
        <v>328</v>
      </c>
      <c r="H16" s="220" t="s">
        <v>228</v>
      </c>
      <c r="I16" s="220"/>
      <c r="J16" s="194"/>
      <c r="K16" s="213" t="s">
        <v>328</v>
      </c>
      <c r="L16" s="213" t="s">
        <v>329</v>
      </c>
      <c r="M16" s="213" t="s">
        <v>227</v>
      </c>
      <c r="N16" s="141" t="s">
        <v>228</v>
      </c>
      <c r="O16" s="141"/>
      <c r="P16" s="213" t="s">
        <v>229</v>
      </c>
      <c r="Q16" s="213" t="s">
        <v>328</v>
      </c>
      <c r="R16" s="213" t="s">
        <v>329</v>
      </c>
      <c r="S16" s="213" t="s">
        <v>227</v>
      </c>
      <c r="T16" s="217" t="s">
        <v>228</v>
      </c>
      <c r="U16" s="216"/>
      <c r="V16" s="213" t="s">
        <v>229</v>
      </c>
      <c r="W16" s="194"/>
      <c r="X16" s="197"/>
      <c r="Y16" s="209"/>
    </row>
    <row r="17" spans="1:25" s="47" customFormat="1" ht="97.5" x14ac:dyDescent="0.25">
      <c r="A17" s="188"/>
      <c r="B17" s="188"/>
      <c r="C17" s="188"/>
      <c r="D17" s="216"/>
      <c r="E17" s="141" t="s">
        <v>230</v>
      </c>
      <c r="F17" s="141" t="s">
        <v>231</v>
      </c>
      <c r="G17" s="220"/>
      <c r="H17" s="141" t="s">
        <v>230</v>
      </c>
      <c r="I17" s="141" t="s">
        <v>231</v>
      </c>
      <c r="J17" s="195"/>
      <c r="K17" s="214"/>
      <c r="L17" s="214"/>
      <c r="M17" s="214"/>
      <c r="N17" s="141" t="s">
        <v>230</v>
      </c>
      <c r="O17" s="141" t="s">
        <v>231</v>
      </c>
      <c r="P17" s="214"/>
      <c r="Q17" s="214"/>
      <c r="R17" s="214"/>
      <c r="S17" s="214"/>
      <c r="T17" s="141" t="s">
        <v>230</v>
      </c>
      <c r="U17" s="141" t="s">
        <v>231</v>
      </c>
      <c r="V17" s="214"/>
      <c r="W17" s="195"/>
      <c r="X17" s="197"/>
      <c r="Y17" s="209"/>
    </row>
    <row r="18" spans="1:25" s="47" customFormat="1" ht="21" customHeight="1" x14ac:dyDescent="0.25">
      <c r="A18" s="7" t="s">
        <v>43</v>
      </c>
      <c r="B18" s="8"/>
      <c r="C18" s="9" t="s">
        <v>44</v>
      </c>
      <c r="D18" s="179">
        <f>D20+D21+D22+D23</f>
        <v>261195983</v>
      </c>
      <c r="E18" s="179">
        <f>E20+E21+E22+E23</f>
        <v>196459700</v>
      </c>
      <c r="F18" s="179">
        <f t="shared" ref="F18:X18" si="0">F20+F21+F22+F23</f>
        <v>5172383</v>
      </c>
      <c r="G18" s="179">
        <f>G20+G21+G22+G23</f>
        <v>189998434.47</v>
      </c>
      <c r="H18" s="179">
        <f>H20+H21+H22+H23</f>
        <v>146278051.99000001</v>
      </c>
      <c r="I18" s="179">
        <f t="shared" ref="I18" si="1">I20+I21+I22+I23</f>
        <v>3070869.96</v>
      </c>
      <c r="J18" s="180">
        <f>G18/D18*100</f>
        <v>72.741713822604993</v>
      </c>
      <c r="K18" s="179">
        <f t="shared" si="0"/>
        <v>2568000</v>
      </c>
      <c r="L18" s="179">
        <f t="shared" si="0"/>
        <v>668000</v>
      </c>
      <c r="M18" s="179">
        <f t="shared" si="0"/>
        <v>1900000</v>
      </c>
      <c r="N18" s="179">
        <f t="shared" si="0"/>
        <v>1332000</v>
      </c>
      <c r="O18" s="179">
        <f t="shared" si="0"/>
        <v>71500</v>
      </c>
      <c r="P18" s="179">
        <f t="shared" si="0"/>
        <v>668000</v>
      </c>
      <c r="Q18" s="179">
        <f t="shared" ref="Q18:V18" si="2">Q20+Q21+Q22+Q23</f>
        <v>4210783</v>
      </c>
      <c r="R18" s="179">
        <f t="shared" si="2"/>
        <v>598000</v>
      </c>
      <c r="S18" s="179">
        <f t="shared" si="2"/>
        <v>3064240.84</v>
      </c>
      <c r="T18" s="179">
        <f t="shared" si="2"/>
        <v>1927392.47</v>
      </c>
      <c r="U18" s="179">
        <f t="shared" si="2"/>
        <v>61003.839999999997</v>
      </c>
      <c r="V18" s="179">
        <f t="shared" si="2"/>
        <v>1146542.1600000001</v>
      </c>
      <c r="W18" s="180">
        <f>Q18/K18*100</f>
        <v>163.97130062305297</v>
      </c>
      <c r="X18" s="179">
        <f t="shared" si="0"/>
        <v>194209217.47</v>
      </c>
      <c r="Y18" s="209"/>
    </row>
    <row r="19" spans="1:25" s="47" customFormat="1" ht="61.5" hidden="1" customHeight="1" x14ac:dyDescent="0.25">
      <c r="A19" s="7"/>
      <c r="B19" s="8"/>
      <c r="C19" s="9" t="s">
        <v>439</v>
      </c>
      <c r="D19" s="179">
        <f>D24</f>
        <v>0</v>
      </c>
      <c r="E19" s="179">
        <f t="shared" ref="E19:X19" si="3">E24</f>
        <v>0</v>
      </c>
      <c r="F19" s="179">
        <f t="shared" si="3"/>
        <v>0</v>
      </c>
      <c r="G19" s="179">
        <f>G24</f>
        <v>0</v>
      </c>
      <c r="H19" s="179">
        <f t="shared" ref="H19:I19" si="4">H24</f>
        <v>0</v>
      </c>
      <c r="I19" s="179">
        <f t="shared" si="4"/>
        <v>0</v>
      </c>
      <c r="J19" s="180"/>
      <c r="K19" s="179">
        <f t="shared" si="3"/>
        <v>0</v>
      </c>
      <c r="L19" s="179">
        <f t="shared" si="3"/>
        <v>0</v>
      </c>
      <c r="M19" s="179">
        <f t="shared" si="3"/>
        <v>0</v>
      </c>
      <c r="N19" s="179">
        <f t="shared" si="3"/>
        <v>0</v>
      </c>
      <c r="O19" s="179">
        <f t="shared" si="3"/>
        <v>0</v>
      </c>
      <c r="P19" s="179">
        <f t="shared" si="3"/>
        <v>0</v>
      </c>
      <c r="Q19" s="179">
        <f t="shared" ref="Q19:V19" si="5">Q24</f>
        <v>0</v>
      </c>
      <c r="R19" s="179">
        <f t="shared" si="5"/>
        <v>0</v>
      </c>
      <c r="S19" s="179">
        <f t="shared" si="5"/>
        <v>0</v>
      </c>
      <c r="T19" s="179">
        <f t="shared" si="5"/>
        <v>0</v>
      </c>
      <c r="U19" s="179">
        <f t="shared" si="5"/>
        <v>0</v>
      </c>
      <c r="V19" s="179">
        <f t="shared" si="5"/>
        <v>0</v>
      </c>
      <c r="W19" s="180"/>
      <c r="X19" s="179">
        <f t="shared" si="3"/>
        <v>0</v>
      </c>
      <c r="Y19" s="209"/>
    </row>
    <row r="20" spans="1:25" ht="37.5" customHeight="1" x14ac:dyDescent="0.25">
      <c r="A20" s="36" t="s">
        <v>119</v>
      </c>
      <c r="B20" s="36" t="s">
        <v>46</v>
      </c>
      <c r="C20" s="6" t="s">
        <v>492</v>
      </c>
      <c r="D20" s="181">
        <f>'дод 2'!D24+'дод 2'!D79+'дод 2'!D138+'дод 2'!D170+'дод 2'!D207+'дод 2'!D214+'дод 2'!D230+'дод 2'!D266+'дод 2'!D270+'дод 2'!D289+'дод 2'!D296+'дод 2'!D299+'дод 2'!D310+'дод 2'!D307</f>
        <v>259560483</v>
      </c>
      <c r="E20" s="181">
        <f>'дод 2'!E24+'дод 2'!E79+'дод 2'!E138+'дод 2'!E170+'дод 2'!E207+'дод 2'!E214+'дод 2'!E230+'дод 2'!E266+'дод 2'!E270+'дод 2'!E289+'дод 2'!E296+'дод 2'!E299+'дод 2'!E310+'дод 2'!E307</f>
        <v>196459700</v>
      </c>
      <c r="F20" s="181">
        <f>'дод 2'!F24+'дод 2'!F79+'дод 2'!F138+'дод 2'!F170+'дод 2'!F207+'дод 2'!F214+'дод 2'!F230+'дод 2'!F266+'дод 2'!F270+'дод 2'!F289+'дод 2'!F296+'дод 2'!F299+'дод 2'!F310+'дод 2'!F307</f>
        <v>5172383</v>
      </c>
      <c r="G20" s="181">
        <f>'дод 2'!G24+'дод 2'!G79+'дод 2'!G138+'дод 2'!G170+'дод 2'!G207+'дод 2'!G214+'дод 2'!G230+'дод 2'!G266+'дод 2'!G270+'дод 2'!G289+'дод 2'!G296+'дод 2'!G299+'дод 2'!G310+'дод 2'!G307</f>
        <v>189710812.53</v>
      </c>
      <c r="H20" s="181">
        <f>'дод 2'!H24+'дод 2'!H79+'дод 2'!H138+'дод 2'!H170+'дод 2'!H207+'дод 2'!H214+'дод 2'!H230+'дод 2'!H266+'дод 2'!H270+'дод 2'!H289+'дод 2'!H296+'дод 2'!H299+'дод 2'!H310+'дод 2'!H307</f>
        <v>146278051.99000001</v>
      </c>
      <c r="I20" s="181">
        <f>'дод 2'!I24+'дод 2'!I79+'дод 2'!I138+'дод 2'!I170+'дод 2'!I207+'дод 2'!I214+'дод 2'!I230+'дод 2'!I266+'дод 2'!I270+'дод 2'!I289+'дод 2'!I296+'дод 2'!I299+'дод 2'!I310+'дод 2'!I307</f>
        <v>3070869.96</v>
      </c>
      <c r="J20" s="185">
        <f t="shared" ref="J20:J83" si="6">G20/D20*100</f>
        <v>73.08925085102419</v>
      </c>
      <c r="K20" s="181">
        <f>'дод 2'!K24+'дод 2'!K79+'дод 2'!K138+'дод 2'!K170+'дод 2'!K207+'дод 2'!K214+'дод 2'!K230+'дод 2'!K266+'дод 2'!K270+'дод 2'!K289+'дод 2'!K296+'дод 2'!K299+'дод 2'!K310+'дод 2'!K307</f>
        <v>2568000</v>
      </c>
      <c r="L20" s="181">
        <f>'дод 2'!L24+'дод 2'!L79+'дод 2'!L138+'дод 2'!L170+'дод 2'!L207+'дод 2'!L214+'дод 2'!L230+'дод 2'!L266+'дод 2'!L270+'дод 2'!L289+'дод 2'!L296+'дод 2'!L299+'дод 2'!L310+'дод 2'!L307</f>
        <v>668000</v>
      </c>
      <c r="M20" s="181">
        <f>'дод 2'!M24+'дод 2'!M79+'дод 2'!M138+'дод 2'!M170+'дод 2'!M207+'дод 2'!M214+'дод 2'!M230+'дод 2'!M266+'дод 2'!M270+'дод 2'!M289+'дод 2'!M296+'дод 2'!M299+'дод 2'!M310+'дод 2'!M307</f>
        <v>1900000</v>
      </c>
      <c r="N20" s="181">
        <f>'дод 2'!N24+'дод 2'!N79+'дод 2'!N138+'дод 2'!N170+'дод 2'!N207+'дод 2'!N214+'дод 2'!N230+'дод 2'!N266+'дод 2'!N270+'дод 2'!N289+'дод 2'!N296+'дод 2'!N299+'дод 2'!N310+'дод 2'!N307</f>
        <v>1332000</v>
      </c>
      <c r="O20" s="181">
        <f>'дод 2'!O24+'дод 2'!O79+'дод 2'!O138+'дод 2'!O170+'дод 2'!O207+'дод 2'!O214+'дод 2'!O230+'дод 2'!O266+'дод 2'!O270+'дод 2'!O289+'дод 2'!O296+'дод 2'!O299+'дод 2'!O310+'дод 2'!O307</f>
        <v>71500</v>
      </c>
      <c r="P20" s="181">
        <f>'дод 2'!P24+'дод 2'!P79+'дод 2'!P138+'дод 2'!P170+'дод 2'!P207+'дод 2'!P214+'дод 2'!P230+'дод 2'!P266+'дод 2'!P270+'дод 2'!P289+'дод 2'!P296+'дод 2'!P299+'дод 2'!P310+'дод 2'!P307</f>
        <v>668000</v>
      </c>
      <c r="Q20" s="181">
        <f>'дод 2'!Q24+'дод 2'!Q79+'дод 2'!Q138+'дод 2'!Q170+'дод 2'!Q207+'дод 2'!Q214+'дод 2'!Q230+'дод 2'!Q266+'дод 2'!Q270+'дод 2'!Q289+'дод 2'!Q296+'дод 2'!Q299+'дод 2'!Q310+'дод 2'!Q307</f>
        <v>4210783</v>
      </c>
      <c r="R20" s="181">
        <f>'дод 2'!R24+'дод 2'!R79+'дод 2'!R138+'дод 2'!R170+'дод 2'!R207+'дод 2'!R214+'дод 2'!R230+'дод 2'!R266+'дод 2'!R270+'дод 2'!R289+'дод 2'!R296+'дод 2'!R299+'дод 2'!R310+'дод 2'!R307</f>
        <v>598000</v>
      </c>
      <c r="S20" s="181">
        <f>'дод 2'!S24+'дод 2'!S79+'дод 2'!S138+'дод 2'!S170+'дод 2'!S207+'дод 2'!S214+'дод 2'!S230+'дод 2'!S266+'дод 2'!S270+'дод 2'!S289+'дод 2'!S296+'дод 2'!S299+'дод 2'!S310+'дод 2'!S307</f>
        <v>3064240.84</v>
      </c>
      <c r="T20" s="181">
        <f>'дод 2'!T24+'дод 2'!T79+'дод 2'!T138+'дод 2'!T170+'дод 2'!T207+'дод 2'!T214+'дод 2'!T230+'дод 2'!T266+'дод 2'!T270+'дод 2'!T289+'дод 2'!T296+'дод 2'!T299+'дод 2'!T310+'дод 2'!T307</f>
        <v>1927392.47</v>
      </c>
      <c r="U20" s="181">
        <f>'дод 2'!U24+'дод 2'!U79+'дод 2'!U138+'дод 2'!U170+'дод 2'!U207+'дод 2'!U214+'дод 2'!U230+'дод 2'!U266+'дод 2'!U270+'дод 2'!U289+'дод 2'!U296+'дод 2'!U299+'дод 2'!U310+'дод 2'!U307</f>
        <v>61003.839999999997</v>
      </c>
      <c r="V20" s="181">
        <f>'дод 2'!V24+'дод 2'!V79+'дод 2'!V138+'дод 2'!V170+'дод 2'!V207+'дод 2'!V214+'дод 2'!V230+'дод 2'!V266+'дод 2'!V270+'дод 2'!V289+'дод 2'!V296+'дод 2'!V299+'дод 2'!V310+'дод 2'!V307</f>
        <v>1146542.1600000001</v>
      </c>
      <c r="W20" s="185">
        <f t="shared" ref="W20:W82" si="7">Q20/K20*100</f>
        <v>163.97130062305297</v>
      </c>
      <c r="X20" s="181">
        <f>'дод 2'!X24+'дод 2'!X79+'дод 2'!X138+'дод 2'!X170+'дод 2'!X207+'дод 2'!X214+'дод 2'!X230+'дод 2'!X266+'дод 2'!X270+'дод 2'!X289+'дод 2'!X296+'дод 2'!X299+'дод 2'!X310+'дод 2'!X307</f>
        <v>193921595.53</v>
      </c>
      <c r="Y20" s="209"/>
    </row>
    <row r="21" spans="1:25" ht="33" customHeight="1" x14ac:dyDescent="0.25">
      <c r="A21" s="52" t="s">
        <v>90</v>
      </c>
      <c r="B21" s="52" t="s">
        <v>460</v>
      </c>
      <c r="C21" s="6" t="s">
        <v>451</v>
      </c>
      <c r="D21" s="181">
        <f>'дод 2'!D25</f>
        <v>200000</v>
      </c>
      <c r="E21" s="181">
        <f>'дод 2'!E25</f>
        <v>0</v>
      </c>
      <c r="F21" s="181">
        <f>'дод 2'!F25</f>
        <v>0</v>
      </c>
      <c r="G21" s="181">
        <f>'дод 2'!G25</f>
        <v>0</v>
      </c>
      <c r="H21" s="181">
        <f>'дод 2'!H25</f>
        <v>0</v>
      </c>
      <c r="I21" s="181">
        <f>'дод 2'!I25</f>
        <v>0</v>
      </c>
      <c r="J21" s="185">
        <f t="shared" si="6"/>
        <v>0</v>
      </c>
      <c r="K21" s="181">
        <f>'дод 2'!K25</f>
        <v>0</v>
      </c>
      <c r="L21" s="181">
        <f>'дод 2'!L25</f>
        <v>0</v>
      </c>
      <c r="M21" s="181">
        <f>'дод 2'!M25</f>
        <v>0</v>
      </c>
      <c r="N21" s="181">
        <f>'дод 2'!N25</f>
        <v>0</v>
      </c>
      <c r="O21" s="181">
        <f>'дод 2'!O25</f>
        <v>0</v>
      </c>
      <c r="P21" s="181">
        <f>'дод 2'!P25</f>
        <v>0</v>
      </c>
      <c r="Q21" s="181">
        <f>'дод 2'!Q25</f>
        <v>0</v>
      </c>
      <c r="R21" s="181">
        <f>'дод 2'!R25</f>
        <v>0</v>
      </c>
      <c r="S21" s="181">
        <f>'дод 2'!S25</f>
        <v>0</v>
      </c>
      <c r="T21" s="181">
        <f>'дод 2'!T25</f>
        <v>0</v>
      </c>
      <c r="U21" s="181">
        <f>'дод 2'!U25</f>
        <v>0</v>
      </c>
      <c r="V21" s="181">
        <f>'дод 2'!V25</f>
        <v>0</v>
      </c>
      <c r="W21" s="185"/>
      <c r="X21" s="181">
        <f>'дод 2'!X25</f>
        <v>0</v>
      </c>
      <c r="Y21" s="209"/>
    </row>
    <row r="22" spans="1:25" ht="22.5" customHeight="1" x14ac:dyDescent="0.25">
      <c r="A22" s="36" t="s">
        <v>45</v>
      </c>
      <c r="B22" s="36" t="s">
        <v>93</v>
      </c>
      <c r="C22" s="6" t="s">
        <v>242</v>
      </c>
      <c r="D22" s="181">
        <f>'дод 2'!D26+'дод 2'!D171+'дод 2'!D231</f>
        <v>1435500</v>
      </c>
      <c r="E22" s="181">
        <f>'дод 2'!E26+'дод 2'!E171+'дод 2'!E231</f>
        <v>0</v>
      </c>
      <c r="F22" s="181">
        <f>'дод 2'!F26+'дод 2'!F171+'дод 2'!F231</f>
        <v>0</v>
      </c>
      <c r="G22" s="181">
        <f>'дод 2'!G26+'дод 2'!G171+'дод 2'!G231</f>
        <v>287621.94</v>
      </c>
      <c r="H22" s="181">
        <f>'дод 2'!H26+'дод 2'!H171+'дод 2'!H231</f>
        <v>0</v>
      </c>
      <c r="I22" s="181">
        <f>'дод 2'!I26+'дод 2'!I171+'дод 2'!I231</f>
        <v>0</v>
      </c>
      <c r="J22" s="185">
        <f t="shared" si="6"/>
        <v>20.036359456635321</v>
      </c>
      <c r="K22" s="181">
        <f>'дод 2'!K26+'дод 2'!K171+'дод 2'!K231</f>
        <v>0</v>
      </c>
      <c r="L22" s="181">
        <f>'дод 2'!L26+'дод 2'!L171+'дод 2'!L231</f>
        <v>0</v>
      </c>
      <c r="M22" s="181">
        <f>'дод 2'!M26+'дод 2'!M171+'дод 2'!M231</f>
        <v>0</v>
      </c>
      <c r="N22" s="181">
        <f>'дод 2'!N26+'дод 2'!N171+'дод 2'!N231</f>
        <v>0</v>
      </c>
      <c r="O22" s="181">
        <f>'дод 2'!O26+'дод 2'!O171+'дод 2'!O231</f>
        <v>0</v>
      </c>
      <c r="P22" s="181">
        <f>'дод 2'!P26+'дод 2'!P171+'дод 2'!P231</f>
        <v>0</v>
      </c>
      <c r="Q22" s="181">
        <f>'дод 2'!Q26+'дод 2'!Q171+'дод 2'!Q231</f>
        <v>0</v>
      </c>
      <c r="R22" s="181">
        <f>'дод 2'!R26+'дод 2'!R171+'дод 2'!R231</f>
        <v>0</v>
      </c>
      <c r="S22" s="181">
        <f>'дод 2'!S26+'дод 2'!S171+'дод 2'!S231</f>
        <v>0</v>
      </c>
      <c r="T22" s="181">
        <f>'дод 2'!T26+'дод 2'!T171+'дод 2'!T231</f>
        <v>0</v>
      </c>
      <c r="U22" s="181">
        <f>'дод 2'!U26+'дод 2'!U171+'дод 2'!U231</f>
        <v>0</v>
      </c>
      <c r="V22" s="181">
        <f>'дод 2'!V26+'дод 2'!V171+'дод 2'!V231</f>
        <v>0</v>
      </c>
      <c r="W22" s="185"/>
      <c r="X22" s="181">
        <f>'дод 2'!X26+'дод 2'!X171+'дод 2'!X231</f>
        <v>287621.94</v>
      </c>
      <c r="Y22" s="209"/>
    </row>
    <row r="23" spans="1:25" ht="27" hidden="1" customHeight="1" x14ac:dyDescent="0.25">
      <c r="A23" s="52" t="s">
        <v>435</v>
      </c>
      <c r="B23" s="52" t="s">
        <v>119</v>
      </c>
      <c r="C23" s="6" t="s">
        <v>436</v>
      </c>
      <c r="D23" s="181">
        <f>'дод 2'!D27</f>
        <v>0</v>
      </c>
      <c r="E23" s="181">
        <f>'дод 2'!E27</f>
        <v>0</v>
      </c>
      <c r="F23" s="181">
        <f>'дод 2'!F27</f>
        <v>0</v>
      </c>
      <c r="G23" s="181">
        <f>'дод 2'!G27</f>
        <v>0</v>
      </c>
      <c r="H23" s="181">
        <f>'дод 2'!H27</f>
        <v>0</v>
      </c>
      <c r="I23" s="181">
        <f>'дод 2'!I27</f>
        <v>0</v>
      </c>
      <c r="J23" s="180" t="e">
        <f t="shared" si="6"/>
        <v>#DIV/0!</v>
      </c>
      <c r="K23" s="181">
        <f>'дод 2'!K27</f>
        <v>0</v>
      </c>
      <c r="L23" s="181">
        <f>'дод 2'!L27</f>
        <v>0</v>
      </c>
      <c r="M23" s="181">
        <f>'дод 2'!M27</f>
        <v>0</v>
      </c>
      <c r="N23" s="181">
        <f>'дод 2'!N27</f>
        <v>0</v>
      </c>
      <c r="O23" s="181">
        <f>'дод 2'!O27</f>
        <v>0</v>
      </c>
      <c r="P23" s="181">
        <f>'дод 2'!P27</f>
        <v>0</v>
      </c>
      <c r="Q23" s="181">
        <f>'дод 2'!Q27</f>
        <v>0</v>
      </c>
      <c r="R23" s="181">
        <f>'дод 2'!R27</f>
        <v>0</v>
      </c>
      <c r="S23" s="181">
        <f>'дод 2'!S27</f>
        <v>0</v>
      </c>
      <c r="T23" s="181">
        <f>'дод 2'!T27</f>
        <v>0</v>
      </c>
      <c r="U23" s="181">
        <f>'дод 2'!U27</f>
        <v>0</v>
      </c>
      <c r="V23" s="181">
        <f>'дод 2'!V27</f>
        <v>0</v>
      </c>
      <c r="W23" s="180" t="e">
        <f t="shared" si="7"/>
        <v>#DIV/0!</v>
      </c>
      <c r="X23" s="181">
        <f>'дод 2'!X27</f>
        <v>0</v>
      </c>
      <c r="Y23" s="209"/>
    </row>
    <row r="24" spans="1:25" s="49" customFormat="1" ht="63" hidden="1" customHeight="1" x14ac:dyDescent="0.25">
      <c r="A24" s="68"/>
      <c r="B24" s="77"/>
      <c r="C24" s="69" t="s">
        <v>439</v>
      </c>
      <c r="D24" s="182">
        <f>'дод 2'!D28</f>
        <v>0</v>
      </c>
      <c r="E24" s="182">
        <f>'дод 2'!E28</f>
        <v>0</v>
      </c>
      <c r="F24" s="182">
        <f>'дод 2'!F28</f>
        <v>0</v>
      </c>
      <c r="G24" s="182">
        <f>'дод 2'!G28</f>
        <v>0</v>
      </c>
      <c r="H24" s="182">
        <f>'дод 2'!H28</f>
        <v>0</v>
      </c>
      <c r="I24" s="182">
        <f>'дод 2'!I28</f>
        <v>0</v>
      </c>
      <c r="J24" s="180" t="e">
        <f t="shared" si="6"/>
        <v>#DIV/0!</v>
      </c>
      <c r="K24" s="182">
        <f>'дод 2'!K28</f>
        <v>0</v>
      </c>
      <c r="L24" s="182">
        <f>'дод 2'!L28</f>
        <v>0</v>
      </c>
      <c r="M24" s="182">
        <f>'дод 2'!M28</f>
        <v>0</v>
      </c>
      <c r="N24" s="182">
        <f>'дод 2'!N28</f>
        <v>0</v>
      </c>
      <c r="O24" s="182">
        <f>'дод 2'!O28</f>
        <v>0</v>
      </c>
      <c r="P24" s="182">
        <f>'дод 2'!P28</f>
        <v>0</v>
      </c>
      <c r="Q24" s="182">
        <f>'дод 2'!Q28</f>
        <v>0</v>
      </c>
      <c r="R24" s="182">
        <f>'дод 2'!R28</f>
        <v>0</v>
      </c>
      <c r="S24" s="182">
        <f>'дод 2'!S28</f>
        <v>0</v>
      </c>
      <c r="T24" s="182">
        <f>'дод 2'!T28</f>
        <v>0</v>
      </c>
      <c r="U24" s="182">
        <f>'дод 2'!U28</f>
        <v>0</v>
      </c>
      <c r="V24" s="182">
        <f>'дод 2'!V28</f>
        <v>0</v>
      </c>
      <c r="W24" s="180" t="e">
        <f t="shared" si="7"/>
        <v>#DIV/0!</v>
      </c>
      <c r="X24" s="182">
        <f>'дод 2'!X28</f>
        <v>0</v>
      </c>
      <c r="Y24" s="209"/>
    </row>
    <row r="25" spans="1:25" s="47" customFormat="1" ht="18.75" customHeight="1" x14ac:dyDescent="0.25">
      <c r="A25" s="37" t="s">
        <v>47</v>
      </c>
      <c r="B25" s="38"/>
      <c r="C25" s="9" t="s">
        <v>403</v>
      </c>
      <c r="D25" s="179">
        <f>D37+D39+D46+D48+D49+D52+D54+D56+D59+D61+D62+D63+D64+D65+D66+D68+D69+D70+D72+D74+D76+D78</f>
        <v>1122499181.23</v>
      </c>
      <c r="E25" s="179">
        <f t="shared" ref="E25:X25" si="8">E37+E39+E46+E48+E49+E52+E54+E56+E59+E61+E62+E63+E64+E65+E66+E68+E69+E70+E72+E74+E76+E78</f>
        <v>810172830</v>
      </c>
      <c r="F25" s="179">
        <f t="shared" si="8"/>
        <v>62483910</v>
      </c>
      <c r="G25" s="179">
        <f>G37+G39+G46+G48+G49+G52+G54+G56+G59+G61+G62+G63+G64+G65+G66+G68+G69+G70+G72+G74+G76+G78</f>
        <v>817045073.78000009</v>
      </c>
      <c r="H25" s="179">
        <f t="shared" ref="H25:I25" si="9">H37+H39+H46+H48+H49+H52+H54+H56+H59+H61+H62+H63+H64+H65+H66+H68+H69+H70+H72+H74+H76+H78</f>
        <v>596158891.74000001</v>
      </c>
      <c r="I25" s="179">
        <f t="shared" si="9"/>
        <v>43676573.899999991</v>
      </c>
      <c r="J25" s="180">
        <f t="shared" si="6"/>
        <v>72.788032939561447</v>
      </c>
      <c r="K25" s="179">
        <f t="shared" si="8"/>
        <v>50233030.18</v>
      </c>
      <c r="L25" s="179">
        <f t="shared" si="8"/>
        <v>10613430.18</v>
      </c>
      <c r="M25" s="179">
        <f t="shared" si="8"/>
        <v>39616470</v>
      </c>
      <c r="N25" s="179">
        <f t="shared" si="8"/>
        <v>4494964</v>
      </c>
      <c r="O25" s="179">
        <f t="shared" si="8"/>
        <v>139890</v>
      </c>
      <c r="P25" s="179">
        <f t="shared" si="8"/>
        <v>10616560.18</v>
      </c>
      <c r="Q25" s="179">
        <f t="shared" ref="Q25:V25" si="10">Q37+Q39+Q46+Q48+Q49+Q52+Q54+Q56+Q59+Q61+Q62+Q63+Q64+Q65+Q66+Q68+Q69+Q70+Q72+Q74+Q76+Q78</f>
        <v>31165468.930000003</v>
      </c>
      <c r="R25" s="179">
        <f t="shared" si="10"/>
        <v>3123383</v>
      </c>
      <c r="S25" s="179">
        <f t="shared" si="10"/>
        <v>25222176.360000003</v>
      </c>
      <c r="T25" s="179">
        <f t="shared" si="10"/>
        <v>3599467.87</v>
      </c>
      <c r="U25" s="179">
        <f t="shared" si="10"/>
        <v>61689.34</v>
      </c>
      <c r="V25" s="179">
        <f t="shared" si="10"/>
        <v>5943292.5700000003</v>
      </c>
      <c r="W25" s="180">
        <f t="shared" si="7"/>
        <v>62.041785690261541</v>
      </c>
      <c r="X25" s="179">
        <f t="shared" si="8"/>
        <v>848210542.71000016</v>
      </c>
      <c r="Y25" s="209"/>
    </row>
    <row r="26" spans="1:25" s="48" customFormat="1" ht="31.5" x14ac:dyDescent="0.25">
      <c r="A26" s="62"/>
      <c r="B26" s="65"/>
      <c r="C26" s="66" t="s">
        <v>389</v>
      </c>
      <c r="D26" s="183">
        <f>D50+D53+D55</f>
        <v>482448000</v>
      </c>
      <c r="E26" s="183">
        <f t="shared" ref="E26:X26" si="11">E50+E53+E55</f>
        <v>396066000</v>
      </c>
      <c r="F26" s="183">
        <f t="shared" si="11"/>
        <v>0</v>
      </c>
      <c r="G26" s="183">
        <f>G50+G53+G55</f>
        <v>353429037.88</v>
      </c>
      <c r="H26" s="183">
        <f t="shared" ref="H26:I26" si="12">H50+H53+H55</f>
        <v>290129988.41999996</v>
      </c>
      <c r="I26" s="183">
        <f t="shared" si="12"/>
        <v>0</v>
      </c>
      <c r="J26" s="184">
        <f t="shared" si="6"/>
        <v>73.257436631512618</v>
      </c>
      <c r="K26" s="183">
        <f t="shared" si="11"/>
        <v>0</v>
      </c>
      <c r="L26" s="183">
        <f t="shared" si="11"/>
        <v>0</v>
      </c>
      <c r="M26" s="183">
        <f t="shared" si="11"/>
        <v>0</v>
      </c>
      <c r="N26" s="183">
        <f t="shared" si="11"/>
        <v>0</v>
      </c>
      <c r="O26" s="183">
        <f t="shared" si="11"/>
        <v>0</v>
      </c>
      <c r="P26" s="183">
        <f t="shared" si="11"/>
        <v>0</v>
      </c>
      <c r="Q26" s="183">
        <f t="shared" ref="Q26:V26" si="13">Q50+Q53+Q55</f>
        <v>0</v>
      </c>
      <c r="R26" s="183">
        <f t="shared" si="13"/>
        <v>0</v>
      </c>
      <c r="S26" s="183">
        <f t="shared" si="13"/>
        <v>0</v>
      </c>
      <c r="T26" s="183">
        <f t="shared" si="13"/>
        <v>0</v>
      </c>
      <c r="U26" s="183">
        <f t="shared" si="13"/>
        <v>0</v>
      </c>
      <c r="V26" s="183">
        <f t="shared" si="13"/>
        <v>0</v>
      </c>
      <c r="W26" s="184"/>
      <c r="X26" s="183">
        <f t="shared" si="11"/>
        <v>353429037.88</v>
      </c>
      <c r="Y26" s="209"/>
    </row>
    <row r="27" spans="1:25" s="48" customFormat="1" ht="47.25" x14ac:dyDescent="0.25">
      <c r="A27" s="62"/>
      <c r="B27" s="65"/>
      <c r="C27" s="67" t="s">
        <v>541</v>
      </c>
      <c r="D27" s="183">
        <f>D57</f>
        <v>246000</v>
      </c>
      <c r="E27" s="183">
        <f t="shared" ref="E27:X27" si="14">E57</f>
        <v>0</v>
      </c>
      <c r="F27" s="183">
        <f t="shared" si="14"/>
        <v>0</v>
      </c>
      <c r="G27" s="183">
        <f>G57</f>
        <v>41500</v>
      </c>
      <c r="H27" s="183">
        <f t="shared" ref="H27:I27" si="15">H57</f>
        <v>0</v>
      </c>
      <c r="I27" s="183">
        <f t="shared" si="15"/>
        <v>0</v>
      </c>
      <c r="J27" s="184">
        <f t="shared" si="6"/>
        <v>16.869918699186993</v>
      </c>
      <c r="K27" s="183">
        <f t="shared" si="14"/>
        <v>1754000</v>
      </c>
      <c r="L27" s="183">
        <f t="shared" si="14"/>
        <v>1754000</v>
      </c>
      <c r="M27" s="183">
        <f t="shared" si="14"/>
        <v>0</v>
      </c>
      <c r="N27" s="183">
        <f t="shared" si="14"/>
        <v>0</v>
      </c>
      <c r="O27" s="183">
        <f t="shared" si="14"/>
        <v>0</v>
      </c>
      <c r="P27" s="183">
        <f t="shared" si="14"/>
        <v>1754000</v>
      </c>
      <c r="Q27" s="183">
        <f t="shared" ref="Q27:V27" si="16">Q57</f>
        <v>206946</v>
      </c>
      <c r="R27" s="183">
        <f t="shared" si="16"/>
        <v>206946</v>
      </c>
      <c r="S27" s="183">
        <f t="shared" si="16"/>
        <v>0</v>
      </c>
      <c r="T27" s="183">
        <f t="shared" si="16"/>
        <v>0</v>
      </c>
      <c r="U27" s="183">
        <f t="shared" si="16"/>
        <v>0</v>
      </c>
      <c r="V27" s="183">
        <f t="shared" si="16"/>
        <v>206946</v>
      </c>
      <c r="W27" s="184">
        <f t="shared" si="7"/>
        <v>11.798517673888256</v>
      </c>
      <c r="X27" s="183">
        <f t="shared" si="14"/>
        <v>248446</v>
      </c>
      <c r="Y27" s="209"/>
    </row>
    <row r="28" spans="1:25" s="48" customFormat="1" ht="47.25" x14ac:dyDescent="0.25">
      <c r="A28" s="62"/>
      <c r="B28" s="65"/>
      <c r="C28" s="66" t="s">
        <v>384</v>
      </c>
      <c r="D28" s="183">
        <f>D51+D67</f>
        <v>3578416</v>
      </c>
      <c r="E28" s="183">
        <f t="shared" ref="E28:X28" si="17">E51+E67</f>
        <v>1228720</v>
      </c>
      <c r="F28" s="183">
        <f t="shared" si="17"/>
        <v>0</v>
      </c>
      <c r="G28" s="183">
        <f>G51+G67</f>
        <v>2170382.4</v>
      </c>
      <c r="H28" s="183">
        <f t="shared" ref="H28:I28" si="18">H51+H67</f>
        <v>557814.72</v>
      </c>
      <c r="I28" s="183">
        <f t="shared" si="18"/>
        <v>0</v>
      </c>
      <c r="J28" s="184">
        <f t="shared" si="6"/>
        <v>60.652042691514907</v>
      </c>
      <c r="K28" s="183">
        <f t="shared" si="17"/>
        <v>0</v>
      </c>
      <c r="L28" s="183">
        <f t="shared" si="17"/>
        <v>0</v>
      </c>
      <c r="M28" s="183">
        <f t="shared" si="17"/>
        <v>0</v>
      </c>
      <c r="N28" s="183">
        <f t="shared" si="17"/>
        <v>0</v>
      </c>
      <c r="O28" s="183">
        <f t="shared" si="17"/>
        <v>0</v>
      </c>
      <c r="P28" s="183">
        <f t="shared" si="17"/>
        <v>0</v>
      </c>
      <c r="Q28" s="183">
        <f t="shared" ref="Q28:V28" si="19">Q51+Q67</f>
        <v>0</v>
      </c>
      <c r="R28" s="183">
        <f t="shared" si="19"/>
        <v>0</v>
      </c>
      <c r="S28" s="183">
        <f t="shared" si="19"/>
        <v>0</v>
      </c>
      <c r="T28" s="183">
        <f t="shared" si="19"/>
        <v>0</v>
      </c>
      <c r="U28" s="183">
        <f t="shared" si="19"/>
        <v>0</v>
      </c>
      <c r="V28" s="183">
        <f t="shared" si="19"/>
        <v>0</v>
      </c>
      <c r="W28" s="184"/>
      <c r="X28" s="183">
        <f t="shared" si="17"/>
        <v>2170382.4</v>
      </c>
      <c r="Y28" s="209"/>
    </row>
    <row r="29" spans="1:25" s="48" customFormat="1" ht="47.25" hidden="1" customHeight="1" x14ac:dyDescent="0.25">
      <c r="A29" s="62"/>
      <c r="B29" s="65"/>
      <c r="C29" s="66" t="s">
        <v>386</v>
      </c>
      <c r="D29" s="183"/>
      <c r="E29" s="183"/>
      <c r="F29" s="183"/>
      <c r="G29" s="183"/>
      <c r="H29" s="183"/>
      <c r="I29" s="183"/>
      <c r="J29" s="184" t="e">
        <f t="shared" si="6"/>
        <v>#DIV/0!</v>
      </c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4" t="e">
        <f t="shared" si="7"/>
        <v>#DIV/0!</v>
      </c>
      <c r="X29" s="183"/>
      <c r="Y29" s="209"/>
    </row>
    <row r="30" spans="1:25" s="48" customFormat="1" ht="50.25" customHeight="1" x14ac:dyDescent="0.25">
      <c r="A30" s="62"/>
      <c r="B30" s="65"/>
      <c r="C30" s="67" t="s">
        <v>383</v>
      </c>
      <c r="D30" s="183">
        <f>D77</f>
        <v>2612700</v>
      </c>
      <c r="E30" s="183">
        <f t="shared" ref="E30:X30" si="20">E77</f>
        <v>1459720</v>
      </c>
      <c r="F30" s="183">
        <f t="shared" si="20"/>
        <v>0</v>
      </c>
      <c r="G30" s="183">
        <f>G77</f>
        <v>771825.62</v>
      </c>
      <c r="H30" s="183">
        <f t="shared" ref="H30:I30" si="21">H77</f>
        <v>429418.78</v>
      </c>
      <c r="I30" s="183">
        <f t="shared" si="21"/>
        <v>0</v>
      </c>
      <c r="J30" s="184">
        <f t="shared" si="6"/>
        <v>29.541302866766177</v>
      </c>
      <c r="K30" s="183">
        <f t="shared" si="20"/>
        <v>72000</v>
      </c>
      <c r="L30" s="183">
        <f t="shared" si="20"/>
        <v>72000</v>
      </c>
      <c r="M30" s="183">
        <f t="shared" si="20"/>
        <v>0</v>
      </c>
      <c r="N30" s="183">
        <f t="shared" si="20"/>
        <v>0</v>
      </c>
      <c r="O30" s="183">
        <f t="shared" si="20"/>
        <v>0</v>
      </c>
      <c r="P30" s="183">
        <f t="shared" si="20"/>
        <v>72000</v>
      </c>
      <c r="Q30" s="183">
        <f t="shared" ref="Q30:V30" si="22">Q77</f>
        <v>0</v>
      </c>
      <c r="R30" s="183">
        <f t="shared" si="22"/>
        <v>0</v>
      </c>
      <c r="S30" s="183">
        <f t="shared" si="22"/>
        <v>0</v>
      </c>
      <c r="T30" s="183">
        <f t="shared" si="22"/>
        <v>0</v>
      </c>
      <c r="U30" s="183">
        <f t="shared" si="22"/>
        <v>0</v>
      </c>
      <c r="V30" s="183">
        <f t="shared" si="22"/>
        <v>0</v>
      </c>
      <c r="W30" s="184">
        <f t="shared" si="7"/>
        <v>0</v>
      </c>
      <c r="X30" s="183">
        <f t="shared" si="20"/>
        <v>771825.62</v>
      </c>
      <c r="Y30" s="209"/>
    </row>
    <row r="31" spans="1:25" s="48" customFormat="1" ht="63" hidden="1" customHeight="1" x14ac:dyDescent="0.25">
      <c r="A31" s="62"/>
      <c r="B31" s="65"/>
      <c r="C31" s="66" t="s">
        <v>385</v>
      </c>
      <c r="D31" s="183"/>
      <c r="E31" s="183"/>
      <c r="F31" s="183"/>
      <c r="G31" s="183"/>
      <c r="H31" s="183"/>
      <c r="I31" s="183"/>
      <c r="J31" s="184" t="e">
        <f t="shared" si="6"/>
        <v>#DIV/0!</v>
      </c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4" t="e">
        <f t="shared" si="7"/>
        <v>#DIV/0!</v>
      </c>
      <c r="X31" s="183"/>
      <c r="Y31" s="209"/>
    </row>
    <row r="32" spans="1:25" s="48" customFormat="1" ht="78.75" x14ac:dyDescent="0.25">
      <c r="A32" s="62"/>
      <c r="B32" s="62"/>
      <c r="C32" s="67" t="s">
        <v>522</v>
      </c>
      <c r="D32" s="183">
        <f>D79</f>
        <v>1174231</v>
      </c>
      <c r="E32" s="183">
        <f t="shared" ref="E32:X32" si="23">E79</f>
        <v>962484</v>
      </c>
      <c r="F32" s="183">
        <f t="shared" si="23"/>
        <v>0</v>
      </c>
      <c r="G32" s="183">
        <f>G79</f>
        <v>671605.96</v>
      </c>
      <c r="H32" s="183">
        <f t="shared" ref="H32:I32" si="24">H79</f>
        <v>550495.69999999995</v>
      </c>
      <c r="I32" s="183">
        <f t="shared" si="24"/>
        <v>0</v>
      </c>
      <c r="J32" s="184">
        <f t="shared" si="6"/>
        <v>57.195386597696704</v>
      </c>
      <c r="K32" s="183">
        <f t="shared" si="23"/>
        <v>0</v>
      </c>
      <c r="L32" s="183">
        <f t="shared" si="23"/>
        <v>0</v>
      </c>
      <c r="M32" s="183">
        <f t="shared" si="23"/>
        <v>0</v>
      </c>
      <c r="N32" s="183">
        <f t="shared" si="23"/>
        <v>0</v>
      </c>
      <c r="O32" s="183">
        <f t="shared" si="23"/>
        <v>0</v>
      </c>
      <c r="P32" s="183">
        <f t="shared" si="23"/>
        <v>0</v>
      </c>
      <c r="Q32" s="183">
        <f t="shared" ref="Q32:V32" si="25">Q79</f>
        <v>0</v>
      </c>
      <c r="R32" s="183">
        <f t="shared" si="25"/>
        <v>0</v>
      </c>
      <c r="S32" s="183">
        <f t="shared" si="25"/>
        <v>0</v>
      </c>
      <c r="T32" s="183">
        <f t="shared" si="25"/>
        <v>0</v>
      </c>
      <c r="U32" s="183">
        <f t="shared" si="25"/>
        <v>0</v>
      </c>
      <c r="V32" s="183">
        <f t="shared" si="25"/>
        <v>0</v>
      </c>
      <c r="W32" s="184"/>
      <c r="X32" s="183">
        <f t="shared" si="23"/>
        <v>671605.96</v>
      </c>
      <c r="Y32" s="209"/>
    </row>
    <row r="33" spans="1:25" s="48" customFormat="1" ht="31.5" x14ac:dyDescent="0.25">
      <c r="A33" s="62"/>
      <c r="B33" s="62"/>
      <c r="C33" s="67" t="s">
        <v>538</v>
      </c>
      <c r="D33" s="183">
        <f>D58+D60</f>
        <v>709009.6</v>
      </c>
      <c r="E33" s="183">
        <f t="shared" ref="E33:X33" si="26">E58+E60</f>
        <v>0</v>
      </c>
      <c r="F33" s="183">
        <f t="shared" si="26"/>
        <v>0</v>
      </c>
      <c r="G33" s="183">
        <f>G58+G60</f>
        <v>515026.5</v>
      </c>
      <c r="H33" s="183">
        <f t="shared" ref="H33:I33" si="27">H58+H60</f>
        <v>0</v>
      </c>
      <c r="I33" s="183">
        <f t="shared" si="27"/>
        <v>0</v>
      </c>
      <c r="J33" s="184">
        <f t="shared" si="6"/>
        <v>72.64027172551684</v>
      </c>
      <c r="K33" s="183">
        <f t="shared" si="26"/>
        <v>4388733.18</v>
      </c>
      <c r="L33" s="183">
        <f t="shared" si="26"/>
        <v>4388733.18</v>
      </c>
      <c r="M33" s="183">
        <f t="shared" si="26"/>
        <v>0</v>
      </c>
      <c r="N33" s="183">
        <f t="shared" si="26"/>
        <v>0</v>
      </c>
      <c r="O33" s="183">
        <f t="shared" si="26"/>
        <v>0</v>
      </c>
      <c r="P33" s="183">
        <f t="shared" si="26"/>
        <v>4388733.18</v>
      </c>
      <c r="Q33" s="183">
        <f t="shared" ref="Q33:V33" si="28">Q58+Q60</f>
        <v>970719.5</v>
      </c>
      <c r="R33" s="183">
        <f t="shared" si="28"/>
        <v>970719.5</v>
      </c>
      <c r="S33" s="183">
        <f t="shared" si="28"/>
        <v>0</v>
      </c>
      <c r="T33" s="183">
        <f t="shared" si="28"/>
        <v>0</v>
      </c>
      <c r="U33" s="183">
        <f t="shared" si="28"/>
        <v>0</v>
      </c>
      <c r="V33" s="183">
        <f t="shared" si="28"/>
        <v>970719.5</v>
      </c>
      <c r="W33" s="184">
        <f t="shared" si="7"/>
        <v>22.118444211274653</v>
      </c>
      <c r="X33" s="183">
        <f t="shared" si="26"/>
        <v>1485746</v>
      </c>
      <c r="Y33" s="209"/>
    </row>
    <row r="34" spans="1:25" s="48" customFormat="1" ht="55.5" customHeight="1" x14ac:dyDescent="0.25">
      <c r="A34" s="62"/>
      <c r="B34" s="62"/>
      <c r="C34" s="67" t="s">
        <v>596</v>
      </c>
      <c r="D34" s="183">
        <f>D71</f>
        <v>0</v>
      </c>
      <c r="E34" s="183">
        <f t="shared" ref="E34:X34" si="29">E71</f>
        <v>0</v>
      </c>
      <c r="F34" s="183">
        <f t="shared" si="29"/>
        <v>0</v>
      </c>
      <c r="G34" s="183">
        <f>G71</f>
        <v>0</v>
      </c>
      <c r="H34" s="183">
        <f t="shared" ref="H34:I34" si="30">H71</f>
        <v>0</v>
      </c>
      <c r="I34" s="183">
        <f t="shared" si="30"/>
        <v>0</v>
      </c>
      <c r="J34" s="184"/>
      <c r="K34" s="183">
        <f t="shared" si="29"/>
        <v>0</v>
      </c>
      <c r="L34" s="183">
        <f t="shared" si="29"/>
        <v>0</v>
      </c>
      <c r="M34" s="183">
        <f t="shared" si="29"/>
        <v>0</v>
      </c>
      <c r="N34" s="183">
        <f t="shared" si="29"/>
        <v>0</v>
      </c>
      <c r="O34" s="183">
        <f t="shared" si="29"/>
        <v>0</v>
      </c>
      <c r="P34" s="183">
        <f t="shared" si="29"/>
        <v>0</v>
      </c>
      <c r="Q34" s="183">
        <f t="shared" ref="Q34:V34" si="31">Q71</f>
        <v>0</v>
      </c>
      <c r="R34" s="183">
        <f t="shared" si="31"/>
        <v>0</v>
      </c>
      <c r="S34" s="183">
        <f t="shared" si="31"/>
        <v>0</v>
      </c>
      <c r="T34" s="183">
        <f t="shared" si="31"/>
        <v>0</v>
      </c>
      <c r="U34" s="183">
        <f t="shared" si="31"/>
        <v>0</v>
      </c>
      <c r="V34" s="183">
        <f t="shared" si="31"/>
        <v>0</v>
      </c>
      <c r="W34" s="184"/>
      <c r="X34" s="183">
        <f t="shared" si="29"/>
        <v>0</v>
      </c>
      <c r="Y34" s="209"/>
    </row>
    <row r="35" spans="1:25" s="48" customFormat="1" ht="63" x14ac:dyDescent="0.25">
      <c r="A35" s="62"/>
      <c r="B35" s="62"/>
      <c r="C35" s="67" t="s">
        <v>559</v>
      </c>
      <c r="D35" s="183">
        <f>D75</f>
        <v>5811208</v>
      </c>
      <c r="E35" s="183">
        <f t="shared" ref="E35:X35" si="32">E75</f>
        <v>0</v>
      </c>
      <c r="F35" s="183">
        <f t="shared" si="32"/>
        <v>0</v>
      </c>
      <c r="G35" s="183">
        <f>G75</f>
        <v>3563708.29</v>
      </c>
      <c r="H35" s="183">
        <f t="shared" ref="H35:I35" si="33">H75</f>
        <v>0</v>
      </c>
      <c r="I35" s="183">
        <f t="shared" si="33"/>
        <v>0</v>
      </c>
      <c r="J35" s="184">
        <f t="shared" si="6"/>
        <v>61.32474160277863</v>
      </c>
      <c r="K35" s="183">
        <f t="shared" si="32"/>
        <v>1095855</v>
      </c>
      <c r="L35" s="183">
        <f t="shared" si="32"/>
        <v>1095855</v>
      </c>
      <c r="M35" s="183">
        <f t="shared" si="32"/>
        <v>0</v>
      </c>
      <c r="N35" s="183">
        <f t="shared" si="32"/>
        <v>0</v>
      </c>
      <c r="O35" s="183">
        <f t="shared" si="32"/>
        <v>0</v>
      </c>
      <c r="P35" s="183">
        <f t="shared" si="32"/>
        <v>1095855</v>
      </c>
      <c r="Q35" s="183">
        <f t="shared" ref="Q35:V35" si="34">Q75</f>
        <v>670705.80000000005</v>
      </c>
      <c r="R35" s="183">
        <f t="shared" si="34"/>
        <v>670705.80000000005</v>
      </c>
      <c r="S35" s="183">
        <f t="shared" si="34"/>
        <v>0</v>
      </c>
      <c r="T35" s="183">
        <f t="shared" si="34"/>
        <v>0</v>
      </c>
      <c r="U35" s="183">
        <f t="shared" si="34"/>
        <v>0</v>
      </c>
      <c r="V35" s="183">
        <f t="shared" si="34"/>
        <v>670705.80000000005</v>
      </c>
      <c r="W35" s="184">
        <f t="shared" si="7"/>
        <v>61.203881900433913</v>
      </c>
      <c r="X35" s="183">
        <f t="shared" si="32"/>
        <v>4234414.09</v>
      </c>
      <c r="Y35" s="209"/>
    </row>
    <row r="36" spans="1:25" s="48" customFormat="1" x14ac:dyDescent="0.25">
      <c r="A36" s="62"/>
      <c r="B36" s="62"/>
      <c r="C36" s="67" t="s">
        <v>395</v>
      </c>
      <c r="D36" s="183">
        <f>D73</f>
        <v>150000</v>
      </c>
      <c r="E36" s="183">
        <f t="shared" ref="E36:X36" si="35">E73</f>
        <v>0</v>
      </c>
      <c r="F36" s="183">
        <f t="shared" si="35"/>
        <v>0</v>
      </c>
      <c r="G36" s="183">
        <f>G73</f>
        <v>0</v>
      </c>
      <c r="H36" s="183">
        <f t="shared" ref="H36:I36" si="36">H73</f>
        <v>0</v>
      </c>
      <c r="I36" s="183">
        <f t="shared" si="36"/>
        <v>0</v>
      </c>
      <c r="J36" s="184">
        <f t="shared" si="6"/>
        <v>0</v>
      </c>
      <c r="K36" s="183">
        <f t="shared" si="35"/>
        <v>0</v>
      </c>
      <c r="L36" s="183">
        <f t="shared" si="35"/>
        <v>0</v>
      </c>
      <c r="M36" s="183">
        <f t="shared" si="35"/>
        <v>0</v>
      </c>
      <c r="N36" s="183">
        <f t="shared" si="35"/>
        <v>0</v>
      </c>
      <c r="O36" s="183">
        <f t="shared" si="35"/>
        <v>0</v>
      </c>
      <c r="P36" s="183">
        <f t="shared" si="35"/>
        <v>0</v>
      </c>
      <c r="Q36" s="183">
        <f t="shared" ref="Q36:V36" si="37">Q73</f>
        <v>0</v>
      </c>
      <c r="R36" s="183">
        <f t="shared" si="37"/>
        <v>0</v>
      </c>
      <c r="S36" s="183">
        <f t="shared" si="37"/>
        <v>0</v>
      </c>
      <c r="T36" s="183">
        <f t="shared" si="37"/>
        <v>0</v>
      </c>
      <c r="U36" s="183">
        <f t="shared" si="37"/>
        <v>0</v>
      </c>
      <c r="V36" s="183">
        <f t="shared" si="37"/>
        <v>0</v>
      </c>
      <c r="W36" s="184"/>
      <c r="X36" s="183">
        <f t="shared" si="35"/>
        <v>0</v>
      </c>
      <c r="Y36" s="209"/>
    </row>
    <row r="37" spans="1:25" ht="17.25" customHeight="1" x14ac:dyDescent="0.25">
      <c r="A37" s="36" t="s">
        <v>48</v>
      </c>
      <c r="B37" s="36" t="s">
        <v>49</v>
      </c>
      <c r="C37" s="6" t="s">
        <v>501</v>
      </c>
      <c r="D37" s="181">
        <f>'дод 2'!D80</f>
        <v>295954544.63</v>
      </c>
      <c r="E37" s="181">
        <f>'дод 2'!E80</f>
        <v>205054200</v>
      </c>
      <c r="F37" s="181">
        <f>'дод 2'!F80</f>
        <v>24363307</v>
      </c>
      <c r="G37" s="181">
        <f>'дод 2'!G80</f>
        <v>218400171.56999999</v>
      </c>
      <c r="H37" s="181">
        <f>'дод 2'!H80</f>
        <v>152827196.97999999</v>
      </c>
      <c r="I37" s="181">
        <f>'дод 2'!I80</f>
        <v>16963316.629999999</v>
      </c>
      <c r="J37" s="185">
        <f t="shared" si="6"/>
        <v>73.7951741349477</v>
      </c>
      <c r="K37" s="181">
        <f>'дод 2'!K80</f>
        <v>12341980</v>
      </c>
      <c r="L37" s="181">
        <f>'дод 2'!L80</f>
        <v>582280</v>
      </c>
      <c r="M37" s="181">
        <f>'дод 2'!M80</f>
        <v>11759700</v>
      </c>
      <c r="N37" s="181">
        <f>'дод 2'!N80</f>
        <v>0</v>
      </c>
      <c r="O37" s="181">
        <f>'дод 2'!O80</f>
        <v>0</v>
      </c>
      <c r="P37" s="181">
        <f>'дод 2'!P80</f>
        <v>582280</v>
      </c>
      <c r="Q37" s="181">
        <f>'дод 2'!Q80</f>
        <v>10436983</v>
      </c>
      <c r="R37" s="181">
        <f>'дод 2'!R80</f>
        <v>413460</v>
      </c>
      <c r="S37" s="181">
        <f>'дод 2'!S80</f>
        <v>9993323</v>
      </c>
      <c r="T37" s="181">
        <f>'дод 2'!T80</f>
        <v>0</v>
      </c>
      <c r="U37" s="181">
        <f>'дод 2'!U80</f>
        <v>0</v>
      </c>
      <c r="V37" s="181">
        <f>'дод 2'!V80</f>
        <v>443660</v>
      </c>
      <c r="W37" s="185">
        <f t="shared" si="7"/>
        <v>84.564899635228713</v>
      </c>
      <c r="X37" s="181">
        <f>'дод 2'!X80</f>
        <v>228837154.56999999</v>
      </c>
      <c r="Y37" s="209"/>
    </row>
    <row r="38" spans="1:25" s="49" customFormat="1" ht="47.25" hidden="1" customHeight="1" x14ac:dyDescent="0.25">
      <c r="A38" s="68"/>
      <c r="B38" s="68"/>
      <c r="C38" s="69" t="s">
        <v>383</v>
      </c>
      <c r="D38" s="182"/>
      <c r="E38" s="182"/>
      <c r="F38" s="182"/>
      <c r="G38" s="182"/>
      <c r="H38" s="182"/>
      <c r="I38" s="182"/>
      <c r="J38" s="185" t="e">
        <f t="shared" si="6"/>
        <v>#DIV/0!</v>
      </c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5" t="e">
        <f t="shared" si="7"/>
        <v>#DIV/0!</v>
      </c>
      <c r="X38" s="182"/>
      <c r="Y38" s="209"/>
    </row>
    <row r="39" spans="1:25" ht="38.25" customHeight="1" x14ac:dyDescent="0.25">
      <c r="A39" s="36">
        <v>1021</v>
      </c>
      <c r="B39" s="36" t="s">
        <v>51</v>
      </c>
      <c r="C39" s="54" t="s">
        <v>469</v>
      </c>
      <c r="D39" s="181">
        <f>'дод 2'!D81</f>
        <v>209222014.56999999</v>
      </c>
      <c r="E39" s="181">
        <f>'дод 2'!E81</f>
        <v>116833485.94</v>
      </c>
      <c r="F39" s="181">
        <f>'дод 2'!F81</f>
        <v>31973609.550000001</v>
      </c>
      <c r="G39" s="181">
        <f>'дод 2'!G81</f>
        <v>151725709.25</v>
      </c>
      <c r="H39" s="181">
        <f>'дод 2'!H81</f>
        <v>87556083.090000004</v>
      </c>
      <c r="I39" s="181">
        <f>'дод 2'!I81</f>
        <v>22869183.030000001</v>
      </c>
      <c r="J39" s="185">
        <f t="shared" si="6"/>
        <v>72.518998329038993</v>
      </c>
      <c r="K39" s="181">
        <f>'дод 2'!K81</f>
        <v>26068836</v>
      </c>
      <c r="L39" s="181">
        <f>'дод 2'!L81</f>
        <v>938036</v>
      </c>
      <c r="M39" s="181">
        <f>'дод 2'!M81</f>
        <v>25130800</v>
      </c>
      <c r="N39" s="181">
        <f>'дод 2'!N81</f>
        <v>2268060</v>
      </c>
      <c r="O39" s="181">
        <f>'дод 2'!O81</f>
        <v>139890</v>
      </c>
      <c r="P39" s="181">
        <f>'дод 2'!P81</f>
        <v>938036</v>
      </c>
      <c r="Q39" s="181">
        <f>'дод 2'!Q81</f>
        <v>15697991.550000001</v>
      </c>
      <c r="R39" s="181">
        <f>'дод 2'!R81</f>
        <v>549107.5</v>
      </c>
      <c r="S39" s="181">
        <f>'дод 2'!S81</f>
        <v>12434710.73</v>
      </c>
      <c r="T39" s="181">
        <f>'дод 2'!T81</f>
        <v>1643220.05</v>
      </c>
      <c r="U39" s="181">
        <f>'дод 2'!U81</f>
        <v>61689.34</v>
      </c>
      <c r="V39" s="181">
        <f>'дод 2'!V81</f>
        <v>3263280.82</v>
      </c>
      <c r="W39" s="185">
        <f t="shared" si="7"/>
        <v>60.217462528821777</v>
      </c>
      <c r="X39" s="181">
        <f>'дод 2'!X81</f>
        <v>167423700.80000001</v>
      </c>
      <c r="Y39" s="209"/>
    </row>
    <row r="40" spans="1:25" s="49" customFormat="1" ht="63" hidden="1" customHeight="1" x14ac:dyDescent="0.25">
      <c r="A40" s="68"/>
      <c r="B40" s="68"/>
      <c r="C40" s="69" t="s">
        <v>387</v>
      </c>
      <c r="D40" s="182"/>
      <c r="E40" s="182"/>
      <c r="F40" s="182"/>
      <c r="G40" s="182"/>
      <c r="H40" s="182"/>
      <c r="I40" s="182"/>
      <c r="J40" s="185" t="e">
        <f t="shared" si="6"/>
        <v>#DIV/0!</v>
      </c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5" t="e">
        <f t="shared" si="7"/>
        <v>#DIV/0!</v>
      </c>
      <c r="X40" s="182"/>
      <c r="Y40" s="209"/>
    </row>
    <row r="41" spans="1:25" s="49" customFormat="1" ht="47.25" hidden="1" customHeight="1" x14ac:dyDescent="0.25">
      <c r="A41" s="68"/>
      <c r="B41" s="68"/>
      <c r="C41" s="69" t="s">
        <v>384</v>
      </c>
      <c r="D41" s="182"/>
      <c r="E41" s="182"/>
      <c r="F41" s="182"/>
      <c r="G41" s="182"/>
      <c r="H41" s="182"/>
      <c r="I41" s="182"/>
      <c r="J41" s="185" t="e">
        <f t="shared" si="6"/>
        <v>#DIV/0!</v>
      </c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5" t="e">
        <f t="shared" si="7"/>
        <v>#DIV/0!</v>
      </c>
      <c r="X41" s="182"/>
      <c r="Y41" s="209"/>
    </row>
    <row r="42" spans="1:25" s="49" customFormat="1" ht="47.25" hidden="1" customHeight="1" x14ac:dyDescent="0.25">
      <c r="A42" s="68"/>
      <c r="B42" s="68"/>
      <c r="C42" s="69" t="s">
        <v>386</v>
      </c>
      <c r="D42" s="182"/>
      <c r="E42" s="182"/>
      <c r="F42" s="182"/>
      <c r="G42" s="182"/>
      <c r="H42" s="182"/>
      <c r="I42" s="182"/>
      <c r="J42" s="185" t="e">
        <f t="shared" si="6"/>
        <v>#DIV/0!</v>
      </c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5" t="e">
        <f t="shared" si="7"/>
        <v>#DIV/0!</v>
      </c>
      <c r="X42" s="182"/>
      <c r="Y42" s="209"/>
    </row>
    <row r="43" spans="1:25" s="49" customFormat="1" ht="47.25" hidden="1" customHeight="1" x14ac:dyDescent="0.25">
      <c r="A43" s="68"/>
      <c r="B43" s="68"/>
      <c r="C43" s="69" t="s">
        <v>383</v>
      </c>
      <c r="D43" s="182"/>
      <c r="E43" s="182"/>
      <c r="F43" s="182"/>
      <c r="G43" s="182"/>
      <c r="H43" s="182"/>
      <c r="I43" s="182"/>
      <c r="J43" s="185" t="e">
        <f t="shared" si="6"/>
        <v>#DIV/0!</v>
      </c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5" t="e">
        <f t="shared" si="7"/>
        <v>#DIV/0!</v>
      </c>
      <c r="X43" s="182"/>
      <c r="Y43" s="209"/>
    </row>
    <row r="44" spans="1:25" s="49" customFormat="1" ht="31.5" hidden="1" customHeight="1" x14ac:dyDescent="0.25">
      <c r="A44" s="68"/>
      <c r="B44" s="68"/>
      <c r="C44" s="69" t="s">
        <v>389</v>
      </c>
      <c r="D44" s="182"/>
      <c r="E44" s="182"/>
      <c r="F44" s="182"/>
      <c r="G44" s="182"/>
      <c r="H44" s="182"/>
      <c r="I44" s="182"/>
      <c r="J44" s="185" t="e">
        <f t="shared" si="6"/>
        <v>#DIV/0!</v>
      </c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5" t="e">
        <f t="shared" si="7"/>
        <v>#DIV/0!</v>
      </c>
      <c r="X44" s="182"/>
      <c r="Y44" s="209"/>
    </row>
    <row r="45" spans="1:25" s="49" customFormat="1" ht="63" hidden="1" customHeight="1" x14ac:dyDescent="0.25">
      <c r="A45" s="68"/>
      <c r="B45" s="68"/>
      <c r="C45" s="69" t="s">
        <v>385</v>
      </c>
      <c r="D45" s="182"/>
      <c r="E45" s="182"/>
      <c r="F45" s="182"/>
      <c r="G45" s="182"/>
      <c r="H45" s="182"/>
      <c r="I45" s="182"/>
      <c r="J45" s="185" t="e">
        <f t="shared" si="6"/>
        <v>#DIV/0!</v>
      </c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5" t="e">
        <f t="shared" si="7"/>
        <v>#DIV/0!</v>
      </c>
      <c r="X45" s="182"/>
      <c r="Y45" s="209"/>
    </row>
    <row r="46" spans="1:25" ht="69.75" customHeight="1" x14ac:dyDescent="0.25">
      <c r="A46" s="36">
        <v>1022</v>
      </c>
      <c r="B46" s="53" t="s">
        <v>55</v>
      </c>
      <c r="C46" s="35" t="s">
        <v>471</v>
      </c>
      <c r="D46" s="181">
        <f>'дод 2'!D82</f>
        <v>14338277</v>
      </c>
      <c r="E46" s="181">
        <f>'дод 2'!E82</f>
        <v>8830500</v>
      </c>
      <c r="F46" s="181">
        <f>'дод 2'!F82</f>
        <v>1512107</v>
      </c>
      <c r="G46" s="181">
        <f>'дод 2'!G82</f>
        <v>10348228.130000001</v>
      </c>
      <c r="H46" s="181">
        <f>'дод 2'!H82</f>
        <v>6598306.6699999999</v>
      </c>
      <c r="I46" s="181">
        <f>'дод 2'!I82</f>
        <v>1036333.48</v>
      </c>
      <c r="J46" s="185">
        <f t="shared" si="6"/>
        <v>72.17204779904867</v>
      </c>
      <c r="K46" s="181">
        <f>'дод 2'!K82</f>
        <v>153030</v>
      </c>
      <c r="L46" s="181">
        <f>'дод 2'!L82</f>
        <v>153030</v>
      </c>
      <c r="M46" s="181">
        <f>'дод 2'!M82</f>
        <v>0</v>
      </c>
      <c r="N46" s="181">
        <f>'дод 2'!N82</f>
        <v>0</v>
      </c>
      <c r="O46" s="181">
        <f>'дод 2'!O82</f>
        <v>0</v>
      </c>
      <c r="P46" s="181">
        <f>'дод 2'!P82</f>
        <v>153030</v>
      </c>
      <c r="Q46" s="181">
        <f>'дод 2'!Q82</f>
        <v>127510.94</v>
      </c>
      <c r="R46" s="181">
        <f>'дод 2'!R82</f>
        <v>25000</v>
      </c>
      <c r="S46" s="181">
        <f>'дод 2'!S82</f>
        <v>55127.59</v>
      </c>
      <c r="T46" s="181">
        <f>'дод 2'!T82</f>
        <v>0</v>
      </c>
      <c r="U46" s="181">
        <f>'дод 2'!U82</f>
        <v>0</v>
      </c>
      <c r="V46" s="181">
        <f>'дод 2'!V82</f>
        <v>72383.350000000006</v>
      </c>
      <c r="W46" s="185">
        <f t="shared" si="7"/>
        <v>83.324145592367515</v>
      </c>
      <c r="X46" s="181">
        <f>'дод 2'!X82</f>
        <v>10475739.07</v>
      </c>
      <c r="Y46" s="209"/>
    </row>
    <row r="47" spans="1:25" ht="78.75" hidden="1" customHeight="1" x14ac:dyDescent="0.25">
      <c r="A47" s="36"/>
      <c r="B47" s="36"/>
      <c r="C47" s="69" t="s">
        <v>387</v>
      </c>
      <c r="D47" s="181"/>
      <c r="E47" s="181"/>
      <c r="F47" s="181"/>
      <c r="G47" s="181"/>
      <c r="H47" s="181"/>
      <c r="I47" s="181"/>
      <c r="J47" s="185" t="e">
        <f t="shared" si="6"/>
        <v>#DIV/0!</v>
      </c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5" t="e">
        <f t="shared" si="7"/>
        <v>#DIV/0!</v>
      </c>
      <c r="X47" s="181"/>
      <c r="Y47" s="209"/>
    </row>
    <row r="48" spans="1:25" ht="63" x14ac:dyDescent="0.25">
      <c r="A48" s="36">
        <v>1025</v>
      </c>
      <c r="B48" s="36" t="s">
        <v>55</v>
      </c>
      <c r="C48" s="3" t="s">
        <v>592</v>
      </c>
      <c r="D48" s="181">
        <f>'дод 2'!D83</f>
        <v>3993974.43</v>
      </c>
      <c r="E48" s="181">
        <f>'дод 2'!E83</f>
        <v>2829220.06</v>
      </c>
      <c r="F48" s="181">
        <f>'дод 2'!F83</f>
        <v>306666.45</v>
      </c>
      <c r="G48" s="181">
        <f>'дод 2'!G83</f>
        <v>1090774.06</v>
      </c>
      <c r="H48" s="181">
        <f>'дод 2'!H83</f>
        <v>848218.25</v>
      </c>
      <c r="I48" s="181">
        <f>'дод 2'!I83</f>
        <v>19371.37</v>
      </c>
      <c r="J48" s="185">
        <f t="shared" si="6"/>
        <v>27.31049182004903</v>
      </c>
      <c r="K48" s="181">
        <f>'дод 2'!K83</f>
        <v>0</v>
      </c>
      <c r="L48" s="181">
        <f>'дод 2'!L83</f>
        <v>0</v>
      </c>
      <c r="M48" s="181">
        <f>'дод 2'!M83</f>
        <v>0</v>
      </c>
      <c r="N48" s="181">
        <f>'дод 2'!N83</f>
        <v>0</v>
      </c>
      <c r="O48" s="181">
        <f>'дод 2'!O83</f>
        <v>0</v>
      </c>
      <c r="P48" s="181">
        <f>'дод 2'!P83</f>
        <v>0</v>
      </c>
      <c r="Q48" s="181">
        <f>'дод 2'!Q83</f>
        <v>56508.6</v>
      </c>
      <c r="R48" s="181">
        <f>'дод 2'!R83</f>
        <v>0</v>
      </c>
      <c r="S48" s="181">
        <f>'дод 2'!S83</f>
        <v>56508.6</v>
      </c>
      <c r="T48" s="181">
        <f>'дод 2'!T83</f>
        <v>0</v>
      </c>
      <c r="U48" s="181">
        <f>'дод 2'!U83</f>
        <v>0</v>
      </c>
      <c r="V48" s="181">
        <f>'дод 2'!V83</f>
        <v>0</v>
      </c>
      <c r="W48" s="185"/>
      <c r="X48" s="181">
        <f>'дод 2'!X83</f>
        <v>1147282.6600000001</v>
      </c>
      <c r="Y48" s="209"/>
    </row>
    <row r="49" spans="1:25" s="49" customFormat="1" ht="35.25" customHeight="1" x14ac:dyDescent="0.25">
      <c r="A49" s="82">
        <v>1031</v>
      </c>
      <c r="B49" s="53" t="s">
        <v>51</v>
      </c>
      <c r="C49" s="54" t="s">
        <v>502</v>
      </c>
      <c r="D49" s="181">
        <f>'дод 2'!D84</f>
        <v>468581848.54000002</v>
      </c>
      <c r="E49" s="181">
        <f>'дод 2'!E84</f>
        <v>382983978.35000002</v>
      </c>
      <c r="F49" s="181">
        <f>'дод 2'!F84</f>
        <v>0</v>
      </c>
      <c r="G49" s="181">
        <f>'дод 2'!G84</f>
        <v>343154577.93000001</v>
      </c>
      <c r="H49" s="181">
        <f>'дод 2'!H84</f>
        <v>280477825.52999997</v>
      </c>
      <c r="I49" s="181">
        <f>'дод 2'!I84</f>
        <v>0</v>
      </c>
      <c r="J49" s="185">
        <f t="shared" si="6"/>
        <v>73.232580177656402</v>
      </c>
      <c r="K49" s="181">
        <f>'дод 2'!K84</f>
        <v>0</v>
      </c>
      <c r="L49" s="181">
        <f>'дод 2'!L84</f>
        <v>0</v>
      </c>
      <c r="M49" s="181">
        <f>'дод 2'!M84</f>
        <v>0</v>
      </c>
      <c r="N49" s="181">
        <f>'дод 2'!N84</f>
        <v>0</v>
      </c>
      <c r="O49" s="181">
        <f>'дод 2'!O84</f>
        <v>0</v>
      </c>
      <c r="P49" s="181">
        <f>'дод 2'!P84</f>
        <v>0</v>
      </c>
      <c r="Q49" s="181">
        <f>'дод 2'!Q84</f>
        <v>0</v>
      </c>
      <c r="R49" s="181">
        <f>'дод 2'!R84</f>
        <v>0</v>
      </c>
      <c r="S49" s="181">
        <f>'дод 2'!S84</f>
        <v>0</v>
      </c>
      <c r="T49" s="181">
        <f>'дод 2'!T84</f>
        <v>0</v>
      </c>
      <c r="U49" s="181">
        <f>'дод 2'!U84</f>
        <v>0</v>
      </c>
      <c r="V49" s="181">
        <f>'дод 2'!V84</f>
        <v>0</v>
      </c>
      <c r="W49" s="185"/>
      <c r="X49" s="181">
        <f>'дод 2'!X84</f>
        <v>343154577.93000001</v>
      </c>
      <c r="Y49" s="209"/>
    </row>
    <row r="50" spans="1:25" s="49" customFormat="1" ht="31.5" x14ac:dyDescent="0.25">
      <c r="A50" s="68"/>
      <c r="B50" s="68"/>
      <c r="C50" s="76" t="s">
        <v>389</v>
      </c>
      <c r="D50" s="182">
        <f>'дод 2'!D85</f>
        <v>466502468.54000002</v>
      </c>
      <c r="E50" s="182">
        <f>'дод 2'!E85</f>
        <v>382983978.35000002</v>
      </c>
      <c r="F50" s="182">
        <f>'дод 2'!F85</f>
        <v>0</v>
      </c>
      <c r="G50" s="182">
        <f>'дод 2'!G85</f>
        <v>341666010.93000001</v>
      </c>
      <c r="H50" s="182">
        <f>'дод 2'!H85</f>
        <v>280477825.52999997</v>
      </c>
      <c r="I50" s="182">
        <f>'дод 2'!I85</f>
        <v>0</v>
      </c>
      <c r="J50" s="185">
        <f t="shared" si="6"/>
        <v>73.239914892476932</v>
      </c>
      <c r="K50" s="182">
        <f>'дод 2'!K85</f>
        <v>0</v>
      </c>
      <c r="L50" s="182">
        <f>'дод 2'!L85</f>
        <v>0</v>
      </c>
      <c r="M50" s="182">
        <f>'дод 2'!M85</f>
        <v>0</v>
      </c>
      <c r="N50" s="182">
        <f>'дод 2'!N85</f>
        <v>0</v>
      </c>
      <c r="O50" s="182">
        <f>'дод 2'!O85</f>
        <v>0</v>
      </c>
      <c r="P50" s="182">
        <f>'дод 2'!P85</f>
        <v>0</v>
      </c>
      <c r="Q50" s="182">
        <f>'дод 2'!Q85</f>
        <v>0</v>
      </c>
      <c r="R50" s="182">
        <f>'дод 2'!R85</f>
        <v>0</v>
      </c>
      <c r="S50" s="182">
        <f>'дод 2'!S85</f>
        <v>0</v>
      </c>
      <c r="T50" s="182">
        <f>'дод 2'!T85</f>
        <v>0</v>
      </c>
      <c r="U50" s="182">
        <f>'дод 2'!U85</f>
        <v>0</v>
      </c>
      <c r="V50" s="182">
        <f>'дод 2'!V85</f>
        <v>0</v>
      </c>
      <c r="W50" s="185"/>
      <c r="X50" s="182">
        <f>'дод 2'!X85</f>
        <v>341666010.93000001</v>
      </c>
      <c r="Y50" s="209"/>
    </row>
    <row r="51" spans="1:25" ht="50.25" customHeight="1" x14ac:dyDescent="0.25">
      <c r="A51" s="36"/>
      <c r="B51" s="36"/>
      <c r="C51" s="76" t="s">
        <v>384</v>
      </c>
      <c r="D51" s="182">
        <f>'дод 2'!D86</f>
        <v>2079380</v>
      </c>
      <c r="E51" s="182">
        <f>'дод 2'!E86</f>
        <v>0</v>
      </c>
      <c r="F51" s="182">
        <f>'дод 2'!F86</f>
        <v>0</v>
      </c>
      <c r="G51" s="182">
        <f>'дод 2'!G86</f>
        <v>1488567</v>
      </c>
      <c r="H51" s="182">
        <f>'дод 2'!H86</f>
        <v>0</v>
      </c>
      <c r="I51" s="182">
        <f>'дод 2'!I86</f>
        <v>0</v>
      </c>
      <c r="J51" s="185">
        <f t="shared" si="6"/>
        <v>71.587059604305125</v>
      </c>
      <c r="K51" s="182">
        <f>'дод 2'!K86</f>
        <v>0</v>
      </c>
      <c r="L51" s="182">
        <f>'дод 2'!L86</f>
        <v>0</v>
      </c>
      <c r="M51" s="182">
        <f>'дод 2'!M86</f>
        <v>0</v>
      </c>
      <c r="N51" s="182">
        <f>'дод 2'!N86</f>
        <v>0</v>
      </c>
      <c r="O51" s="182">
        <f>'дод 2'!O86</f>
        <v>0</v>
      </c>
      <c r="P51" s="182">
        <f>'дод 2'!P86</f>
        <v>0</v>
      </c>
      <c r="Q51" s="182">
        <f>'дод 2'!Q86</f>
        <v>0</v>
      </c>
      <c r="R51" s="182">
        <f>'дод 2'!R86</f>
        <v>0</v>
      </c>
      <c r="S51" s="182">
        <f>'дод 2'!S86</f>
        <v>0</v>
      </c>
      <c r="T51" s="182">
        <f>'дод 2'!T86</f>
        <v>0</v>
      </c>
      <c r="U51" s="182">
        <f>'дод 2'!U86</f>
        <v>0</v>
      </c>
      <c r="V51" s="182">
        <f>'дод 2'!V86</f>
        <v>0</v>
      </c>
      <c r="W51" s="185"/>
      <c r="X51" s="182">
        <f>'дод 2'!X86</f>
        <v>1488567</v>
      </c>
      <c r="Y51" s="209"/>
    </row>
    <row r="52" spans="1:25" ht="63.75" customHeight="1" x14ac:dyDescent="0.25">
      <c r="A52" s="53" t="s">
        <v>474</v>
      </c>
      <c r="B52" s="53" t="s">
        <v>55</v>
      </c>
      <c r="C52" s="54" t="s">
        <v>503</v>
      </c>
      <c r="D52" s="181">
        <f>'дод 2'!D87</f>
        <v>15564500</v>
      </c>
      <c r="E52" s="181">
        <f>'дод 2'!E87</f>
        <v>12769100</v>
      </c>
      <c r="F52" s="181">
        <f>'дод 2'!F87</f>
        <v>0</v>
      </c>
      <c r="G52" s="181">
        <f>'дод 2'!G87</f>
        <v>11648566.49</v>
      </c>
      <c r="H52" s="181">
        <f>'дод 2'!H87</f>
        <v>9557740.2400000002</v>
      </c>
      <c r="I52" s="181">
        <f>'дод 2'!I87</f>
        <v>0</v>
      </c>
      <c r="J52" s="185">
        <f t="shared" si="6"/>
        <v>74.840608371614891</v>
      </c>
      <c r="K52" s="181">
        <f>'дод 2'!K87</f>
        <v>0</v>
      </c>
      <c r="L52" s="181">
        <f>'дод 2'!L87</f>
        <v>0</v>
      </c>
      <c r="M52" s="181">
        <f>'дод 2'!M87</f>
        <v>0</v>
      </c>
      <c r="N52" s="181">
        <f>'дод 2'!N87</f>
        <v>0</v>
      </c>
      <c r="O52" s="181">
        <f>'дод 2'!O87</f>
        <v>0</v>
      </c>
      <c r="P52" s="181">
        <f>'дод 2'!P87</f>
        <v>0</v>
      </c>
      <c r="Q52" s="181">
        <f>'дод 2'!Q87</f>
        <v>0</v>
      </c>
      <c r="R52" s="181">
        <f>'дод 2'!R87</f>
        <v>0</v>
      </c>
      <c r="S52" s="181">
        <f>'дод 2'!S87</f>
        <v>0</v>
      </c>
      <c r="T52" s="181">
        <f>'дод 2'!T87</f>
        <v>0</v>
      </c>
      <c r="U52" s="181">
        <f>'дод 2'!U87</f>
        <v>0</v>
      </c>
      <c r="V52" s="181">
        <f>'дод 2'!V87</f>
        <v>0</v>
      </c>
      <c r="W52" s="185"/>
      <c r="X52" s="181">
        <f>'дод 2'!X87</f>
        <v>11648566.49</v>
      </c>
      <c r="Y52" s="209"/>
    </row>
    <row r="53" spans="1:25" ht="31.5" x14ac:dyDescent="0.25">
      <c r="A53" s="36"/>
      <c r="B53" s="36"/>
      <c r="C53" s="76" t="s">
        <v>389</v>
      </c>
      <c r="D53" s="182">
        <f>'дод 2'!D88</f>
        <v>15564500</v>
      </c>
      <c r="E53" s="182">
        <f>'дод 2'!E88</f>
        <v>12769100</v>
      </c>
      <c r="F53" s="182">
        <f>'дод 2'!F88</f>
        <v>0</v>
      </c>
      <c r="G53" s="182">
        <f>'дод 2'!G88</f>
        <v>11648566.49</v>
      </c>
      <c r="H53" s="182">
        <f>'дод 2'!H88</f>
        <v>9557740.2400000002</v>
      </c>
      <c r="I53" s="182">
        <f>'дод 2'!I88</f>
        <v>0</v>
      </c>
      <c r="J53" s="185">
        <f t="shared" si="6"/>
        <v>74.840608371614891</v>
      </c>
      <c r="K53" s="182">
        <f>'дод 2'!K88</f>
        <v>0</v>
      </c>
      <c r="L53" s="182">
        <f>'дод 2'!L88</f>
        <v>0</v>
      </c>
      <c r="M53" s="182">
        <f>'дод 2'!M88</f>
        <v>0</v>
      </c>
      <c r="N53" s="182">
        <f>'дод 2'!N88</f>
        <v>0</v>
      </c>
      <c r="O53" s="182">
        <f>'дод 2'!O88</f>
        <v>0</v>
      </c>
      <c r="P53" s="182">
        <f>'дод 2'!P88</f>
        <v>0</v>
      </c>
      <c r="Q53" s="182">
        <f>'дод 2'!Q88</f>
        <v>0</v>
      </c>
      <c r="R53" s="182">
        <f>'дод 2'!R88</f>
        <v>0</v>
      </c>
      <c r="S53" s="182">
        <f>'дод 2'!S88</f>
        <v>0</v>
      </c>
      <c r="T53" s="182">
        <f>'дод 2'!T88</f>
        <v>0</v>
      </c>
      <c r="U53" s="182">
        <f>'дод 2'!U88</f>
        <v>0</v>
      </c>
      <c r="V53" s="182">
        <f>'дод 2'!V88</f>
        <v>0</v>
      </c>
      <c r="W53" s="185"/>
      <c r="X53" s="182">
        <f>'дод 2'!X88</f>
        <v>11648566.49</v>
      </c>
      <c r="Y53" s="209"/>
    </row>
    <row r="54" spans="1:25" ht="66.75" customHeight="1" x14ac:dyDescent="0.25">
      <c r="A54" s="36">
        <v>1035</v>
      </c>
      <c r="B54" s="36" t="s">
        <v>55</v>
      </c>
      <c r="C54" s="35" t="s">
        <v>594</v>
      </c>
      <c r="D54" s="181">
        <f>'дод 2'!D89</f>
        <v>381031.46</v>
      </c>
      <c r="E54" s="181">
        <f>'дод 2'!E89</f>
        <v>312921.65000000002</v>
      </c>
      <c r="F54" s="181">
        <f>'дод 2'!F89</f>
        <v>0</v>
      </c>
      <c r="G54" s="181">
        <f>'дод 2'!G89</f>
        <v>114460.46</v>
      </c>
      <c r="H54" s="181">
        <f>'дод 2'!H89</f>
        <v>94422.65</v>
      </c>
      <c r="I54" s="181">
        <f>'дод 2'!I89</f>
        <v>0</v>
      </c>
      <c r="J54" s="185">
        <f t="shared" si="6"/>
        <v>30.039635047457764</v>
      </c>
      <c r="K54" s="181">
        <f>'дод 2'!K89</f>
        <v>0</v>
      </c>
      <c r="L54" s="181">
        <f>'дод 2'!L89</f>
        <v>0</v>
      </c>
      <c r="M54" s="181">
        <f>'дод 2'!M89</f>
        <v>0</v>
      </c>
      <c r="N54" s="181">
        <f>'дод 2'!N89</f>
        <v>0</v>
      </c>
      <c r="O54" s="181">
        <f>'дод 2'!O89</f>
        <v>0</v>
      </c>
      <c r="P54" s="181">
        <f>'дод 2'!P89</f>
        <v>0</v>
      </c>
      <c r="Q54" s="181">
        <f>'дод 2'!Q89</f>
        <v>0</v>
      </c>
      <c r="R54" s="181">
        <f>'дод 2'!R89</f>
        <v>0</v>
      </c>
      <c r="S54" s="181">
        <f>'дод 2'!S89</f>
        <v>0</v>
      </c>
      <c r="T54" s="181">
        <f>'дод 2'!T89</f>
        <v>0</v>
      </c>
      <c r="U54" s="181">
        <f>'дод 2'!U89</f>
        <v>0</v>
      </c>
      <c r="V54" s="181">
        <f>'дод 2'!V89</f>
        <v>0</v>
      </c>
      <c r="W54" s="185"/>
      <c r="X54" s="181">
        <f>'дод 2'!X89</f>
        <v>114460.46</v>
      </c>
      <c r="Y54" s="209"/>
    </row>
    <row r="55" spans="1:25" ht="31.5" x14ac:dyDescent="0.25">
      <c r="A55" s="36"/>
      <c r="B55" s="36"/>
      <c r="C55" s="76" t="s">
        <v>389</v>
      </c>
      <c r="D55" s="182">
        <f>'дод 2'!D90</f>
        <v>381031.46</v>
      </c>
      <c r="E55" s="182">
        <f>'дод 2'!E90</f>
        <v>312921.65000000002</v>
      </c>
      <c r="F55" s="182">
        <f>'дод 2'!F90</f>
        <v>0</v>
      </c>
      <c r="G55" s="182">
        <f>'дод 2'!G90</f>
        <v>114460.46</v>
      </c>
      <c r="H55" s="182">
        <f>'дод 2'!H90</f>
        <v>94422.65</v>
      </c>
      <c r="I55" s="182">
        <f>'дод 2'!I90</f>
        <v>0</v>
      </c>
      <c r="J55" s="185">
        <f t="shared" si="6"/>
        <v>30.039635047457764</v>
      </c>
      <c r="K55" s="182">
        <f>'дод 2'!K90</f>
        <v>0</v>
      </c>
      <c r="L55" s="182">
        <f>'дод 2'!L90</f>
        <v>0</v>
      </c>
      <c r="M55" s="182">
        <f>'дод 2'!M90</f>
        <v>0</v>
      </c>
      <c r="N55" s="182">
        <f>'дод 2'!N90</f>
        <v>0</v>
      </c>
      <c r="O55" s="182">
        <f>'дод 2'!O90</f>
        <v>0</v>
      </c>
      <c r="P55" s="182">
        <f>'дод 2'!P90</f>
        <v>0</v>
      </c>
      <c r="Q55" s="182">
        <f>'дод 2'!Q90</f>
        <v>0</v>
      </c>
      <c r="R55" s="182">
        <f>'дод 2'!R90</f>
        <v>0</v>
      </c>
      <c r="S55" s="182">
        <f>'дод 2'!S90</f>
        <v>0</v>
      </c>
      <c r="T55" s="182">
        <f>'дод 2'!T90</f>
        <v>0</v>
      </c>
      <c r="U55" s="182">
        <f>'дод 2'!U90</f>
        <v>0</v>
      </c>
      <c r="V55" s="182">
        <f>'дод 2'!V90</f>
        <v>0</v>
      </c>
      <c r="W55" s="185"/>
      <c r="X55" s="182">
        <f>'дод 2'!X90</f>
        <v>114460.46</v>
      </c>
      <c r="Y55" s="209"/>
    </row>
    <row r="56" spans="1:25" ht="31.5" x14ac:dyDescent="0.25">
      <c r="A56" s="36">
        <v>1061</v>
      </c>
      <c r="B56" s="53" t="s">
        <v>51</v>
      </c>
      <c r="C56" s="35" t="s">
        <v>531</v>
      </c>
      <c r="D56" s="181">
        <f>'дод 2'!D91</f>
        <v>915009.6</v>
      </c>
      <c r="E56" s="181">
        <f>'дод 2'!E91</f>
        <v>0</v>
      </c>
      <c r="F56" s="181">
        <f>'дод 2'!F91</f>
        <v>0</v>
      </c>
      <c r="G56" s="181">
        <f>'дод 2'!G91</f>
        <v>516526.5</v>
      </c>
      <c r="H56" s="181">
        <f>'дод 2'!H91</f>
        <v>0</v>
      </c>
      <c r="I56" s="181">
        <f>'дод 2'!I91</f>
        <v>0</v>
      </c>
      <c r="J56" s="185">
        <f t="shared" si="6"/>
        <v>56.450391340156436</v>
      </c>
      <c r="K56" s="181">
        <f>'дод 2'!K91</f>
        <v>6142733.1799999997</v>
      </c>
      <c r="L56" s="181">
        <f>'дод 2'!L91</f>
        <v>6142733.1799999997</v>
      </c>
      <c r="M56" s="181">
        <f>'дод 2'!M91</f>
        <v>0</v>
      </c>
      <c r="N56" s="181">
        <f>'дод 2'!N91</f>
        <v>0</v>
      </c>
      <c r="O56" s="181">
        <f>'дод 2'!O91</f>
        <v>0</v>
      </c>
      <c r="P56" s="181">
        <f>'дод 2'!P91</f>
        <v>6142733.1799999997</v>
      </c>
      <c r="Q56" s="181">
        <f>'дод 2'!Q91</f>
        <v>1177665.5</v>
      </c>
      <c r="R56" s="181">
        <f>'дод 2'!R91</f>
        <v>1177665.5</v>
      </c>
      <c r="S56" s="181">
        <f>'дод 2'!S91</f>
        <v>0</v>
      </c>
      <c r="T56" s="181">
        <f>'дод 2'!T91</f>
        <v>0</v>
      </c>
      <c r="U56" s="181">
        <f>'дод 2'!U91</f>
        <v>0</v>
      </c>
      <c r="V56" s="181">
        <f>'дод 2'!V91</f>
        <v>1177665.5</v>
      </c>
      <c r="W56" s="185">
        <f t="shared" si="7"/>
        <v>19.171685721827171</v>
      </c>
      <c r="X56" s="181">
        <f>'дод 2'!X91</f>
        <v>1694192</v>
      </c>
      <c r="Y56" s="209"/>
    </row>
    <row r="57" spans="1:25" ht="48.75" customHeight="1" x14ac:dyDescent="0.25">
      <c r="A57" s="36"/>
      <c r="B57" s="53"/>
      <c r="C57" s="76" t="s">
        <v>541</v>
      </c>
      <c r="D57" s="182">
        <f>'дод 2'!D92</f>
        <v>246000</v>
      </c>
      <c r="E57" s="182">
        <f>'дод 2'!E92</f>
        <v>0</v>
      </c>
      <c r="F57" s="182">
        <f>'дод 2'!F92</f>
        <v>0</v>
      </c>
      <c r="G57" s="182">
        <f>'дод 2'!G92</f>
        <v>41500</v>
      </c>
      <c r="H57" s="182">
        <f>'дод 2'!H92</f>
        <v>0</v>
      </c>
      <c r="I57" s="182">
        <f>'дод 2'!I92</f>
        <v>0</v>
      </c>
      <c r="J57" s="185">
        <f t="shared" si="6"/>
        <v>16.869918699186993</v>
      </c>
      <c r="K57" s="182">
        <f>'дод 2'!K92</f>
        <v>1754000</v>
      </c>
      <c r="L57" s="182">
        <f>'дод 2'!L92</f>
        <v>1754000</v>
      </c>
      <c r="M57" s="182">
        <f>'дод 2'!M92</f>
        <v>0</v>
      </c>
      <c r="N57" s="182">
        <f>'дод 2'!N92</f>
        <v>0</v>
      </c>
      <c r="O57" s="182">
        <f>'дод 2'!O92</f>
        <v>0</v>
      </c>
      <c r="P57" s="182">
        <f>'дод 2'!P92</f>
        <v>1754000</v>
      </c>
      <c r="Q57" s="182">
        <f>'дод 2'!Q92</f>
        <v>206946</v>
      </c>
      <c r="R57" s="182">
        <f>'дод 2'!R92</f>
        <v>206946</v>
      </c>
      <c r="S57" s="182">
        <f>'дод 2'!S92</f>
        <v>0</v>
      </c>
      <c r="T57" s="182">
        <f>'дод 2'!T92</f>
        <v>0</v>
      </c>
      <c r="U57" s="182">
        <f>'дод 2'!U92</f>
        <v>0</v>
      </c>
      <c r="V57" s="182">
        <f>'дод 2'!V92</f>
        <v>206946</v>
      </c>
      <c r="W57" s="185">
        <f t="shared" si="7"/>
        <v>11.798517673888256</v>
      </c>
      <c r="X57" s="182">
        <f>'дод 2'!X92</f>
        <v>248446</v>
      </c>
      <c r="Y57" s="209"/>
    </row>
    <row r="58" spans="1:25" s="49" customFormat="1" ht="32.25" customHeight="1" x14ac:dyDescent="0.25">
      <c r="A58" s="68"/>
      <c r="B58" s="73"/>
      <c r="C58" s="76" t="s">
        <v>538</v>
      </c>
      <c r="D58" s="182">
        <f>'дод 2'!D93</f>
        <v>669009.6</v>
      </c>
      <c r="E58" s="182">
        <f>'дод 2'!E93</f>
        <v>0</v>
      </c>
      <c r="F58" s="182">
        <f>'дод 2'!F93</f>
        <v>0</v>
      </c>
      <c r="G58" s="182">
        <f>'дод 2'!G93</f>
        <v>475026.5</v>
      </c>
      <c r="H58" s="182">
        <f>'дод 2'!H93</f>
        <v>0</v>
      </c>
      <c r="I58" s="182">
        <f>'дод 2'!I93</f>
        <v>0</v>
      </c>
      <c r="J58" s="185">
        <f t="shared" si="6"/>
        <v>71.00443700658407</v>
      </c>
      <c r="K58" s="182">
        <f>'дод 2'!K93</f>
        <v>4388733.18</v>
      </c>
      <c r="L58" s="182">
        <f>'дод 2'!L93</f>
        <v>4388733.18</v>
      </c>
      <c r="M58" s="182">
        <f>'дод 2'!M93</f>
        <v>0</v>
      </c>
      <c r="N58" s="182">
        <f>'дод 2'!N93</f>
        <v>0</v>
      </c>
      <c r="O58" s="182">
        <f>'дод 2'!O93</f>
        <v>0</v>
      </c>
      <c r="P58" s="182">
        <f>'дод 2'!P93</f>
        <v>4388733.18</v>
      </c>
      <c r="Q58" s="182">
        <f>'дод 2'!Q93</f>
        <v>970719.5</v>
      </c>
      <c r="R58" s="182">
        <f>'дод 2'!R93</f>
        <v>970719.5</v>
      </c>
      <c r="S58" s="182">
        <f>'дод 2'!S93</f>
        <v>0</v>
      </c>
      <c r="T58" s="182">
        <f>'дод 2'!T93</f>
        <v>0</v>
      </c>
      <c r="U58" s="182">
        <f>'дод 2'!U93</f>
        <v>0</v>
      </c>
      <c r="V58" s="182">
        <f>'дод 2'!V93</f>
        <v>970719.5</v>
      </c>
      <c r="W58" s="185">
        <f t="shared" si="7"/>
        <v>22.118444211274653</v>
      </c>
      <c r="X58" s="182">
        <f>'дод 2'!X93</f>
        <v>1445746</v>
      </c>
      <c r="Y58" s="209"/>
    </row>
    <row r="59" spans="1:25" s="49" customFormat="1" ht="69" customHeight="1" x14ac:dyDescent="0.25">
      <c r="A59" s="36">
        <v>1062</v>
      </c>
      <c r="B59" s="53" t="s">
        <v>55</v>
      </c>
      <c r="C59" s="54" t="s">
        <v>503</v>
      </c>
      <c r="D59" s="181">
        <f>'дод 2'!D94</f>
        <v>40000</v>
      </c>
      <c r="E59" s="181">
        <f>'дод 2'!E94</f>
        <v>0</v>
      </c>
      <c r="F59" s="181">
        <f>'дод 2'!F94</f>
        <v>0</v>
      </c>
      <c r="G59" s="181">
        <f>'дод 2'!G94</f>
        <v>40000</v>
      </c>
      <c r="H59" s="181">
        <f>'дод 2'!H94</f>
        <v>0</v>
      </c>
      <c r="I59" s="181">
        <f>'дод 2'!I94</f>
        <v>0</v>
      </c>
      <c r="J59" s="185">
        <f t="shared" si="6"/>
        <v>100</v>
      </c>
      <c r="K59" s="181">
        <f>'дод 2'!K94</f>
        <v>0</v>
      </c>
      <c r="L59" s="181">
        <f>'дод 2'!L94</f>
        <v>0</v>
      </c>
      <c r="M59" s="181">
        <f>'дод 2'!M94</f>
        <v>0</v>
      </c>
      <c r="N59" s="181">
        <f>'дод 2'!N94</f>
        <v>0</v>
      </c>
      <c r="O59" s="181">
        <f>'дод 2'!O94</f>
        <v>0</v>
      </c>
      <c r="P59" s="181">
        <f>'дод 2'!P94</f>
        <v>0</v>
      </c>
      <c r="Q59" s="181">
        <f>'дод 2'!Q94</f>
        <v>0</v>
      </c>
      <c r="R59" s="181">
        <f>'дод 2'!R94</f>
        <v>0</v>
      </c>
      <c r="S59" s="181">
        <f>'дод 2'!S94</f>
        <v>0</v>
      </c>
      <c r="T59" s="181">
        <f>'дод 2'!T94</f>
        <v>0</v>
      </c>
      <c r="U59" s="181">
        <f>'дод 2'!U94</f>
        <v>0</v>
      </c>
      <c r="V59" s="181">
        <f>'дод 2'!V94</f>
        <v>0</v>
      </c>
      <c r="W59" s="185"/>
      <c r="X59" s="181">
        <f>'дод 2'!X94</f>
        <v>40000</v>
      </c>
      <c r="Y59" s="209"/>
    </row>
    <row r="60" spans="1:25" s="49" customFormat="1" ht="32.25" customHeight="1" x14ac:dyDescent="0.25">
      <c r="A60" s="68"/>
      <c r="B60" s="73"/>
      <c r="C60" s="76" t="s">
        <v>538</v>
      </c>
      <c r="D60" s="182">
        <f>'дод 2'!D95</f>
        <v>40000</v>
      </c>
      <c r="E60" s="182">
        <f>'дод 2'!E95</f>
        <v>0</v>
      </c>
      <c r="F60" s="182">
        <f>'дод 2'!F95</f>
        <v>0</v>
      </c>
      <c r="G60" s="182">
        <f>'дод 2'!G95</f>
        <v>40000</v>
      </c>
      <c r="H60" s="182">
        <f>'дод 2'!H95</f>
        <v>0</v>
      </c>
      <c r="I60" s="182">
        <f>'дод 2'!I95</f>
        <v>0</v>
      </c>
      <c r="J60" s="185">
        <f t="shared" si="6"/>
        <v>100</v>
      </c>
      <c r="K60" s="182">
        <f>'дод 2'!K95</f>
        <v>0</v>
      </c>
      <c r="L60" s="182">
        <f>'дод 2'!L95</f>
        <v>0</v>
      </c>
      <c r="M60" s="182">
        <f>'дод 2'!M95</f>
        <v>0</v>
      </c>
      <c r="N60" s="182">
        <f>'дод 2'!N95</f>
        <v>0</v>
      </c>
      <c r="O60" s="182">
        <f>'дод 2'!O95</f>
        <v>0</v>
      </c>
      <c r="P60" s="182">
        <f>'дод 2'!P95</f>
        <v>0</v>
      </c>
      <c r="Q60" s="182">
        <f>'дод 2'!Q95</f>
        <v>0</v>
      </c>
      <c r="R60" s="182">
        <f>'дод 2'!R95</f>
        <v>0</v>
      </c>
      <c r="S60" s="182">
        <f>'дод 2'!S95</f>
        <v>0</v>
      </c>
      <c r="T60" s="182">
        <f>'дод 2'!T95</f>
        <v>0</v>
      </c>
      <c r="U60" s="182">
        <f>'дод 2'!U95</f>
        <v>0</v>
      </c>
      <c r="V60" s="182">
        <f>'дод 2'!V95</f>
        <v>0</v>
      </c>
      <c r="W60" s="185"/>
      <c r="X60" s="182">
        <f>'дод 2'!X95</f>
        <v>40000</v>
      </c>
      <c r="Y60" s="209"/>
    </row>
    <row r="61" spans="1:25" s="49" customFormat="1" ht="38.25" customHeight="1" x14ac:dyDescent="0.25">
      <c r="A61" s="53" t="s">
        <v>54</v>
      </c>
      <c r="B61" s="53" t="s">
        <v>57</v>
      </c>
      <c r="C61" s="54" t="s">
        <v>365</v>
      </c>
      <c r="D61" s="181">
        <f>'дод 2'!D96</f>
        <v>35044945</v>
      </c>
      <c r="E61" s="181">
        <f>'дод 2'!E96</f>
        <v>25836800</v>
      </c>
      <c r="F61" s="181">
        <f>'дод 2'!F96</f>
        <v>2805445</v>
      </c>
      <c r="G61" s="181">
        <f>'дод 2'!G96</f>
        <v>25823648.280000001</v>
      </c>
      <c r="H61" s="181">
        <f>'дод 2'!H96</f>
        <v>19340605.82</v>
      </c>
      <c r="I61" s="181">
        <f>'дод 2'!I96</f>
        <v>1963112.35</v>
      </c>
      <c r="J61" s="185">
        <f t="shared" si="6"/>
        <v>73.687227301968946</v>
      </c>
      <c r="K61" s="181">
        <f>'дод 2'!K96</f>
        <v>112500</v>
      </c>
      <c r="L61" s="181">
        <f>'дод 2'!L96</f>
        <v>112500</v>
      </c>
      <c r="M61" s="181">
        <f>'дод 2'!M96</f>
        <v>0</v>
      </c>
      <c r="N61" s="181">
        <f>'дод 2'!N96</f>
        <v>0</v>
      </c>
      <c r="O61" s="181">
        <f>'дод 2'!O96</f>
        <v>0</v>
      </c>
      <c r="P61" s="181">
        <f>'дод 2'!P96</f>
        <v>112500</v>
      </c>
      <c r="Q61" s="181">
        <f>'дод 2'!Q96</f>
        <v>144193.41</v>
      </c>
      <c r="R61" s="181">
        <f>'дод 2'!R96</f>
        <v>0</v>
      </c>
      <c r="S61" s="181">
        <f>'дод 2'!S96</f>
        <v>144193.41</v>
      </c>
      <c r="T61" s="181">
        <f>'дод 2'!T96</f>
        <v>0</v>
      </c>
      <c r="U61" s="181">
        <f>'дод 2'!U96</f>
        <v>0</v>
      </c>
      <c r="V61" s="181">
        <f>'дод 2'!V96</f>
        <v>0</v>
      </c>
      <c r="W61" s="185">
        <f t="shared" si="7"/>
        <v>128.17192</v>
      </c>
      <c r="X61" s="181">
        <f>'дод 2'!X96</f>
        <v>25967841.690000001</v>
      </c>
      <c r="Y61" s="208">
        <v>74</v>
      </c>
    </row>
    <row r="62" spans="1:25" s="49" customFormat="1" ht="16.5" customHeight="1" x14ac:dyDescent="0.25">
      <c r="A62" s="82">
        <v>1080</v>
      </c>
      <c r="B62" s="53" t="s">
        <v>57</v>
      </c>
      <c r="C62" s="54" t="s">
        <v>508</v>
      </c>
      <c r="D62" s="181">
        <f>'дод 2'!D215</f>
        <v>50948015</v>
      </c>
      <c r="E62" s="181">
        <f>'дод 2'!E215</f>
        <v>40594000</v>
      </c>
      <c r="F62" s="181">
        <f>'дод 2'!F215</f>
        <v>777815</v>
      </c>
      <c r="G62" s="181">
        <f>'дод 2'!G215</f>
        <v>36985763.390000001</v>
      </c>
      <c r="H62" s="181">
        <f>'дод 2'!H215</f>
        <v>29781722.809999999</v>
      </c>
      <c r="I62" s="181">
        <f>'дод 2'!I215</f>
        <v>480416.2</v>
      </c>
      <c r="J62" s="185">
        <f t="shared" si="6"/>
        <v>72.595101870013977</v>
      </c>
      <c r="K62" s="181">
        <f>'дод 2'!K215</f>
        <v>2729100</v>
      </c>
      <c r="L62" s="181">
        <f>'дод 2'!L215</f>
        <v>0</v>
      </c>
      <c r="M62" s="181">
        <f>'дод 2'!M215</f>
        <v>2725970</v>
      </c>
      <c r="N62" s="181">
        <f>'дод 2'!N215</f>
        <v>2226904</v>
      </c>
      <c r="O62" s="181">
        <f>'дод 2'!O215</f>
        <v>0</v>
      </c>
      <c r="P62" s="181">
        <f>'дод 2'!P215</f>
        <v>3130</v>
      </c>
      <c r="Q62" s="181">
        <f>'дод 2'!Q215</f>
        <v>2438962.9</v>
      </c>
      <c r="R62" s="181">
        <f>'дод 2'!R215</f>
        <v>0</v>
      </c>
      <c r="S62" s="181">
        <f>'дод 2'!S215</f>
        <v>2410810</v>
      </c>
      <c r="T62" s="181">
        <f>'дод 2'!T215</f>
        <v>1956247.82</v>
      </c>
      <c r="U62" s="181">
        <f>'дод 2'!U215</f>
        <v>0</v>
      </c>
      <c r="V62" s="181">
        <f>'дод 2'!V215</f>
        <v>28152.9</v>
      </c>
      <c r="W62" s="185">
        <f t="shared" si="7"/>
        <v>89.368762595727532</v>
      </c>
      <c r="X62" s="181">
        <f>'дод 2'!X215</f>
        <v>39424726.289999999</v>
      </c>
      <c r="Y62" s="208"/>
    </row>
    <row r="63" spans="1:25" s="49" customFormat="1" ht="21" customHeight="1" x14ac:dyDescent="0.25">
      <c r="A63" s="53" t="s">
        <v>477</v>
      </c>
      <c r="B63" s="53" t="s">
        <v>58</v>
      </c>
      <c r="C63" s="35" t="s">
        <v>509</v>
      </c>
      <c r="D63" s="181">
        <f>'дод 2'!D97</f>
        <v>11387250</v>
      </c>
      <c r="E63" s="181">
        <f>'дод 2'!E97</f>
        <v>8331500</v>
      </c>
      <c r="F63" s="181">
        <f>'дод 2'!F97</f>
        <v>585250</v>
      </c>
      <c r="G63" s="181">
        <f>'дод 2'!G97</f>
        <v>8095069.9500000002</v>
      </c>
      <c r="H63" s="181">
        <f>'дод 2'!H97</f>
        <v>6163969.8099999996</v>
      </c>
      <c r="I63" s="181">
        <f>'дод 2'!I97</f>
        <v>259648.01</v>
      </c>
      <c r="J63" s="185">
        <f t="shared" si="6"/>
        <v>71.088892840677076</v>
      </c>
      <c r="K63" s="181">
        <f>'дод 2'!K97</f>
        <v>0</v>
      </c>
      <c r="L63" s="181">
        <f>'дод 2'!L97</f>
        <v>0</v>
      </c>
      <c r="M63" s="181">
        <f>'дод 2'!M97</f>
        <v>0</v>
      </c>
      <c r="N63" s="181">
        <f>'дод 2'!N97</f>
        <v>0</v>
      </c>
      <c r="O63" s="181">
        <f>'дод 2'!O97</f>
        <v>0</v>
      </c>
      <c r="P63" s="181">
        <f>'дод 2'!P97</f>
        <v>0</v>
      </c>
      <c r="Q63" s="181">
        <f>'дод 2'!Q97</f>
        <v>126023.03</v>
      </c>
      <c r="R63" s="181">
        <f>'дод 2'!R97</f>
        <v>0</v>
      </c>
      <c r="S63" s="181">
        <f>'дод 2'!S97</f>
        <v>126023.03</v>
      </c>
      <c r="T63" s="181">
        <f>'дод 2'!T97</f>
        <v>0</v>
      </c>
      <c r="U63" s="181">
        <f>'дод 2'!U97</f>
        <v>0</v>
      </c>
      <c r="V63" s="181">
        <f>'дод 2'!V97</f>
        <v>0</v>
      </c>
      <c r="W63" s="185"/>
      <c r="X63" s="181">
        <f>'дод 2'!X97</f>
        <v>8221092.9800000004</v>
      </c>
      <c r="Y63" s="208"/>
    </row>
    <row r="64" spans="1:25" x14ac:dyDescent="0.25">
      <c r="A64" s="53" t="s">
        <v>479</v>
      </c>
      <c r="B64" s="53" t="s">
        <v>58</v>
      </c>
      <c r="C64" s="35" t="s">
        <v>281</v>
      </c>
      <c r="D64" s="181">
        <f>'дод 2'!D98</f>
        <v>113000</v>
      </c>
      <c r="E64" s="181">
        <f>'дод 2'!E98</f>
        <v>0</v>
      </c>
      <c r="F64" s="181">
        <f>'дод 2'!F98</f>
        <v>0</v>
      </c>
      <c r="G64" s="181">
        <f>'дод 2'!G98</f>
        <v>54000</v>
      </c>
      <c r="H64" s="181">
        <f>'дод 2'!H98</f>
        <v>0</v>
      </c>
      <c r="I64" s="181">
        <f>'дод 2'!I98</f>
        <v>0</v>
      </c>
      <c r="J64" s="185">
        <f t="shared" si="6"/>
        <v>47.787610619469028</v>
      </c>
      <c r="K64" s="181">
        <f>'дод 2'!K98</f>
        <v>0</v>
      </c>
      <c r="L64" s="181">
        <f>'дод 2'!L98</f>
        <v>0</v>
      </c>
      <c r="M64" s="181">
        <f>'дод 2'!M98</f>
        <v>0</v>
      </c>
      <c r="N64" s="181">
        <f>'дод 2'!N98</f>
        <v>0</v>
      </c>
      <c r="O64" s="181">
        <f>'дод 2'!O98</f>
        <v>0</v>
      </c>
      <c r="P64" s="181">
        <f>'дод 2'!P98</f>
        <v>0</v>
      </c>
      <c r="Q64" s="181">
        <f>'дод 2'!Q98</f>
        <v>0</v>
      </c>
      <c r="R64" s="181">
        <f>'дод 2'!R98</f>
        <v>0</v>
      </c>
      <c r="S64" s="181">
        <f>'дод 2'!S98</f>
        <v>0</v>
      </c>
      <c r="T64" s="181">
        <f>'дод 2'!T98</f>
        <v>0</v>
      </c>
      <c r="U64" s="181">
        <f>'дод 2'!U98</f>
        <v>0</v>
      </c>
      <c r="V64" s="181">
        <f>'дод 2'!V98</f>
        <v>0</v>
      </c>
      <c r="W64" s="185"/>
      <c r="X64" s="181">
        <f>'дод 2'!X98</f>
        <v>54000</v>
      </c>
      <c r="Y64" s="208"/>
    </row>
    <row r="65" spans="1:25" ht="31.5" x14ac:dyDescent="0.25">
      <c r="A65" s="53" t="s">
        <v>481</v>
      </c>
      <c r="B65" s="53" t="s">
        <v>58</v>
      </c>
      <c r="C65" s="54" t="s">
        <v>482</v>
      </c>
      <c r="D65" s="181">
        <f>'дод 2'!D99</f>
        <v>445933</v>
      </c>
      <c r="E65" s="181">
        <f>'дод 2'!E99</f>
        <v>266200</v>
      </c>
      <c r="F65" s="181">
        <f>'дод 2'!F99</f>
        <v>66733</v>
      </c>
      <c r="G65" s="181">
        <f>'дод 2'!G99</f>
        <v>66274.39</v>
      </c>
      <c r="H65" s="181">
        <f>'дод 2'!H99</f>
        <v>0</v>
      </c>
      <c r="I65" s="181">
        <f>'дод 2'!I99</f>
        <v>35942.26</v>
      </c>
      <c r="J65" s="185">
        <f t="shared" si="6"/>
        <v>14.861961326028798</v>
      </c>
      <c r="K65" s="181">
        <f>'дод 2'!K99</f>
        <v>0</v>
      </c>
      <c r="L65" s="181">
        <f>'дод 2'!L99</f>
        <v>0</v>
      </c>
      <c r="M65" s="181">
        <f>'дод 2'!M99</f>
        <v>0</v>
      </c>
      <c r="N65" s="181">
        <f>'дод 2'!N99</f>
        <v>0</v>
      </c>
      <c r="O65" s="181">
        <f>'дод 2'!O99</f>
        <v>0</v>
      </c>
      <c r="P65" s="181">
        <f>'дод 2'!P99</f>
        <v>0</v>
      </c>
      <c r="Q65" s="181">
        <f>'дод 2'!Q99</f>
        <v>0</v>
      </c>
      <c r="R65" s="181">
        <f>'дод 2'!R99</f>
        <v>0</v>
      </c>
      <c r="S65" s="181">
        <f>'дод 2'!S99</f>
        <v>0</v>
      </c>
      <c r="T65" s="181">
        <f>'дод 2'!T99</f>
        <v>0</v>
      </c>
      <c r="U65" s="181">
        <f>'дод 2'!U99</f>
        <v>0</v>
      </c>
      <c r="V65" s="181">
        <f>'дод 2'!V99</f>
        <v>0</v>
      </c>
      <c r="W65" s="185"/>
      <c r="X65" s="181">
        <f>'дод 2'!X99</f>
        <v>66274.39</v>
      </c>
      <c r="Y65" s="208"/>
    </row>
    <row r="66" spans="1:25" ht="36.75" customHeight="1" x14ac:dyDescent="0.25">
      <c r="A66" s="53" t="s">
        <v>484</v>
      </c>
      <c r="B66" s="53" t="s">
        <v>58</v>
      </c>
      <c r="C66" s="54" t="s">
        <v>510</v>
      </c>
      <c r="D66" s="181">
        <f>'дод 2'!D100</f>
        <v>1499036</v>
      </c>
      <c r="E66" s="181">
        <f>'дод 2'!E100</f>
        <v>1228720</v>
      </c>
      <c r="F66" s="181">
        <f>'дод 2'!F100</f>
        <v>0</v>
      </c>
      <c r="G66" s="181">
        <f>'дод 2'!G100</f>
        <v>681815.4</v>
      </c>
      <c r="H66" s="181">
        <f>'дод 2'!H100</f>
        <v>557814.72</v>
      </c>
      <c r="I66" s="181">
        <f>'дод 2'!I100</f>
        <v>0</v>
      </c>
      <c r="J66" s="185">
        <f t="shared" si="6"/>
        <v>45.483590787679553</v>
      </c>
      <c r="K66" s="181">
        <f>'дод 2'!K100</f>
        <v>0</v>
      </c>
      <c r="L66" s="181">
        <f>'дод 2'!L100</f>
        <v>0</v>
      </c>
      <c r="M66" s="181">
        <f>'дод 2'!M100</f>
        <v>0</v>
      </c>
      <c r="N66" s="181">
        <f>'дод 2'!N100</f>
        <v>0</v>
      </c>
      <c r="O66" s="181">
        <f>'дод 2'!O100</f>
        <v>0</v>
      </c>
      <c r="P66" s="181">
        <f>'дод 2'!P100</f>
        <v>0</v>
      </c>
      <c r="Q66" s="181">
        <f>'дод 2'!Q100</f>
        <v>0</v>
      </c>
      <c r="R66" s="181">
        <f>'дод 2'!R100</f>
        <v>0</v>
      </c>
      <c r="S66" s="181">
        <f>'дод 2'!S100</f>
        <v>0</v>
      </c>
      <c r="T66" s="181">
        <f>'дод 2'!T100</f>
        <v>0</v>
      </c>
      <c r="U66" s="181">
        <f>'дод 2'!U100</f>
        <v>0</v>
      </c>
      <c r="V66" s="181">
        <f>'дод 2'!V100</f>
        <v>0</v>
      </c>
      <c r="W66" s="185"/>
      <c r="X66" s="181">
        <f>'дод 2'!X100</f>
        <v>681815.4</v>
      </c>
      <c r="Y66" s="208"/>
    </row>
    <row r="67" spans="1:25" ht="49.5" customHeight="1" x14ac:dyDescent="0.25">
      <c r="A67" s="36"/>
      <c r="B67" s="36"/>
      <c r="C67" s="76" t="s">
        <v>384</v>
      </c>
      <c r="D67" s="182">
        <f>'дод 2'!D101</f>
        <v>1499036</v>
      </c>
      <c r="E67" s="182">
        <f>'дод 2'!E101</f>
        <v>1228720</v>
      </c>
      <c r="F67" s="182">
        <f>'дод 2'!F101</f>
        <v>0</v>
      </c>
      <c r="G67" s="182">
        <f>'дод 2'!G101</f>
        <v>681815.4</v>
      </c>
      <c r="H67" s="182">
        <f>'дод 2'!H101</f>
        <v>557814.72</v>
      </c>
      <c r="I67" s="182">
        <f>'дод 2'!I101</f>
        <v>0</v>
      </c>
      <c r="J67" s="185">
        <f t="shared" si="6"/>
        <v>45.483590787679553</v>
      </c>
      <c r="K67" s="182">
        <f>'дод 2'!K101</f>
        <v>0</v>
      </c>
      <c r="L67" s="182">
        <f>'дод 2'!L101</f>
        <v>0</v>
      </c>
      <c r="M67" s="182">
        <f>'дод 2'!M101</f>
        <v>0</v>
      </c>
      <c r="N67" s="182">
        <f>'дод 2'!N101</f>
        <v>0</v>
      </c>
      <c r="O67" s="182">
        <f>'дод 2'!O101</f>
        <v>0</v>
      </c>
      <c r="P67" s="182">
        <f>'дод 2'!P101</f>
        <v>0</v>
      </c>
      <c r="Q67" s="182">
        <f>'дод 2'!Q101</f>
        <v>0</v>
      </c>
      <c r="R67" s="182">
        <f>'дод 2'!R101</f>
        <v>0</v>
      </c>
      <c r="S67" s="182">
        <f>'дод 2'!S101</f>
        <v>0</v>
      </c>
      <c r="T67" s="182">
        <f>'дод 2'!T101</f>
        <v>0</v>
      </c>
      <c r="U67" s="182">
        <f>'дод 2'!U101</f>
        <v>0</v>
      </c>
      <c r="V67" s="182">
        <f>'дод 2'!V101</f>
        <v>0</v>
      </c>
      <c r="W67" s="185"/>
      <c r="X67" s="182">
        <f>'дод 2'!X101</f>
        <v>681815.4</v>
      </c>
      <c r="Y67" s="208"/>
    </row>
    <row r="68" spans="1:25" s="49" customFormat="1" ht="31.5" x14ac:dyDescent="0.25">
      <c r="A68" s="53" t="s">
        <v>486</v>
      </c>
      <c r="B68" s="53" t="str">
        <f>'дод 5'!A20</f>
        <v>0160</v>
      </c>
      <c r="C68" s="54" t="s">
        <v>487</v>
      </c>
      <c r="D68" s="181">
        <f>'дод 2'!D102</f>
        <v>2521377</v>
      </c>
      <c r="E68" s="181">
        <f>'дод 2'!E102</f>
        <v>1880000</v>
      </c>
      <c r="F68" s="181">
        <f>'дод 2'!F102</f>
        <v>92977</v>
      </c>
      <c r="G68" s="181">
        <f>'дод 2'!G102</f>
        <v>1826013.7</v>
      </c>
      <c r="H68" s="181">
        <f>'дод 2'!H102</f>
        <v>1375070.69</v>
      </c>
      <c r="I68" s="181">
        <f>'дод 2'!I102</f>
        <v>49250.57</v>
      </c>
      <c r="J68" s="185">
        <f t="shared" si="6"/>
        <v>72.421288050140859</v>
      </c>
      <c r="K68" s="181">
        <f>'дод 2'!K102</f>
        <v>50000</v>
      </c>
      <c r="L68" s="181">
        <f>'дод 2'!L102</f>
        <v>50000</v>
      </c>
      <c r="M68" s="181">
        <f>'дод 2'!M102</f>
        <v>0</v>
      </c>
      <c r="N68" s="181">
        <f>'дод 2'!N102</f>
        <v>0</v>
      </c>
      <c r="O68" s="181">
        <f>'дод 2'!O102</f>
        <v>0</v>
      </c>
      <c r="P68" s="181">
        <f>'дод 2'!P102</f>
        <v>50000</v>
      </c>
      <c r="Q68" s="181">
        <f>'дод 2'!Q102</f>
        <v>1480</v>
      </c>
      <c r="R68" s="181">
        <f>'дод 2'!R102</f>
        <v>0</v>
      </c>
      <c r="S68" s="181">
        <f>'дод 2'!S102</f>
        <v>1480</v>
      </c>
      <c r="T68" s="181">
        <f>'дод 2'!T102</f>
        <v>0</v>
      </c>
      <c r="U68" s="181">
        <f>'дод 2'!U102</f>
        <v>0</v>
      </c>
      <c r="V68" s="181">
        <f>'дод 2'!V102</f>
        <v>0</v>
      </c>
      <c r="W68" s="185">
        <f t="shared" si="7"/>
        <v>2.96</v>
      </c>
      <c r="X68" s="181">
        <f>'дод 2'!X102</f>
        <v>1827493.7</v>
      </c>
      <c r="Y68" s="208"/>
    </row>
    <row r="69" spans="1:25" s="49" customFormat="1" ht="66" customHeight="1" x14ac:dyDescent="0.25">
      <c r="A69" s="53" t="s">
        <v>567</v>
      </c>
      <c r="B69" s="53" t="s">
        <v>58</v>
      </c>
      <c r="C69" s="54" t="s">
        <v>570</v>
      </c>
      <c r="D69" s="181">
        <f>'дод 2'!D103</f>
        <v>0</v>
      </c>
      <c r="E69" s="181">
        <f>'дод 2'!E103</f>
        <v>0</v>
      </c>
      <c r="F69" s="181">
        <f>'дод 2'!F103</f>
        <v>0</v>
      </c>
      <c r="G69" s="181">
        <f>'дод 2'!G103</f>
        <v>0</v>
      </c>
      <c r="H69" s="181">
        <f>'дод 2'!H103</f>
        <v>0</v>
      </c>
      <c r="I69" s="181">
        <f>'дод 2'!I103</f>
        <v>0</v>
      </c>
      <c r="J69" s="185"/>
      <c r="K69" s="181">
        <f>'дод 2'!K103</f>
        <v>1049030</v>
      </c>
      <c r="L69" s="181">
        <f>'дод 2'!L103</f>
        <v>1049030</v>
      </c>
      <c r="M69" s="181">
        <f>'дод 2'!M103</f>
        <v>0</v>
      </c>
      <c r="N69" s="181">
        <f>'дод 2'!N103</f>
        <v>0</v>
      </c>
      <c r="O69" s="181">
        <f>'дод 2'!O103</f>
        <v>0</v>
      </c>
      <c r="P69" s="181">
        <f>'дод 2'!P103</f>
        <v>1049030</v>
      </c>
      <c r="Q69" s="181">
        <f>'дод 2'!Q103</f>
        <v>0</v>
      </c>
      <c r="R69" s="181">
        <f>'дод 2'!R103</f>
        <v>0</v>
      </c>
      <c r="S69" s="181">
        <f>'дод 2'!S103</f>
        <v>0</v>
      </c>
      <c r="T69" s="181">
        <f>'дод 2'!T103</f>
        <v>0</v>
      </c>
      <c r="U69" s="181">
        <f>'дод 2'!U103</f>
        <v>0</v>
      </c>
      <c r="V69" s="181">
        <f>'дод 2'!V103</f>
        <v>0</v>
      </c>
      <c r="W69" s="185">
        <f t="shared" si="7"/>
        <v>0</v>
      </c>
      <c r="X69" s="181">
        <f>'дод 2'!X103</f>
        <v>0</v>
      </c>
      <c r="Y69" s="208"/>
    </row>
    <row r="70" spans="1:25" s="49" customFormat="1" ht="48" hidden="1" customHeight="1" x14ac:dyDescent="0.25">
      <c r="A70" s="53" t="s">
        <v>556</v>
      </c>
      <c r="B70" s="53" t="s">
        <v>58</v>
      </c>
      <c r="C70" s="54" t="s">
        <v>558</v>
      </c>
      <c r="D70" s="157">
        <f>'дод 2'!D104</f>
        <v>0</v>
      </c>
      <c r="E70" s="157">
        <f>'дод 2'!E104</f>
        <v>0</v>
      </c>
      <c r="F70" s="157">
        <f>'дод 2'!F104</f>
        <v>0</v>
      </c>
      <c r="G70" s="157">
        <f>'дод 2'!G104</f>
        <v>0</v>
      </c>
      <c r="H70" s="157">
        <f>'дод 2'!H104</f>
        <v>0</v>
      </c>
      <c r="I70" s="157">
        <f>'дод 2'!I104</f>
        <v>0</v>
      </c>
      <c r="J70" s="185" t="e">
        <f t="shared" si="6"/>
        <v>#DIV/0!</v>
      </c>
      <c r="K70" s="157">
        <f>'дод 2'!K104</f>
        <v>0</v>
      </c>
      <c r="L70" s="157">
        <f>'дод 2'!L104</f>
        <v>0</v>
      </c>
      <c r="M70" s="157">
        <f>'дод 2'!M104</f>
        <v>0</v>
      </c>
      <c r="N70" s="157">
        <f>'дод 2'!N104</f>
        <v>0</v>
      </c>
      <c r="O70" s="157">
        <f>'дод 2'!O104</f>
        <v>0</v>
      </c>
      <c r="P70" s="157">
        <f>'дод 2'!P104</f>
        <v>0</v>
      </c>
      <c r="Q70" s="157">
        <f>'дод 2'!Q104</f>
        <v>0</v>
      </c>
      <c r="R70" s="157">
        <f>'дод 2'!R104</f>
        <v>0</v>
      </c>
      <c r="S70" s="157">
        <f>'дод 2'!S104</f>
        <v>0</v>
      </c>
      <c r="T70" s="157">
        <f>'дод 2'!T104</f>
        <v>0</v>
      </c>
      <c r="U70" s="157">
        <f>'дод 2'!U104</f>
        <v>0</v>
      </c>
      <c r="V70" s="157">
        <f>'дод 2'!V104</f>
        <v>0</v>
      </c>
      <c r="W70" s="185" t="e">
        <f t="shared" si="7"/>
        <v>#DIV/0!</v>
      </c>
      <c r="X70" s="157">
        <f>'дод 2'!X104</f>
        <v>0</v>
      </c>
      <c r="Y70" s="208"/>
    </row>
    <row r="71" spans="1:25" s="49" customFormat="1" ht="47.25" hidden="1" customHeight="1" x14ac:dyDescent="0.25">
      <c r="A71" s="73"/>
      <c r="B71" s="73"/>
      <c r="C71" s="76" t="s">
        <v>596</v>
      </c>
      <c r="D71" s="159">
        <f>'дод 2'!D105</f>
        <v>0</v>
      </c>
      <c r="E71" s="159">
        <f>'дод 2'!E105</f>
        <v>0</v>
      </c>
      <c r="F71" s="159">
        <f>'дод 2'!F105</f>
        <v>0</v>
      </c>
      <c r="G71" s="159">
        <f>'дод 2'!G105</f>
        <v>0</v>
      </c>
      <c r="H71" s="159">
        <f>'дод 2'!H105</f>
        <v>0</v>
      </c>
      <c r="I71" s="159">
        <f>'дод 2'!I105</f>
        <v>0</v>
      </c>
      <c r="J71" s="185" t="e">
        <f t="shared" si="6"/>
        <v>#DIV/0!</v>
      </c>
      <c r="K71" s="159">
        <f>'дод 2'!K105</f>
        <v>0</v>
      </c>
      <c r="L71" s="159">
        <f>'дод 2'!L105</f>
        <v>0</v>
      </c>
      <c r="M71" s="159">
        <f>'дод 2'!M105</f>
        <v>0</v>
      </c>
      <c r="N71" s="159">
        <f>'дод 2'!N105</f>
        <v>0</v>
      </c>
      <c r="O71" s="159">
        <f>'дод 2'!O105</f>
        <v>0</v>
      </c>
      <c r="P71" s="159">
        <f>'дод 2'!P105</f>
        <v>0</v>
      </c>
      <c r="Q71" s="159">
        <f>'дод 2'!Q105</f>
        <v>0</v>
      </c>
      <c r="R71" s="159">
        <f>'дод 2'!R105</f>
        <v>0</v>
      </c>
      <c r="S71" s="159">
        <f>'дод 2'!S105</f>
        <v>0</v>
      </c>
      <c r="T71" s="159">
        <f>'дод 2'!T105</f>
        <v>0</v>
      </c>
      <c r="U71" s="159">
        <f>'дод 2'!U105</f>
        <v>0</v>
      </c>
      <c r="V71" s="159">
        <f>'дод 2'!V105</f>
        <v>0</v>
      </c>
      <c r="W71" s="185" t="e">
        <f t="shared" si="7"/>
        <v>#DIV/0!</v>
      </c>
      <c r="X71" s="159">
        <f>'дод 2'!X105</f>
        <v>0</v>
      </c>
      <c r="Y71" s="208"/>
    </row>
    <row r="72" spans="1:25" s="49" customFormat="1" ht="78.75" x14ac:dyDescent="0.25">
      <c r="A72" s="53" t="s">
        <v>569</v>
      </c>
      <c r="B72" s="53" t="s">
        <v>58</v>
      </c>
      <c r="C72" s="54" t="s">
        <v>589</v>
      </c>
      <c r="D72" s="157">
        <f>'дод 2'!D106</f>
        <v>1950286</v>
      </c>
      <c r="E72" s="157">
        <f>'дод 2'!E106</f>
        <v>0</v>
      </c>
      <c r="F72" s="157">
        <f>'дод 2'!F106</f>
        <v>0</v>
      </c>
      <c r="G72" s="157">
        <f>'дод 2'!G106</f>
        <v>1466334.41</v>
      </c>
      <c r="H72" s="157">
        <f>'дод 2'!H106</f>
        <v>0</v>
      </c>
      <c r="I72" s="157">
        <f>'дод 2'!I106</f>
        <v>0</v>
      </c>
      <c r="J72" s="185">
        <f t="shared" si="6"/>
        <v>75.185609187575565</v>
      </c>
      <c r="K72" s="157">
        <f>'дод 2'!K106</f>
        <v>417966</v>
      </c>
      <c r="L72" s="157">
        <f>'дод 2'!L106</f>
        <v>417966</v>
      </c>
      <c r="M72" s="157">
        <f>'дод 2'!M106</f>
        <v>0</v>
      </c>
      <c r="N72" s="157">
        <f>'дод 2'!N106</f>
        <v>0</v>
      </c>
      <c r="O72" s="157">
        <f>'дод 2'!O106</f>
        <v>0</v>
      </c>
      <c r="P72" s="157">
        <f>'дод 2'!P106</f>
        <v>417966</v>
      </c>
      <c r="Q72" s="157">
        <f>'дод 2'!Q106</f>
        <v>287444.2</v>
      </c>
      <c r="R72" s="157">
        <f>'дод 2'!R106</f>
        <v>287444.2</v>
      </c>
      <c r="S72" s="157">
        <f>'дод 2'!S106</f>
        <v>0</v>
      </c>
      <c r="T72" s="157">
        <f>'дод 2'!T106</f>
        <v>0</v>
      </c>
      <c r="U72" s="157">
        <f>'дод 2'!U106</f>
        <v>0</v>
      </c>
      <c r="V72" s="157">
        <f>'дод 2'!V106</f>
        <v>287444.2</v>
      </c>
      <c r="W72" s="185">
        <f t="shared" si="7"/>
        <v>68.772148930774279</v>
      </c>
      <c r="X72" s="157">
        <f>'дод 2'!X106</f>
        <v>1753778.6099999999</v>
      </c>
      <c r="Y72" s="208"/>
    </row>
    <row r="73" spans="1:25" s="49" customFormat="1" x14ac:dyDescent="0.25">
      <c r="A73" s="73"/>
      <c r="B73" s="73"/>
      <c r="C73" s="76" t="s">
        <v>395</v>
      </c>
      <c r="D73" s="159">
        <f>'дод 2'!D107</f>
        <v>150000</v>
      </c>
      <c r="E73" s="159">
        <f>'дод 2'!E107</f>
        <v>0</v>
      </c>
      <c r="F73" s="159">
        <f>'дод 2'!F107</f>
        <v>0</v>
      </c>
      <c r="G73" s="159">
        <f>'дод 2'!G107</f>
        <v>0</v>
      </c>
      <c r="H73" s="159">
        <f>'дод 2'!H107</f>
        <v>0</v>
      </c>
      <c r="I73" s="159">
        <f>'дод 2'!I107</f>
        <v>0</v>
      </c>
      <c r="J73" s="185">
        <f t="shared" si="6"/>
        <v>0</v>
      </c>
      <c r="K73" s="159">
        <f>'дод 2'!K107</f>
        <v>0</v>
      </c>
      <c r="L73" s="159">
        <f>'дод 2'!L107</f>
        <v>0</v>
      </c>
      <c r="M73" s="159">
        <f>'дод 2'!M107</f>
        <v>0</v>
      </c>
      <c r="N73" s="159">
        <f>'дод 2'!N107</f>
        <v>0</v>
      </c>
      <c r="O73" s="159">
        <f>'дод 2'!O107</f>
        <v>0</v>
      </c>
      <c r="P73" s="159">
        <f>'дод 2'!P107</f>
        <v>0</v>
      </c>
      <c r="Q73" s="159">
        <f>'дод 2'!Q107</f>
        <v>0</v>
      </c>
      <c r="R73" s="159">
        <f>'дод 2'!R107</f>
        <v>0</v>
      </c>
      <c r="S73" s="159">
        <f>'дод 2'!S107</f>
        <v>0</v>
      </c>
      <c r="T73" s="159">
        <f>'дод 2'!T107</f>
        <v>0</v>
      </c>
      <c r="U73" s="159">
        <f>'дод 2'!U107</f>
        <v>0</v>
      </c>
      <c r="V73" s="159">
        <f>'дод 2'!V107</f>
        <v>0</v>
      </c>
      <c r="W73" s="185"/>
      <c r="X73" s="159">
        <f>'дод 2'!X107</f>
        <v>0</v>
      </c>
      <c r="Y73" s="208"/>
    </row>
    <row r="74" spans="1:25" s="49" customFormat="1" ht="78.75" x14ac:dyDescent="0.25">
      <c r="A74" s="53" t="s">
        <v>557</v>
      </c>
      <c r="B74" s="53" t="s">
        <v>58</v>
      </c>
      <c r="C74" s="54" t="s">
        <v>597</v>
      </c>
      <c r="D74" s="181">
        <f>'дод 2'!D108</f>
        <v>5811208</v>
      </c>
      <c r="E74" s="181">
        <f>'дод 2'!E108</f>
        <v>0</v>
      </c>
      <c r="F74" s="181">
        <f>'дод 2'!F108</f>
        <v>0</v>
      </c>
      <c r="G74" s="181">
        <f>'дод 2'!G108</f>
        <v>3563708.29</v>
      </c>
      <c r="H74" s="181">
        <f>'дод 2'!H108</f>
        <v>0</v>
      </c>
      <c r="I74" s="181">
        <f>'дод 2'!I108</f>
        <v>0</v>
      </c>
      <c r="J74" s="185">
        <f t="shared" si="6"/>
        <v>61.32474160277863</v>
      </c>
      <c r="K74" s="181">
        <f>'дод 2'!K108</f>
        <v>1095855</v>
      </c>
      <c r="L74" s="181">
        <f>'дод 2'!L108</f>
        <v>1095855</v>
      </c>
      <c r="M74" s="181">
        <f>'дод 2'!M108</f>
        <v>0</v>
      </c>
      <c r="N74" s="181">
        <f>'дод 2'!N108</f>
        <v>0</v>
      </c>
      <c r="O74" s="181">
        <f>'дод 2'!O108</f>
        <v>0</v>
      </c>
      <c r="P74" s="181">
        <f>'дод 2'!P108</f>
        <v>1095855</v>
      </c>
      <c r="Q74" s="181">
        <f>'дод 2'!Q108</f>
        <v>670705.80000000005</v>
      </c>
      <c r="R74" s="181">
        <f>'дод 2'!R108</f>
        <v>670705.80000000005</v>
      </c>
      <c r="S74" s="181">
        <f>'дод 2'!S108</f>
        <v>0</v>
      </c>
      <c r="T74" s="181">
        <f>'дод 2'!T108</f>
        <v>0</v>
      </c>
      <c r="U74" s="181">
        <f>'дод 2'!U108</f>
        <v>0</v>
      </c>
      <c r="V74" s="181">
        <f>'дод 2'!V108</f>
        <v>670705.80000000005</v>
      </c>
      <c r="W74" s="185">
        <f t="shared" si="7"/>
        <v>61.203881900433913</v>
      </c>
      <c r="X74" s="181">
        <f>'дод 2'!X108</f>
        <v>4234414.09</v>
      </c>
      <c r="Y74" s="208"/>
    </row>
    <row r="75" spans="1:25" s="49" customFormat="1" ht="68.25" customHeight="1" x14ac:dyDescent="0.25">
      <c r="A75" s="73"/>
      <c r="B75" s="73"/>
      <c r="C75" s="76" t="s">
        <v>559</v>
      </c>
      <c r="D75" s="182">
        <f>'дод 2'!D109</f>
        <v>5811208</v>
      </c>
      <c r="E75" s="182">
        <f>'дод 2'!E109</f>
        <v>0</v>
      </c>
      <c r="F75" s="182">
        <f>'дод 2'!F109</f>
        <v>0</v>
      </c>
      <c r="G75" s="182">
        <f>'дод 2'!G109</f>
        <v>3563708.29</v>
      </c>
      <c r="H75" s="182">
        <f>'дод 2'!H109</f>
        <v>0</v>
      </c>
      <c r="I75" s="182">
        <f>'дод 2'!I109</f>
        <v>0</v>
      </c>
      <c r="J75" s="185">
        <f t="shared" si="6"/>
        <v>61.32474160277863</v>
      </c>
      <c r="K75" s="182">
        <f>'дод 2'!K109</f>
        <v>1095855</v>
      </c>
      <c r="L75" s="182">
        <f>'дод 2'!L109</f>
        <v>1095855</v>
      </c>
      <c r="M75" s="182">
        <f>'дод 2'!M109</f>
        <v>0</v>
      </c>
      <c r="N75" s="182">
        <f>'дод 2'!N109</f>
        <v>0</v>
      </c>
      <c r="O75" s="182">
        <f>'дод 2'!O109</f>
        <v>0</v>
      </c>
      <c r="P75" s="182">
        <f>'дод 2'!P109</f>
        <v>1095855</v>
      </c>
      <c r="Q75" s="182">
        <f>'дод 2'!Q109</f>
        <v>670705.80000000005</v>
      </c>
      <c r="R75" s="182">
        <f>'дод 2'!R109</f>
        <v>670705.80000000005</v>
      </c>
      <c r="S75" s="182">
        <f>'дод 2'!S109</f>
        <v>0</v>
      </c>
      <c r="T75" s="182">
        <f>'дод 2'!T109</f>
        <v>0</v>
      </c>
      <c r="U75" s="182">
        <f>'дод 2'!U109</f>
        <v>0</v>
      </c>
      <c r="V75" s="182">
        <f>'дод 2'!V109</f>
        <v>670705.80000000005</v>
      </c>
      <c r="W75" s="185">
        <f t="shared" si="7"/>
        <v>61.203881900433913</v>
      </c>
      <c r="X75" s="182">
        <f>'дод 2'!X109</f>
        <v>4234414.09</v>
      </c>
      <c r="Y75" s="208"/>
    </row>
    <row r="76" spans="1:25" s="49" customFormat="1" ht="63" x14ac:dyDescent="0.25">
      <c r="A76" s="53" t="s">
        <v>489</v>
      </c>
      <c r="B76" s="53" t="s">
        <v>58</v>
      </c>
      <c r="C76" s="83" t="s">
        <v>511</v>
      </c>
      <c r="D76" s="181">
        <f>'дод 2'!D110</f>
        <v>2612700</v>
      </c>
      <c r="E76" s="181">
        <f>'дод 2'!E110</f>
        <v>1459720</v>
      </c>
      <c r="F76" s="181">
        <f>'дод 2'!F110</f>
        <v>0</v>
      </c>
      <c r="G76" s="181">
        <f>'дод 2'!G110</f>
        <v>771825.62</v>
      </c>
      <c r="H76" s="181">
        <f>'дод 2'!H110</f>
        <v>429418.78</v>
      </c>
      <c r="I76" s="181">
        <f>'дод 2'!I110</f>
        <v>0</v>
      </c>
      <c r="J76" s="185">
        <f t="shared" si="6"/>
        <v>29.541302866766177</v>
      </c>
      <c r="K76" s="181">
        <f>'дод 2'!K110</f>
        <v>72000</v>
      </c>
      <c r="L76" s="181">
        <f>'дод 2'!L110</f>
        <v>72000</v>
      </c>
      <c r="M76" s="181">
        <f>'дод 2'!M110</f>
        <v>0</v>
      </c>
      <c r="N76" s="181">
        <f>'дод 2'!N110</f>
        <v>0</v>
      </c>
      <c r="O76" s="181">
        <f>'дод 2'!O110</f>
        <v>0</v>
      </c>
      <c r="P76" s="181">
        <f>'дод 2'!P110</f>
        <v>72000</v>
      </c>
      <c r="Q76" s="181">
        <f>'дод 2'!Q110</f>
        <v>0</v>
      </c>
      <c r="R76" s="181">
        <f>'дод 2'!R110</f>
        <v>0</v>
      </c>
      <c r="S76" s="181">
        <f>'дод 2'!S110</f>
        <v>0</v>
      </c>
      <c r="T76" s="181">
        <f>'дод 2'!T110</f>
        <v>0</v>
      </c>
      <c r="U76" s="181">
        <f>'дод 2'!U110</f>
        <v>0</v>
      </c>
      <c r="V76" s="181">
        <f>'дод 2'!V110</f>
        <v>0</v>
      </c>
      <c r="W76" s="185">
        <f t="shared" si="7"/>
        <v>0</v>
      </c>
      <c r="X76" s="181">
        <f>'дод 2'!X110</f>
        <v>771825.62</v>
      </c>
      <c r="Y76" s="208"/>
    </row>
    <row r="77" spans="1:25" s="49" customFormat="1" ht="65.25" customHeight="1" x14ac:dyDescent="0.25">
      <c r="A77" s="53"/>
      <c r="B77" s="53"/>
      <c r="C77" s="76" t="s">
        <v>383</v>
      </c>
      <c r="D77" s="182">
        <f>'дод 2'!D111</f>
        <v>2612700</v>
      </c>
      <c r="E77" s="182">
        <f>'дод 2'!E111</f>
        <v>1459720</v>
      </c>
      <c r="F77" s="182">
        <f>'дод 2'!F111</f>
        <v>0</v>
      </c>
      <c r="G77" s="182">
        <f>'дод 2'!G111</f>
        <v>771825.62</v>
      </c>
      <c r="H77" s="182">
        <f>'дод 2'!H111</f>
        <v>429418.78</v>
      </c>
      <c r="I77" s="182">
        <f>'дод 2'!I111</f>
        <v>0</v>
      </c>
      <c r="J77" s="185">
        <f t="shared" si="6"/>
        <v>29.541302866766177</v>
      </c>
      <c r="K77" s="182">
        <f>'дод 2'!K111</f>
        <v>72000</v>
      </c>
      <c r="L77" s="182">
        <f>'дод 2'!L111</f>
        <v>72000</v>
      </c>
      <c r="M77" s="182">
        <f>'дод 2'!M111</f>
        <v>0</v>
      </c>
      <c r="N77" s="182">
        <f>'дод 2'!N111</f>
        <v>0</v>
      </c>
      <c r="O77" s="182">
        <f>'дод 2'!O111</f>
        <v>0</v>
      </c>
      <c r="P77" s="182">
        <f>'дод 2'!P111</f>
        <v>72000</v>
      </c>
      <c r="Q77" s="182">
        <f>'дод 2'!Q111</f>
        <v>0</v>
      </c>
      <c r="R77" s="182">
        <f>'дод 2'!R111</f>
        <v>0</v>
      </c>
      <c r="S77" s="182">
        <f>'дод 2'!S111</f>
        <v>0</v>
      </c>
      <c r="T77" s="182">
        <f>'дод 2'!T111</f>
        <v>0</v>
      </c>
      <c r="U77" s="182">
        <f>'дод 2'!U111</f>
        <v>0</v>
      </c>
      <c r="V77" s="182">
        <f>'дод 2'!V111</f>
        <v>0</v>
      </c>
      <c r="W77" s="185">
        <f t="shared" si="7"/>
        <v>0</v>
      </c>
      <c r="X77" s="182">
        <f>'дод 2'!X111</f>
        <v>771825.62</v>
      </c>
      <c r="Y77" s="208"/>
    </row>
    <row r="78" spans="1:25" s="49" customFormat="1" ht="63" x14ac:dyDescent="0.25">
      <c r="A78" s="53" t="s">
        <v>523</v>
      </c>
      <c r="B78" s="53" t="s">
        <v>58</v>
      </c>
      <c r="C78" s="35" t="s">
        <v>521</v>
      </c>
      <c r="D78" s="181">
        <f>'дод 2'!D112</f>
        <v>1174231</v>
      </c>
      <c r="E78" s="181">
        <f>'дод 2'!E112</f>
        <v>962484</v>
      </c>
      <c r="F78" s="181">
        <f>'дод 2'!F112</f>
        <v>0</v>
      </c>
      <c r="G78" s="181">
        <f>'дод 2'!G112</f>
        <v>671605.96</v>
      </c>
      <c r="H78" s="181">
        <f>'дод 2'!H112</f>
        <v>550495.69999999995</v>
      </c>
      <c r="I78" s="181">
        <f>'дод 2'!I112</f>
        <v>0</v>
      </c>
      <c r="J78" s="185">
        <f t="shared" si="6"/>
        <v>57.195386597696704</v>
      </c>
      <c r="K78" s="181">
        <f>'дод 2'!K112</f>
        <v>0</v>
      </c>
      <c r="L78" s="181">
        <f>'дод 2'!L112</f>
        <v>0</v>
      </c>
      <c r="M78" s="181">
        <f>'дод 2'!M112</f>
        <v>0</v>
      </c>
      <c r="N78" s="181">
        <f>'дод 2'!N112</f>
        <v>0</v>
      </c>
      <c r="O78" s="181">
        <f>'дод 2'!O112</f>
        <v>0</v>
      </c>
      <c r="P78" s="181">
        <f>'дод 2'!P112</f>
        <v>0</v>
      </c>
      <c r="Q78" s="181">
        <f>'дод 2'!Q112</f>
        <v>0</v>
      </c>
      <c r="R78" s="181">
        <f>'дод 2'!R112</f>
        <v>0</v>
      </c>
      <c r="S78" s="181">
        <f>'дод 2'!S112</f>
        <v>0</v>
      </c>
      <c r="T78" s="181">
        <f>'дод 2'!T112</f>
        <v>0</v>
      </c>
      <c r="U78" s="181">
        <f>'дод 2'!U112</f>
        <v>0</v>
      </c>
      <c r="V78" s="181">
        <f>'дод 2'!V112</f>
        <v>0</v>
      </c>
      <c r="W78" s="185"/>
      <c r="X78" s="181">
        <f>'дод 2'!X112</f>
        <v>671605.96</v>
      </c>
      <c r="Y78" s="208"/>
    </row>
    <row r="79" spans="1:25" s="49" customFormat="1" ht="63" x14ac:dyDescent="0.25">
      <c r="A79" s="53"/>
      <c r="B79" s="53"/>
      <c r="C79" s="76" t="s">
        <v>522</v>
      </c>
      <c r="D79" s="182">
        <f>'дод 2'!D113</f>
        <v>1174231</v>
      </c>
      <c r="E79" s="182">
        <f>'дод 2'!E113</f>
        <v>962484</v>
      </c>
      <c r="F79" s="182">
        <f>'дод 2'!F113</f>
        <v>0</v>
      </c>
      <c r="G79" s="182">
        <f>'дод 2'!G113</f>
        <v>671605.96</v>
      </c>
      <c r="H79" s="182">
        <f>'дод 2'!H113</f>
        <v>550495.69999999995</v>
      </c>
      <c r="I79" s="182">
        <f>'дод 2'!I113</f>
        <v>0</v>
      </c>
      <c r="J79" s="185">
        <f t="shared" si="6"/>
        <v>57.195386597696704</v>
      </c>
      <c r="K79" s="182">
        <f>'дод 2'!K113</f>
        <v>0</v>
      </c>
      <c r="L79" s="182">
        <f>'дод 2'!L113</f>
        <v>0</v>
      </c>
      <c r="M79" s="182">
        <f>'дод 2'!M113</f>
        <v>0</v>
      </c>
      <c r="N79" s="182">
        <f>'дод 2'!N113</f>
        <v>0</v>
      </c>
      <c r="O79" s="182">
        <f>'дод 2'!O113</f>
        <v>0</v>
      </c>
      <c r="P79" s="182">
        <f>'дод 2'!P113</f>
        <v>0</v>
      </c>
      <c r="Q79" s="182">
        <f>'дод 2'!Q113</f>
        <v>0</v>
      </c>
      <c r="R79" s="182">
        <f>'дод 2'!R113</f>
        <v>0</v>
      </c>
      <c r="S79" s="182">
        <f>'дод 2'!S113</f>
        <v>0</v>
      </c>
      <c r="T79" s="182">
        <f>'дод 2'!T113</f>
        <v>0</v>
      </c>
      <c r="U79" s="182">
        <f>'дод 2'!U113</f>
        <v>0</v>
      </c>
      <c r="V79" s="182">
        <f>'дод 2'!V113</f>
        <v>0</v>
      </c>
      <c r="W79" s="185"/>
      <c r="X79" s="182">
        <f>'дод 2'!X113</f>
        <v>671605.96</v>
      </c>
      <c r="Y79" s="208"/>
    </row>
    <row r="80" spans="1:25" s="47" customFormat="1" ht="19.5" customHeight="1" x14ac:dyDescent="0.25">
      <c r="A80" s="37" t="s">
        <v>59</v>
      </c>
      <c r="B80" s="38"/>
      <c r="C80" s="9" t="s">
        <v>524</v>
      </c>
      <c r="D80" s="179">
        <f>D85+D90+D92+D94+D96+D99+D100+D89</f>
        <v>88080791.400000006</v>
      </c>
      <c r="E80" s="179">
        <f t="shared" ref="E80:X80" si="38">E85+E90+E92+E94+E96+E99+E100+E89</f>
        <v>2387600</v>
      </c>
      <c r="F80" s="179">
        <f t="shared" si="38"/>
        <v>61784</v>
      </c>
      <c r="G80" s="179">
        <f>G85+G90+G92+G94+G96+G99+G100+G89</f>
        <v>62912473.009999998</v>
      </c>
      <c r="H80" s="179">
        <f t="shared" ref="H80:I80" si="39">H85+H90+H92+H94+H96+H99+H100+H89</f>
        <v>1782367.53</v>
      </c>
      <c r="I80" s="179">
        <f t="shared" si="39"/>
        <v>35277.29</v>
      </c>
      <c r="J80" s="180">
        <f t="shared" si="6"/>
        <v>71.425871645835358</v>
      </c>
      <c r="K80" s="179">
        <f t="shared" si="38"/>
        <v>72712036.819999993</v>
      </c>
      <c r="L80" s="179">
        <f t="shared" si="38"/>
        <v>72712036.819999993</v>
      </c>
      <c r="M80" s="179">
        <f t="shared" si="38"/>
        <v>0</v>
      </c>
      <c r="N80" s="179">
        <f t="shared" si="38"/>
        <v>0</v>
      </c>
      <c r="O80" s="179">
        <f t="shared" si="38"/>
        <v>0</v>
      </c>
      <c r="P80" s="179">
        <f t="shared" si="38"/>
        <v>72712036.819999993</v>
      </c>
      <c r="Q80" s="179">
        <f t="shared" ref="Q80:V80" si="40">Q85+Q90+Q92+Q94+Q96+Q99+Q100+Q89</f>
        <v>64846019.619999997</v>
      </c>
      <c r="R80" s="179">
        <f t="shared" si="40"/>
        <v>64824857.299999997</v>
      </c>
      <c r="S80" s="179">
        <f t="shared" si="40"/>
        <v>21162.32</v>
      </c>
      <c r="T80" s="179">
        <f t="shared" si="40"/>
        <v>0</v>
      </c>
      <c r="U80" s="179">
        <f t="shared" si="40"/>
        <v>0</v>
      </c>
      <c r="V80" s="179">
        <f t="shared" si="40"/>
        <v>64824857.299999997</v>
      </c>
      <c r="W80" s="180">
        <f t="shared" si="7"/>
        <v>89.181960038511278</v>
      </c>
      <c r="X80" s="179">
        <f t="shared" si="38"/>
        <v>127758492.63</v>
      </c>
      <c r="Y80" s="208"/>
    </row>
    <row r="81" spans="1:25" s="48" customFormat="1" ht="31.5" hidden="1" customHeight="1" x14ac:dyDescent="0.25">
      <c r="A81" s="62"/>
      <c r="B81" s="65"/>
      <c r="C81" s="66" t="s">
        <v>390</v>
      </c>
      <c r="D81" s="183">
        <f>D86+D91+D93</f>
        <v>0</v>
      </c>
      <c r="E81" s="183">
        <f t="shared" ref="E81:X81" si="41">E86+E91+E93</f>
        <v>0</v>
      </c>
      <c r="F81" s="183">
        <f t="shared" si="41"/>
        <v>0</v>
      </c>
      <c r="G81" s="183">
        <f>G86+G91+G93</f>
        <v>0</v>
      </c>
      <c r="H81" s="183">
        <f t="shared" ref="H81:I81" si="42">H86+H91+H93</f>
        <v>0</v>
      </c>
      <c r="I81" s="183">
        <f t="shared" si="42"/>
        <v>0</v>
      </c>
      <c r="J81" s="180" t="e">
        <f t="shared" si="6"/>
        <v>#DIV/0!</v>
      </c>
      <c r="K81" s="183">
        <f t="shared" si="41"/>
        <v>0</v>
      </c>
      <c r="L81" s="183">
        <f t="shared" si="41"/>
        <v>0</v>
      </c>
      <c r="M81" s="183">
        <f t="shared" si="41"/>
        <v>0</v>
      </c>
      <c r="N81" s="183">
        <f t="shared" si="41"/>
        <v>0</v>
      </c>
      <c r="O81" s="183">
        <f t="shared" si="41"/>
        <v>0</v>
      </c>
      <c r="P81" s="183">
        <f t="shared" si="41"/>
        <v>0</v>
      </c>
      <c r="Q81" s="183">
        <f t="shared" ref="Q81:V81" si="43">Q86+Q91+Q93</f>
        <v>0</v>
      </c>
      <c r="R81" s="183">
        <f t="shared" si="43"/>
        <v>0</v>
      </c>
      <c r="S81" s="183">
        <f t="shared" si="43"/>
        <v>0</v>
      </c>
      <c r="T81" s="183">
        <f t="shared" si="43"/>
        <v>0</v>
      </c>
      <c r="U81" s="183">
        <f t="shared" si="43"/>
        <v>0</v>
      </c>
      <c r="V81" s="183">
        <f t="shared" si="43"/>
        <v>0</v>
      </c>
      <c r="W81" s="180" t="e">
        <f t="shared" si="7"/>
        <v>#DIV/0!</v>
      </c>
      <c r="X81" s="183">
        <f t="shared" si="41"/>
        <v>0</v>
      </c>
      <c r="Y81" s="208"/>
    </row>
    <row r="82" spans="1:25" s="48" customFormat="1" ht="47.25" hidden="1" customHeight="1" x14ac:dyDescent="0.25">
      <c r="A82" s="62"/>
      <c r="B82" s="65"/>
      <c r="C82" s="66" t="s">
        <v>391</v>
      </c>
      <c r="D82" s="183">
        <f>D87+D97</f>
        <v>0</v>
      </c>
      <c r="E82" s="183">
        <f t="shared" ref="E82:X82" si="44">E87+E97</f>
        <v>0</v>
      </c>
      <c r="F82" s="183">
        <f t="shared" si="44"/>
        <v>0</v>
      </c>
      <c r="G82" s="183">
        <f>G87+G97</f>
        <v>0</v>
      </c>
      <c r="H82" s="183">
        <f t="shared" ref="H82:I82" si="45">H87+H97</f>
        <v>0</v>
      </c>
      <c r="I82" s="183">
        <f t="shared" si="45"/>
        <v>0</v>
      </c>
      <c r="J82" s="180" t="e">
        <f t="shared" si="6"/>
        <v>#DIV/0!</v>
      </c>
      <c r="K82" s="183">
        <f t="shared" si="44"/>
        <v>0</v>
      </c>
      <c r="L82" s="183">
        <f t="shared" si="44"/>
        <v>0</v>
      </c>
      <c r="M82" s="183">
        <f t="shared" si="44"/>
        <v>0</v>
      </c>
      <c r="N82" s="183">
        <f t="shared" si="44"/>
        <v>0</v>
      </c>
      <c r="O82" s="183">
        <f t="shared" si="44"/>
        <v>0</v>
      </c>
      <c r="P82" s="183">
        <f t="shared" si="44"/>
        <v>0</v>
      </c>
      <c r="Q82" s="183">
        <f t="shared" ref="Q82:V82" si="46">Q87+Q97</f>
        <v>0</v>
      </c>
      <c r="R82" s="183">
        <f t="shared" si="46"/>
        <v>0</v>
      </c>
      <c r="S82" s="183">
        <f t="shared" si="46"/>
        <v>0</v>
      </c>
      <c r="T82" s="183">
        <f t="shared" si="46"/>
        <v>0</v>
      </c>
      <c r="U82" s="183">
        <f t="shared" si="46"/>
        <v>0</v>
      </c>
      <c r="V82" s="183">
        <f t="shared" si="46"/>
        <v>0</v>
      </c>
      <c r="W82" s="180" t="e">
        <f t="shared" si="7"/>
        <v>#DIV/0!</v>
      </c>
      <c r="X82" s="183">
        <f t="shared" si="44"/>
        <v>0</v>
      </c>
      <c r="Y82" s="208"/>
    </row>
    <row r="83" spans="1:25" s="48" customFormat="1" ht="66.75" customHeight="1" x14ac:dyDescent="0.25">
      <c r="A83" s="62"/>
      <c r="B83" s="65"/>
      <c r="C83" s="66" t="s">
        <v>392</v>
      </c>
      <c r="D83" s="183">
        <f>D95+D98</f>
        <v>11403700</v>
      </c>
      <c r="E83" s="183">
        <f t="shared" ref="E83:X83" si="47">E95+E98</f>
        <v>0</v>
      </c>
      <c r="F83" s="183">
        <f t="shared" si="47"/>
        <v>0</v>
      </c>
      <c r="G83" s="183">
        <f>G95+G98</f>
        <v>11403653.83</v>
      </c>
      <c r="H83" s="183">
        <f t="shared" ref="H83:I83" si="48">H95+H98</f>
        <v>0</v>
      </c>
      <c r="I83" s="183">
        <f t="shared" si="48"/>
        <v>0</v>
      </c>
      <c r="J83" s="184">
        <f t="shared" si="6"/>
        <v>99.999595131404718</v>
      </c>
      <c r="K83" s="183">
        <f t="shared" si="47"/>
        <v>0</v>
      </c>
      <c r="L83" s="183">
        <f t="shared" si="47"/>
        <v>0</v>
      </c>
      <c r="M83" s="183">
        <f t="shared" si="47"/>
        <v>0</v>
      </c>
      <c r="N83" s="183">
        <f t="shared" si="47"/>
        <v>0</v>
      </c>
      <c r="O83" s="183">
        <f t="shared" si="47"/>
        <v>0</v>
      </c>
      <c r="P83" s="183">
        <f t="shared" si="47"/>
        <v>0</v>
      </c>
      <c r="Q83" s="183">
        <f t="shared" ref="Q83:V83" si="49">Q95+Q98</f>
        <v>0</v>
      </c>
      <c r="R83" s="183">
        <f t="shared" si="49"/>
        <v>0</v>
      </c>
      <c r="S83" s="183">
        <f t="shared" si="49"/>
        <v>0</v>
      </c>
      <c r="T83" s="183">
        <f t="shared" si="49"/>
        <v>0</v>
      </c>
      <c r="U83" s="183">
        <f t="shared" si="49"/>
        <v>0</v>
      </c>
      <c r="V83" s="183">
        <f t="shared" si="49"/>
        <v>0</v>
      </c>
      <c r="W83" s="184"/>
      <c r="X83" s="183">
        <f t="shared" si="47"/>
        <v>11403653.83</v>
      </c>
      <c r="Y83" s="208"/>
    </row>
    <row r="84" spans="1:25" s="48" customFormat="1" x14ac:dyDescent="0.25">
      <c r="A84" s="62"/>
      <c r="B84" s="65"/>
      <c r="C84" s="66" t="s">
        <v>393</v>
      </c>
      <c r="D84" s="183">
        <f>D88</f>
        <v>0</v>
      </c>
      <c r="E84" s="183">
        <f t="shared" ref="E84:X84" si="50">E88</f>
        <v>0</v>
      </c>
      <c r="F84" s="183">
        <f t="shared" si="50"/>
        <v>0</v>
      </c>
      <c r="G84" s="183">
        <f>G88</f>
        <v>0</v>
      </c>
      <c r="H84" s="183">
        <f t="shared" ref="H84:I84" si="51">H88</f>
        <v>0</v>
      </c>
      <c r="I84" s="183">
        <f t="shared" si="51"/>
        <v>0</v>
      </c>
      <c r="J84" s="180"/>
      <c r="K84" s="183">
        <f t="shared" si="50"/>
        <v>0</v>
      </c>
      <c r="L84" s="183">
        <f t="shared" si="50"/>
        <v>0</v>
      </c>
      <c r="M84" s="183">
        <f t="shared" si="50"/>
        <v>0</v>
      </c>
      <c r="N84" s="183">
        <f t="shared" si="50"/>
        <v>0</v>
      </c>
      <c r="O84" s="183">
        <f t="shared" si="50"/>
        <v>0</v>
      </c>
      <c r="P84" s="183">
        <f t="shared" si="50"/>
        <v>0</v>
      </c>
      <c r="Q84" s="183">
        <f t="shared" ref="Q84:V84" si="52">Q88</f>
        <v>0</v>
      </c>
      <c r="R84" s="183">
        <f t="shared" si="52"/>
        <v>0</v>
      </c>
      <c r="S84" s="183">
        <f t="shared" si="52"/>
        <v>0</v>
      </c>
      <c r="T84" s="183">
        <f t="shared" si="52"/>
        <v>0</v>
      </c>
      <c r="U84" s="183">
        <f t="shared" si="52"/>
        <v>0</v>
      </c>
      <c r="V84" s="183">
        <f t="shared" si="52"/>
        <v>0</v>
      </c>
      <c r="W84" s="180"/>
      <c r="X84" s="183">
        <f t="shared" si="50"/>
        <v>0</v>
      </c>
      <c r="Y84" s="208"/>
    </row>
    <row r="85" spans="1:25" ht="33" customHeight="1" x14ac:dyDescent="0.25">
      <c r="A85" s="36" t="s">
        <v>60</v>
      </c>
      <c r="B85" s="36" t="s">
        <v>61</v>
      </c>
      <c r="C85" s="6" t="s">
        <v>603</v>
      </c>
      <c r="D85" s="181">
        <f>'дод 2'!D139</f>
        <v>39300311.399999999</v>
      </c>
      <c r="E85" s="181">
        <f>'дод 2'!E139</f>
        <v>0</v>
      </c>
      <c r="F85" s="181">
        <f>'дод 2'!F139</f>
        <v>0</v>
      </c>
      <c r="G85" s="181">
        <f>'дод 2'!G139</f>
        <v>24609726.449999999</v>
      </c>
      <c r="H85" s="181">
        <f>'дод 2'!H139</f>
        <v>0</v>
      </c>
      <c r="I85" s="181">
        <f>'дод 2'!I139</f>
        <v>0</v>
      </c>
      <c r="J85" s="185">
        <f t="shared" ref="J85:J147" si="53">G85/D85*100</f>
        <v>62.619672906713916</v>
      </c>
      <c r="K85" s="181">
        <f>'дод 2'!K139</f>
        <v>44580682.82</v>
      </c>
      <c r="L85" s="181">
        <f>'дод 2'!L139</f>
        <v>44580682.82</v>
      </c>
      <c r="M85" s="181">
        <f>'дод 2'!M139</f>
        <v>0</v>
      </c>
      <c r="N85" s="181">
        <f>'дод 2'!N139</f>
        <v>0</v>
      </c>
      <c r="O85" s="181">
        <f>'дод 2'!O139</f>
        <v>0</v>
      </c>
      <c r="P85" s="181">
        <f>'дод 2'!P139</f>
        <v>44580682.82</v>
      </c>
      <c r="Q85" s="181">
        <f>'дод 2'!Q139</f>
        <v>37654004</v>
      </c>
      <c r="R85" s="181">
        <f>'дод 2'!R139</f>
        <v>37654004</v>
      </c>
      <c r="S85" s="181">
        <f>'дод 2'!S139</f>
        <v>0</v>
      </c>
      <c r="T85" s="181">
        <f>'дод 2'!T139</f>
        <v>0</v>
      </c>
      <c r="U85" s="181">
        <f>'дод 2'!U139</f>
        <v>0</v>
      </c>
      <c r="V85" s="181">
        <f>'дод 2'!V139</f>
        <v>37654004</v>
      </c>
      <c r="W85" s="185">
        <f t="shared" ref="W85:W147" si="54">Q85/K85*100</f>
        <v>84.462600431744576</v>
      </c>
      <c r="X85" s="181">
        <f>'дод 2'!X139</f>
        <v>62263730.450000003</v>
      </c>
      <c r="Y85" s="208"/>
    </row>
    <row r="86" spans="1:25" s="49" customFormat="1" ht="31.5" hidden="1" customHeight="1" x14ac:dyDescent="0.25">
      <c r="A86" s="68"/>
      <c r="B86" s="68"/>
      <c r="C86" s="69" t="s">
        <v>390</v>
      </c>
      <c r="D86" s="182">
        <f>'дод 2'!D140</f>
        <v>0</v>
      </c>
      <c r="E86" s="182">
        <f>'дод 2'!E140</f>
        <v>0</v>
      </c>
      <c r="F86" s="182">
        <f>'дод 2'!F140</f>
        <v>0</v>
      </c>
      <c r="G86" s="182">
        <f>'дод 2'!G140</f>
        <v>0</v>
      </c>
      <c r="H86" s="182">
        <f>'дод 2'!H140</f>
        <v>0</v>
      </c>
      <c r="I86" s="182">
        <f>'дод 2'!I140</f>
        <v>0</v>
      </c>
      <c r="J86" s="185" t="e">
        <f t="shared" si="53"/>
        <v>#DIV/0!</v>
      </c>
      <c r="K86" s="182">
        <f>'дод 2'!K140</f>
        <v>0</v>
      </c>
      <c r="L86" s="182">
        <f>'дод 2'!L140</f>
        <v>0</v>
      </c>
      <c r="M86" s="182">
        <f>'дод 2'!M140</f>
        <v>0</v>
      </c>
      <c r="N86" s="182">
        <f>'дод 2'!N140</f>
        <v>0</v>
      </c>
      <c r="O86" s="182">
        <f>'дод 2'!O140</f>
        <v>0</v>
      </c>
      <c r="P86" s="182">
        <f>'дод 2'!P140</f>
        <v>0</v>
      </c>
      <c r="Q86" s="182">
        <f>'дод 2'!Q140</f>
        <v>0</v>
      </c>
      <c r="R86" s="182">
        <f>'дод 2'!R140</f>
        <v>0</v>
      </c>
      <c r="S86" s="182">
        <f>'дод 2'!S140</f>
        <v>0</v>
      </c>
      <c r="T86" s="182">
        <f>'дод 2'!T140</f>
        <v>0</v>
      </c>
      <c r="U86" s="182">
        <f>'дод 2'!U140</f>
        <v>0</v>
      </c>
      <c r="V86" s="182">
        <f>'дод 2'!V140</f>
        <v>0</v>
      </c>
      <c r="W86" s="185" t="e">
        <f t="shared" si="54"/>
        <v>#DIV/0!</v>
      </c>
      <c r="X86" s="182">
        <f>'дод 2'!X140</f>
        <v>0</v>
      </c>
      <c r="Y86" s="208"/>
    </row>
    <row r="87" spans="1:25" s="49" customFormat="1" ht="47.25" hidden="1" customHeight="1" x14ac:dyDescent="0.25">
      <c r="A87" s="68"/>
      <c r="B87" s="68"/>
      <c r="C87" s="69" t="s">
        <v>391</v>
      </c>
      <c r="D87" s="182">
        <f>'дод 2'!D141</f>
        <v>0</v>
      </c>
      <c r="E87" s="182">
        <f>'дод 2'!E141</f>
        <v>0</v>
      </c>
      <c r="F87" s="182">
        <f>'дод 2'!F141</f>
        <v>0</v>
      </c>
      <c r="G87" s="182">
        <f>'дод 2'!G141</f>
        <v>0</v>
      </c>
      <c r="H87" s="182">
        <f>'дод 2'!H141</f>
        <v>0</v>
      </c>
      <c r="I87" s="182">
        <f>'дод 2'!I141</f>
        <v>0</v>
      </c>
      <c r="J87" s="185" t="e">
        <f t="shared" si="53"/>
        <v>#DIV/0!</v>
      </c>
      <c r="K87" s="182">
        <f>'дод 2'!K141</f>
        <v>0</v>
      </c>
      <c r="L87" s="182">
        <f>'дод 2'!L141</f>
        <v>0</v>
      </c>
      <c r="M87" s="182">
        <f>'дод 2'!M141</f>
        <v>0</v>
      </c>
      <c r="N87" s="182">
        <f>'дод 2'!N141</f>
        <v>0</v>
      </c>
      <c r="O87" s="182">
        <f>'дод 2'!O141</f>
        <v>0</v>
      </c>
      <c r="P87" s="182">
        <f>'дод 2'!P141</f>
        <v>0</v>
      </c>
      <c r="Q87" s="182">
        <f>'дод 2'!Q141</f>
        <v>0</v>
      </c>
      <c r="R87" s="182">
        <f>'дод 2'!R141</f>
        <v>0</v>
      </c>
      <c r="S87" s="182">
        <f>'дод 2'!S141</f>
        <v>0</v>
      </c>
      <c r="T87" s="182">
        <f>'дод 2'!T141</f>
        <v>0</v>
      </c>
      <c r="U87" s="182">
        <f>'дод 2'!U141</f>
        <v>0</v>
      </c>
      <c r="V87" s="182">
        <f>'дод 2'!V141</f>
        <v>0</v>
      </c>
      <c r="W87" s="185" t="e">
        <f t="shared" si="54"/>
        <v>#DIV/0!</v>
      </c>
      <c r="X87" s="182">
        <f>'дод 2'!X141</f>
        <v>0</v>
      </c>
      <c r="Y87" s="208"/>
    </row>
    <row r="88" spans="1:25" s="49" customFormat="1" x14ac:dyDescent="0.25">
      <c r="A88" s="68"/>
      <c r="B88" s="68"/>
      <c r="C88" s="69" t="s">
        <v>393</v>
      </c>
      <c r="D88" s="182">
        <f>'дод 2'!D142</f>
        <v>0</v>
      </c>
      <c r="E88" s="182">
        <f>'дод 2'!E142</f>
        <v>0</v>
      </c>
      <c r="F88" s="182">
        <f>'дод 2'!F142</f>
        <v>0</v>
      </c>
      <c r="G88" s="182">
        <f>'дод 2'!G142</f>
        <v>0</v>
      </c>
      <c r="H88" s="182">
        <f>'дод 2'!H142</f>
        <v>0</v>
      </c>
      <c r="I88" s="182">
        <f>'дод 2'!I142</f>
        <v>0</v>
      </c>
      <c r="J88" s="185"/>
      <c r="K88" s="182">
        <f>'дод 2'!K142</f>
        <v>0</v>
      </c>
      <c r="L88" s="182">
        <f>'дод 2'!L142</f>
        <v>0</v>
      </c>
      <c r="M88" s="182">
        <f>'дод 2'!M142</f>
        <v>0</v>
      </c>
      <c r="N88" s="182">
        <f>'дод 2'!N142</f>
        <v>0</v>
      </c>
      <c r="O88" s="182">
        <f>'дод 2'!O142</f>
        <v>0</v>
      </c>
      <c r="P88" s="182">
        <f>'дод 2'!P142</f>
        <v>0</v>
      </c>
      <c r="Q88" s="182">
        <f>'дод 2'!Q142</f>
        <v>0</v>
      </c>
      <c r="R88" s="182">
        <f>'дод 2'!R142</f>
        <v>0</v>
      </c>
      <c r="S88" s="182">
        <f>'дод 2'!S142</f>
        <v>0</v>
      </c>
      <c r="T88" s="182">
        <f>'дод 2'!T142</f>
        <v>0</v>
      </c>
      <c r="U88" s="182">
        <f>'дод 2'!U142</f>
        <v>0</v>
      </c>
      <c r="V88" s="182">
        <f>'дод 2'!V142</f>
        <v>0</v>
      </c>
      <c r="W88" s="185"/>
      <c r="X88" s="182">
        <f>'дод 2'!X142</f>
        <v>0</v>
      </c>
      <c r="Y88" s="208"/>
    </row>
    <row r="89" spans="1:25" ht="31.5" x14ac:dyDescent="0.25">
      <c r="A89" s="36">
        <v>2020</v>
      </c>
      <c r="B89" s="52" t="s">
        <v>448</v>
      </c>
      <c r="C89" s="6" t="s">
        <v>449</v>
      </c>
      <c r="D89" s="181">
        <f>'дод 2'!D143</f>
        <v>90000</v>
      </c>
      <c r="E89" s="181">
        <f>'дод 2'!E143</f>
        <v>0</v>
      </c>
      <c r="F89" s="181">
        <f>'дод 2'!F143</f>
        <v>0</v>
      </c>
      <c r="G89" s="181">
        <f>'дод 2'!G143</f>
        <v>66784</v>
      </c>
      <c r="H89" s="181">
        <f>'дод 2'!H143</f>
        <v>0</v>
      </c>
      <c r="I89" s="181">
        <f>'дод 2'!I143</f>
        <v>0</v>
      </c>
      <c r="J89" s="185">
        <f t="shared" si="53"/>
        <v>74.204444444444434</v>
      </c>
      <c r="K89" s="181">
        <f>'дод 2'!K143</f>
        <v>0</v>
      </c>
      <c r="L89" s="181">
        <f>'дод 2'!L143</f>
        <v>0</v>
      </c>
      <c r="M89" s="181">
        <f>'дод 2'!M143</f>
        <v>0</v>
      </c>
      <c r="N89" s="181">
        <f>'дод 2'!N143</f>
        <v>0</v>
      </c>
      <c r="O89" s="181">
        <f>'дод 2'!O143</f>
        <v>0</v>
      </c>
      <c r="P89" s="181">
        <f>'дод 2'!P143</f>
        <v>0</v>
      </c>
      <c r="Q89" s="181">
        <f>'дод 2'!Q143</f>
        <v>0</v>
      </c>
      <c r="R89" s="181">
        <f>'дод 2'!R143</f>
        <v>0</v>
      </c>
      <c r="S89" s="181">
        <f>'дод 2'!S143</f>
        <v>0</v>
      </c>
      <c r="T89" s="181">
        <f>'дод 2'!T143</f>
        <v>0</v>
      </c>
      <c r="U89" s="181">
        <f>'дод 2'!U143</f>
        <v>0</v>
      </c>
      <c r="V89" s="181">
        <f>'дод 2'!V143</f>
        <v>0</v>
      </c>
      <c r="W89" s="185"/>
      <c r="X89" s="181">
        <f>'дод 2'!X143</f>
        <v>66784</v>
      </c>
      <c r="Y89" s="208"/>
    </row>
    <row r="90" spans="1:25" ht="36.75" customHeight="1" x14ac:dyDescent="0.25">
      <c r="A90" s="36" t="s">
        <v>120</v>
      </c>
      <c r="B90" s="36" t="s">
        <v>62</v>
      </c>
      <c r="C90" s="6" t="s">
        <v>462</v>
      </c>
      <c r="D90" s="181">
        <f>'дод 2'!D144</f>
        <v>3742159</v>
      </c>
      <c r="E90" s="181">
        <f>'дод 2'!E144</f>
        <v>0</v>
      </c>
      <c r="F90" s="181">
        <f>'дод 2'!F144</f>
        <v>0</v>
      </c>
      <c r="G90" s="181">
        <f>'дод 2'!G144</f>
        <v>2701820.95</v>
      </c>
      <c r="H90" s="181">
        <f>'дод 2'!H144</f>
        <v>0</v>
      </c>
      <c r="I90" s="181">
        <f>'дод 2'!I144</f>
        <v>0</v>
      </c>
      <c r="J90" s="185">
        <f t="shared" si="53"/>
        <v>72.199523056075392</v>
      </c>
      <c r="K90" s="181">
        <f>'дод 2'!K144</f>
        <v>5100000</v>
      </c>
      <c r="L90" s="181">
        <f>'дод 2'!L144</f>
        <v>5100000</v>
      </c>
      <c r="M90" s="181">
        <f>'дод 2'!M144</f>
        <v>0</v>
      </c>
      <c r="N90" s="181">
        <f>'дод 2'!N144</f>
        <v>0</v>
      </c>
      <c r="O90" s="181">
        <f>'дод 2'!O144</f>
        <v>0</v>
      </c>
      <c r="P90" s="181">
        <f>'дод 2'!P144</f>
        <v>5100000</v>
      </c>
      <c r="Q90" s="181">
        <f>'дод 2'!Q144</f>
        <v>5092999.3</v>
      </c>
      <c r="R90" s="181">
        <f>'дод 2'!R144</f>
        <v>5092999.3</v>
      </c>
      <c r="S90" s="181">
        <f>'дод 2'!S144</f>
        <v>0</v>
      </c>
      <c r="T90" s="181">
        <f>'дод 2'!T144</f>
        <v>0</v>
      </c>
      <c r="U90" s="181">
        <f>'дод 2'!U144</f>
        <v>0</v>
      </c>
      <c r="V90" s="181">
        <f>'дод 2'!V144</f>
        <v>5092999.3</v>
      </c>
      <c r="W90" s="185">
        <f t="shared" si="54"/>
        <v>99.862731372549021</v>
      </c>
      <c r="X90" s="181">
        <f>'дод 2'!X144</f>
        <v>7794820.25</v>
      </c>
      <c r="Y90" s="208"/>
    </row>
    <row r="91" spans="1:25" s="49" customFormat="1" ht="31.5" hidden="1" customHeight="1" x14ac:dyDescent="0.25">
      <c r="A91" s="68"/>
      <c r="B91" s="68"/>
      <c r="C91" s="69" t="s">
        <v>390</v>
      </c>
      <c r="D91" s="182">
        <f>'дод 2'!D145</f>
        <v>0</v>
      </c>
      <c r="E91" s="182">
        <f>'дод 2'!E145</f>
        <v>0</v>
      </c>
      <c r="F91" s="182">
        <f>'дод 2'!F145</f>
        <v>0</v>
      </c>
      <c r="G91" s="182">
        <f>'дод 2'!G145</f>
        <v>0</v>
      </c>
      <c r="H91" s="182">
        <f>'дод 2'!H145</f>
        <v>0</v>
      </c>
      <c r="I91" s="182">
        <f>'дод 2'!I145</f>
        <v>0</v>
      </c>
      <c r="J91" s="185" t="e">
        <f t="shared" si="53"/>
        <v>#DIV/0!</v>
      </c>
      <c r="K91" s="182">
        <f>'дод 2'!K145</f>
        <v>0</v>
      </c>
      <c r="L91" s="182">
        <f>'дод 2'!L145</f>
        <v>0</v>
      </c>
      <c r="M91" s="182">
        <f>'дод 2'!M145</f>
        <v>0</v>
      </c>
      <c r="N91" s="182">
        <f>'дод 2'!N145</f>
        <v>0</v>
      </c>
      <c r="O91" s="182">
        <f>'дод 2'!O145</f>
        <v>0</v>
      </c>
      <c r="P91" s="182">
        <f>'дод 2'!P145</f>
        <v>0</v>
      </c>
      <c r="Q91" s="182">
        <f>'дод 2'!Q145</f>
        <v>0</v>
      </c>
      <c r="R91" s="182">
        <f>'дод 2'!R145</f>
        <v>0</v>
      </c>
      <c r="S91" s="182">
        <f>'дод 2'!S145</f>
        <v>0</v>
      </c>
      <c r="T91" s="182">
        <f>'дод 2'!T145</f>
        <v>0</v>
      </c>
      <c r="U91" s="182">
        <f>'дод 2'!U145</f>
        <v>0</v>
      </c>
      <c r="V91" s="182">
        <f>'дод 2'!V145</f>
        <v>0</v>
      </c>
      <c r="W91" s="185" t="e">
        <f t="shared" si="54"/>
        <v>#DIV/0!</v>
      </c>
      <c r="X91" s="182">
        <f>'дод 2'!X145</f>
        <v>0</v>
      </c>
      <c r="Y91" s="208"/>
    </row>
    <row r="92" spans="1:25" ht="19.5" customHeight="1" x14ac:dyDescent="0.25">
      <c r="A92" s="36" t="s">
        <v>121</v>
      </c>
      <c r="B92" s="36" t="s">
        <v>63</v>
      </c>
      <c r="C92" s="6" t="s">
        <v>463</v>
      </c>
      <c r="D92" s="181">
        <f>'дод 2'!D146</f>
        <v>7683806</v>
      </c>
      <c r="E92" s="181">
        <f>'дод 2'!E146</f>
        <v>0</v>
      </c>
      <c r="F92" s="181">
        <f>'дод 2'!F146</f>
        <v>0</v>
      </c>
      <c r="G92" s="181">
        <f>'дод 2'!G146</f>
        <v>5668925.7400000002</v>
      </c>
      <c r="H92" s="181">
        <f>'дод 2'!H146</f>
        <v>0</v>
      </c>
      <c r="I92" s="181">
        <f>'дод 2'!I146</f>
        <v>0</v>
      </c>
      <c r="J92" s="185">
        <f t="shared" si="53"/>
        <v>73.777575071520545</v>
      </c>
      <c r="K92" s="181">
        <f>'дод 2'!K146</f>
        <v>0</v>
      </c>
      <c r="L92" s="181">
        <f>'дод 2'!L146</f>
        <v>0</v>
      </c>
      <c r="M92" s="181">
        <f>'дод 2'!M146</f>
        <v>0</v>
      </c>
      <c r="N92" s="181">
        <f>'дод 2'!N146</f>
        <v>0</v>
      </c>
      <c r="O92" s="181">
        <f>'дод 2'!O146</f>
        <v>0</v>
      </c>
      <c r="P92" s="181">
        <f>'дод 2'!P146</f>
        <v>0</v>
      </c>
      <c r="Q92" s="181">
        <f>'дод 2'!Q146</f>
        <v>0</v>
      </c>
      <c r="R92" s="181">
        <f>'дод 2'!R146</f>
        <v>0</v>
      </c>
      <c r="S92" s="181">
        <f>'дод 2'!S146</f>
        <v>0</v>
      </c>
      <c r="T92" s="181">
        <f>'дод 2'!T146</f>
        <v>0</v>
      </c>
      <c r="U92" s="181">
        <f>'дод 2'!U146</f>
        <v>0</v>
      </c>
      <c r="V92" s="181">
        <f>'дод 2'!V146</f>
        <v>0</v>
      </c>
      <c r="W92" s="185"/>
      <c r="X92" s="181">
        <f>'дод 2'!X146</f>
        <v>5668925.7400000002</v>
      </c>
      <c r="Y92" s="208"/>
    </row>
    <row r="93" spans="1:25" s="49" customFormat="1" ht="31.5" hidden="1" customHeight="1" x14ac:dyDescent="0.25">
      <c r="A93" s="68"/>
      <c r="B93" s="68"/>
      <c r="C93" s="69" t="s">
        <v>390</v>
      </c>
      <c r="D93" s="182">
        <f>'дод 2'!D147</f>
        <v>0</v>
      </c>
      <c r="E93" s="182">
        <f>'дод 2'!E147</f>
        <v>0</v>
      </c>
      <c r="F93" s="182">
        <f>'дод 2'!F147</f>
        <v>0</v>
      </c>
      <c r="G93" s="182">
        <f>'дод 2'!G147</f>
        <v>0</v>
      </c>
      <c r="H93" s="182">
        <f>'дод 2'!H147</f>
        <v>0</v>
      </c>
      <c r="I93" s="182">
        <f>'дод 2'!I147</f>
        <v>0</v>
      </c>
      <c r="J93" s="185" t="e">
        <f t="shared" si="53"/>
        <v>#DIV/0!</v>
      </c>
      <c r="K93" s="182">
        <f>'дод 2'!K147</f>
        <v>0</v>
      </c>
      <c r="L93" s="182">
        <f>'дод 2'!L147</f>
        <v>0</v>
      </c>
      <c r="M93" s="182">
        <f>'дод 2'!M147</f>
        <v>0</v>
      </c>
      <c r="N93" s="182">
        <f>'дод 2'!N147</f>
        <v>0</v>
      </c>
      <c r="O93" s="182">
        <f>'дод 2'!O147</f>
        <v>0</v>
      </c>
      <c r="P93" s="182">
        <f>'дод 2'!P147</f>
        <v>0</v>
      </c>
      <c r="Q93" s="182">
        <f>'дод 2'!Q147</f>
        <v>0</v>
      </c>
      <c r="R93" s="182">
        <f>'дод 2'!R147</f>
        <v>0</v>
      </c>
      <c r="S93" s="182">
        <f>'дод 2'!S147</f>
        <v>0</v>
      </c>
      <c r="T93" s="182">
        <f>'дод 2'!T147</f>
        <v>0</v>
      </c>
      <c r="U93" s="182">
        <f>'дод 2'!U147</f>
        <v>0</v>
      </c>
      <c r="V93" s="182">
        <f>'дод 2'!V147</f>
        <v>0</v>
      </c>
      <c r="W93" s="185" t="e">
        <f t="shared" si="54"/>
        <v>#DIV/0!</v>
      </c>
      <c r="X93" s="182">
        <f>'дод 2'!X147</f>
        <v>0</v>
      </c>
      <c r="Y93" s="208"/>
    </row>
    <row r="94" spans="1:25" ht="48.75" customHeight="1" x14ac:dyDescent="0.25">
      <c r="A94" s="36" t="s">
        <v>122</v>
      </c>
      <c r="B94" s="36" t="s">
        <v>313</v>
      </c>
      <c r="C94" s="6" t="s">
        <v>464</v>
      </c>
      <c r="D94" s="181">
        <f>'дод 2'!D148</f>
        <v>2944631</v>
      </c>
      <c r="E94" s="181">
        <f>'дод 2'!E148</f>
        <v>0</v>
      </c>
      <c r="F94" s="181">
        <f>'дод 2'!F148</f>
        <v>0</v>
      </c>
      <c r="G94" s="181">
        <f>'дод 2'!G148</f>
        <v>1782429.21</v>
      </c>
      <c r="H94" s="181">
        <f>'дод 2'!H148</f>
        <v>0</v>
      </c>
      <c r="I94" s="181">
        <f>'дод 2'!I148</f>
        <v>0</v>
      </c>
      <c r="J94" s="185">
        <f t="shared" si="53"/>
        <v>60.531496476128922</v>
      </c>
      <c r="K94" s="181">
        <f>'дод 2'!K148</f>
        <v>0</v>
      </c>
      <c r="L94" s="181">
        <f>'дод 2'!L148</f>
        <v>0</v>
      </c>
      <c r="M94" s="181">
        <f>'дод 2'!M148</f>
        <v>0</v>
      </c>
      <c r="N94" s="181">
        <f>'дод 2'!N148</f>
        <v>0</v>
      </c>
      <c r="O94" s="181">
        <f>'дод 2'!O148</f>
        <v>0</v>
      </c>
      <c r="P94" s="181">
        <f>'дод 2'!P148</f>
        <v>0</v>
      </c>
      <c r="Q94" s="181">
        <f>'дод 2'!Q148</f>
        <v>0</v>
      </c>
      <c r="R94" s="181">
        <f>'дод 2'!R148</f>
        <v>0</v>
      </c>
      <c r="S94" s="181">
        <f>'дод 2'!S148</f>
        <v>0</v>
      </c>
      <c r="T94" s="181">
        <f>'дод 2'!T148</f>
        <v>0</v>
      </c>
      <c r="U94" s="181">
        <f>'дод 2'!U148</f>
        <v>0</v>
      </c>
      <c r="V94" s="181">
        <f>'дод 2'!V148</f>
        <v>0</v>
      </c>
      <c r="W94" s="185"/>
      <c r="X94" s="181">
        <f>'дод 2'!X148</f>
        <v>1782429.21</v>
      </c>
      <c r="Y94" s="208"/>
    </row>
    <row r="95" spans="1:25" s="49" customFormat="1" ht="47.25" hidden="1" customHeight="1" x14ac:dyDescent="0.25">
      <c r="A95" s="68"/>
      <c r="B95" s="68"/>
      <c r="C95" s="70" t="s">
        <v>392</v>
      </c>
      <c r="D95" s="182">
        <f>'дод 2'!D149</f>
        <v>0</v>
      </c>
      <c r="E95" s="182">
        <f>'дод 2'!E149</f>
        <v>0</v>
      </c>
      <c r="F95" s="182">
        <f>'дод 2'!F149</f>
        <v>0</v>
      </c>
      <c r="G95" s="182">
        <f>'дод 2'!G149</f>
        <v>0</v>
      </c>
      <c r="H95" s="182">
        <f>'дод 2'!H149</f>
        <v>0</v>
      </c>
      <c r="I95" s="182">
        <f>'дод 2'!I149</f>
        <v>0</v>
      </c>
      <c r="J95" s="185" t="e">
        <f t="shared" si="53"/>
        <v>#DIV/0!</v>
      </c>
      <c r="K95" s="182">
        <f>'дод 2'!K149</f>
        <v>0</v>
      </c>
      <c r="L95" s="182">
        <f>'дод 2'!L149</f>
        <v>0</v>
      </c>
      <c r="M95" s="182">
        <f>'дод 2'!M149</f>
        <v>0</v>
      </c>
      <c r="N95" s="182">
        <f>'дод 2'!N149</f>
        <v>0</v>
      </c>
      <c r="O95" s="182">
        <f>'дод 2'!O149</f>
        <v>0</v>
      </c>
      <c r="P95" s="182">
        <f>'дод 2'!P149</f>
        <v>0</v>
      </c>
      <c r="Q95" s="182">
        <f>'дод 2'!Q149</f>
        <v>0</v>
      </c>
      <c r="R95" s="182">
        <f>'дод 2'!R149</f>
        <v>0</v>
      </c>
      <c r="S95" s="182">
        <f>'дод 2'!S149</f>
        <v>0</v>
      </c>
      <c r="T95" s="182">
        <f>'дод 2'!T149</f>
        <v>0</v>
      </c>
      <c r="U95" s="182">
        <f>'дод 2'!U149</f>
        <v>0</v>
      </c>
      <c r="V95" s="182">
        <f>'дод 2'!V149</f>
        <v>0</v>
      </c>
      <c r="W95" s="185" t="e">
        <f t="shared" si="54"/>
        <v>#DIV/0!</v>
      </c>
      <c r="X95" s="182">
        <f>'дод 2'!X149</f>
        <v>0</v>
      </c>
      <c r="Y95" s="208"/>
    </row>
    <row r="96" spans="1:25" ht="31.5" x14ac:dyDescent="0.25">
      <c r="A96" s="39">
        <v>2144</v>
      </c>
      <c r="B96" s="36" t="s">
        <v>64</v>
      </c>
      <c r="C96" s="6" t="s">
        <v>404</v>
      </c>
      <c r="D96" s="181">
        <f>'дод 2'!D150</f>
        <v>11403700</v>
      </c>
      <c r="E96" s="181">
        <f>'дод 2'!E150</f>
        <v>0</v>
      </c>
      <c r="F96" s="181">
        <f>'дод 2'!F150</f>
        <v>0</v>
      </c>
      <c r="G96" s="181">
        <f>'дод 2'!G150</f>
        <v>11403653.83</v>
      </c>
      <c r="H96" s="181">
        <f>'дод 2'!H150</f>
        <v>0</v>
      </c>
      <c r="I96" s="181">
        <f>'дод 2'!I150</f>
        <v>0</v>
      </c>
      <c r="J96" s="185">
        <f t="shared" si="53"/>
        <v>99.999595131404718</v>
      </c>
      <c r="K96" s="181">
        <f>'дод 2'!K150</f>
        <v>0</v>
      </c>
      <c r="L96" s="181">
        <f>'дод 2'!L150</f>
        <v>0</v>
      </c>
      <c r="M96" s="181">
        <f>'дод 2'!M150</f>
        <v>0</v>
      </c>
      <c r="N96" s="181">
        <f>'дод 2'!N150</f>
        <v>0</v>
      </c>
      <c r="O96" s="181">
        <f>'дод 2'!O150</f>
        <v>0</v>
      </c>
      <c r="P96" s="181">
        <f>'дод 2'!P150</f>
        <v>0</v>
      </c>
      <c r="Q96" s="181">
        <f>'дод 2'!Q150</f>
        <v>0</v>
      </c>
      <c r="R96" s="181">
        <f>'дод 2'!R150</f>
        <v>0</v>
      </c>
      <c r="S96" s="181">
        <f>'дод 2'!S150</f>
        <v>0</v>
      </c>
      <c r="T96" s="181">
        <f>'дод 2'!T150</f>
        <v>0</v>
      </c>
      <c r="U96" s="181">
        <f>'дод 2'!U150</f>
        <v>0</v>
      </c>
      <c r="V96" s="181">
        <f>'дод 2'!V150</f>
        <v>0</v>
      </c>
      <c r="W96" s="185"/>
      <c r="X96" s="181">
        <f>'дод 2'!X150</f>
        <v>11403653.83</v>
      </c>
      <c r="Y96" s="208"/>
    </row>
    <row r="97" spans="1:25" s="49" customFormat="1" ht="47.25" hidden="1" customHeight="1" x14ac:dyDescent="0.25">
      <c r="A97" s="71"/>
      <c r="B97" s="68"/>
      <c r="C97" s="69" t="s">
        <v>391</v>
      </c>
      <c r="D97" s="182">
        <f>'дод 2'!D151</f>
        <v>0</v>
      </c>
      <c r="E97" s="182">
        <f>'дод 2'!E151</f>
        <v>0</v>
      </c>
      <c r="F97" s="182">
        <f>'дод 2'!F151</f>
        <v>0</v>
      </c>
      <c r="G97" s="182">
        <f>'дод 2'!G151</f>
        <v>0</v>
      </c>
      <c r="H97" s="182">
        <f>'дод 2'!H151</f>
        <v>0</v>
      </c>
      <c r="I97" s="182">
        <f>'дод 2'!I151</f>
        <v>0</v>
      </c>
      <c r="J97" s="185" t="e">
        <f t="shared" si="53"/>
        <v>#DIV/0!</v>
      </c>
      <c r="K97" s="182">
        <f>'дод 2'!K151</f>
        <v>0</v>
      </c>
      <c r="L97" s="182">
        <f>'дод 2'!L151</f>
        <v>0</v>
      </c>
      <c r="M97" s="182">
        <f>'дод 2'!M151</f>
        <v>0</v>
      </c>
      <c r="N97" s="182">
        <f>'дод 2'!N151</f>
        <v>0</v>
      </c>
      <c r="O97" s="182">
        <f>'дод 2'!O151</f>
        <v>0</v>
      </c>
      <c r="P97" s="182">
        <f>'дод 2'!P151</f>
        <v>0</v>
      </c>
      <c r="Q97" s="182">
        <f>'дод 2'!Q151</f>
        <v>0</v>
      </c>
      <c r="R97" s="182">
        <f>'дод 2'!R151</f>
        <v>0</v>
      </c>
      <c r="S97" s="182">
        <f>'дод 2'!S151</f>
        <v>0</v>
      </c>
      <c r="T97" s="182">
        <f>'дод 2'!T151</f>
        <v>0</v>
      </c>
      <c r="U97" s="182">
        <f>'дод 2'!U151</f>
        <v>0</v>
      </c>
      <c r="V97" s="182">
        <f>'дод 2'!V151</f>
        <v>0</v>
      </c>
      <c r="W97" s="185"/>
      <c r="X97" s="182">
        <f>'дод 2'!X151</f>
        <v>0</v>
      </c>
      <c r="Y97" s="208"/>
    </row>
    <row r="98" spans="1:25" s="49" customFormat="1" ht="63" x14ac:dyDescent="0.25">
      <c r="A98" s="71"/>
      <c r="B98" s="68"/>
      <c r="C98" s="69" t="s">
        <v>392</v>
      </c>
      <c r="D98" s="182">
        <f>'дод 2'!D152</f>
        <v>11403700</v>
      </c>
      <c r="E98" s="182">
        <f>'дод 2'!E152</f>
        <v>0</v>
      </c>
      <c r="F98" s="182">
        <f>'дод 2'!F152</f>
        <v>0</v>
      </c>
      <c r="G98" s="182">
        <f>'дод 2'!G152</f>
        <v>11403653.83</v>
      </c>
      <c r="H98" s="182">
        <f>'дод 2'!H152</f>
        <v>0</v>
      </c>
      <c r="I98" s="182">
        <f>'дод 2'!I152</f>
        <v>0</v>
      </c>
      <c r="J98" s="185">
        <f t="shared" si="53"/>
        <v>99.999595131404718</v>
      </c>
      <c r="K98" s="182">
        <f>'дод 2'!K152</f>
        <v>0</v>
      </c>
      <c r="L98" s="182">
        <f>'дод 2'!L152</f>
        <v>0</v>
      </c>
      <c r="M98" s="182">
        <f>'дод 2'!M152</f>
        <v>0</v>
      </c>
      <c r="N98" s="182">
        <f>'дод 2'!N152</f>
        <v>0</v>
      </c>
      <c r="O98" s="182">
        <f>'дод 2'!O152</f>
        <v>0</v>
      </c>
      <c r="P98" s="182">
        <f>'дод 2'!P152</f>
        <v>0</v>
      </c>
      <c r="Q98" s="182">
        <f>'дод 2'!Q152</f>
        <v>0</v>
      </c>
      <c r="R98" s="182">
        <f>'дод 2'!R152</f>
        <v>0</v>
      </c>
      <c r="S98" s="182">
        <f>'дод 2'!S152</f>
        <v>0</v>
      </c>
      <c r="T98" s="182">
        <f>'дод 2'!T152</f>
        <v>0</v>
      </c>
      <c r="U98" s="182">
        <f>'дод 2'!U152</f>
        <v>0</v>
      </c>
      <c r="V98" s="182">
        <f>'дод 2'!V152</f>
        <v>0</v>
      </c>
      <c r="W98" s="185"/>
      <c r="X98" s="182">
        <f>'дод 2'!X152</f>
        <v>11403653.83</v>
      </c>
      <c r="Y98" s="208"/>
    </row>
    <row r="99" spans="1:25" ht="33.75" customHeight="1" x14ac:dyDescent="0.25">
      <c r="A99" s="36" t="s">
        <v>282</v>
      </c>
      <c r="B99" s="36" t="s">
        <v>64</v>
      </c>
      <c r="C99" s="3" t="s">
        <v>284</v>
      </c>
      <c r="D99" s="181">
        <f>'дод 2'!D153</f>
        <v>3062384</v>
      </c>
      <c r="E99" s="181">
        <f>'дод 2'!E153</f>
        <v>2387600</v>
      </c>
      <c r="F99" s="181">
        <f>'дод 2'!F153</f>
        <v>61784</v>
      </c>
      <c r="G99" s="181">
        <f>'дод 2'!G153</f>
        <v>2238049.9</v>
      </c>
      <c r="H99" s="181">
        <f>'дод 2'!H153</f>
        <v>1782367.53</v>
      </c>
      <c r="I99" s="181">
        <f>'дод 2'!I153</f>
        <v>35277.29</v>
      </c>
      <c r="J99" s="185">
        <f t="shared" si="53"/>
        <v>73.081948573399018</v>
      </c>
      <c r="K99" s="181">
        <f>'дод 2'!K153</f>
        <v>0</v>
      </c>
      <c r="L99" s="181">
        <f>'дод 2'!L153</f>
        <v>0</v>
      </c>
      <c r="M99" s="181">
        <f>'дод 2'!M153</f>
        <v>0</v>
      </c>
      <c r="N99" s="181">
        <f>'дод 2'!N153</f>
        <v>0</v>
      </c>
      <c r="O99" s="181">
        <f>'дод 2'!O153</f>
        <v>0</v>
      </c>
      <c r="P99" s="181">
        <f>'дод 2'!P153</f>
        <v>0</v>
      </c>
      <c r="Q99" s="181">
        <f>'дод 2'!Q153</f>
        <v>125</v>
      </c>
      <c r="R99" s="181">
        <f>'дод 2'!R153</f>
        <v>0</v>
      </c>
      <c r="S99" s="181">
        <f>'дод 2'!S153</f>
        <v>125</v>
      </c>
      <c r="T99" s="181">
        <f>'дод 2'!T153</f>
        <v>0</v>
      </c>
      <c r="U99" s="181">
        <f>'дод 2'!U153</f>
        <v>0</v>
      </c>
      <c r="V99" s="181">
        <f>'дод 2'!V153</f>
        <v>0</v>
      </c>
      <c r="W99" s="185"/>
      <c r="X99" s="181">
        <f>'дод 2'!X153</f>
        <v>2238174.9</v>
      </c>
      <c r="Y99" s="208"/>
    </row>
    <row r="100" spans="1:25" ht="21.75" customHeight="1" x14ac:dyDescent="0.25">
      <c r="A100" s="36" t="s">
        <v>283</v>
      </c>
      <c r="B100" s="36" t="s">
        <v>64</v>
      </c>
      <c r="C100" s="3" t="s">
        <v>285</v>
      </c>
      <c r="D100" s="181">
        <f>'дод 2'!D154</f>
        <v>19853800</v>
      </c>
      <c r="E100" s="181">
        <f>'дод 2'!E154</f>
        <v>0</v>
      </c>
      <c r="F100" s="181">
        <f>'дод 2'!F154</f>
        <v>0</v>
      </c>
      <c r="G100" s="181">
        <f>'дод 2'!G154</f>
        <v>14441082.93</v>
      </c>
      <c r="H100" s="181">
        <f>'дод 2'!H154</f>
        <v>0</v>
      </c>
      <c r="I100" s="181">
        <f>'дод 2'!I154</f>
        <v>0</v>
      </c>
      <c r="J100" s="185">
        <f t="shared" si="53"/>
        <v>72.737123019270868</v>
      </c>
      <c r="K100" s="181">
        <f>'дод 2'!K154</f>
        <v>23031354</v>
      </c>
      <c r="L100" s="181">
        <f>'дод 2'!L154</f>
        <v>23031354</v>
      </c>
      <c r="M100" s="181">
        <f>'дод 2'!M154</f>
        <v>0</v>
      </c>
      <c r="N100" s="181">
        <f>'дод 2'!N154</f>
        <v>0</v>
      </c>
      <c r="O100" s="181">
        <f>'дод 2'!O154</f>
        <v>0</v>
      </c>
      <c r="P100" s="181">
        <f>'дод 2'!P154</f>
        <v>23031354</v>
      </c>
      <c r="Q100" s="181">
        <f>'дод 2'!Q154</f>
        <v>22098891.32</v>
      </c>
      <c r="R100" s="181">
        <f>'дод 2'!R154</f>
        <v>22077854</v>
      </c>
      <c r="S100" s="181">
        <f>'дод 2'!S154</f>
        <v>21037.32</v>
      </c>
      <c r="T100" s="181">
        <f>'дод 2'!T154</f>
        <v>0</v>
      </c>
      <c r="U100" s="181">
        <f>'дод 2'!U154</f>
        <v>0</v>
      </c>
      <c r="V100" s="181">
        <f>'дод 2'!V154</f>
        <v>22077854</v>
      </c>
      <c r="W100" s="185">
        <f t="shared" si="54"/>
        <v>95.951333647166379</v>
      </c>
      <c r="X100" s="181">
        <f>'дод 2'!X154</f>
        <v>36539974.25</v>
      </c>
      <c r="Y100" s="208"/>
    </row>
    <row r="101" spans="1:25" s="47" customFormat="1" ht="33" customHeight="1" x14ac:dyDescent="0.25">
      <c r="A101" s="37" t="s">
        <v>65</v>
      </c>
      <c r="B101" s="40"/>
      <c r="C101" s="2" t="s">
        <v>512</v>
      </c>
      <c r="D101" s="179">
        <f>D107+D108+D109+D111+D112+D113+D115+D117+D118+D119+D120+D121+D122+D123+D124+D126+D128+D129+D130+D131+D132+D133+D135+D139+D140</f>
        <v>155302956.34999999</v>
      </c>
      <c r="E101" s="179">
        <f t="shared" ref="E101:X101" si="55">E107+E108+E109+E111+E112+E113+E115+E117+E118+E119+E120+E121+E122+E123+E124+E126+E128+E129+E130+E131+E132+E133+E135+E139+E140</f>
        <v>21152900</v>
      </c>
      <c r="F101" s="179">
        <f t="shared" si="55"/>
        <v>848091</v>
      </c>
      <c r="G101" s="179">
        <f>G107+G108+G109+G111+G112+G113+G115+G117+G118+G119+G120+G121+G122+G123+G124+G126+G128+G129+G130+G131+G132+G133+G135+G139+G140</f>
        <v>94839383.770000011</v>
      </c>
      <c r="H101" s="179">
        <f t="shared" ref="H101:I101" si="56">H107+H108+H109+H111+H112+H113+H115+H117+H118+H119+H120+H121+H122+H123+H124+H126+H128+H129+H130+H131+H132+H133+H135+H139+H140</f>
        <v>15516413.829999998</v>
      </c>
      <c r="I101" s="179">
        <f t="shared" si="56"/>
        <v>506166.41000000003</v>
      </c>
      <c r="J101" s="180">
        <f t="shared" si="53"/>
        <v>61.067339604446637</v>
      </c>
      <c r="K101" s="179">
        <f t="shared" si="55"/>
        <v>2453811.0499999998</v>
      </c>
      <c r="L101" s="179">
        <f t="shared" si="55"/>
        <v>2357611.0499999998</v>
      </c>
      <c r="M101" s="179">
        <f t="shared" si="55"/>
        <v>96200</v>
      </c>
      <c r="N101" s="179">
        <f t="shared" si="55"/>
        <v>75000</v>
      </c>
      <c r="O101" s="179">
        <f t="shared" si="55"/>
        <v>0</v>
      </c>
      <c r="P101" s="179">
        <f t="shared" si="55"/>
        <v>2357611.0499999998</v>
      </c>
      <c r="Q101" s="179">
        <f t="shared" ref="Q101:V101" si="57">Q107+Q108+Q109+Q111+Q112+Q113+Q115+Q117+Q118+Q119+Q120+Q121+Q122+Q123+Q124+Q126+Q128+Q129+Q130+Q131+Q132+Q133+Q135+Q139+Q140</f>
        <v>3138349.95</v>
      </c>
      <c r="R101" s="179">
        <f t="shared" si="57"/>
        <v>2312411.0499999998</v>
      </c>
      <c r="S101" s="179">
        <f t="shared" si="57"/>
        <v>825938.90000000014</v>
      </c>
      <c r="T101" s="179">
        <f t="shared" si="57"/>
        <v>27304.03</v>
      </c>
      <c r="U101" s="179">
        <f t="shared" si="57"/>
        <v>0</v>
      </c>
      <c r="V101" s="179">
        <f t="shared" si="57"/>
        <v>2312411.0499999998</v>
      </c>
      <c r="W101" s="180">
        <f t="shared" si="54"/>
        <v>127.89696867654095</v>
      </c>
      <c r="X101" s="179">
        <f t="shared" si="55"/>
        <v>97977733.720000014</v>
      </c>
      <c r="Y101" s="208"/>
    </row>
    <row r="102" spans="1:25" s="48" customFormat="1" ht="262.5" hidden="1" customHeight="1" x14ac:dyDescent="0.25">
      <c r="A102" s="62"/>
      <c r="B102" s="63"/>
      <c r="C102" s="66" t="s">
        <v>444</v>
      </c>
      <c r="D102" s="183">
        <f>D134</f>
        <v>0</v>
      </c>
      <c r="E102" s="183">
        <f t="shared" ref="E102:X102" si="58">E134</f>
        <v>0</v>
      </c>
      <c r="F102" s="183">
        <f t="shared" si="58"/>
        <v>0</v>
      </c>
      <c r="G102" s="183">
        <f>G134</f>
        <v>0</v>
      </c>
      <c r="H102" s="183">
        <f t="shared" ref="H102:I102" si="59">H134</f>
        <v>0</v>
      </c>
      <c r="I102" s="183">
        <f t="shared" si="59"/>
        <v>0</v>
      </c>
      <c r="J102" s="180" t="e">
        <f t="shared" si="53"/>
        <v>#DIV/0!</v>
      </c>
      <c r="K102" s="183">
        <f t="shared" si="58"/>
        <v>975480.06</v>
      </c>
      <c r="L102" s="183">
        <f t="shared" si="58"/>
        <v>975480.06</v>
      </c>
      <c r="M102" s="183">
        <f t="shared" si="58"/>
        <v>0</v>
      </c>
      <c r="N102" s="183">
        <f t="shared" si="58"/>
        <v>0</v>
      </c>
      <c r="O102" s="183">
        <f t="shared" si="58"/>
        <v>0</v>
      </c>
      <c r="P102" s="183">
        <f t="shared" si="58"/>
        <v>975480.06</v>
      </c>
      <c r="Q102" s="183">
        <f t="shared" ref="Q102:V102" si="60">Q134</f>
        <v>975480.06</v>
      </c>
      <c r="R102" s="183">
        <f t="shared" si="60"/>
        <v>975480.06</v>
      </c>
      <c r="S102" s="183">
        <f t="shared" si="60"/>
        <v>0</v>
      </c>
      <c r="T102" s="183">
        <f t="shared" si="60"/>
        <v>0</v>
      </c>
      <c r="U102" s="183">
        <f t="shared" si="60"/>
        <v>0</v>
      </c>
      <c r="V102" s="183">
        <f t="shared" si="60"/>
        <v>975480.06</v>
      </c>
      <c r="W102" s="180">
        <f t="shared" si="54"/>
        <v>100</v>
      </c>
      <c r="X102" s="183">
        <f t="shared" si="58"/>
        <v>975480.06</v>
      </c>
      <c r="Y102" s="208"/>
    </row>
    <row r="103" spans="1:25" s="48" customFormat="1" ht="231" hidden="1" customHeight="1" x14ac:dyDescent="0.25">
      <c r="A103" s="62"/>
      <c r="B103" s="63"/>
      <c r="C103" s="66" t="s">
        <v>443</v>
      </c>
      <c r="D103" s="183">
        <f>D138</f>
        <v>0</v>
      </c>
      <c r="E103" s="183">
        <f t="shared" ref="E103:X103" si="61">E138</f>
        <v>0</v>
      </c>
      <c r="F103" s="183">
        <f t="shared" si="61"/>
        <v>0</v>
      </c>
      <c r="G103" s="183">
        <f>G138</f>
        <v>0</v>
      </c>
      <c r="H103" s="183">
        <f t="shared" ref="H103:I103" si="62">H138</f>
        <v>0</v>
      </c>
      <c r="I103" s="183">
        <f t="shared" si="62"/>
        <v>0</v>
      </c>
      <c r="J103" s="180" t="e">
        <f t="shared" si="53"/>
        <v>#DIV/0!</v>
      </c>
      <c r="K103" s="183">
        <f t="shared" si="61"/>
        <v>0</v>
      </c>
      <c r="L103" s="183">
        <f t="shared" si="61"/>
        <v>0</v>
      </c>
      <c r="M103" s="183">
        <f t="shared" si="61"/>
        <v>0</v>
      </c>
      <c r="N103" s="183">
        <f t="shared" si="61"/>
        <v>0</v>
      </c>
      <c r="O103" s="183">
        <f t="shared" si="61"/>
        <v>0</v>
      </c>
      <c r="P103" s="183">
        <f t="shared" si="61"/>
        <v>0</v>
      </c>
      <c r="Q103" s="183">
        <f t="shared" ref="Q103:V103" si="63">Q138</f>
        <v>0</v>
      </c>
      <c r="R103" s="183">
        <f t="shared" si="63"/>
        <v>0</v>
      </c>
      <c r="S103" s="183">
        <f t="shared" si="63"/>
        <v>0</v>
      </c>
      <c r="T103" s="183">
        <f t="shared" si="63"/>
        <v>0</v>
      </c>
      <c r="U103" s="183">
        <f t="shared" si="63"/>
        <v>0</v>
      </c>
      <c r="V103" s="183">
        <f t="shared" si="63"/>
        <v>0</v>
      </c>
      <c r="W103" s="180" t="e">
        <f t="shared" si="54"/>
        <v>#DIV/0!</v>
      </c>
      <c r="X103" s="183">
        <f t="shared" si="61"/>
        <v>0</v>
      </c>
      <c r="Y103" s="208"/>
    </row>
    <row r="104" spans="1:25" s="48" customFormat="1" x14ac:dyDescent="0.25">
      <c r="A104" s="62"/>
      <c r="B104" s="63"/>
      <c r="C104" s="66" t="s">
        <v>395</v>
      </c>
      <c r="D104" s="183">
        <f>D110+D114+D116+D125+D127+D141</f>
        <v>4858460.24</v>
      </c>
      <c r="E104" s="183">
        <f t="shared" ref="E104:X104" si="64">E110+E114+E116+E125+E127+E141</f>
        <v>0</v>
      </c>
      <c r="F104" s="183">
        <f t="shared" si="64"/>
        <v>0</v>
      </c>
      <c r="G104" s="183">
        <f>G110+G114+G116+G125+G127+G141</f>
        <v>3619312.7199999997</v>
      </c>
      <c r="H104" s="183">
        <f t="shared" ref="H104:I104" si="65">H110+H114+H116+H125+H127+H141</f>
        <v>0</v>
      </c>
      <c r="I104" s="183">
        <f t="shared" si="65"/>
        <v>0</v>
      </c>
      <c r="J104" s="180">
        <f t="shared" si="53"/>
        <v>74.495056894815704</v>
      </c>
      <c r="K104" s="183">
        <f t="shared" si="64"/>
        <v>0</v>
      </c>
      <c r="L104" s="183">
        <f t="shared" si="64"/>
        <v>0</v>
      </c>
      <c r="M104" s="183">
        <f t="shared" si="64"/>
        <v>0</v>
      </c>
      <c r="N104" s="183">
        <f t="shared" si="64"/>
        <v>0</v>
      </c>
      <c r="O104" s="183">
        <f t="shared" si="64"/>
        <v>0</v>
      </c>
      <c r="P104" s="183">
        <f t="shared" si="64"/>
        <v>0</v>
      </c>
      <c r="Q104" s="183">
        <f t="shared" ref="Q104:V104" si="66">Q110+Q114+Q116+Q125+Q127+Q141</f>
        <v>0</v>
      </c>
      <c r="R104" s="183">
        <f t="shared" si="66"/>
        <v>0</v>
      </c>
      <c r="S104" s="183">
        <f t="shared" si="66"/>
        <v>0</v>
      </c>
      <c r="T104" s="183">
        <f t="shared" si="66"/>
        <v>0</v>
      </c>
      <c r="U104" s="183">
        <f t="shared" si="66"/>
        <v>0</v>
      </c>
      <c r="V104" s="183">
        <f t="shared" si="66"/>
        <v>0</v>
      </c>
      <c r="W104" s="180"/>
      <c r="X104" s="183">
        <f t="shared" si="64"/>
        <v>3619312.7199999997</v>
      </c>
      <c r="Y104" s="208"/>
    </row>
    <row r="105" spans="1:25" s="48" customFormat="1" ht="299.25" x14ac:dyDescent="0.25">
      <c r="A105" s="62"/>
      <c r="B105" s="63"/>
      <c r="C105" s="67" t="s">
        <v>573</v>
      </c>
      <c r="D105" s="183">
        <f>D134</f>
        <v>0</v>
      </c>
      <c r="E105" s="183">
        <f t="shared" ref="E105:X105" si="67">E134</f>
        <v>0</v>
      </c>
      <c r="F105" s="183">
        <f t="shared" si="67"/>
        <v>0</v>
      </c>
      <c r="G105" s="183">
        <f>G134</f>
        <v>0</v>
      </c>
      <c r="H105" s="183">
        <f t="shared" ref="H105:I105" si="68">H134</f>
        <v>0</v>
      </c>
      <c r="I105" s="183">
        <f t="shared" si="68"/>
        <v>0</v>
      </c>
      <c r="J105" s="184"/>
      <c r="K105" s="183">
        <f t="shared" si="67"/>
        <v>975480.06</v>
      </c>
      <c r="L105" s="183">
        <f t="shared" si="67"/>
        <v>975480.06</v>
      </c>
      <c r="M105" s="183">
        <f t="shared" si="67"/>
        <v>0</v>
      </c>
      <c r="N105" s="183">
        <f t="shared" si="67"/>
        <v>0</v>
      </c>
      <c r="O105" s="183">
        <f t="shared" si="67"/>
        <v>0</v>
      </c>
      <c r="P105" s="183">
        <f t="shared" si="67"/>
        <v>975480.06</v>
      </c>
      <c r="Q105" s="183">
        <f t="shared" ref="Q105:V105" si="69">Q134</f>
        <v>975480.06</v>
      </c>
      <c r="R105" s="183">
        <f t="shared" si="69"/>
        <v>975480.06</v>
      </c>
      <c r="S105" s="183">
        <f t="shared" si="69"/>
        <v>0</v>
      </c>
      <c r="T105" s="183">
        <f t="shared" si="69"/>
        <v>0</v>
      </c>
      <c r="U105" s="183">
        <f t="shared" si="69"/>
        <v>0</v>
      </c>
      <c r="V105" s="183">
        <f t="shared" si="69"/>
        <v>975480.06</v>
      </c>
      <c r="W105" s="184">
        <f t="shared" si="54"/>
        <v>100</v>
      </c>
      <c r="X105" s="183">
        <f t="shared" si="67"/>
        <v>975480.06</v>
      </c>
      <c r="Y105" s="208"/>
    </row>
    <row r="106" spans="1:25" s="48" customFormat="1" ht="350.25" customHeight="1" x14ac:dyDescent="0.25">
      <c r="A106" s="62"/>
      <c r="B106" s="63"/>
      <c r="C106" s="67" t="s">
        <v>599</v>
      </c>
      <c r="D106" s="183">
        <f>D136</f>
        <v>0</v>
      </c>
      <c r="E106" s="183">
        <f t="shared" ref="E106:X106" si="70">E136</f>
        <v>0</v>
      </c>
      <c r="F106" s="183">
        <f t="shared" si="70"/>
        <v>0</v>
      </c>
      <c r="G106" s="183">
        <f>G136</f>
        <v>0</v>
      </c>
      <c r="H106" s="183">
        <f t="shared" ref="H106:I106" si="71">H136</f>
        <v>0</v>
      </c>
      <c r="I106" s="183">
        <f t="shared" si="71"/>
        <v>0</v>
      </c>
      <c r="J106" s="184"/>
      <c r="K106" s="183">
        <f t="shared" si="70"/>
        <v>1176130.99</v>
      </c>
      <c r="L106" s="183">
        <f t="shared" si="70"/>
        <v>1176130.99</v>
      </c>
      <c r="M106" s="183">
        <f t="shared" si="70"/>
        <v>0</v>
      </c>
      <c r="N106" s="183">
        <f t="shared" si="70"/>
        <v>0</v>
      </c>
      <c r="O106" s="183">
        <f t="shared" si="70"/>
        <v>0</v>
      </c>
      <c r="P106" s="183">
        <f t="shared" si="70"/>
        <v>1176130.99</v>
      </c>
      <c r="Q106" s="183">
        <f t="shared" ref="Q106:V106" si="72">Q136</f>
        <v>1176130.99</v>
      </c>
      <c r="R106" s="183">
        <f t="shared" si="72"/>
        <v>1176130.99</v>
      </c>
      <c r="S106" s="183">
        <f t="shared" si="72"/>
        <v>0</v>
      </c>
      <c r="T106" s="183">
        <f t="shared" si="72"/>
        <v>0</v>
      </c>
      <c r="U106" s="183">
        <f t="shared" si="72"/>
        <v>0</v>
      </c>
      <c r="V106" s="183">
        <f t="shared" si="72"/>
        <v>1176130.99</v>
      </c>
      <c r="W106" s="184">
        <f t="shared" si="54"/>
        <v>100</v>
      </c>
      <c r="X106" s="183">
        <f t="shared" si="70"/>
        <v>1176130.99</v>
      </c>
      <c r="Y106" s="208">
        <v>75</v>
      </c>
    </row>
    <row r="107" spans="1:25" ht="38.25" customHeight="1" x14ac:dyDescent="0.25">
      <c r="A107" s="36" t="s">
        <v>98</v>
      </c>
      <c r="B107" s="36" t="s">
        <v>52</v>
      </c>
      <c r="C107" s="3" t="s">
        <v>123</v>
      </c>
      <c r="D107" s="181">
        <f>'дод 2'!D172</f>
        <v>604900</v>
      </c>
      <c r="E107" s="181">
        <f>'дод 2'!E172</f>
        <v>0</v>
      </c>
      <c r="F107" s="181">
        <f>'дод 2'!F172</f>
        <v>0</v>
      </c>
      <c r="G107" s="181">
        <f>'дод 2'!G172</f>
        <v>414656.41</v>
      </c>
      <c r="H107" s="181">
        <f>'дод 2'!H172</f>
        <v>0</v>
      </c>
      <c r="I107" s="181">
        <f>'дод 2'!I172</f>
        <v>0</v>
      </c>
      <c r="J107" s="185">
        <f t="shared" si="53"/>
        <v>68.549580095883613</v>
      </c>
      <c r="K107" s="181">
        <f>'дод 2'!K172</f>
        <v>0</v>
      </c>
      <c r="L107" s="181">
        <f>'дод 2'!L172</f>
        <v>0</v>
      </c>
      <c r="M107" s="181">
        <f>'дод 2'!M172</f>
        <v>0</v>
      </c>
      <c r="N107" s="181">
        <f>'дод 2'!N172</f>
        <v>0</v>
      </c>
      <c r="O107" s="181">
        <f>'дод 2'!O172</f>
        <v>0</v>
      </c>
      <c r="P107" s="181">
        <f>'дод 2'!P172</f>
        <v>0</v>
      </c>
      <c r="Q107" s="181">
        <f>'дод 2'!Q172</f>
        <v>0</v>
      </c>
      <c r="R107" s="181">
        <f>'дод 2'!R172</f>
        <v>0</v>
      </c>
      <c r="S107" s="181">
        <f>'дод 2'!S172</f>
        <v>0</v>
      </c>
      <c r="T107" s="181">
        <f>'дод 2'!T172</f>
        <v>0</v>
      </c>
      <c r="U107" s="181">
        <f>'дод 2'!U172</f>
        <v>0</v>
      </c>
      <c r="V107" s="181">
        <f>'дод 2'!V172</f>
        <v>0</v>
      </c>
      <c r="W107" s="185"/>
      <c r="X107" s="181">
        <f>'дод 2'!X172</f>
        <v>414656.41</v>
      </c>
      <c r="Y107" s="208"/>
    </row>
    <row r="108" spans="1:25" ht="36.75" customHeight="1" x14ac:dyDescent="0.25">
      <c r="A108" s="36" t="s">
        <v>124</v>
      </c>
      <c r="B108" s="36" t="s">
        <v>54</v>
      </c>
      <c r="C108" s="3" t="s">
        <v>360</v>
      </c>
      <c r="D108" s="181">
        <f>'дод 2'!D173</f>
        <v>1129230</v>
      </c>
      <c r="E108" s="181">
        <f>'дод 2'!E173</f>
        <v>0</v>
      </c>
      <c r="F108" s="181">
        <f>'дод 2'!F173</f>
        <v>0</v>
      </c>
      <c r="G108" s="181">
        <f>'дод 2'!G173</f>
        <v>681700.8</v>
      </c>
      <c r="H108" s="181">
        <f>'дод 2'!H173</f>
        <v>0</v>
      </c>
      <c r="I108" s="181">
        <f>'дод 2'!I173</f>
        <v>0</v>
      </c>
      <c r="J108" s="185">
        <f t="shared" si="53"/>
        <v>60.368640578093036</v>
      </c>
      <c r="K108" s="181">
        <f>'дод 2'!K173</f>
        <v>0</v>
      </c>
      <c r="L108" s="181">
        <f>'дод 2'!L173</f>
        <v>0</v>
      </c>
      <c r="M108" s="181">
        <f>'дод 2'!M173</f>
        <v>0</v>
      </c>
      <c r="N108" s="181">
        <f>'дод 2'!N173</f>
        <v>0</v>
      </c>
      <c r="O108" s="181">
        <f>'дод 2'!O173</f>
        <v>0</v>
      </c>
      <c r="P108" s="181">
        <f>'дод 2'!P173</f>
        <v>0</v>
      </c>
      <c r="Q108" s="181">
        <f>'дод 2'!Q173</f>
        <v>0</v>
      </c>
      <c r="R108" s="181">
        <f>'дод 2'!R173</f>
        <v>0</v>
      </c>
      <c r="S108" s="181">
        <f>'дод 2'!S173</f>
        <v>0</v>
      </c>
      <c r="T108" s="181">
        <f>'дод 2'!T173</f>
        <v>0</v>
      </c>
      <c r="U108" s="181">
        <f>'дод 2'!U173</f>
        <v>0</v>
      </c>
      <c r="V108" s="181">
        <f>'дод 2'!V173</f>
        <v>0</v>
      </c>
      <c r="W108" s="185"/>
      <c r="X108" s="181">
        <f>'дод 2'!X173</f>
        <v>681700.8</v>
      </c>
      <c r="Y108" s="208"/>
    </row>
    <row r="109" spans="1:25" ht="47.25" x14ac:dyDescent="0.25">
      <c r="A109" s="36" t="s">
        <v>99</v>
      </c>
      <c r="B109" s="36" t="s">
        <v>54</v>
      </c>
      <c r="C109" s="3" t="s">
        <v>588</v>
      </c>
      <c r="D109" s="181">
        <f>'дод 2'!D174+'дод 2'!D29</f>
        <v>24592321.239999998</v>
      </c>
      <c r="E109" s="181">
        <f>'дод 2'!E174+'дод 2'!E29</f>
        <v>0</v>
      </c>
      <c r="F109" s="181">
        <f>'дод 2'!F174+'дод 2'!F29</f>
        <v>0</v>
      </c>
      <c r="G109" s="181">
        <f>'дод 2'!G174+'дод 2'!G29</f>
        <v>12876590.119999999</v>
      </c>
      <c r="H109" s="181">
        <f>'дод 2'!H174+'дод 2'!H29</f>
        <v>0</v>
      </c>
      <c r="I109" s="181">
        <f>'дод 2'!I174+'дод 2'!I29</f>
        <v>0</v>
      </c>
      <c r="J109" s="185">
        <f t="shared" si="53"/>
        <v>52.360206238099714</v>
      </c>
      <c r="K109" s="181">
        <f>'дод 2'!K174+'дод 2'!K29</f>
        <v>0</v>
      </c>
      <c r="L109" s="181">
        <f>'дод 2'!L174+'дод 2'!L29</f>
        <v>0</v>
      </c>
      <c r="M109" s="181">
        <f>'дод 2'!M174+'дод 2'!M29</f>
        <v>0</v>
      </c>
      <c r="N109" s="181">
        <f>'дод 2'!N174+'дод 2'!N29</f>
        <v>0</v>
      </c>
      <c r="O109" s="181">
        <f>'дод 2'!O174+'дод 2'!O29</f>
        <v>0</v>
      </c>
      <c r="P109" s="181">
        <f>'дод 2'!P174+'дод 2'!P29</f>
        <v>0</v>
      </c>
      <c r="Q109" s="181">
        <f>'дод 2'!Q174+'дод 2'!Q29</f>
        <v>0</v>
      </c>
      <c r="R109" s="181">
        <f>'дод 2'!R174+'дод 2'!R29</f>
        <v>0</v>
      </c>
      <c r="S109" s="181">
        <f>'дод 2'!S174+'дод 2'!S29</f>
        <v>0</v>
      </c>
      <c r="T109" s="181">
        <f>'дод 2'!T174+'дод 2'!T29</f>
        <v>0</v>
      </c>
      <c r="U109" s="181">
        <f>'дод 2'!U174+'дод 2'!U29</f>
        <v>0</v>
      </c>
      <c r="V109" s="181">
        <f>'дод 2'!V174+'дод 2'!V29</f>
        <v>0</v>
      </c>
      <c r="W109" s="185"/>
      <c r="X109" s="181">
        <f>'дод 2'!X174+'дод 2'!X29</f>
        <v>12876590.119999999</v>
      </c>
      <c r="Y109" s="208"/>
    </row>
    <row r="110" spans="1:25" s="49" customFormat="1" ht="21.75" customHeight="1" x14ac:dyDescent="0.25">
      <c r="A110" s="68"/>
      <c r="B110" s="68"/>
      <c r="C110" s="69" t="s">
        <v>393</v>
      </c>
      <c r="D110" s="182">
        <f>'дод 2'!D175</f>
        <v>3399661.24</v>
      </c>
      <c r="E110" s="182">
        <f>'дод 2'!E175</f>
        <v>0</v>
      </c>
      <c r="F110" s="182">
        <f>'дод 2'!F175</f>
        <v>0</v>
      </c>
      <c r="G110" s="182">
        <f>'дод 2'!G175</f>
        <v>2790754.65</v>
      </c>
      <c r="H110" s="182">
        <f>'дод 2'!H175</f>
        <v>0</v>
      </c>
      <c r="I110" s="182">
        <f>'дод 2'!I175</f>
        <v>0</v>
      </c>
      <c r="J110" s="185">
        <f t="shared" si="53"/>
        <v>82.089198099043529</v>
      </c>
      <c r="K110" s="182">
        <f>'дод 2'!K175</f>
        <v>0</v>
      </c>
      <c r="L110" s="182">
        <f>'дод 2'!L175</f>
        <v>0</v>
      </c>
      <c r="M110" s="182">
        <f>'дод 2'!M175</f>
        <v>0</v>
      </c>
      <c r="N110" s="182">
        <f>'дод 2'!N175</f>
        <v>0</v>
      </c>
      <c r="O110" s="182">
        <f>'дод 2'!O175</f>
        <v>0</v>
      </c>
      <c r="P110" s="182">
        <f>'дод 2'!P175</f>
        <v>0</v>
      </c>
      <c r="Q110" s="182">
        <f>'дод 2'!Q175</f>
        <v>0</v>
      </c>
      <c r="R110" s="182">
        <f>'дод 2'!R175</f>
        <v>0</v>
      </c>
      <c r="S110" s="182">
        <f>'дод 2'!S175</f>
        <v>0</v>
      </c>
      <c r="T110" s="182">
        <f>'дод 2'!T175</f>
        <v>0</v>
      </c>
      <c r="U110" s="182">
        <f>'дод 2'!U175</f>
        <v>0</v>
      </c>
      <c r="V110" s="182">
        <f>'дод 2'!V175</f>
        <v>0</v>
      </c>
      <c r="W110" s="185"/>
      <c r="X110" s="182">
        <f>'дод 2'!X175</f>
        <v>2790754.65</v>
      </c>
      <c r="Y110" s="208"/>
    </row>
    <row r="111" spans="1:25" ht="36" customHeight="1" x14ac:dyDescent="0.25">
      <c r="A111" s="36" t="s">
        <v>323</v>
      </c>
      <c r="B111" s="36" t="s">
        <v>54</v>
      </c>
      <c r="C111" s="3" t="s">
        <v>322</v>
      </c>
      <c r="D111" s="181">
        <f>'дод 2'!D176</f>
        <v>1500000</v>
      </c>
      <c r="E111" s="181">
        <f>'дод 2'!E176</f>
        <v>0</v>
      </c>
      <c r="F111" s="181">
        <f>'дод 2'!F176</f>
        <v>0</v>
      </c>
      <c r="G111" s="181">
        <f>'дод 2'!G176</f>
        <v>1000000</v>
      </c>
      <c r="H111" s="181">
        <f>'дод 2'!H176</f>
        <v>0</v>
      </c>
      <c r="I111" s="181">
        <f>'дод 2'!I176</f>
        <v>0</v>
      </c>
      <c r="J111" s="185">
        <f t="shared" si="53"/>
        <v>66.666666666666657</v>
      </c>
      <c r="K111" s="181">
        <f>'дод 2'!K176</f>
        <v>0</v>
      </c>
      <c r="L111" s="181">
        <f>'дод 2'!L176</f>
        <v>0</v>
      </c>
      <c r="M111" s="181">
        <f>'дод 2'!M176</f>
        <v>0</v>
      </c>
      <c r="N111" s="181">
        <f>'дод 2'!N176</f>
        <v>0</v>
      </c>
      <c r="O111" s="181">
        <f>'дод 2'!O176</f>
        <v>0</v>
      </c>
      <c r="P111" s="181">
        <f>'дод 2'!P176</f>
        <v>0</v>
      </c>
      <c r="Q111" s="181">
        <f>'дод 2'!Q176</f>
        <v>0</v>
      </c>
      <c r="R111" s="181">
        <f>'дод 2'!R176</f>
        <v>0</v>
      </c>
      <c r="S111" s="181">
        <f>'дод 2'!S176</f>
        <v>0</v>
      </c>
      <c r="T111" s="181">
        <f>'дод 2'!T176</f>
        <v>0</v>
      </c>
      <c r="U111" s="181">
        <f>'дод 2'!U176</f>
        <v>0</v>
      </c>
      <c r="V111" s="181">
        <f>'дод 2'!V176</f>
        <v>0</v>
      </c>
      <c r="W111" s="185"/>
      <c r="X111" s="181">
        <f>'дод 2'!X176</f>
        <v>1000000</v>
      </c>
      <c r="Y111" s="208"/>
    </row>
    <row r="112" spans="1:25" ht="44.25" customHeight="1" x14ac:dyDescent="0.25">
      <c r="A112" s="36" t="s">
        <v>125</v>
      </c>
      <c r="B112" s="36" t="s">
        <v>54</v>
      </c>
      <c r="C112" s="3" t="s">
        <v>19</v>
      </c>
      <c r="D112" s="181">
        <f>'дод 2'!D177+'дод 2'!D30</f>
        <v>41559586</v>
      </c>
      <c r="E112" s="181">
        <f>'дод 2'!E177+'дод 2'!E30</f>
        <v>0</v>
      </c>
      <c r="F112" s="181">
        <f>'дод 2'!F177+'дод 2'!F30</f>
        <v>0</v>
      </c>
      <c r="G112" s="181">
        <f>'дод 2'!G177+'дод 2'!G30</f>
        <v>22053306</v>
      </c>
      <c r="H112" s="181">
        <f>'дод 2'!H177+'дод 2'!H30</f>
        <v>0</v>
      </c>
      <c r="I112" s="181">
        <f>'дод 2'!I177+'дод 2'!I30</f>
        <v>0</v>
      </c>
      <c r="J112" s="185">
        <f t="shared" si="53"/>
        <v>53.064306271000873</v>
      </c>
      <c r="K112" s="181">
        <f>'дод 2'!K177+'дод 2'!K30</f>
        <v>0</v>
      </c>
      <c r="L112" s="181">
        <f>'дод 2'!L177+'дод 2'!L30</f>
        <v>0</v>
      </c>
      <c r="M112" s="181">
        <f>'дод 2'!M177+'дод 2'!M30</f>
        <v>0</v>
      </c>
      <c r="N112" s="181">
        <f>'дод 2'!N177+'дод 2'!N30</f>
        <v>0</v>
      </c>
      <c r="O112" s="181">
        <f>'дод 2'!O177+'дод 2'!O30</f>
        <v>0</v>
      </c>
      <c r="P112" s="181">
        <f>'дод 2'!P177+'дод 2'!P30</f>
        <v>0</v>
      </c>
      <c r="Q112" s="181">
        <f>'дод 2'!Q177+'дод 2'!Q30</f>
        <v>0</v>
      </c>
      <c r="R112" s="181">
        <f>'дод 2'!R177+'дод 2'!R30</f>
        <v>0</v>
      </c>
      <c r="S112" s="181">
        <f>'дод 2'!S177+'дод 2'!S30</f>
        <v>0</v>
      </c>
      <c r="T112" s="181">
        <f>'дод 2'!T177+'дод 2'!T30</f>
        <v>0</v>
      </c>
      <c r="U112" s="181">
        <f>'дод 2'!U177+'дод 2'!U30</f>
        <v>0</v>
      </c>
      <c r="V112" s="181">
        <f>'дод 2'!V177+'дод 2'!V30</f>
        <v>0</v>
      </c>
      <c r="W112" s="185"/>
      <c r="X112" s="181">
        <f>'дод 2'!X177+'дод 2'!X30</f>
        <v>22053306</v>
      </c>
      <c r="Y112" s="208"/>
    </row>
    <row r="113" spans="1:25" ht="45" customHeight="1" x14ac:dyDescent="0.25">
      <c r="A113" s="36" t="s">
        <v>101</v>
      </c>
      <c r="B113" s="36" t="s">
        <v>54</v>
      </c>
      <c r="C113" s="3" t="s">
        <v>409</v>
      </c>
      <c r="D113" s="181">
        <f>'дод 2'!D178</f>
        <v>667500</v>
      </c>
      <c r="E113" s="181">
        <f>'дод 2'!E178</f>
        <v>0</v>
      </c>
      <c r="F113" s="181">
        <f>'дод 2'!F178</f>
        <v>0</v>
      </c>
      <c r="G113" s="181">
        <f>'дод 2'!G178</f>
        <v>364054.61</v>
      </c>
      <c r="H113" s="181">
        <f>'дод 2'!H178</f>
        <v>0</v>
      </c>
      <c r="I113" s="181">
        <f>'дод 2'!I178</f>
        <v>0</v>
      </c>
      <c r="J113" s="185">
        <f t="shared" si="53"/>
        <v>54.540016479400741</v>
      </c>
      <c r="K113" s="181">
        <f>'дод 2'!K178</f>
        <v>0</v>
      </c>
      <c r="L113" s="181">
        <f>'дод 2'!L178</f>
        <v>0</v>
      </c>
      <c r="M113" s="181">
        <f>'дод 2'!M178</f>
        <v>0</v>
      </c>
      <c r="N113" s="181">
        <f>'дод 2'!N178</f>
        <v>0</v>
      </c>
      <c r="O113" s="181">
        <f>'дод 2'!O178</f>
        <v>0</v>
      </c>
      <c r="P113" s="181">
        <f>'дод 2'!P178</f>
        <v>0</v>
      </c>
      <c r="Q113" s="181">
        <f>'дод 2'!Q178</f>
        <v>0</v>
      </c>
      <c r="R113" s="181">
        <f>'дод 2'!R178</f>
        <v>0</v>
      </c>
      <c r="S113" s="181">
        <f>'дод 2'!S178</f>
        <v>0</v>
      </c>
      <c r="T113" s="181">
        <f>'дод 2'!T178</f>
        <v>0</v>
      </c>
      <c r="U113" s="181">
        <f>'дод 2'!U178</f>
        <v>0</v>
      </c>
      <c r="V113" s="181">
        <f>'дод 2'!V178</f>
        <v>0</v>
      </c>
      <c r="W113" s="185"/>
      <c r="X113" s="181">
        <f>'дод 2'!X178</f>
        <v>364054.61</v>
      </c>
      <c r="Y113" s="208"/>
    </row>
    <row r="114" spans="1:25" s="49" customFormat="1" x14ac:dyDescent="0.25">
      <c r="A114" s="68"/>
      <c r="B114" s="68"/>
      <c r="C114" s="69" t="s">
        <v>393</v>
      </c>
      <c r="D114" s="182">
        <f>'дод 2'!D179</f>
        <v>667500</v>
      </c>
      <c r="E114" s="182">
        <f>'дод 2'!E179</f>
        <v>0</v>
      </c>
      <c r="F114" s="182">
        <f>'дод 2'!F179</f>
        <v>0</v>
      </c>
      <c r="G114" s="182">
        <f>'дод 2'!G179</f>
        <v>364054.61</v>
      </c>
      <c r="H114" s="182">
        <f>'дод 2'!H179</f>
        <v>0</v>
      </c>
      <c r="I114" s="182">
        <f>'дод 2'!I179</f>
        <v>0</v>
      </c>
      <c r="J114" s="185">
        <f t="shared" si="53"/>
        <v>54.540016479400741</v>
      </c>
      <c r="K114" s="182">
        <f>'дод 2'!K179</f>
        <v>0</v>
      </c>
      <c r="L114" s="182">
        <f>'дод 2'!L179</f>
        <v>0</v>
      </c>
      <c r="M114" s="182">
        <f>'дод 2'!M179</f>
        <v>0</v>
      </c>
      <c r="N114" s="182">
        <f>'дод 2'!N179</f>
        <v>0</v>
      </c>
      <c r="O114" s="182">
        <f>'дод 2'!O179</f>
        <v>0</v>
      </c>
      <c r="P114" s="182">
        <f>'дод 2'!P179</f>
        <v>0</v>
      </c>
      <c r="Q114" s="182">
        <f>'дод 2'!Q179</f>
        <v>0</v>
      </c>
      <c r="R114" s="182">
        <f>'дод 2'!R179</f>
        <v>0</v>
      </c>
      <c r="S114" s="182">
        <f>'дод 2'!S179</f>
        <v>0</v>
      </c>
      <c r="T114" s="182">
        <f>'дод 2'!T179</f>
        <v>0</v>
      </c>
      <c r="U114" s="182">
        <f>'дод 2'!U179</f>
        <v>0</v>
      </c>
      <c r="V114" s="182">
        <f>'дод 2'!V179</f>
        <v>0</v>
      </c>
      <c r="W114" s="185"/>
      <c r="X114" s="182">
        <f>'дод 2'!X179</f>
        <v>364054.61</v>
      </c>
      <c r="Y114" s="208"/>
    </row>
    <row r="115" spans="1:25" ht="40.5" customHeight="1" x14ac:dyDescent="0.25">
      <c r="A115" s="36" t="s">
        <v>315</v>
      </c>
      <c r="B115" s="36" t="s">
        <v>52</v>
      </c>
      <c r="C115" s="3" t="s">
        <v>410</v>
      </c>
      <c r="D115" s="181">
        <f>'дод 2'!D180</f>
        <v>245000</v>
      </c>
      <c r="E115" s="181">
        <f>'дод 2'!E180</f>
        <v>0</v>
      </c>
      <c r="F115" s="181">
        <f>'дод 2'!F180</f>
        <v>0</v>
      </c>
      <c r="G115" s="181">
        <f>'дод 2'!G180</f>
        <v>73931.47</v>
      </c>
      <c r="H115" s="181">
        <f>'дод 2'!H180</f>
        <v>0</v>
      </c>
      <c r="I115" s="181">
        <f>'дод 2'!I180</f>
        <v>0</v>
      </c>
      <c r="J115" s="185">
        <f t="shared" si="53"/>
        <v>30.176110204081635</v>
      </c>
      <c r="K115" s="181">
        <f>'дод 2'!K180</f>
        <v>0</v>
      </c>
      <c r="L115" s="181">
        <f>'дод 2'!L180</f>
        <v>0</v>
      </c>
      <c r="M115" s="181">
        <f>'дод 2'!M180</f>
        <v>0</v>
      </c>
      <c r="N115" s="181">
        <f>'дод 2'!N180</f>
        <v>0</v>
      </c>
      <c r="O115" s="181">
        <f>'дод 2'!O180</f>
        <v>0</v>
      </c>
      <c r="P115" s="181">
        <f>'дод 2'!P180</f>
        <v>0</v>
      </c>
      <c r="Q115" s="181">
        <f>'дод 2'!Q180</f>
        <v>0</v>
      </c>
      <c r="R115" s="181">
        <f>'дод 2'!R180</f>
        <v>0</v>
      </c>
      <c r="S115" s="181">
        <f>'дод 2'!S180</f>
        <v>0</v>
      </c>
      <c r="T115" s="181">
        <f>'дод 2'!T180</f>
        <v>0</v>
      </c>
      <c r="U115" s="181">
        <f>'дод 2'!U180</f>
        <v>0</v>
      </c>
      <c r="V115" s="181">
        <f>'дод 2'!V180</f>
        <v>0</v>
      </c>
      <c r="W115" s="185"/>
      <c r="X115" s="181">
        <f>'дод 2'!X180</f>
        <v>73931.47</v>
      </c>
      <c r="Y115" s="208"/>
    </row>
    <row r="116" spans="1:25" s="49" customFormat="1" x14ac:dyDescent="0.25">
      <c r="A116" s="68"/>
      <c r="B116" s="68"/>
      <c r="C116" s="69" t="s">
        <v>393</v>
      </c>
      <c r="D116" s="182">
        <f>'дод 2'!D181</f>
        <v>245000</v>
      </c>
      <c r="E116" s="182">
        <f>'дод 2'!E181</f>
        <v>0</v>
      </c>
      <c r="F116" s="182">
        <f>'дод 2'!F181</f>
        <v>0</v>
      </c>
      <c r="G116" s="182">
        <f>'дод 2'!G181</f>
        <v>73931.47</v>
      </c>
      <c r="H116" s="182">
        <f>'дод 2'!H181</f>
        <v>0</v>
      </c>
      <c r="I116" s="182">
        <f>'дод 2'!I181</f>
        <v>0</v>
      </c>
      <c r="J116" s="185">
        <f t="shared" si="53"/>
        <v>30.176110204081635</v>
      </c>
      <c r="K116" s="182">
        <f>'дод 2'!K181</f>
        <v>0</v>
      </c>
      <c r="L116" s="182">
        <f>'дод 2'!L181</f>
        <v>0</v>
      </c>
      <c r="M116" s="182">
        <f>'дод 2'!M181</f>
        <v>0</v>
      </c>
      <c r="N116" s="182">
        <f>'дод 2'!N181</f>
        <v>0</v>
      </c>
      <c r="O116" s="182">
        <f>'дод 2'!O181</f>
        <v>0</v>
      </c>
      <c r="P116" s="182">
        <f>'дод 2'!P181</f>
        <v>0</v>
      </c>
      <c r="Q116" s="182">
        <f>'дод 2'!Q181</f>
        <v>0</v>
      </c>
      <c r="R116" s="182">
        <f>'дод 2'!R181</f>
        <v>0</v>
      </c>
      <c r="S116" s="182">
        <f>'дод 2'!S181</f>
        <v>0</v>
      </c>
      <c r="T116" s="182">
        <f>'дод 2'!T181</f>
        <v>0</v>
      </c>
      <c r="U116" s="182">
        <f>'дод 2'!U181</f>
        <v>0</v>
      </c>
      <c r="V116" s="182">
        <f>'дод 2'!V181</f>
        <v>0</v>
      </c>
      <c r="W116" s="185"/>
      <c r="X116" s="182">
        <f>'дод 2'!X181</f>
        <v>73931.47</v>
      </c>
      <c r="Y116" s="208"/>
    </row>
    <row r="117" spans="1:25" ht="58.5" customHeight="1" x14ac:dyDescent="0.25">
      <c r="A117" s="36" t="s">
        <v>102</v>
      </c>
      <c r="B117" s="36" t="s">
        <v>50</v>
      </c>
      <c r="C117" s="3" t="s">
        <v>30</v>
      </c>
      <c r="D117" s="181">
        <f>'дод 2'!D182</f>
        <v>17521965</v>
      </c>
      <c r="E117" s="181">
        <f>'дод 2'!E182</f>
        <v>13551350</v>
      </c>
      <c r="F117" s="181">
        <f>'дод 2'!F182</f>
        <v>277315</v>
      </c>
      <c r="G117" s="181">
        <f>'дод 2'!G182</f>
        <v>12655842.779999999</v>
      </c>
      <c r="H117" s="181">
        <f>'дод 2'!H182</f>
        <v>9919530.8599999994</v>
      </c>
      <c r="I117" s="181">
        <f>'дод 2'!I182</f>
        <v>162836.85999999999</v>
      </c>
      <c r="J117" s="185">
        <f t="shared" si="53"/>
        <v>72.22844458369822</v>
      </c>
      <c r="K117" s="181">
        <f>'дод 2'!K182</f>
        <v>96200</v>
      </c>
      <c r="L117" s="181">
        <f>'дод 2'!L182</f>
        <v>0</v>
      </c>
      <c r="M117" s="181">
        <f>'дод 2'!M182</f>
        <v>96200</v>
      </c>
      <c r="N117" s="181">
        <f>'дод 2'!N182</f>
        <v>75000</v>
      </c>
      <c r="O117" s="181">
        <f>'дод 2'!O182</f>
        <v>0</v>
      </c>
      <c r="P117" s="181">
        <f>'дод 2'!P182</f>
        <v>0</v>
      </c>
      <c r="Q117" s="181">
        <f>'дод 2'!Q182</f>
        <v>213523.67</v>
      </c>
      <c r="R117" s="181">
        <f>'дод 2'!R182</f>
        <v>0</v>
      </c>
      <c r="S117" s="181">
        <f>'дод 2'!S182</f>
        <v>213523.67</v>
      </c>
      <c r="T117" s="181">
        <f>'дод 2'!T182</f>
        <v>27304.03</v>
      </c>
      <c r="U117" s="181">
        <f>'дод 2'!U182</f>
        <v>0</v>
      </c>
      <c r="V117" s="181">
        <f>'дод 2'!V182</f>
        <v>0</v>
      </c>
      <c r="W117" s="185">
        <f>Q117/K117*100</f>
        <v>221.95807692307693</v>
      </c>
      <c r="X117" s="181">
        <f>'дод 2'!X182</f>
        <v>12869366.449999999</v>
      </c>
      <c r="Y117" s="208"/>
    </row>
    <row r="118" spans="1:25" ht="69.75" customHeight="1" x14ac:dyDescent="0.25">
      <c r="A118" s="36" t="s">
        <v>332</v>
      </c>
      <c r="B118" s="36" t="s">
        <v>100</v>
      </c>
      <c r="C118" s="35" t="s">
        <v>333</v>
      </c>
      <c r="D118" s="181">
        <f>SUM('дод 2'!D208)</f>
        <v>91140</v>
      </c>
      <c r="E118" s="181">
        <f>SUM('дод 2'!E208)</f>
        <v>0</v>
      </c>
      <c r="F118" s="181">
        <f>SUM('дод 2'!F208)</f>
        <v>0</v>
      </c>
      <c r="G118" s="181">
        <f>SUM('дод 2'!G208)</f>
        <v>90533</v>
      </c>
      <c r="H118" s="181">
        <f>SUM('дод 2'!H208)</f>
        <v>0</v>
      </c>
      <c r="I118" s="181">
        <f>SUM('дод 2'!I208)</f>
        <v>0</v>
      </c>
      <c r="J118" s="185">
        <f t="shared" si="53"/>
        <v>99.333991661180605</v>
      </c>
      <c r="K118" s="181">
        <f>SUM('дод 2'!K208)</f>
        <v>0</v>
      </c>
      <c r="L118" s="181">
        <f>SUM('дод 2'!L208)</f>
        <v>0</v>
      </c>
      <c r="M118" s="181">
        <f>SUM('дод 2'!M208)</f>
        <v>0</v>
      </c>
      <c r="N118" s="181">
        <f>SUM('дод 2'!N208)</f>
        <v>0</v>
      </c>
      <c r="O118" s="181">
        <f>SUM('дод 2'!O208)</f>
        <v>0</v>
      </c>
      <c r="P118" s="181">
        <f>SUM('дод 2'!P208)</f>
        <v>0</v>
      </c>
      <c r="Q118" s="181">
        <f>SUM('дод 2'!Q208)</f>
        <v>0</v>
      </c>
      <c r="R118" s="181">
        <f>SUM('дод 2'!R208)</f>
        <v>0</v>
      </c>
      <c r="S118" s="181">
        <f>SUM('дод 2'!S208)</f>
        <v>0</v>
      </c>
      <c r="T118" s="181">
        <f>SUM('дод 2'!T208)</f>
        <v>0</v>
      </c>
      <c r="U118" s="181">
        <f>SUM('дод 2'!U208)</f>
        <v>0</v>
      </c>
      <c r="V118" s="181">
        <f>SUM('дод 2'!V208)</f>
        <v>0</v>
      </c>
      <c r="W118" s="185"/>
      <c r="X118" s="181">
        <f>SUM('дод 2'!X208)</f>
        <v>90533</v>
      </c>
      <c r="Y118" s="208"/>
    </row>
    <row r="119" spans="1:25" s="49" customFormat="1" ht="36" customHeight="1" x14ac:dyDescent="0.25">
      <c r="A119" s="36" t="s">
        <v>103</v>
      </c>
      <c r="B119" s="36" t="s">
        <v>100</v>
      </c>
      <c r="C119" s="3" t="s">
        <v>31</v>
      </c>
      <c r="D119" s="181">
        <f>'дод 2'!D209</f>
        <v>96240</v>
      </c>
      <c r="E119" s="181">
        <f>'дод 2'!E209</f>
        <v>0</v>
      </c>
      <c r="F119" s="181">
        <f>'дод 2'!F209</f>
        <v>0</v>
      </c>
      <c r="G119" s="181">
        <f>'дод 2'!G209</f>
        <v>61417.63</v>
      </c>
      <c r="H119" s="181">
        <f>'дод 2'!H209</f>
        <v>0</v>
      </c>
      <c r="I119" s="181">
        <f>'дод 2'!I209</f>
        <v>0</v>
      </c>
      <c r="J119" s="185">
        <f t="shared" si="53"/>
        <v>63.817155029093932</v>
      </c>
      <c r="K119" s="181">
        <f>'дод 2'!K209</f>
        <v>0</v>
      </c>
      <c r="L119" s="181">
        <f>'дод 2'!L209</f>
        <v>0</v>
      </c>
      <c r="M119" s="181">
        <f>'дод 2'!M209</f>
        <v>0</v>
      </c>
      <c r="N119" s="181">
        <f>'дод 2'!N209</f>
        <v>0</v>
      </c>
      <c r="O119" s="181">
        <f>'дод 2'!O209</f>
        <v>0</v>
      </c>
      <c r="P119" s="181">
        <f>'дод 2'!P209</f>
        <v>0</v>
      </c>
      <c r="Q119" s="181">
        <f>'дод 2'!Q209</f>
        <v>0</v>
      </c>
      <c r="R119" s="181">
        <f>'дод 2'!R209</f>
        <v>0</v>
      </c>
      <c r="S119" s="181">
        <f>'дод 2'!S209</f>
        <v>0</v>
      </c>
      <c r="T119" s="181">
        <f>'дод 2'!T209</f>
        <v>0</v>
      </c>
      <c r="U119" s="181">
        <f>'дод 2'!U209</f>
        <v>0</v>
      </c>
      <c r="V119" s="181">
        <f>'дод 2'!V209</f>
        <v>0</v>
      </c>
      <c r="W119" s="185"/>
      <c r="X119" s="181">
        <f>'дод 2'!X209</f>
        <v>61417.63</v>
      </c>
      <c r="Y119" s="208"/>
    </row>
    <row r="120" spans="1:25" s="49" customFormat="1" ht="38.25" customHeight="1" x14ac:dyDescent="0.25">
      <c r="A120" s="36" t="s">
        <v>126</v>
      </c>
      <c r="B120" s="36" t="s">
        <v>100</v>
      </c>
      <c r="C120" s="3" t="s">
        <v>499</v>
      </c>
      <c r="D120" s="181">
        <f>'дод 2'!D31</f>
        <v>3210440</v>
      </c>
      <c r="E120" s="181">
        <f>'дод 2'!E31</f>
        <v>2407050</v>
      </c>
      <c r="F120" s="181">
        <f>'дод 2'!F31</f>
        <v>43630</v>
      </c>
      <c r="G120" s="181">
        <f>'дод 2'!G31</f>
        <v>2319112.89</v>
      </c>
      <c r="H120" s="181">
        <f>'дод 2'!H31</f>
        <v>1767200.44</v>
      </c>
      <c r="I120" s="181">
        <f>'дод 2'!I31</f>
        <v>29970.720000000001</v>
      </c>
      <c r="J120" s="185">
        <f t="shared" si="53"/>
        <v>72.236605885797587</v>
      </c>
      <c r="K120" s="181">
        <f>'дод 2'!K31</f>
        <v>0</v>
      </c>
      <c r="L120" s="181">
        <f>'дод 2'!L31</f>
        <v>0</v>
      </c>
      <c r="M120" s="181">
        <f>'дод 2'!M31</f>
        <v>0</v>
      </c>
      <c r="N120" s="181">
        <f>'дод 2'!N31</f>
        <v>0</v>
      </c>
      <c r="O120" s="181">
        <f>'дод 2'!O31</f>
        <v>0</v>
      </c>
      <c r="P120" s="181">
        <f>'дод 2'!P31</f>
        <v>0</v>
      </c>
      <c r="Q120" s="181">
        <f>'дод 2'!Q31</f>
        <v>680</v>
      </c>
      <c r="R120" s="181">
        <f>'дод 2'!R31</f>
        <v>0</v>
      </c>
      <c r="S120" s="181">
        <f>'дод 2'!S31</f>
        <v>680</v>
      </c>
      <c r="T120" s="181">
        <f>'дод 2'!T31</f>
        <v>0</v>
      </c>
      <c r="U120" s="181">
        <f>'дод 2'!U31</f>
        <v>0</v>
      </c>
      <c r="V120" s="181">
        <f>'дод 2'!V31</f>
        <v>0</v>
      </c>
      <c r="W120" s="185"/>
      <c r="X120" s="181">
        <f>'дод 2'!X31</f>
        <v>2319792.89</v>
      </c>
      <c r="Y120" s="208"/>
    </row>
    <row r="121" spans="1:25" s="49" customFormat="1" ht="43.5" customHeight="1" x14ac:dyDescent="0.25">
      <c r="A121" s="39" t="s">
        <v>107</v>
      </c>
      <c r="B121" s="39" t="s">
        <v>100</v>
      </c>
      <c r="C121" s="3" t="s">
        <v>340</v>
      </c>
      <c r="D121" s="181">
        <f>'дод 2'!D32</f>
        <v>783850</v>
      </c>
      <c r="E121" s="181">
        <f>'дод 2'!E32</f>
        <v>0</v>
      </c>
      <c r="F121" s="181">
        <f>'дод 2'!F32</f>
        <v>0</v>
      </c>
      <c r="G121" s="181">
        <f>'дод 2'!G32</f>
        <v>457655.41</v>
      </c>
      <c r="H121" s="181">
        <f>'дод 2'!H32</f>
        <v>0</v>
      </c>
      <c r="I121" s="181">
        <f>'дод 2'!I32</f>
        <v>0</v>
      </c>
      <c r="J121" s="185">
        <f t="shared" si="53"/>
        <v>58.3855852522804</v>
      </c>
      <c r="K121" s="181">
        <f>'дод 2'!K32</f>
        <v>0</v>
      </c>
      <c r="L121" s="181">
        <f>'дод 2'!L32</f>
        <v>0</v>
      </c>
      <c r="M121" s="181">
        <f>'дод 2'!M32</f>
        <v>0</v>
      </c>
      <c r="N121" s="181">
        <f>'дод 2'!N32</f>
        <v>0</v>
      </c>
      <c r="O121" s="181">
        <f>'дод 2'!O32</f>
        <v>0</v>
      </c>
      <c r="P121" s="181">
        <f>'дод 2'!P32</f>
        <v>0</v>
      </c>
      <c r="Q121" s="181">
        <f>'дод 2'!Q32</f>
        <v>0</v>
      </c>
      <c r="R121" s="181">
        <f>'дод 2'!R32</f>
        <v>0</v>
      </c>
      <c r="S121" s="181">
        <f>'дод 2'!S32</f>
        <v>0</v>
      </c>
      <c r="T121" s="181">
        <f>'дод 2'!T32</f>
        <v>0</v>
      </c>
      <c r="U121" s="181">
        <f>'дод 2'!U32</f>
        <v>0</v>
      </c>
      <c r="V121" s="181">
        <f>'дод 2'!V32</f>
        <v>0</v>
      </c>
      <c r="W121" s="185"/>
      <c r="X121" s="181">
        <f>'дод 2'!X32</f>
        <v>457655.41</v>
      </c>
      <c r="Y121" s="208"/>
    </row>
    <row r="122" spans="1:25" ht="69" customHeight="1" x14ac:dyDescent="0.25">
      <c r="A122" s="36" t="s">
        <v>108</v>
      </c>
      <c r="B122" s="36" t="s">
        <v>100</v>
      </c>
      <c r="C122" s="6" t="s">
        <v>20</v>
      </c>
      <c r="D122" s="181">
        <f>'дод 2'!D33+'дод 2'!D114</f>
        <v>5780000</v>
      </c>
      <c r="E122" s="181">
        <f>'дод 2'!E33+'дод 2'!E114</f>
        <v>0</v>
      </c>
      <c r="F122" s="181">
        <f>'дод 2'!F33+'дод 2'!F114</f>
        <v>0</v>
      </c>
      <c r="G122" s="181">
        <f>'дод 2'!G33+'дод 2'!G114</f>
        <v>5752145.54</v>
      </c>
      <c r="H122" s="181">
        <f>'дод 2'!H33+'дод 2'!H114</f>
        <v>0</v>
      </c>
      <c r="I122" s="181">
        <f>'дод 2'!I33+'дод 2'!I114</f>
        <v>0</v>
      </c>
      <c r="J122" s="185">
        <f t="shared" si="53"/>
        <v>99.51808892733564</v>
      </c>
      <c r="K122" s="181">
        <f>'дод 2'!K33+'дод 2'!K114</f>
        <v>0</v>
      </c>
      <c r="L122" s="181">
        <f>'дод 2'!L33+'дод 2'!L114</f>
        <v>0</v>
      </c>
      <c r="M122" s="181">
        <f>'дод 2'!M33+'дод 2'!M114</f>
        <v>0</v>
      </c>
      <c r="N122" s="181">
        <f>'дод 2'!N33+'дод 2'!N114</f>
        <v>0</v>
      </c>
      <c r="O122" s="181">
        <f>'дод 2'!O33+'дод 2'!O114</f>
        <v>0</v>
      </c>
      <c r="P122" s="181">
        <f>'дод 2'!P33+'дод 2'!P114</f>
        <v>0</v>
      </c>
      <c r="Q122" s="181">
        <f>'дод 2'!Q33+'дод 2'!Q114</f>
        <v>591418.42000000004</v>
      </c>
      <c r="R122" s="181">
        <f>'дод 2'!R33+'дод 2'!R114</f>
        <v>0</v>
      </c>
      <c r="S122" s="181">
        <f>'дод 2'!S33+'дод 2'!S114</f>
        <v>591418.42000000004</v>
      </c>
      <c r="T122" s="181">
        <f>'дод 2'!T33+'дод 2'!T114</f>
        <v>0</v>
      </c>
      <c r="U122" s="181">
        <f>'дод 2'!U33+'дод 2'!U114</f>
        <v>0</v>
      </c>
      <c r="V122" s="181">
        <f>'дод 2'!V33+'дод 2'!V114</f>
        <v>0</v>
      </c>
      <c r="W122" s="185"/>
      <c r="X122" s="181">
        <f>'дод 2'!X33+'дод 2'!X114</f>
        <v>6343563.96</v>
      </c>
      <c r="Y122" s="208"/>
    </row>
    <row r="123" spans="1:25" ht="78.75" x14ac:dyDescent="0.25">
      <c r="A123" s="36" t="s">
        <v>109</v>
      </c>
      <c r="B123" s="36">
        <v>1010</v>
      </c>
      <c r="C123" s="3" t="s">
        <v>286</v>
      </c>
      <c r="D123" s="181">
        <f>'дод 2'!D183</f>
        <v>3000000</v>
      </c>
      <c r="E123" s="181">
        <f>'дод 2'!E183</f>
        <v>0</v>
      </c>
      <c r="F123" s="181">
        <f>'дод 2'!F183</f>
        <v>0</v>
      </c>
      <c r="G123" s="181">
        <f>'дод 2'!G183</f>
        <v>2458018.2200000002</v>
      </c>
      <c r="H123" s="181">
        <f>'дод 2'!H183</f>
        <v>0</v>
      </c>
      <c r="I123" s="181">
        <f>'дод 2'!I183</f>
        <v>0</v>
      </c>
      <c r="J123" s="185">
        <f t="shared" si="53"/>
        <v>81.933940666666672</v>
      </c>
      <c r="K123" s="181">
        <f>'дод 2'!K183</f>
        <v>0</v>
      </c>
      <c r="L123" s="181">
        <f>'дод 2'!L183</f>
        <v>0</v>
      </c>
      <c r="M123" s="181">
        <f>'дод 2'!M183</f>
        <v>0</v>
      </c>
      <c r="N123" s="181">
        <f>'дод 2'!N183</f>
        <v>0</v>
      </c>
      <c r="O123" s="181">
        <f>'дод 2'!O183</f>
        <v>0</v>
      </c>
      <c r="P123" s="181">
        <f>'дод 2'!P183</f>
        <v>0</v>
      </c>
      <c r="Q123" s="181">
        <f>'дод 2'!Q183</f>
        <v>0</v>
      </c>
      <c r="R123" s="181">
        <f>'дод 2'!R183</f>
        <v>0</v>
      </c>
      <c r="S123" s="181">
        <f>'дод 2'!S183</f>
        <v>0</v>
      </c>
      <c r="T123" s="181">
        <f>'дод 2'!T183</f>
        <v>0</v>
      </c>
      <c r="U123" s="181">
        <f>'дод 2'!U183</f>
        <v>0</v>
      </c>
      <c r="V123" s="181">
        <f>'дод 2'!V183</f>
        <v>0</v>
      </c>
      <c r="W123" s="185"/>
      <c r="X123" s="181">
        <f>'дод 2'!X183</f>
        <v>2458018.2200000002</v>
      </c>
      <c r="Y123" s="208"/>
    </row>
    <row r="124" spans="1:25" s="49" customFormat="1" ht="63" x14ac:dyDescent="0.25">
      <c r="A124" s="36" t="s">
        <v>316</v>
      </c>
      <c r="B124" s="36">
        <v>1010</v>
      </c>
      <c r="C124" s="3" t="s">
        <v>405</v>
      </c>
      <c r="D124" s="181">
        <f>'дод 2'!D184</f>
        <v>198209</v>
      </c>
      <c r="E124" s="181">
        <f>'дод 2'!E184</f>
        <v>0</v>
      </c>
      <c r="F124" s="181">
        <f>'дод 2'!F184</f>
        <v>0</v>
      </c>
      <c r="G124" s="181">
        <f>'дод 2'!G184</f>
        <v>176971.99</v>
      </c>
      <c r="H124" s="181">
        <f>'дод 2'!H184</f>
        <v>0</v>
      </c>
      <c r="I124" s="181">
        <f>'дод 2'!I184</f>
        <v>0</v>
      </c>
      <c r="J124" s="185">
        <f t="shared" si="53"/>
        <v>89.285547074048097</v>
      </c>
      <c r="K124" s="181">
        <f>'дод 2'!K184</f>
        <v>0</v>
      </c>
      <c r="L124" s="181">
        <f>'дод 2'!L184</f>
        <v>0</v>
      </c>
      <c r="M124" s="181">
        <f>'дод 2'!M184</f>
        <v>0</v>
      </c>
      <c r="N124" s="181">
        <f>'дод 2'!N184</f>
        <v>0</v>
      </c>
      <c r="O124" s="181">
        <f>'дод 2'!O184</f>
        <v>0</v>
      </c>
      <c r="P124" s="181">
        <f>'дод 2'!P184</f>
        <v>0</v>
      </c>
      <c r="Q124" s="181">
        <f>'дод 2'!Q184</f>
        <v>0</v>
      </c>
      <c r="R124" s="181">
        <f>'дод 2'!R184</f>
        <v>0</v>
      </c>
      <c r="S124" s="181">
        <f>'дод 2'!S184</f>
        <v>0</v>
      </c>
      <c r="T124" s="181">
        <f>'дод 2'!T184</f>
        <v>0</v>
      </c>
      <c r="U124" s="181">
        <f>'дод 2'!U184</f>
        <v>0</v>
      </c>
      <c r="V124" s="181">
        <f>'дод 2'!V184</f>
        <v>0</v>
      </c>
      <c r="W124" s="185"/>
      <c r="X124" s="181">
        <f>'дод 2'!X184</f>
        <v>176971.99</v>
      </c>
      <c r="Y124" s="208"/>
    </row>
    <row r="125" spans="1:25" s="49" customFormat="1" x14ac:dyDescent="0.25">
      <c r="A125" s="68"/>
      <c r="B125" s="68"/>
      <c r="C125" s="69" t="s">
        <v>393</v>
      </c>
      <c r="D125" s="182">
        <f>'дод 2'!D185</f>
        <v>198209</v>
      </c>
      <c r="E125" s="182">
        <f>'дод 2'!E185</f>
        <v>0</v>
      </c>
      <c r="F125" s="182">
        <f>'дод 2'!F185</f>
        <v>0</v>
      </c>
      <c r="G125" s="182">
        <f>'дод 2'!G185</f>
        <v>176971.99</v>
      </c>
      <c r="H125" s="182">
        <f>'дод 2'!H185</f>
        <v>0</v>
      </c>
      <c r="I125" s="182">
        <f>'дод 2'!I185</f>
        <v>0</v>
      </c>
      <c r="J125" s="185">
        <f t="shared" si="53"/>
        <v>89.285547074048097</v>
      </c>
      <c r="K125" s="182">
        <f>'дод 2'!K185</f>
        <v>0</v>
      </c>
      <c r="L125" s="182">
        <f>'дод 2'!L185</f>
        <v>0</v>
      </c>
      <c r="M125" s="182">
        <f>'дод 2'!M185</f>
        <v>0</v>
      </c>
      <c r="N125" s="182">
        <f>'дод 2'!N185</f>
        <v>0</v>
      </c>
      <c r="O125" s="182">
        <f>'дод 2'!O185</f>
        <v>0</v>
      </c>
      <c r="P125" s="182">
        <f>'дод 2'!P185</f>
        <v>0</v>
      </c>
      <c r="Q125" s="182">
        <f>'дод 2'!Q185</f>
        <v>0</v>
      </c>
      <c r="R125" s="182">
        <f>'дод 2'!R185</f>
        <v>0</v>
      </c>
      <c r="S125" s="182">
        <f>'дод 2'!S185</f>
        <v>0</v>
      </c>
      <c r="T125" s="182">
        <f>'дод 2'!T185</f>
        <v>0</v>
      </c>
      <c r="U125" s="182">
        <f>'дод 2'!U185</f>
        <v>0</v>
      </c>
      <c r="V125" s="182">
        <f>'дод 2'!V185</f>
        <v>0</v>
      </c>
      <c r="W125" s="185"/>
      <c r="X125" s="182">
        <f>'дод 2'!X185</f>
        <v>176971.99</v>
      </c>
      <c r="Y125" s="208"/>
    </row>
    <row r="126" spans="1:25" s="49" customFormat="1" ht="36" customHeight="1" x14ac:dyDescent="0.25">
      <c r="A126" s="36" t="s">
        <v>317</v>
      </c>
      <c r="B126" s="36">
        <v>1010</v>
      </c>
      <c r="C126" s="3" t="s">
        <v>406</v>
      </c>
      <c r="D126" s="181">
        <f>'дод 2'!D186</f>
        <v>90</v>
      </c>
      <c r="E126" s="181">
        <f>'дод 2'!E186</f>
        <v>0</v>
      </c>
      <c r="F126" s="181">
        <f>'дод 2'!F186</f>
        <v>0</v>
      </c>
      <c r="G126" s="181">
        <f>'дод 2'!G186</f>
        <v>0</v>
      </c>
      <c r="H126" s="181">
        <f>'дод 2'!H186</f>
        <v>0</v>
      </c>
      <c r="I126" s="181">
        <f>'дод 2'!I186</f>
        <v>0</v>
      </c>
      <c r="J126" s="185">
        <f t="shared" si="53"/>
        <v>0</v>
      </c>
      <c r="K126" s="181">
        <f>'дод 2'!K186</f>
        <v>0</v>
      </c>
      <c r="L126" s="181">
        <f>'дод 2'!L186</f>
        <v>0</v>
      </c>
      <c r="M126" s="181">
        <f>'дод 2'!M186</f>
        <v>0</v>
      </c>
      <c r="N126" s="181">
        <f>'дод 2'!N186</f>
        <v>0</v>
      </c>
      <c r="O126" s="181">
        <f>'дод 2'!O186</f>
        <v>0</v>
      </c>
      <c r="P126" s="181">
        <f>'дод 2'!P186</f>
        <v>0</v>
      </c>
      <c r="Q126" s="181">
        <f>'дод 2'!Q186</f>
        <v>0</v>
      </c>
      <c r="R126" s="181">
        <f>'дод 2'!R186</f>
        <v>0</v>
      </c>
      <c r="S126" s="181">
        <f>'дод 2'!S186</f>
        <v>0</v>
      </c>
      <c r="T126" s="181">
        <f>'дод 2'!T186</f>
        <v>0</v>
      </c>
      <c r="U126" s="181">
        <f>'дод 2'!U186</f>
        <v>0</v>
      </c>
      <c r="V126" s="181">
        <f>'дод 2'!V186</f>
        <v>0</v>
      </c>
      <c r="W126" s="185"/>
      <c r="X126" s="181">
        <f>'дод 2'!X186</f>
        <v>0</v>
      </c>
      <c r="Y126" s="208"/>
    </row>
    <row r="127" spans="1:25" s="49" customFormat="1" x14ac:dyDescent="0.25">
      <c r="A127" s="68"/>
      <c r="B127" s="68"/>
      <c r="C127" s="69" t="s">
        <v>393</v>
      </c>
      <c r="D127" s="182">
        <f>'дод 2'!D187</f>
        <v>90</v>
      </c>
      <c r="E127" s="182">
        <f>'дод 2'!E187</f>
        <v>0</v>
      </c>
      <c r="F127" s="182">
        <f>'дод 2'!F187</f>
        <v>0</v>
      </c>
      <c r="G127" s="182">
        <f>'дод 2'!G187</f>
        <v>0</v>
      </c>
      <c r="H127" s="182">
        <f>'дод 2'!H187</f>
        <v>0</v>
      </c>
      <c r="I127" s="182">
        <f>'дод 2'!I187</f>
        <v>0</v>
      </c>
      <c r="J127" s="185">
        <f t="shared" si="53"/>
        <v>0</v>
      </c>
      <c r="K127" s="182">
        <f>'дод 2'!K187</f>
        <v>0</v>
      </c>
      <c r="L127" s="182">
        <f>'дод 2'!L187</f>
        <v>0</v>
      </c>
      <c r="M127" s="182">
        <f>'дод 2'!M187</f>
        <v>0</v>
      </c>
      <c r="N127" s="182">
        <f>'дод 2'!N187</f>
        <v>0</v>
      </c>
      <c r="O127" s="182">
        <f>'дод 2'!O187</f>
        <v>0</v>
      </c>
      <c r="P127" s="182">
        <f>'дод 2'!P187</f>
        <v>0</v>
      </c>
      <c r="Q127" s="182">
        <f>'дод 2'!Q187</f>
        <v>0</v>
      </c>
      <c r="R127" s="182">
        <f>'дод 2'!R187</f>
        <v>0</v>
      </c>
      <c r="S127" s="182">
        <f>'дод 2'!S187</f>
        <v>0</v>
      </c>
      <c r="T127" s="182">
        <f>'дод 2'!T187</f>
        <v>0</v>
      </c>
      <c r="U127" s="182">
        <f>'дод 2'!U187</f>
        <v>0</v>
      </c>
      <c r="V127" s="182">
        <f>'дод 2'!V187</f>
        <v>0</v>
      </c>
      <c r="W127" s="185"/>
      <c r="X127" s="182">
        <f>'дод 2'!X187</f>
        <v>0</v>
      </c>
      <c r="Y127" s="208"/>
    </row>
    <row r="128" spans="1:25" ht="72.75" customHeight="1" x14ac:dyDescent="0.25">
      <c r="A128" s="36" t="s">
        <v>104</v>
      </c>
      <c r="B128" s="36" t="s">
        <v>53</v>
      </c>
      <c r="C128" s="3" t="s">
        <v>341</v>
      </c>
      <c r="D128" s="181">
        <f>'дод 2'!D188</f>
        <v>2213520</v>
      </c>
      <c r="E128" s="181">
        <f>'дод 2'!E188</f>
        <v>0</v>
      </c>
      <c r="F128" s="181">
        <f>'дод 2'!F188</f>
        <v>0</v>
      </c>
      <c r="G128" s="181">
        <f>'дод 2'!G188</f>
        <v>1735650.28</v>
      </c>
      <c r="H128" s="181">
        <f>'дод 2'!H188</f>
        <v>0</v>
      </c>
      <c r="I128" s="181">
        <f>'дод 2'!I188</f>
        <v>0</v>
      </c>
      <c r="J128" s="185">
        <f t="shared" si="53"/>
        <v>78.411321334345303</v>
      </c>
      <c r="K128" s="181">
        <f>'дод 2'!K188</f>
        <v>0</v>
      </c>
      <c r="L128" s="181">
        <f>'дод 2'!L188</f>
        <v>0</v>
      </c>
      <c r="M128" s="181">
        <f>'дод 2'!M188</f>
        <v>0</v>
      </c>
      <c r="N128" s="181">
        <f>'дод 2'!N188</f>
        <v>0</v>
      </c>
      <c r="O128" s="181">
        <f>'дод 2'!O188</f>
        <v>0</v>
      </c>
      <c r="P128" s="181">
        <f>'дод 2'!P188</f>
        <v>0</v>
      </c>
      <c r="Q128" s="181">
        <f>'дод 2'!Q188</f>
        <v>0</v>
      </c>
      <c r="R128" s="181">
        <f>'дод 2'!R188</f>
        <v>0</v>
      </c>
      <c r="S128" s="181">
        <f>'дод 2'!S188</f>
        <v>0</v>
      </c>
      <c r="T128" s="181">
        <f>'дод 2'!T188</f>
        <v>0</v>
      </c>
      <c r="U128" s="181">
        <f>'дод 2'!U188</f>
        <v>0</v>
      </c>
      <c r="V128" s="181">
        <f>'дод 2'!V188</f>
        <v>0</v>
      </c>
      <c r="W128" s="185"/>
      <c r="X128" s="181">
        <f>'дод 2'!X188</f>
        <v>1735650.28</v>
      </c>
      <c r="Y128" s="208"/>
    </row>
    <row r="129" spans="1:25" s="49" customFormat="1" ht="19.5" customHeight="1" x14ac:dyDescent="0.25">
      <c r="A129" s="36" t="s">
        <v>287</v>
      </c>
      <c r="B129" s="36" t="s">
        <v>52</v>
      </c>
      <c r="C129" s="3" t="s">
        <v>18</v>
      </c>
      <c r="D129" s="181">
        <f>'дод 2'!D189</f>
        <v>2042960</v>
      </c>
      <c r="E129" s="181">
        <f>'дод 2'!E189</f>
        <v>0</v>
      </c>
      <c r="F129" s="181">
        <f>'дод 2'!F189</f>
        <v>0</v>
      </c>
      <c r="G129" s="181">
        <f>'дод 2'!G189</f>
        <v>1332318.99</v>
      </c>
      <c r="H129" s="181">
        <f>'дод 2'!H189</f>
        <v>0</v>
      </c>
      <c r="I129" s="181">
        <f>'дод 2'!I189</f>
        <v>0</v>
      </c>
      <c r="J129" s="185">
        <f t="shared" si="53"/>
        <v>65.215128538982654</v>
      </c>
      <c r="K129" s="181">
        <f>'дод 2'!K189</f>
        <v>0</v>
      </c>
      <c r="L129" s="181">
        <f>'дод 2'!L189</f>
        <v>0</v>
      </c>
      <c r="M129" s="181">
        <f>'дод 2'!M189</f>
        <v>0</v>
      </c>
      <c r="N129" s="181">
        <f>'дод 2'!N189</f>
        <v>0</v>
      </c>
      <c r="O129" s="181">
        <f>'дод 2'!O189</f>
        <v>0</v>
      </c>
      <c r="P129" s="181">
        <f>'дод 2'!P189</f>
        <v>0</v>
      </c>
      <c r="Q129" s="181">
        <f>'дод 2'!Q189</f>
        <v>0</v>
      </c>
      <c r="R129" s="181">
        <f>'дод 2'!R189</f>
        <v>0</v>
      </c>
      <c r="S129" s="181">
        <f>'дод 2'!S189</f>
        <v>0</v>
      </c>
      <c r="T129" s="181">
        <f>'дод 2'!T189</f>
        <v>0</v>
      </c>
      <c r="U129" s="181">
        <f>'дод 2'!U189</f>
        <v>0</v>
      </c>
      <c r="V129" s="181">
        <f>'дод 2'!V189</f>
        <v>0</v>
      </c>
      <c r="W129" s="185"/>
      <c r="X129" s="181">
        <f>'дод 2'!X189</f>
        <v>1332318.99</v>
      </c>
      <c r="Y129" s="208"/>
    </row>
    <row r="130" spans="1:25" s="49" customFormat="1" ht="51" customHeight="1" x14ac:dyDescent="0.25">
      <c r="A130" s="36" t="s">
        <v>288</v>
      </c>
      <c r="B130" s="36" t="s">
        <v>52</v>
      </c>
      <c r="C130" s="54" t="s">
        <v>500</v>
      </c>
      <c r="D130" s="181">
        <f>'дод 2'!D190</f>
        <v>2250688</v>
      </c>
      <c r="E130" s="181">
        <f>'дод 2'!E190</f>
        <v>0</v>
      </c>
      <c r="F130" s="181">
        <f>'дод 2'!F190</f>
        <v>0</v>
      </c>
      <c r="G130" s="181">
        <f>'дод 2'!G190</f>
        <v>1394849.34</v>
      </c>
      <c r="H130" s="181">
        <f>'дод 2'!H190</f>
        <v>0</v>
      </c>
      <c r="I130" s="181">
        <f>'дод 2'!I190</f>
        <v>0</v>
      </c>
      <c r="J130" s="185">
        <f t="shared" si="53"/>
        <v>61.974353619870904</v>
      </c>
      <c r="K130" s="181">
        <f>'дод 2'!K190</f>
        <v>0</v>
      </c>
      <c r="L130" s="181">
        <f>'дод 2'!L190</f>
        <v>0</v>
      </c>
      <c r="M130" s="181">
        <f>'дод 2'!M190</f>
        <v>0</v>
      </c>
      <c r="N130" s="181">
        <f>'дод 2'!N190</f>
        <v>0</v>
      </c>
      <c r="O130" s="181">
        <f>'дод 2'!O190</f>
        <v>0</v>
      </c>
      <c r="P130" s="181">
        <f>'дод 2'!P190</f>
        <v>0</v>
      </c>
      <c r="Q130" s="181">
        <f>'дод 2'!Q190</f>
        <v>0</v>
      </c>
      <c r="R130" s="181">
        <f>'дод 2'!R190</f>
        <v>0</v>
      </c>
      <c r="S130" s="181">
        <f>'дод 2'!S190</f>
        <v>0</v>
      </c>
      <c r="T130" s="181">
        <f>'дод 2'!T190</f>
        <v>0</v>
      </c>
      <c r="U130" s="181">
        <f>'дод 2'!U190</f>
        <v>0</v>
      </c>
      <c r="V130" s="181">
        <f>'дод 2'!V190</f>
        <v>0</v>
      </c>
      <c r="W130" s="185"/>
      <c r="X130" s="181">
        <f>'дод 2'!X190</f>
        <v>1394849.34</v>
      </c>
      <c r="Y130" s="208"/>
    </row>
    <row r="131" spans="1:25" ht="36.75" customHeight="1" x14ac:dyDescent="0.25">
      <c r="A131" s="36" t="s">
        <v>105</v>
      </c>
      <c r="B131" s="36" t="s">
        <v>56</v>
      </c>
      <c r="C131" s="3" t="s">
        <v>342</v>
      </c>
      <c r="D131" s="181">
        <f>'дод 2'!D191</f>
        <v>92000</v>
      </c>
      <c r="E131" s="181">
        <f>'дод 2'!E191</f>
        <v>0</v>
      </c>
      <c r="F131" s="181">
        <f>'дод 2'!F191</f>
        <v>0</v>
      </c>
      <c r="G131" s="181">
        <f>'дод 2'!G191</f>
        <v>68251.199999999997</v>
      </c>
      <c r="H131" s="181">
        <f>'дод 2'!H191</f>
        <v>0</v>
      </c>
      <c r="I131" s="181">
        <f>'дод 2'!I191</f>
        <v>0</v>
      </c>
      <c r="J131" s="185">
        <f t="shared" si="53"/>
        <v>74.186086956521734</v>
      </c>
      <c r="K131" s="181">
        <f>'дод 2'!K191</f>
        <v>0</v>
      </c>
      <c r="L131" s="181">
        <f>'дод 2'!L191</f>
        <v>0</v>
      </c>
      <c r="M131" s="181">
        <f>'дод 2'!M191</f>
        <v>0</v>
      </c>
      <c r="N131" s="181">
        <f>'дод 2'!N191</f>
        <v>0</v>
      </c>
      <c r="O131" s="181">
        <f>'дод 2'!O191</f>
        <v>0</v>
      </c>
      <c r="P131" s="181">
        <f>'дод 2'!P191</f>
        <v>0</v>
      </c>
      <c r="Q131" s="181">
        <f>'дод 2'!Q191</f>
        <v>0</v>
      </c>
      <c r="R131" s="181">
        <f>'дод 2'!R191</f>
        <v>0</v>
      </c>
      <c r="S131" s="181">
        <f>'дод 2'!S191</f>
        <v>0</v>
      </c>
      <c r="T131" s="181">
        <f>'дод 2'!T191</f>
        <v>0</v>
      </c>
      <c r="U131" s="181">
        <f>'дод 2'!U191</f>
        <v>0</v>
      </c>
      <c r="V131" s="181">
        <f>'дод 2'!V191</f>
        <v>0</v>
      </c>
      <c r="W131" s="185"/>
      <c r="X131" s="181">
        <f>'дод 2'!X191</f>
        <v>68251.199999999997</v>
      </c>
      <c r="Y131" s="208"/>
    </row>
    <row r="132" spans="1:25" ht="20.25" customHeight="1" x14ac:dyDescent="0.25">
      <c r="A132" s="36" t="s">
        <v>289</v>
      </c>
      <c r="B132" s="36" t="s">
        <v>106</v>
      </c>
      <c r="C132" s="3" t="s">
        <v>37</v>
      </c>
      <c r="D132" s="181">
        <f>'дод 2'!D192+'дод 2'!D232</f>
        <v>210000</v>
      </c>
      <c r="E132" s="181">
        <f>'дод 2'!E192+'дод 2'!E232</f>
        <v>40900</v>
      </c>
      <c r="F132" s="181">
        <f>'дод 2'!F192+'дод 2'!F232</f>
        <v>0</v>
      </c>
      <c r="G132" s="181">
        <f>'дод 2'!G192+'дод 2'!G232</f>
        <v>0</v>
      </c>
      <c r="H132" s="181">
        <f>'дод 2'!H192+'дод 2'!H232</f>
        <v>0</v>
      </c>
      <c r="I132" s="181">
        <f>'дод 2'!I192+'дод 2'!I232</f>
        <v>0</v>
      </c>
      <c r="J132" s="185">
        <f t="shared" si="53"/>
        <v>0</v>
      </c>
      <c r="K132" s="181">
        <f>'дод 2'!K192+'дод 2'!K232</f>
        <v>0</v>
      </c>
      <c r="L132" s="181">
        <f>'дод 2'!L192+'дод 2'!L232</f>
        <v>0</v>
      </c>
      <c r="M132" s="181">
        <f>'дод 2'!M192+'дод 2'!M232</f>
        <v>0</v>
      </c>
      <c r="N132" s="181">
        <f>'дод 2'!N192+'дод 2'!N232</f>
        <v>0</v>
      </c>
      <c r="O132" s="181">
        <f>'дод 2'!O192+'дод 2'!O232</f>
        <v>0</v>
      </c>
      <c r="P132" s="181">
        <f>'дод 2'!P192+'дод 2'!P232</f>
        <v>0</v>
      </c>
      <c r="Q132" s="181">
        <f>'дод 2'!Q192+'дод 2'!Q232</f>
        <v>0</v>
      </c>
      <c r="R132" s="181">
        <f>'дод 2'!R192+'дод 2'!R232</f>
        <v>0</v>
      </c>
      <c r="S132" s="181">
        <f>'дод 2'!S192+'дод 2'!S232</f>
        <v>0</v>
      </c>
      <c r="T132" s="181">
        <f>'дод 2'!T192+'дод 2'!T232</f>
        <v>0</v>
      </c>
      <c r="U132" s="181">
        <f>'дод 2'!U192+'дод 2'!U232</f>
        <v>0</v>
      </c>
      <c r="V132" s="181">
        <f>'дод 2'!V192+'дод 2'!V232</f>
        <v>0</v>
      </c>
      <c r="W132" s="185"/>
      <c r="X132" s="181">
        <f>'дод 2'!X192+'дод 2'!X232</f>
        <v>0</v>
      </c>
      <c r="Y132" s="208"/>
    </row>
    <row r="133" spans="1:25" ht="240.75" customHeight="1" x14ac:dyDescent="0.25">
      <c r="A133" s="36">
        <v>3221</v>
      </c>
      <c r="B133" s="52" t="s">
        <v>53</v>
      </c>
      <c r="C133" s="35" t="s">
        <v>575</v>
      </c>
      <c r="D133" s="181">
        <f>'дод 2'!D193</f>
        <v>0</v>
      </c>
      <c r="E133" s="181">
        <f>'дод 2'!E193</f>
        <v>0</v>
      </c>
      <c r="F133" s="181">
        <f>'дод 2'!F193</f>
        <v>0</v>
      </c>
      <c r="G133" s="181">
        <f>'дод 2'!G193</f>
        <v>0</v>
      </c>
      <c r="H133" s="181">
        <f>'дод 2'!H193</f>
        <v>0</v>
      </c>
      <c r="I133" s="181">
        <f>'дод 2'!I193</f>
        <v>0</v>
      </c>
      <c r="J133" s="185"/>
      <c r="K133" s="181">
        <f>'дод 2'!K193</f>
        <v>975480.06</v>
      </c>
      <c r="L133" s="181">
        <f>'дод 2'!L193</f>
        <v>975480.06</v>
      </c>
      <c r="M133" s="181">
        <f>'дод 2'!M193</f>
        <v>0</v>
      </c>
      <c r="N133" s="181">
        <f>'дод 2'!N193</f>
        <v>0</v>
      </c>
      <c r="O133" s="181">
        <f>'дод 2'!O193</f>
        <v>0</v>
      </c>
      <c r="P133" s="181">
        <f>'дод 2'!P193</f>
        <v>975480.06</v>
      </c>
      <c r="Q133" s="181">
        <f>'дод 2'!Q193</f>
        <v>975480.06</v>
      </c>
      <c r="R133" s="181">
        <f>'дод 2'!R193</f>
        <v>975480.06</v>
      </c>
      <c r="S133" s="181">
        <f>'дод 2'!S193</f>
        <v>0</v>
      </c>
      <c r="T133" s="181">
        <f>'дод 2'!T193</f>
        <v>0</v>
      </c>
      <c r="U133" s="181">
        <f>'дод 2'!U193</f>
        <v>0</v>
      </c>
      <c r="V133" s="181">
        <f>'дод 2'!V193</f>
        <v>975480.06</v>
      </c>
      <c r="W133" s="185">
        <f t="shared" si="54"/>
        <v>100</v>
      </c>
      <c r="X133" s="181">
        <f>'дод 2'!X193</f>
        <v>975480.06</v>
      </c>
      <c r="Y133" s="208">
        <v>76</v>
      </c>
    </row>
    <row r="134" spans="1:25" s="49" customFormat="1" ht="267.75" customHeight="1" x14ac:dyDescent="0.25">
      <c r="A134" s="68"/>
      <c r="B134" s="78"/>
      <c r="C134" s="76" t="s">
        <v>573</v>
      </c>
      <c r="D134" s="182">
        <f>'дод 2'!D194</f>
        <v>0</v>
      </c>
      <c r="E134" s="182">
        <f>'дод 2'!E194</f>
        <v>0</v>
      </c>
      <c r="F134" s="182">
        <f>'дод 2'!F194</f>
        <v>0</v>
      </c>
      <c r="G134" s="182">
        <f>'дод 2'!G194</f>
        <v>0</v>
      </c>
      <c r="H134" s="182">
        <f>'дод 2'!H194</f>
        <v>0</v>
      </c>
      <c r="I134" s="182">
        <f>'дод 2'!I194</f>
        <v>0</v>
      </c>
      <c r="J134" s="185"/>
      <c r="K134" s="182">
        <f>'дод 2'!K194</f>
        <v>975480.06</v>
      </c>
      <c r="L134" s="182">
        <f>'дод 2'!L194</f>
        <v>975480.06</v>
      </c>
      <c r="M134" s="182">
        <f>'дод 2'!M194</f>
        <v>0</v>
      </c>
      <c r="N134" s="182">
        <f>'дод 2'!N194</f>
        <v>0</v>
      </c>
      <c r="O134" s="182">
        <f>'дод 2'!O194</f>
        <v>0</v>
      </c>
      <c r="P134" s="182">
        <f>'дод 2'!P194</f>
        <v>975480.06</v>
      </c>
      <c r="Q134" s="182">
        <f>'дод 2'!Q194</f>
        <v>975480.06</v>
      </c>
      <c r="R134" s="182">
        <f>'дод 2'!R194</f>
        <v>975480.06</v>
      </c>
      <c r="S134" s="182">
        <f>'дод 2'!S194</f>
        <v>0</v>
      </c>
      <c r="T134" s="182">
        <f>'дод 2'!T194</f>
        <v>0</v>
      </c>
      <c r="U134" s="182">
        <f>'дод 2'!U194</f>
        <v>0</v>
      </c>
      <c r="V134" s="182">
        <f>'дод 2'!V194</f>
        <v>975480.06</v>
      </c>
      <c r="W134" s="185">
        <f t="shared" si="54"/>
        <v>100</v>
      </c>
      <c r="X134" s="182">
        <f>'дод 2'!X194</f>
        <v>975480.06</v>
      </c>
      <c r="Y134" s="208"/>
    </row>
    <row r="135" spans="1:25" s="49" customFormat="1" ht="293.25" customHeight="1" x14ac:dyDescent="0.25">
      <c r="A135" s="41">
        <v>3222</v>
      </c>
      <c r="B135" s="87" t="s">
        <v>53</v>
      </c>
      <c r="C135" s="35" t="s">
        <v>598</v>
      </c>
      <c r="D135" s="181">
        <f>'дод 2'!D195</f>
        <v>0</v>
      </c>
      <c r="E135" s="181">
        <f>'дод 2'!E195</f>
        <v>0</v>
      </c>
      <c r="F135" s="181">
        <f>'дод 2'!F195</f>
        <v>0</v>
      </c>
      <c r="G135" s="181">
        <f>'дод 2'!G195</f>
        <v>0</v>
      </c>
      <c r="H135" s="181">
        <f>'дод 2'!H195</f>
        <v>0</v>
      </c>
      <c r="I135" s="181">
        <f>'дод 2'!I195</f>
        <v>0</v>
      </c>
      <c r="J135" s="185" t="e">
        <f t="shared" si="53"/>
        <v>#DIV/0!</v>
      </c>
      <c r="K135" s="181">
        <f>'дод 2'!K195</f>
        <v>1176130.99</v>
      </c>
      <c r="L135" s="181">
        <f>'дод 2'!L195</f>
        <v>1176130.99</v>
      </c>
      <c r="M135" s="181">
        <f>'дод 2'!M195</f>
        <v>0</v>
      </c>
      <c r="N135" s="181">
        <f>'дод 2'!N195</f>
        <v>0</v>
      </c>
      <c r="O135" s="181">
        <f>'дод 2'!O195</f>
        <v>0</v>
      </c>
      <c r="P135" s="181">
        <f>'дод 2'!P195</f>
        <v>1176130.99</v>
      </c>
      <c r="Q135" s="181">
        <f>'дод 2'!Q195</f>
        <v>1176130.99</v>
      </c>
      <c r="R135" s="181">
        <f>'дод 2'!R195</f>
        <v>1176130.99</v>
      </c>
      <c r="S135" s="181">
        <f>'дод 2'!S195</f>
        <v>0</v>
      </c>
      <c r="T135" s="181">
        <f>'дод 2'!T195</f>
        <v>0</v>
      </c>
      <c r="U135" s="181">
        <f>'дод 2'!U195</f>
        <v>0</v>
      </c>
      <c r="V135" s="181">
        <f>'дод 2'!V195</f>
        <v>1176130.99</v>
      </c>
      <c r="W135" s="185">
        <f t="shared" si="54"/>
        <v>100</v>
      </c>
      <c r="X135" s="181">
        <f>'дод 2'!X195</f>
        <v>1176130.99</v>
      </c>
      <c r="Y135" s="208"/>
    </row>
    <row r="136" spans="1:25" s="49" customFormat="1" ht="333.75" customHeight="1" x14ac:dyDescent="0.25">
      <c r="A136" s="68"/>
      <c r="B136" s="78"/>
      <c r="C136" s="76" t="s">
        <v>599</v>
      </c>
      <c r="D136" s="182">
        <f>'дод 2'!D196</f>
        <v>0</v>
      </c>
      <c r="E136" s="182">
        <f>'дод 2'!E196</f>
        <v>0</v>
      </c>
      <c r="F136" s="182">
        <f>'дод 2'!F196</f>
        <v>0</v>
      </c>
      <c r="G136" s="182">
        <f>'дод 2'!G196</f>
        <v>0</v>
      </c>
      <c r="H136" s="182">
        <f>'дод 2'!H196</f>
        <v>0</v>
      </c>
      <c r="I136" s="182">
        <f>'дод 2'!I196</f>
        <v>0</v>
      </c>
      <c r="J136" s="185"/>
      <c r="K136" s="182">
        <f>'дод 2'!K196</f>
        <v>1176130.99</v>
      </c>
      <c r="L136" s="182">
        <f>'дод 2'!L196</f>
        <v>1176130.99</v>
      </c>
      <c r="M136" s="182">
        <f>'дод 2'!M196</f>
        <v>0</v>
      </c>
      <c r="N136" s="182">
        <f>'дод 2'!N196</f>
        <v>0</v>
      </c>
      <c r="O136" s="182">
        <f>'дод 2'!O196</f>
        <v>0</v>
      </c>
      <c r="P136" s="182">
        <f>'дод 2'!P196</f>
        <v>1176130.99</v>
      </c>
      <c r="Q136" s="182">
        <f>'дод 2'!Q196</f>
        <v>1176130.99</v>
      </c>
      <c r="R136" s="182">
        <f>'дод 2'!R196</f>
        <v>1176130.99</v>
      </c>
      <c r="S136" s="182">
        <f>'дод 2'!S196</f>
        <v>0</v>
      </c>
      <c r="T136" s="182">
        <f>'дод 2'!T196</f>
        <v>0</v>
      </c>
      <c r="U136" s="182">
        <f>'дод 2'!U196</f>
        <v>0</v>
      </c>
      <c r="V136" s="182">
        <f>'дод 2'!V196</f>
        <v>1176130.99</v>
      </c>
      <c r="W136" s="185">
        <f t="shared" si="54"/>
        <v>100</v>
      </c>
      <c r="X136" s="182">
        <f>'дод 2'!X196</f>
        <v>1176130.99</v>
      </c>
      <c r="Y136" s="208"/>
    </row>
    <row r="137" spans="1:25" ht="204.75" hidden="1" customHeight="1" x14ac:dyDescent="0.25">
      <c r="A137" s="36">
        <v>3223</v>
      </c>
      <c r="B137" s="52" t="s">
        <v>53</v>
      </c>
      <c r="C137" s="35" t="s">
        <v>442</v>
      </c>
      <c r="D137" s="181">
        <f>'дод 2'!D197</f>
        <v>0</v>
      </c>
      <c r="E137" s="181">
        <f>'дод 2'!E197</f>
        <v>0</v>
      </c>
      <c r="F137" s="181">
        <f>'дод 2'!F197</f>
        <v>0</v>
      </c>
      <c r="G137" s="181">
        <f>'дод 2'!G197</f>
        <v>0</v>
      </c>
      <c r="H137" s="181">
        <f>'дод 2'!H197</f>
        <v>0</v>
      </c>
      <c r="I137" s="181">
        <f>'дод 2'!I197</f>
        <v>0</v>
      </c>
      <c r="J137" s="180" t="e">
        <f t="shared" si="53"/>
        <v>#DIV/0!</v>
      </c>
      <c r="K137" s="181">
        <f>'дод 2'!K197</f>
        <v>0</v>
      </c>
      <c r="L137" s="181">
        <f>'дод 2'!L197</f>
        <v>0</v>
      </c>
      <c r="M137" s="181">
        <f>'дод 2'!M197</f>
        <v>0</v>
      </c>
      <c r="N137" s="181">
        <f>'дод 2'!N197</f>
        <v>0</v>
      </c>
      <c r="O137" s="181">
        <f>'дод 2'!O197</f>
        <v>0</v>
      </c>
      <c r="P137" s="181">
        <f>'дод 2'!P197</f>
        <v>0</v>
      </c>
      <c r="Q137" s="181">
        <f>'дод 2'!Q197</f>
        <v>0</v>
      </c>
      <c r="R137" s="181">
        <f>'дод 2'!R197</f>
        <v>0</v>
      </c>
      <c r="S137" s="181">
        <f>'дод 2'!S197</f>
        <v>0</v>
      </c>
      <c r="T137" s="181">
        <f>'дод 2'!T197</f>
        <v>0</v>
      </c>
      <c r="U137" s="181">
        <f>'дод 2'!U197</f>
        <v>0</v>
      </c>
      <c r="V137" s="181">
        <f>'дод 2'!V197</f>
        <v>0</v>
      </c>
      <c r="W137" s="180" t="e">
        <f t="shared" si="54"/>
        <v>#DIV/0!</v>
      </c>
      <c r="X137" s="181">
        <f>'дод 2'!X197</f>
        <v>0</v>
      </c>
      <c r="Y137" s="208"/>
    </row>
    <row r="138" spans="1:25" s="49" customFormat="1" ht="252" hidden="1" customHeight="1" x14ac:dyDescent="0.25">
      <c r="A138" s="68"/>
      <c r="B138" s="78"/>
      <c r="C138" s="76" t="s">
        <v>443</v>
      </c>
      <c r="D138" s="182">
        <f>'дод 2'!D198</f>
        <v>0</v>
      </c>
      <c r="E138" s="182">
        <f>'дод 2'!E198</f>
        <v>0</v>
      </c>
      <c r="F138" s="182">
        <f>'дод 2'!F198</f>
        <v>0</v>
      </c>
      <c r="G138" s="182">
        <f>'дод 2'!G198</f>
        <v>0</v>
      </c>
      <c r="H138" s="182">
        <f>'дод 2'!H198</f>
        <v>0</v>
      </c>
      <c r="I138" s="182">
        <f>'дод 2'!I198</f>
        <v>0</v>
      </c>
      <c r="J138" s="180" t="e">
        <f t="shared" si="53"/>
        <v>#DIV/0!</v>
      </c>
      <c r="K138" s="182">
        <f>'дод 2'!K198</f>
        <v>0</v>
      </c>
      <c r="L138" s="182">
        <f>'дод 2'!L198</f>
        <v>0</v>
      </c>
      <c r="M138" s="182">
        <f>'дод 2'!M198</f>
        <v>0</v>
      </c>
      <c r="N138" s="182">
        <f>'дод 2'!N198</f>
        <v>0</v>
      </c>
      <c r="O138" s="182">
        <f>'дод 2'!O198</f>
        <v>0</v>
      </c>
      <c r="P138" s="182">
        <f>'дод 2'!P198</f>
        <v>0</v>
      </c>
      <c r="Q138" s="182">
        <f>'дод 2'!Q198</f>
        <v>0</v>
      </c>
      <c r="R138" s="182">
        <f>'дод 2'!R198</f>
        <v>0</v>
      </c>
      <c r="S138" s="182">
        <f>'дод 2'!S198</f>
        <v>0</v>
      </c>
      <c r="T138" s="182">
        <f>'дод 2'!T198</f>
        <v>0</v>
      </c>
      <c r="U138" s="182">
        <f>'дод 2'!U198</f>
        <v>0</v>
      </c>
      <c r="V138" s="182">
        <f>'дод 2'!V198</f>
        <v>0</v>
      </c>
      <c r="W138" s="180" t="e">
        <f t="shared" si="54"/>
        <v>#DIV/0!</v>
      </c>
      <c r="X138" s="182">
        <f>'дод 2'!X198</f>
        <v>0</v>
      </c>
      <c r="Y138" s="208"/>
    </row>
    <row r="139" spans="1:25" s="49" customFormat="1" ht="32.25" customHeight="1" x14ac:dyDescent="0.25">
      <c r="A139" s="36" t="s">
        <v>290</v>
      </c>
      <c r="B139" s="36" t="s">
        <v>56</v>
      </c>
      <c r="C139" s="3" t="s">
        <v>292</v>
      </c>
      <c r="D139" s="181">
        <f>'дод 2'!D199+'дод 2'!D34</f>
        <v>8468314.5599999987</v>
      </c>
      <c r="E139" s="181">
        <f>'дод 2'!E199+'дод 2'!E34</f>
        <v>5153600</v>
      </c>
      <c r="F139" s="181">
        <f>'дод 2'!F199+'дод 2'!F34</f>
        <v>527146</v>
      </c>
      <c r="G139" s="181">
        <f>'дод 2'!G199+'дод 2'!G34</f>
        <v>6049242.0299999993</v>
      </c>
      <c r="H139" s="181">
        <f>'дод 2'!H199+'дод 2'!H34</f>
        <v>3829682.5300000003</v>
      </c>
      <c r="I139" s="181">
        <f>'дод 2'!I199+'дод 2'!I34</f>
        <v>313358.83</v>
      </c>
      <c r="J139" s="185">
        <f t="shared" si="53"/>
        <v>71.433837124727688</v>
      </c>
      <c r="K139" s="181">
        <f>'дод 2'!K199+'дод 2'!K34</f>
        <v>161000</v>
      </c>
      <c r="L139" s="181">
        <f>'дод 2'!L199+'дод 2'!L34</f>
        <v>161000</v>
      </c>
      <c r="M139" s="181">
        <f>'дод 2'!M199+'дод 2'!M34</f>
        <v>0</v>
      </c>
      <c r="N139" s="181">
        <f>'дод 2'!N199+'дод 2'!N34</f>
        <v>0</v>
      </c>
      <c r="O139" s="181">
        <f>'дод 2'!O199+'дод 2'!O34</f>
        <v>0</v>
      </c>
      <c r="P139" s="181">
        <f>'дод 2'!P199+'дод 2'!P34</f>
        <v>161000</v>
      </c>
      <c r="Q139" s="181">
        <f>'дод 2'!Q199+'дод 2'!Q34</f>
        <v>181116.81</v>
      </c>
      <c r="R139" s="181">
        <f>'дод 2'!R199+'дод 2'!R34</f>
        <v>160800</v>
      </c>
      <c r="S139" s="181">
        <f>'дод 2'!S199+'дод 2'!S34</f>
        <v>20316.810000000001</v>
      </c>
      <c r="T139" s="181">
        <f>'дод 2'!T199+'дод 2'!T34</f>
        <v>0</v>
      </c>
      <c r="U139" s="181">
        <f>'дод 2'!U199+'дод 2'!U34</f>
        <v>0</v>
      </c>
      <c r="V139" s="181">
        <f>'дод 2'!V199+'дод 2'!V34</f>
        <v>160800</v>
      </c>
      <c r="W139" s="185">
        <f t="shared" si="54"/>
        <v>112.49491304347825</v>
      </c>
      <c r="X139" s="181">
        <f>'дод 2'!X199+'дод 2'!X34</f>
        <v>6230358.8399999999</v>
      </c>
      <c r="Y139" s="208"/>
    </row>
    <row r="140" spans="1:25" s="49" customFormat="1" ht="31.5" customHeight="1" x14ac:dyDescent="0.25">
      <c r="A140" s="36" t="s">
        <v>291</v>
      </c>
      <c r="B140" s="36" t="s">
        <v>56</v>
      </c>
      <c r="C140" s="3" t="s">
        <v>513</v>
      </c>
      <c r="D140" s="181">
        <f>'дод 2'!D35+'дод 2'!D115+'дод 2'!D200</f>
        <v>39045002.549999997</v>
      </c>
      <c r="E140" s="181">
        <f>'дод 2'!E35+'дод 2'!E115+'дод 2'!E200</f>
        <v>0</v>
      </c>
      <c r="F140" s="181">
        <f>'дод 2'!F35+'дод 2'!F115+'дод 2'!F200</f>
        <v>0</v>
      </c>
      <c r="G140" s="181">
        <f>'дод 2'!G35+'дод 2'!G115+'дод 2'!G200</f>
        <v>22823135.060000002</v>
      </c>
      <c r="H140" s="181">
        <f>'дод 2'!H35+'дод 2'!H115+'дод 2'!H200</f>
        <v>0</v>
      </c>
      <c r="I140" s="181">
        <f>'дод 2'!I35+'дод 2'!I115+'дод 2'!I200</f>
        <v>0</v>
      </c>
      <c r="J140" s="185">
        <f t="shared" si="53"/>
        <v>58.453409065022598</v>
      </c>
      <c r="K140" s="181">
        <f>'дод 2'!K35+'дод 2'!K115+'дод 2'!K200</f>
        <v>45000</v>
      </c>
      <c r="L140" s="181">
        <f>'дод 2'!L35+'дод 2'!L115+'дод 2'!L200</f>
        <v>45000</v>
      </c>
      <c r="M140" s="181">
        <f>'дод 2'!M35+'дод 2'!M115+'дод 2'!M200</f>
        <v>0</v>
      </c>
      <c r="N140" s="181">
        <f>'дод 2'!N35+'дод 2'!N115+'дод 2'!N200</f>
        <v>0</v>
      </c>
      <c r="O140" s="181">
        <f>'дод 2'!O35+'дод 2'!O115+'дод 2'!O200</f>
        <v>0</v>
      </c>
      <c r="P140" s="181">
        <f>'дод 2'!P35+'дод 2'!P115+'дод 2'!P200</f>
        <v>45000</v>
      </c>
      <c r="Q140" s="181">
        <f>'дод 2'!Q35+'дод 2'!Q115+'дод 2'!Q200</f>
        <v>0</v>
      </c>
      <c r="R140" s="181">
        <f>'дод 2'!R35+'дод 2'!R115+'дод 2'!R200</f>
        <v>0</v>
      </c>
      <c r="S140" s="181">
        <f>'дод 2'!S35+'дод 2'!S115+'дод 2'!S200</f>
        <v>0</v>
      </c>
      <c r="T140" s="181">
        <f>'дод 2'!T35+'дод 2'!T115+'дод 2'!T200</f>
        <v>0</v>
      </c>
      <c r="U140" s="181">
        <f>'дод 2'!U35+'дод 2'!U115+'дод 2'!U200</f>
        <v>0</v>
      </c>
      <c r="V140" s="181">
        <f>'дод 2'!V35+'дод 2'!V115+'дод 2'!V200</f>
        <v>0</v>
      </c>
      <c r="W140" s="185">
        <f t="shared" si="54"/>
        <v>0</v>
      </c>
      <c r="X140" s="181">
        <f>'дод 2'!X35+'дод 2'!X115+'дод 2'!X200</f>
        <v>22823135.060000002</v>
      </c>
      <c r="Y140" s="208"/>
    </row>
    <row r="141" spans="1:25" s="49" customFormat="1" x14ac:dyDescent="0.25">
      <c r="A141" s="68"/>
      <c r="B141" s="68"/>
      <c r="C141" s="69" t="s">
        <v>393</v>
      </c>
      <c r="D141" s="182">
        <f>'дод 2'!D201</f>
        <v>348000</v>
      </c>
      <c r="E141" s="182">
        <f>'дод 2'!E201</f>
        <v>0</v>
      </c>
      <c r="F141" s="182">
        <f>'дод 2'!F201</f>
        <v>0</v>
      </c>
      <c r="G141" s="182">
        <f>'дод 2'!G201</f>
        <v>213600</v>
      </c>
      <c r="H141" s="182">
        <f>'дод 2'!H201</f>
        <v>0</v>
      </c>
      <c r="I141" s="182">
        <f>'дод 2'!I201</f>
        <v>0</v>
      </c>
      <c r="J141" s="185">
        <f t="shared" si="53"/>
        <v>61.379310344827587</v>
      </c>
      <c r="K141" s="182">
        <f>'дод 2'!K201</f>
        <v>0</v>
      </c>
      <c r="L141" s="182">
        <f>'дод 2'!L201</f>
        <v>0</v>
      </c>
      <c r="M141" s="182">
        <f>'дод 2'!M201</f>
        <v>0</v>
      </c>
      <c r="N141" s="182">
        <f>'дод 2'!N201</f>
        <v>0</v>
      </c>
      <c r="O141" s="182">
        <f>'дод 2'!O201</f>
        <v>0</v>
      </c>
      <c r="P141" s="182">
        <f>'дод 2'!P201</f>
        <v>0</v>
      </c>
      <c r="Q141" s="182">
        <f>'дод 2'!Q201</f>
        <v>0</v>
      </c>
      <c r="R141" s="182">
        <f>'дод 2'!R201</f>
        <v>0</v>
      </c>
      <c r="S141" s="182">
        <f>'дод 2'!S201</f>
        <v>0</v>
      </c>
      <c r="T141" s="182">
        <f>'дод 2'!T201</f>
        <v>0</v>
      </c>
      <c r="U141" s="182">
        <f>'дод 2'!U201</f>
        <v>0</v>
      </c>
      <c r="V141" s="182">
        <f>'дод 2'!V201</f>
        <v>0</v>
      </c>
      <c r="W141" s="185"/>
      <c r="X141" s="182">
        <f>'дод 2'!X201</f>
        <v>213600</v>
      </c>
      <c r="Y141" s="208"/>
    </row>
    <row r="142" spans="1:25" s="47" customFormat="1" ht="19.5" customHeight="1" x14ac:dyDescent="0.25">
      <c r="A142" s="37" t="s">
        <v>71</v>
      </c>
      <c r="B142" s="40"/>
      <c r="C142" s="2" t="s">
        <v>72</v>
      </c>
      <c r="D142" s="179">
        <f t="shared" ref="D142:X142" si="73">D143+D144+D145+D146</f>
        <v>36900478</v>
      </c>
      <c r="E142" s="179">
        <f t="shared" si="73"/>
        <v>24290500</v>
      </c>
      <c r="F142" s="179">
        <f t="shared" si="73"/>
        <v>2323897</v>
      </c>
      <c r="G142" s="179">
        <f t="shared" ref="G142:I142" si="74">G143+G144+G145+G146</f>
        <v>25694589.510000002</v>
      </c>
      <c r="H142" s="179">
        <f t="shared" si="74"/>
        <v>17444951.880000003</v>
      </c>
      <c r="I142" s="179">
        <f t="shared" si="74"/>
        <v>1357734.9</v>
      </c>
      <c r="J142" s="180">
        <f t="shared" si="53"/>
        <v>69.632131892708813</v>
      </c>
      <c r="K142" s="179">
        <f t="shared" si="73"/>
        <v>346500</v>
      </c>
      <c r="L142" s="179">
        <f t="shared" si="73"/>
        <v>315500</v>
      </c>
      <c r="M142" s="179">
        <f t="shared" si="73"/>
        <v>31000</v>
      </c>
      <c r="N142" s="179">
        <f t="shared" si="73"/>
        <v>12100</v>
      </c>
      <c r="O142" s="179">
        <f t="shared" si="73"/>
        <v>3300</v>
      </c>
      <c r="P142" s="179">
        <f t="shared" si="73"/>
        <v>315500</v>
      </c>
      <c r="Q142" s="179">
        <f t="shared" ref="Q142:V142" si="75">Q143+Q144+Q145+Q146</f>
        <v>386168.75</v>
      </c>
      <c r="R142" s="179">
        <f t="shared" si="75"/>
        <v>30019</v>
      </c>
      <c r="S142" s="179">
        <f t="shared" si="75"/>
        <v>179560.37</v>
      </c>
      <c r="T142" s="179">
        <f t="shared" si="75"/>
        <v>0</v>
      </c>
      <c r="U142" s="179">
        <f t="shared" si="75"/>
        <v>1885</v>
      </c>
      <c r="V142" s="179">
        <f t="shared" si="75"/>
        <v>206608.38</v>
      </c>
      <c r="W142" s="180">
        <f t="shared" si="54"/>
        <v>111.4484126984127</v>
      </c>
      <c r="X142" s="179">
        <f t="shared" si="73"/>
        <v>26080758.260000002</v>
      </c>
      <c r="Y142" s="208"/>
    </row>
    <row r="143" spans="1:25" ht="24" customHeight="1" x14ac:dyDescent="0.25">
      <c r="A143" s="36" t="s">
        <v>73</v>
      </c>
      <c r="B143" s="36" t="s">
        <v>74</v>
      </c>
      <c r="C143" s="3" t="s">
        <v>15</v>
      </c>
      <c r="D143" s="181">
        <f>'дод 2'!D216</f>
        <v>23024164</v>
      </c>
      <c r="E143" s="181">
        <f>'дод 2'!E216</f>
        <v>16852700</v>
      </c>
      <c r="F143" s="181">
        <f>'дод 2'!F216</f>
        <v>1328264</v>
      </c>
      <c r="G143" s="181">
        <f>'дод 2'!G216</f>
        <v>16049747.640000001</v>
      </c>
      <c r="H143" s="181">
        <f>'дод 2'!H216</f>
        <v>11992626.98</v>
      </c>
      <c r="I143" s="181">
        <f>'дод 2'!I216</f>
        <v>880145.13</v>
      </c>
      <c r="J143" s="185">
        <f t="shared" si="53"/>
        <v>69.708275358010823</v>
      </c>
      <c r="K143" s="181">
        <f>'дод 2'!K216</f>
        <v>252500</v>
      </c>
      <c r="L143" s="181">
        <f>'дод 2'!L216</f>
        <v>227500</v>
      </c>
      <c r="M143" s="181">
        <f>'дод 2'!M216</f>
        <v>25000</v>
      </c>
      <c r="N143" s="181">
        <f>'дод 2'!N216</f>
        <v>12100</v>
      </c>
      <c r="O143" s="181">
        <f>'дод 2'!O216</f>
        <v>0</v>
      </c>
      <c r="P143" s="181">
        <f>'дод 2'!P216</f>
        <v>227500</v>
      </c>
      <c r="Q143" s="181">
        <f>'дод 2'!Q216</f>
        <v>211438.97</v>
      </c>
      <c r="R143" s="181">
        <f>'дод 2'!R216</f>
        <v>30019</v>
      </c>
      <c r="S143" s="181">
        <f>'дод 2'!S216</f>
        <v>4830.59</v>
      </c>
      <c r="T143" s="181">
        <f>'дод 2'!T216</f>
        <v>0</v>
      </c>
      <c r="U143" s="181">
        <f>'дод 2'!U216</f>
        <v>0</v>
      </c>
      <c r="V143" s="181">
        <f>'дод 2'!V216</f>
        <v>206608.38</v>
      </c>
      <c r="W143" s="185">
        <f t="shared" si="54"/>
        <v>83.738205940594057</v>
      </c>
      <c r="X143" s="181">
        <f>'дод 2'!X216</f>
        <v>16261186.610000001</v>
      </c>
      <c r="Y143" s="208"/>
    </row>
    <row r="144" spans="1:25" ht="33.75" customHeight="1" x14ac:dyDescent="0.25">
      <c r="A144" s="36" t="s">
        <v>319</v>
      </c>
      <c r="B144" s="36" t="s">
        <v>320</v>
      </c>
      <c r="C144" s="3" t="s">
        <v>321</v>
      </c>
      <c r="D144" s="181">
        <f>'дод 2'!D36+'дод 2'!D217</f>
        <v>7136125</v>
      </c>
      <c r="E144" s="181">
        <f>'дод 2'!E36+'дод 2'!E217</f>
        <v>4057800</v>
      </c>
      <c r="F144" s="181">
        <f>'дод 2'!F36+'дод 2'!F217</f>
        <v>865725</v>
      </c>
      <c r="G144" s="181">
        <f>'дод 2'!G36+'дод 2'!G217</f>
        <v>4870951.07</v>
      </c>
      <c r="H144" s="181">
        <f>'дод 2'!H36+'дод 2'!H217</f>
        <v>2935277.21</v>
      </c>
      <c r="I144" s="181">
        <f>'дод 2'!I36+'дод 2'!I217</f>
        <v>393354.38</v>
      </c>
      <c r="J144" s="185">
        <f t="shared" si="53"/>
        <v>68.257647813063812</v>
      </c>
      <c r="K144" s="181">
        <f>'дод 2'!K36+'дод 2'!K217</f>
        <v>6000</v>
      </c>
      <c r="L144" s="181">
        <f>'дод 2'!L36+'дод 2'!L217</f>
        <v>0</v>
      </c>
      <c r="M144" s="181">
        <f>'дод 2'!M36+'дод 2'!M217</f>
        <v>6000</v>
      </c>
      <c r="N144" s="181">
        <f>'дод 2'!N36+'дод 2'!N217</f>
        <v>0</v>
      </c>
      <c r="O144" s="181">
        <f>'дод 2'!O36+'дод 2'!O217</f>
        <v>3300</v>
      </c>
      <c r="P144" s="181">
        <f>'дод 2'!P36+'дод 2'!P217</f>
        <v>0</v>
      </c>
      <c r="Q144" s="181">
        <f>'дод 2'!Q36+'дод 2'!Q217</f>
        <v>172729.78</v>
      </c>
      <c r="R144" s="181">
        <f>'дод 2'!R36+'дод 2'!R217</f>
        <v>0</v>
      </c>
      <c r="S144" s="181">
        <f>'дод 2'!S36+'дод 2'!S217</f>
        <v>172729.78</v>
      </c>
      <c r="T144" s="181">
        <f>'дод 2'!T36+'дод 2'!T217</f>
        <v>0</v>
      </c>
      <c r="U144" s="181">
        <f>'дод 2'!U36+'дод 2'!U217</f>
        <v>1885</v>
      </c>
      <c r="V144" s="181">
        <f>'дод 2'!V36+'дод 2'!V217</f>
        <v>0</v>
      </c>
      <c r="W144" s="185">
        <f t="shared" si="54"/>
        <v>2878.8296666666665</v>
      </c>
      <c r="X144" s="181">
        <f>'дод 2'!X36+'дод 2'!X217</f>
        <v>5043680.8499999996</v>
      </c>
      <c r="Y144" s="208"/>
    </row>
    <row r="145" spans="1:25" s="49" customFormat="1" ht="37.5" customHeight="1" x14ac:dyDescent="0.25">
      <c r="A145" s="36" t="s">
        <v>293</v>
      </c>
      <c r="B145" s="36" t="s">
        <v>75</v>
      </c>
      <c r="C145" s="3" t="s">
        <v>343</v>
      </c>
      <c r="D145" s="181">
        <f>'дод 2'!D37+'дод 2'!D218</f>
        <v>5128008</v>
      </c>
      <c r="E145" s="181">
        <f>'дод 2'!E37+'дод 2'!E218</f>
        <v>3380000</v>
      </c>
      <c r="F145" s="181">
        <f>'дод 2'!F37+'дод 2'!F218</f>
        <v>129908</v>
      </c>
      <c r="G145" s="181">
        <f>'дод 2'!G37+'дод 2'!G218</f>
        <v>3754255.8</v>
      </c>
      <c r="H145" s="181">
        <f>'дод 2'!H37+'дод 2'!H218</f>
        <v>2517047.69</v>
      </c>
      <c r="I145" s="181">
        <f>'дод 2'!I37+'дод 2'!I218</f>
        <v>84235.39</v>
      </c>
      <c r="J145" s="185">
        <f t="shared" si="53"/>
        <v>73.210802323241296</v>
      </c>
      <c r="K145" s="181">
        <f>'дод 2'!K37+'дод 2'!K218</f>
        <v>88000</v>
      </c>
      <c r="L145" s="181">
        <f>'дод 2'!L37+'дод 2'!L218</f>
        <v>88000</v>
      </c>
      <c r="M145" s="181">
        <f>'дод 2'!M37+'дод 2'!M218</f>
        <v>0</v>
      </c>
      <c r="N145" s="181">
        <f>'дод 2'!N37+'дод 2'!N218</f>
        <v>0</v>
      </c>
      <c r="O145" s="181">
        <f>'дод 2'!O37+'дод 2'!O218</f>
        <v>0</v>
      </c>
      <c r="P145" s="181">
        <f>'дод 2'!P37+'дод 2'!P218</f>
        <v>88000</v>
      </c>
      <c r="Q145" s="181">
        <f>'дод 2'!Q37+'дод 2'!Q218</f>
        <v>2000</v>
      </c>
      <c r="R145" s="181">
        <f>'дод 2'!R37+'дод 2'!R218</f>
        <v>0</v>
      </c>
      <c r="S145" s="181">
        <f>'дод 2'!S37+'дод 2'!S218</f>
        <v>2000</v>
      </c>
      <c r="T145" s="181">
        <f>'дод 2'!T37+'дод 2'!T218</f>
        <v>0</v>
      </c>
      <c r="U145" s="181">
        <f>'дод 2'!U37+'дод 2'!U218</f>
        <v>0</v>
      </c>
      <c r="V145" s="181">
        <f>'дод 2'!V37+'дод 2'!V218</f>
        <v>0</v>
      </c>
      <c r="W145" s="185">
        <f t="shared" si="54"/>
        <v>2.2727272727272729</v>
      </c>
      <c r="X145" s="181">
        <f>'дод 2'!X37+'дод 2'!X218</f>
        <v>3756255.8</v>
      </c>
      <c r="Y145" s="208"/>
    </row>
    <row r="146" spans="1:25" s="49" customFormat="1" ht="22.5" customHeight="1" x14ac:dyDescent="0.25">
      <c r="A146" s="36" t="s">
        <v>294</v>
      </c>
      <c r="B146" s="36" t="s">
        <v>75</v>
      </c>
      <c r="C146" s="3" t="s">
        <v>295</v>
      </c>
      <c r="D146" s="181">
        <f>'дод 2'!D38+'дод 2'!D219</f>
        <v>1612181</v>
      </c>
      <c r="E146" s="181">
        <f>'дод 2'!E38+'дод 2'!E219</f>
        <v>0</v>
      </c>
      <c r="F146" s="181">
        <f>'дод 2'!F38+'дод 2'!F219</f>
        <v>0</v>
      </c>
      <c r="G146" s="181">
        <f>'дод 2'!G38+'дод 2'!G219</f>
        <v>1019635</v>
      </c>
      <c r="H146" s="181">
        <f>'дод 2'!H38+'дод 2'!H219</f>
        <v>0</v>
      </c>
      <c r="I146" s="181">
        <f>'дод 2'!I38+'дод 2'!I219</f>
        <v>0</v>
      </c>
      <c r="J146" s="185">
        <f t="shared" si="53"/>
        <v>63.245690155137666</v>
      </c>
      <c r="K146" s="181">
        <f>'дод 2'!K38+'дод 2'!K219</f>
        <v>0</v>
      </c>
      <c r="L146" s="181">
        <f>'дод 2'!L38+'дод 2'!L219</f>
        <v>0</v>
      </c>
      <c r="M146" s="181">
        <f>'дод 2'!M38+'дод 2'!M219</f>
        <v>0</v>
      </c>
      <c r="N146" s="181">
        <f>'дод 2'!N38+'дод 2'!N219</f>
        <v>0</v>
      </c>
      <c r="O146" s="181">
        <f>'дод 2'!O38+'дод 2'!O219</f>
        <v>0</v>
      </c>
      <c r="P146" s="181">
        <f>'дод 2'!P38+'дод 2'!P219</f>
        <v>0</v>
      </c>
      <c r="Q146" s="181">
        <f>'дод 2'!Q38+'дод 2'!Q219</f>
        <v>0</v>
      </c>
      <c r="R146" s="181">
        <f>'дод 2'!R38+'дод 2'!R219</f>
        <v>0</v>
      </c>
      <c r="S146" s="181">
        <f>'дод 2'!S38+'дод 2'!S219</f>
        <v>0</v>
      </c>
      <c r="T146" s="181">
        <f>'дод 2'!T38+'дод 2'!T219</f>
        <v>0</v>
      </c>
      <c r="U146" s="181">
        <f>'дод 2'!U38+'дод 2'!U219</f>
        <v>0</v>
      </c>
      <c r="V146" s="181">
        <f>'дод 2'!V38+'дод 2'!V219</f>
        <v>0</v>
      </c>
      <c r="W146" s="185"/>
      <c r="X146" s="181">
        <f>'дод 2'!X38+'дод 2'!X219</f>
        <v>1019635</v>
      </c>
      <c r="Y146" s="208"/>
    </row>
    <row r="147" spans="1:25" s="47" customFormat="1" ht="21.75" customHeight="1" x14ac:dyDescent="0.25">
      <c r="A147" s="37" t="s">
        <v>78</v>
      </c>
      <c r="B147" s="40"/>
      <c r="C147" s="2" t="s">
        <v>583</v>
      </c>
      <c r="D147" s="179">
        <f t="shared" ref="D147:X147" si="76">D149+D150+D151+D153+D154+D155</f>
        <v>63173015</v>
      </c>
      <c r="E147" s="179">
        <f t="shared" si="76"/>
        <v>22849200</v>
      </c>
      <c r="F147" s="179">
        <f t="shared" si="76"/>
        <v>1361479</v>
      </c>
      <c r="G147" s="179">
        <f t="shared" ref="G147:I147" si="77">G149+G150+G151+G153+G154+G155</f>
        <v>45309841.040000007</v>
      </c>
      <c r="H147" s="179">
        <f t="shared" si="77"/>
        <v>16135739.549999999</v>
      </c>
      <c r="I147" s="179">
        <f t="shared" si="77"/>
        <v>816563.68</v>
      </c>
      <c r="J147" s="180">
        <f t="shared" si="53"/>
        <v>71.723410763282402</v>
      </c>
      <c r="K147" s="179">
        <f t="shared" si="76"/>
        <v>2315794</v>
      </c>
      <c r="L147" s="179">
        <f t="shared" si="76"/>
        <v>2102800</v>
      </c>
      <c r="M147" s="179">
        <f t="shared" si="76"/>
        <v>212994</v>
      </c>
      <c r="N147" s="179">
        <f t="shared" si="76"/>
        <v>119291</v>
      </c>
      <c r="O147" s="179">
        <f t="shared" si="76"/>
        <v>50432</v>
      </c>
      <c r="P147" s="179">
        <f t="shared" si="76"/>
        <v>2102800</v>
      </c>
      <c r="Q147" s="179">
        <f t="shared" ref="Q147:V147" si="78">Q149+Q150+Q151+Q153+Q154+Q155</f>
        <v>1746239.77</v>
      </c>
      <c r="R147" s="179">
        <f t="shared" si="78"/>
        <v>1670359.87</v>
      </c>
      <c r="S147" s="179">
        <f t="shared" si="78"/>
        <v>47779.899999999994</v>
      </c>
      <c r="T147" s="179">
        <f t="shared" si="78"/>
        <v>0</v>
      </c>
      <c r="U147" s="179">
        <f t="shared" si="78"/>
        <v>3731.91</v>
      </c>
      <c r="V147" s="179">
        <f t="shared" si="78"/>
        <v>1698459.87</v>
      </c>
      <c r="W147" s="180">
        <f t="shared" si="54"/>
        <v>75.405660866208308</v>
      </c>
      <c r="X147" s="179">
        <f t="shared" si="76"/>
        <v>47056080.810000002</v>
      </c>
      <c r="Y147" s="208"/>
    </row>
    <row r="148" spans="1:25" s="47" customFormat="1" ht="21.75" customHeight="1" x14ac:dyDescent="0.25">
      <c r="A148" s="37"/>
      <c r="B148" s="40"/>
      <c r="C148" s="67" t="s">
        <v>395</v>
      </c>
      <c r="D148" s="183">
        <f>D152</f>
        <v>134064</v>
      </c>
      <c r="E148" s="183">
        <f t="shared" ref="E148:X148" si="79">E152</f>
        <v>0</v>
      </c>
      <c r="F148" s="183">
        <f t="shared" si="79"/>
        <v>0</v>
      </c>
      <c r="G148" s="183">
        <f>G152</f>
        <v>0</v>
      </c>
      <c r="H148" s="183">
        <f t="shared" ref="H148:I148" si="80">H152</f>
        <v>0</v>
      </c>
      <c r="I148" s="183">
        <f t="shared" si="80"/>
        <v>0</v>
      </c>
      <c r="J148" s="180">
        <f t="shared" ref="J148:J211" si="81">G148/D148*100</f>
        <v>0</v>
      </c>
      <c r="K148" s="183">
        <f t="shared" si="79"/>
        <v>0</v>
      </c>
      <c r="L148" s="183">
        <f t="shared" si="79"/>
        <v>0</v>
      </c>
      <c r="M148" s="183">
        <f t="shared" si="79"/>
        <v>0</v>
      </c>
      <c r="N148" s="183">
        <f t="shared" si="79"/>
        <v>0</v>
      </c>
      <c r="O148" s="183">
        <f t="shared" si="79"/>
        <v>0</v>
      </c>
      <c r="P148" s="183">
        <f t="shared" si="79"/>
        <v>0</v>
      </c>
      <c r="Q148" s="183">
        <f t="shared" ref="Q148:V148" si="82">Q152</f>
        <v>0</v>
      </c>
      <c r="R148" s="183">
        <f t="shared" si="82"/>
        <v>0</v>
      </c>
      <c r="S148" s="183">
        <f t="shared" si="82"/>
        <v>0</v>
      </c>
      <c r="T148" s="183">
        <f t="shared" si="82"/>
        <v>0</v>
      </c>
      <c r="U148" s="183">
        <f t="shared" si="82"/>
        <v>0</v>
      </c>
      <c r="V148" s="183">
        <f t="shared" si="82"/>
        <v>0</v>
      </c>
      <c r="W148" s="180"/>
      <c r="X148" s="183">
        <f t="shared" si="79"/>
        <v>0</v>
      </c>
      <c r="Y148" s="208"/>
    </row>
    <row r="149" spans="1:25" s="49" customFormat="1" ht="37.5" customHeight="1" x14ac:dyDescent="0.25">
      <c r="A149" s="36" t="s">
        <v>79</v>
      </c>
      <c r="B149" s="36" t="s">
        <v>80</v>
      </c>
      <c r="C149" s="3" t="s">
        <v>21</v>
      </c>
      <c r="D149" s="181">
        <f>'дод 2'!D39</f>
        <v>710000</v>
      </c>
      <c r="E149" s="181">
        <f>'дод 2'!E39</f>
        <v>0</v>
      </c>
      <c r="F149" s="181">
        <f>'дод 2'!F39</f>
        <v>0</v>
      </c>
      <c r="G149" s="181">
        <f>'дод 2'!G39</f>
        <v>406782.04</v>
      </c>
      <c r="H149" s="181">
        <f>'дод 2'!H39</f>
        <v>0</v>
      </c>
      <c r="I149" s="181">
        <f>'дод 2'!I39</f>
        <v>0</v>
      </c>
      <c r="J149" s="185">
        <f t="shared" si="81"/>
        <v>57.293245070422529</v>
      </c>
      <c r="K149" s="181">
        <f>'дод 2'!K39</f>
        <v>0</v>
      </c>
      <c r="L149" s="181">
        <f>'дод 2'!L39</f>
        <v>0</v>
      </c>
      <c r="M149" s="181">
        <f>'дод 2'!M39</f>
        <v>0</v>
      </c>
      <c r="N149" s="181">
        <f>'дод 2'!N39</f>
        <v>0</v>
      </c>
      <c r="O149" s="181">
        <f>'дод 2'!O39</f>
        <v>0</v>
      </c>
      <c r="P149" s="181">
        <f>'дод 2'!P39</f>
        <v>0</v>
      </c>
      <c r="Q149" s="181">
        <f>'дод 2'!Q39</f>
        <v>0</v>
      </c>
      <c r="R149" s="181">
        <f>'дод 2'!R39</f>
        <v>0</v>
      </c>
      <c r="S149" s="181">
        <f>'дод 2'!S39</f>
        <v>0</v>
      </c>
      <c r="T149" s="181">
        <f>'дод 2'!T39</f>
        <v>0</v>
      </c>
      <c r="U149" s="181">
        <f>'дод 2'!U39</f>
        <v>0</v>
      </c>
      <c r="V149" s="181">
        <f>'дод 2'!V39</f>
        <v>0</v>
      </c>
      <c r="W149" s="185"/>
      <c r="X149" s="181">
        <f>'дод 2'!X39</f>
        <v>406782.04</v>
      </c>
      <c r="Y149" s="208"/>
    </row>
    <row r="150" spans="1:25" s="49" customFormat="1" ht="34.5" customHeight="1" x14ac:dyDescent="0.25">
      <c r="A150" s="36" t="s">
        <v>81</v>
      </c>
      <c r="B150" s="36" t="s">
        <v>80</v>
      </c>
      <c r="C150" s="3" t="s">
        <v>16</v>
      </c>
      <c r="D150" s="181">
        <f>'дод 2'!D40</f>
        <v>959480</v>
      </c>
      <c r="E150" s="181">
        <f>'дод 2'!E40</f>
        <v>0</v>
      </c>
      <c r="F150" s="181">
        <f>'дод 2'!F40</f>
        <v>0</v>
      </c>
      <c r="G150" s="181">
        <f>'дод 2'!G40</f>
        <v>482554.24</v>
      </c>
      <c r="H150" s="181">
        <f>'дод 2'!H40</f>
        <v>0</v>
      </c>
      <c r="I150" s="181">
        <f>'дод 2'!I40</f>
        <v>0</v>
      </c>
      <c r="J150" s="185">
        <f t="shared" si="81"/>
        <v>50.293308875640975</v>
      </c>
      <c r="K150" s="181">
        <f>'дод 2'!K40</f>
        <v>0</v>
      </c>
      <c r="L150" s="181">
        <f>'дод 2'!L40</f>
        <v>0</v>
      </c>
      <c r="M150" s="181">
        <f>'дод 2'!M40</f>
        <v>0</v>
      </c>
      <c r="N150" s="181">
        <f>'дод 2'!N40</f>
        <v>0</v>
      </c>
      <c r="O150" s="181">
        <f>'дод 2'!O40</f>
        <v>0</v>
      </c>
      <c r="P150" s="181">
        <f>'дод 2'!P40</f>
        <v>0</v>
      </c>
      <c r="Q150" s="181">
        <f>'дод 2'!Q40</f>
        <v>0</v>
      </c>
      <c r="R150" s="181">
        <f>'дод 2'!R40</f>
        <v>0</v>
      </c>
      <c r="S150" s="181">
        <f>'дод 2'!S40</f>
        <v>0</v>
      </c>
      <c r="T150" s="181">
        <f>'дод 2'!T40</f>
        <v>0</v>
      </c>
      <c r="U150" s="181">
        <f>'дод 2'!U40</f>
        <v>0</v>
      </c>
      <c r="V150" s="181">
        <f>'дод 2'!V40</f>
        <v>0</v>
      </c>
      <c r="W150" s="185"/>
      <c r="X150" s="181">
        <f>'дод 2'!X40</f>
        <v>482554.24</v>
      </c>
      <c r="Y150" s="208"/>
    </row>
    <row r="151" spans="1:25" s="49" customFormat="1" ht="47.25" x14ac:dyDescent="0.25">
      <c r="A151" s="36" t="s">
        <v>116</v>
      </c>
      <c r="B151" s="36" t="s">
        <v>80</v>
      </c>
      <c r="C151" s="3" t="s">
        <v>584</v>
      </c>
      <c r="D151" s="181">
        <f>'дод 2'!D41+'дод 2'!D116</f>
        <v>27150324</v>
      </c>
      <c r="E151" s="181">
        <f>'дод 2'!E41+'дод 2'!E116</f>
        <v>19861800</v>
      </c>
      <c r="F151" s="181">
        <f>'дод 2'!F41+'дод 2'!F116</f>
        <v>1042440</v>
      </c>
      <c r="G151" s="181">
        <f>'дод 2'!G41+'дод 2'!G116</f>
        <v>18778875.550000001</v>
      </c>
      <c r="H151" s="181">
        <f>'дод 2'!H41+'дод 2'!H116</f>
        <v>13969685.27</v>
      </c>
      <c r="I151" s="181">
        <f>'дод 2'!I41+'дод 2'!I116</f>
        <v>625874.26</v>
      </c>
      <c r="J151" s="185">
        <f t="shared" si="81"/>
        <v>69.166303687572935</v>
      </c>
      <c r="K151" s="181">
        <f>'дод 2'!K41+'дод 2'!K116</f>
        <v>200700</v>
      </c>
      <c r="L151" s="181">
        <f>'дод 2'!L41+'дод 2'!L116</f>
        <v>200700</v>
      </c>
      <c r="M151" s="181">
        <f>'дод 2'!M41+'дод 2'!M116</f>
        <v>0</v>
      </c>
      <c r="N151" s="181">
        <f>'дод 2'!N41+'дод 2'!N116</f>
        <v>0</v>
      </c>
      <c r="O151" s="181">
        <f>'дод 2'!O41+'дод 2'!O116</f>
        <v>0</v>
      </c>
      <c r="P151" s="181">
        <f>'дод 2'!P41+'дод 2'!P116</f>
        <v>200700</v>
      </c>
      <c r="Q151" s="181">
        <f>'дод 2'!Q41+'дод 2'!Q116</f>
        <v>49025.38</v>
      </c>
      <c r="R151" s="181">
        <f>'дод 2'!R41+'дод 2'!R116</f>
        <v>49000</v>
      </c>
      <c r="S151" s="181">
        <f>'дод 2'!S41+'дод 2'!S116</f>
        <v>25.38</v>
      </c>
      <c r="T151" s="181">
        <f>'дод 2'!T41+'дод 2'!T116</f>
        <v>0</v>
      </c>
      <c r="U151" s="181">
        <f>'дод 2'!U41+'дод 2'!U116</f>
        <v>0</v>
      </c>
      <c r="V151" s="181">
        <f>'дод 2'!V41+'дод 2'!V116</f>
        <v>49000</v>
      </c>
      <c r="W151" s="185">
        <f t="shared" ref="W151:W211" si="83">Q151/K151*100</f>
        <v>24.42719481813652</v>
      </c>
      <c r="X151" s="181">
        <f>'дод 2'!X41+'дод 2'!X116</f>
        <v>18827900.93</v>
      </c>
      <c r="Y151" s="208"/>
    </row>
    <row r="152" spans="1:25" s="49" customFormat="1" ht="25.5" customHeight="1" x14ac:dyDescent="0.25">
      <c r="A152" s="36"/>
      <c r="B152" s="36"/>
      <c r="C152" s="76" t="s">
        <v>395</v>
      </c>
      <c r="D152" s="182">
        <f>'дод 2'!D117</f>
        <v>134064</v>
      </c>
      <c r="E152" s="182">
        <f>'дод 2'!E117</f>
        <v>0</v>
      </c>
      <c r="F152" s="182">
        <f>'дод 2'!F117</f>
        <v>0</v>
      </c>
      <c r="G152" s="182">
        <f>'дод 2'!G117</f>
        <v>0</v>
      </c>
      <c r="H152" s="182">
        <f>'дод 2'!H117</f>
        <v>0</v>
      </c>
      <c r="I152" s="182">
        <f>'дод 2'!I117</f>
        <v>0</v>
      </c>
      <c r="J152" s="185">
        <f t="shared" si="81"/>
        <v>0</v>
      </c>
      <c r="K152" s="182">
        <f>'дод 2'!K117</f>
        <v>0</v>
      </c>
      <c r="L152" s="182">
        <f>'дод 2'!L117</f>
        <v>0</v>
      </c>
      <c r="M152" s="182">
        <f>'дод 2'!M117</f>
        <v>0</v>
      </c>
      <c r="N152" s="182">
        <f>'дод 2'!N117</f>
        <v>0</v>
      </c>
      <c r="O152" s="182">
        <f>'дод 2'!O117</f>
        <v>0</v>
      </c>
      <c r="P152" s="182">
        <f>'дод 2'!P117</f>
        <v>0</v>
      </c>
      <c r="Q152" s="182">
        <f>'дод 2'!Q117</f>
        <v>0</v>
      </c>
      <c r="R152" s="182">
        <f>'дод 2'!R117</f>
        <v>0</v>
      </c>
      <c r="S152" s="182">
        <f>'дод 2'!S117</f>
        <v>0</v>
      </c>
      <c r="T152" s="182">
        <f>'дод 2'!T117</f>
        <v>0</v>
      </c>
      <c r="U152" s="182">
        <f>'дод 2'!U117</f>
        <v>0</v>
      </c>
      <c r="V152" s="182">
        <f>'дод 2'!V117</f>
        <v>0</v>
      </c>
      <c r="W152" s="185"/>
      <c r="X152" s="182">
        <f>'дод 2'!X117</f>
        <v>0</v>
      </c>
      <c r="Y152" s="208"/>
    </row>
    <row r="153" spans="1:25" s="49" customFormat="1" ht="31.5" customHeight="1" x14ac:dyDescent="0.25">
      <c r="A153" s="36" t="s">
        <v>117</v>
      </c>
      <c r="B153" s="36" t="s">
        <v>80</v>
      </c>
      <c r="C153" s="3" t="s">
        <v>22</v>
      </c>
      <c r="D153" s="181">
        <f>'дод 2'!D42</f>
        <v>14411332</v>
      </c>
      <c r="E153" s="181">
        <f>'дод 2'!E42</f>
        <v>0</v>
      </c>
      <c r="F153" s="181">
        <f>'дод 2'!F42</f>
        <v>0</v>
      </c>
      <c r="G153" s="181">
        <f>'дод 2'!G42</f>
        <v>10370398.84</v>
      </c>
      <c r="H153" s="181">
        <f>'дод 2'!H42</f>
        <v>0</v>
      </c>
      <c r="I153" s="181">
        <f>'дод 2'!I42</f>
        <v>0</v>
      </c>
      <c r="J153" s="185">
        <f t="shared" si="81"/>
        <v>71.960030065229219</v>
      </c>
      <c r="K153" s="181">
        <f>'дод 2'!K42</f>
        <v>372100</v>
      </c>
      <c r="L153" s="181">
        <f>'дод 2'!L42</f>
        <v>372100</v>
      </c>
      <c r="M153" s="181">
        <f>'дод 2'!M42</f>
        <v>0</v>
      </c>
      <c r="N153" s="181">
        <f>'дод 2'!N42</f>
        <v>0</v>
      </c>
      <c r="O153" s="181">
        <f>'дод 2'!O42</f>
        <v>0</v>
      </c>
      <c r="P153" s="181">
        <f>'дод 2'!P42</f>
        <v>372100</v>
      </c>
      <c r="Q153" s="181">
        <f>'дод 2'!Q42</f>
        <v>126099.87</v>
      </c>
      <c r="R153" s="181">
        <f>'дод 2'!R42</f>
        <v>126099.87</v>
      </c>
      <c r="S153" s="181">
        <f>'дод 2'!S42</f>
        <v>0</v>
      </c>
      <c r="T153" s="181">
        <f>'дод 2'!T42</f>
        <v>0</v>
      </c>
      <c r="U153" s="181">
        <f>'дод 2'!U42</f>
        <v>0</v>
      </c>
      <c r="V153" s="181">
        <f>'дод 2'!V42</f>
        <v>126099.87</v>
      </c>
      <c r="W153" s="185">
        <f t="shared" si="83"/>
        <v>33.888704649287824</v>
      </c>
      <c r="X153" s="181">
        <f>'дод 2'!X42</f>
        <v>10496498.709999999</v>
      </c>
      <c r="Y153" s="208"/>
    </row>
    <row r="154" spans="1:25" s="49" customFormat="1" ht="54" customHeight="1" x14ac:dyDescent="0.25">
      <c r="A154" s="36" t="s">
        <v>112</v>
      </c>
      <c r="B154" s="36" t="s">
        <v>80</v>
      </c>
      <c r="C154" s="3" t="s">
        <v>113</v>
      </c>
      <c r="D154" s="181">
        <f>'дод 2'!D43</f>
        <v>4973184</v>
      </c>
      <c r="E154" s="181">
        <f>'дод 2'!E43</f>
        <v>2987400</v>
      </c>
      <c r="F154" s="181">
        <f>'дод 2'!F43</f>
        <v>319039</v>
      </c>
      <c r="G154" s="181">
        <f>'дод 2'!G43</f>
        <v>3297518.98</v>
      </c>
      <c r="H154" s="181">
        <f>'дод 2'!H43</f>
        <v>2166054.2799999998</v>
      </c>
      <c r="I154" s="181">
        <f>'дод 2'!I43</f>
        <v>190689.42</v>
      </c>
      <c r="J154" s="185">
        <f t="shared" si="81"/>
        <v>66.305991895735204</v>
      </c>
      <c r="K154" s="181">
        <f>'дод 2'!K43</f>
        <v>1742994</v>
      </c>
      <c r="L154" s="181">
        <f>'дод 2'!L43</f>
        <v>1530000</v>
      </c>
      <c r="M154" s="181">
        <f>'дод 2'!M43</f>
        <v>212994</v>
      </c>
      <c r="N154" s="181">
        <f>'дод 2'!N43</f>
        <v>119291</v>
      </c>
      <c r="O154" s="181">
        <f>'дод 2'!O43</f>
        <v>50432</v>
      </c>
      <c r="P154" s="181">
        <f>'дод 2'!P43</f>
        <v>1530000</v>
      </c>
      <c r="Q154" s="181">
        <f>'дод 2'!Q43</f>
        <v>1571114.52</v>
      </c>
      <c r="R154" s="181">
        <f>'дод 2'!R43</f>
        <v>1495260</v>
      </c>
      <c r="S154" s="181">
        <f>'дод 2'!S43</f>
        <v>47754.52</v>
      </c>
      <c r="T154" s="181">
        <f>'дод 2'!T43</f>
        <v>0</v>
      </c>
      <c r="U154" s="181">
        <f>'дод 2'!U43</f>
        <v>3731.91</v>
      </c>
      <c r="V154" s="181">
        <f>'дод 2'!V43</f>
        <v>1523360</v>
      </c>
      <c r="W154" s="185">
        <f t="shared" si="83"/>
        <v>90.138836966736548</v>
      </c>
      <c r="X154" s="181">
        <f>'дод 2'!X43</f>
        <v>4868633.5</v>
      </c>
      <c r="Y154" s="208"/>
    </row>
    <row r="155" spans="1:25" s="49" customFormat="1" ht="37.5" customHeight="1" x14ac:dyDescent="0.25">
      <c r="A155" s="36" t="s">
        <v>115</v>
      </c>
      <c r="B155" s="36" t="s">
        <v>80</v>
      </c>
      <c r="C155" s="3" t="s">
        <v>114</v>
      </c>
      <c r="D155" s="181">
        <f>'дод 2'!D44</f>
        <v>14968695</v>
      </c>
      <c r="E155" s="181">
        <f>'дод 2'!E44</f>
        <v>0</v>
      </c>
      <c r="F155" s="181">
        <f>'дод 2'!F44</f>
        <v>0</v>
      </c>
      <c r="G155" s="181">
        <f>'дод 2'!G44</f>
        <v>11973711.390000001</v>
      </c>
      <c r="H155" s="181">
        <f>'дод 2'!H44</f>
        <v>0</v>
      </c>
      <c r="I155" s="181">
        <f>'дод 2'!I44</f>
        <v>0</v>
      </c>
      <c r="J155" s="185">
        <f t="shared" si="81"/>
        <v>79.991685247110723</v>
      </c>
      <c r="K155" s="181">
        <f>'дод 2'!K44</f>
        <v>0</v>
      </c>
      <c r="L155" s="181">
        <f>'дод 2'!L44</f>
        <v>0</v>
      </c>
      <c r="M155" s="181">
        <f>'дод 2'!M44</f>
        <v>0</v>
      </c>
      <c r="N155" s="181">
        <f>'дод 2'!N44</f>
        <v>0</v>
      </c>
      <c r="O155" s="181">
        <f>'дод 2'!O44</f>
        <v>0</v>
      </c>
      <c r="P155" s="181">
        <f>'дод 2'!P44</f>
        <v>0</v>
      </c>
      <c r="Q155" s="181">
        <f>'дод 2'!Q44</f>
        <v>0</v>
      </c>
      <c r="R155" s="181">
        <f>'дод 2'!R44</f>
        <v>0</v>
      </c>
      <c r="S155" s="181">
        <f>'дод 2'!S44</f>
        <v>0</v>
      </c>
      <c r="T155" s="181">
        <f>'дод 2'!T44</f>
        <v>0</v>
      </c>
      <c r="U155" s="181">
        <f>'дод 2'!U44</f>
        <v>0</v>
      </c>
      <c r="V155" s="181">
        <f>'дод 2'!V44</f>
        <v>0</v>
      </c>
      <c r="W155" s="185"/>
      <c r="X155" s="181">
        <f>'дод 2'!X44</f>
        <v>11973711.390000001</v>
      </c>
      <c r="Y155" s="208">
        <v>77</v>
      </c>
    </row>
    <row r="156" spans="1:25" s="47" customFormat="1" ht="18" customHeight="1" x14ac:dyDescent="0.25">
      <c r="A156" s="37" t="s">
        <v>66</v>
      </c>
      <c r="B156" s="40"/>
      <c r="C156" s="2" t="s">
        <v>67</v>
      </c>
      <c r="D156" s="179">
        <f>D158+D159+D160+D161+D162+D163+D164+D166+D167</f>
        <v>274071320.26999998</v>
      </c>
      <c r="E156" s="179">
        <f t="shared" ref="E156:X156" si="84">E158+E159+E160+E161+E162+E163+E164+E166+E167</f>
        <v>0</v>
      </c>
      <c r="F156" s="179">
        <f t="shared" si="84"/>
        <v>35017960</v>
      </c>
      <c r="G156" s="179">
        <f>G158+G159+G160+G161+G162+G163+G164+G166+G167</f>
        <v>191191256.52999997</v>
      </c>
      <c r="H156" s="179">
        <f t="shared" ref="H156:I156" si="85">H158+H159+H160+H161+H162+H163+H164+H166+H167</f>
        <v>0</v>
      </c>
      <c r="I156" s="179">
        <f t="shared" si="85"/>
        <v>20075467.77</v>
      </c>
      <c r="J156" s="180">
        <f t="shared" si="81"/>
        <v>69.759672898882258</v>
      </c>
      <c r="K156" s="179">
        <f t="shared" si="84"/>
        <v>125745834.23</v>
      </c>
      <c r="L156" s="179">
        <f t="shared" si="84"/>
        <v>123803005.58</v>
      </c>
      <c r="M156" s="179">
        <f t="shared" si="84"/>
        <v>1785000</v>
      </c>
      <c r="N156" s="179">
        <f t="shared" si="84"/>
        <v>0</v>
      </c>
      <c r="O156" s="179">
        <f t="shared" si="84"/>
        <v>0</v>
      </c>
      <c r="P156" s="179">
        <f t="shared" si="84"/>
        <v>123960834.23</v>
      </c>
      <c r="Q156" s="179">
        <f t="shared" ref="Q156:V156" si="86">Q158+Q159+Q160+Q161+Q162+Q163+Q164+Q166+Q167</f>
        <v>65709161.499999993</v>
      </c>
      <c r="R156" s="179">
        <f t="shared" si="86"/>
        <v>65672752.599999994</v>
      </c>
      <c r="S156" s="179">
        <f t="shared" si="86"/>
        <v>36408.9</v>
      </c>
      <c r="T156" s="179">
        <f t="shared" si="86"/>
        <v>0</v>
      </c>
      <c r="U156" s="179">
        <f t="shared" si="86"/>
        <v>0</v>
      </c>
      <c r="V156" s="179">
        <f t="shared" si="86"/>
        <v>65672752.599999994</v>
      </c>
      <c r="W156" s="180">
        <f t="shared" si="83"/>
        <v>52.25553745169185</v>
      </c>
      <c r="X156" s="179">
        <f t="shared" si="84"/>
        <v>256900418.03</v>
      </c>
      <c r="Y156" s="208"/>
    </row>
    <row r="157" spans="1:25" s="47" customFormat="1" ht="110.25" hidden="1" customHeight="1" x14ac:dyDescent="0.25">
      <c r="A157" s="37"/>
      <c r="B157" s="40"/>
      <c r="C157" s="2" t="s">
        <v>445</v>
      </c>
      <c r="D157" s="179" t="e">
        <f>D165</f>
        <v>#REF!</v>
      </c>
      <c r="E157" s="179">
        <f t="shared" ref="E157:X157" si="87">E165</f>
        <v>0</v>
      </c>
      <c r="F157" s="179">
        <f t="shared" si="87"/>
        <v>0</v>
      </c>
      <c r="G157" s="179">
        <f>G165</f>
        <v>0</v>
      </c>
      <c r="H157" s="179">
        <f t="shared" ref="H157:I157" si="88">H165</f>
        <v>0</v>
      </c>
      <c r="I157" s="179">
        <f t="shared" si="88"/>
        <v>0</v>
      </c>
      <c r="J157" s="180" t="e">
        <f t="shared" si="81"/>
        <v>#REF!</v>
      </c>
      <c r="K157" s="179">
        <f t="shared" si="87"/>
        <v>0</v>
      </c>
      <c r="L157" s="179">
        <f t="shared" si="87"/>
        <v>0</v>
      </c>
      <c r="M157" s="179">
        <f t="shared" si="87"/>
        <v>0</v>
      </c>
      <c r="N157" s="179">
        <f t="shared" si="87"/>
        <v>0</v>
      </c>
      <c r="O157" s="179">
        <f t="shared" si="87"/>
        <v>0</v>
      </c>
      <c r="P157" s="179">
        <f t="shared" si="87"/>
        <v>0</v>
      </c>
      <c r="Q157" s="179">
        <f t="shared" ref="Q157:V157" si="89">Q165</f>
        <v>0</v>
      </c>
      <c r="R157" s="179">
        <f t="shared" si="89"/>
        <v>0</v>
      </c>
      <c r="S157" s="179">
        <f t="shared" si="89"/>
        <v>0</v>
      </c>
      <c r="T157" s="179">
        <f t="shared" si="89"/>
        <v>0</v>
      </c>
      <c r="U157" s="179">
        <f t="shared" si="89"/>
        <v>0</v>
      </c>
      <c r="V157" s="179">
        <f t="shared" si="89"/>
        <v>0</v>
      </c>
      <c r="W157" s="180" t="e">
        <f t="shared" si="83"/>
        <v>#DIV/0!</v>
      </c>
      <c r="X157" s="179" t="e">
        <f t="shared" si="87"/>
        <v>#REF!</v>
      </c>
      <c r="Y157" s="208"/>
    </row>
    <row r="158" spans="1:25" s="49" customFormat="1" ht="31.5" x14ac:dyDescent="0.25">
      <c r="A158" s="36" t="s">
        <v>127</v>
      </c>
      <c r="B158" s="36" t="s">
        <v>68</v>
      </c>
      <c r="C158" s="3" t="s">
        <v>128</v>
      </c>
      <c r="D158" s="181">
        <f>'дод 2'!D233</f>
        <v>0</v>
      </c>
      <c r="E158" s="181">
        <f>'дод 2'!E233</f>
        <v>0</v>
      </c>
      <c r="F158" s="181">
        <f>'дод 2'!F233</f>
        <v>0</v>
      </c>
      <c r="G158" s="181">
        <f>'дод 2'!G233</f>
        <v>0</v>
      </c>
      <c r="H158" s="181">
        <f>'дод 2'!H233</f>
        <v>0</v>
      </c>
      <c r="I158" s="181">
        <f>'дод 2'!I233</f>
        <v>0</v>
      </c>
      <c r="J158" s="185"/>
      <c r="K158" s="181">
        <f>'дод 2'!K233</f>
        <v>8602296</v>
      </c>
      <c r="L158" s="181">
        <f>'дод 2'!L233</f>
        <v>8565816</v>
      </c>
      <c r="M158" s="181">
        <f>'дод 2'!M233</f>
        <v>0</v>
      </c>
      <c r="N158" s="181">
        <f>'дод 2'!N233</f>
        <v>0</v>
      </c>
      <c r="O158" s="181">
        <f>'дод 2'!O233</f>
        <v>0</v>
      </c>
      <c r="P158" s="181">
        <f>'дод 2'!P233</f>
        <v>8602296</v>
      </c>
      <c r="Q158" s="181">
        <f>'дод 2'!Q233</f>
        <v>3668097.51</v>
      </c>
      <c r="R158" s="181">
        <f>'дод 2'!R233</f>
        <v>3668097.51</v>
      </c>
      <c r="S158" s="181">
        <f>'дод 2'!S233</f>
        <v>0</v>
      </c>
      <c r="T158" s="181">
        <f>'дод 2'!T233</f>
        <v>0</v>
      </c>
      <c r="U158" s="181">
        <f>'дод 2'!U233</f>
        <v>0</v>
      </c>
      <c r="V158" s="181">
        <f>'дод 2'!V233</f>
        <v>3668097.51</v>
      </c>
      <c r="W158" s="185">
        <f t="shared" si="83"/>
        <v>42.640912495919693</v>
      </c>
      <c r="X158" s="181">
        <f>'дод 2'!X233</f>
        <v>3668097.51</v>
      </c>
      <c r="Y158" s="208"/>
    </row>
    <row r="159" spans="1:25" s="49" customFormat="1" ht="36.75" customHeight="1" x14ac:dyDescent="0.25">
      <c r="A159" s="36" t="s">
        <v>129</v>
      </c>
      <c r="B159" s="36" t="s">
        <v>70</v>
      </c>
      <c r="C159" s="3" t="s">
        <v>147</v>
      </c>
      <c r="D159" s="181">
        <f>'дод 2'!D234</f>
        <v>29614040</v>
      </c>
      <c r="E159" s="181">
        <f>'дод 2'!E234</f>
        <v>0</v>
      </c>
      <c r="F159" s="181">
        <f>'дод 2'!F234</f>
        <v>0</v>
      </c>
      <c r="G159" s="181">
        <f>'дод 2'!G234</f>
        <v>22197504.170000002</v>
      </c>
      <c r="H159" s="181">
        <f>'дод 2'!H234</f>
        <v>0</v>
      </c>
      <c r="I159" s="181">
        <f>'дод 2'!I234</f>
        <v>0</v>
      </c>
      <c r="J159" s="185">
        <f t="shared" si="81"/>
        <v>74.956014680874347</v>
      </c>
      <c r="K159" s="181">
        <f>'дод 2'!K234</f>
        <v>200000</v>
      </c>
      <c r="L159" s="181">
        <f>'дод 2'!L234</f>
        <v>200000</v>
      </c>
      <c r="M159" s="181">
        <f>'дод 2'!M234</f>
        <v>0</v>
      </c>
      <c r="N159" s="181">
        <f>'дод 2'!N234</f>
        <v>0</v>
      </c>
      <c r="O159" s="181">
        <f>'дод 2'!O234</f>
        <v>0</v>
      </c>
      <c r="P159" s="181">
        <f>'дод 2'!P234</f>
        <v>200000</v>
      </c>
      <c r="Q159" s="181">
        <f>'дод 2'!Q234</f>
        <v>199446.39</v>
      </c>
      <c r="R159" s="181">
        <f>'дод 2'!R234</f>
        <v>199446.39</v>
      </c>
      <c r="S159" s="181">
        <f>'дод 2'!S234</f>
        <v>0</v>
      </c>
      <c r="T159" s="181">
        <f>'дод 2'!T234</f>
        <v>0</v>
      </c>
      <c r="U159" s="181">
        <f>'дод 2'!U234</f>
        <v>0</v>
      </c>
      <c r="V159" s="181">
        <f>'дод 2'!V234</f>
        <v>199446.39</v>
      </c>
      <c r="W159" s="185">
        <f t="shared" si="83"/>
        <v>99.723195000000004</v>
      </c>
      <c r="X159" s="181">
        <f>'дод 2'!X234</f>
        <v>22396950.560000002</v>
      </c>
      <c r="Y159" s="208"/>
    </row>
    <row r="160" spans="1:25" s="49" customFormat="1" ht="33" customHeight="1" x14ac:dyDescent="0.25">
      <c r="A160" s="39" t="s">
        <v>260</v>
      </c>
      <c r="B160" s="39" t="s">
        <v>70</v>
      </c>
      <c r="C160" s="3" t="s">
        <v>261</v>
      </c>
      <c r="D160" s="181">
        <f>'дод 2'!D235</f>
        <v>115980</v>
      </c>
      <c r="E160" s="181">
        <f>'дод 2'!E235</f>
        <v>0</v>
      </c>
      <c r="F160" s="181">
        <f>'дод 2'!F235</f>
        <v>0</v>
      </c>
      <c r="G160" s="181">
        <f>'дод 2'!G235</f>
        <v>15268.41</v>
      </c>
      <c r="H160" s="181">
        <f>'дод 2'!H235</f>
        <v>0</v>
      </c>
      <c r="I160" s="181">
        <f>'дод 2'!I235</f>
        <v>0</v>
      </c>
      <c r="J160" s="185">
        <f t="shared" si="81"/>
        <v>13.164692188308329</v>
      </c>
      <c r="K160" s="181">
        <f>'дод 2'!K235</f>
        <v>32680050</v>
      </c>
      <c r="L160" s="181">
        <f>'дод 2'!L235</f>
        <v>32630050</v>
      </c>
      <c r="M160" s="181">
        <f>'дод 2'!M235</f>
        <v>0</v>
      </c>
      <c r="N160" s="181">
        <f>'дод 2'!N235</f>
        <v>0</v>
      </c>
      <c r="O160" s="181">
        <f>'дод 2'!O235</f>
        <v>0</v>
      </c>
      <c r="P160" s="181">
        <f>'дод 2'!P235</f>
        <v>32680050</v>
      </c>
      <c r="Q160" s="181">
        <f>'дод 2'!Q235</f>
        <v>10385676.58</v>
      </c>
      <c r="R160" s="181">
        <f>'дод 2'!R235</f>
        <v>10385676.58</v>
      </c>
      <c r="S160" s="181">
        <f>'дод 2'!S235</f>
        <v>0</v>
      </c>
      <c r="T160" s="181">
        <f>'дод 2'!T235</f>
        <v>0</v>
      </c>
      <c r="U160" s="181">
        <f>'дод 2'!U235</f>
        <v>0</v>
      </c>
      <c r="V160" s="181">
        <f>'дод 2'!V235</f>
        <v>10385676.58</v>
      </c>
      <c r="W160" s="185">
        <f t="shared" si="83"/>
        <v>31.779867472662986</v>
      </c>
      <c r="X160" s="181">
        <f>'дод 2'!X235</f>
        <v>10400944.99</v>
      </c>
      <c r="Y160" s="208"/>
    </row>
    <row r="161" spans="1:25" s="49" customFormat="1" ht="33" customHeight="1" x14ac:dyDescent="0.25">
      <c r="A161" s="36" t="s">
        <v>263</v>
      </c>
      <c r="B161" s="36" t="s">
        <v>70</v>
      </c>
      <c r="C161" s="3" t="s">
        <v>344</v>
      </c>
      <c r="D161" s="181">
        <f>'дод 2'!D236</f>
        <v>100000</v>
      </c>
      <c r="E161" s="181">
        <f>'дод 2'!E236</f>
        <v>0</v>
      </c>
      <c r="F161" s="181">
        <f>'дод 2'!F236</f>
        <v>0</v>
      </c>
      <c r="G161" s="181">
        <f>'дод 2'!G236</f>
        <v>0</v>
      </c>
      <c r="H161" s="181">
        <f>'дод 2'!H236</f>
        <v>0</v>
      </c>
      <c r="I161" s="181">
        <f>'дод 2'!I236</f>
        <v>0</v>
      </c>
      <c r="J161" s="185">
        <f t="shared" si="81"/>
        <v>0</v>
      </c>
      <c r="K161" s="181">
        <f>'дод 2'!K236</f>
        <v>0</v>
      </c>
      <c r="L161" s="181">
        <f>'дод 2'!L236</f>
        <v>0</v>
      </c>
      <c r="M161" s="181">
        <f>'дод 2'!M236</f>
        <v>0</v>
      </c>
      <c r="N161" s="181">
        <f>'дод 2'!N236</f>
        <v>0</v>
      </c>
      <c r="O161" s="181">
        <f>'дод 2'!O236</f>
        <v>0</v>
      </c>
      <c r="P161" s="181">
        <f>'дод 2'!P236</f>
        <v>0</v>
      </c>
      <c r="Q161" s="181">
        <f>'дод 2'!Q236</f>
        <v>0</v>
      </c>
      <c r="R161" s="181">
        <f>'дод 2'!R236</f>
        <v>0</v>
      </c>
      <c r="S161" s="181">
        <f>'дод 2'!S236</f>
        <v>0</v>
      </c>
      <c r="T161" s="181">
        <f>'дод 2'!T236</f>
        <v>0</v>
      </c>
      <c r="U161" s="181">
        <f>'дод 2'!U236</f>
        <v>0</v>
      </c>
      <c r="V161" s="181">
        <f>'дод 2'!V236</f>
        <v>0</v>
      </c>
      <c r="W161" s="185"/>
      <c r="X161" s="181">
        <f>'дод 2'!X236</f>
        <v>0</v>
      </c>
      <c r="Y161" s="208"/>
    </row>
    <row r="162" spans="1:25" s="49" customFormat="1" ht="52.5" customHeight="1" x14ac:dyDescent="0.25">
      <c r="A162" s="36" t="s">
        <v>69</v>
      </c>
      <c r="B162" s="36" t="s">
        <v>70</v>
      </c>
      <c r="C162" s="3" t="s">
        <v>132</v>
      </c>
      <c r="D162" s="181">
        <f>'дод 2'!D237</f>
        <v>1871258.48</v>
      </c>
      <c r="E162" s="181">
        <f>'дод 2'!E237</f>
        <v>0</v>
      </c>
      <c r="F162" s="181">
        <f>'дод 2'!F237</f>
        <v>0</v>
      </c>
      <c r="G162" s="181">
        <f>'дод 2'!G237</f>
        <v>1627628.18</v>
      </c>
      <c r="H162" s="181">
        <f>'дод 2'!H237</f>
        <v>0</v>
      </c>
      <c r="I162" s="181">
        <f>'дод 2'!I237</f>
        <v>0</v>
      </c>
      <c r="J162" s="185">
        <f t="shared" si="81"/>
        <v>86.980403690675587</v>
      </c>
      <c r="K162" s="181">
        <f>'дод 2'!K237</f>
        <v>0</v>
      </c>
      <c r="L162" s="181">
        <f>'дод 2'!L237</f>
        <v>0</v>
      </c>
      <c r="M162" s="181">
        <f>'дод 2'!M237</f>
        <v>0</v>
      </c>
      <c r="N162" s="181">
        <f>'дод 2'!N237</f>
        <v>0</v>
      </c>
      <c r="O162" s="181">
        <f>'дод 2'!O237</f>
        <v>0</v>
      </c>
      <c r="P162" s="181">
        <f>'дод 2'!P237</f>
        <v>0</v>
      </c>
      <c r="Q162" s="181">
        <f>'дод 2'!Q237</f>
        <v>0</v>
      </c>
      <c r="R162" s="181">
        <f>'дод 2'!R237</f>
        <v>0</v>
      </c>
      <c r="S162" s="181">
        <f>'дод 2'!S237</f>
        <v>0</v>
      </c>
      <c r="T162" s="181">
        <f>'дод 2'!T237</f>
        <v>0</v>
      </c>
      <c r="U162" s="181">
        <f>'дод 2'!U237</f>
        <v>0</v>
      </c>
      <c r="V162" s="181">
        <f>'дод 2'!V237</f>
        <v>0</v>
      </c>
      <c r="W162" s="185"/>
      <c r="X162" s="181">
        <f>'дод 2'!X237</f>
        <v>1627628.18</v>
      </c>
      <c r="Y162" s="208"/>
    </row>
    <row r="163" spans="1:25" ht="24" customHeight="1" x14ac:dyDescent="0.25">
      <c r="A163" s="36" t="s">
        <v>130</v>
      </c>
      <c r="B163" s="36" t="s">
        <v>70</v>
      </c>
      <c r="C163" s="3" t="s">
        <v>131</v>
      </c>
      <c r="D163" s="181">
        <f>'дод 2'!D238+'дод 2'!D271</f>
        <v>225440075.50999999</v>
      </c>
      <c r="E163" s="181">
        <f>'дод 2'!E238+'дод 2'!E271</f>
        <v>0</v>
      </c>
      <c r="F163" s="181">
        <f>'дод 2'!F238+'дод 2'!F271</f>
        <v>34990460</v>
      </c>
      <c r="G163" s="181">
        <f>'дод 2'!G238+'дод 2'!G271</f>
        <v>165410995.63999999</v>
      </c>
      <c r="H163" s="181">
        <f>'дод 2'!H238+'дод 2'!H271</f>
        <v>0</v>
      </c>
      <c r="I163" s="181">
        <f>'дод 2'!I238+'дод 2'!I271</f>
        <v>20054435.969999999</v>
      </c>
      <c r="J163" s="185">
        <f t="shared" si="81"/>
        <v>73.372489459028216</v>
      </c>
      <c r="K163" s="181">
        <f>'дод 2'!K238+'дод 2'!K271</f>
        <v>82377139.579999998</v>
      </c>
      <c r="L163" s="181">
        <f>'дод 2'!L238+'дод 2'!L271</f>
        <v>82377139.579999998</v>
      </c>
      <c r="M163" s="181">
        <f>'дод 2'!M238+'дод 2'!M271</f>
        <v>0</v>
      </c>
      <c r="N163" s="181">
        <f>'дод 2'!N238+'дод 2'!N271</f>
        <v>0</v>
      </c>
      <c r="O163" s="181">
        <f>'дод 2'!O238+'дод 2'!O271</f>
        <v>0</v>
      </c>
      <c r="P163" s="181">
        <f>'дод 2'!P238+'дод 2'!P271</f>
        <v>82377139.579999998</v>
      </c>
      <c r="Q163" s="181">
        <f>'дод 2'!Q238+'дод 2'!Q271</f>
        <v>51389604.119999997</v>
      </c>
      <c r="R163" s="181">
        <f>'дод 2'!R238+'дод 2'!R271</f>
        <v>51389604.119999997</v>
      </c>
      <c r="S163" s="181">
        <f>'дод 2'!S238+'дод 2'!S271</f>
        <v>0</v>
      </c>
      <c r="T163" s="181">
        <f>'дод 2'!T238+'дод 2'!T271</f>
        <v>0</v>
      </c>
      <c r="U163" s="181">
        <f>'дод 2'!U238+'дод 2'!U271</f>
        <v>0</v>
      </c>
      <c r="V163" s="181">
        <f>'дод 2'!V238+'дод 2'!V271</f>
        <v>51389604.119999997</v>
      </c>
      <c r="W163" s="185">
        <f t="shared" si="83"/>
        <v>62.383331567483388</v>
      </c>
      <c r="X163" s="181">
        <f>'дод 2'!X238+'дод 2'!X271</f>
        <v>216800599.75999999</v>
      </c>
      <c r="Y163" s="208"/>
    </row>
    <row r="164" spans="1:25" ht="83.25" customHeight="1" x14ac:dyDescent="0.25">
      <c r="A164" s="36">
        <v>6083</v>
      </c>
      <c r="B164" s="52" t="s">
        <v>68</v>
      </c>
      <c r="C164" s="11" t="s">
        <v>438</v>
      </c>
      <c r="D164" s="181">
        <f>'дод 2'!D210</f>
        <v>0</v>
      </c>
      <c r="E164" s="181">
        <f>'дод 2'!E210</f>
        <v>0</v>
      </c>
      <c r="F164" s="181">
        <f>'дод 2'!F210</f>
        <v>0</v>
      </c>
      <c r="G164" s="181">
        <f>'дод 2'!G210</f>
        <v>0</v>
      </c>
      <c r="H164" s="181">
        <f>'дод 2'!H210</f>
        <v>0</v>
      </c>
      <c r="I164" s="181">
        <f>'дод 2'!I210</f>
        <v>0</v>
      </c>
      <c r="J164" s="185"/>
      <c r="K164" s="181">
        <f>'дод 2'!K210</f>
        <v>30000</v>
      </c>
      <c r="L164" s="181">
        <f>'дод 2'!L210</f>
        <v>30000</v>
      </c>
      <c r="M164" s="181">
        <f>'дод 2'!M210</f>
        <v>0</v>
      </c>
      <c r="N164" s="181">
        <f>'дод 2'!N210</f>
        <v>0</v>
      </c>
      <c r="O164" s="181">
        <f>'дод 2'!O210</f>
        <v>0</v>
      </c>
      <c r="P164" s="181">
        <f>'дод 2'!P210</f>
        <v>30000</v>
      </c>
      <c r="Q164" s="181">
        <f>'дод 2'!Q210</f>
        <v>29928</v>
      </c>
      <c r="R164" s="181">
        <f>'дод 2'!R210</f>
        <v>29928</v>
      </c>
      <c r="S164" s="181">
        <f>'дод 2'!S210</f>
        <v>0</v>
      </c>
      <c r="T164" s="181">
        <f>'дод 2'!T210</f>
        <v>0</v>
      </c>
      <c r="U164" s="181">
        <f>'дод 2'!U210</f>
        <v>0</v>
      </c>
      <c r="V164" s="181">
        <f>'дод 2'!V210</f>
        <v>29928</v>
      </c>
      <c r="W164" s="185">
        <f t="shared" si="83"/>
        <v>99.76</v>
      </c>
      <c r="X164" s="181">
        <f>'дод 2'!X210</f>
        <v>29928</v>
      </c>
      <c r="Y164" s="208"/>
    </row>
    <row r="165" spans="1:25" s="49" customFormat="1" ht="126" hidden="1" customHeight="1" x14ac:dyDescent="0.25">
      <c r="A165" s="68"/>
      <c r="B165" s="78"/>
      <c r="C165" s="79" t="s">
        <v>445</v>
      </c>
      <c r="D165" s="182" t="e">
        <f>'дод 2'!D211</f>
        <v>#REF!</v>
      </c>
      <c r="E165" s="182">
        <f>'дод 2'!E211</f>
        <v>0</v>
      </c>
      <c r="F165" s="182">
        <f>'дод 2'!F211</f>
        <v>0</v>
      </c>
      <c r="G165" s="182">
        <f>'дод 2'!G211</f>
        <v>0</v>
      </c>
      <c r="H165" s="182">
        <f>'дод 2'!H211</f>
        <v>0</v>
      </c>
      <c r="I165" s="182">
        <f>'дод 2'!I211</f>
        <v>0</v>
      </c>
      <c r="J165" s="185"/>
      <c r="K165" s="182">
        <f>'дод 2'!K211</f>
        <v>0</v>
      </c>
      <c r="L165" s="182">
        <f>'дод 2'!L211</f>
        <v>0</v>
      </c>
      <c r="M165" s="182">
        <f>'дод 2'!M211</f>
        <v>0</v>
      </c>
      <c r="N165" s="182">
        <f>'дод 2'!N211</f>
        <v>0</v>
      </c>
      <c r="O165" s="182">
        <f>'дод 2'!O211</f>
        <v>0</v>
      </c>
      <c r="P165" s="182">
        <f>'дод 2'!P211</f>
        <v>0</v>
      </c>
      <c r="Q165" s="182">
        <f>'дод 2'!Q211</f>
        <v>0</v>
      </c>
      <c r="R165" s="182">
        <f>'дод 2'!R211</f>
        <v>0</v>
      </c>
      <c r="S165" s="182">
        <f>'дод 2'!S211</f>
        <v>0</v>
      </c>
      <c r="T165" s="182">
        <f>'дод 2'!T211</f>
        <v>0</v>
      </c>
      <c r="U165" s="182">
        <f>'дод 2'!U211</f>
        <v>0</v>
      </c>
      <c r="V165" s="182">
        <f>'дод 2'!V211</f>
        <v>0</v>
      </c>
      <c r="W165" s="185" t="e">
        <f t="shared" si="83"/>
        <v>#DIV/0!</v>
      </c>
      <c r="X165" s="182" t="e">
        <f>'дод 2'!X211</f>
        <v>#REF!</v>
      </c>
      <c r="Y165" s="208"/>
    </row>
    <row r="166" spans="1:25" s="49" customFormat="1" ht="54.75" customHeight="1" x14ac:dyDescent="0.25">
      <c r="A166" s="36" t="s">
        <v>134</v>
      </c>
      <c r="B166" s="41" t="s">
        <v>68</v>
      </c>
      <c r="C166" s="3" t="s">
        <v>135</v>
      </c>
      <c r="D166" s="181">
        <f>'дод 2'!D272</f>
        <v>0</v>
      </c>
      <c r="E166" s="181">
        <f>'дод 2'!E272</f>
        <v>0</v>
      </c>
      <c r="F166" s="181">
        <f>'дод 2'!F272</f>
        <v>0</v>
      </c>
      <c r="G166" s="181">
        <f>'дод 2'!G272</f>
        <v>0</v>
      </c>
      <c r="H166" s="181">
        <f>'дод 2'!H272</f>
        <v>0</v>
      </c>
      <c r="I166" s="181">
        <f>'дод 2'!I272</f>
        <v>0</v>
      </c>
      <c r="J166" s="185"/>
      <c r="K166" s="181">
        <f>'дод 2'!K272</f>
        <v>71348.649999999994</v>
      </c>
      <c r="L166" s="181">
        <f>'дод 2'!L272</f>
        <v>0</v>
      </c>
      <c r="M166" s="181">
        <f>'дод 2'!M272</f>
        <v>0</v>
      </c>
      <c r="N166" s="181">
        <f>'дод 2'!N272</f>
        <v>0</v>
      </c>
      <c r="O166" s="181">
        <f>'дод 2'!O272</f>
        <v>0</v>
      </c>
      <c r="P166" s="181">
        <f>'дод 2'!P272</f>
        <v>71348.649999999994</v>
      </c>
      <c r="Q166" s="181">
        <f>'дод 2'!Q272</f>
        <v>0</v>
      </c>
      <c r="R166" s="181">
        <f>'дод 2'!R272</f>
        <v>0</v>
      </c>
      <c r="S166" s="181">
        <f>'дод 2'!S272</f>
        <v>0</v>
      </c>
      <c r="T166" s="181">
        <f>'дод 2'!T272</f>
        <v>0</v>
      </c>
      <c r="U166" s="181">
        <f>'дод 2'!U272</f>
        <v>0</v>
      </c>
      <c r="V166" s="181">
        <f>'дод 2'!V272</f>
        <v>0</v>
      </c>
      <c r="W166" s="185">
        <f t="shared" si="83"/>
        <v>0</v>
      </c>
      <c r="X166" s="181">
        <f>'дод 2'!X272</f>
        <v>0</v>
      </c>
      <c r="Y166" s="208"/>
    </row>
    <row r="167" spans="1:25" ht="36" customHeight="1" x14ac:dyDescent="0.25">
      <c r="A167" s="36" t="s">
        <v>141</v>
      </c>
      <c r="B167" s="41" t="s">
        <v>312</v>
      </c>
      <c r="C167" s="3" t="s">
        <v>142</v>
      </c>
      <c r="D167" s="181">
        <f>'дод 2'!D239+'дод 2'!D290</f>
        <v>16929966.280000001</v>
      </c>
      <c r="E167" s="181">
        <f>'дод 2'!E239+'дод 2'!E290</f>
        <v>0</v>
      </c>
      <c r="F167" s="181">
        <f>'дод 2'!F239+'дод 2'!F290</f>
        <v>27500</v>
      </c>
      <c r="G167" s="181">
        <f>'дод 2'!G239+'дод 2'!G290</f>
        <v>1939860.13</v>
      </c>
      <c r="H167" s="181">
        <f>'дод 2'!H239+'дод 2'!H290</f>
        <v>0</v>
      </c>
      <c r="I167" s="181">
        <f>'дод 2'!I239+'дод 2'!I290</f>
        <v>21031.8</v>
      </c>
      <c r="J167" s="185">
        <f t="shared" si="81"/>
        <v>11.458145266902443</v>
      </c>
      <c r="K167" s="181">
        <f>'дод 2'!K239+'дод 2'!K290</f>
        <v>1785000</v>
      </c>
      <c r="L167" s="181">
        <f>'дод 2'!L239+'дод 2'!L290</f>
        <v>0</v>
      </c>
      <c r="M167" s="181">
        <f>'дод 2'!M239+'дод 2'!M290</f>
        <v>1785000</v>
      </c>
      <c r="N167" s="181">
        <f>'дод 2'!N239+'дод 2'!N290</f>
        <v>0</v>
      </c>
      <c r="O167" s="181">
        <f>'дод 2'!O239+'дод 2'!O290</f>
        <v>0</v>
      </c>
      <c r="P167" s="181">
        <f>'дод 2'!P239+'дод 2'!P290</f>
        <v>0</v>
      </c>
      <c r="Q167" s="181">
        <f>'дод 2'!Q239+'дод 2'!Q290</f>
        <v>36408.9</v>
      </c>
      <c r="R167" s="181">
        <f>'дод 2'!R239+'дод 2'!R290</f>
        <v>0</v>
      </c>
      <c r="S167" s="181">
        <f>'дод 2'!S239+'дод 2'!S290</f>
        <v>36408.9</v>
      </c>
      <c r="T167" s="181">
        <f>'дод 2'!T239+'дод 2'!T290</f>
        <v>0</v>
      </c>
      <c r="U167" s="181">
        <f>'дод 2'!U239+'дод 2'!U290</f>
        <v>0</v>
      </c>
      <c r="V167" s="181">
        <f>'дод 2'!V239+'дод 2'!V290</f>
        <v>0</v>
      </c>
      <c r="W167" s="185">
        <f t="shared" si="83"/>
        <v>2.0397142857142856</v>
      </c>
      <c r="X167" s="181">
        <f>'дод 2'!X239+'дод 2'!X290</f>
        <v>1976269.0299999998</v>
      </c>
      <c r="Y167" s="208"/>
    </row>
    <row r="168" spans="1:25" s="47" customFormat="1" ht="21.75" customHeight="1" x14ac:dyDescent="0.25">
      <c r="A168" s="37" t="s">
        <v>136</v>
      </c>
      <c r="B168" s="40"/>
      <c r="C168" s="2" t="s">
        <v>407</v>
      </c>
      <c r="D168" s="179">
        <f>D173+D175+D195+D211+D213+D225</f>
        <v>75593461.549999997</v>
      </c>
      <c r="E168" s="179">
        <f t="shared" ref="E168:X168" si="90">E173+E175+E195+E211+E213+E225</f>
        <v>0</v>
      </c>
      <c r="F168" s="179">
        <f t="shared" si="90"/>
        <v>0</v>
      </c>
      <c r="G168" s="179">
        <f>G173+G175+G195+G211+G213+G225</f>
        <v>51867534.18</v>
      </c>
      <c r="H168" s="179">
        <f t="shared" ref="H168:I168" si="91">H173+H175+H195+H211+H213+H225</f>
        <v>0</v>
      </c>
      <c r="I168" s="179">
        <f t="shared" si="91"/>
        <v>0</v>
      </c>
      <c r="J168" s="180">
        <f t="shared" si="81"/>
        <v>68.61378367452204</v>
      </c>
      <c r="K168" s="179">
        <f t="shared" si="90"/>
        <v>437740643.01999998</v>
      </c>
      <c r="L168" s="179">
        <f t="shared" si="90"/>
        <v>417287721.14999998</v>
      </c>
      <c r="M168" s="179">
        <f t="shared" si="90"/>
        <v>2948437.8699999996</v>
      </c>
      <c r="N168" s="179">
        <f t="shared" si="90"/>
        <v>0</v>
      </c>
      <c r="O168" s="179">
        <f t="shared" si="90"/>
        <v>0</v>
      </c>
      <c r="P168" s="179">
        <f t="shared" si="90"/>
        <v>434792205.14999998</v>
      </c>
      <c r="Q168" s="179">
        <f t="shared" ref="Q168:V168" si="92">Q173+Q175+Q195+Q211+Q213+Q225</f>
        <v>139494963.69</v>
      </c>
      <c r="R168" s="179">
        <f t="shared" si="92"/>
        <v>121441009.38999999</v>
      </c>
      <c r="S168" s="179">
        <f t="shared" si="92"/>
        <v>376755.38</v>
      </c>
      <c r="T168" s="179">
        <f t="shared" si="92"/>
        <v>0</v>
      </c>
      <c r="U168" s="179">
        <f t="shared" si="92"/>
        <v>0</v>
      </c>
      <c r="V168" s="179">
        <f t="shared" si="92"/>
        <v>139118208.31</v>
      </c>
      <c r="W168" s="180">
        <f t="shared" si="83"/>
        <v>31.867034947364164</v>
      </c>
      <c r="X168" s="179">
        <f t="shared" si="90"/>
        <v>191362497.86999997</v>
      </c>
      <c r="Y168" s="208"/>
    </row>
    <row r="169" spans="1:25" s="48" customFormat="1" ht="47.25" x14ac:dyDescent="0.25">
      <c r="A169" s="62"/>
      <c r="B169" s="63"/>
      <c r="C169" s="66" t="s">
        <v>388</v>
      </c>
      <c r="D169" s="183">
        <f>D176</f>
        <v>0</v>
      </c>
      <c r="E169" s="183">
        <f t="shared" ref="E169:X169" si="93">E176</f>
        <v>0</v>
      </c>
      <c r="F169" s="183">
        <f t="shared" si="93"/>
        <v>0</v>
      </c>
      <c r="G169" s="183">
        <f>G176</f>
        <v>0</v>
      </c>
      <c r="H169" s="183">
        <f t="shared" ref="H169:I169" si="94">H176</f>
        <v>0</v>
      </c>
      <c r="I169" s="183">
        <f t="shared" si="94"/>
        <v>0</v>
      </c>
      <c r="J169" s="184"/>
      <c r="K169" s="183">
        <f t="shared" si="93"/>
        <v>20015420</v>
      </c>
      <c r="L169" s="183">
        <f t="shared" si="93"/>
        <v>16522470</v>
      </c>
      <c r="M169" s="183">
        <f t="shared" si="93"/>
        <v>0</v>
      </c>
      <c r="N169" s="183">
        <f t="shared" si="93"/>
        <v>0</v>
      </c>
      <c r="O169" s="183">
        <f t="shared" si="93"/>
        <v>0</v>
      </c>
      <c r="P169" s="183">
        <f t="shared" si="93"/>
        <v>20015420</v>
      </c>
      <c r="Q169" s="183">
        <f t="shared" ref="Q169:V169" si="95">Q176</f>
        <v>5295802.04</v>
      </c>
      <c r="R169" s="183">
        <f t="shared" si="95"/>
        <v>5295802.04</v>
      </c>
      <c r="S169" s="183">
        <f t="shared" si="95"/>
        <v>0</v>
      </c>
      <c r="T169" s="183">
        <f t="shared" si="95"/>
        <v>0</v>
      </c>
      <c r="U169" s="183">
        <f t="shared" si="95"/>
        <v>0</v>
      </c>
      <c r="V169" s="183">
        <f t="shared" si="95"/>
        <v>5295802.04</v>
      </c>
      <c r="W169" s="184">
        <f t="shared" si="83"/>
        <v>26.458610611218752</v>
      </c>
      <c r="X169" s="183">
        <f t="shared" si="93"/>
        <v>5295802.04</v>
      </c>
      <c r="Y169" s="208"/>
    </row>
    <row r="170" spans="1:25" s="48" customFormat="1" ht="110.25" hidden="1" customHeight="1" x14ac:dyDescent="0.25">
      <c r="A170" s="62"/>
      <c r="B170" s="63"/>
      <c r="C170" s="66" t="s">
        <v>397</v>
      </c>
      <c r="D170" s="183">
        <f>D196</f>
        <v>0</v>
      </c>
      <c r="E170" s="183">
        <f t="shared" ref="E170:P170" si="96">E196</f>
        <v>0</v>
      </c>
      <c r="F170" s="183">
        <f t="shared" si="96"/>
        <v>0</v>
      </c>
      <c r="G170" s="183">
        <f>G196</f>
        <v>0</v>
      </c>
      <c r="H170" s="183">
        <f t="shared" ref="H170:I170" si="97">H196</f>
        <v>0</v>
      </c>
      <c r="I170" s="183">
        <f t="shared" si="97"/>
        <v>0</v>
      </c>
      <c r="J170" s="184"/>
      <c r="K170" s="183">
        <f t="shared" si="96"/>
        <v>0</v>
      </c>
      <c r="L170" s="183">
        <f t="shared" si="96"/>
        <v>0</v>
      </c>
      <c r="M170" s="183">
        <f t="shared" si="96"/>
        <v>0</v>
      </c>
      <c r="N170" s="183">
        <f t="shared" si="96"/>
        <v>0</v>
      </c>
      <c r="O170" s="183">
        <f t="shared" si="96"/>
        <v>0</v>
      </c>
      <c r="P170" s="183">
        <f t="shared" si="96"/>
        <v>0</v>
      </c>
      <c r="Q170" s="183">
        <f t="shared" ref="Q170:V170" si="98">Q196</f>
        <v>0</v>
      </c>
      <c r="R170" s="183">
        <f t="shared" si="98"/>
        <v>0</v>
      </c>
      <c r="S170" s="183">
        <f t="shared" si="98"/>
        <v>0</v>
      </c>
      <c r="T170" s="183">
        <f t="shared" si="98"/>
        <v>0</v>
      </c>
      <c r="U170" s="183">
        <f t="shared" si="98"/>
        <v>0</v>
      </c>
      <c r="V170" s="183">
        <f t="shared" si="98"/>
        <v>0</v>
      </c>
      <c r="W170" s="184" t="e">
        <f t="shared" si="83"/>
        <v>#DIV/0!</v>
      </c>
      <c r="X170" s="183">
        <f t="shared" ref="X170" si="99">X196</f>
        <v>0</v>
      </c>
      <c r="Y170" s="208"/>
    </row>
    <row r="171" spans="1:25" s="48" customFormat="1" x14ac:dyDescent="0.25">
      <c r="A171" s="62"/>
      <c r="B171" s="63"/>
      <c r="C171" s="67" t="s">
        <v>395</v>
      </c>
      <c r="D171" s="183">
        <f>D177+D198</f>
        <v>200000</v>
      </c>
      <c r="E171" s="183">
        <f t="shared" ref="E171:X171" si="100">E177+E198</f>
        <v>0</v>
      </c>
      <c r="F171" s="183">
        <f t="shared" si="100"/>
        <v>0</v>
      </c>
      <c r="G171" s="183">
        <f>G177+G198</f>
        <v>0</v>
      </c>
      <c r="H171" s="183">
        <f t="shared" ref="H171:I171" si="101">H177+H198</f>
        <v>0</v>
      </c>
      <c r="I171" s="183">
        <f t="shared" si="101"/>
        <v>0</v>
      </c>
      <c r="J171" s="184"/>
      <c r="K171" s="183">
        <f t="shared" si="100"/>
        <v>450000</v>
      </c>
      <c r="L171" s="183">
        <f t="shared" si="100"/>
        <v>450000</v>
      </c>
      <c r="M171" s="183">
        <f t="shared" si="100"/>
        <v>0</v>
      </c>
      <c r="N171" s="183">
        <f t="shared" si="100"/>
        <v>0</v>
      </c>
      <c r="O171" s="183">
        <f t="shared" si="100"/>
        <v>0</v>
      </c>
      <c r="P171" s="183">
        <f t="shared" si="100"/>
        <v>450000</v>
      </c>
      <c r="Q171" s="183">
        <f t="shared" ref="Q171:V171" si="102">Q177+Q198</f>
        <v>0</v>
      </c>
      <c r="R171" s="183">
        <f t="shared" si="102"/>
        <v>0</v>
      </c>
      <c r="S171" s="183">
        <f t="shared" si="102"/>
        <v>0</v>
      </c>
      <c r="T171" s="183">
        <f t="shared" si="102"/>
        <v>0</v>
      </c>
      <c r="U171" s="183">
        <f t="shared" si="102"/>
        <v>0</v>
      </c>
      <c r="V171" s="183">
        <f t="shared" si="102"/>
        <v>0</v>
      </c>
      <c r="W171" s="184">
        <f t="shared" si="83"/>
        <v>0</v>
      </c>
      <c r="X171" s="183">
        <f t="shared" si="100"/>
        <v>0</v>
      </c>
      <c r="Y171" s="208"/>
    </row>
    <row r="172" spans="1:25" s="48" customFormat="1" ht="18" customHeight="1" x14ac:dyDescent="0.25">
      <c r="A172" s="62"/>
      <c r="B172" s="62"/>
      <c r="C172" s="72" t="s">
        <v>419</v>
      </c>
      <c r="D172" s="183">
        <f>D214</f>
        <v>0</v>
      </c>
      <c r="E172" s="183">
        <f t="shared" ref="E172:X172" si="103">E214</f>
        <v>0</v>
      </c>
      <c r="F172" s="183">
        <f t="shared" si="103"/>
        <v>0</v>
      </c>
      <c r="G172" s="183">
        <f>G214</f>
        <v>0</v>
      </c>
      <c r="H172" s="183">
        <f t="shared" ref="H172:I172" si="104">H214</f>
        <v>0</v>
      </c>
      <c r="I172" s="183">
        <f t="shared" si="104"/>
        <v>0</v>
      </c>
      <c r="J172" s="184"/>
      <c r="K172" s="183">
        <f t="shared" si="103"/>
        <v>127771665.12</v>
      </c>
      <c r="L172" s="183">
        <f t="shared" si="103"/>
        <v>127771665.12</v>
      </c>
      <c r="M172" s="183">
        <f t="shared" si="103"/>
        <v>0</v>
      </c>
      <c r="N172" s="183">
        <f t="shared" si="103"/>
        <v>0</v>
      </c>
      <c r="O172" s="183">
        <f t="shared" si="103"/>
        <v>0</v>
      </c>
      <c r="P172" s="183">
        <f t="shared" si="103"/>
        <v>127771665.12</v>
      </c>
      <c r="Q172" s="183">
        <f t="shared" ref="Q172:V172" si="105">Q214</f>
        <v>0</v>
      </c>
      <c r="R172" s="183">
        <f t="shared" si="105"/>
        <v>0</v>
      </c>
      <c r="S172" s="183">
        <f t="shared" si="105"/>
        <v>0</v>
      </c>
      <c r="T172" s="183">
        <f t="shared" si="105"/>
        <v>0</v>
      </c>
      <c r="U172" s="183">
        <f t="shared" si="105"/>
        <v>0</v>
      </c>
      <c r="V172" s="183">
        <f t="shared" si="105"/>
        <v>0</v>
      </c>
      <c r="W172" s="184">
        <f t="shared" si="83"/>
        <v>0</v>
      </c>
      <c r="X172" s="183">
        <f t="shared" si="103"/>
        <v>0</v>
      </c>
      <c r="Y172" s="208"/>
    </row>
    <row r="173" spans="1:25" s="47" customFormat="1" ht="31.5" x14ac:dyDescent="0.25">
      <c r="A173" s="37" t="s">
        <v>143</v>
      </c>
      <c r="B173" s="40"/>
      <c r="C173" s="2" t="s">
        <v>144</v>
      </c>
      <c r="D173" s="179">
        <f t="shared" ref="D173:X173" si="106">D174</f>
        <v>450000</v>
      </c>
      <c r="E173" s="179">
        <f t="shared" si="106"/>
        <v>0</v>
      </c>
      <c r="F173" s="179">
        <f t="shared" si="106"/>
        <v>0</v>
      </c>
      <c r="G173" s="179">
        <f t="shared" si="106"/>
        <v>3700</v>
      </c>
      <c r="H173" s="179">
        <f t="shared" si="106"/>
        <v>0</v>
      </c>
      <c r="I173" s="179">
        <f t="shared" si="106"/>
        <v>0</v>
      </c>
      <c r="J173" s="180">
        <f t="shared" si="81"/>
        <v>0.8222222222222223</v>
      </c>
      <c r="K173" s="179">
        <f t="shared" si="106"/>
        <v>0</v>
      </c>
      <c r="L173" s="179">
        <f t="shared" si="106"/>
        <v>0</v>
      </c>
      <c r="M173" s="179">
        <f t="shared" si="106"/>
        <v>0</v>
      </c>
      <c r="N173" s="179">
        <f t="shared" si="106"/>
        <v>0</v>
      </c>
      <c r="O173" s="179">
        <f t="shared" si="106"/>
        <v>0</v>
      </c>
      <c r="P173" s="179">
        <f t="shared" si="106"/>
        <v>0</v>
      </c>
      <c r="Q173" s="179">
        <f t="shared" si="106"/>
        <v>0</v>
      </c>
      <c r="R173" s="179">
        <f t="shared" si="106"/>
        <v>0</v>
      </c>
      <c r="S173" s="179">
        <f t="shared" si="106"/>
        <v>0</v>
      </c>
      <c r="T173" s="179">
        <f t="shared" si="106"/>
        <v>0</v>
      </c>
      <c r="U173" s="179">
        <f t="shared" si="106"/>
        <v>0</v>
      </c>
      <c r="V173" s="179">
        <f t="shared" si="106"/>
        <v>0</v>
      </c>
      <c r="W173" s="180"/>
      <c r="X173" s="179">
        <f t="shared" si="106"/>
        <v>3700</v>
      </c>
      <c r="Y173" s="208"/>
    </row>
    <row r="174" spans="1:25" ht="24" customHeight="1" x14ac:dyDescent="0.25">
      <c r="A174" s="36" t="s">
        <v>137</v>
      </c>
      <c r="B174" s="36" t="s">
        <v>83</v>
      </c>
      <c r="C174" s="3" t="s">
        <v>345</v>
      </c>
      <c r="D174" s="181">
        <f>'дод 2'!D300</f>
        <v>450000</v>
      </c>
      <c r="E174" s="181">
        <f>'дод 2'!E300</f>
        <v>0</v>
      </c>
      <c r="F174" s="181">
        <f>'дод 2'!F300</f>
        <v>0</v>
      </c>
      <c r="G174" s="181">
        <f>'дод 2'!G300</f>
        <v>3700</v>
      </c>
      <c r="H174" s="181">
        <f>'дод 2'!H300</f>
        <v>0</v>
      </c>
      <c r="I174" s="181">
        <f>'дод 2'!I300</f>
        <v>0</v>
      </c>
      <c r="J174" s="180">
        <f t="shared" si="81"/>
        <v>0.8222222222222223</v>
      </c>
      <c r="K174" s="181">
        <f>'дод 2'!K300</f>
        <v>0</v>
      </c>
      <c r="L174" s="181">
        <f>'дод 2'!L300</f>
        <v>0</v>
      </c>
      <c r="M174" s="181">
        <f>'дод 2'!M300</f>
        <v>0</v>
      </c>
      <c r="N174" s="181">
        <f>'дод 2'!N300</f>
        <v>0</v>
      </c>
      <c r="O174" s="181">
        <f>'дод 2'!O300</f>
        <v>0</v>
      </c>
      <c r="P174" s="181">
        <f>'дод 2'!P300</f>
        <v>0</v>
      </c>
      <c r="Q174" s="181">
        <f>'дод 2'!Q300</f>
        <v>0</v>
      </c>
      <c r="R174" s="181">
        <f>'дод 2'!R300</f>
        <v>0</v>
      </c>
      <c r="S174" s="181">
        <f>'дод 2'!S300</f>
        <v>0</v>
      </c>
      <c r="T174" s="181">
        <f>'дод 2'!T300</f>
        <v>0</v>
      </c>
      <c r="U174" s="181">
        <f>'дод 2'!U300</f>
        <v>0</v>
      </c>
      <c r="V174" s="181">
        <f>'дод 2'!V300</f>
        <v>0</v>
      </c>
      <c r="W174" s="180"/>
      <c r="X174" s="181">
        <f>'дод 2'!X300</f>
        <v>3700</v>
      </c>
      <c r="Y174" s="208"/>
    </row>
    <row r="175" spans="1:25" s="47" customFormat="1" ht="31.5" x14ac:dyDescent="0.25">
      <c r="A175" s="37" t="s">
        <v>97</v>
      </c>
      <c r="B175" s="37"/>
      <c r="C175" s="13" t="s">
        <v>585</v>
      </c>
      <c r="D175" s="179">
        <f>D178+D179+D181+D182+D183+D184+D185+D186+D187+D188+D190+D192+D194</f>
        <v>2364686</v>
      </c>
      <c r="E175" s="179">
        <f t="shared" ref="E175:X175" si="107">E178+E179+E181+E182+E183+E184+E185+E186+E187+E188+E190+E192+E194</f>
        <v>0</v>
      </c>
      <c r="F175" s="179">
        <f t="shared" si="107"/>
        <v>0</v>
      </c>
      <c r="G175" s="179">
        <f>G178+G179+G181+G182+G183+G184+G185+G186+G187+G188+G190+G192+G194</f>
        <v>820099</v>
      </c>
      <c r="H175" s="179">
        <f t="shared" ref="H175:I175" si="108">H178+H179+H181+H182+H183+H184+H185+H186+H187+H188+H190+H192+H194</f>
        <v>0</v>
      </c>
      <c r="I175" s="179">
        <f t="shared" si="108"/>
        <v>0</v>
      </c>
      <c r="J175" s="180">
        <f t="shared" si="81"/>
        <v>34.681095079854153</v>
      </c>
      <c r="K175" s="179">
        <f t="shared" si="107"/>
        <v>220409416.57999998</v>
      </c>
      <c r="L175" s="179">
        <f t="shared" si="107"/>
        <v>216916466.57999998</v>
      </c>
      <c r="M175" s="179">
        <f t="shared" si="107"/>
        <v>0</v>
      </c>
      <c r="N175" s="179">
        <f t="shared" si="107"/>
        <v>0</v>
      </c>
      <c r="O175" s="179">
        <f t="shared" si="107"/>
        <v>0</v>
      </c>
      <c r="P175" s="179">
        <f t="shared" si="107"/>
        <v>220409416.57999998</v>
      </c>
      <c r="Q175" s="179">
        <f t="shared" ref="Q175:V175" si="109">Q178+Q179+Q181+Q182+Q183+Q184+Q185+Q186+Q187+Q188+Q190+Q192+Q194</f>
        <v>94620320.25999999</v>
      </c>
      <c r="R175" s="179">
        <f t="shared" si="109"/>
        <v>92263676.359999985</v>
      </c>
      <c r="S175" s="179">
        <f t="shared" si="109"/>
        <v>0</v>
      </c>
      <c r="T175" s="179">
        <f t="shared" si="109"/>
        <v>0</v>
      </c>
      <c r="U175" s="179">
        <f t="shared" si="109"/>
        <v>0</v>
      </c>
      <c r="V175" s="179">
        <f t="shared" si="109"/>
        <v>94620320.25999999</v>
      </c>
      <c r="W175" s="180">
        <f t="shared" si="83"/>
        <v>42.929345636944021</v>
      </c>
      <c r="X175" s="179">
        <f t="shared" si="107"/>
        <v>95440419.25999999</v>
      </c>
      <c r="Y175" s="208"/>
    </row>
    <row r="176" spans="1:25" s="48" customFormat="1" ht="53.25" customHeight="1" x14ac:dyDescent="0.25">
      <c r="A176" s="62"/>
      <c r="B176" s="62"/>
      <c r="C176" s="66" t="s">
        <v>388</v>
      </c>
      <c r="D176" s="183">
        <f>D191</f>
        <v>0</v>
      </c>
      <c r="E176" s="183">
        <f t="shared" ref="E176:X176" si="110">E191</f>
        <v>0</v>
      </c>
      <c r="F176" s="183">
        <f t="shared" si="110"/>
        <v>0</v>
      </c>
      <c r="G176" s="183">
        <f>G191</f>
        <v>0</v>
      </c>
      <c r="H176" s="183">
        <f t="shared" ref="H176:I176" si="111">H191</f>
        <v>0</v>
      </c>
      <c r="I176" s="183">
        <f t="shared" si="111"/>
        <v>0</v>
      </c>
      <c r="J176" s="180"/>
      <c r="K176" s="183">
        <f t="shared" si="110"/>
        <v>20015420</v>
      </c>
      <c r="L176" s="183">
        <f t="shared" si="110"/>
        <v>16522470</v>
      </c>
      <c r="M176" s="183">
        <f t="shared" si="110"/>
        <v>0</v>
      </c>
      <c r="N176" s="183">
        <f t="shared" si="110"/>
        <v>0</v>
      </c>
      <c r="O176" s="183">
        <f t="shared" si="110"/>
        <v>0</v>
      </c>
      <c r="P176" s="183">
        <f t="shared" si="110"/>
        <v>20015420</v>
      </c>
      <c r="Q176" s="183">
        <f t="shared" ref="Q176:V176" si="112">Q191</f>
        <v>5295802.04</v>
      </c>
      <c r="R176" s="183">
        <f t="shared" si="112"/>
        <v>5295802.04</v>
      </c>
      <c r="S176" s="183">
        <f t="shared" si="112"/>
        <v>0</v>
      </c>
      <c r="T176" s="183">
        <f t="shared" si="112"/>
        <v>0</v>
      </c>
      <c r="U176" s="183">
        <f t="shared" si="112"/>
        <v>0</v>
      </c>
      <c r="V176" s="183">
        <f t="shared" si="112"/>
        <v>5295802.04</v>
      </c>
      <c r="W176" s="180">
        <f t="shared" si="83"/>
        <v>26.458610611218752</v>
      </c>
      <c r="X176" s="183">
        <f t="shared" si="110"/>
        <v>5295802.04</v>
      </c>
      <c r="Y176" s="208"/>
    </row>
    <row r="177" spans="1:25" s="48" customFormat="1" x14ac:dyDescent="0.25">
      <c r="A177" s="62"/>
      <c r="B177" s="62"/>
      <c r="C177" s="67" t="s">
        <v>395</v>
      </c>
      <c r="D177" s="183">
        <f>D180+D193</f>
        <v>0</v>
      </c>
      <c r="E177" s="183">
        <f t="shared" ref="E177:X177" si="113">E180+E193</f>
        <v>0</v>
      </c>
      <c r="F177" s="183">
        <f t="shared" si="113"/>
        <v>0</v>
      </c>
      <c r="G177" s="183">
        <f>G180+G193</f>
        <v>0</v>
      </c>
      <c r="H177" s="183">
        <f t="shared" ref="H177:I177" si="114">H180+H193</f>
        <v>0</v>
      </c>
      <c r="I177" s="183">
        <f t="shared" si="114"/>
        <v>0</v>
      </c>
      <c r="J177" s="180"/>
      <c r="K177" s="183">
        <f t="shared" si="113"/>
        <v>450000</v>
      </c>
      <c r="L177" s="183">
        <f>L180+L193</f>
        <v>450000</v>
      </c>
      <c r="M177" s="183">
        <f t="shared" si="113"/>
        <v>0</v>
      </c>
      <c r="N177" s="183">
        <f t="shared" si="113"/>
        <v>0</v>
      </c>
      <c r="O177" s="183">
        <f t="shared" si="113"/>
        <v>0</v>
      </c>
      <c r="P177" s="183">
        <f t="shared" si="113"/>
        <v>450000</v>
      </c>
      <c r="Q177" s="183">
        <f t="shared" ref="Q177" si="115">Q180+Q193</f>
        <v>0</v>
      </c>
      <c r="R177" s="183">
        <f>R180+R193</f>
        <v>0</v>
      </c>
      <c r="S177" s="183">
        <f t="shared" ref="S177:V177" si="116">S180+S193</f>
        <v>0</v>
      </c>
      <c r="T177" s="183">
        <f t="shared" si="116"/>
        <v>0</v>
      </c>
      <c r="U177" s="183">
        <f t="shared" si="116"/>
        <v>0</v>
      </c>
      <c r="V177" s="183">
        <f t="shared" si="116"/>
        <v>0</v>
      </c>
      <c r="W177" s="180">
        <f t="shared" si="83"/>
        <v>0</v>
      </c>
      <c r="X177" s="183">
        <f t="shared" si="113"/>
        <v>0</v>
      </c>
      <c r="Y177" s="208"/>
    </row>
    <row r="178" spans="1:25" ht="33" customHeight="1" x14ac:dyDescent="0.25">
      <c r="A178" s="39" t="s">
        <v>272</v>
      </c>
      <c r="B178" s="39" t="s">
        <v>111</v>
      </c>
      <c r="C178" s="6" t="s">
        <v>549</v>
      </c>
      <c r="D178" s="181">
        <f>'дод 2'!D273+'дод 2'!D240</f>
        <v>0</v>
      </c>
      <c r="E178" s="181">
        <f>'дод 2'!E273+'дод 2'!E240</f>
        <v>0</v>
      </c>
      <c r="F178" s="181">
        <f>'дод 2'!F273+'дод 2'!F240</f>
        <v>0</v>
      </c>
      <c r="G178" s="181">
        <f>'дод 2'!G273+'дод 2'!G240</f>
        <v>0</v>
      </c>
      <c r="H178" s="181">
        <f>'дод 2'!H273+'дод 2'!H240</f>
        <v>0</v>
      </c>
      <c r="I178" s="181">
        <f>'дод 2'!I273+'дод 2'!I240</f>
        <v>0</v>
      </c>
      <c r="J178" s="185"/>
      <c r="K178" s="181">
        <f>'дод 2'!K273+'дод 2'!K240</f>
        <v>20078713</v>
      </c>
      <c r="L178" s="181">
        <f>'дод 2'!L273+'дод 2'!L240</f>
        <v>20078713</v>
      </c>
      <c r="M178" s="181">
        <f>'дод 2'!M273+'дод 2'!M240</f>
        <v>0</v>
      </c>
      <c r="N178" s="181">
        <f>'дод 2'!N273+'дод 2'!N240</f>
        <v>0</v>
      </c>
      <c r="O178" s="181">
        <f>'дод 2'!O273+'дод 2'!O240</f>
        <v>0</v>
      </c>
      <c r="P178" s="181">
        <f>'дод 2'!P273+'дод 2'!P240</f>
        <v>20078713</v>
      </c>
      <c r="Q178" s="181">
        <f>'дод 2'!Q273+'дод 2'!Q240</f>
        <v>8424828.9000000004</v>
      </c>
      <c r="R178" s="181">
        <f>'дод 2'!R273+'дод 2'!R240</f>
        <v>8424828.9000000004</v>
      </c>
      <c r="S178" s="181">
        <f>'дод 2'!S273+'дод 2'!S240</f>
        <v>0</v>
      </c>
      <c r="T178" s="181">
        <f>'дод 2'!T273+'дод 2'!T240</f>
        <v>0</v>
      </c>
      <c r="U178" s="181">
        <f>'дод 2'!U273+'дод 2'!U240</f>
        <v>0</v>
      </c>
      <c r="V178" s="181">
        <f>'дод 2'!V273+'дод 2'!V240</f>
        <v>8424828.9000000004</v>
      </c>
      <c r="W178" s="185">
        <f t="shared" si="83"/>
        <v>41.959008528086436</v>
      </c>
      <c r="X178" s="181">
        <f>'дод 2'!X273+'дод 2'!X240</f>
        <v>8424828.9000000004</v>
      </c>
      <c r="Y178" s="208"/>
    </row>
    <row r="179" spans="1:25" s="49" customFormat="1" ht="34.5" x14ac:dyDescent="0.25">
      <c r="A179" s="39" t="s">
        <v>277</v>
      </c>
      <c r="B179" s="39" t="s">
        <v>111</v>
      </c>
      <c r="C179" s="6" t="s">
        <v>586</v>
      </c>
      <c r="D179" s="181">
        <f>'дод 2'!D118+'дод 2'!D274</f>
        <v>0</v>
      </c>
      <c r="E179" s="181">
        <f>'дод 2'!E118+'дод 2'!E274</f>
        <v>0</v>
      </c>
      <c r="F179" s="181">
        <f>'дод 2'!F118+'дод 2'!F274</f>
        <v>0</v>
      </c>
      <c r="G179" s="181">
        <f>'дод 2'!G118+'дод 2'!G274</f>
        <v>0</v>
      </c>
      <c r="H179" s="181">
        <f>'дод 2'!H118+'дод 2'!H274</f>
        <v>0</v>
      </c>
      <c r="I179" s="181">
        <f>'дод 2'!I118+'дод 2'!I274</f>
        <v>0</v>
      </c>
      <c r="J179" s="185"/>
      <c r="K179" s="181">
        <f>'дод 2'!K118+'дод 2'!K274</f>
        <v>29915979</v>
      </c>
      <c r="L179" s="181">
        <f>'дод 2'!L118+'дод 2'!L274</f>
        <v>29915979</v>
      </c>
      <c r="M179" s="181">
        <f>'дод 2'!M118+'дод 2'!M274</f>
        <v>0</v>
      </c>
      <c r="N179" s="181">
        <f>'дод 2'!N118+'дод 2'!N274</f>
        <v>0</v>
      </c>
      <c r="O179" s="181">
        <f>'дод 2'!O118+'дод 2'!O274</f>
        <v>0</v>
      </c>
      <c r="P179" s="181">
        <f>'дод 2'!P118+'дод 2'!P274</f>
        <v>29915979</v>
      </c>
      <c r="Q179" s="181">
        <f>'дод 2'!Q118+'дод 2'!Q274</f>
        <v>11330251.68</v>
      </c>
      <c r="R179" s="181">
        <f>'дод 2'!R118+'дод 2'!R274</f>
        <v>11330251.68</v>
      </c>
      <c r="S179" s="181">
        <f>'дод 2'!S118+'дод 2'!S274</f>
        <v>0</v>
      </c>
      <c r="T179" s="181">
        <f>'дод 2'!T118+'дод 2'!T274</f>
        <v>0</v>
      </c>
      <c r="U179" s="181">
        <f>'дод 2'!U118+'дод 2'!U274</f>
        <v>0</v>
      </c>
      <c r="V179" s="181">
        <f>'дод 2'!V118+'дод 2'!V274</f>
        <v>11330251.68</v>
      </c>
      <c r="W179" s="185">
        <f t="shared" si="83"/>
        <v>37.873578130269443</v>
      </c>
      <c r="X179" s="181">
        <f>'дод 2'!X118+'дод 2'!X274</f>
        <v>11330251.68</v>
      </c>
      <c r="Y179" s="208"/>
    </row>
    <row r="180" spans="1:25" s="49" customFormat="1" ht="21.75" customHeight="1" x14ac:dyDescent="0.25">
      <c r="A180" s="71"/>
      <c r="B180" s="71"/>
      <c r="C180" s="76" t="s">
        <v>395</v>
      </c>
      <c r="D180" s="182">
        <f>'дод 2'!D119</f>
        <v>0</v>
      </c>
      <c r="E180" s="182">
        <f>'дод 2'!E119</f>
        <v>0</v>
      </c>
      <c r="F180" s="182">
        <f>'дод 2'!F119</f>
        <v>0</v>
      </c>
      <c r="G180" s="182">
        <f>'дод 2'!G119</f>
        <v>0</v>
      </c>
      <c r="H180" s="182">
        <f>'дод 2'!H119</f>
        <v>0</v>
      </c>
      <c r="I180" s="182">
        <f>'дод 2'!I119</f>
        <v>0</v>
      </c>
      <c r="J180" s="185"/>
      <c r="K180" s="182">
        <f>'дод 2'!K119</f>
        <v>250000</v>
      </c>
      <c r="L180" s="182">
        <f>'дод 2'!L119</f>
        <v>250000</v>
      </c>
      <c r="M180" s="182">
        <f>'дод 2'!M119</f>
        <v>0</v>
      </c>
      <c r="N180" s="182">
        <f>'дод 2'!N119</f>
        <v>0</v>
      </c>
      <c r="O180" s="182">
        <f>'дод 2'!O119</f>
        <v>0</v>
      </c>
      <c r="P180" s="182">
        <f>'дод 2'!P119</f>
        <v>250000</v>
      </c>
      <c r="Q180" s="182">
        <f>'дод 2'!Q119</f>
        <v>0</v>
      </c>
      <c r="R180" s="182">
        <f>'дод 2'!R119</f>
        <v>0</v>
      </c>
      <c r="S180" s="182">
        <f>'дод 2'!S119</f>
        <v>0</v>
      </c>
      <c r="T180" s="182">
        <f>'дод 2'!T119</f>
        <v>0</v>
      </c>
      <c r="U180" s="182">
        <f>'дод 2'!U119</f>
        <v>0</v>
      </c>
      <c r="V180" s="182">
        <f>'дод 2'!V119</f>
        <v>0</v>
      </c>
      <c r="W180" s="185">
        <f t="shared" si="83"/>
        <v>0</v>
      </c>
      <c r="X180" s="182">
        <f>'дод 2'!X119</f>
        <v>0</v>
      </c>
      <c r="Y180" s="208"/>
    </row>
    <row r="181" spans="1:25" s="49" customFormat="1" ht="24" customHeight="1" x14ac:dyDescent="0.25">
      <c r="A181" s="39" t="s">
        <v>279</v>
      </c>
      <c r="B181" s="39" t="s">
        <v>111</v>
      </c>
      <c r="C181" s="6" t="s">
        <v>546</v>
      </c>
      <c r="D181" s="181">
        <f>'дод 2'!D275+'дод 2'!D155</f>
        <v>0</v>
      </c>
      <c r="E181" s="181">
        <f>'дод 2'!E275+'дод 2'!E155</f>
        <v>0</v>
      </c>
      <c r="F181" s="181">
        <f>'дод 2'!F275+'дод 2'!F155</f>
        <v>0</v>
      </c>
      <c r="G181" s="181">
        <f>'дод 2'!G275+'дод 2'!G155</f>
        <v>0</v>
      </c>
      <c r="H181" s="181">
        <f>'дод 2'!H275+'дод 2'!H155</f>
        <v>0</v>
      </c>
      <c r="I181" s="181">
        <f>'дод 2'!I275+'дод 2'!I155</f>
        <v>0</v>
      </c>
      <c r="J181" s="185"/>
      <c r="K181" s="181">
        <f>'дод 2'!K275+'дод 2'!K155</f>
        <v>37733372</v>
      </c>
      <c r="L181" s="181">
        <f>'дод 2'!L275+'дод 2'!L155</f>
        <v>37733372</v>
      </c>
      <c r="M181" s="181">
        <f>'дод 2'!M275+'дод 2'!M155</f>
        <v>0</v>
      </c>
      <c r="N181" s="181">
        <f>'дод 2'!N275+'дод 2'!N155</f>
        <v>0</v>
      </c>
      <c r="O181" s="181">
        <f>'дод 2'!O275+'дод 2'!O155</f>
        <v>0</v>
      </c>
      <c r="P181" s="181">
        <f>'дод 2'!P275+'дод 2'!P155</f>
        <v>37733372</v>
      </c>
      <c r="Q181" s="181">
        <f>'дод 2'!Q275+'дод 2'!Q155</f>
        <v>20744217.82</v>
      </c>
      <c r="R181" s="181">
        <f>'дод 2'!R275+'дод 2'!R155</f>
        <v>20744217.82</v>
      </c>
      <c r="S181" s="181">
        <f>'дод 2'!S275+'дод 2'!S155</f>
        <v>0</v>
      </c>
      <c r="T181" s="181">
        <f>'дод 2'!T275+'дод 2'!T155</f>
        <v>0</v>
      </c>
      <c r="U181" s="181">
        <f>'дод 2'!U275+'дод 2'!U155</f>
        <v>0</v>
      </c>
      <c r="V181" s="181">
        <f>'дод 2'!V275+'дод 2'!V155</f>
        <v>20744217.82</v>
      </c>
      <c r="W181" s="185">
        <f t="shared" si="83"/>
        <v>54.975785943540913</v>
      </c>
      <c r="X181" s="181">
        <f>'дод 2'!X275+'дод 2'!X155</f>
        <v>20744217.82</v>
      </c>
      <c r="Y181" s="208"/>
    </row>
    <row r="182" spans="1:25" s="49" customFormat="1" ht="22.5" customHeight="1" x14ac:dyDescent="0.25">
      <c r="A182" s="39">
        <v>7323</v>
      </c>
      <c r="B182" s="64" t="s">
        <v>111</v>
      </c>
      <c r="C182" s="114" t="s">
        <v>547</v>
      </c>
      <c r="D182" s="181">
        <f>'дод 2'!D202</f>
        <v>0</v>
      </c>
      <c r="E182" s="181">
        <f>'дод 2'!E202</f>
        <v>0</v>
      </c>
      <c r="F182" s="181">
        <f>'дод 2'!F202</f>
        <v>0</v>
      </c>
      <c r="G182" s="181">
        <f>'дод 2'!G202</f>
        <v>0</v>
      </c>
      <c r="H182" s="181">
        <f>'дод 2'!H202</f>
        <v>0</v>
      </c>
      <c r="I182" s="181">
        <f>'дод 2'!I202</f>
        <v>0</v>
      </c>
      <c r="J182" s="185"/>
      <c r="K182" s="181">
        <f>'дод 2'!K202</f>
        <v>473213</v>
      </c>
      <c r="L182" s="181">
        <f>'дод 2'!L202</f>
        <v>473213</v>
      </c>
      <c r="M182" s="181">
        <f>'дод 2'!M202</f>
        <v>0</v>
      </c>
      <c r="N182" s="181">
        <f>'дод 2'!N202</f>
        <v>0</v>
      </c>
      <c r="O182" s="181">
        <f>'дод 2'!O202</f>
        <v>0</v>
      </c>
      <c r="P182" s="181">
        <f>'дод 2'!P202</f>
        <v>473213</v>
      </c>
      <c r="Q182" s="181">
        <f>'дод 2'!Q202</f>
        <v>0</v>
      </c>
      <c r="R182" s="181">
        <f>'дод 2'!R202</f>
        <v>0</v>
      </c>
      <c r="S182" s="181">
        <f>'дод 2'!S202</f>
        <v>0</v>
      </c>
      <c r="T182" s="181">
        <f>'дод 2'!T202</f>
        <v>0</v>
      </c>
      <c r="U182" s="181">
        <f>'дод 2'!U202</f>
        <v>0</v>
      </c>
      <c r="V182" s="181">
        <f>'дод 2'!V202</f>
        <v>0</v>
      </c>
      <c r="W182" s="185">
        <f t="shared" si="83"/>
        <v>0</v>
      </c>
      <c r="X182" s="181">
        <f>'дод 2'!X202</f>
        <v>0</v>
      </c>
      <c r="Y182" s="208"/>
    </row>
    <row r="183" spans="1:25" s="49" customFormat="1" ht="19.5" customHeight="1" x14ac:dyDescent="0.25">
      <c r="A183" s="39">
        <v>7324</v>
      </c>
      <c r="B183" s="64" t="s">
        <v>111</v>
      </c>
      <c r="C183" s="6" t="s">
        <v>548</v>
      </c>
      <c r="D183" s="181">
        <f>'дод 2'!D220+'дод 2'!D276</f>
        <v>0</v>
      </c>
      <c r="E183" s="181">
        <f>'дод 2'!E220+'дод 2'!E276</f>
        <v>0</v>
      </c>
      <c r="F183" s="181">
        <f>'дод 2'!F220+'дод 2'!F276</f>
        <v>0</v>
      </c>
      <c r="G183" s="181">
        <f>'дод 2'!G220+'дод 2'!G276</f>
        <v>0</v>
      </c>
      <c r="H183" s="181">
        <f>'дод 2'!H220+'дод 2'!H276</f>
        <v>0</v>
      </c>
      <c r="I183" s="181">
        <f>'дод 2'!I220+'дод 2'!I276</f>
        <v>0</v>
      </c>
      <c r="J183" s="185"/>
      <c r="K183" s="181">
        <f>'дод 2'!K220+'дод 2'!K276</f>
        <v>970000</v>
      </c>
      <c r="L183" s="181">
        <f>'дод 2'!L220+'дод 2'!L276</f>
        <v>970000</v>
      </c>
      <c r="M183" s="181">
        <f>'дод 2'!M220+'дод 2'!M276</f>
        <v>0</v>
      </c>
      <c r="N183" s="181">
        <f>'дод 2'!N220+'дод 2'!N276</f>
        <v>0</v>
      </c>
      <c r="O183" s="181">
        <f>'дод 2'!O220+'дод 2'!O276</f>
        <v>0</v>
      </c>
      <c r="P183" s="181">
        <f>'дод 2'!P220+'дод 2'!P276</f>
        <v>970000</v>
      </c>
      <c r="Q183" s="181">
        <f>'дод 2'!Q220+'дод 2'!Q276</f>
        <v>0</v>
      </c>
      <c r="R183" s="181">
        <f>'дод 2'!R220+'дод 2'!R276</f>
        <v>0</v>
      </c>
      <c r="S183" s="181">
        <f>'дод 2'!S220+'дод 2'!S276</f>
        <v>0</v>
      </c>
      <c r="T183" s="181">
        <f>'дод 2'!T220+'дод 2'!T276</f>
        <v>0</v>
      </c>
      <c r="U183" s="181">
        <f>'дод 2'!U220+'дод 2'!U276</f>
        <v>0</v>
      </c>
      <c r="V183" s="181">
        <f>'дод 2'!V220+'дод 2'!V276</f>
        <v>0</v>
      </c>
      <c r="W183" s="185">
        <f t="shared" si="83"/>
        <v>0</v>
      </c>
      <c r="X183" s="181">
        <f>'дод 2'!X220+'дод 2'!X276</f>
        <v>0</v>
      </c>
      <c r="Y183" s="208"/>
    </row>
    <row r="184" spans="1:25" s="49" customFormat="1" ht="34.5" x14ac:dyDescent="0.25">
      <c r="A184" s="39">
        <v>7325</v>
      </c>
      <c r="B184" s="64" t="s">
        <v>111</v>
      </c>
      <c r="C184" s="6" t="s">
        <v>543</v>
      </c>
      <c r="D184" s="181">
        <f>'дод 2'!D277+'дод 2'!D45</f>
        <v>0</v>
      </c>
      <c r="E184" s="181">
        <f>'дод 2'!E277+'дод 2'!E45</f>
        <v>0</v>
      </c>
      <c r="F184" s="181">
        <f>'дод 2'!F277+'дод 2'!F45</f>
        <v>0</v>
      </c>
      <c r="G184" s="181">
        <f>'дод 2'!G277+'дод 2'!G45</f>
        <v>0</v>
      </c>
      <c r="H184" s="181">
        <f>'дод 2'!H277+'дод 2'!H45</f>
        <v>0</v>
      </c>
      <c r="I184" s="181">
        <f>'дод 2'!I277+'дод 2'!I45</f>
        <v>0</v>
      </c>
      <c r="J184" s="185"/>
      <c r="K184" s="181">
        <f>'дод 2'!K277+'дод 2'!K45</f>
        <v>11589440</v>
      </c>
      <c r="L184" s="181">
        <f>'дод 2'!L277+'дод 2'!L45</f>
        <v>11589440</v>
      </c>
      <c r="M184" s="181">
        <f>'дод 2'!M277+'дод 2'!M45</f>
        <v>0</v>
      </c>
      <c r="N184" s="181">
        <f>'дод 2'!N277+'дод 2'!N45</f>
        <v>0</v>
      </c>
      <c r="O184" s="181">
        <f>'дод 2'!O277+'дод 2'!O45</f>
        <v>0</v>
      </c>
      <c r="P184" s="181">
        <f>'дод 2'!P277+'дод 2'!P45</f>
        <v>11589440</v>
      </c>
      <c r="Q184" s="181">
        <f>'дод 2'!Q277+'дод 2'!Q45</f>
        <v>2520732</v>
      </c>
      <c r="R184" s="181">
        <f>'дод 2'!R277+'дод 2'!R45</f>
        <v>2520732</v>
      </c>
      <c r="S184" s="181">
        <f>'дод 2'!S277+'дод 2'!S45</f>
        <v>0</v>
      </c>
      <c r="T184" s="181">
        <f>'дод 2'!T277+'дод 2'!T45</f>
        <v>0</v>
      </c>
      <c r="U184" s="181">
        <f>'дод 2'!U277+'дод 2'!U45</f>
        <v>0</v>
      </c>
      <c r="V184" s="181">
        <f>'дод 2'!V277+'дод 2'!V45</f>
        <v>2520732</v>
      </c>
      <c r="W184" s="185">
        <f t="shared" si="83"/>
        <v>21.750248502084656</v>
      </c>
      <c r="X184" s="181">
        <f>'дод 2'!X277+'дод 2'!X45</f>
        <v>2520732</v>
      </c>
      <c r="Y184" s="208"/>
    </row>
    <row r="185" spans="1:25" ht="21.75" customHeight="1" x14ac:dyDescent="0.25">
      <c r="A185" s="39" t="s">
        <v>274</v>
      </c>
      <c r="B185" s="39" t="s">
        <v>111</v>
      </c>
      <c r="C185" s="6" t="s">
        <v>544</v>
      </c>
      <c r="D185" s="181">
        <f>'дод 2'!D278+'дод 2'!D241+'дод 2'!D46</f>
        <v>0</v>
      </c>
      <c r="E185" s="181">
        <f>'дод 2'!E278+'дод 2'!E241+'дод 2'!E46</f>
        <v>0</v>
      </c>
      <c r="F185" s="181">
        <f>'дод 2'!F278+'дод 2'!F241+'дод 2'!F46</f>
        <v>0</v>
      </c>
      <c r="G185" s="181">
        <f>'дод 2'!G278+'дод 2'!G241+'дод 2'!G46</f>
        <v>0</v>
      </c>
      <c r="H185" s="181">
        <f>'дод 2'!H278+'дод 2'!H241+'дод 2'!H46</f>
        <v>0</v>
      </c>
      <c r="I185" s="181">
        <f>'дод 2'!I278+'дод 2'!I241+'дод 2'!I46</f>
        <v>0</v>
      </c>
      <c r="J185" s="185"/>
      <c r="K185" s="181">
        <f>'дод 2'!K278+'дод 2'!K241+'дод 2'!K46</f>
        <v>33762855.579999998</v>
      </c>
      <c r="L185" s="181">
        <f>'дод 2'!L278+'дод 2'!L241+'дод 2'!L46</f>
        <v>33762855.579999998</v>
      </c>
      <c r="M185" s="181">
        <f>'дод 2'!M278+'дод 2'!M241+'дод 2'!M46</f>
        <v>0</v>
      </c>
      <c r="N185" s="181">
        <f>'дод 2'!N278+'дод 2'!N241+'дод 2'!N46</f>
        <v>0</v>
      </c>
      <c r="O185" s="181">
        <f>'дод 2'!O278+'дод 2'!O241+'дод 2'!O46</f>
        <v>0</v>
      </c>
      <c r="P185" s="181">
        <f>'дод 2'!P278+'дод 2'!P241+'дод 2'!P46</f>
        <v>33762855.579999998</v>
      </c>
      <c r="Q185" s="181">
        <f>'дод 2'!Q278+'дод 2'!Q241+'дод 2'!Q46</f>
        <v>13402576.09</v>
      </c>
      <c r="R185" s="181">
        <f>'дод 2'!R278+'дод 2'!R241+'дод 2'!R46</f>
        <v>13402576.09</v>
      </c>
      <c r="S185" s="181">
        <f>'дод 2'!S278+'дод 2'!S241+'дод 2'!S46</f>
        <v>0</v>
      </c>
      <c r="T185" s="181">
        <f>'дод 2'!T278+'дод 2'!T241+'дод 2'!T46</f>
        <v>0</v>
      </c>
      <c r="U185" s="181">
        <f>'дод 2'!U278+'дод 2'!U241+'дод 2'!U46</f>
        <v>0</v>
      </c>
      <c r="V185" s="181">
        <f>'дод 2'!V278+'дод 2'!V241+'дод 2'!V46</f>
        <v>13402576.09</v>
      </c>
      <c r="W185" s="185">
        <f t="shared" si="83"/>
        <v>39.69621603315818</v>
      </c>
      <c r="X185" s="181">
        <f>'дод 2'!X278+'дод 2'!X241+'дод 2'!X46</f>
        <v>13402576.09</v>
      </c>
      <c r="Y185" s="208"/>
    </row>
    <row r="186" spans="1:25" ht="31.5" customHeight="1" x14ac:dyDescent="0.25">
      <c r="A186" s="36" t="s">
        <v>138</v>
      </c>
      <c r="B186" s="36" t="s">
        <v>111</v>
      </c>
      <c r="C186" s="3" t="s">
        <v>1</v>
      </c>
      <c r="D186" s="181">
        <f>'дод 2'!D242+'дод 2'!D279</f>
        <v>0</v>
      </c>
      <c r="E186" s="181">
        <f>'дод 2'!E242+'дод 2'!E279</f>
        <v>0</v>
      </c>
      <c r="F186" s="181">
        <f>'дод 2'!F242+'дод 2'!F279</f>
        <v>0</v>
      </c>
      <c r="G186" s="181">
        <f>'дод 2'!G242+'дод 2'!G279</f>
        <v>0</v>
      </c>
      <c r="H186" s="181">
        <f>'дод 2'!H242+'дод 2'!H279</f>
        <v>0</v>
      </c>
      <c r="I186" s="181">
        <f>'дод 2'!I242+'дод 2'!I279</f>
        <v>0</v>
      </c>
      <c r="J186" s="185"/>
      <c r="K186" s="181">
        <f>'дод 2'!K242+'дод 2'!K279</f>
        <v>4250000</v>
      </c>
      <c r="L186" s="181">
        <f>'дод 2'!L242+'дод 2'!L279</f>
        <v>4250000</v>
      </c>
      <c r="M186" s="181">
        <f>'дод 2'!M242+'дод 2'!M279</f>
        <v>0</v>
      </c>
      <c r="N186" s="181">
        <f>'дод 2'!N242+'дод 2'!N279</f>
        <v>0</v>
      </c>
      <c r="O186" s="181">
        <f>'дод 2'!O242+'дод 2'!O279</f>
        <v>0</v>
      </c>
      <c r="P186" s="181">
        <f>'дод 2'!P242+'дод 2'!P279</f>
        <v>4250000</v>
      </c>
      <c r="Q186" s="181">
        <f>'дод 2'!Q242+'дод 2'!Q279</f>
        <v>1653688.48</v>
      </c>
      <c r="R186" s="181">
        <f>'дод 2'!R242+'дод 2'!R279</f>
        <v>1653688.48</v>
      </c>
      <c r="S186" s="181">
        <f>'дод 2'!S242+'дод 2'!S279</f>
        <v>0</v>
      </c>
      <c r="T186" s="181">
        <f>'дод 2'!T242+'дод 2'!T279</f>
        <v>0</v>
      </c>
      <c r="U186" s="181">
        <f>'дод 2'!U242+'дод 2'!U279</f>
        <v>0</v>
      </c>
      <c r="V186" s="181">
        <f>'дод 2'!V242+'дод 2'!V279</f>
        <v>1653688.48</v>
      </c>
      <c r="W186" s="185">
        <f t="shared" si="83"/>
        <v>38.910317176470585</v>
      </c>
      <c r="X186" s="181">
        <f>'дод 2'!X242+'дод 2'!X279</f>
        <v>1653688.48</v>
      </c>
      <c r="Y186" s="208"/>
    </row>
    <row r="187" spans="1:25" ht="35.25" customHeight="1" x14ac:dyDescent="0.25">
      <c r="A187" s="52" t="s">
        <v>457</v>
      </c>
      <c r="B187" s="52" t="s">
        <v>111</v>
      </c>
      <c r="C187" s="3" t="s">
        <v>458</v>
      </c>
      <c r="D187" s="181">
        <f>'дод 2'!D291</f>
        <v>0</v>
      </c>
      <c r="E187" s="181">
        <f>'дод 2'!E291</f>
        <v>0</v>
      </c>
      <c r="F187" s="181">
        <f>'дод 2'!F291</f>
        <v>0</v>
      </c>
      <c r="G187" s="181">
        <f>'дод 2'!G291</f>
        <v>0</v>
      </c>
      <c r="H187" s="181">
        <f>'дод 2'!H291</f>
        <v>0</v>
      </c>
      <c r="I187" s="181">
        <f>'дод 2'!I291</f>
        <v>0</v>
      </c>
      <c r="J187" s="185"/>
      <c r="K187" s="181">
        <f>'дод 2'!K291</f>
        <v>0</v>
      </c>
      <c r="L187" s="181">
        <f>'дод 2'!L291</f>
        <v>0</v>
      </c>
      <c r="M187" s="181">
        <f>'дод 2'!M291</f>
        <v>0</v>
      </c>
      <c r="N187" s="181">
        <f>'дод 2'!N291</f>
        <v>0</v>
      </c>
      <c r="O187" s="181">
        <f>'дод 2'!O291</f>
        <v>0</v>
      </c>
      <c r="P187" s="181">
        <f>'дод 2'!P291</f>
        <v>0</v>
      </c>
      <c r="Q187" s="181">
        <f>'дод 2'!Q291</f>
        <v>0</v>
      </c>
      <c r="R187" s="181">
        <f>'дод 2'!R291</f>
        <v>0</v>
      </c>
      <c r="S187" s="181">
        <f>'дод 2'!S291</f>
        <v>0</v>
      </c>
      <c r="T187" s="181">
        <f>'дод 2'!T291</f>
        <v>0</v>
      </c>
      <c r="U187" s="181">
        <f>'дод 2'!U291</f>
        <v>0</v>
      </c>
      <c r="V187" s="181">
        <f>'дод 2'!V291</f>
        <v>0</v>
      </c>
      <c r="W187" s="185"/>
      <c r="X187" s="181">
        <f>'дод 2'!X291</f>
        <v>0</v>
      </c>
      <c r="Y187" s="208"/>
    </row>
    <row r="188" spans="1:25" ht="51.75" customHeight="1" x14ac:dyDescent="0.25">
      <c r="A188" s="36">
        <v>7361</v>
      </c>
      <c r="B188" s="36" t="s">
        <v>82</v>
      </c>
      <c r="C188" s="3" t="s">
        <v>372</v>
      </c>
      <c r="D188" s="181">
        <f>'дод 2'!D243+'дод 2'!D280+'дод 2'!D156</f>
        <v>0</v>
      </c>
      <c r="E188" s="181">
        <f>'дод 2'!E243+'дод 2'!E280+'дод 2'!E156</f>
        <v>0</v>
      </c>
      <c r="F188" s="181">
        <f>'дод 2'!F243+'дод 2'!F280+'дод 2'!F156</f>
        <v>0</v>
      </c>
      <c r="G188" s="181">
        <f>'дод 2'!G243+'дод 2'!G280+'дод 2'!G156</f>
        <v>0</v>
      </c>
      <c r="H188" s="181">
        <f>'дод 2'!H243+'дод 2'!H280+'дод 2'!H156</f>
        <v>0</v>
      </c>
      <c r="I188" s="181">
        <f>'дод 2'!I243+'дод 2'!I280+'дод 2'!I156</f>
        <v>0</v>
      </c>
      <c r="J188" s="185"/>
      <c r="K188" s="181">
        <f>'дод 2'!K243+'дод 2'!K280+'дод 2'!K156</f>
        <v>57461673</v>
      </c>
      <c r="L188" s="181">
        <f>'дод 2'!L243+'дод 2'!L280+'дод 2'!L156</f>
        <v>57461673</v>
      </c>
      <c r="M188" s="181">
        <f>'дод 2'!M243+'дод 2'!M280+'дод 2'!M156</f>
        <v>0</v>
      </c>
      <c r="N188" s="181">
        <f>'дод 2'!N243+'дод 2'!N280+'дод 2'!N156</f>
        <v>0</v>
      </c>
      <c r="O188" s="181">
        <f>'дод 2'!O243+'дод 2'!O280+'дод 2'!O156</f>
        <v>0</v>
      </c>
      <c r="P188" s="181">
        <f>'дод 2'!P243+'дод 2'!P280+'дод 2'!P156</f>
        <v>57461673</v>
      </c>
      <c r="Q188" s="181">
        <f>'дод 2'!Q243+'дод 2'!Q280+'дод 2'!Q156</f>
        <v>30720073.309999999</v>
      </c>
      <c r="R188" s="181">
        <f>'дод 2'!R243+'дод 2'!R280+'дод 2'!R156</f>
        <v>30720073.309999999</v>
      </c>
      <c r="S188" s="181">
        <f>'дод 2'!S243+'дод 2'!S280+'дод 2'!S156</f>
        <v>0</v>
      </c>
      <c r="T188" s="181">
        <f>'дод 2'!T243+'дод 2'!T280+'дод 2'!T156</f>
        <v>0</v>
      </c>
      <c r="U188" s="181">
        <f>'дод 2'!U243+'дод 2'!U280+'дод 2'!U156</f>
        <v>0</v>
      </c>
      <c r="V188" s="181">
        <f>'дод 2'!V243+'дод 2'!V280+'дод 2'!V156</f>
        <v>30720073.309999999</v>
      </c>
      <c r="W188" s="185">
        <f t="shared" si="83"/>
        <v>53.461849796820218</v>
      </c>
      <c r="X188" s="181">
        <f>'дод 2'!X243+'дод 2'!X280+'дод 2'!X156</f>
        <v>30720073.309999999</v>
      </c>
      <c r="Y188" s="208"/>
    </row>
    <row r="189" spans="1:25" s="49" customFormat="1" ht="46.5" hidden="1" customHeight="1" x14ac:dyDescent="0.25">
      <c r="A189" s="36">
        <v>7362</v>
      </c>
      <c r="B189" s="36" t="s">
        <v>82</v>
      </c>
      <c r="C189" s="3" t="s">
        <v>364</v>
      </c>
      <c r="D189" s="181">
        <f>'дод 2'!D244</f>
        <v>0</v>
      </c>
      <c r="E189" s="181">
        <f>'дод 2'!E244</f>
        <v>0</v>
      </c>
      <c r="F189" s="181">
        <f>'дод 2'!F244</f>
        <v>0</v>
      </c>
      <c r="G189" s="181">
        <f>'дод 2'!G244</f>
        <v>0</v>
      </c>
      <c r="H189" s="181">
        <f>'дод 2'!H244</f>
        <v>0</v>
      </c>
      <c r="I189" s="181">
        <f>'дод 2'!I244</f>
        <v>0</v>
      </c>
      <c r="J189" s="185"/>
      <c r="K189" s="181">
        <f>'дод 2'!K244</f>
        <v>0</v>
      </c>
      <c r="L189" s="181">
        <f>'дод 2'!L244</f>
        <v>0</v>
      </c>
      <c r="M189" s="181">
        <f>'дод 2'!M244</f>
        <v>0</v>
      </c>
      <c r="N189" s="181">
        <f>'дод 2'!N244</f>
        <v>0</v>
      </c>
      <c r="O189" s="181">
        <f>'дод 2'!O244</f>
        <v>0</v>
      </c>
      <c r="P189" s="181">
        <f>'дод 2'!P244</f>
        <v>0</v>
      </c>
      <c r="Q189" s="181">
        <f>'дод 2'!Q244</f>
        <v>0</v>
      </c>
      <c r="R189" s="181">
        <f>'дод 2'!R244</f>
        <v>0</v>
      </c>
      <c r="S189" s="181">
        <f>'дод 2'!S244</f>
        <v>0</v>
      </c>
      <c r="T189" s="181">
        <f>'дод 2'!T244</f>
        <v>0</v>
      </c>
      <c r="U189" s="181">
        <f>'дод 2'!U244</f>
        <v>0</v>
      </c>
      <c r="V189" s="181">
        <f>'дод 2'!V244</f>
        <v>0</v>
      </c>
      <c r="W189" s="185" t="e">
        <f t="shared" si="83"/>
        <v>#DIV/0!</v>
      </c>
      <c r="X189" s="181">
        <f>'дод 2'!X244</f>
        <v>0</v>
      </c>
      <c r="Y189" s="208"/>
    </row>
    <row r="190" spans="1:25" s="49" customFormat="1" ht="47.25" x14ac:dyDescent="0.25">
      <c r="A190" s="36">
        <v>7363</v>
      </c>
      <c r="B190" s="53" t="s">
        <v>82</v>
      </c>
      <c r="C190" s="54" t="s">
        <v>398</v>
      </c>
      <c r="D190" s="181">
        <f>'дод 2'!D245+'дод 2'!D120+'дод 2'!D157</f>
        <v>0</v>
      </c>
      <c r="E190" s="181">
        <f>'дод 2'!E245+'дод 2'!E120+'дод 2'!E157</f>
        <v>0</v>
      </c>
      <c r="F190" s="181">
        <f>'дод 2'!F245+'дод 2'!F120+'дод 2'!F157</f>
        <v>0</v>
      </c>
      <c r="G190" s="181">
        <f>'дод 2'!G245+'дод 2'!G120+'дод 2'!G157</f>
        <v>0</v>
      </c>
      <c r="H190" s="181">
        <f>'дод 2'!H245+'дод 2'!H120+'дод 2'!H157</f>
        <v>0</v>
      </c>
      <c r="I190" s="181">
        <f>'дод 2'!I245+'дод 2'!I120+'дод 2'!I157</f>
        <v>0</v>
      </c>
      <c r="J190" s="185"/>
      <c r="K190" s="181">
        <f>'дод 2'!K245+'дод 2'!K120+'дод 2'!K157</f>
        <v>23974171</v>
      </c>
      <c r="L190" s="181">
        <f>'дод 2'!L245+'дод 2'!L120+'дод 2'!L157</f>
        <v>20481221</v>
      </c>
      <c r="M190" s="181">
        <f>'дод 2'!M245+'дод 2'!M120+'дод 2'!M157</f>
        <v>0</v>
      </c>
      <c r="N190" s="181">
        <f>'дод 2'!N245+'дод 2'!N120+'дод 2'!N157</f>
        <v>0</v>
      </c>
      <c r="O190" s="181">
        <f>'дод 2'!O245+'дод 2'!O120+'дод 2'!O157</f>
        <v>0</v>
      </c>
      <c r="P190" s="181">
        <f>'дод 2'!P245+'дод 2'!P120+'дод 2'!P157</f>
        <v>23974171</v>
      </c>
      <c r="Q190" s="181">
        <f>'дод 2'!Q245+'дод 2'!Q120+'дод 2'!Q157</f>
        <v>5823951.9800000004</v>
      </c>
      <c r="R190" s="181">
        <f>'дод 2'!R245+'дод 2'!R120+'дод 2'!R157</f>
        <v>3467308.08</v>
      </c>
      <c r="S190" s="181">
        <f>'дод 2'!S245+'дод 2'!S120+'дод 2'!S157</f>
        <v>0</v>
      </c>
      <c r="T190" s="181">
        <f>'дод 2'!T245+'дод 2'!T120+'дод 2'!T157</f>
        <v>0</v>
      </c>
      <c r="U190" s="181">
        <f>'дод 2'!U245+'дод 2'!U120+'дод 2'!U157</f>
        <v>0</v>
      </c>
      <c r="V190" s="181">
        <f>'дод 2'!V245+'дод 2'!V120+'дод 2'!V157</f>
        <v>5823951.9800000004</v>
      </c>
      <c r="W190" s="185">
        <f t="shared" si="83"/>
        <v>24.292610493184522</v>
      </c>
      <c r="X190" s="181">
        <f>'дод 2'!X245+'дод 2'!X120+'дод 2'!X157</f>
        <v>5823951.9800000004</v>
      </c>
      <c r="Y190" s="208"/>
    </row>
    <row r="191" spans="1:25" s="49" customFormat="1" ht="47.25" x14ac:dyDescent="0.25">
      <c r="A191" s="68"/>
      <c r="B191" s="73"/>
      <c r="C191" s="69" t="s">
        <v>388</v>
      </c>
      <c r="D191" s="182">
        <f>'дод 2'!D121+'дод 2'!D158+'дод 2'!D246</f>
        <v>0</v>
      </c>
      <c r="E191" s="182">
        <f>'дод 2'!E121+'дод 2'!E158+'дод 2'!E246</f>
        <v>0</v>
      </c>
      <c r="F191" s="182">
        <f>'дод 2'!F121+'дод 2'!F158+'дод 2'!F246</f>
        <v>0</v>
      </c>
      <c r="G191" s="182">
        <f>'дод 2'!G121+'дод 2'!G158+'дод 2'!G246</f>
        <v>0</v>
      </c>
      <c r="H191" s="182">
        <f>'дод 2'!H121+'дод 2'!H158+'дод 2'!H246</f>
        <v>0</v>
      </c>
      <c r="I191" s="182">
        <f>'дод 2'!I121+'дод 2'!I158+'дод 2'!I246</f>
        <v>0</v>
      </c>
      <c r="J191" s="185"/>
      <c r="K191" s="182">
        <f>'дод 2'!K121+'дод 2'!K158+'дод 2'!K246</f>
        <v>20015420</v>
      </c>
      <c r="L191" s="182">
        <f>'дод 2'!L121+'дод 2'!L158+'дод 2'!L246</f>
        <v>16522470</v>
      </c>
      <c r="M191" s="182">
        <f>'дод 2'!M121+'дод 2'!M158+'дод 2'!M246</f>
        <v>0</v>
      </c>
      <c r="N191" s="182">
        <f>'дод 2'!N121+'дод 2'!N158+'дод 2'!N246</f>
        <v>0</v>
      </c>
      <c r="O191" s="182">
        <f>'дод 2'!O121+'дод 2'!O158+'дод 2'!O246</f>
        <v>0</v>
      </c>
      <c r="P191" s="182">
        <f>'дод 2'!P121+'дод 2'!P158+'дод 2'!P246</f>
        <v>20015420</v>
      </c>
      <c r="Q191" s="182">
        <f>'дод 2'!Q121+'дод 2'!Q158+'дод 2'!Q246</f>
        <v>5295802.04</v>
      </c>
      <c r="R191" s="182">
        <f>'дод 2'!R121+'дод 2'!R158+'дод 2'!R246</f>
        <v>5295802.04</v>
      </c>
      <c r="S191" s="182">
        <f>'дод 2'!S121+'дод 2'!S158+'дод 2'!S246</f>
        <v>0</v>
      </c>
      <c r="T191" s="182">
        <f>'дод 2'!T121+'дод 2'!T158+'дод 2'!T246</f>
        <v>0</v>
      </c>
      <c r="U191" s="182">
        <f>'дод 2'!U121+'дод 2'!U158+'дод 2'!U246</f>
        <v>0</v>
      </c>
      <c r="V191" s="182">
        <f>'дод 2'!V121+'дод 2'!V158+'дод 2'!V246</f>
        <v>5295802.04</v>
      </c>
      <c r="W191" s="185">
        <f t="shared" si="83"/>
        <v>26.458610611218752</v>
      </c>
      <c r="X191" s="182">
        <f>'дод 2'!X121+'дод 2'!X158+'дод 2'!X246</f>
        <v>5295802.04</v>
      </c>
      <c r="Y191" s="208"/>
    </row>
    <row r="192" spans="1:25" ht="31.5" x14ac:dyDescent="0.25">
      <c r="A192" s="36">
        <v>7368</v>
      </c>
      <c r="B192" s="36" t="s">
        <v>82</v>
      </c>
      <c r="C192" s="35" t="s">
        <v>582</v>
      </c>
      <c r="D192" s="181">
        <f>'дод 2'!D247</f>
        <v>0</v>
      </c>
      <c r="E192" s="181">
        <f>'дод 2'!E247</f>
        <v>0</v>
      </c>
      <c r="F192" s="181">
        <f>'дод 2'!F247</f>
        <v>0</v>
      </c>
      <c r="G192" s="181">
        <f>'дод 2'!G247</f>
        <v>0</v>
      </c>
      <c r="H192" s="181">
        <f>'дод 2'!H247</f>
        <v>0</v>
      </c>
      <c r="I192" s="181">
        <f>'дод 2'!I247</f>
        <v>0</v>
      </c>
      <c r="J192" s="185"/>
      <c r="K192" s="181">
        <f>'дод 2'!K247</f>
        <v>200000</v>
      </c>
      <c r="L192" s="181">
        <f>'дод 2'!L247</f>
        <v>200000</v>
      </c>
      <c r="M192" s="181">
        <f>'дод 2'!M247</f>
        <v>0</v>
      </c>
      <c r="N192" s="181">
        <f>'дод 2'!N247</f>
        <v>0</v>
      </c>
      <c r="O192" s="181">
        <f>'дод 2'!O247</f>
        <v>0</v>
      </c>
      <c r="P192" s="181">
        <f>'дод 2'!P247</f>
        <v>200000</v>
      </c>
      <c r="Q192" s="181">
        <f>'дод 2'!Q247</f>
        <v>0</v>
      </c>
      <c r="R192" s="181">
        <f>'дод 2'!R247</f>
        <v>0</v>
      </c>
      <c r="S192" s="181">
        <f>'дод 2'!S247</f>
        <v>0</v>
      </c>
      <c r="T192" s="181">
        <f>'дод 2'!T247</f>
        <v>0</v>
      </c>
      <c r="U192" s="181">
        <f>'дод 2'!U247</f>
        <v>0</v>
      </c>
      <c r="V192" s="181">
        <f>'дод 2'!V247</f>
        <v>0</v>
      </c>
      <c r="W192" s="185">
        <f t="shared" si="83"/>
        <v>0</v>
      </c>
      <c r="X192" s="181">
        <f>'дод 2'!X247</f>
        <v>0</v>
      </c>
      <c r="Y192" s="208"/>
    </row>
    <row r="193" spans="1:25" s="49" customFormat="1" x14ac:dyDescent="0.25">
      <c r="A193" s="68"/>
      <c r="B193" s="73"/>
      <c r="C193" s="74" t="s">
        <v>393</v>
      </c>
      <c r="D193" s="182">
        <f>'дод 2'!D248</f>
        <v>0</v>
      </c>
      <c r="E193" s="182">
        <f>'дод 2'!E248</f>
        <v>0</v>
      </c>
      <c r="F193" s="182">
        <f>'дод 2'!F248</f>
        <v>0</v>
      </c>
      <c r="G193" s="182">
        <f>'дод 2'!G248</f>
        <v>0</v>
      </c>
      <c r="H193" s="182">
        <f>'дод 2'!H248</f>
        <v>0</v>
      </c>
      <c r="I193" s="182">
        <f>'дод 2'!I248</f>
        <v>0</v>
      </c>
      <c r="J193" s="185"/>
      <c r="K193" s="182">
        <f>'дод 2'!K248</f>
        <v>200000</v>
      </c>
      <c r="L193" s="182">
        <f>'дод 2'!L248</f>
        <v>200000</v>
      </c>
      <c r="M193" s="182">
        <f>'дод 2'!M248</f>
        <v>0</v>
      </c>
      <c r="N193" s="182">
        <f>'дод 2'!N248</f>
        <v>0</v>
      </c>
      <c r="O193" s="182">
        <f>'дод 2'!O248</f>
        <v>0</v>
      </c>
      <c r="P193" s="182">
        <f>'дод 2'!P248</f>
        <v>200000</v>
      </c>
      <c r="Q193" s="182">
        <f>'дод 2'!Q248</f>
        <v>0</v>
      </c>
      <c r="R193" s="182">
        <f>'дод 2'!R248</f>
        <v>0</v>
      </c>
      <c r="S193" s="182">
        <f>'дод 2'!S248</f>
        <v>0</v>
      </c>
      <c r="T193" s="182">
        <f>'дод 2'!T248</f>
        <v>0</v>
      </c>
      <c r="U193" s="182">
        <f>'дод 2'!U248</f>
        <v>0</v>
      </c>
      <c r="V193" s="182">
        <f>'дод 2'!V248</f>
        <v>0</v>
      </c>
      <c r="W193" s="185">
        <f t="shared" si="83"/>
        <v>0</v>
      </c>
      <c r="X193" s="182">
        <f>'дод 2'!X248</f>
        <v>0</v>
      </c>
      <c r="Y193" s="208"/>
    </row>
    <row r="194" spans="1:25" s="49" customFormat="1" ht="31.5" x14ac:dyDescent="0.25">
      <c r="A194" s="36">
        <v>7370</v>
      </c>
      <c r="B194" s="53" t="s">
        <v>82</v>
      </c>
      <c r="C194" s="54" t="s">
        <v>431</v>
      </c>
      <c r="D194" s="181">
        <f>'дод 2'!D282+'дод 2'!D292</f>
        <v>2364686</v>
      </c>
      <c r="E194" s="181">
        <f>'дод 2'!E282+'дод 2'!E292</f>
        <v>0</v>
      </c>
      <c r="F194" s="181">
        <f>'дод 2'!F282+'дод 2'!F292</f>
        <v>0</v>
      </c>
      <c r="G194" s="181">
        <f>'дод 2'!G282+'дод 2'!G292</f>
        <v>820099</v>
      </c>
      <c r="H194" s="181">
        <f>'дод 2'!H282+'дод 2'!H292</f>
        <v>0</v>
      </c>
      <c r="I194" s="181">
        <f>'дод 2'!I282+'дод 2'!I292</f>
        <v>0</v>
      </c>
      <c r="J194" s="185">
        <f t="shared" si="81"/>
        <v>34.681095079854153</v>
      </c>
      <c r="K194" s="181">
        <f>'дод 2'!K282+'дод 2'!K292</f>
        <v>0</v>
      </c>
      <c r="L194" s="181">
        <f>'дод 2'!L282+'дод 2'!L292</f>
        <v>0</v>
      </c>
      <c r="M194" s="181">
        <f>'дод 2'!M282+'дод 2'!M292</f>
        <v>0</v>
      </c>
      <c r="N194" s="181">
        <f>'дод 2'!N282+'дод 2'!N292</f>
        <v>0</v>
      </c>
      <c r="O194" s="181">
        <f>'дод 2'!O282+'дод 2'!O292</f>
        <v>0</v>
      </c>
      <c r="P194" s="181">
        <f>'дод 2'!P282+'дод 2'!P292</f>
        <v>0</v>
      </c>
      <c r="Q194" s="181">
        <f>'дод 2'!Q282+'дод 2'!Q292</f>
        <v>0</v>
      </c>
      <c r="R194" s="181">
        <f>'дод 2'!R282+'дод 2'!R292</f>
        <v>0</v>
      </c>
      <c r="S194" s="181">
        <f>'дод 2'!S282+'дод 2'!S292</f>
        <v>0</v>
      </c>
      <c r="T194" s="181">
        <f>'дод 2'!T282+'дод 2'!T292</f>
        <v>0</v>
      </c>
      <c r="U194" s="181">
        <f>'дод 2'!U282+'дод 2'!U292</f>
        <v>0</v>
      </c>
      <c r="V194" s="181">
        <f>'дод 2'!V282+'дод 2'!V292</f>
        <v>0</v>
      </c>
      <c r="W194" s="185"/>
      <c r="X194" s="181">
        <f>'дод 2'!X282+'дод 2'!X292</f>
        <v>820099</v>
      </c>
      <c r="Y194" s="208"/>
    </row>
    <row r="195" spans="1:25" s="47" customFormat="1" ht="34.5" customHeight="1" x14ac:dyDescent="0.25">
      <c r="A195" s="37" t="s">
        <v>85</v>
      </c>
      <c r="B195" s="40"/>
      <c r="C195" s="2" t="s">
        <v>587</v>
      </c>
      <c r="D195" s="179">
        <f>D199+D200+D201+D202+D206+D207+D209</f>
        <v>57052022</v>
      </c>
      <c r="E195" s="179">
        <f t="shared" ref="E195:X195" si="117">E199+E200+E201+E202+E206+E207+E209</f>
        <v>0</v>
      </c>
      <c r="F195" s="179">
        <f t="shared" si="117"/>
        <v>0</v>
      </c>
      <c r="G195" s="179">
        <f>G199+G200+G201+G202+G206+G207+G209</f>
        <v>45025382.289999999</v>
      </c>
      <c r="H195" s="179">
        <f t="shared" ref="H195:I195" si="118">H199+H200+H201+H202+H206+H207+H209</f>
        <v>0</v>
      </c>
      <c r="I195" s="179">
        <f t="shared" si="118"/>
        <v>0</v>
      </c>
      <c r="J195" s="180">
        <f t="shared" si="81"/>
        <v>78.919871218587133</v>
      </c>
      <c r="K195" s="179">
        <f t="shared" si="117"/>
        <v>0</v>
      </c>
      <c r="L195" s="179">
        <f t="shared" si="117"/>
        <v>0</v>
      </c>
      <c r="M195" s="179">
        <f t="shared" si="117"/>
        <v>0</v>
      </c>
      <c r="N195" s="179">
        <f t="shared" si="117"/>
        <v>0</v>
      </c>
      <c r="O195" s="179">
        <f t="shared" si="117"/>
        <v>0</v>
      </c>
      <c r="P195" s="179">
        <f t="shared" si="117"/>
        <v>0</v>
      </c>
      <c r="Q195" s="179">
        <f t="shared" ref="Q195:V195" si="119">Q199+Q200+Q201+Q202+Q206+Q207+Q209</f>
        <v>0</v>
      </c>
      <c r="R195" s="179">
        <f t="shared" si="119"/>
        <v>0</v>
      </c>
      <c r="S195" s="179">
        <f t="shared" si="119"/>
        <v>0</v>
      </c>
      <c r="T195" s="179">
        <f t="shared" si="119"/>
        <v>0</v>
      </c>
      <c r="U195" s="179">
        <f t="shared" si="119"/>
        <v>0</v>
      </c>
      <c r="V195" s="179">
        <f t="shared" si="119"/>
        <v>0</v>
      </c>
      <c r="W195" s="180"/>
      <c r="X195" s="179">
        <f t="shared" si="117"/>
        <v>45025382.289999999</v>
      </c>
      <c r="Y195" s="208"/>
    </row>
    <row r="196" spans="1:25" s="48" customFormat="1" ht="94.5" hidden="1" customHeight="1" x14ac:dyDescent="0.25">
      <c r="A196" s="62"/>
      <c r="B196" s="63"/>
      <c r="C196" s="66" t="s">
        <v>397</v>
      </c>
      <c r="D196" s="183">
        <f>D204</f>
        <v>0</v>
      </c>
      <c r="E196" s="183">
        <f t="shared" ref="E196:X196" si="120">E204</f>
        <v>0</v>
      </c>
      <c r="F196" s="183">
        <f t="shared" si="120"/>
        <v>0</v>
      </c>
      <c r="G196" s="183">
        <f>G204</f>
        <v>0</v>
      </c>
      <c r="H196" s="183">
        <f t="shared" ref="H196:I196" si="121">H204</f>
        <v>0</v>
      </c>
      <c r="I196" s="183">
        <f t="shared" si="121"/>
        <v>0</v>
      </c>
      <c r="J196" s="180" t="e">
        <f t="shared" si="81"/>
        <v>#DIV/0!</v>
      </c>
      <c r="K196" s="183">
        <f t="shared" si="120"/>
        <v>0</v>
      </c>
      <c r="L196" s="183">
        <f t="shared" si="120"/>
        <v>0</v>
      </c>
      <c r="M196" s="183">
        <f t="shared" si="120"/>
        <v>0</v>
      </c>
      <c r="N196" s="183">
        <f t="shared" si="120"/>
        <v>0</v>
      </c>
      <c r="O196" s="183">
        <f t="shared" si="120"/>
        <v>0</v>
      </c>
      <c r="P196" s="183">
        <f t="shared" si="120"/>
        <v>0</v>
      </c>
      <c r="Q196" s="183">
        <f t="shared" ref="Q196:V196" si="122">Q204</f>
        <v>0</v>
      </c>
      <c r="R196" s="183">
        <f t="shared" si="122"/>
        <v>0</v>
      </c>
      <c r="S196" s="183">
        <f t="shared" si="122"/>
        <v>0</v>
      </c>
      <c r="T196" s="183">
        <f t="shared" si="122"/>
        <v>0</v>
      </c>
      <c r="U196" s="183">
        <f t="shared" si="122"/>
        <v>0</v>
      </c>
      <c r="V196" s="183">
        <f t="shared" si="122"/>
        <v>0</v>
      </c>
      <c r="W196" s="180"/>
      <c r="X196" s="183">
        <f t="shared" si="120"/>
        <v>0</v>
      </c>
      <c r="Y196" s="208"/>
    </row>
    <row r="197" spans="1:25" s="48" customFormat="1" ht="78.75" x14ac:dyDescent="0.25">
      <c r="A197" s="62"/>
      <c r="B197" s="63"/>
      <c r="C197" s="66" t="s">
        <v>446</v>
      </c>
      <c r="D197" s="183">
        <f>D208</f>
        <v>1527346</v>
      </c>
      <c r="E197" s="183">
        <f t="shared" ref="E197:X197" si="123">E208</f>
        <v>0</v>
      </c>
      <c r="F197" s="183">
        <f t="shared" si="123"/>
        <v>0</v>
      </c>
      <c r="G197" s="183">
        <f>G208</f>
        <v>1527346</v>
      </c>
      <c r="H197" s="183">
        <f t="shared" ref="H197:I197" si="124">H208</f>
        <v>0</v>
      </c>
      <c r="I197" s="183">
        <f t="shared" si="124"/>
        <v>0</v>
      </c>
      <c r="J197" s="184">
        <f t="shared" si="81"/>
        <v>100</v>
      </c>
      <c r="K197" s="183">
        <f t="shared" si="123"/>
        <v>0</v>
      </c>
      <c r="L197" s="183">
        <f t="shared" si="123"/>
        <v>0</v>
      </c>
      <c r="M197" s="183">
        <f t="shared" si="123"/>
        <v>0</v>
      </c>
      <c r="N197" s="183">
        <f t="shared" si="123"/>
        <v>0</v>
      </c>
      <c r="O197" s="183">
        <f t="shared" si="123"/>
        <v>0</v>
      </c>
      <c r="P197" s="183">
        <f t="shared" si="123"/>
        <v>0</v>
      </c>
      <c r="Q197" s="183">
        <f t="shared" ref="Q197:V197" si="125">Q208</f>
        <v>0</v>
      </c>
      <c r="R197" s="183">
        <f t="shared" si="125"/>
        <v>0</v>
      </c>
      <c r="S197" s="183">
        <f t="shared" si="125"/>
        <v>0</v>
      </c>
      <c r="T197" s="183">
        <f t="shared" si="125"/>
        <v>0</v>
      </c>
      <c r="U197" s="183">
        <f t="shared" si="125"/>
        <v>0</v>
      </c>
      <c r="V197" s="183">
        <f t="shared" si="125"/>
        <v>0</v>
      </c>
      <c r="W197" s="184"/>
      <c r="X197" s="183">
        <f t="shared" si="123"/>
        <v>1527346</v>
      </c>
      <c r="Y197" s="208"/>
    </row>
    <row r="198" spans="1:25" s="48" customFormat="1" x14ac:dyDescent="0.25">
      <c r="A198" s="62"/>
      <c r="B198" s="63"/>
      <c r="C198" s="72" t="s">
        <v>393</v>
      </c>
      <c r="D198" s="183">
        <f>D210</f>
        <v>200000</v>
      </c>
      <c r="E198" s="183">
        <f t="shared" ref="E198:X198" si="126">E210</f>
        <v>0</v>
      </c>
      <c r="F198" s="183">
        <f t="shared" si="126"/>
        <v>0</v>
      </c>
      <c r="G198" s="183">
        <f>G210</f>
        <v>0</v>
      </c>
      <c r="H198" s="183">
        <f t="shared" ref="H198:I198" si="127">H210</f>
        <v>0</v>
      </c>
      <c r="I198" s="183">
        <f t="shared" si="127"/>
        <v>0</v>
      </c>
      <c r="J198" s="184">
        <f t="shared" si="81"/>
        <v>0</v>
      </c>
      <c r="K198" s="183">
        <f t="shared" si="126"/>
        <v>0</v>
      </c>
      <c r="L198" s="183">
        <f t="shared" si="126"/>
        <v>0</v>
      </c>
      <c r="M198" s="183">
        <f t="shared" si="126"/>
        <v>0</v>
      </c>
      <c r="N198" s="183">
        <f t="shared" si="126"/>
        <v>0</v>
      </c>
      <c r="O198" s="183">
        <f t="shared" si="126"/>
        <v>0</v>
      </c>
      <c r="P198" s="183">
        <f t="shared" si="126"/>
        <v>0</v>
      </c>
      <c r="Q198" s="183">
        <f t="shared" ref="Q198:V198" si="128">Q210</f>
        <v>0</v>
      </c>
      <c r="R198" s="183">
        <f t="shared" si="128"/>
        <v>0</v>
      </c>
      <c r="S198" s="183">
        <f t="shared" si="128"/>
        <v>0</v>
      </c>
      <c r="T198" s="183">
        <f t="shared" si="128"/>
        <v>0</v>
      </c>
      <c r="U198" s="183">
        <f t="shared" si="128"/>
        <v>0</v>
      </c>
      <c r="V198" s="183">
        <f t="shared" si="128"/>
        <v>0</v>
      </c>
      <c r="W198" s="184"/>
      <c r="X198" s="183">
        <f t="shared" si="126"/>
        <v>0</v>
      </c>
      <c r="Y198" s="208"/>
    </row>
    <row r="199" spans="1:25" s="49" customFormat="1" ht="18.75" customHeight="1" x14ac:dyDescent="0.25">
      <c r="A199" s="36" t="s">
        <v>3</v>
      </c>
      <c r="B199" s="36" t="s">
        <v>84</v>
      </c>
      <c r="C199" s="3" t="s">
        <v>36</v>
      </c>
      <c r="D199" s="181">
        <f>'дод 2'!D47</f>
        <v>6542500</v>
      </c>
      <c r="E199" s="181">
        <f>'дод 2'!E47</f>
        <v>0</v>
      </c>
      <c r="F199" s="181">
        <f>'дод 2'!F47</f>
        <v>0</v>
      </c>
      <c r="G199" s="181">
        <f>'дод 2'!G47</f>
        <v>3618531</v>
      </c>
      <c r="H199" s="181">
        <f>'дод 2'!H47</f>
        <v>0</v>
      </c>
      <c r="I199" s="181">
        <f>'дод 2'!I47</f>
        <v>0</v>
      </c>
      <c r="J199" s="185">
        <f t="shared" si="81"/>
        <v>55.308077951853264</v>
      </c>
      <c r="K199" s="181">
        <f>'дод 2'!K47</f>
        <v>0</v>
      </c>
      <c r="L199" s="181">
        <f>'дод 2'!L47</f>
        <v>0</v>
      </c>
      <c r="M199" s="181">
        <f>'дод 2'!M47</f>
        <v>0</v>
      </c>
      <c r="N199" s="181">
        <f>'дод 2'!N47</f>
        <v>0</v>
      </c>
      <c r="O199" s="181">
        <f>'дод 2'!O47</f>
        <v>0</v>
      </c>
      <c r="P199" s="181">
        <f>'дод 2'!P47</f>
        <v>0</v>
      </c>
      <c r="Q199" s="181">
        <f>'дод 2'!Q47</f>
        <v>0</v>
      </c>
      <c r="R199" s="181">
        <f>'дод 2'!R47</f>
        <v>0</v>
      </c>
      <c r="S199" s="181">
        <f>'дод 2'!S47</f>
        <v>0</v>
      </c>
      <c r="T199" s="181">
        <f>'дод 2'!T47</f>
        <v>0</v>
      </c>
      <c r="U199" s="181">
        <f>'дод 2'!U47</f>
        <v>0</v>
      </c>
      <c r="V199" s="181">
        <f>'дод 2'!V47</f>
        <v>0</v>
      </c>
      <c r="W199" s="185"/>
      <c r="X199" s="181">
        <f>'дод 2'!X47</f>
        <v>3618531</v>
      </c>
      <c r="Y199" s="208"/>
    </row>
    <row r="200" spans="1:25" s="49" customFormat="1" ht="20.25" customHeight="1" x14ac:dyDescent="0.25">
      <c r="A200" s="36">
        <v>7413</v>
      </c>
      <c r="B200" s="36" t="s">
        <v>84</v>
      </c>
      <c r="C200" s="3" t="s">
        <v>375</v>
      </c>
      <c r="D200" s="181">
        <f>'дод 2'!D48</f>
        <v>11000000</v>
      </c>
      <c r="E200" s="181">
        <f>'дод 2'!E48</f>
        <v>0</v>
      </c>
      <c r="F200" s="181">
        <f>'дод 2'!F48</f>
        <v>0</v>
      </c>
      <c r="G200" s="181">
        <f>'дод 2'!G48</f>
        <v>10274423.82</v>
      </c>
      <c r="H200" s="181">
        <f>'дод 2'!H48</f>
        <v>0</v>
      </c>
      <c r="I200" s="181">
        <f>'дод 2'!I48</f>
        <v>0</v>
      </c>
      <c r="J200" s="185">
        <f t="shared" si="81"/>
        <v>93.403852909090915</v>
      </c>
      <c r="K200" s="181">
        <f>'дод 2'!K48</f>
        <v>0</v>
      </c>
      <c r="L200" s="181">
        <f>'дод 2'!L48</f>
        <v>0</v>
      </c>
      <c r="M200" s="181">
        <f>'дод 2'!M48</f>
        <v>0</v>
      </c>
      <c r="N200" s="181">
        <f>'дод 2'!N48</f>
        <v>0</v>
      </c>
      <c r="O200" s="181">
        <f>'дод 2'!O48</f>
        <v>0</v>
      </c>
      <c r="P200" s="181">
        <f>'дод 2'!P48</f>
        <v>0</v>
      </c>
      <c r="Q200" s="181">
        <f>'дод 2'!Q48</f>
        <v>0</v>
      </c>
      <c r="R200" s="181">
        <f>'дод 2'!R48</f>
        <v>0</v>
      </c>
      <c r="S200" s="181">
        <f>'дод 2'!S48</f>
        <v>0</v>
      </c>
      <c r="T200" s="181">
        <f>'дод 2'!T48</f>
        <v>0</v>
      </c>
      <c r="U200" s="181">
        <f>'дод 2'!U48</f>
        <v>0</v>
      </c>
      <c r="V200" s="181">
        <f>'дод 2'!V48</f>
        <v>0</v>
      </c>
      <c r="W200" s="185"/>
      <c r="X200" s="181">
        <f>'дод 2'!X48</f>
        <v>10274423.82</v>
      </c>
      <c r="Y200" s="208"/>
    </row>
    <row r="201" spans="1:25" s="49" customFormat="1" ht="31.5" x14ac:dyDescent="0.25">
      <c r="A201" s="41">
        <v>7422</v>
      </c>
      <c r="B201" s="87" t="s">
        <v>413</v>
      </c>
      <c r="C201" s="88" t="s">
        <v>565</v>
      </c>
      <c r="D201" s="181">
        <f>'дод 2'!D49</f>
        <v>4314400</v>
      </c>
      <c r="E201" s="181">
        <f>'дод 2'!E49</f>
        <v>0</v>
      </c>
      <c r="F201" s="181">
        <f>'дод 2'!F49</f>
        <v>0</v>
      </c>
      <c r="G201" s="181">
        <f>'дод 2'!G49</f>
        <v>0</v>
      </c>
      <c r="H201" s="181">
        <f>'дод 2'!H49</f>
        <v>0</v>
      </c>
      <c r="I201" s="181">
        <f>'дод 2'!I49</f>
        <v>0</v>
      </c>
      <c r="J201" s="185">
        <f t="shared" si="81"/>
        <v>0</v>
      </c>
      <c r="K201" s="181">
        <f>'дод 2'!K49</f>
        <v>0</v>
      </c>
      <c r="L201" s="181">
        <f>'дод 2'!L49</f>
        <v>0</v>
      </c>
      <c r="M201" s="181">
        <f>'дод 2'!M49</f>
        <v>0</v>
      </c>
      <c r="N201" s="181">
        <f>'дод 2'!N49</f>
        <v>0</v>
      </c>
      <c r="O201" s="181">
        <f>'дод 2'!O49</f>
        <v>0</v>
      </c>
      <c r="P201" s="181">
        <f>'дод 2'!P49</f>
        <v>0</v>
      </c>
      <c r="Q201" s="181">
        <f>'дод 2'!Q49</f>
        <v>0</v>
      </c>
      <c r="R201" s="181">
        <f>'дод 2'!R49</f>
        <v>0</v>
      </c>
      <c r="S201" s="181">
        <f>'дод 2'!S49</f>
        <v>0</v>
      </c>
      <c r="T201" s="181">
        <f>'дод 2'!T49</f>
        <v>0</v>
      </c>
      <c r="U201" s="181">
        <f>'дод 2'!U49</f>
        <v>0</v>
      </c>
      <c r="V201" s="181">
        <f>'дод 2'!V49</f>
        <v>0</v>
      </c>
      <c r="W201" s="185"/>
      <c r="X201" s="181">
        <f>'дод 2'!X49</f>
        <v>0</v>
      </c>
      <c r="Y201" s="208"/>
    </row>
    <row r="202" spans="1:25" s="49" customFormat="1" ht="24" customHeight="1" x14ac:dyDescent="0.25">
      <c r="A202" s="36">
        <v>7426</v>
      </c>
      <c r="B202" s="52" t="s">
        <v>413</v>
      </c>
      <c r="C202" s="3" t="s">
        <v>376</v>
      </c>
      <c r="D202" s="181">
        <f>'дод 2'!D50</f>
        <v>30742296</v>
      </c>
      <c r="E202" s="181">
        <f>'дод 2'!E50</f>
        <v>0</v>
      </c>
      <c r="F202" s="181">
        <f>'дод 2'!F50</f>
        <v>0</v>
      </c>
      <c r="G202" s="181">
        <f>'дод 2'!G50</f>
        <v>29605081.469999999</v>
      </c>
      <c r="H202" s="181">
        <f>'дод 2'!H50</f>
        <v>0</v>
      </c>
      <c r="I202" s="181">
        <f>'дод 2'!I50</f>
        <v>0</v>
      </c>
      <c r="J202" s="185">
        <f t="shared" si="81"/>
        <v>96.300814584571043</v>
      </c>
      <c r="K202" s="181">
        <f>'дод 2'!K50</f>
        <v>0</v>
      </c>
      <c r="L202" s="181">
        <f>'дод 2'!L50</f>
        <v>0</v>
      </c>
      <c r="M202" s="181">
        <f>'дод 2'!M50</f>
        <v>0</v>
      </c>
      <c r="N202" s="181">
        <f>'дод 2'!N50</f>
        <v>0</v>
      </c>
      <c r="O202" s="181">
        <f>'дод 2'!O50</f>
        <v>0</v>
      </c>
      <c r="P202" s="181">
        <f>'дод 2'!P50</f>
        <v>0</v>
      </c>
      <c r="Q202" s="181">
        <f>'дод 2'!Q50</f>
        <v>0</v>
      </c>
      <c r="R202" s="181">
        <f>'дод 2'!R50</f>
        <v>0</v>
      </c>
      <c r="S202" s="181">
        <f>'дод 2'!S50</f>
        <v>0</v>
      </c>
      <c r="T202" s="181">
        <f>'дод 2'!T50</f>
        <v>0</v>
      </c>
      <c r="U202" s="181">
        <f>'дод 2'!U50</f>
        <v>0</v>
      </c>
      <c r="V202" s="181">
        <f>'дод 2'!V50</f>
        <v>0</v>
      </c>
      <c r="W202" s="185"/>
      <c r="X202" s="181">
        <f>'дод 2'!X50</f>
        <v>29605081.469999999</v>
      </c>
      <c r="Y202" s="208"/>
    </row>
    <row r="203" spans="1:25" s="49" customFormat="1" ht="53.25" hidden="1" customHeight="1" x14ac:dyDescent="0.25">
      <c r="A203" s="36">
        <v>7462</v>
      </c>
      <c r="B203" s="52" t="s">
        <v>400</v>
      </c>
      <c r="C203" s="3" t="s">
        <v>399</v>
      </c>
      <c r="D203" s="181">
        <f>'дод 2'!D249</f>
        <v>1527346</v>
      </c>
      <c r="E203" s="181">
        <f>'дод 2'!E249</f>
        <v>0</v>
      </c>
      <c r="F203" s="181">
        <f>'дод 2'!F249</f>
        <v>0</v>
      </c>
      <c r="G203" s="181">
        <f>'дод 2'!G249</f>
        <v>1527346</v>
      </c>
      <c r="H203" s="181">
        <f>'дод 2'!H249</f>
        <v>0</v>
      </c>
      <c r="I203" s="181">
        <f>'дод 2'!I249</f>
        <v>0</v>
      </c>
      <c r="J203" s="185">
        <f t="shared" si="81"/>
        <v>100</v>
      </c>
      <c r="K203" s="181">
        <f>'дод 2'!K249</f>
        <v>0</v>
      </c>
      <c r="L203" s="181">
        <f>'дод 2'!L249</f>
        <v>0</v>
      </c>
      <c r="M203" s="181">
        <f>'дод 2'!M249</f>
        <v>0</v>
      </c>
      <c r="N203" s="181">
        <f>'дод 2'!N249</f>
        <v>0</v>
      </c>
      <c r="O203" s="181">
        <f>'дод 2'!O249</f>
        <v>0</v>
      </c>
      <c r="P203" s="181">
        <f>'дод 2'!P249</f>
        <v>0</v>
      </c>
      <c r="Q203" s="181">
        <f>'дод 2'!Q249</f>
        <v>0</v>
      </c>
      <c r="R203" s="181">
        <f>'дод 2'!R249</f>
        <v>0</v>
      </c>
      <c r="S203" s="181">
        <f>'дод 2'!S249</f>
        <v>0</v>
      </c>
      <c r="T203" s="181">
        <f>'дод 2'!T249</f>
        <v>0</v>
      </c>
      <c r="U203" s="181">
        <f>'дод 2'!U249</f>
        <v>0</v>
      </c>
      <c r="V203" s="181">
        <f>'дод 2'!V249</f>
        <v>0</v>
      </c>
      <c r="W203" s="185"/>
      <c r="X203" s="181">
        <f>'дод 2'!X249</f>
        <v>1527346</v>
      </c>
      <c r="Y203" s="208"/>
    </row>
    <row r="204" spans="1:25" s="49" customFormat="1" ht="94.5" hidden="1" customHeight="1" x14ac:dyDescent="0.25">
      <c r="A204" s="68"/>
      <c r="B204" s="68"/>
      <c r="C204" s="69" t="s">
        <v>397</v>
      </c>
      <c r="D204" s="182">
        <f>'дод 2'!D250</f>
        <v>0</v>
      </c>
      <c r="E204" s="182">
        <f>'дод 2'!E250</f>
        <v>0</v>
      </c>
      <c r="F204" s="182">
        <f>'дод 2'!F250</f>
        <v>0</v>
      </c>
      <c r="G204" s="182">
        <f>'дод 2'!G250</f>
        <v>0</v>
      </c>
      <c r="H204" s="182">
        <f>'дод 2'!H250</f>
        <v>0</v>
      </c>
      <c r="I204" s="182">
        <f>'дод 2'!I250</f>
        <v>0</v>
      </c>
      <c r="J204" s="185" t="e">
        <f t="shared" si="81"/>
        <v>#DIV/0!</v>
      </c>
      <c r="K204" s="182">
        <f>'дод 2'!K250</f>
        <v>0</v>
      </c>
      <c r="L204" s="182">
        <f>'дод 2'!L250</f>
        <v>0</v>
      </c>
      <c r="M204" s="182">
        <f>'дод 2'!M250</f>
        <v>0</v>
      </c>
      <c r="N204" s="182">
        <f>'дод 2'!N250</f>
        <v>0</v>
      </c>
      <c r="O204" s="182">
        <f>'дод 2'!O250</f>
        <v>0</v>
      </c>
      <c r="P204" s="182">
        <f>'дод 2'!P250</f>
        <v>0</v>
      </c>
      <c r="Q204" s="182">
        <f>'дод 2'!Q250</f>
        <v>0</v>
      </c>
      <c r="R204" s="182">
        <f>'дод 2'!R250</f>
        <v>0</v>
      </c>
      <c r="S204" s="182">
        <f>'дод 2'!S250</f>
        <v>0</v>
      </c>
      <c r="T204" s="182">
        <f>'дод 2'!T250</f>
        <v>0</v>
      </c>
      <c r="U204" s="182">
        <f>'дод 2'!U250</f>
        <v>0</v>
      </c>
      <c r="V204" s="182">
        <f>'дод 2'!V250</f>
        <v>0</v>
      </c>
      <c r="W204" s="185"/>
      <c r="X204" s="182">
        <f>'дод 2'!X250</f>
        <v>0</v>
      </c>
      <c r="Y204" s="208"/>
    </row>
    <row r="205" spans="1:25" s="49" customFormat="1" ht="63" hidden="1" customHeight="1" x14ac:dyDescent="0.25">
      <c r="A205" s="68"/>
      <c r="B205" s="68"/>
      <c r="C205" s="69" t="s">
        <v>446</v>
      </c>
      <c r="D205" s="182">
        <f>'дод 2'!D251</f>
        <v>1527346</v>
      </c>
      <c r="E205" s="182">
        <f>'дод 2'!E251</f>
        <v>0</v>
      </c>
      <c r="F205" s="182">
        <f>'дод 2'!F251</f>
        <v>0</v>
      </c>
      <c r="G205" s="182">
        <f>'дод 2'!G251</f>
        <v>1527346</v>
      </c>
      <c r="H205" s="182">
        <f>'дод 2'!H251</f>
        <v>0</v>
      </c>
      <c r="I205" s="182">
        <f>'дод 2'!I251</f>
        <v>0</v>
      </c>
      <c r="J205" s="185">
        <f t="shared" si="81"/>
        <v>100</v>
      </c>
      <c r="K205" s="182">
        <f>'дод 2'!K251</f>
        <v>0</v>
      </c>
      <c r="L205" s="182">
        <f>'дод 2'!L251</f>
        <v>0</v>
      </c>
      <c r="M205" s="182">
        <f>'дод 2'!M251</f>
        <v>0</v>
      </c>
      <c r="N205" s="182">
        <f>'дод 2'!N251</f>
        <v>0</v>
      </c>
      <c r="O205" s="182">
        <f>'дод 2'!O251</f>
        <v>0</v>
      </c>
      <c r="P205" s="182">
        <f>'дод 2'!P251</f>
        <v>0</v>
      </c>
      <c r="Q205" s="182">
        <f>'дод 2'!Q251</f>
        <v>0</v>
      </c>
      <c r="R205" s="182">
        <f>'дод 2'!R251</f>
        <v>0</v>
      </c>
      <c r="S205" s="182">
        <f>'дод 2'!S251</f>
        <v>0</v>
      </c>
      <c r="T205" s="182">
        <f>'дод 2'!T251</f>
        <v>0</v>
      </c>
      <c r="U205" s="182">
        <f>'дод 2'!U251</f>
        <v>0</v>
      </c>
      <c r="V205" s="182">
        <f>'дод 2'!V251</f>
        <v>0</v>
      </c>
      <c r="W205" s="185"/>
      <c r="X205" s="182">
        <f>'дод 2'!X251</f>
        <v>1527346</v>
      </c>
      <c r="Y205" s="208"/>
    </row>
    <row r="206" spans="1:25" s="49" customFormat="1" ht="18" customHeight="1" x14ac:dyDescent="0.25">
      <c r="A206" s="52" t="s">
        <v>453</v>
      </c>
      <c r="B206" s="52" t="s">
        <v>400</v>
      </c>
      <c r="C206" s="3" t="s">
        <v>459</v>
      </c>
      <c r="D206" s="181">
        <f>'дод 2'!D51</f>
        <v>2725480</v>
      </c>
      <c r="E206" s="181">
        <f>'дод 2'!E51</f>
        <v>0</v>
      </c>
      <c r="F206" s="181">
        <f>'дод 2'!F51</f>
        <v>0</v>
      </c>
      <c r="G206" s="181">
        <f>'дод 2'!G51</f>
        <v>0</v>
      </c>
      <c r="H206" s="181">
        <f>'дод 2'!H51</f>
        <v>0</v>
      </c>
      <c r="I206" s="181">
        <f>'дод 2'!I51</f>
        <v>0</v>
      </c>
      <c r="J206" s="185">
        <f t="shared" si="81"/>
        <v>0</v>
      </c>
      <c r="K206" s="181">
        <f>'дод 2'!K51</f>
        <v>0</v>
      </c>
      <c r="L206" s="181">
        <f>'дод 2'!L51</f>
        <v>0</v>
      </c>
      <c r="M206" s="181">
        <f>'дод 2'!M51</f>
        <v>0</v>
      </c>
      <c r="N206" s="181">
        <f>'дод 2'!N51</f>
        <v>0</v>
      </c>
      <c r="O206" s="181">
        <f>'дод 2'!O51</f>
        <v>0</v>
      </c>
      <c r="P206" s="181">
        <f>'дод 2'!P51</f>
        <v>0</v>
      </c>
      <c r="Q206" s="181">
        <f>'дод 2'!Q51</f>
        <v>0</v>
      </c>
      <c r="R206" s="181">
        <f>'дод 2'!R51</f>
        <v>0</v>
      </c>
      <c r="S206" s="181">
        <f>'дод 2'!S51</f>
        <v>0</v>
      </c>
      <c r="T206" s="181">
        <f>'дод 2'!T51</f>
        <v>0</v>
      </c>
      <c r="U206" s="181">
        <f>'дод 2'!U51</f>
        <v>0</v>
      </c>
      <c r="V206" s="181">
        <f>'дод 2'!V51</f>
        <v>0</v>
      </c>
      <c r="W206" s="185"/>
      <c r="X206" s="181">
        <f>'дод 2'!X51</f>
        <v>0</v>
      </c>
      <c r="Y206" s="208"/>
    </row>
    <row r="207" spans="1:25" s="49" customFormat="1" ht="54.75" customHeight="1" x14ac:dyDescent="0.25">
      <c r="A207" s="52" t="s">
        <v>539</v>
      </c>
      <c r="B207" s="52" t="s">
        <v>400</v>
      </c>
      <c r="C207" s="97" t="s">
        <v>399</v>
      </c>
      <c r="D207" s="181">
        <f>'дод 2'!D249</f>
        <v>1527346</v>
      </c>
      <c r="E207" s="181">
        <f>'дод 2'!E249</f>
        <v>0</v>
      </c>
      <c r="F207" s="181">
        <f>'дод 2'!F249</f>
        <v>0</v>
      </c>
      <c r="G207" s="181">
        <f>'дод 2'!G249</f>
        <v>1527346</v>
      </c>
      <c r="H207" s="181">
        <f>'дод 2'!H249</f>
        <v>0</v>
      </c>
      <c r="I207" s="181">
        <f>'дод 2'!I249</f>
        <v>0</v>
      </c>
      <c r="J207" s="185">
        <f t="shared" si="81"/>
        <v>100</v>
      </c>
      <c r="K207" s="181">
        <f>'дод 2'!K249</f>
        <v>0</v>
      </c>
      <c r="L207" s="181">
        <f>'дод 2'!L249</f>
        <v>0</v>
      </c>
      <c r="M207" s="181">
        <f>'дод 2'!M249</f>
        <v>0</v>
      </c>
      <c r="N207" s="181">
        <f>'дод 2'!N249</f>
        <v>0</v>
      </c>
      <c r="O207" s="181">
        <f>'дод 2'!O249</f>
        <v>0</v>
      </c>
      <c r="P207" s="181">
        <f>'дод 2'!P249</f>
        <v>0</v>
      </c>
      <c r="Q207" s="181">
        <f>'дод 2'!Q249</f>
        <v>0</v>
      </c>
      <c r="R207" s="181">
        <f>'дод 2'!R249</f>
        <v>0</v>
      </c>
      <c r="S207" s="181">
        <f>'дод 2'!S249</f>
        <v>0</v>
      </c>
      <c r="T207" s="181">
        <f>'дод 2'!T249</f>
        <v>0</v>
      </c>
      <c r="U207" s="181">
        <f>'дод 2'!U249</f>
        <v>0</v>
      </c>
      <c r="V207" s="181">
        <f>'дод 2'!V249</f>
        <v>0</v>
      </c>
      <c r="W207" s="185"/>
      <c r="X207" s="181">
        <f>'дод 2'!X249</f>
        <v>1527346</v>
      </c>
      <c r="Y207" s="208"/>
    </row>
    <row r="208" spans="1:25" s="49" customFormat="1" ht="63" x14ac:dyDescent="0.25">
      <c r="A208" s="78"/>
      <c r="B208" s="78"/>
      <c r="C208" s="76" t="s">
        <v>537</v>
      </c>
      <c r="D208" s="182">
        <f>'дод 2'!D251</f>
        <v>1527346</v>
      </c>
      <c r="E208" s="182">
        <f>'дод 2'!E251</f>
        <v>0</v>
      </c>
      <c r="F208" s="182">
        <f>'дод 2'!F251</f>
        <v>0</v>
      </c>
      <c r="G208" s="182">
        <f>'дод 2'!G251</f>
        <v>1527346</v>
      </c>
      <c r="H208" s="182">
        <f>'дод 2'!H251</f>
        <v>0</v>
      </c>
      <c r="I208" s="182">
        <f>'дод 2'!I251</f>
        <v>0</v>
      </c>
      <c r="J208" s="185">
        <f t="shared" si="81"/>
        <v>100</v>
      </c>
      <c r="K208" s="182">
        <f>'дод 2'!K251</f>
        <v>0</v>
      </c>
      <c r="L208" s="182">
        <f>'дод 2'!L251</f>
        <v>0</v>
      </c>
      <c r="M208" s="182">
        <f>'дод 2'!M251</f>
        <v>0</v>
      </c>
      <c r="N208" s="182">
        <f>'дод 2'!N251</f>
        <v>0</v>
      </c>
      <c r="O208" s="182">
        <f>'дод 2'!O251</f>
        <v>0</v>
      </c>
      <c r="P208" s="182">
        <f>'дод 2'!P251</f>
        <v>0</v>
      </c>
      <c r="Q208" s="182">
        <f>'дод 2'!Q251</f>
        <v>0</v>
      </c>
      <c r="R208" s="182">
        <f>'дод 2'!R251</f>
        <v>0</v>
      </c>
      <c r="S208" s="182">
        <f>'дод 2'!S251</f>
        <v>0</v>
      </c>
      <c r="T208" s="182">
        <f>'дод 2'!T251</f>
        <v>0</v>
      </c>
      <c r="U208" s="182">
        <f>'дод 2'!U251</f>
        <v>0</v>
      </c>
      <c r="V208" s="182">
        <f>'дод 2'!V251</f>
        <v>0</v>
      </c>
      <c r="W208" s="185"/>
      <c r="X208" s="182">
        <f>'дод 2'!X251</f>
        <v>1527346</v>
      </c>
      <c r="Y208" s="208"/>
    </row>
    <row r="209" spans="1:25" ht="49.5" customHeight="1" x14ac:dyDescent="0.25">
      <c r="A209" s="52" t="s">
        <v>590</v>
      </c>
      <c r="B209" s="53" t="s">
        <v>400</v>
      </c>
      <c r="C209" s="97" t="s">
        <v>580</v>
      </c>
      <c r="D209" s="181">
        <f>'дод 2'!D252</f>
        <v>200000</v>
      </c>
      <c r="E209" s="181">
        <f>'дод 2'!E252</f>
        <v>0</v>
      </c>
      <c r="F209" s="181">
        <f>'дод 2'!F252</f>
        <v>0</v>
      </c>
      <c r="G209" s="181">
        <f>'дод 2'!G252</f>
        <v>0</v>
      </c>
      <c r="H209" s="181">
        <f>'дод 2'!H252</f>
        <v>0</v>
      </c>
      <c r="I209" s="181">
        <f>'дод 2'!I252</f>
        <v>0</v>
      </c>
      <c r="J209" s="185">
        <f t="shared" si="81"/>
        <v>0</v>
      </c>
      <c r="K209" s="181">
        <f>'дод 2'!K252</f>
        <v>0</v>
      </c>
      <c r="L209" s="181">
        <f>'дод 2'!L252</f>
        <v>0</v>
      </c>
      <c r="M209" s="181">
        <f>'дод 2'!M252</f>
        <v>0</v>
      </c>
      <c r="N209" s="181">
        <f>'дод 2'!N252</f>
        <v>0</v>
      </c>
      <c r="O209" s="181">
        <f>'дод 2'!O252</f>
        <v>0</v>
      </c>
      <c r="P209" s="181">
        <f>'дод 2'!P252</f>
        <v>0</v>
      </c>
      <c r="Q209" s="181">
        <f>'дод 2'!Q252</f>
        <v>0</v>
      </c>
      <c r="R209" s="181">
        <f>'дод 2'!R252</f>
        <v>0</v>
      </c>
      <c r="S209" s="181">
        <f>'дод 2'!S252</f>
        <v>0</v>
      </c>
      <c r="T209" s="181">
        <f>'дод 2'!T252</f>
        <v>0</v>
      </c>
      <c r="U209" s="181">
        <f>'дод 2'!U252</f>
        <v>0</v>
      </c>
      <c r="V209" s="181">
        <f>'дод 2'!V252</f>
        <v>0</v>
      </c>
      <c r="W209" s="185"/>
      <c r="X209" s="181">
        <f>'дод 2'!X252</f>
        <v>0</v>
      </c>
      <c r="Y209" s="208"/>
    </row>
    <row r="210" spans="1:25" s="49" customFormat="1" x14ac:dyDescent="0.25">
      <c r="A210" s="78"/>
      <c r="B210" s="78"/>
      <c r="C210" s="74" t="s">
        <v>393</v>
      </c>
      <c r="D210" s="182">
        <f>'дод 2'!D253</f>
        <v>200000</v>
      </c>
      <c r="E210" s="182">
        <f>'дод 2'!E253</f>
        <v>0</v>
      </c>
      <c r="F210" s="182">
        <f>'дод 2'!F253</f>
        <v>0</v>
      </c>
      <c r="G210" s="182">
        <f>'дод 2'!G253</f>
        <v>0</v>
      </c>
      <c r="H210" s="182">
        <f>'дод 2'!H253</f>
        <v>0</v>
      </c>
      <c r="I210" s="182">
        <f>'дод 2'!I253</f>
        <v>0</v>
      </c>
      <c r="J210" s="185">
        <f t="shared" si="81"/>
        <v>0</v>
      </c>
      <c r="K210" s="182">
        <f>'дод 2'!K253</f>
        <v>0</v>
      </c>
      <c r="L210" s="182">
        <f>'дод 2'!L253</f>
        <v>0</v>
      </c>
      <c r="M210" s="182">
        <f>'дод 2'!M253</f>
        <v>0</v>
      </c>
      <c r="N210" s="182">
        <f>'дод 2'!N253</f>
        <v>0</v>
      </c>
      <c r="O210" s="182">
        <f>'дод 2'!O253</f>
        <v>0</v>
      </c>
      <c r="P210" s="182">
        <f>'дод 2'!P253</f>
        <v>0</v>
      </c>
      <c r="Q210" s="182">
        <f>'дод 2'!Q253</f>
        <v>0</v>
      </c>
      <c r="R210" s="182">
        <f>'дод 2'!R253</f>
        <v>0</v>
      </c>
      <c r="S210" s="182">
        <f>'дод 2'!S253</f>
        <v>0</v>
      </c>
      <c r="T210" s="182">
        <f>'дод 2'!T253</f>
        <v>0</v>
      </c>
      <c r="U210" s="182">
        <f>'дод 2'!U253</f>
        <v>0</v>
      </c>
      <c r="V210" s="182">
        <f>'дод 2'!V253</f>
        <v>0</v>
      </c>
      <c r="W210" s="185"/>
      <c r="X210" s="182">
        <f>'дод 2'!X253</f>
        <v>0</v>
      </c>
      <c r="Y210" s="208"/>
    </row>
    <row r="211" spans="1:25" s="47" customFormat="1" ht="18.75" customHeight="1" x14ac:dyDescent="0.25">
      <c r="A211" s="38" t="s">
        <v>237</v>
      </c>
      <c r="B211" s="40"/>
      <c r="C211" s="2" t="s">
        <v>238</v>
      </c>
      <c r="D211" s="179">
        <f>D212</f>
        <v>7250000</v>
      </c>
      <c r="E211" s="179">
        <f t="shared" ref="E211:X211" si="129">E212</f>
        <v>0</v>
      </c>
      <c r="F211" s="179">
        <f t="shared" si="129"/>
        <v>0</v>
      </c>
      <c r="G211" s="179">
        <f>G212</f>
        <v>2441850.0699999998</v>
      </c>
      <c r="H211" s="179">
        <f t="shared" si="129"/>
        <v>0</v>
      </c>
      <c r="I211" s="179">
        <f t="shared" si="129"/>
        <v>0</v>
      </c>
      <c r="J211" s="180">
        <f t="shared" si="81"/>
        <v>33.680690620689653</v>
      </c>
      <c r="K211" s="179">
        <f t="shared" si="129"/>
        <v>3150000</v>
      </c>
      <c r="L211" s="179">
        <f t="shared" si="129"/>
        <v>3150000</v>
      </c>
      <c r="M211" s="179">
        <f t="shared" si="129"/>
        <v>0</v>
      </c>
      <c r="N211" s="179">
        <f t="shared" si="129"/>
        <v>0</v>
      </c>
      <c r="O211" s="179">
        <f t="shared" si="129"/>
        <v>0</v>
      </c>
      <c r="P211" s="179">
        <f t="shared" si="129"/>
        <v>3150000</v>
      </c>
      <c r="Q211" s="179">
        <f t="shared" si="129"/>
        <v>42120</v>
      </c>
      <c r="R211" s="179">
        <f t="shared" si="129"/>
        <v>42120</v>
      </c>
      <c r="S211" s="179">
        <f t="shared" si="129"/>
        <v>0</v>
      </c>
      <c r="T211" s="179">
        <f t="shared" si="129"/>
        <v>0</v>
      </c>
      <c r="U211" s="179">
        <f t="shared" si="129"/>
        <v>0</v>
      </c>
      <c r="V211" s="179">
        <f t="shared" si="129"/>
        <v>42120</v>
      </c>
      <c r="W211" s="180">
        <f t="shared" si="83"/>
        <v>1.337142857142857</v>
      </c>
      <c r="X211" s="179">
        <f t="shared" si="129"/>
        <v>2483970.0699999998</v>
      </c>
      <c r="Y211" s="208"/>
    </row>
    <row r="212" spans="1:25" ht="37.5" customHeight="1" x14ac:dyDescent="0.25">
      <c r="A212" s="39" t="s">
        <v>235</v>
      </c>
      <c r="B212" s="39" t="s">
        <v>236</v>
      </c>
      <c r="C212" s="11" t="s">
        <v>234</v>
      </c>
      <c r="D212" s="181">
        <f>'дод 2'!D52+'дод 2'!D254</f>
        <v>7250000</v>
      </c>
      <c r="E212" s="181">
        <f>'дод 2'!E52+'дод 2'!E254</f>
        <v>0</v>
      </c>
      <c r="F212" s="181">
        <f>'дод 2'!F52+'дод 2'!F254</f>
        <v>0</v>
      </c>
      <c r="G212" s="181">
        <f>'дод 2'!G52+'дод 2'!G254</f>
        <v>2441850.0699999998</v>
      </c>
      <c r="H212" s="181">
        <f>'дод 2'!H52+'дод 2'!H254</f>
        <v>0</v>
      </c>
      <c r="I212" s="181">
        <f>'дод 2'!I52+'дод 2'!I254</f>
        <v>0</v>
      </c>
      <c r="J212" s="185">
        <f t="shared" ref="J212:J258" si="130">G212/D212*100</f>
        <v>33.680690620689653</v>
      </c>
      <c r="K212" s="181">
        <f>'дод 2'!K52+'дод 2'!K254</f>
        <v>3150000</v>
      </c>
      <c r="L212" s="181">
        <f>'дод 2'!L52+'дод 2'!L254</f>
        <v>3150000</v>
      </c>
      <c r="M212" s="181">
        <f>'дод 2'!M52+'дод 2'!M254</f>
        <v>0</v>
      </c>
      <c r="N212" s="181">
        <f>'дод 2'!N52+'дод 2'!N254</f>
        <v>0</v>
      </c>
      <c r="O212" s="181">
        <f>'дод 2'!O52+'дод 2'!O254</f>
        <v>0</v>
      </c>
      <c r="P212" s="181">
        <f>'дод 2'!P52+'дод 2'!P254</f>
        <v>3150000</v>
      </c>
      <c r="Q212" s="181">
        <f>'дод 2'!Q52+'дод 2'!Q254</f>
        <v>42120</v>
      </c>
      <c r="R212" s="181">
        <f>'дод 2'!R52+'дод 2'!R254</f>
        <v>42120</v>
      </c>
      <c r="S212" s="181">
        <f>'дод 2'!S52+'дод 2'!S254</f>
        <v>0</v>
      </c>
      <c r="T212" s="181">
        <f>'дод 2'!T52+'дод 2'!T254</f>
        <v>0</v>
      </c>
      <c r="U212" s="181">
        <f>'дод 2'!U52+'дод 2'!U254</f>
        <v>0</v>
      </c>
      <c r="V212" s="181">
        <f>'дод 2'!V52+'дод 2'!V254</f>
        <v>42120</v>
      </c>
      <c r="W212" s="185">
        <f t="shared" ref="W212:W259" si="131">Q212/K212*100</f>
        <v>1.337142857142857</v>
      </c>
      <c r="X212" s="181">
        <f>'дод 2'!X52+'дод 2'!X254</f>
        <v>2483970.0699999998</v>
      </c>
      <c r="Y212" s="208">
        <v>78</v>
      </c>
    </row>
    <row r="213" spans="1:25" s="47" customFormat="1" ht="31.5" customHeight="1" x14ac:dyDescent="0.25">
      <c r="A213" s="37" t="s">
        <v>88</v>
      </c>
      <c r="B213" s="40"/>
      <c r="C213" s="2" t="s">
        <v>421</v>
      </c>
      <c r="D213" s="179">
        <f>D215+D216+D218+D219+D220+D222+D223+D224</f>
        <v>8476753.5500000007</v>
      </c>
      <c r="E213" s="179">
        <f t="shared" ref="E213:X213" si="132">E215+E216+E218+E219+E220+E222+E223+E224</f>
        <v>0</v>
      </c>
      <c r="F213" s="179">
        <f t="shared" si="132"/>
        <v>0</v>
      </c>
      <c r="G213" s="179">
        <f>G215+G216+G218+G219+G220+G222+G223+G224</f>
        <v>3576502.82</v>
      </c>
      <c r="H213" s="179">
        <f t="shared" ref="H213:I213" si="133">H215+H216+H218+H219+H220+H222+H223+H224</f>
        <v>0</v>
      </c>
      <c r="I213" s="179">
        <f t="shared" si="133"/>
        <v>0</v>
      </c>
      <c r="J213" s="180">
        <f t="shared" si="130"/>
        <v>42.191893381163588</v>
      </c>
      <c r="K213" s="179">
        <f t="shared" si="132"/>
        <v>213551226.44</v>
      </c>
      <c r="L213" s="179">
        <f t="shared" si="132"/>
        <v>197221254.56999999</v>
      </c>
      <c r="M213" s="179">
        <f t="shared" si="132"/>
        <v>2948437.8699999996</v>
      </c>
      <c r="N213" s="179">
        <f t="shared" si="132"/>
        <v>0</v>
      </c>
      <c r="O213" s="179">
        <f t="shared" si="132"/>
        <v>0</v>
      </c>
      <c r="P213" s="179">
        <f t="shared" si="132"/>
        <v>210602788.56999999</v>
      </c>
      <c r="Q213" s="179">
        <f t="shared" ref="Q213:V213" si="134">Q215+Q216+Q218+Q219+Q220+Q222+Q223+Q224</f>
        <v>44832523.43</v>
      </c>
      <c r="R213" s="179">
        <f t="shared" si="134"/>
        <v>29135213.030000001</v>
      </c>
      <c r="S213" s="179">
        <f t="shared" si="134"/>
        <v>376755.38</v>
      </c>
      <c r="T213" s="179">
        <f t="shared" si="134"/>
        <v>0</v>
      </c>
      <c r="U213" s="179">
        <f t="shared" si="134"/>
        <v>0</v>
      </c>
      <c r="V213" s="179">
        <f t="shared" si="134"/>
        <v>44455768.050000004</v>
      </c>
      <c r="W213" s="180">
        <f t="shared" si="131"/>
        <v>20.993802834748074</v>
      </c>
      <c r="X213" s="179">
        <f t="shared" si="132"/>
        <v>48409026.249999993</v>
      </c>
      <c r="Y213" s="208"/>
    </row>
    <row r="214" spans="1:25" s="48" customFormat="1" ht="16.5" customHeight="1" x14ac:dyDescent="0.25">
      <c r="A214" s="62"/>
      <c r="B214" s="62"/>
      <c r="C214" s="72" t="s">
        <v>419</v>
      </c>
      <c r="D214" s="183">
        <f>D217+D221</f>
        <v>0</v>
      </c>
      <c r="E214" s="183">
        <f t="shared" ref="E214:X214" si="135">E217+E221</f>
        <v>0</v>
      </c>
      <c r="F214" s="183">
        <f t="shared" si="135"/>
        <v>0</v>
      </c>
      <c r="G214" s="183">
        <f>G217+G221</f>
        <v>0</v>
      </c>
      <c r="H214" s="183">
        <f t="shared" ref="H214:I214" si="136">H217+H221</f>
        <v>0</v>
      </c>
      <c r="I214" s="183">
        <f t="shared" si="136"/>
        <v>0</v>
      </c>
      <c r="J214" s="180"/>
      <c r="K214" s="183">
        <f t="shared" si="135"/>
        <v>127771665.12</v>
      </c>
      <c r="L214" s="183">
        <f t="shared" si="135"/>
        <v>127771665.12</v>
      </c>
      <c r="M214" s="183">
        <f t="shared" si="135"/>
        <v>0</v>
      </c>
      <c r="N214" s="183">
        <f t="shared" si="135"/>
        <v>0</v>
      </c>
      <c r="O214" s="183">
        <f t="shared" si="135"/>
        <v>0</v>
      </c>
      <c r="P214" s="183">
        <f t="shared" si="135"/>
        <v>127771665.12</v>
      </c>
      <c r="Q214" s="183">
        <f t="shared" ref="Q214:V214" si="137">Q217+Q221</f>
        <v>0</v>
      </c>
      <c r="R214" s="183">
        <f t="shared" si="137"/>
        <v>0</v>
      </c>
      <c r="S214" s="183">
        <f t="shared" si="137"/>
        <v>0</v>
      </c>
      <c r="T214" s="183">
        <f t="shared" si="137"/>
        <v>0</v>
      </c>
      <c r="U214" s="183">
        <f t="shared" si="137"/>
        <v>0</v>
      </c>
      <c r="V214" s="183">
        <f t="shared" si="137"/>
        <v>0</v>
      </c>
      <c r="W214" s="180">
        <f t="shared" si="131"/>
        <v>0</v>
      </c>
      <c r="X214" s="183">
        <f t="shared" si="135"/>
        <v>0</v>
      </c>
      <c r="Y214" s="208"/>
    </row>
    <row r="215" spans="1:25" ht="32.25" customHeight="1" x14ac:dyDescent="0.25">
      <c r="A215" s="36" t="s">
        <v>4</v>
      </c>
      <c r="B215" s="36" t="s">
        <v>87</v>
      </c>
      <c r="C215" s="3" t="s">
        <v>23</v>
      </c>
      <c r="D215" s="181">
        <f>'дод 2'!D53+'дод 2'!D301</f>
        <v>975000</v>
      </c>
      <c r="E215" s="181">
        <f>'дод 2'!E53+'дод 2'!E301</f>
        <v>0</v>
      </c>
      <c r="F215" s="181">
        <f>'дод 2'!F53+'дод 2'!F301</f>
        <v>0</v>
      </c>
      <c r="G215" s="181">
        <f>'дод 2'!G53+'дод 2'!G301</f>
        <v>226150</v>
      </c>
      <c r="H215" s="181">
        <f>'дод 2'!H53+'дод 2'!H301</f>
        <v>0</v>
      </c>
      <c r="I215" s="181">
        <f>'дод 2'!I53+'дод 2'!I301</f>
        <v>0</v>
      </c>
      <c r="J215" s="185">
        <f t="shared" si="130"/>
        <v>23.194871794871794</v>
      </c>
      <c r="K215" s="181">
        <f>'дод 2'!K53+'дод 2'!K301</f>
        <v>0</v>
      </c>
      <c r="L215" s="181">
        <f>'дод 2'!L53+'дод 2'!L301</f>
        <v>0</v>
      </c>
      <c r="M215" s="181">
        <f>'дод 2'!M53+'дод 2'!M301</f>
        <v>0</v>
      </c>
      <c r="N215" s="181">
        <f>'дод 2'!N53+'дод 2'!N301</f>
        <v>0</v>
      </c>
      <c r="O215" s="181">
        <f>'дод 2'!O53+'дод 2'!O301</f>
        <v>0</v>
      </c>
      <c r="P215" s="181">
        <f>'дод 2'!P53+'дод 2'!P301</f>
        <v>0</v>
      </c>
      <c r="Q215" s="181">
        <f>'дод 2'!Q53+'дод 2'!Q301</f>
        <v>0</v>
      </c>
      <c r="R215" s="181">
        <f>'дод 2'!R53+'дод 2'!R301</f>
        <v>0</v>
      </c>
      <c r="S215" s="181">
        <f>'дод 2'!S53+'дод 2'!S301</f>
        <v>0</v>
      </c>
      <c r="T215" s="181">
        <f>'дод 2'!T53+'дод 2'!T301</f>
        <v>0</v>
      </c>
      <c r="U215" s="181">
        <f>'дод 2'!U53+'дод 2'!U301</f>
        <v>0</v>
      </c>
      <c r="V215" s="181">
        <f>'дод 2'!V53+'дод 2'!V301</f>
        <v>0</v>
      </c>
      <c r="W215" s="185"/>
      <c r="X215" s="181">
        <f>'дод 2'!X53+'дод 2'!X301</f>
        <v>226150</v>
      </c>
      <c r="Y215" s="208"/>
    </row>
    <row r="216" spans="1:25" ht="20.25" customHeight="1" x14ac:dyDescent="0.25">
      <c r="A216" s="36" t="s">
        <v>2</v>
      </c>
      <c r="B216" s="36" t="s">
        <v>86</v>
      </c>
      <c r="C216" s="3" t="s">
        <v>418</v>
      </c>
      <c r="D216" s="181">
        <f>'дод 2'!D122+'дод 2'!D159+'дод 2'!D221+'дод 2'!D255+'дод 2'!D283+'дод 2'!D311</f>
        <v>4954184.55</v>
      </c>
      <c r="E216" s="181">
        <f>'дод 2'!E122+'дод 2'!E159+'дод 2'!E221+'дод 2'!E255+'дод 2'!E283+'дод 2'!E311</f>
        <v>0</v>
      </c>
      <c r="F216" s="181">
        <f>'дод 2'!F122+'дод 2'!F159+'дод 2'!F221+'дод 2'!F255+'дод 2'!F283+'дод 2'!F311</f>
        <v>0</v>
      </c>
      <c r="G216" s="181">
        <f>'дод 2'!G122+'дод 2'!G159+'дод 2'!G221+'дод 2'!G255+'дод 2'!G283+'дод 2'!G311</f>
        <v>2151045.9299999997</v>
      </c>
      <c r="H216" s="181">
        <f>'дод 2'!H122+'дод 2'!H159+'дод 2'!H221+'дод 2'!H255+'дод 2'!H283+'дод 2'!H311</f>
        <v>0</v>
      </c>
      <c r="I216" s="181">
        <f>'дод 2'!I122+'дод 2'!I159+'дод 2'!I221+'дод 2'!I255+'дод 2'!I283+'дод 2'!I311</f>
        <v>0</v>
      </c>
      <c r="J216" s="185">
        <f t="shared" si="130"/>
        <v>43.418768685151214</v>
      </c>
      <c r="K216" s="181">
        <f>'дод 2'!K122+'дод 2'!K159+'дод 2'!K221+'дод 2'!K255+'дод 2'!K283+'дод 2'!K311</f>
        <v>162842288.56999999</v>
      </c>
      <c r="L216" s="181">
        <f>'дод 2'!L122+'дод 2'!L159+'дод 2'!L221+'дод 2'!L255+'дод 2'!L283+'дод 2'!L311</f>
        <v>151368354.56999999</v>
      </c>
      <c r="M216" s="181">
        <f>'дод 2'!M122+'дод 2'!M159+'дод 2'!M221+'дод 2'!M255+'дод 2'!M283+'дод 2'!M311</f>
        <v>0</v>
      </c>
      <c r="N216" s="181">
        <f>'дод 2'!N122+'дод 2'!N159+'дод 2'!N221+'дод 2'!N255+'дод 2'!N283+'дод 2'!N311</f>
        <v>0</v>
      </c>
      <c r="O216" s="181">
        <f>'дод 2'!O122+'дод 2'!O159+'дод 2'!O221+'дод 2'!O255+'дод 2'!O283+'дод 2'!O311</f>
        <v>0</v>
      </c>
      <c r="P216" s="181">
        <f>'дод 2'!P122+'дод 2'!P159+'дод 2'!P221+'дод 2'!P255+'дод 2'!P283+'дод 2'!P311</f>
        <v>162842288.56999999</v>
      </c>
      <c r="Q216" s="181">
        <f>'дод 2'!Q122+'дод 2'!Q159+'дод 2'!Q221+'дод 2'!Q255+'дод 2'!Q283+'дод 2'!Q311</f>
        <v>36399133.450000003</v>
      </c>
      <c r="R216" s="181">
        <f>'дод 2'!R122+'дод 2'!R159+'дод 2'!R221+'дод 2'!R255+'дод 2'!R283+'дод 2'!R311</f>
        <v>21617985.450000003</v>
      </c>
      <c r="S216" s="181">
        <f>'дод 2'!S122+'дод 2'!S159+'дод 2'!S221+'дод 2'!S255+'дод 2'!S283+'дод 2'!S311</f>
        <v>0</v>
      </c>
      <c r="T216" s="181">
        <f>'дод 2'!T122+'дод 2'!T159+'дод 2'!T221+'дод 2'!T255+'дод 2'!T283+'дод 2'!T311</f>
        <v>0</v>
      </c>
      <c r="U216" s="181">
        <f>'дод 2'!U122+'дод 2'!U159+'дод 2'!U221+'дод 2'!U255+'дод 2'!U283+'дод 2'!U311</f>
        <v>0</v>
      </c>
      <c r="V216" s="181">
        <f>'дод 2'!V122+'дод 2'!V159+'дод 2'!V221+'дод 2'!V255+'дод 2'!V283+'дод 2'!V311</f>
        <v>36399133.450000003</v>
      </c>
      <c r="W216" s="185">
        <f t="shared" si="131"/>
        <v>22.352383873770808</v>
      </c>
      <c r="X216" s="181">
        <f>'дод 2'!X122+'дод 2'!X159+'дод 2'!X221+'дод 2'!X255+'дод 2'!X283+'дод 2'!X311</f>
        <v>38550179.379999995</v>
      </c>
      <c r="Y216" s="208"/>
    </row>
    <row r="217" spans="1:25" s="49" customFormat="1" ht="17.25" customHeight="1" x14ac:dyDescent="0.25">
      <c r="A217" s="68"/>
      <c r="B217" s="68"/>
      <c r="C217" s="74" t="s">
        <v>419</v>
      </c>
      <c r="D217" s="182">
        <f>'дод 2'!D160+'дод 2'!D284</f>
        <v>0</v>
      </c>
      <c r="E217" s="182">
        <f>'дод 2'!E160+'дод 2'!E284</f>
        <v>0</v>
      </c>
      <c r="F217" s="182">
        <f>'дод 2'!F160+'дод 2'!F284</f>
        <v>0</v>
      </c>
      <c r="G217" s="182">
        <f>'дод 2'!G160+'дод 2'!G284</f>
        <v>0</v>
      </c>
      <c r="H217" s="182">
        <f>'дод 2'!H160+'дод 2'!H284</f>
        <v>0</v>
      </c>
      <c r="I217" s="182">
        <f>'дод 2'!I160+'дод 2'!I284</f>
        <v>0</v>
      </c>
      <c r="J217" s="185"/>
      <c r="K217" s="182">
        <f>'дод 2'!K160+'дод 2'!K284</f>
        <v>101521665.12</v>
      </c>
      <c r="L217" s="182">
        <f>'дод 2'!L160+'дод 2'!L284</f>
        <v>101521665.12</v>
      </c>
      <c r="M217" s="182">
        <f>'дод 2'!M160+'дод 2'!M284</f>
        <v>0</v>
      </c>
      <c r="N217" s="182">
        <f>'дод 2'!N160+'дод 2'!N284</f>
        <v>0</v>
      </c>
      <c r="O217" s="182">
        <f>'дод 2'!O160+'дод 2'!O284</f>
        <v>0</v>
      </c>
      <c r="P217" s="182">
        <f>'дод 2'!P160+'дод 2'!P284</f>
        <v>101521665.12</v>
      </c>
      <c r="Q217" s="182">
        <f>'дод 2'!Q160+'дод 2'!Q284</f>
        <v>0</v>
      </c>
      <c r="R217" s="182">
        <f>'дод 2'!R160+'дод 2'!R284</f>
        <v>0</v>
      </c>
      <c r="S217" s="182">
        <f>'дод 2'!S160+'дод 2'!S284</f>
        <v>0</v>
      </c>
      <c r="T217" s="182">
        <f>'дод 2'!T160+'дод 2'!T284</f>
        <v>0</v>
      </c>
      <c r="U217" s="182">
        <f>'дод 2'!U160+'дод 2'!U284</f>
        <v>0</v>
      </c>
      <c r="V217" s="182">
        <f>'дод 2'!V160+'дод 2'!V284</f>
        <v>0</v>
      </c>
      <c r="W217" s="185">
        <f t="shared" si="131"/>
        <v>0</v>
      </c>
      <c r="X217" s="182">
        <f>'дод 2'!X160+'дод 2'!X284</f>
        <v>0</v>
      </c>
      <c r="Y217" s="208"/>
    </row>
    <row r="218" spans="1:25" ht="33.75" customHeight="1" x14ac:dyDescent="0.25">
      <c r="A218" s="36" t="s">
        <v>267</v>
      </c>
      <c r="B218" s="36" t="s">
        <v>82</v>
      </c>
      <c r="C218" s="3" t="s">
        <v>346</v>
      </c>
      <c r="D218" s="181">
        <f>'дод 2'!D302</f>
        <v>0</v>
      </c>
      <c r="E218" s="181">
        <f>'дод 2'!E302</f>
        <v>0</v>
      </c>
      <c r="F218" s="181">
        <f>'дод 2'!F302</f>
        <v>0</v>
      </c>
      <c r="G218" s="181">
        <f>'дод 2'!G302</f>
        <v>0</v>
      </c>
      <c r="H218" s="181">
        <f>'дод 2'!H302</f>
        <v>0</v>
      </c>
      <c r="I218" s="181">
        <f>'дод 2'!I302</f>
        <v>0</v>
      </c>
      <c r="J218" s="185"/>
      <c r="K218" s="181">
        <f>'дод 2'!K302</f>
        <v>20000</v>
      </c>
      <c r="L218" s="181">
        <f>'дод 2'!L302</f>
        <v>20000</v>
      </c>
      <c r="M218" s="181">
        <f>'дод 2'!M302</f>
        <v>0</v>
      </c>
      <c r="N218" s="181">
        <f>'дод 2'!N302</f>
        <v>0</v>
      </c>
      <c r="O218" s="181">
        <f>'дод 2'!O302</f>
        <v>0</v>
      </c>
      <c r="P218" s="181">
        <f>'дод 2'!P302</f>
        <v>20000</v>
      </c>
      <c r="Q218" s="181">
        <f>'дод 2'!Q302</f>
        <v>3960</v>
      </c>
      <c r="R218" s="181">
        <f>'дод 2'!R302</f>
        <v>3960</v>
      </c>
      <c r="S218" s="181">
        <f>'дод 2'!S302</f>
        <v>0</v>
      </c>
      <c r="T218" s="181">
        <f>'дод 2'!T302</f>
        <v>0</v>
      </c>
      <c r="U218" s="181">
        <f>'дод 2'!U302</f>
        <v>0</v>
      </c>
      <c r="V218" s="181">
        <f>'дод 2'!V302</f>
        <v>3960</v>
      </c>
      <c r="W218" s="185">
        <f t="shared" si="131"/>
        <v>19.8</v>
      </c>
      <c r="X218" s="181">
        <f>'дод 2'!X302</f>
        <v>3960</v>
      </c>
      <c r="Y218" s="208"/>
    </row>
    <row r="219" spans="1:25" ht="67.5" customHeight="1" x14ac:dyDescent="0.25">
      <c r="A219" s="36" t="s">
        <v>269</v>
      </c>
      <c r="B219" s="36" t="s">
        <v>82</v>
      </c>
      <c r="C219" s="3" t="s">
        <v>270</v>
      </c>
      <c r="D219" s="181">
        <f>'дод 2'!D303</f>
        <v>0</v>
      </c>
      <c r="E219" s="181">
        <f>'дод 2'!E303</f>
        <v>0</v>
      </c>
      <c r="F219" s="181">
        <f>'дод 2'!F303</f>
        <v>0</v>
      </c>
      <c r="G219" s="181">
        <f>'дод 2'!G303</f>
        <v>0</v>
      </c>
      <c r="H219" s="181">
        <f>'дод 2'!H303</f>
        <v>0</v>
      </c>
      <c r="I219" s="181">
        <f>'дод 2'!I303</f>
        <v>0</v>
      </c>
      <c r="J219" s="185"/>
      <c r="K219" s="181">
        <f>'дод 2'!K303</f>
        <v>45000</v>
      </c>
      <c r="L219" s="181">
        <f>'дод 2'!L303</f>
        <v>45000</v>
      </c>
      <c r="M219" s="181">
        <f>'дод 2'!M303</f>
        <v>0</v>
      </c>
      <c r="N219" s="181">
        <f>'дод 2'!N303</f>
        <v>0</v>
      </c>
      <c r="O219" s="181">
        <f>'дод 2'!O303</f>
        <v>0</v>
      </c>
      <c r="P219" s="181">
        <f>'дод 2'!P303</f>
        <v>45000</v>
      </c>
      <c r="Q219" s="181">
        <f>'дод 2'!Q303</f>
        <v>0</v>
      </c>
      <c r="R219" s="181">
        <f>'дод 2'!R303</f>
        <v>0</v>
      </c>
      <c r="S219" s="181">
        <f>'дод 2'!S303</f>
        <v>0</v>
      </c>
      <c r="T219" s="181">
        <f>'дод 2'!T303</f>
        <v>0</v>
      </c>
      <c r="U219" s="181">
        <f>'дод 2'!U303</f>
        <v>0</v>
      </c>
      <c r="V219" s="181">
        <f>'дод 2'!V303</f>
        <v>0</v>
      </c>
      <c r="W219" s="185">
        <f t="shared" si="131"/>
        <v>0</v>
      </c>
      <c r="X219" s="181">
        <f>'дод 2'!X303</f>
        <v>0</v>
      </c>
      <c r="Y219" s="208"/>
    </row>
    <row r="220" spans="1:25" ht="30.75" customHeight="1" x14ac:dyDescent="0.25">
      <c r="A220" s="36" t="s">
        <v>5</v>
      </c>
      <c r="B220" s="36" t="s">
        <v>82</v>
      </c>
      <c r="C220" s="3" t="s">
        <v>465</v>
      </c>
      <c r="D220" s="181">
        <f>'дод 2'!D54+'дод 2'!D256</f>
        <v>0</v>
      </c>
      <c r="E220" s="181">
        <f>'дод 2'!E54+'дод 2'!E256</f>
        <v>0</v>
      </c>
      <c r="F220" s="181">
        <f>'дод 2'!F54+'дод 2'!F256</f>
        <v>0</v>
      </c>
      <c r="G220" s="181">
        <f>'дод 2'!G54+'дод 2'!G256</f>
        <v>0</v>
      </c>
      <c r="H220" s="181">
        <f>'дод 2'!H54+'дод 2'!H256</f>
        <v>0</v>
      </c>
      <c r="I220" s="181">
        <f>'дод 2'!I54+'дод 2'!I256</f>
        <v>0</v>
      </c>
      <c r="J220" s="185"/>
      <c r="K220" s="181">
        <f>'дод 2'!K54+'дод 2'!K256</f>
        <v>45787900</v>
      </c>
      <c r="L220" s="181">
        <f>'дод 2'!L54+'дод 2'!L256</f>
        <v>45787900</v>
      </c>
      <c r="M220" s="181">
        <f>'дод 2'!M54+'дод 2'!M256</f>
        <v>0</v>
      </c>
      <c r="N220" s="181">
        <f>'дод 2'!N54+'дод 2'!N256</f>
        <v>0</v>
      </c>
      <c r="O220" s="181">
        <f>'дод 2'!O54+'дод 2'!O256</f>
        <v>0</v>
      </c>
      <c r="P220" s="181">
        <f>'дод 2'!P54+'дод 2'!P256</f>
        <v>45787900</v>
      </c>
      <c r="Q220" s="181">
        <f>'дод 2'!Q54+'дод 2'!Q256</f>
        <v>7513267.5800000001</v>
      </c>
      <c r="R220" s="181">
        <f>'дод 2'!R54+'дод 2'!R256</f>
        <v>7513267.5800000001</v>
      </c>
      <c r="S220" s="181">
        <f>'дод 2'!S54+'дод 2'!S256</f>
        <v>0</v>
      </c>
      <c r="T220" s="181">
        <f>'дод 2'!T54+'дод 2'!T256</f>
        <v>0</v>
      </c>
      <c r="U220" s="181">
        <f>'дод 2'!U54+'дод 2'!U256</f>
        <v>0</v>
      </c>
      <c r="V220" s="181">
        <f>'дод 2'!V54+'дод 2'!V256</f>
        <v>7513267.5800000001</v>
      </c>
      <c r="W220" s="185">
        <f t="shared" si="131"/>
        <v>16.408849455860611</v>
      </c>
      <c r="X220" s="181">
        <f>'дод 2'!X54+'дод 2'!X256</f>
        <v>7513267.5800000001</v>
      </c>
      <c r="Y220" s="208"/>
    </row>
    <row r="221" spans="1:25" ht="16.5" customHeight="1" x14ac:dyDescent="0.25">
      <c r="A221" s="36"/>
      <c r="B221" s="36"/>
      <c r="C221" s="74" t="s">
        <v>419</v>
      </c>
      <c r="D221" s="181">
        <f>'дод 2'!D257</f>
        <v>0</v>
      </c>
      <c r="E221" s="181">
        <f>'дод 2'!E257</f>
        <v>0</v>
      </c>
      <c r="F221" s="181">
        <f>'дод 2'!F257</f>
        <v>0</v>
      </c>
      <c r="G221" s="181">
        <f>'дод 2'!G257</f>
        <v>0</v>
      </c>
      <c r="H221" s="181">
        <f>'дод 2'!H257</f>
        <v>0</v>
      </c>
      <c r="I221" s="181">
        <f>'дод 2'!I257</f>
        <v>0</v>
      </c>
      <c r="J221" s="185"/>
      <c r="K221" s="181">
        <f>'дод 2'!K257</f>
        <v>26250000</v>
      </c>
      <c r="L221" s="181">
        <f>'дод 2'!L257</f>
        <v>26250000</v>
      </c>
      <c r="M221" s="181">
        <f>'дод 2'!M257</f>
        <v>0</v>
      </c>
      <c r="N221" s="181">
        <f>'дод 2'!N257</f>
        <v>0</v>
      </c>
      <c r="O221" s="181">
        <f>'дод 2'!O257</f>
        <v>0</v>
      </c>
      <c r="P221" s="181">
        <f>'дод 2'!P257</f>
        <v>26250000</v>
      </c>
      <c r="Q221" s="181">
        <f>'дод 2'!Q257</f>
        <v>0</v>
      </c>
      <c r="R221" s="181">
        <f>'дод 2'!R257</f>
        <v>0</v>
      </c>
      <c r="S221" s="181">
        <f>'дод 2'!S257</f>
        <v>0</v>
      </c>
      <c r="T221" s="181">
        <f>'дод 2'!T257</f>
        <v>0</v>
      </c>
      <c r="U221" s="181">
        <f>'дод 2'!U257</f>
        <v>0</v>
      </c>
      <c r="V221" s="181">
        <f>'дод 2'!V257</f>
        <v>0</v>
      </c>
      <c r="W221" s="185">
        <f t="shared" si="131"/>
        <v>0</v>
      </c>
      <c r="X221" s="181">
        <f>'дод 2'!X257</f>
        <v>0</v>
      </c>
      <c r="Y221" s="208"/>
    </row>
    <row r="222" spans="1:25" ht="36.75" customHeight="1" x14ac:dyDescent="0.25">
      <c r="A222" s="36" t="s">
        <v>248</v>
      </c>
      <c r="B222" s="36" t="s">
        <v>82</v>
      </c>
      <c r="C222" s="3" t="s">
        <v>249</v>
      </c>
      <c r="D222" s="181">
        <f>'дод 2'!D55</f>
        <v>356337</v>
      </c>
      <c r="E222" s="181">
        <f>'дод 2'!E55</f>
        <v>0</v>
      </c>
      <c r="F222" s="181">
        <f>'дод 2'!F55</f>
        <v>0</v>
      </c>
      <c r="G222" s="181">
        <f>'дод 2'!G55</f>
        <v>289000</v>
      </c>
      <c r="H222" s="181">
        <f>'дод 2'!H55</f>
        <v>0</v>
      </c>
      <c r="I222" s="181">
        <f>'дод 2'!I55</f>
        <v>0</v>
      </c>
      <c r="J222" s="185">
        <f t="shared" si="130"/>
        <v>81.103000811030014</v>
      </c>
      <c r="K222" s="181">
        <f>'дод 2'!K55</f>
        <v>0</v>
      </c>
      <c r="L222" s="181">
        <f>'дод 2'!L55</f>
        <v>0</v>
      </c>
      <c r="M222" s="181">
        <f>'дод 2'!M55</f>
        <v>0</v>
      </c>
      <c r="N222" s="181">
        <f>'дод 2'!N55</f>
        <v>0</v>
      </c>
      <c r="O222" s="181">
        <f>'дод 2'!O55</f>
        <v>0</v>
      </c>
      <c r="P222" s="181">
        <f>'дод 2'!P55</f>
        <v>0</v>
      </c>
      <c r="Q222" s="181">
        <f>'дод 2'!Q55</f>
        <v>0</v>
      </c>
      <c r="R222" s="181">
        <f>'дод 2'!R55</f>
        <v>0</v>
      </c>
      <c r="S222" s="181">
        <f>'дод 2'!S55</f>
        <v>0</v>
      </c>
      <c r="T222" s="181">
        <f>'дод 2'!T55</f>
        <v>0</v>
      </c>
      <c r="U222" s="181">
        <f>'дод 2'!U55</f>
        <v>0</v>
      </c>
      <c r="V222" s="181">
        <f>'дод 2'!V55</f>
        <v>0</v>
      </c>
      <c r="W222" s="185"/>
      <c r="X222" s="181">
        <f>'дод 2'!X55</f>
        <v>289000</v>
      </c>
      <c r="Y222" s="208"/>
    </row>
    <row r="223" spans="1:25" s="49" customFormat="1" ht="117" customHeight="1" x14ac:dyDescent="0.25">
      <c r="A223" s="36" t="s">
        <v>296</v>
      </c>
      <c r="B223" s="36" t="s">
        <v>82</v>
      </c>
      <c r="C223" s="3" t="s">
        <v>314</v>
      </c>
      <c r="D223" s="181">
        <f>'дод 2'!D56+'дод 2'!D258+'дод 2'!D285+'дод 2'!D293</f>
        <v>0</v>
      </c>
      <c r="E223" s="181">
        <f>'дод 2'!E56+'дод 2'!E258+'дод 2'!E285+'дод 2'!E293</f>
        <v>0</v>
      </c>
      <c r="F223" s="181">
        <f>'дод 2'!F56+'дод 2'!F258+'дод 2'!F285+'дод 2'!F293</f>
        <v>0</v>
      </c>
      <c r="G223" s="181">
        <f>'дод 2'!G56+'дод 2'!G258+'дод 2'!G285+'дод 2'!G293</f>
        <v>0</v>
      </c>
      <c r="H223" s="181">
        <f>'дод 2'!H56+'дод 2'!H258+'дод 2'!H285+'дод 2'!H293</f>
        <v>0</v>
      </c>
      <c r="I223" s="181">
        <f>'дод 2'!I56+'дод 2'!I258+'дод 2'!I285+'дод 2'!I293</f>
        <v>0</v>
      </c>
      <c r="J223" s="185"/>
      <c r="K223" s="181">
        <f>'дод 2'!K56+'дод 2'!K258+'дод 2'!K285+'дод 2'!K293</f>
        <v>4856037.8699999992</v>
      </c>
      <c r="L223" s="181">
        <f>'дод 2'!L56+'дод 2'!L258+'дод 2'!L285+'дод 2'!L293</f>
        <v>0</v>
      </c>
      <c r="M223" s="181">
        <f>'дод 2'!M56+'дод 2'!M258+'дод 2'!M285+'дод 2'!M293</f>
        <v>2948437.8699999996</v>
      </c>
      <c r="N223" s="181">
        <f>'дод 2'!N56+'дод 2'!N258+'дод 2'!N285+'дод 2'!N293</f>
        <v>0</v>
      </c>
      <c r="O223" s="181">
        <f>'дод 2'!O56+'дод 2'!O258+'дод 2'!O285+'дод 2'!O293</f>
        <v>0</v>
      </c>
      <c r="P223" s="181">
        <f>'дод 2'!P56+'дод 2'!P258+'дод 2'!P285+'дод 2'!P293</f>
        <v>1907600</v>
      </c>
      <c r="Q223" s="181">
        <f>'дод 2'!Q56+'дод 2'!Q258+'дод 2'!Q285+'дод 2'!Q293</f>
        <v>916162.4</v>
      </c>
      <c r="R223" s="181">
        <f>'дод 2'!R56+'дод 2'!R258+'дод 2'!R285+'дод 2'!R293</f>
        <v>0</v>
      </c>
      <c r="S223" s="181">
        <f>'дод 2'!S56+'дод 2'!S258+'дод 2'!S285+'дод 2'!S293</f>
        <v>376755.38</v>
      </c>
      <c r="T223" s="181">
        <f>'дод 2'!T56+'дод 2'!T258+'дод 2'!T285+'дод 2'!T293</f>
        <v>0</v>
      </c>
      <c r="U223" s="181">
        <f>'дод 2'!U56+'дод 2'!U258+'дод 2'!U285+'дод 2'!U293</f>
        <v>0</v>
      </c>
      <c r="V223" s="181">
        <f>'дод 2'!V56+'дод 2'!V258+'дод 2'!V285+'дод 2'!V293</f>
        <v>539407.02</v>
      </c>
      <c r="W223" s="185">
        <f t="shared" si="131"/>
        <v>18.866459128334604</v>
      </c>
      <c r="X223" s="181">
        <f>'дод 2'!X56+'дод 2'!X258+'дод 2'!X285+'дод 2'!X293</f>
        <v>916162.4</v>
      </c>
      <c r="Y223" s="208"/>
    </row>
    <row r="224" spans="1:25" s="49" customFormat="1" ht="23.25" customHeight="1" x14ac:dyDescent="0.25">
      <c r="A224" s="36" t="s">
        <v>239</v>
      </c>
      <c r="B224" s="36" t="s">
        <v>82</v>
      </c>
      <c r="C224" s="3" t="s">
        <v>17</v>
      </c>
      <c r="D224" s="181">
        <f>'дод 2'!D57+'дод 2'!D304+'дод 2'!D312</f>
        <v>2191232</v>
      </c>
      <c r="E224" s="181">
        <f>'дод 2'!E57+'дод 2'!E304+'дод 2'!E312</f>
        <v>0</v>
      </c>
      <c r="F224" s="181">
        <f>'дод 2'!F57+'дод 2'!F304+'дод 2'!F312</f>
        <v>0</v>
      </c>
      <c r="G224" s="181">
        <f>'дод 2'!G57+'дод 2'!G304+'дод 2'!G312</f>
        <v>910306.89</v>
      </c>
      <c r="H224" s="181">
        <f>'дод 2'!H57+'дод 2'!H304+'дод 2'!H312</f>
        <v>0</v>
      </c>
      <c r="I224" s="181">
        <f>'дод 2'!I57+'дод 2'!I304+'дод 2'!I312</f>
        <v>0</v>
      </c>
      <c r="J224" s="185">
        <f t="shared" si="130"/>
        <v>41.543154262077223</v>
      </c>
      <c r="K224" s="181">
        <f>'дод 2'!K57+'дод 2'!K304+'дод 2'!K312</f>
        <v>0</v>
      </c>
      <c r="L224" s="181">
        <f>'дод 2'!L57+'дод 2'!L304+'дод 2'!L312</f>
        <v>0</v>
      </c>
      <c r="M224" s="181">
        <f>'дод 2'!M57+'дод 2'!M304+'дод 2'!M312</f>
        <v>0</v>
      </c>
      <c r="N224" s="181">
        <f>'дод 2'!N57+'дод 2'!N304+'дод 2'!N312</f>
        <v>0</v>
      </c>
      <c r="O224" s="181">
        <f>'дод 2'!O57+'дод 2'!O304+'дод 2'!O312</f>
        <v>0</v>
      </c>
      <c r="P224" s="181">
        <f>'дод 2'!P57+'дод 2'!P304+'дод 2'!P312</f>
        <v>0</v>
      </c>
      <c r="Q224" s="181">
        <f>'дод 2'!Q57+'дод 2'!Q304+'дод 2'!Q312</f>
        <v>0</v>
      </c>
      <c r="R224" s="181">
        <f>'дод 2'!R57+'дод 2'!R304+'дод 2'!R312</f>
        <v>0</v>
      </c>
      <c r="S224" s="181">
        <f>'дод 2'!S57+'дод 2'!S304+'дод 2'!S312</f>
        <v>0</v>
      </c>
      <c r="T224" s="181">
        <f>'дод 2'!T57+'дод 2'!T304+'дод 2'!T312</f>
        <v>0</v>
      </c>
      <c r="U224" s="181">
        <f>'дод 2'!U57+'дод 2'!U304+'дод 2'!U312</f>
        <v>0</v>
      </c>
      <c r="V224" s="181">
        <f>'дод 2'!V57+'дод 2'!V304+'дод 2'!V312</f>
        <v>0</v>
      </c>
      <c r="W224" s="185"/>
      <c r="X224" s="181">
        <f>'дод 2'!X57+'дод 2'!X304+'дод 2'!X312</f>
        <v>910306.89</v>
      </c>
      <c r="Y224" s="208"/>
    </row>
    <row r="225" spans="1:25" s="48" customFormat="1" ht="48.75" customHeight="1" x14ac:dyDescent="0.25">
      <c r="A225" s="37">
        <v>7700</v>
      </c>
      <c r="B225" s="37"/>
      <c r="C225" s="80" t="s">
        <v>362</v>
      </c>
      <c r="D225" s="179">
        <f>D226</f>
        <v>0</v>
      </c>
      <c r="E225" s="179">
        <f t="shared" ref="E225:X225" si="138">E226</f>
        <v>0</v>
      </c>
      <c r="F225" s="179">
        <f t="shared" si="138"/>
        <v>0</v>
      </c>
      <c r="G225" s="179">
        <f>G226</f>
        <v>0</v>
      </c>
      <c r="H225" s="179">
        <f t="shared" si="138"/>
        <v>0</v>
      </c>
      <c r="I225" s="179">
        <f t="shared" si="138"/>
        <v>0</v>
      </c>
      <c r="J225" s="180"/>
      <c r="K225" s="179">
        <f t="shared" si="138"/>
        <v>630000</v>
      </c>
      <c r="L225" s="179">
        <f t="shared" si="138"/>
        <v>0</v>
      </c>
      <c r="M225" s="179">
        <f t="shared" si="138"/>
        <v>0</v>
      </c>
      <c r="N225" s="179">
        <f t="shared" si="138"/>
        <v>0</v>
      </c>
      <c r="O225" s="179">
        <f t="shared" si="138"/>
        <v>0</v>
      </c>
      <c r="P225" s="179">
        <f t="shared" si="138"/>
        <v>630000</v>
      </c>
      <c r="Q225" s="179">
        <f t="shared" si="138"/>
        <v>0</v>
      </c>
      <c r="R225" s="179">
        <f t="shared" si="138"/>
        <v>0</v>
      </c>
      <c r="S225" s="179">
        <f t="shared" si="138"/>
        <v>0</v>
      </c>
      <c r="T225" s="179">
        <f t="shared" si="138"/>
        <v>0</v>
      </c>
      <c r="U225" s="179">
        <f t="shared" si="138"/>
        <v>0</v>
      </c>
      <c r="V225" s="179">
        <f t="shared" si="138"/>
        <v>0</v>
      </c>
      <c r="W225" s="180">
        <f t="shared" si="131"/>
        <v>0</v>
      </c>
      <c r="X225" s="179">
        <f t="shared" si="138"/>
        <v>0</v>
      </c>
      <c r="Y225" s="208"/>
    </row>
    <row r="226" spans="1:25" s="49" customFormat="1" ht="46.5" customHeight="1" x14ac:dyDescent="0.25">
      <c r="A226" s="36">
        <v>7700</v>
      </c>
      <c r="B226" s="52" t="s">
        <v>93</v>
      </c>
      <c r="C226" s="54" t="s">
        <v>362</v>
      </c>
      <c r="D226" s="181">
        <f>'дод 2'!D123</f>
        <v>0</v>
      </c>
      <c r="E226" s="181">
        <f>'дод 2'!E123</f>
        <v>0</v>
      </c>
      <c r="F226" s="181">
        <f>'дод 2'!F123</f>
        <v>0</v>
      </c>
      <c r="G226" s="181">
        <f>'дод 2'!G123</f>
        <v>0</v>
      </c>
      <c r="H226" s="181">
        <f>'дод 2'!H123</f>
        <v>0</v>
      </c>
      <c r="I226" s="181">
        <f>'дод 2'!I123</f>
        <v>0</v>
      </c>
      <c r="J226" s="185"/>
      <c r="K226" s="181">
        <f>'дод 2'!K123</f>
        <v>630000</v>
      </c>
      <c r="L226" s="181">
        <f>'дод 2'!L123</f>
        <v>0</v>
      </c>
      <c r="M226" s="181">
        <f>'дод 2'!M123</f>
        <v>0</v>
      </c>
      <c r="N226" s="181">
        <f>'дод 2'!N123</f>
        <v>0</v>
      </c>
      <c r="O226" s="181">
        <f>'дод 2'!O123</f>
        <v>0</v>
      </c>
      <c r="P226" s="181">
        <f>'дод 2'!P123</f>
        <v>630000</v>
      </c>
      <c r="Q226" s="181">
        <f>'дод 2'!Q123</f>
        <v>0</v>
      </c>
      <c r="R226" s="181">
        <f>'дод 2'!R123</f>
        <v>0</v>
      </c>
      <c r="S226" s="181">
        <f>'дод 2'!S123</f>
        <v>0</v>
      </c>
      <c r="T226" s="181">
        <f>'дод 2'!T123</f>
        <v>0</v>
      </c>
      <c r="U226" s="181">
        <f>'дод 2'!U123</f>
        <v>0</v>
      </c>
      <c r="V226" s="181">
        <f>'дод 2'!V123</f>
        <v>0</v>
      </c>
      <c r="W226" s="185">
        <f t="shared" si="131"/>
        <v>0</v>
      </c>
      <c r="X226" s="181">
        <f>'дод 2'!X123</f>
        <v>0</v>
      </c>
      <c r="Y226" s="208"/>
    </row>
    <row r="227" spans="1:25" s="47" customFormat="1" ht="30.75" customHeight="1" x14ac:dyDescent="0.25">
      <c r="A227" s="37" t="s">
        <v>94</v>
      </c>
      <c r="B227" s="38"/>
      <c r="C227" s="2" t="s">
        <v>578</v>
      </c>
      <c r="D227" s="179">
        <f>D229+D234+D236+D239+D241+D242</f>
        <v>19922760.649999999</v>
      </c>
      <c r="E227" s="179">
        <f t="shared" ref="E227:X227" si="139">E229+E234+E236+E239+E241+E242</f>
        <v>1906900</v>
      </c>
      <c r="F227" s="179">
        <f t="shared" si="139"/>
        <v>338147</v>
      </c>
      <c r="G227" s="179">
        <f>G229+G234+G236+G239+G241+G242</f>
        <v>3703773.92</v>
      </c>
      <c r="H227" s="179">
        <f t="shared" ref="H227:I227" si="140">H229+H234+H236+H239+H241+H242</f>
        <v>1408139.19</v>
      </c>
      <c r="I227" s="179">
        <f t="shared" si="140"/>
        <v>216513</v>
      </c>
      <c r="J227" s="180">
        <f t="shared" si="130"/>
        <v>18.590666148468738</v>
      </c>
      <c r="K227" s="179">
        <f t="shared" si="139"/>
        <v>5708964.6600000001</v>
      </c>
      <c r="L227" s="179">
        <f t="shared" si="139"/>
        <v>1398264.66</v>
      </c>
      <c r="M227" s="179">
        <f t="shared" si="139"/>
        <v>2960800</v>
      </c>
      <c r="N227" s="179">
        <f t="shared" si="139"/>
        <v>0</v>
      </c>
      <c r="O227" s="179">
        <f t="shared" si="139"/>
        <v>1400</v>
      </c>
      <c r="P227" s="179">
        <f t="shared" si="139"/>
        <v>2748164.66</v>
      </c>
      <c r="Q227" s="179">
        <f t="shared" ref="Q227:V227" si="141">Q229+Q234+Q236+Q239+Q241+Q242</f>
        <v>2909196.17</v>
      </c>
      <c r="R227" s="179">
        <f t="shared" si="141"/>
        <v>1398264.66</v>
      </c>
      <c r="S227" s="179">
        <f t="shared" si="141"/>
        <v>1461031.51</v>
      </c>
      <c r="T227" s="179">
        <f t="shared" si="141"/>
        <v>0</v>
      </c>
      <c r="U227" s="179">
        <f t="shared" si="141"/>
        <v>0</v>
      </c>
      <c r="V227" s="179">
        <f t="shared" si="141"/>
        <v>1448164.66</v>
      </c>
      <c r="W227" s="180">
        <f t="shared" si="131"/>
        <v>50.958384632915212</v>
      </c>
      <c r="X227" s="179">
        <f t="shared" si="139"/>
        <v>6612970.0899999999</v>
      </c>
      <c r="Y227" s="208"/>
    </row>
    <row r="228" spans="1:25" s="48" customFormat="1" ht="54.75" customHeight="1" x14ac:dyDescent="0.25">
      <c r="A228" s="62"/>
      <c r="B228" s="65"/>
      <c r="C228" s="66" t="s">
        <v>382</v>
      </c>
      <c r="D228" s="183">
        <f>D230</f>
        <v>588815</v>
      </c>
      <c r="E228" s="183">
        <f t="shared" ref="E228:X228" si="142">E230</f>
        <v>482635</v>
      </c>
      <c r="F228" s="183">
        <f t="shared" si="142"/>
        <v>0</v>
      </c>
      <c r="G228" s="183">
        <f>G230</f>
        <v>400261</v>
      </c>
      <c r="H228" s="183">
        <f t="shared" ref="H228:I228" si="143">H230</f>
        <v>328077</v>
      </c>
      <c r="I228" s="183">
        <f t="shared" si="143"/>
        <v>0</v>
      </c>
      <c r="J228" s="180">
        <f t="shared" si="130"/>
        <v>67.977378293691572</v>
      </c>
      <c r="K228" s="183">
        <f t="shared" si="142"/>
        <v>0</v>
      </c>
      <c r="L228" s="183">
        <f t="shared" si="142"/>
        <v>0</v>
      </c>
      <c r="M228" s="183">
        <f t="shared" si="142"/>
        <v>0</v>
      </c>
      <c r="N228" s="183">
        <f t="shared" si="142"/>
        <v>0</v>
      </c>
      <c r="O228" s="183">
        <f t="shared" si="142"/>
        <v>0</v>
      </c>
      <c r="P228" s="183">
        <f t="shared" si="142"/>
        <v>0</v>
      </c>
      <c r="Q228" s="183">
        <f t="shared" ref="Q228:V228" si="144">Q230</f>
        <v>0</v>
      </c>
      <c r="R228" s="183">
        <f t="shared" si="144"/>
        <v>0</v>
      </c>
      <c r="S228" s="183">
        <f t="shared" si="144"/>
        <v>0</v>
      </c>
      <c r="T228" s="183">
        <f t="shared" si="144"/>
        <v>0</v>
      </c>
      <c r="U228" s="183">
        <f t="shared" si="144"/>
        <v>0</v>
      </c>
      <c r="V228" s="183">
        <f t="shared" si="144"/>
        <v>0</v>
      </c>
      <c r="W228" s="180"/>
      <c r="X228" s="183">
        <f t="shared" si="142"/>
        <v>400261</v>
      </c>
      <c r="Y228" s="208"/>
    </row>
    <row r="229" spans="1:25" s="47" customFormat="1" ht="51.75" customHeight="1" x14ac:dyDescent="0.25">
      <c r="A229" s="37" t="s">
        <v>96</v>
      </c>
      <c r="B229" s="38"/>
      <c r="C229" s="2" t="s">
        <v>519</v>
      </c>
      <c r="D229" s="179">
        <f t="shared" ref="D229:X229" si="145">D231+D232</f>
        <v>3410086.21</v>
      </c>
      <c r="E229" s="179">
        <f t="shared" si="145"/>
        <v>1906900</v>
      </c>
      <c r="F229" s="179">
        <f t="shared" si="145"/>
        <v>80205</v>
      </c>
      <c r="G229" s="179">
        <f t="shared" ref="G229:I229" si="146">G231+G232</f>
        <v>2657109.34</v>
      </c>
      <c r="H229" s="179">
        <f t="shared" si="146"/>
        <v>1408139.19</v>
      </c>
      <c r="I229" s="179">
        <f t="shared" si="146"/>
        <v>66210.350000000006</v>
      </c>
      <c r="J229" s="180">
        <f t="shared" si="130"/>
        <v>77.919125100359267</v>
      </c>
      <c r="K229" s="179">
        <f t="shared" si="145"/>
        <v>1403964.66</v>
      </c>
      <c r="L229" s="179">
        <f t="shared" si="145"/>
        <v>1398264.66</v>
      </c>
      <c r="M229" s="179">
        <f t="shared" si="145"/>
        <v>5700</v>
      </c>
      <c r="N229" s="179">
        <f t="shared" si="145"/>
        <v>0</v>
      </c>
      <c r="O229" s="179">
        <f t="shared" si="145"/>
        <v>1400</v>
      </c>
      <c r="P229" s="179">
        <f t="shared" si="145"/>
        <v>1398264.66</v>
      </c>
      <c r="Q229" s="179">
        <f t="shared" ref="Q229:V229" si="147">Q231+Q232</f>
        <v>1450307.3299999998</v>
      </c>
      <c r="R229" s="179">
        <f t="shared" si="147"/>
        <v>1398264.66</v>
      </c>
      <c r="S229" s="179">
        <f t="shared" si="147"/>
        <v>52042.67</v>
      </c>
      <c r="T229" s="179">
        <f t="shared" si="147"/>
        <v>0</v>
      </c>
      <c r="U229" s="179">
        <f t="shared" si="147"/>
        <v>0</v>
      </c>
      <c r="V229" s="179">
        <f t="shared" si="147"/>
        <v>1398264.66</v>
      </c>
      <c r="W229" s="180">
        <f t="shared" si="131"/>
        <v>103.30084305683307</v>
      </c>
      <c r="X229" s="179">
        <f t="shared" si="145"/>
        <v>4107416.67</v>
      </c>
      <c r="Y229" s="208"/>
    </row>
    <row r="230" spans="1:25" s="48" customFormat="1" ht="53.25" customHeight="1" x14ac:dyDescent="0.25">
      <c r="A230" s="62"/>
      <c r="B230" s="65"/>
      <c r="C230" s="67" t="str">
        <f>C233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30" s="183">
        <f>D233</f>
        <v>588815</v>
      </c>
      <c r="E230" s="183">
        <f t="shared" ref="E230:X230" si="148">E233</f>
        <v>482635</v>
      </c>
      <c r="F230" s="183">
        <f t="shared" si="148"/>
        <v>0</v>
      </c>
      <c r="G230" s="183">
        <f>G233</f>
        <v>400261</v>
      </c>
      <c r="H230" s="183">
        <f t="shared" ref="H230:I230" si="149">H233</f>
        <v>328077</v>
      </c>
      <c r="I230" s="183">
        <f t="shared" si="149"/>
        <v>0</v>
      </c>
      <c r="J230" s="180">
        <f t="shared" si="130"/>
        <v>67.977378293691572</v>
      </c>
      <c r="K230" s="183">
        <f t="shared" si="148"/>
        <v>0</v>
      </c>
      <c r="L230" s="183">
        <f t="shared" si="148"/>
        <v>0</v>
      </c>
      <c r="M230" s="183">
        <f t="shared" si="148"/>
        <v>0</v>
      </c>
      <c r="N230" s="183">
        <f t="shared" si="148"/>
        <v>0</v>
      </c>
      <c r="O230" s="183">
        <f t="shared" si="148"/>
        <v>0</v>
      </c>
      <c r="P230" s="183">
        <f t="shared" si="148"/>
        <v>0</v>
      </c>
      <c r="Q230" s="183">
        <f t="shared" ref="Q230:V230" si="150">Q233</f>
        <v>0</v>
      </c>
      <c r="R230" s="183">
        <f t="shared" si="150"/>
        <v>0</v>
      </c>
      <c r="S230" s="183">
        <f t="shared" si="150"/>
        <v>0</v>
      </c>
      <c r="T230" s="183">
        <f t="shared" si="150"/>
        <v>0</v>
      </c>
      <c r="U230" s="183">
        <f t="shared" si="150"/>
        <v>0</v>
      </c>
      <c r="V230" s="183">
        <f t="shared" si="150"/>
        <v>0</v>
      </c>
      <c r="W230" s="180"/>
      <c r="X230" s="183">
        <f t="shared" si="148"/>
        <v>400261</v>
      </c>
      <c r="Y230" s="208"/>
    </row>
    <row r="231" spans="1:25" ht="36.75" customHeight="1" x14ac:dyDescent="0.25">
      <c r="A231" s="39" t="s">
        <v>7</v>
      </c>
      <c r="B231" s="39" t="s">
        <v>89</v>
      </c>
      <c r="C231" s="3" t="s">
        <v>297</v>
      </c>
      <c r="D231" s="181">
        <f>'дод 2'!D58+'дод 2'!D259</f>
        <v>960981.21</v>
      </c>
      <c r="E231" s="181">
        <f>'дод 2'!E58+'дод 2'!E259</f>
        <v>0</v>
      </c>
      <c r="F231" s="181">
        <f>'дод 2'!F58+'дод 2'!F259</f>
        <v>6500</v>
      </c>
      <c r="G231" s="181">
        <f>'дод 2'!G58+'дод 2'!G259</f>
        <v>850710.49</v>
      </c>
      <c r="H231" s="181">
        <f>'дод 2'!H58+'дод 2'!H259</f>
        <v>0</v>
      </c>
      <c r="I231" s="181">
        <f>'дод 2'!I58+'дод 2'!I259</f>
        <v>1805.23</v>
      </c>
      <c r="J231" s="185">
        <f t="shared" si="130"/>
        <v>88.525194993146641</v>
      </c>
      <c r="K231" s="181">
        <f>'дод 2'!K58+'дод 2'!K259</f>
        <v>1398264.66</v>
      </c>
      <c r="L231" s="181">
        <f>'дод 2'!L58+'дод 2'!L259</f>
        <v>1398264.66</v>
      </c>
      <c r="M231" s="181">
        <f>'дод 2'!M58+'дод 2'!M259</f>
        <v>0</v>
      </c>
      <c r="N231" s="181">
        <f>'дод 2'!N58+'дод 2'!N259</f>
        <v>0</v>
      </c>
      <c r="O231" s="181">
        <f>'дод 2'!O58+'дод 2'!O259</f>
        <v>0</v>
      </c>
      <c r="P231" s="181">
        <f>'дод 2'!P58+'дод 2'!P259</f>
        <v>1398264.66</v>
      </c>
      <c r="Q231" s="181">
        <f>'дод 2'!Q58+'дод 2'!Q259</f>
        <v>1398264.66</v>
      </c>
      <c r="R231" s="181">
        <f>'дод 2'!R58+'дод 2'!R259</f>
        <v>1398264.66</v>
      </c>
      <c r="S231" s="181">
        <f>'дод 2'!S58+'дод 2'!S259</f>
        <v>0</v>
      </c>
      <c r="T231" s="181">
        <f>'дод 2'!T58+'дод 2'!T259</f>
        <v>0</v>
      </c>
      <c r="U231" s="181">
        <f>'дод 2'!U58+'дод 2'!U259</f>
        <v>0</v>
      </c>
      <c r="V231" s="181">
        <f>'дод 2'!V58+'дод 2'!V259</f>
        <v>1398264.66</v>
      </c>
      <c r="W231" s="185">
        <f t="shared" si="131"/>
        <v>100</v>
      </c>
      <c r="X231" s="181">
        <f>'дод 2'!X58+'дод 2'!X259</f>
        <v>2248975.15</v>
      </c>
      <c r="Y231" s="208"/>
    </row>
    <row r="232" spans="1:25" ht="27" customHeight="1" x14ac:dyDescent="0.25">
      <c r="A232" s="36" t="s">
        <v>148</v>
      </c>
      <c r="B232" s="41" t="s">
        <v>89</v>
      </c>
      <c r="C232" s="3" t="s">
        <v>517</v>
      </c>
      <c r="D232" s="181">
        <f>'дод 2'!D59</f>
        <v>2449105</v>
      </c>
      <c r="E232" s="181">
        <f>'дод 2'!E59</f>
        <v>1906900</v>
      </c>
      <c r="F232" s="181">
        <f>'дод 2'!F59</f>
        <v>73705</v>
      </c>
      <c r="G232" s="181">
        <f>'дод 2'!G59</f>
        <v>1806398.85</v>
      </c>
      <c r="H232" s="181">
        <f>'дод 2'!H59</f>
        <v>1408139.19</v>
      </c>
      <c r="I232" s="181">
        <f>'дод 2'!I59</f>
        <v>64405.120000000003</v>
      </c>
      <c r="J232" s="185">
        <f t="shared" si="130"/>
        <v>73.757509375874051</v>
      </c>
      <c r="K232" s="181">
        <f>'дод 2'!K59</f>
        <v>5700</v>
      </c>
      <c r="L232" s="181">
        <f>'дод 2'!L59</f>
        <v>0</v>
      </c>
      <c r="M232" s="181">
        <f>'дод 2'!M59</f>
        <v>5700</v>
      </c>
      <c r="N232" s="181">
        <f>'дод 2'!N59</f>
        <v>0</v>
      </c>
      <c r="O232" s="181">
        <f>'дод 2'!O59</f>
        <v>1400</v>
      </c>
      <c r="P232" s="181">
        <f>'дод 2'!P59</f>
        <v>0</v>
      </c>
      <c r="Q232" s="181">
        <f>'дод 2'!Q59</f>
        <v>52042.67</v>
      </c>
      <c r="R232" s="181">
        <f>'дод 2'!R59</f>
        <v>0</v>
      </c>
      <c r="S232" s="181">
        <f>'дод 2'!S59</f>
        <v>52042.67</v>
      </c>
      <c r="T232" s="181">
        <f>'дод 2'!T59</f>
        <v>0</v>
      </c>
      <c r="U232" s="181">
        <f>'дод 2'!U59</f>
        <v>0</v>
      </c>
      <c r="V232" s="181">
        <f>'дод 2'!V59</f>
        <v>0</v>
      </c>
      <c r="W232" s="185">
        <f t="shared" si="131"/>
        <v>913.02929824561397</v>
      </c>
      <c r="X232" s="181">
        <f>'дод 2'!X59</f>
        <v>1858441.52</v>
      </c>
      <c r="Y232" s="208"/>
    </row>
    <row r="233" spans="1:25" s="49" customFormat="1" ht="63" x14ac:dyDescent="0.25">
      <c r="A233" s="68"/>
      <c r="B233" s="77"/>
      <c r="C233" s="76" t="s">
        <v>382</v>
      </c>
      <c r="D233" s="182">
        <f>'дод 2'!D60</f>
        <v>588815</v>
      </c>
      <c r="E233" s="182">
        <f>'дод 2'!E60</f>
        <v>482635</v>
      </c>
      <c r="F233" s="182">
        <f>'дод 2'!F60</f>
        <v>0</v>
      </c>
      <c r="G233" s="182">
        <f>'дод 2'!G60</f>
        <v>400261</v>
      </c>
      <c r="H233" s="182">
        <f>'дод 2'!H60</f>
        <v>328077</v>
      </c>
      <c r="I233" s="182">
        <f>'дод 2'!I60</f>
        <v>0</v>
      </c>
      <c r="J233" s="180">
        <f t="shared" si="130"/>
        <v>67.977378293691572</v>
      </c>
      <c r="K233" s="182">
        <f>'дод 2'!K60</f>
        <v>0</v>
      </c>
      <c r="L233" s="182">
        <f>'дод 2'!L60</f>
        <v>0</v>
      </c>
      <c r="M233" s="182">
        <f>'дод 2'!M60</f>
        <v>0</v>
      </c>
      <c r="N233" s="182">
        <f>'дод 2'!N60</f>
        <v>0</v>
      </c>
      <c r="O233" s="182">
        <f>'дод 2'!O60</f>
        <v>0</v>
      </c>
      <c r="P233" s="182">
        <f>'дод 2'!P60</f>
        <v>0</v>
      </c>
      <c r="Q233" s="182">
        <f>'дод 2'!Q60</f>
        <v>0</v>
      </c>
      <c r="R233" s="182">
        <f>'дод 2'!R60</f>
        <v>0</v>
      </c>
      <c r="S233" s="182">
        <f>'дод 2'!S60</f>
        <v>0</v>
      </c>
      <c r="T233" s="182">
        <f>'дод 2'!T60</f>
        <v>0</v>
      </c>
      <c r="U233" s="182">
        <f>'дод 2'!U60</f>
        <v>0</v>
      </c>
      <c r="V233" s="182">
        <f>'дод 2'!V60</f>
        <v>0</v>
      </c>
      <c r="W233" s="180"/>
      <c r="X233" s="182">
        <f>'дод 2'!X60</f>
        <v>400261</v>
      </c>
      <c r="Y233" s="208"/>
    </row>
    <row r="234" spans="1:25" s="47" customFormat="1" ht="23.25" customHeight="1" x14ac:dyDescent="0.25">
      <c r="A234" s="37" t="s">
        <v>250</v>
      </c>
      <c r="B234" s="37"/>
      <c r="C234" s="12" t="s">
        <v>251</v>
      </c>
      <c r="D234" s="179">
        <f t="shared" ref="D234:X234" si="151">D235</f>
        <v>416692</v>
      </c>
      <c r="E234" s="179">
        <f t="shared" si="151"/>
        <v>0</v>
      </c>
      <c r="F234" s="179">
        <f t="shared" si="151"/>
        <v>257942</v>
      </c>
      <c r="G234" s="179">
        <f t="shared" si="151"/>
        <v>179287.13</v>
      </c>
      <c r="H234" s="179">
        <f t="shared" si="151"/>
        <v>0</v>
      </c>
      <c r="I234" s="179">
        <f t="shared" si="151"/>
        <v>150302.65</v>
      </c>
      <c r="J234" s="180">
        <f t="shared" si="130"/>
        <v>43.026295201251763</v>
      </c>
      <c r="K234" s="179">
        <f t="shared" si="151"/>
        <v>0</v>
      </c>
      <c r="L234" s="179">
        <f t="shared" si="151"/>
        <v>0</v>
      </c>
      <c r="M234" s="179">
        <f t="shared" si="151"/>
        <v>0</v>
      </c>
      <c r="N234" s="179">
        <f t="shared" si="151"/>
        <v>0</v>
      </c>
      <c r="O234" s="179">
        <f t="shared" si="151"/>
        <v>0</v>
      </c>
      <c r="P234" s="179">
        <f t="shared" si="151"/>
        <v>0</v>
      </c>
      <c r="Q234" s="179">
        <f t="shared" si="151"/>
        <v>0</v>
      </c>
      <c r="R234" s="179">
        <f t="shared" si="151"/>
        <v>0</v>
      </c>
      <c r="S234" s="179">
        <f t="shared" si="151"/>
        <v>0</v>
      </c>
      <c r="T234" s="179">
        <f t="shared" si="151"/>
        <v>0</v>
      </c>
      <c r="U234" s="179">
        <f t="shared" si="151"/>
        <v>0</v>
      </c>
      <c r="V234" s="179">
        <f t="shared" si="151"/>
        <v>0</v>
      </c>
      <c r="W234" s="180"/>
      <c r="X234" s="179">
        <f t="shared" si="151"/>
        <v>179287.13</v>
      </c>
      <c r="Y234" s="208"/>
    </row>
    <row r="235" spans="1:25" ht="22.5" customHeight="1" x14ac:dyDescent="0.25">
      <c r="A235" s="36" t="s">
        <v>244</v>
      </c>
      <c r="B235" s="41" t="s">
        <v>245</v>
      </c>
      <c r="C235" s="3" t="s">
        <v>246</v>
      </c>
      <c r="D235" s="181">
        <f>'дод 2'!D61+'дод 2'!D260</f>
        <v>416692</v>
      </c>
      <c r="E235" s="181">
        <f>'дод 2'!E61+'дод 2'!E260</f>
        <v>0</v>
      </c>
      <c r="F235" s="181">
        <f>'дод 2'!F61+'дод 2'!F260</f>
        <v>257942</v>
      </c>
      <c r="G235" s="181">
        <f>'дод 2'!G61+'дод 2'!G260</f>
        <v>179287.13</v>
      </c>
      <c r="H235" s="181">
        <f>'дод 2'!H61+'дод 2'!H260</f>
        <v>0</v>
      </c>
      <c r="I235" s="181">
        <f>'дод 2'!I61+'дод 2'!I260</f>
        <v>150302.65</v>
      </c>
      <c r="J235" s="185">
        <f t="shared" si="130"/>
        <v>43.026295201251763</v>
      </c>
      <c r="K235" s="181">
        <f>'дод 2'!K61+'дод 2'!K260</f>
        <v>0</v>
      </c>
      <c r="L235" s="181">
        <f>'дод 2'!L61+'дод 2'!L260</f>
        <v>0</v>
      </c>
      <c r="M235" s="181">
        <f>'дод 2'!M61+'дод 2'!M260</f>
        <v>0</v>
      </c>
      <c r="N235" s="181">
        <f>'дод 2'!N61+'дод 2'!N260</f>
        <v>0</v>
      </c>
      <c r="O235" s="181">
        <f>'дод 2'!O61+'дод 2'!O260</f>
        <v>0</v>
      </c>
      <c r="P235" s="181">
        <f>'дод 2'!P61+'дод 2'!P260</f>
        <v>0</v>
      </c>
      <c r="Q235" s="181">
        <f>'дод 2'!Q61+'дод 2'!Q260</f>
        <v>0</v>
      </c>
      <c r="R235" s="181">
        <f>'дод 2'!R61+'дод 2'!R260</f>
        <v>0</v>
      </c>
      <c r="S235" s="181">
        <f>'дод 2'!S61+'дод 2'!S260</f>
        <v>0</v>
      </c>
      <c r="T235" s="181">
        <f>'дод 2'!T61+'дод 2'!T260</f>
        <v>0</v>
      </c>
      <c r="U235" s="181">
        <f>'дод 2'!U61+'дод 2'!U260</f>
        <v>0</v>
      </c>
      <c r="V235" s="181">
        <f>'дод 2'!V61+'дод 2'!V260</f>
        <v>0</v>
      </c>
      <c r="W235" s="185"/>
      <c r="X235" s="181">
        <f>'дод 2'!X61+'дод 2'!X260</f>
        <v>179287.13</v>
      </c>
      <c r="Y235" s="208"/>
    </row>
    <row r="236" spans="1:25" s="47" customFormat="1" ht="22.5" customHeight="1" x14ac:dyDescent="0.25">
      <c r="A236" s="37" t="s">
        <v>6</v>
      </c>
      <c r="B236" s="38"/>
      <c r="C236" s="2" t="s">
        <v>8</v>
      </c>
      <c r="D236" s="179">
        <f t="shared" ref="D236:X236" si="152">D238+D237</f>
        <v>75000</v>
      </c>
      <c r="E236" s="179">
        <f t="shared" si="152"/>
        <v>0</v>
      </c>
      <c r="F236" s="179">
        <f t="shared" si="152"/>
        <v>0</v>
      </c>
      <c r="G236" s="179">
        <f t="shared" ref="G236:I236" si="153">G238+G237</f>
        <v>1354</v>
      </c>
      <c r="H236" s="179">
        <f t="shared" si="153"/>
        <v>0</v>
      </c>
      <c r="I236" s="179">
        <f t="shared" si="153"/>
        <v>0</v>
      </c>
      <c r="J236" s="180">
        <f t="shared" si="130"/>
        <v>1.8053333333333335</v>
      </c>
      <c r="K236" s="179">
        <f t="shared" si="152"/>
        <v>4305000</v>
      </c>
      <c r="L236" s="179">
        <f t="shared" si="152"/>
        <v>0</v>
      </c>
      <c r="M236" s="179">
        <f t="shared" si="152"/>
        <v>2955100</v>
      </c>
      <c r="N236" s="179">
        <f t="shared" si="152"/>
        <v>0</v>
      </c>
      <c r="O236" s="179">
        <f t="shared" si="152"/>
        <v>0</v>
      </c>
      <c r="P236" s="179">
        <f t="shared" si="152"/>
        <v>1349900</v>
      </c>
      <c r="Q236" s="179">
        <f t="shared" ref="Q236:V236" si="154">Q238+Q237</f>
        <v>1458888.84</v>
      </c>
      <c r="R236" s="179">
        <f t="shared" si="154"/>
        <v>0</v>
      </c>
      <c r="S236" s="179">
        <f t="shared" si="154"/>
        <v>1408988.84</v>
      </c>
      <c r="T236" s="179">
        <f t="shared" si="154"/>
        <v>0</v>
      </c>
      <c r="U236" s="179">
        <f t="shared" si="154"/>
        <v>0</v>
      </c>
      <c r="V236" s="179">
        <f t="shared" si="154"/>
        <v>49900</v>
      </c>
      <c r="W236" s="180">
        <f t="shared" si="131"/>
        <v>33.888242508710803</v>
      </c>
      <c r="X236" s="179">
        <f t="shared" si="152"/>
        <v>1460242.84</v>
      </c>
      <c r="Y236" s="208"/>
    </row>
    <row r="237" spans="1:25" ht="33.75" customHeight="1" x14ac:dyDescent="0.25">
      <c r="A237" s="36">
        <v>8330</v>
      </c>
      <c r="B237" s="52" t="s">
        <v>92</v>
      </c>
      <c r="C237" s="3" t="s">
        <v>348</v>
      </c>
      <c r="D237" s="181">
        <f>'дод 2'!D313</f>
        <v>75000</v>
      </c>
      <c r="E237" s="181">
        <f>'дод 2'!E313</f>
        <v>0</v>
      </c>
      <c r="F237" s="181">
        <f>'дод 2'!F313</f>
        <v>0</v>
      </c>
      <c r="G237" s="181">
        <f>'дод 2'!G313</f>
        <v>1354</v>
      </c>
      <c r="H237" s="181">
        <f>'дод 2'!H313</f>
        <v>0</v>
      </c>
      <c r="I237" s="181">
        <f>'дод 2'!I313</f>
        <v>0</v>
      </c>
      <c r="J237" s="185">
        <f t="shared" si="130"/>
        <v>1.8053333333333335</v>
      </c>
      <c r="K237" s="181">
        <f>'дод 2'!K313</f>
        <v>0</v>
      </c>
      <c r="L237" s="181">
        <f>'дод 2'!L313</f>
        <v>0</v>
      </c>
      <c r="M237" s="181">
        <f>'дод 2'!M313</f>
        <v>0</v>
      </c>
      <c r="N237" s="181">
        <f>'дод 2'!N313</f>
        <v>0</v>
      </c>
      <c r="O237" s="181">
        <f>'дод 2'!O313</f>
        <v>0</v>
      </c>
      <c r="P237" s="181">
        <f>'дод 2'!P313</f>
        <v>0</v>
      </c>
      <c r="Q237" s="181">
        <f>'дод 2'!Q313</f>
        <v>0</v>
      </c>
      <c r="R237" s="181">
        <f>'дод 2'!R313</f>
        <v>0</v>
      </c>
      <c r="S237" s="181">
        <f>'дод 2'!S313</f>
        <v>0</v>
      </c>
      <c r="T237" s="181">
        <f>'дод 2'!T313</f>
        <v>0</v>
      </c>
      <c r="U237" s="181">
        <f>'дод 2'!U313</f>
        <v>0</v>
      </c>
      <c r="V237" s="181">
        <f>'дод 2'!V313</f>
        <v>0</v>
      </c>
      <c r="W237" s="185"/>
      <c r="X237" s="181">
        <f>'дод 2'!X313</f>
        <v>1354</v>
      </c>
      <c r="Y237" s="208"/>
    </row>
    <row r="238" spans="1:25" ht="19.5" customHeight="1" x14ac:dyDescent="0.25">
      <c r="A238" s="36" t="s">
        <v>9</v>
      </c>
      <c r="B238" s="36" t="s">
        <v>92</v>
      </c>
      <c r="C238" s="3" t="s">
        <v>10</v>
      </c>
      <c r="D238" s="181">
        <f>'дод 2'!D62+'дод 2'!D124+'дод 2'!D261+'дод 2'!D314</f>
        <v>0</v>
      </c>
      <c r="E238" s="181">
        <f>'дод 2'!E62+'дод 2'!E124+'дод 2'!E261+'дод 2'!E314</f>
        <v>0</v>
      </c>
      <c r="F238" s="181">
        <f>'дод 2'!F62+'дод 2'!F124+'дод 2'!F261+'дод 2'!F314</f>
        <v>0</v>
      </c>
      <c r="G238" s="181">
        <f>'дод 2'!G62+'дод 2'!G124+'дод 2'!G261+'дод 2'!G314</f>
        <v>0</v>
      </c>
      <c r="H238" s="181">
        <f>'дод 2'!H62+'дод 2'!H124+'дод 2'!H261+'дод 2'!H314</f>
        <v>0</v>
      </c>
      <c r="I238" s="181">
        <f>'дод 2'!I62+'дод 2'!I124+'дод 2'!I261+'дод 2'!I314</f>
        <v>0</v>
      </c>
      <c r="J238" s="185"/>
      <c r="K238" s="181">
        <f>'дод 2'!K62+'дод 2'!K124+'дод 2'!K261+'дод 2'!K314</f>
        <v>4305000</v>
      </c>
      <c r="L238" s="181">
        <f>'дод 2'!L62+'дод 2'!L124+'дод 2'!L261+'дод 2'!L314</f>
        <v>0</v>
      </c>
      <c r="M238" s="181">
        <f>'дод 2'!M62+'дод 2'!M124+'дод 2'!M261+'дод 2'!M314</f>
        <v>2955100</v>
      </c>
      <c r="N238" s="181">
        <f>'дод 2'!N62+'дод 2'!N124+'дод 2'!N261+'дод 2'!N314</f>
        <v>0</v>
      </c>
      <c r="O238" s="181">
        <f>'дод 2'!O62+'дод 2'!O124+'дод 2'!O261+'дод 2'!O314</f>
        <v>0</v>
      </c>
      <c r="P238" s="181">
        <f>'дод 2'!P62+'дод 2'!P124+'дод 2'!P261+'дод 2'!P314</f>
        <v>1349900</v>
      </c>
      <c r="Q238" s="181">
        <f>'дод 2'!Q62+'дод 2'!Q124+'дод 2'!Q261+'дод 2'!Q314</f>
        <v>1458888.84</v>
      </c>
      <c r="R238" s="181">
        <f>'дод 2'!R62+'дод 2'!R124+'дод 2'!R261+'дод 2'!R314</f>
        <v>0</v>
      </c>
      <c r="S238" s="181">
        <f>'дод 2'!S62+'дод 2'!S124+'дод 2'!S261+'дод 2'!S314</f>
        <v>1408988.84</v>
      </c>
      <c r="T238" s="181">
        <f>'дод 2'!T62+'дод 2'!T124+'дод 2'!T261+'дод 2'!T314</f>
        <v>0</v>
      </c>
      <c r="U238" s="181">
        <f>'дод 2'!U62+'дод 2'!U124+'дод 2'!U261+'дод 2'!U314</f>
        <v>0</v>
      </c>
      <c r="V238" s="181">
        <f>'дод 2'!V62+'дод 2'!V124+'дод 2'!V261+'дод 2'!V314</f>
        <v>49900</v>
      </c>
      <c r="W238" s="185">
        <f t="shared" si="131"/>
        <v>33.888242508710803</v>
      </c>
      <c r="X238" s="181">
        <f>'дод 2'!X62+'дод 2'!X124+'дод 2'!X261+'дод 2'!X314</f>
        <v>1458888.84</v>
      </c>
      <c r="Y238" s="208"/>
    </row>
    <row r="239" spans="1:25" s="47" customFormat="1" ht="20.25" customHeight="1" x14ac:dyDescent="0.25">
      <c r="A239" s="37" t="s">
        <v>133</v>
      </c>
      <c r="B239" s="38"/>
      <c r="C239" s="2" t="s">
        <v>76</v>
      </c>
      <c r="D239" s="179">
        <f t="shared" ref="D239:X239" si="155">D240</f>
        <v>30000</v>
      </c>
      <c r="E239" s="179">
        <f t="shared" si="155"/>
        <v>0</v>
      </c>
      <c r="F239" s="179">
        <f t="shared" si="155"/>
        <v>0</v>
      </c>
      <c r="G239" s="179">
        <f t="shared" si="155"/>
        <v>0</v>
      </c>
      <c r="H239" s="179">
        <f t="shared" si="155"/>
        <v>0</v>
      </c>
      <c r="I239" s="179">
        <f t="shared" si="155"/>
        <v>0</v>
      </c>
      <c r="J239" s="180">
        <f t="shared" si="130"/>
        <v>0</v>
      </c>
      <c r="K239" s="179">
        <f t="shared" si="155"/>
        <v>0</v>
      </c>
      <c r="L239" s="179">
        <f t="shared" si="155"/>
        <v>0</v>
      </c>
      <c r="M239" s="179">
        <f t="shared" si="155"/>
        <v>0</v>
      </c>
      <c r="N239" s="179">
        <f t="shared" si="155"/>
        <v>0</v>
      </c>
      <c r="O239" s="179">
        <f t="shared" si="155"/>
        <v>0</v>
      </c>
      <c r="P239" s="179">
        <f t="shared" si="155"/>
        <v>0</v>
      </c>
      <c r="Q239" s="179">
        <f t="shared" si="155"/>
        <v>0</v>
      </c>
      <c r="R239" s="179">
        <f t="shared" si="155"/>
        <v>0</v>
      </c>
      <c r="S239" s="179">
        <f t="shared" si="155"/>
        <v>0</v>
      </c>
      <c r="T239" s="179">
        <f t="shared" si="155"/>
        <v>0</v>
      </c>
      <c r="U239" s="179">
        <f t="shared" si="155"/>
        <v>0</v>
      </c>
      <c r="V239" s="179">
        <f t="shared" si="155"/>
        <v>0</v>
      </c>
      <c r="W239" s="180"/>
      <c r="X239" s="179">
        <f t="shared" si="155"/>
        <v>0</v>
      </c>
      <c r="Y239" s="208"/>
    </row>
    <row r="240" spans="1:25" s="47" customFormat="1" ht="21" customHeight="1" x14ac:dyDescent="0.25">
      <c r="A240" s="36" t="s">
        <v>255</v>
      </c>
      <c r="B240" s="41" t="s">
        <v>77</v>
      </c>
      <c r="C240" s="3" t="s">
        <v>256</v>
      </c>
      <c r="D240" s="181">
        <f>'дод 2'!D63</f>
        <v>30000</v>
      </c>
      <c r="E240" s="181">
        <f>'дод 2'!E63</f>
        <v>0</v>
      </c>
      <c r="F240" s="181">
        <f>'дод 2'!F63</f>
        <v>0</v>
      </c>
      <c r="G240" s="181">
        <f>'дод 2'!G63</f>
        <v>0</v>
      </c>
      <c r="H240" s="181">
        <f>'дод 2'!H63</f>
        <v>0</v>
      </c>
      <c r="I240" s="181">
        <f>'дод 2'!I63</f>
        <v>0</v>
      </c>
      <c r="J240" s="180">
        <f t="shared" si="130"/>
        <v>0</v>
      </c>
      <c r="K240" s="181">
        <f>'дод 2'!K63</f>
        <v>0</v>
      </c>
      <c r="L240" s="181">
        <f>'дод 2'!L63</f>
        <v>0</v>
      </c>
      <c r="M240" s="181">
        <f>'дод 2'!M63</f>
        <v>0</v>
      </c>
      <c r="N240" s="181">
        <f>'дод 2'!N63</f>
        <v>0</v>
      </c>
      <c r="O240" s="181">
        <f>'дод 2'!O63</f>
        <v>0</v>
      </c>
      <c r="P240" s="181">
        <f>'дод 2'!P63</f>
        <v>0</v>
      </c>
      <c r="Q240" s="181">
        <f>'дод 2'!Q63</f>
        <v>0</v>
      </c>
      <c r="R240" s="181">
        <f>'дод 2'!R63</f>
        <v>0</v>
      </c>
      <c r="S240" s="181">
        <f>'дод 2'!S63</f>
        <v>0</v>
      </c>
      <c r="T240" s="181">
        <f>'дод 2'!T63</f>
        <v>0</v>
      </c>
      <c r="U240" s="181">
        <f>'дод 2'!U63</f>
        <v>0</v>
      </c>
      <c r="V240" s="181">
        <f>'дод 2'!V63</f>
        <v>0</v>
      </c>
      <c r="W240" s="180"/>
      <c r="X240" s="181">
        <f>'дод 2'!X63</f>
        <v>0</v>
      </c>
      <c r="Y240" s="208"/>
    </row>
    <row r="241" spans="1:25" s="47" customFormat="1" ht="21" customHeight="1" x14ac:dyDescent="0.25">
      <c r="A241" s="37" t="s">
        <v>95</v>
      </c>
      <c r="B241" s="37" t="s">
        <v>90</v>
      </c>
      <c r="C241" s="2" t="s">
        <v>11</v>
      </c>
      <c r="D241" s="179">
        <f>'дод 2'!D315</f>
        <v>1964239</v>
      </c>
      <c r="E241" s="179">
        <f>'дод 2'!E315</f>
        <v>0</v>
      </c>
      <c r="F241" s="179">
        <f>'дод 2'!F315</f>
        <v>0</v>
      </c>
      <c r="G241" s="179">
        <f>'дод 2'!G315</f>
        <v>866023.45</v>
      </c>
      <c r="H241" s="179">
        <f>'дод 2'!H315</f>
        <v>0</v>
      </c>
      <c r="I241" s="179">
        <f>'дод 2'!I315</f>
        <v>0</v>
      </c>
      <c r="J241" s="180">
        <f t="shared" si="130"/>
        <v>44.089515074285764</v>
      </c>
      <c r="K241" s="179">
        <f>'дод 2'!K315</f>
        <v>0</v>
      </c>
      <c r="L241" s="179">
        <f>'дод 2'!L315</f>
        <v>0</v>
      </c>
      <c r="M241" s="179">
        <f>'дод 2'!M315</f>
        <v>0</v>
      </c>
      <c r="N241" s="179">
        <f>'дод 2'!N315</f>
        <v>0</v>
      </c>
      <c r="O241" s="179">
        <f>'дод 2'!O315</f>
        <v>0</v>
      </c>
      <c r="P241" s="179">
        <f>'дод 2'!P315</f>
        <v>0</v>
      </c>
      <c r="Q241" s="179">
        <f>'дод 2'!Q315</f>
        <v>0</v>
      </c>
      <c r="R241" s="179">
        <f>'дод 2'!R315</f>
        <v>0</v>
      </c>
      <c r="S241" s="179">
        <f>'дод 2'!S315</f>
        <v>0</v>
      </c>
      <c r="T241" s="179">
        <f>'дод 2'!T315</f>
        <v>0</v>
      </c>
      <c r="U241" s="179">
        <f>'дод 2'!U315</f>
        <v>0</v>
      </c>
      <c r="V241" s="179">
        <f>'дод 2'!V315</f>
        <v>0</v>
      </c>
      <c r="W241" s="180"/>
      <c r="X241" s="179">
        <f>'дод 2'!X315</f>
        <v>866023.45</v>
      </c>
      <c r="Y241" s="208"/>
    </row>
    <row r="242" spans="1:25" s="47" customFormat="1" ht="25.5" customHeight="1" x14ac:dyDescent="0.25">
      <c r="A242" s="37">
        <v>8710</v>
      </c>
      <c r="B242" s="37" t="s">
        <v>93</v>
      </c>
      <c r="C242" s="2" t="s">
        <v>516</v>
      </c>
      <c r="D242" s="179">
        <f>'дод 2'!D316</f>
        <v>14026743.439999999</v>
      </c>
      <c r="E242" s="179">
        <f>'дод 2'!E316</f>
        <v>0</v>
      </c>
      <c r="F242" s="179">
        <f>'дод 2'!F316</f>
        <v>0</v>
      </c>
      <c r="G242" s="179">
        <f>'дод 2'!G316</f>
        <v>0</v>
      </c>
      <c r="H242" s="179">
        <f>'дод 2'!H316</f>
        <v>0</v>
      </c>
      <c r="I242" s="179">
        <f>'дод 2'!I316</f>
        <v>0</v>
      </c>
      <c r="J242" s="180">
        <f t="shared" si="130"/>
        <v>0</v>
      </c>
      <c r="K242" s="179">
        <f>'дод 2'!K316</f>
        <v>0</v>
      </c>
      <c r="L242" s="179">
        <f>'дод 2'!L316</f>
        <v>0</v>
      </c>
      <c r="M242" s="179">
        <f>'дод 2'!M316</f>
        <v>0</v>
      </c>
      <c r="N242" s="179">
        <f>'дод 2'!N316</f>
        <v>0</v>
      </c>
      <c r="O242" s="179">
        <f>'дод 2'!O316</f>
        <v>0</v>
      </c>
      <c r="P242" s="179">
        <f>'дод 2'!P316</f>
        <v>0</v>
      </c>
      <c r="Q242" s="179">
        <f>'дод 2'!Q316</f>
        <v>0</v>
      </c>
      <c r="R242" s="179">
        <f>'дод 2'!R316</f>
        <v>0</v>
      </c>
      <c r="S242" s="179">
        <f>'дод 2'!S316</f>
        <v>0</v>
      </c>
      <c r="T242" s="179">
        <f>'дод 2'!T316</f>
        <v>0</v>
      </c>
      <c r="U242" s="179">
        <f>'дод 2'!U316</f>
        <v>0</v>
      </c>
      <c r="V242" s="179">
        <f>'дод 2'!V316</f>
        <v>0</v>
      </c>
      <c r="W242" s="180"/>
      <c r="X242" s="179">
        <f>'дод 2'!X316</f>
        <v>0</v>
      </c>
      <c r="Y242" s="208"/>
    </row>
    <row r="243" spans="1:25" s="47" customFormat="1" ht="24" customHeight="1" x14ac:dyDescent="0.25">
      <c r="A243" s="37" t="s">
        <v>12</v>
      </c>
      <c r="B243" s="37"/>
      <c r="C243" s="2" t="s">
        <v>542</v>
      </c>
      <c r="D243" s="179">
        <f>D245+D247+D251+D255</f>
        <v>200462443</v>
      </c>
      <c r="E243" s="179">
        <f t="shared" ref="E243:X243" si="156">E245+E247+E251+E255</f>
        <v>0</v>
      </c>
      <c r="F243" s="179">
        <f t="shared" si="156"/>
        <v>0</v>
      </c>
      <c r="G243" s="179">
        <f>G245+G247+G251+G255</f>
        <v>133673079</v>
      </c>
      <c r="H243" s="179">
        <f t="shared" ref="H243:I243" si="157">H245+H247+H251+H255</f>
        <v>0</v>
      </c>
      <c r="I243" s="179">
        <f t="shared" si="157"/>
        <v>0</v>
      </c>
      <c r="J243" s="180">
        <f t="shared" si="130"/>
        <v>66.682355557245216</v>
      </c>
      <c r="K243" s="179">
        <f t="shared" si="156"/>
        <v>30582619.600000001</v>
      </c>
      <c r="L243" s="179">
        <f t="shared" si="156"/>
        <v>30582619.600000001</v>
      </c>
      <c r="M243" s="179">
        <f t="shared" si="156"/>
        <v>0</v>
      </c>
      <c r="N243" s="179">
        <f t="shared" si="156"/>
        <v>0</v>
      </c>
      <c r="O243" s="179">
        <f t="shared" si="156"/>
        <v>0</v>
      </c>
      <c r="P243" s="179">
        <f t="shared" si="156"/>
        <v>30582619.600000001</v>
      </c>
      <c r="Q243" s="179">
        <f t="shared" ref="Q243:V243" si="158">Q245+Q247+Q251+Q255</f>
        <v>15402739.43</v>
      </c>
      <c r="R243" s="179">
        <f t="shared" si="158"/>
        <v>15402739.43</v>
      </c>
      <c r="S243" s="179">
        <f t="shared" si="158"/>
        <v>0</v>
      </c>
      <c r="T243" s="179">
        <f t="shared" si="158"/>
        <v>0</v>
      </c>
      <c r="U243" s="179">
        <f t="shared" si="158"/>
        <v>0</v>
      </c>
      <c r="V243" s="179">
        <f t="shared" si="158"/>
        <v>15402739.43</v>
      </c>
      <c r="W243" s="180">
        <f t="shared" si="131"/>
        <v>50.364356067130359</v>
      </c>
      <c r="X243" s="179">
        <f t="shared" si="156"/>
        <v>149075818.43000001</v>
      </c>
      <c r="Y243" s="208"/>
    </row>
    <row r="244" spans="1:25" s="47" customFormat="1" ht="36.75" customHeight="1" x14ac:dyDescent="0.25">
      <c r="A244" s="37"/>
      <c r="B244" s="37"/>
      <c r="C244" s="67" t="s">
        <v>538</v>
      </c>
      <c r="D244" s="183">
        <f>D248</f>
        <v>693000</v>
      </c>
      <c r="E244" s="183">
        <f t="shared" ref="E244:X244" si="159">E248</f>
        <v>0</v>
      </c>
      <c r="F244" s="183">
        <f t="shared" si="159"/>
        <v>0</v>
      </c>
      <c r="G244" s="183">
        <f>G248</f>
        <v>693000</v>
      </c>
      <c r="H244" s="183">
        <f t="shared" ref="H244:I244" si="160">H248</f>
        <v>0</v>
      </c>
      <c r="I244" s="183">
        <f t="shared" si="160"/>
        <v>0</v>
      </c>
      <c r="J244" s="180">
        <f t="shared" si="130"/>
        <v>100</v>
      </c>
      <c r="K244" s="183">
        <f t="shared" si="159"/>
        <v>3307000</v>
      </c>
      <c r="L244" s="183">
        <f t="shared" si="159"/>
        <v>3307000</v>
      </c>
      <c r="M244" s="183">
        <f t="shared" si="159"/>
        <v>0</v>
      </c>
      <c r="N244" s="183">
        <f t="shared" si="159"/>
        <v>0</v>
      </c>
      <c r="O244" s="183">
        <f t="shared" si="159"/>
        <v>0</v>
      </c>
      <c r="P244" s="183">
        <f t="shared" si="159"/>
        <v>3307000</v>
      </c>
      <c r="Q244" s="183">
        <f t="shared" ref="Q244:V244" si="161">Q248</f>
        <v>3307000</v>
      </c>
      <c r="R244" s="183">
        <f t="shared" si="161"/>
        <v>3307000</v>
      </c>
      <c r="S244" s="183">
        <f t="shared" si="161"/>
        <v>0</v>
      </c>
      <c r="T244" s="183">
        <f t="shared" si="161"/>
        <v>0</v>
      </c>
      <c r="U244" s="183">
        <f t="shared" si="161"/>
        <v>0</v>
      </c>
      <c r="V244" s="183">
        <f t="shared" si="161"/>
        <v>3307000</v>
      </c>
      <c r="W244" s="180">
        <f t="shared" si="131"/>
        <v>100</v>
      </c>
      <c r="X244" s="183">
        <f t="shared" si="159"/>
        <v>4000000</v>
      </c>
      <c r="Y244" s="208"/>
    </row>
    <row r="245" spans="1:25" s="47" customFormat="1" ht="21.75" customHeight="1" x14ac:dyDescent="0.25">
      <c r="A245" s="37" t="s">
        <v>253</v>
      </c>
      <c r="B245" s="37"/>
      <c r="C245" s="2" t="s">
        <v>298</v>
      </c>
      <c r="D245" s="179">
        <f t="shared" ref="D245:X245" si="162">D246</f>
        <v>100870700</v>
      </c>
      <c r="E245" s="179">
        <f t="shared" si="162"/>
        <v>0</v>
      </c>
      <c r="F245" s="179">
        <f t="shared" si="162"/>
        <v>0</v>
      </c>
      <c r="G245" s="179">
        <f t="shared" si="162"/>
        <v>75653100</v>
      </c>
      <c r="H245" s="179">
        <f t="shared" si="162"/>
        <v>0</v>
      </c>
      <c r="I245" s="179">
        <f t="shared" si="162"/>
        <v>0</v>
      </c>
      <c r="J245" s="180">
        <f t="shared" si="130"/>
        <v>75.000074352611819</v>
      </c>
      <c r="K245" s="179">
        <f t="shared" si="162"/>
        <v>0</v>
      </c>
      <c r="L245" s="179">
        <f t="shared" si="162"/>
        <v>0</v>
      </c>
      <c r="M245" s="179">
        <f t="shared" si="162"/>
        <v>0</v>
      </c>
      <c r="N245" s="179">
        <f t="shared" si="162"/>
        <v>0</v>
      </c>
      <c r="O245" s="179">
        <f t="shared" si="162"/>
        <v>0</v>
      </c>
      <c r="P245" s="179">
        <f t="shared" si="162"/>
        <v>0</v>
      </c>
      <c r="Q245" s="179">
        <f t="shared" si="162"/>
        <v>0</v>
      </c>
      <c r="R245" s="179">
        <f t="shared" si="162"/>
        <v>0</v>
      </c>
      <c r="S245" s="179">
        <f t="shared" si="162"/>
        <v>0</v>
      </c>
      <c r="T245" s="179">
        <f t="shared" si="162"/>
        <v>0</v>
      </c>
      <c r="U245" s="179">
        <f t="shared" si="162"/>
        <v>0</v>
      </c>
      <c r="V245" s="179">
        <f t="shared" si="162"/>
        <v>0</v>
      </c>
      <c r="W245" s="180"/>
      <c r="X245" s="179">
        <f t="shared" si="162"/>
        <v>75653100</v>
      </c>
      <c r="Y245" s="208"/>
    </row>
    <row r="246" spans="1:25" s="47" customFormat="1" ht="21" customHeight="1" x14ac:dyDescent="0.25">
      <c r="A246" s="36" t="s">
        <v>91</v>
      </c>
      <c r="B246" s="41" t="s">
        <v>45</v>
      </c>
      <c r="C246" s="3" t="s">
        <v>110</v>
      </c>
      <c r="D246" s="181">
        <f>'дод 2'!D317</f>
        <v>100870700</v>
      </c>
      <c r="E246" s="181">
        <f>'дод 2'!E317</f>
        <v>0</v>
      </c>
      <c r="F246" s="181">
        <f>'дод 2'!F317</f>
        <v>0</v>
      </c>
      <c r="G246" s="181">
        <f>'дод 2'!G317</f>
        <v>75653100</v>
      </c>
      <c r="H246" s="181">
        <f>'дод 2'!H317</f>
        <v>0</v>
      </c>
      <c r="I246" s="181">
        <f>'дод 2'!I317</f>
        <v>0</v>
      </c>
      <c r="J246" s="180">
        <f t="shared" si="130"/>
        <v>75.000074352611819</v>
      </c>
      <c r="K246" s="181">
        <f>'дод 2'!K317</f>
        <v>0</v>
      </c>
      <c r="L246" s="181">
        <f>'дод 2'!L317</f>
        <v>0</v>
      </c>
      <c r="M246" s="181">
        <f>'дод 2'!M317</f>
        <v>0</v>
      </c>
      <c r="N246" s="181">
        <f>'дод 2'!N317</f>
        <v>0</v>
      </c>
      <c r="O246" s="181">
        <f>'дод 2'!O317</f>
        <v>0</v>
      </c>
      <c r="P246" s="181">
        <f>'дод 2'!P317</f>
        <v>0</v>
      </c>
      <c r="Q246" s="181">
        <f>'дод 2'!Q317</f>
        <v>0</v>
      </c>
      <c r="R246" s="181">
        <f>'дод 2'!R317</f>
        <v>0</v>
      </c>
      <c r="S246" s="181">
        <f>'дод 2'!S317</f>
        <v>0</v>
      </c>
      <c r="T246" s="181">
        <f>'дод 2'!T317</f>
        <v>0</v>
      </c>
      <c r="U246" s="181">
        <f>'дод 2'!U317</f>
        <v>0</v>
      </c>
      <c r="V246" s="181">
        <f>'дод 2'!V317</f>
        <v>0</v>
      </c>
      <c r="W246" s="180"/>
      <c r="X246" s="181">
        <f>'дод 2'!X317</f>
        <v>75653100</v>
      </c>
      <c r="Y246" s="208"/>
    </row>
    <row r="247" spans="1:25" s="47" customFormat="1" ht="69" customHeight="1" x14ac:dyDescent="0.25">
      <c r="A247" s="37">
        <v>9300</v>
      </c>
      <c r="B247" s="90"/>
      <c r="C247" s="2" t="s">
        <v>535</v>
      </c>
      <c r="D247" s="179">
        <f>D249</f>
        <v>693000</v>
      </c>
      <c r="E247" s="179">
        <f t="shared" ref="E247:X247" si="163">E249</f>
        <v>0</v>
      </c>
      <c r="F247" s="179">
        <f t="shared" si="163"/>
        <v>0</v>
      </c>
      <c r="G247" s="179">
        <f>G249</f>
        <v>693000</v>
      </c>
      <c r="H247" s="179">
        <f t="shared" ref="H247:I247" si="164">H249</f>
        <v>0</v>
      </c>
      <c r="I247" s="179">
        <f t="shared" si="164"/>
        <v>0</v>
      </c>
      <c r="J247" s="180">
        <f t="shared" si="130"/>
        <v>100</v>
      </c>
      <c r="K247" s="179">
        <f t="shared" si="163"/>
        <v>3307000</v>
      </c>
      <c r="L247" s="179">
        <f t="shared" si="163"/>
        <v>3307000</v>
      </c>
      <c r="M247" s="179">
        <f t="shared" si="163"/>
        <v>0</v>
      </c>
      <c r="N247" s="179">
        <f t="shared" si="163"/>
        <v>0</v>
      </c>
      <c r="O247" s="179">
        <f t="shared" si="163"/>
        <v>0</v>
      </c>
      <c r="P247" s="179">
        <f t="shared" si="163"/>
        <v>3307000</v>
      </c>
      <c r="Q247" s="179">
        <f t="shared" ref="Q247:V247" si="165">Q249</f>
        <v>3307000</v>
      </c>
      <c r="R247" s="179">
        <f t="shared" si="165"/>
        <v>3307000</v>
      </c>
      <c r="S247" s="179">
        <f t="shared" si="165"/>
        <v>0</v>
      </c>
      <c r="T247" s="179">
        <f t="shared" si="165"/>
        <v>0</v>
      </c>
      <c r="U247" s="179">
        <f t="shared" si="165"/>
        <v>0</v>
      </c>
      <c r="V247" s="179">
        <f t="shared" si="165"/>
        <v>3307000</v>
      </c>
      <c r="W247" s="180">
        <f t="shared" si="131"/>
        <v>100</v>
      </c>
      <c r="X247" s="179">
        <f t="shared" si="163"/>
        <v>4000000</v>
      </c>
      <c r="Y247" s="208"/>
    </row>
    <row r="248" spans="1:25" s="47" customFormat="1" ht="36.75" customHeight="1" x14ac:dyDescent="0.25">
      <c r="A248" s="37"/>
      <c r="B248" s="87"/>
      <c r="C248" s="67" t="s">
        <v>538</v>
      </c>
      <c r="D248" s="183">
        <f>D250</f>
        <v>693000</v>
      </c>
      <c r="E248" s="183">
        <f t="shared" ref="E248:X248" si="166">E250</f>
        <v>0</v>
      </c>
      <c r="F248" s="183">
        <f t="shared" si="166"/>
        <v>0</v>
      </c>
      <c r="G248" s="183">
        <f>G250</f>
        <v>693000</v>
      </c>
      <c r="H248" s="183">
        <f t="shared" ref="H248:I248" si="167">H250</f>
        <v>0</v>
      </c>
      <c r="I248" s="183">
        <f t="shared" si="167"/>
        <v>0</v>
      </c>
      <c r="J248" s="180">
        <f t="shared" si="130"/>
        <v>100</v>
      </c>
      <c r="K248" s="183">
        <f t="shared" si="166"/>
        <v>3307000</v>
      </c>
      <c r="L248" s="183">
        <f t="shared" si="166"/>
        <v>3307000</v>
      </c>
      <c r="M248" s="183">
        <f t="shared" si="166"/>
        <v>0</v>
      </c>
      <c r="N248" s="183">
        <f t="shared" si="166"/>
        <v>0</v>
      </c>
      <c r="O248" s="183">
        <f t="shared" si="166"/>
        <v>0</v>
      </c>
      <c r="P248" s="183">
        <f t="shared" si="166"/>
        <v>3307000</v>
      </c>
      <c r="Q248" s="183">
        <f t="shared" ref="Q248:V248" si="168">Q250</f>
        <v>3307000</v>
      </c>
      <c r="R248" s="183">
        <f t="shared" si="168"/>
        <v>3307000</v>
      </c>
      <c r="S248" s="183">
        <f t="shared" si="168"/>
        <v>0</v>
      </c>
      <c r="T248" s="183">
        <f t="shared" si="168"/>
        <v>0</v>
      </c>
      <c r="U248" s="183">
        <f t="shared" si="168"/>
        <v>0</v>
      </c>
      <c r="V248" s="183">
        <f t="shared" si="168"/>
        <v>3307000</v>
      </c>
      <c r="W248" s="180">
        <f t="shared" si="131"/>
        <v>100</v>
      </c>
      <c r="X248" s="183">
        <f t="shared" si="166"/>
        <v>4000000</v>
      </c>
      <c r="Y248" s="208"/>
    </row>
    <row r="249" spans="1:25" ht="53.25" customHeight="1" x14ac:dyDescent="0.25">
      <c r="A249" s="36">
        <v>9320</v>
      </c>
      <c r="B249" s="87" t="s">
        <v>45</v>
      </c>
      <c r="C249" s="6" t="s">
        <v>536</v>
      </c>
      <c r="D249" s="181">
        <f>'дод 2'!D125</f>
        <v>693000</v>
      </c>
      <c r="E249" s="181">
        <f>'дод 2'!E125</f>
        <v>0</v>
      </c>
      <c r="F249" s="181">
        <f>'дод 2'!F125</f>
        <v>0</v>
      </c>
      <c r="G249" s="181">
        <f>'дод 2'!G125</f>
        <v>693000</v>
      </c>
      <c r="H249" s="181">
        <f>'дод 2'!H125</f>
        <v>0</v>
      </c>
      <c r="I249" s="181">
        <f>'дод 2'!I125</f>
        <v>0</v>
      </c>
      <c r="J249" s="185">
        <f t="shared" si="130"/>
        <v>100</v>
      </c>
      <c r="K249" s="181">
        <f>'дод 2'!K125</f>
        <v>3307000</v>
      </c>
      <c r="L249" s="181">
        <f>'дод 2'!L125</f>
        <v>3307000</v>
      </c>
      <c r="M249" s="181">
        <f>'дод 2'!M125</f>
        <v>0</v>
      </c>
      <c r="N249" s="181">
        <f>'дод 2'!N125</f>
        <v>0</v>
      </c>
      <c r="O249" s="181">
        <f>'дод 2'!O125</f>
        <v>0</v>
      </c>
      <c r="P249" s="181">
        <f>'дод 2'!P125</f>
        <v>3307000</v>
      </c>
      <c r="Q249" s="181">
        <f>'дод 2'!Q125</f>
        <v>3307000</v>
      </c>
      <c r="R249" s="181">
        <f>'дод 2'!R125</f>
        <v>3307000</v>
      </c>
      <c r="S249" s="181">
        <f>'дод 2'!S125</f>
        <v>0</v>
      </c>
      <c r="T249" s="181">
        <f>'дод 2'!T125</f>
        <v>0</v>
      </c>
      <c r="U249" s="181">
        <f>'дод 2'!U125</f>
        <v>0</v>
      </c>
      <c r="V249" s="181">
        <f>'дод 2'!V125</f>
        <v>3307000</v>
      </c>
      <c r="W249" s="185">
        <f t="shared" si="131"/>
        <v>100</v>
      </c>
      <c r="X249" s="181">
        <f>'дод 2'!X125</f>
        <v>4000000</v>
      </c>
      <c r="Y249" s="208"/>
    </row>
    <row r="250" spans="1:25" s="48" customFormat="1" ht="36.75" customHeight="1" x14ac:dyDescent="0.25">
      <c r="A250" s="68"/>
      <c r="B250" s="89"/>
      <c r="C250" s="76" t="s">
        <v>538</v>
      </c>
      <c r="D250" s="182">
        <f>'дод 2'!D126</f>
        <v>693000</v>
      </c>
      <c r="E250" s="182">
        <f>'дод 2'!E126</f>
        <v>0</v>
      </c>
      <c r="F250" s="182">
        <f>'дод 2'!F126</f>
        <v>0</v>
      </c>
      <c r="G250" s="182">
        <f>'дод 2'!G126</f>
        <v>693000</v>
      </c>
      <c r="H250" s="182">
        <f>'дод 2'!H126</f>
        <v>0</v>
      </c>
      <c r="I250" s="182">
        <f>'дод 2'!I126</f>
        <v>0</v>
      </c>
      <c r="J250" s="180">
        <f t="shared" si="130"/>
        <v>100</v>
      </c>
      <c r="K250" s="182">
        <f>'дод 2'!K126</f>
        <v>3307000</v>
      </c>
      <c r="L250" s="182">
        <f>'дод 2'!L126</f>
        <v>3307000</v>
      </c>
      <c r="M250" s="182">
        <f>'дод 2'!M126</f>
        <v>0</v>
      </c>
      <c r="N250" s="182">
        <f>'дод 2'!N126</f>
        <v>0</v>
      </c>
      <c r="O250" s="182">
        <f>'дод 2'!O126</f>
        <v>0</v>
      </c>
      <c r="P250" s="182">
        <f>'дод 2'!P126</f>
        <v>3307000</v>
      </c>
      <c r="Q250" s="182">
        <f>'дод 2'!Q126</f>
        <v>3307000</v>
      </c>
      <c r="R250" s="182">
        <f>'дод 2'!R126</f>
        <v>3307000</v>
      </c>
      <c r="S250" s="182">
        <f>'дод 2'!S126</f>
        <v>0</v>
      </c>
      <c r="T250" s="182">
        <f>'дод 2'!T126</f>
        <v>0</v>
      </c>
      <c r="U250" s="182">
        <f>'дод 2'!U126</f>
        <v>0</v>
      </c>
      <c r="V250" s="182">
        <f>'дод 2'!V126</f>
        <v>3307000</v>
      </c>
      <c r="W250" s="180">
        <f t="shared" si="131"/>
        <v>100</v>
      </c>
      <c r="X250" s="182">
        <f>'дод 2'!X126</f>
        <v>4000000</v>
      </c>
      <c r="Y250" s="208"/>
    </row>
    <row r="251" spans="1:25" s="47" customFormat="1" ht="57.75" customHeight="1" x14ac:dyDescent="0.25">
      <c r="A251" s="37" t="s">
        <v>13</v>
      </c>
      <c r="B251" s="90"/>
      <c r="C251" s="2" t="s">
        <v>347</v>
      </c>
      <c r="D251" s="179">
        <f>D252+D253+D254</f>
        <v>96855344</v>
      </c>
      <c r="E251" s="179">
        <f t="shared" ref="E251:X251" si="169">E252+E253+E254</f>
        <v>0</v>
      </c>
      <c r="F251" s="179">
        <f t="shared" si="169"/>
        <v>0</v>
      </c>
      <c r="G251" s="179">
        <f>G252+G253+G254</f>
        <v>55296000</v>
      </c>
      <c r="H251" s="179">
        <f t="shared" ref="H251:I251" si="170">H252+H253+H254</f>
        <v>0</v>
      </c>
      <c r="I251" s="179">
        <f t="shared" si="170"/>
        <v>0</v>
      </c>
      <c r="J251" s="180">
        <f t="shared" si="130"/>
        <v>57.091325802322281</v>
      </c>
      <c r="K251" s="179">
        <f t="shared" si="169"/>
        <v>25792619.600000001</v>
      </c>
      <c r="L251" s="179">
        <f t="shared" si="169"/>
        <v>25792619.600000001</v>
      </c>
      <c r="M251" s="179">
        <f t="shared" si="169"/>
        <v>0</v>
      </c>
      <c r="N251" s="179">
        <f t="shared" si="169"/>
        <v>0</v>
      </c>
      <c r="O251" s="179">
        <f t="shared" si="169"/>
        <v>0</v>
      </c>
      <c r="P251" s="179">
        <f t="shared" si="169"/>
        <v>25792619.600000001</v>
      </c>
      <c r="Q251" s="179">
        <f t="shared" ref="Q251:V251" si="171">Q252+Q253+Q254</f>
        <v>10612739.43</v>
      </c>
      <c r="R251" s="179">
        <f t="shared" si="171"/>
        <v>10612739.43</v>
      </c>
      <c r="S251" s="179">
        <f t="shared" si="171"/>
        <v>0</v>
      </c>
      <c r="T251" s="179">
        <f t="shared" si="171"/>
        <v>0</v>
      </c>
      <c r="U251" s="179">
        <f t="shared" si="171"/>
        <v>0</v>
      </c>
      <c r="V251" s="179">
        <f t="shared" si="171"/>
        <v>10612739.43</v>
      </c>
      <c r="W251" s="180">
        <f t="shared" si="131"/>
        <v>41.146419381147311</v>
      </c>
      <c r="X251" s="179">
        <f t="shared" si="169"/>
        <v>65908739.43</v>
      </c>
      <c r="Y251" s="208"/>
    </row>
    <row r="252" spans="1:25" ht="78.75" x14ac:dyDescent="0.25">
      <c r="A252" s="82">
        <v>9730</v>
      </c>
      <c r="B252" s="53" t="s">
        <v>45</v>
      </c>
      <c r="C252" s="54" t="s">
        <v>572</v>
      </c>
      <c r="D252" s="181">
        <f>'дод 2'!D262</f>
        <v>25000000</v>
      </c>
      <c r="E252" s="181">
        <f>'дод 2'!E262</f>
        <v>0</v>
      </c>
      <c r="F252" s="181">
        <f>'дод 2'!F262</f>
        <v>0</v>
      </c>
      <c r="G252" s="181">
        <f>'дод 2'!G262</f>
        <v>0</v>
      </c>
      <c r="H252" s="181">
        <f>'дод 2'!H262</f>
        <v>0</v>
      </c>
      <c r="I252" s="181">
        <f>'дод 2'!I262</f>
        <v>0</v>
      </c>
      <c r="J252" s="185">
        <f t="shared" si="130"/>
        <v>0</v>
      </c>
      <c r="K252" s="181">
        <f>'дод 2'!K262</f>
        <v>0</v>
      </c>
      <c r="L252" s="181">
        <f>'дод 2'!L262</f>
        <v>0</v>
      </c>
      <c r="M252" s="181">
        <f>'дод 2'!M262</f>
        <v>0</v>
      </c>
      <c r="N252" s="181">
        <f>'дод 2'!N262</f>
        <v>0</v>
      </c>
      <c r="O252" s="181">
        <f>'дод 2'!O262</f>
        <v>0</v>
      </c>
      <c r="P252" s="181">
        <f>'дод 2'!P262</f>
        <v>0</v>
      </c>
      <c r="Q252" s="181">
        <f>'дод 2'!Q262</f>
        <v>0</v>
      </c>
      <c r="R252" s="181">
        <f>'дод 2'!R262</f>
        <v>0</v>
      </c>
      <c r="S252" s="181">
        <f>'дод 2'!S262</f>
        <v>0</v>
      </c>
      <c r="T252" s="181">
        <f>'дод 2'!T262</f>
        <v>0</v>
      </c>
      <c r="U252" s="181">
        <f>'дод 2'!U262</f>
        <v>0</v>
      </c>
      <c r="V252" s="181">
        <f>'дод 2'!V262</f>
        <v>0</v>
      </c>
      <c r="W252" s="185"/>
      <c r="X252" s="181">
        <f>'дод 2'!X262</f>
        <v>0</v>
      </c>
      <c r="Y252" s="208"/>
    </row>
    <row r="253" spans="1:25" ht="31.5" x14ac:dyDescent="0.25">
      <c r="A253" s="36">
        <v>9750</v>
      </c>
      <c r="B253" s="41" t="s">
        <v>45</v>
      </c>
      <c r="C253" s="54" t="s">
        <v>527</v>
      </c>
      <c r="D253" s="181">
        <f>'дод 2'!D286</f>
        <v>0</v>
      </c>
      <c r="E253" s="181">
        <f>'дод 2'!E286</f>
        <v>0</v>
      </c>
      <c r="F253" s="181">
        <f>'дод 2'!F286</f>
        <v>0</v>
      </c>
      <c r="G253" s="181">
        <f>'дод 2'!G286</f>
        <v>0</v>
      </c>
      <c r="H253" s="181">
        <f>'дод 2'!H286</f>
        <v>0</v>
      </c>
      <c r="I253" s="181">
        <f>'дод 2'!I286</f>
        <v>0</v>
      </c>
      <c r="J253" s="185"/>
      <c r="K253" s="181">
        <f>'дод 2'!K286</f>
        <v>86000</v>
      </c>
      <c r="L253" s="181">
        <f>'дод 2'!L286</f>
        <v>86000</v>
      </c>
      <c r="M253" s="181">
        <f>'дод 2'!M286</f>
        <v>0</v>
      </c>
      <c r="N253" s="181">
        <f>'дод 2'!N286</f>
        <v>0</v>
      </c>
      <c r="O253" s="181">
        <f>'дод 2'!O286</f>
        <v>0</v>
      </c>
      <c r="P253" s="181">
        <f>'дод 2'!P286</f>
        <v>86000</v>
      </c>
      <c r="Q253" s="181">
        <f>'дод 2'!Q286</f>
        <v>86000</v>
      </c>
      <c r="R253" s="181">
        <f>'дод 2'!R286</f>
        <v>86000</v>
      </c>
      <c r="S253" s="181">
        <f>'дод 2'!S286</f>
        <v>0</v>
      </c>
      <c r="T253" s="181">
        <f>'дод 2'!T286</f>
        <v>0</v>
      </c>
      <c r="U253" s="181">
        <f>'дод 2'!U286</f>
        <v>0</v>
      </c>
      <c r="V253" s="181">
        <f>'дод 2'!V286</f>
        <v>86000</v>
      </c>
      <c r="W253" s="185">
        <f t="shared" si="131"/>
        <v>100</v>
      </c>
      <c r="X253" s="181">
        <f>'дод 2'!X286</f>
        <v>86000</v>
      </c>
      <c r="Y253" s="208"/>
    </row>
    <row r="254" spans="1:25" ht="22.5" customHeight="1" x14ac:dyDescent="0.25">
      <c r="A254" s="36" t="s">
        <v>14</v>
      </c>
      <c r="B254" s="41" t="s">
        <v>45</v>
      </c>
      <c r="C254" s="6" t="s">
        <v>356</v>
      </c>
      <c r="D254" s="181">
        <f>'дод 2'!D127+'дод 2'!D162+'дод 2'!D203+'дод 2'!D263</f>
        <v>71855344</v>
      </c>
      <c r="E254" s="181">
        <f>'дод 2'!E127+'дод 2'!E162+'дод 2'!E203+'дод 2'!E263</f>
        <v>0</v>
      </c>
      <c r="F254" s="181">
        <f>'дод 2'!F127+'дод 2'!F162+'дод 2'!F203+'дод 2'!F263</f>
        <v>0</v>
      </c>
      <c r="G254" s="181">
        <f>'дод 2'!G127+'дод 2'!G162+'дод 2'!G203+'дод 2'!G263</f>
        <v>55296000</v>
      </c>
      <c r="H254" s="181">
        <f>'дод 2'!H127+'дод 2'!H162+'дод 2'!H203+'дод 2'!H263</f>
        <v>0</v>
      </c>
      <c r="I254" s="181">
        <f>'дод 2'!I127+'дод 2'!I162+'дод 2'!I203+'дод 2'!I263</f>
        <v>0</v>
      </c>
      <c r="J254" s="185">
        <f t="shared" si="130"/>
        <v>76.954610362730989</v>
      </c>
      <c r="K254" s="181">
        <f>'дод 2'!K127+'дод 2'!K162+'дод 2'!K203+'дод 2'!K263</f>
        <v>25706619.600000001</v>
      </c>
      <c r="L254" s="181">
        <f>'дод 2'!L127+'дод 2'!L162+'дод 2'!L203+'дод 2'!L263</f>
        <v>25706619.600000001</v>
      </c>
      <c r="M254" s="181">
        <f>'дод 2'!M127+'дод 2'!M162+'дод 2'!M203+'дод 2'!M263</f>
        <v>0</v>
      </c>
      <c r="N254" s="181">
        <f>'дод 2'!N127+'дод 2'!N162+'дод 2'!N203+'дод 2'!N263</f>
        <v>0</v>
      </c>
      <c r="O254" s="181">
        <f>'дод 2'!O127+'дод 2'!O162+'дод 2'!O203+'дод 2'!O263</f>
        <v>0</v>
      </c>
      <c r="P254" s="181">
        <f>'дод 2'!P127+'дод 2'!P162+'дод 2'!P203+'дод 2'!P263</f>
        <v>25706619.600000001</v>
      </c>
      <c r="Q254" s="181">
        <f>'дод 2'!Q127+'дод 2'!Q162+'дод 2'!Q203+'дод 2'!Q263</f>
        <v>10526739.43</v>
      </c>
      <c r="R254" s="181">
        <f>'дод 2'!R127+'дод 2'!R162+'дод 2'!R203+'дод 2'!R263</f>
        <v>10526739.43</v>
      </c>
      <c r="S254" s="181">
        <f>'дод 2'!S127+'дод 2'!S162+'дод 2'!S203+'дод 2'!S263</f>
        <v>0</v>
      </c>
      <c r="T254" s="181">
        <f>'дод 2'!T127+'дод 2'!T162+'дод 2'!T203+'дод 2'!T263</f>
        <v>0</v>
      </c>
      <c r="U254" s="181">
        <f>'дод 2'!U127+'дод 2'!U162+'дод 2'!U203+'дод 2'!U263</f>
        <v>0</v>
      </c>
      <c r="V254" s="181">
        <f>'дод 2'!V127+'дод 2'!V162+'дод 2'!V203+'дод 2'!V263</f>
        <v>10526739.43</v>
      </c>
      <c r="W254" s="185">
        <f t="shared" si="131"/>
        <v>40.949528151885048</v>
      </c>
      <c r="X254" s="181">
        <f>'дод 2'!X127+'дод 2'!X162+'дод 2'!X203+'дод 2'!X263</f>
        <v>65822739.43</v>
      </c>
      <c r="Y254" s="208"/>
    </row>
    <row r="255" spans="1:25" s="47" customFormat="1" ht="51" customHeight="1" x14ac:dyDescent="0.25">
      <c r="A255" s="37">
        <v>9800</v>
      </c>
      <c r="B255" s="38" t="s">
        <v>45</v>
      </c>
      <c r="C255" s="9" t="s">
        <v>367</v>
      </c>
      <c r="D255" s="179">
        <f>'дод 2'!D128+'дод 2'!D64</f>
        <v>2043399</v>
      </c>
      <c r="E255" s="179">
        <f>'дод 2'!E128+'дод 2'!E64</f>
        <v>0</v>
      </c>
      <c r="F255" s="179">
        <f>'дод 2'!F128+'дод 2'!F64</f>
        <v>0</v>
      </c>
      <c r="G255" s="179">
        <f>'дод 2'!G128+'дод 2'!G64</f>
        <v>2030979</v>
      </c>
      <c r="H255" s="179">
        <f>'дод 2'!H128+'дод 2'!H64</f>
        <v>0</v>
      </c>
      <c r="I255" s="179">
        <f>'дод 2'!I128+'дод 2'!I64</f>
        <v>0</v>
      </c>
      <c r="J255" s="180">
        <f t="shared" si="130"/>
        <v>99.392189190657334</v>
      </c>
      <c r="K255" s="179">
        <f>'дод 2'!K128+'дод 2'!K64</f>
        <v>1483000</v>
      </c>
      <c r="L255" s="179">
        <f>'дод 2'!L128+'дод 2'!L64</f>
        <v>1483000</v>
      </c>
      <c r="M255" s="179">
        <f>'дод 2'!M128+'дод 2'!M64</f>
        <v>0</v>
      </c>
      <c r="N255" s="179">
        <f>'дод 2'!N128+'дод 2'!N64</f>
        <v>0</v>
      </c>
      <c r="O255" s="179">
        <f>'дод 2'!O128+'дод 2'!O64</f>
        <v>0</v>
      </c>
      <c r="P255" s="179">
        <f>'дод 2'!P128+'дод 2'!P64</f>
        <v>1483000</v>
      </c>
      <c r="Q255" s="179">
        <f>'дод 2'!Q128+'дод 2'!Q64</f>
        <v>1483000</v>
      </c>
      <c r="R255" s="179">
        <f>'дод 2'!R128+'дод 2'!R64</f>
        <v>1483000</v>
      </c>
      <c r="S255" s="179">
        <f>'дод 2'!S128+'дод 2'!S64</f>
        <v>0</v>
      </c>
      <c r="T255" s="179">
        <f>'дод 2'!T128+'дод 2'!T64</f>
        <v>0</v>
      </c>
      <c r="U255" s="179">
        <f>'дод 2'!U128+'дод 2'!U64</f>
        <v>0</v>
      </c>
      <c r="V255" s="179">
        <f>'дод 2'!V128+'дод 2'!V64</f>
        <v>1483000</v>
      </c>
      <c r="W255" s="180">
        <f t="shared" si="131"/>
        <v>100</v>
      </c>
      <c r="X255" s="179">
        <f>'дод 2'!X128+'дод 2'!X64</f>
        <v>3513979</v>
      </c>
      <c r="Y255" s="209">
        <v>79</v>
      </c>
    </row>
    <row r="256" spans="1:25" s="47" customFormat="1" ht="18.75" customHeight="1" x14ac:dyDescent="0.25">
      <c r="A256" s="7"/>
      <c r="B256" s="7"/>
      <c r="C256" s="2" t="s">
        <v>408</v>
      </c>
      <c r="D256" s="179">
        <f>D18+D25+D80+D101+D142+D147+D156+D168+D227+D243</f>
        <v>2297202390.4499998</v>
      </c>
      <c r="E256" s="179">
        <f t="shared" ref="E256:X256" si="172">E18+E25+E80+E101+E142+E147+E156+E168+E227+E243</f>
        <v>1079219630</v>
      </c>
      <c r="F256" s="179">
        <f t="shared" si="172"/>
        <v>107607651</v>
      </c>
      <c r="G256" s="179">
        <f>G18+G25+G80+G101+G142+G147+G156+G168+G227+G243</f>
        <v>1616235439.2100003</v>
      </c>
      <c r="H256" s="179">
        <f t="shared" ref="H256:I256" si="173">H18+H25+H80+H101+H142+H147+H156+H168+H227+H243</f>
        <v>794724555.71000004</v>
      </c>
      <c r="I256" s="179">
        <f t="shared" si="173"/>
        <v>69755166.909999982</v>
      </c>
      <c r="J256" s="180">
        <f>G256/D256*100</f>
        <v>70.356684545038945</v>
      </c>
      <c r="K256" s="179">
        <f t="shared" si="172"/>
        <v>730407233.55999994</v>
      </c>
      <c r="L256" s="179">
        <f t="shared" si="172"/>
        <v>661840989.03999996</v>
      </c>
      <c r="M256" s="179">
        <f t="shared" si="172"/>
        <v>49550901.869999997</v>
      </c>
      <c r="N256" s="179">
        <f t="shared" si="172"/>
        <v>6033355</v>
      </c>
      <c r="O256" s="179">
        <f t="shared" si="172"/>
        <v>266522</v>
      </c>
      <c r="P256" s="179">
        <f t="shared" si="172"/>
        <v>680856331.68999994</v>
      </c>
      <c r="Q256" s="179">
        <f t="shared" ref="Q256:V256" si="174">Q18+Q25+Q80+Q101+Q142+Q147+Q156+Q168+Q227+Q243</f>
        <v>329009090.81000006</v>
      </c>
      <c r="R256" s="179">
        <f t="shared" si="174"/>
        <v>276473796.29999995</v>
      </c>
      <c r="S256" s="179">
        <f t="shared" si="174"/>
        <v>31235054.48</v>
      </c>
      <c r="T256" s="179">
        <f t="shared" si="174"/>
        <v>5554164.3700000001</v>
      </c>
      <c r="U256" s="179">
        <f t="shared" si="174"/>
        <v>128310.09</v>
      </c>
      <c r="V256" s="179">
        <f t="shared" si="174"/>
        <v>297774036.33000004</v>
      </c>
      <c r="W256" s="180">
        <f t="shared" si="131"/>
        <v>45.044610142538147</v>
      </c>
      <c r="X256" s="179">
        <f t="shared" si="172"/>
        <v>1945244530.02</v>
      </c>
      <c r="Y256" s="209"/>
    </row>
    <row r="257" spans="1:522" s="48" customFormat="1" ht="18" customHeight="1" x14ac:dyDescent="0.25">
      <c r="A257" s="75"/>
      <c r="B257" s="75"/>
      <c r="C257" s="66" t="s">
        <v>401</v>
      </c>
      <c r="D257" s="183">
        <f>D26+D33+D197+D244+D176</f>
        <v>485377355.60000002</v>
      </c>
      <c r="E257" s="183">
        <f t="shared" ref="E257:X257" si="175">E26+E33+E197+E244+E176</f>
        <v>396066000</v>
      </c>
      <c r="F257" s="183">
        <f t="shared" si="175"/>
        <v>0</v>
      </c>
      <c r="G257" s="183">
        <f t="shared" si="175"/>
        <v>356164410.38</v>
      </c>
      <c r="H257" s="183">
        <f t="shared" si="175"/>
        <v>290129988.41999996</v>
      </c>
      <c r="I257" s="183">
        <f t="shared" si="175"/>
        <v>0</v>
      </c>
      <c r="J257" s="180">
        <f t="shared" si="130"/>
        <v>73.378868270384544</v>
      </c>
      <c r="K257" s="183">
        <f t="shared" si="175"/>
        <v>27711153.18</v>
      </c>
      <c r="L257" s="183">
        <f t="shared" si="175"/>
        <v>24218203.18</v>
      </c>
      <c r="M257" s="183">
        <f t="shared" si="175"/>
        <v>0</v>
      </c>
      <c r="N257" s="183">
        <f t="shared" si="175"/>
        <v>0</v>
      </c>
      <c r="O257" s="183">
        <f t="shared" si="175"/>
        <v>0</v>
      </c>
      <c r="P257" s="183">
        <f t="shared" si="175"/>
        <v>27711153.18</v>
      </c>
      <c r="Q257" s="183">
        <f t="shared" si="175"/>
        <v>9573521.5399999991</v>
      </c>
      <c r="R257" s="183">
        <f t="shared" si="175"/>
        <v>9573521.5399999991</v>
      </c>
      <c r="S257" s="183">
        <f t="shared" si="175"/>
        <v>0</v>
      </c>
      <c r="T257" s="183">
        <f t="shared" si="175"/>
        <v>0</v>
      </c>
      <c r="U257" s="183">
        <f t="shared" si="175"/>
        <v>0</v>
      </c>
      <c r="V257" s="183">
        <f t="shared" si="175"/>
        <v>9573521.5399999991</v>
      </c>
      <c r="W257" s="184">
        <f t="shared" si="131"/>
        <v>34.547539316802975</v>
      </c>
      <c r="X257" s="183">
        <f t="shared" si="175"/>
        <v>365737931.92000002</v>
      </c>
      <c r="Y257" s="209"/>
    </row>
    <row r="258" spans="1:522" s="48" customFormat="1" ht="31.5" x14ac:dyDescent="0.25">
      <c r="A258" s="75"/>
      <c r="B258" s="75"/>
      <c r="C258" s="66" t="s">
        <v>402</v>
      </c>
      <c r="D258" s="183">
        <f>D27+D28+D30+D104+D105+D106+D233+D32+D36+D83+D84+D148+D35+D171+D34</f>
        <v>30757594.240000002</v>
      </c>
      <c r="E258" s="183">
        <f t="shared" ref="E258:I258" si="176">E27+E28+E30+E104+E105+E106+E233+E32+E36+E83+E84+E148+E35+E171+E34</f>
        <v>4133559</v>
      </c>
      <c r="F258" s="183">
        <f t="shared" si="176"/>
        <v>0</v>
      </c>
      <c r="G258" s="183">
        <f t="shared" si="176"/>
        <v>22642249.82</v>
      </c>
      <c r="H258" s="183">
        <f t="shared" si="176"/>
        <v>1865806.2</v>
      </c>
      <c r="I258" s="183">
        <f t="shared" si="176"/>
        <v>0</v>
      </c>
      <c r="J258" s="180">
        <f t="shared" si="130"/>
        <v>73.615152223296903</v>
      </c>
      <c r="K258" s="183">
        <f t="shared" ref="K258:V258" si="177">K27+K28+K30+K104+K105+K106+K233+K32+K36+K83+K84+K148+K35+K171+K34</f>
        <v>5523466.0499999998</v>
      </c>
      <c r="L258" s="183">
        <f t="shared" si="177"/>
        <v>5523466.0499999998</v>
      </c>
      <c r="M258" s="183">
        <f t="shared" si="177"/>
        <v>0</v>
      </c>
      <c r="N258" s="183">
        <f t="shared" si="177"/>
        <v>0</v>
      </c>
      <c r="O258" s="183">
        <f t="shared" si="177"/>
        <v>0</v>
      </c>
      <c r="P258" s="183">
        <f t="shared" si="177"/>
        <v>5523466.0499999998</v>
      </c>
      <c r="Q258" s="183">
        <f t="shared" si="177"/>
        <v>3029262.8499999996</v>
      </c>
      <c r="R258" s="183">
        <f t="shared" si="177"/>
        <v>3029262.8499999996</v>
      </c>
      <c r="S258" s="183">
        <f t="shared" si="177"/>
        <v>0</v>
      </c>
      <c r="T258" s="183">
        <f t="shared" si="177"/>
        <v>0</v>
      </c>
      <c r="U258" s="183">
        <f t="shared" si="177"/>
        <v>0</v>
      </c>
      <c r="V258" s="183">
        <f t="shared" si="177"/>
        <v>3029262.8499999996</v>
      </c>
      <c r="W258" s="184">
        <f t="shared" si="131"/>
        <v>54.843513521731509</v>
      </c>
      <c r="X258" s="183">
        <f>X27+X28+X30+X104+X105+X106+X233+X32+X36+X83+X84+X148+X35+X171+X34</f>
        <v>25671512.669999998</v>
      </c>
      <c r="Y258" s="209"/>
    </row>
    <row r="259" spans="1:522" s="48" customFormat="1" ht="23.25" customHeight="1" x14ac:dyDescent="0.25">
      <c r="A259" s="62"/>
      <c r="B259" s="62"/>
      <c r="C259" s="72" t="s">
        <v>419</v>
      </c>
      <c r="D259" s="183">
        <f>D172</f>
        <v>0</v>
      </c>
      <c r="E259" s="183">
        <f t="shared" ref="E259:X259" si="178">E172</f>
        <v>0</v>
      </c>
      <c r="F259" s="183">
        <f t="shared" si="178"/>
        <v>0</v>
      </c>
      <c r="G259" s="183">
        <f>G172</f>
        <v>0</v>
      </c>
      <c r="H259" s="183">
        <f t="shared" ref="H259:I259" si="179">H172</f>
        <v>0</v>
      </c>
      <c r="I259" s="183">
        <f t="shared" si="179"/>
        <v>0</v>
      </c>
      <c r="J259" s="180"/>
      <c r="K259" s="183">
        <f t="shared" si="178"/>
        <v>127771665.12</v>
      </c>
      <c r="L259" s="183">
        <f t="shared" si="178"/>
        <v>127771665.12</v>
      </c>
      <c r="M259" s="183">
        <f t="shared" si="178"/>
        <v>0</v>
      </c>
      <c r="N259" s="183">
        <f t="shared" si="178"/>
        <v>0</v>
      </c>
      <c r="O259" s="183">
        <f t="shared" si="178"/>
        <v>0</v>
      </c>
      <c r="P259" s="183">
        <f t="shared" si="178"/>
        <v>127771665.12</v>
      </c>
      <c r="Q259" s="183">
        <f t="shared" ref="Q259:V259" si="180">Q172</f>
        <v>0</v>
      </c>
      <c r="R259" s="183">
        <f t="shared" si="180"/>
        <v>0</v>
      </c>
      <c r="S259" s="183">
        <f t="shared" si="180"/>
        <v>0</v>
      </c>
      <c r="T259" s="183">
        <f t="shared" si="180"/>
        <v>0</v>
      </c>
      <c r="U259" s="183">
        <f t="shared" si="180"/>
        <v>0</v>
      </c>
      <c r="V259" s="183">
        <f t="shared" si="180"/>
        <v>0</v>
      </c>
      <c r="W259" s="184">
        <f t="shared" si="131"/>
        <v>0</v>
      </c>
      <c r="X259" s="183">
        <f t="shared" si="178"/>
        <v>0</v>
      </c>
      <c r="Y259" s="209"/>
    </row>
    <row r="260" spans="1:522" s="47" customFormat="1" ht="26.25" customHeight="1" x14ac:dyDescent="0.25">
      <c r="A260" s="56"/>
      <c r="B260" s="56"/>
      <c r="C260" s="57"/>
      <c r="D260" s="58"/>
      <c r="E260" s="58"/>
      <c r="F260" s="58"/>
      <c r="G260" s="58"/>
      <c r="H260" s="58"/>
      <c r="I260" s="58"/>
      <c r="J260" s="177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177"/>
      <c r="X260" s="58"/>
      <c r="Y260" s="209"/>
    </row>
    <row r="261" spans="1:522" s="47" customFormat="1" x14ac:dyDescent="0.25">
      <c r="A261" s="56"/>
      <c r="B261" s="56"/>
      <c r="C261" s="57"/>
      <c r="D261" s="58"/>
      <c r="E261" s="58"/>
      <c r="F261" s="58"/>
      <c r="G261" s="58"/>
      <c r="H261" s="58"/>
      <c r="I261" s="58"/>
      <c r="J261" s="177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177"/>
      <c r="X261" s="58"/>
      <c r="Y261" s="209"/>
    </row>
    <row r="262" spans="1:522" s="47" customFormat="1" ht="38.25" x14ac:dyDescent="0.55000000000000004">
      <c r="A262" s="56"/>
      <c r="B262" s="56"/>
      <c r="C262" s="57"/>
      <c r="D262" s="58"/>
      <c r="E262" s="58"/>
      <c r="F262" s="58"/>
      <c r="G262" s="58"/>
      <c r="H262" s="58"/>
      <c r="I262" s="58"/>
      <c r="J262" s="177"/>
      <c r="K262" s="58"/>
      <c r="L262" s="115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177"/>
      <c r="X262" s="58"/>
      <c r="Y262" s="209"/>
    </row>
    <row r="263" spans="1:522" s="47" customFormat="1" ht="38.25" x14ac:dyDescent="0.55000000000000004">
      <c r="A263" s="56"/>
      <c r="B263" s="56"/>
      <c r="C263" s="57"/>
      <c r="D263" s="58"/>
      <c r="E263" s="58"/>
      <c r="F263" s="58"/>
      <c r="G263" s="58"/>
      <c r="H263" s="58"/>
      <c r="I263" s="58"/>
      <c r="J263" s="177"/>
      <c r="K263" s="58"/>
      <c r="L263" s="115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177"/>
      <c r="X263" s="58"/>
      <c r="Y263" s="209"/>
    </row>
    <row r="264" spans="1:522" s="124" customFormat="1" ht="47.25" customHeight="1" x14ac:dyDescent="0.55000000000000004">
      <c r="A264" s="121" t="s">
        <v>604</v>
      </c>
      <c r="B264" s="122"/>
      <c r="C264" s="123"/>
      <c r="D264" s="115"/>
      <c r="E264" s="115"/>
      <c r="F264" s="115"/>
      <c r="G264" s="115"/>
      <c r="H264" s="115"/>
      <c r="I264" s="115"/>
      <c r="J264" s="144"/>
      <c r="K264" s="115"/>
      <c r="L264" s="46"/>
      <c r="M264" s="115"/>
      <c r="N264" s="115"/>
      <c r="O264" s="116"/>
      <c r="P264" s="116"/>
      <c r="Q264" s="116"/>
      <c r="R264" s="116"/>
      <c r="S264" s="116"/>
      <c r="T264" s="116"/>
      <c r="U264" s="115" t="s">
        <v>618</v>
      </c>
      <c r="V264" s="116"/>
      <c r="W264" s="144"/>
      <c r="X264" s="116"/>
      <c r="Y264" s="209"/>
      <c r="Z264" s="125"/>
      <c r="AA264" s="125"/>
      <c r="AB264" s="125"/>
      <c r="AC264" s="125"/>
      <c r="AD264" s="125"/>
      <c r="AE264" s="125"/>
      <c r="AF264" s="125"/>
      <c r="AG264" s="125"/>
      <c r="AH264" s="125"/>
      <c r="AI264" s="125"/>
      <c r="AJ264" s="125"/>
      <c r="AK264" s="125"/>
      <c r="AL264" s="125"/>
      <c r="AM264" s="125"/>
      <c r="AN264" s="125"/>
      <c r="AO264" s="125"/>
      <c r="AP264" s="125"/>
      <c r="AQ264" s="125"/>
      <c r="AR264" s="125"/>
      <c r="AS264" s="125"/>
      <c r="AT264" s="125"/>
      <c r="AU264" s="125"/>
      <c r="AV264" s="125"/>
      <c r="AW264" s="125"/>
      <c r="AX264" s="125"/>
      <c r="AY264" s="125"/>
      <c r="AZ264" s="125"/>
      <c r="BA264" s="125"/>
      <c r="BB264" s="125"/>
      <c r="BC264" s="125"/>
      <c r="BD264" s="125"/>
      <c r="BE264" s="125"/>
      <c r="BF264" s="125"/>
      <c r="BG264" s="125"/>
      <c r="BH264" s="125"/>
      <c r="BI264" s="125"/>
      <c r="BJ264" s="125"/>
      <c r="BK264" s="125"/>
      <c r="BL264" s="125"/>
      <c r="BM264" s="125"/>
      <c r="BN264" s="125"/>
      <c r="BO264" s="125"/>
      <c r="BP264" s="125"/>
      <c r="BQ264" s="125"/>
      <c r="BR264" s="125"/>
      <c r="BS264" s="125"/>
      <c r="BT264" s="125"/>
      <c r="BU264" s="125"/>
      <c r="BV264" s="125"/>
      <c r="BW264" s="125"/>
      <c r="BX264" s="125"/>
      <c r="BY264" s="125"/>
      <c r="BZ264" s="125"/>
      <c r="CA264" s="125"/>
      <c r="CB264" s="125"/>
      <c r="CC264" s="125"/>
      <c r="CD264" s="125"/>
      <c r="CE264" s="125"/>
      <c r="CF264" s="125"/>
      <c r="CG264" s="125"/>
      <c r="CH264" s="125"/>
      <c r="CI264" s="125"/>
      <c r="CJ264" s="125"/>
      <c r="CK264" s="125"/>
      <c r="CL264" s="125"/>
      <c r="CM264" s="125"/>
      <c r="CN264" s="125"/>
      <c r="CO264" s="125"/>
      <c r="CP264" s="125"/>
      <c r="CQ264" s="125"/>
      <c r="CR264" s="125"/>
      <c r="CS264" s="125"/>
      <c r="CT264" s="125"/>
      <c r="CU264" s="125"/>
      <c r="CV264" s="125"/>
      <c r="CW264" s="125"/>
      <c r="CX264" s="125"/>
      <c r="CY264" s="125"/>
      <c r="CZ264" s="125"/>
      <c r="DA264" s="125"/>
      <c r="DB264" s="125"/>
      <c r="DC264" s="125"/>
      <c r="DD264" s="125"/>
      <c r="DE264" s="125"/>
      <c r="DF264" s="125"/>
      <c r="DG264" s="125"/>
      <c r="DH264" s="125"/>
      <c r="DI264" s="125"/>
      <c r="DJ264" s="125"/>
      <c r="DK264" s="125"/>
      <c r="DL264" s="125"/>
      <c r="DM264" s="125"/>
      <c r="DN264" s="125"/>
      <c r="DO264" s="125"/>
      <c r="DP264" s="125"/>
      <c r="DQ264" s="125"/>
      <c r="DR264" s="125"/>
      <c r="DS264" s="125"/>
      <c r="DT264" s="125"/>
      <c r="DU264" s="125"/>
      <c r="DV264" s="125"/>
      <c r="DW264" s="125"/>
      <c r="DX264" s="125"/>
      <c r="DY264" s="125"/>
      <c r="DZ264" s="125"/>
      <c r="EA264" s="125"/>
      <c r="EB264" s="125"/>
      <c r="EC264" s="125"/>
      <c r="ED264" s="125"/>
      <c r="EE264" s="125"/>
      <c r="EF264" s="125"/>
      <c r="EG264" s="125"/>
      <c r="EH264" s="125"/>
      <c r="EI264" s="125"/>
      <c r="EJ264" s="125"/>
      <c r="EK264" s="125"/>
      <c r="EL264" s="125"/>
      <c r="EM264" s="125"/>
      <c r="EN264" s="125"/>
      <c r="EO264" s="125"/>
      <c r="EP264" s="125"/>
      <c r="EQ264" s="125"/>
      <c r="ER264" s="125"/>
      <c r="ES264" s="125"/>
      <c r="ET264" s="125"/>
      <c r="EU264" s="125"/>
      <c r="EV264" s="125"/>
      <c r="EW264" s="125"/>
      <c r="EX264" s="125"/>
      <c r="EY264" s="125"/>
      <c r="EZ264" s="125"/>
      <c r="FA264" s="125"/>
      <c r="FB264" s="125"/>
      <c r="FC264" s="125"/>
      <c r="FD264" s="125"/>
      <c r="FE264" s="125"/>
      <c r="FF264" s="125"/>
      <c r="FG264" s="125"/>
      <c r="FH264" s="125"/>
      <c r="FI264" s="125"/>
      <c r="FJ264" s="125"/>
      <c r="FK264" s="125"/>
      <c r="FL264" s="125"/>
      <c r="FM264" s="125"/>
      <c r="FN264" s="125"/>
      <c r="FO264" s="125"/>
      <c r="FP264" s="125"/>
      <c r="FQ264" s="125"/>
      <c r="FR264" s="125"/>
      <c r="FS264" s="125"/>
      <c r="FT264" s="125"/>
      <c r="FU264" s="125"/>
      <c r="FV264" s="125"/>
      <c r="FW264" s="125"/>
      <c r="FX264" s="125"/>
      <c r="FY264" s="125"/>
      <c r="FZ264" s="125"/>
      <c r="GA264" s="125"/>
      <c r="GB264" s="125"/>
      <c r="GC264" s="125"/>
      <c r="GD264" s="125"/>
      <c r="GE264" s="125"/>
      <c r="GF264" s="125"/>
      <c r="GG264" s="125"/>
      <c r="GH264" s="125"/>
      <c r="GI264" s="125"/>
      <c r="GJ264" s="125"/>
      <c r="GK264" s="125"/>
      <c r="GL264" s="125"/>
      <c r="GM264" s="125"/>
      <c r="GN264" s="125"/>
      <c r="GO264" s="125"/>
      <c r="GP264" s="125"/>
      <c r="GQ264" s="125"/>
      <c r="GR264" s="125"/>
      <c r="GS264" s="125"/>
      <c r="GT264" s="125"/>
      <c r="GU264" s="125"/>
      <c r="GV264" s="125"/>
      <c r="GW264" s="125"/>
      <c r="GX264" s="125"/>
      <c r="GY264" s="125"/>
      <c r="GZ264" s="125"/>
      <c r="HA264" s="125"/>
      <c r="HB264" s="125"/>
      <c r="HC264" s="125"/>
      <c r="HD264" s="125"/>
      <c r="HE264" s="125"/>
      <c r="HF264" s="125"/>
      <c r="HG264" s="125"/>
      <c r="HH264" s="125"/>
      <c r="HI264" s="125"/>
      <c r="HJ264" s="125"/>
      <c r="HK264" s="125"/>
      <c r="HL264" s="125"/>
      <c r="HM264" s="125"/>
      <c r="HN264" s="125"/>
      <c r="HO264" s="125"/>
      <c r="HP264" s="125"/>
      <c r="HQ264" s="125"/>
      <c r="HR264" s="125"/>
      <c r="HS264" s="125"/>
      <c r="HT264" s="125"/>
      <c r="HU264" s="125"/>
      <c r="HV264" s="125"/>
      <c r="HW264" s="125"/>
      <c r="HX264" s="125"/>
      <c r="HY264" s="125"/>
      <c r="HZ264" s="125"/>
      <c r="IA264" s="125"/>
      <c r="IB264" s="125"/>
      <c r="IC264" s="125"/>
      <c r="ID264" s="125"/>
      <c r="IE264" s="125"/>
      <c r="IF264" s="125"/>
      <c r="IG264" s="125"/>
      <c r="IH264" s="125"/>
      <c r="II264" s="125"/>
      <c r="IJ264" s="125"/>
      <c r="IK264" s="125"/>
      <c r="IL264" s="125"/>
      <c r="IM264" s="125"/>
      <c r="IN264" s="125"/>
      <c r="IO264" s="125"/>
      <c r="IP264" s="125"/>
      <c r="IQ264" s="125"/>
      <c r="IR264" s="125"/>
      <c r="IS264" s="125"/>
      <c r="IT264" s="125"/>
      <c r="IU264" s="125"/>
      <c r="IV264" s="125"/>
      <c r="IW264" s="125"/>
      <c r="IX264" s="125"/>
      <c r="IY264" s="125"/>
      <c r="IZ264" s="125"/>
      <c r="JA264" s="125"/>
      <c r="JB264" s="125"/>
      <c r="JC264" s="125"/>
      <c r="JD264" s="125"/>
      <c r="JE264" s="125"/>
      <c r="JF264" s="125"/>
      <c r="JG264" s="125"/>
      <c r="JH264" s="125"/>
      <c r="JI264" s="125"/>
      <c r="JJ264" s="125"/>
      <c r="JK264" s="125"/>
      <c r="JL264" s="125"/>
      <c r="JM264" s="125"/>
      <c r="JN264" s="125"/>
      <c r="JO264" s="125"/>
      <c r="JP264" s="125"/>
      <c r="JQ264" s="125"/>
      <c r="JR264" s="125"/>
      <c r="JS264" s="125"/>
      <c r="JT264" s="125"/>
      <c r="JU264" s="125"/>
      <c r="JV264" s="125"/>
      <c r="JW264" s="125"/>
      <c r="JX264" s="125"/>
      <c r="JY264" s="125"/>
      <c r="JZ264" s="125"/>
      <c r="KA264" s="125"/>
      <c r="KB264" s="125"/>
      <c r="KC264" s="125"/>
      <c r="KD264" s="125"/>
      <c r="KE264" s="125"/>
      <c r="KF264" s="125"/>
      <c r="KG264" s="125"/>
      <c r="KH264" s="125"/>
      <c r="KI264" s="125"/>
      <c r="KJ264" s="125"/>
      <c r="KK264" s="125"/>
      <c r="KL264" s="125"/>
      <c r="KM264" s="125"/>
      <c r="KN264" s="125"/>
      <c r="KO264" s="125"/>
      <c r="KP264" s="125"/>
      <c r="KQ264" s="125"/>
      <c r="KR264" s="125"/>
      <c r="KS264" s="125"/>
      <c r="KT264" s="125"/>
      <c r="KU264" s="125"/>
      <c r="KV264" s="125"/>
      <c r="KW264" s="125"/>
      <c r="KX264" s="125"/>
      <c r="KY264" s="125"/>
      <c r="KZ264" s="125"/>
      <c r="LA264" s="125"/>
      <c r="LB264" s="125"/>
      <c r="LC264" s="125"/>
      <c r="LD264" s="125"/>
      <c r="LE264" s="125"/>
      <c r="LF264" s="125"/>
      <c r="LG264" s="125"/>
      <c r="LH264" s="125"/>
      <c r="LI264" s="125"/>
      <c r="LJ264" s="125"/>
      <c r="LK264" s="125"/>
      <c r="LL264" s="125"/>
      <c r="LM264" s="125"/>
      <c r="LN264" s="125"/>
      <c r="LO264" s="125"/>
      <c r="LP264" s="125"/>
      <c r="LQ264" s="125"/>
      <c r="LR264" s="125"/>
      <c r="LS264" s="125"/>
      <c r="LT264" s="125"/>
      <c r="LU264" s="125"/>
      <c r="LV264" s="125"/>
      <c r="LW264" s="125"/>
      <c r="LX264" s="125"/>
      <c r="LY264" s="125"/>
      <c r="LZ264" s="125"/>
      <c r="MA264" s="125"/>
      <c r="MB264" s="125"/>
      <c r="MC264" s="125"/>
      <c r="MD264" s="125"/>
      <c r="ME264" s="125"/>
      <c r="MF264" s="125"/>
      <c r="MG264" s="125"/>
      <c r="MH264" s="125"/>
      <c r="MI264" s="125"/>
      <c r="MJ264" s="125"/>
      <c r="MK264" s="125"/>
      <c r="ML264" s="125"/>
      <c r="MM264" s="125"/>
      <c r="MN264" s="125"/>
      <c r="MO264" s="125"/>
      <c r="MP264" s="125"/>
      <c r="MQ264" s="125"/>
      <c r="MR264" s="125"/>
      <c r="MS264" s="125"/>
      <c r="MT264" s="125"/>
      <c r="MU264" s="125"/>
      <c r="MV264" s="125"/>
      <c r="MW264" s="125"/>
      <c r="MX264" s="125"/>
      <c r="MY264" s="125"/>
      <c r="MZ264" s="125"/>
      <c r="NA264" s="125"/>
      <c r="NB264" s="125"/>
      <c r="NC264" s="125"/>
      <c r="ND264" s="125"/>
      <c r="NE264" s="125"/>
      <c r="NF264" s="125"/>
      <c r="NG264" s="125"/>
      <c r="NH264" s="125"/>
      <c r="NI264" s="125"/>
      <c r="NJ264" s="125"/>
      <c r="NK264" s="125"/>
      <c r="NL264" s="125"/>
      <c r="NM264" s="125"/>
      <c r="NN264" s="125"/>
      <c r="NO264" s="125"/>
      <c r="NP264" s="125"/>
      <c r="NQ264" s="125"/>
      <c r="NR264" s="125"/>
      <c r="NS264" s="125"/>
      <c r="NT264" s="125"/>
      <c r="NU264" s="125"/>
      <c r="NV264" s="125"/>
      <c r="NW264" s="125"/>
      <c r="NX264" s="125"/>
      <c r="NY264" s="125"/>
      <c r="NZ264" s="125"/>
      <c r="OA264" s="125"/>
      <c r="OB264" s="125"/>
      <c r="OC264" s="125"/>
      <c r="OD264" s="125"/>
      <c r="OE264" s="125"/>
      <c r="OF264" s="125"/>
      <c r="OG264" s="125"/>
      <c r="OH264" s="125"/>
      <c r="OI264" s="125"/>
      <c r="OJ264" s="125"/>
      <c r="OK264" s="125"/>
      <c r="OL264" s="125"/>
      <c r="OM264" s="125"/>
      <c r="ON264" s="125"/>
      <c r="OO264" s="125"/>
      <c r="OP264" s="125"/>
      <c r="OQ264" s="125"/>
      <c r="OR264" s="125"/>
      <c r="OS264" s="125"/>
      <c r="OT264" s="125"/>
      <c r="OU264" s="125"/>
      <c r="OV264" s="125"/>
      <c r="OW264" s="125"/>
      <c r="OX264" s="125"/>
      <c r="OY264" s="125"/>
      <c r="OZ264" s="125"/>
      <c r="PA264" s="125"/>
      <c r="PB264" s="125"/>
      <c r="PC264" s="125"/>
      <c r="PD264" s="125"/>
      <c r="PE264" s="125"/>
      <c r="PF264" s="125"/>
      <c r="PG264" s="125"/>
      <c r="PH264" s="125"/>
      <c r="PI264" s="125"/>
      <c r="PJ264" s="125"/>
      <c r="PK264" s="125"/>
      <c r="PL264" s="125"/>
      <c r="PM264" s="125"/>
      <c r="PN264" s="125"/>
      <c r="PO264" s="125"/>
      <c r="PP264" s="125"/>
      <c r="PQ264" s="125"/>
      <c r="PR264" s="125"/>
      <c r="PS264" s="125"/>
      <c r="PT264" s="125"/>
      <c r="PU264" s="125"/>
      <c r="PV264" s="125"/>
      <c r="PW264" s="125"/>
      <c r="PX264" s="125"/>
      <c r="PY264" s="125"/>
      <c r="PZ264" s="125"/>
      <c r="QA264" s="125"/>
      <c r="QB264" s="125"/>
      <c r="QC264" s="125"/>
      <c r="QD264" s="125"/>
      <c r="QE264" s="125"/>
      <c r="QF264" s="125"/>
      <c r="QG264" s="125"/>
      <c r="QH264" s="125"/>
      <c r="QI264" s="125"/>
      <c r="QJ264" s="125"/>
      <c r="QK264" s="125"/>
      <c r="QL264" s="125"/>
      <c r="QM264" s="125"/>
      <c r="QN264" s="125"/>
      <c r="QO264" s="125"/>
      <c r="QP264" s="125"/>
      <c r="QQ264" s="125"/>
      <c r="QR264" s="125"/>
      <c r="QS264" s="125"/>
      <c r="QT264" s="125"/>
      <c r="QU264" s="125"/>
      <c r="QV264" s="125"/>
      <c r="QW264" s="125"/>
      <c r="QX264" s="125"/>
      <c r="QY264" s="125"/>
      <c r="QZ264" s="125"/>
      <c r="RA264" s="125"/>
      <c r="RB264" s="125"/>
      <c r="RC264" s="125"/>
      <c r="RD264" s="125"/>
      <c r="RE264" s="125"/>
      <c r="RF264" s="125"/>
      <c r="RG264" s="125"/>
      <c r="RH264" s="125"/>
      <c r="RI264" s="125"/>
      <c r="RJ264" s="125"/>
      <c r="RK264" s="125"/>
      <c r="RL264" s="125"/>
      <c r="RM264" s="125"/>
      <c r="RN264" s="125"/>
      <c r="RO264" s="125"/>
      <c r="RP264" s="125"/>
      <c r="RQ264" s="125"/>
      <c r="RR264" s="125"/>
      <c r="RS264" s="125"/>
      <c r="RT264" s="125"/>
      <c r="RU264" s="125"/>
      <c r="RV264" s="125"/>
      <c r="RW264" s="125"/>
      <c r="RX264" s="125"/>
      <c r="RY264" s="125"/>
      <c r="RZ264" s="125"/>
      <c r="SA264" s="125"/>
      <c r="SB264" s="125"/>
      <c r="SC264" s="125"/>
      <c r="SD264" s="125"/>
      <c r="SE264" s="125"/>
      <c r="SF264" s="125"/>
      <c r="SG264" s="125"/>
      <c r="SH264" s="125"/>
      <c r="SI264" s="125"/>
      <c r="SJ264" s="125"/>
      <c r="SK264" s="125"/>
      <c r="SL264" s="125"/>
      <c r="SM264" s="125"/>
      <c r="SN264" s="125"/>
      <c r="SO264" s="125"/>
      <c r="SP264" s="125"/>
      <c r="SQ264" s="125"/>
      <c r="SR264" s="125"/>
      <c r="SS264" s="125"/>
      <c r="ST264" s="125"/>
      <c r="SU264" s="125"/>
      <c r="SV264" s="125"/>
      <c r="SW264" s="125"/>
      <c r="SX264" s="125"/>
      <c r="SY264" s="125"/>
      <c r="SZ264" s="125"/>
      <c r="TA264" s="125"/>
      <c r="TB264" s="125"/>
    </row>
    <row r="265" spans="1:522" s="27" customFormat="1" ht="30" customHeight="1" x14ac:dyDescent="0.45">
      <c r="A265" s="50"/>
      <c r="B265" s="55"/>
      <c r="C265" s="55"/>
      <c r="D265" s="34"/>
      <c r="E265" s="46"/>
      <c r="F265" s="46"/>
      <c r="G265" s="46"/>
      <c r="H265" s="46"/>
      <c r="I265" s="46"/>
      <c r="J265" s="142"/>
      <c r="K265" s="46"/>
      <c r="L265" s="118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142"/>
      <c r="X265" s="46"/>
      <c r="Y265" s="209"/>
    </row>
    <row r="266" spans="1:522" s="119" customFormat="1" ht="31.5" x14ac:dyDescent="0.45">
      <c r="A266" s="117" t="s">
        <v>605</v>
      </c>
      <c r="B266" s="117"/>
      <c r="C266" s="117"/>
      <c r="D266" s="117"/>
      <c r="E266" s="118"/>
      <c r="F266" s="118"/>
      <c r="G266" s="118"/>
      <c r="H266" s="118"/>
      <c r="I266" s="118"/>
      <c r="J266" s="145"/>
      <c r="K266" s="118"/>
      <c r="L266" s="105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45"/>
      <c r="X266" s="118"/>
      <c r="Y266" s="209"/>
    </row>
    <row r="267" spans="1:522" s="106" customFormat="1" ht="39" customHeight="1" x14ac:dyDescent="0.4">
      <c r="A267" s="210" t="s">
        <v>550</v>
      </c>
      <c r="B267" s="210"/>
      <c r="C267" s="108"/>
      <c r="D267" s="109"/>
      <c r="E267" s="105"/>
      <c r="F267" s="105"/>
      <c r="G267" s="105"/>
      <c r="H267" s="105"/>
      <c r="I267" s="105"/>
      <c r="J267" s="146"/>
      <c r="K267" s="105"/>
      <c r="L267" s="113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46"/>
      <c r="X267" s="105"/>
      <c r="Y267" s="209"/>
    </row>
    <row r="268" spans="1:522" s="113" customFormat="1" ht="26.25" x14ac:dyDescent="0.4">
      <c r="A268" s="110"/>
      <c r="B268" s="111"/>
      <c r="C268" s="112"/>
      <c r="J268" s="178"/>
      <c r="L268" s="4"/>
      <c r="W268" s="178"/>
      <c r="Y268" s="209"/>
    </row>
    <row r="269" spans="1:522" x14ac:dyDescent="0.25">
      <c r="Y269" s="209"/>
    </row>
    <row r="270" spans="1:522" x14ac:dyDescent="0.25">
      <c r="Y270" s="209"/>
    </row>
    <row r="271" spans="1:522" x14ac:dyDescent="0.25">
      <c r="Y271" s="209"/>
    </row>
    <row r="272" spans="1:522" x14ac:dyDescent="0.25">
      <c r="Y272" s="209"/>
    </row>
    <row r="273" spans="25:25" x14ac:dyDescent="0.25">
      <c r="Y273" s="209"/>
    </row>
    <row r="274" spans="25:25" x14ac:dyDescent="0.25">
      <c r="Y274" s="209"/>
    </row>
    <row r="275" spans="25:25" x14ac:dyDescent="0.25">
      <c r="Y275" s="209"/>
    </row>
    <row r="276" spans="25:25" x14ac:dyDescent="0.25">
      <c r="Y276" s="209"/>
    </row>
    <row r="277" spans="25:25" x14ac:dyDescent="0.25">
      <c r="Y277" s="209"/>
    </row>
    <row r="278" spans="25:25" x14ac:dyDescent="0.25">
      <c r="Y278" s="209"/>
    </row>
    <row r="279" spans="25:25" x14ac:dyDescent="0.25">
      <c r="Y279" s="209"/>
    </row>
    <row r="280" spans="25:25" x14ac:dyDescent="0.25">
      <c r="Y280" s="209"/>
    </row>
    <row r="281" spans="25:25" x14ac:dyDescent="0.25">
      <c r="Y281" s="209"/>
    </row>
    <row r="282" spans="25:25" x14ac:dyDescent="0.25">
      <c r="Y282" s="209"/>
    </row>
    <row r="283" spans="25:25" x14ac:dyDescent="0.25">
      <c r="Y283" s="209"/>
    </row>
    <row r="284" spans="25:25" x14ac:dyDescent="0.25">
      <c r="Y284" s="209"/>
    </row>
    <row r="285" spans="25:25" x14ac:dyDescent="0.25">
      <c r="Y285" s="209"/>
    </row>
    <row r="286" spans="25:25" x14ac:dyDescent="0.25">
      <c r="Y286" s="209"/>
    </row>
    <row r="287" spans="25:25" x14ac:dyDescent="0.25">
      <c r="Y287" s="209"/>
    </row>
    <row r="288" spans="25:25" x14ac:dyDescent="0.25">
      <c r="Y288" s="209"/>
    </row>
    <row r="289" spans="25:25" x14ac:dyDescent="0.25">
      <c r="Y289" s="209"/>
    </row>
    <row r="290" spans="25:25" x14ac:dyDescent="0.25">
      <c r="Y290" s="209"/>
    </row>
    <row r="291" spans="25:25" x14ac:dyDescent="0.25">
      <c r="Y291" s="209"/>
    </row>
    <row r="292" spans="25:25" x14ac:dyDescent="0.25">
      <c r="Y292" s="209"/>
    </row>
    <row r="293" spans="25:25" x14ac:dyDescent="0.25">
      <c r="Y293" s="209"/>
    </row>
    <row r="294" spans="25:25" x14ac:dyDescent="0.25">
      <c r="Y294" s="209"/>
    </row>
    <row r="295" spans="25:25" x14ac:dyDescent="0.25">
      <c r="Y295" s="209"/>
    </row>
    <row r="296" spans="25:25" x14ac:dyDescent="0.25">
      <c r="Y296" s="209"/>
    </row>
    <row r="297" spans="25:25" x14ac:dyDescent="0.25">
      <c r="Y297" s="209"/>
    </row>
    <row r="298" spans="25:25" x14ac:dyDescent="0.25">
      <c r="Y298" s="209"/>
    </row>
    <row r="299" spans="25:25" x14ac:dyDescent="0.25">
      <c r="Y299" s="209"/>
    </row>
    <row r="300" spans="25:25" x14ac:dyDescent="0.25">
      <c r="Y300" s="209"/>
    </row>
    <row r="301" spans="25:25" x14ac:dyDescent="0.25">
      <c r="Y301" s="209"/>
    </row>
    <row r="302" spans="25:25" x14ac:dyDescent="0.25">
      <c r="Y302" s="209"/>
    </row>
    <row r="303" spans="25:25" x14ac:dyDescent="0.25">
      <c r="Y303" s="209"/>
    </row>
    <row r="304" spans="25:25" x14ac:dyDescent="0.25">
      <c r="Y304" s="209"/>
    </row>
    <row r="305" spans="25:25" x14ac:dyDescent="0.25">
      <c r="Y305" s="209"/>
    </row>
    <row r="306" spans="25:25" x14ac:dyDescent="0.25">
      <c r="Y306" s="209"/>
    </row>
    <row r="307" spans="25:25" x14ac:dyDescent="0.25">
      <c r="Y307" s="209"/>
    </row>
    <row r="308" spans="25:25" x14ac:dyDescent="0.25">
      <c r="Y308" s="209"/>
    </row>
    <row r="309" spans="25:25" x14ac:dyDescent="0.25">
      <c r="Y309" s="209"/>
    </row>
    <row r="310" spans="25:25" x14ac:dyDescent="0.25">
      <c r="Y310" s="209"/>
    </row>
    <row r="311" spans="25:25" x14ac:dyDescent="0.25">
      <c r="Y311" s="209"/>
    </row>
    <row r="312" spans="25:25" x14ac:dyDescent="0.25">
      <c r="Y312" s="209"/>
    </row>
    <row r="313" spans="25:25" x14ac:dyDescent="0.25">
      <c r="Y313" s="209"/>
    </row>
    <row r="314" spans="25:25" x14ac:dyDescent="0.25">
      <c r="Y314" s="209"/>
    </row>
    <row r="315" spans="25:25" x14ac:dyDescent="0.25">
      <c r="Y315" s="209"/>
    </row>
  </sheetData>
  <mergeCells count="38">
    <mergeCell ref="A11:X11"/>
    <mergeCell ref="A12:X12"/>
    <mergeCell ref="D15:F15"/>
    <mergeCell ref="G15:I15"/>
    <mergeCell ref="G16:G17"/>
    <mergeCell ref="H16:I16"/>
    <mergeCell ref="J14:J17"/>
    <mergeCell ref="W14:W17"/>
    <mergeCell ref="K14:V14"/>
    <mergeCell ref="A14:A17"/>
    <mergeCell ref="Q16:Q17"/>
    <mergeCell ref="X14:X17"/>
    <mergeCell ref="T16:U16"/>
    <mergeCell ref="C14:C17"/>
    <mergeCell ref="B14:B17"/>
    <mergeCell ref="A267:B267"/>
    <mergeCell ref="K15:P15"/>
    <mergeCell ref="R1:U1"/>
    <mergeCell ref="R3:V3"/>
    <mergeCell ref="R16:R17"/>
    <mergeCell ref="S16:S17"/>
    <mergeCell ref="V16:V17"/>
    <mergeCell ref="Q15:V15"/>
    <mergeCell ref="A10:X10"/>
    <mergeCell ref="D16:D17"/>
    <mergeCell ref="E16:F16"/>
    <mergeCell ref="M16:M17"/>
    <mergeCell ref="K16:K17"/>
    <mergeCell ref="P16:P17"/>
    <mergeCell ref="L16:L17"/>
    <mergeCell ref="D14:I14"/>
    <mergeCell ref="Y212:Y254"/>
    <mergeCell ref="Y255:Y315"/>
    <mergeCell ref="Y1:Y60"/>
    <mergeCell ref="Y61:Y105"/>
    <mergeCell ref="Y106:Y132"/>
    <mergeCell ref="Y133:Y154"/>
    <mergeCell ref="Y155:Y211"/>
  </mergeCells>
  <phoneticPr fontId="2" type="noConversion"/>
  <printOptions horizontalCentered="1"/>
  <pageMargins left="0" right="0" top="0.72" bottom="0.47244094488188981" header="0.36" footer="0.31496062992125984"/>
  <pageSetup paperSize="9" scale="28" fitToHeight="100" orientation="landscape" verticalDpi="300" r:id="rId1"/>
  <headerFooter scaleWithDoc="0" alignWithMargins="0">
    <oddHeader>&amp;R&amp;12Продовження додатку</oddHeader>
    <oddFooter>&amp;R&amp;8Сторінка &amp;P</oddFooter>
  </headerFooter>
  <rowBreaks count="2" manualBreakCount="2">
    <brk id="194" max="24" man="1"/>
    <brk id="22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5</vt:lpstr>
      <vt:lpstr>'дод 2'!Заголовки_для_печати</vt:lpstr>
      <vt:lpstr>'дод 5'!Заголовки_для_печати</vt:lpstr>
      <vt:lpstr>'дод 2'!Область_печати</vt:lpstr>
      <vt:lpstr>'дод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2021-10-29T10:57:52Z</cp:lastPrinted>
  <dcterms:created xsi:type="dcterms:W3CDTF">2014-01-17T10:52:16Z</dcterms:created>
  <dcterms:modified xsi:type="dcterms:W3CDTF">2021-10-29T11:07:48Z</dcterms:modified>
</cp:coreProperties>
</file>