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800" windowHeight="6200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(с)'!$A$1:$G$91</definedName>
  </definedNames>
  <calcPr fullCalcOnLoad="1"/>
</workbook>
</file>

<file path=xl/sharedStrings.xml><?xml version="1.0" encoding="utf-8"?>
<sst xmlns="http://schemas.openxmlformats.org/spreadsheetml/2006/main" count="89" uniqueCount="84">
  <si>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</si>
  <si>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</si>
  <si>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</si>
  <si>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</si>
  <si>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</si>
  <si>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</si>
  <si>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</si>
  <si>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</si>
  <si>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</si>
  <si>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</si>
  <si>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</si>
  <si>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</si>
  <si>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</si>
  <si>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</si>
  <si>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</si>
  <si>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</si>
  <si>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</si>
  <si>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</si>
  <si>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</si>
  <si>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</si>
  <si>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</si>
  <si>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</si>
  <si>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</si>
  <si>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</si>
  <si>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</si>
  <si>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</si>
  <si>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</si>
  <si>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</si>
  <si>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</si>
  <si>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</si>
  <si>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</si>
  <si>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</si>
  <si>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</si>
  <si>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</si>
  <si>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</si>
  <si>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</si>
  <si>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</si>
  <si>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спеціальний фонд</t>
  </si>
  <si>
    <t>Разом загальний та спеціальний фонд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</si>
  <si>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</si>
  <si>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</si>
  <si>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</si>
  <si>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</si>
  <si>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</si>
  <si>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</si>
  <si>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</si>
  <si>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</si>
  <si>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</si>
  <si>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</si>
  <si>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</si>
  <si>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</si>
  <si>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</si>
  <si>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</si>
  <si>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</si>
  <si>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>Рентна плата за спеціальне використання лісових ресурсів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</si>
  <si>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</si>
  <si>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</si>
  <si>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</si>
  <si>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</si>
  <si>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</si>
  <si>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</si>
  <si>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</si>
  <si>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</si>
  <si>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</si>
  <si>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</si>
  <si>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</si>
  <si>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</si>
  <si>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Плата за гарантії, надані Верховною Радою Автономної Республіки Крим та міськими радами  </t>
  </si>
  <si>
    <t>Всього загальний фонд (без офіційних трансфертів)</t>
  </si>
  <si>
    <t>Спеціальний фонд (без офіційних трансфертів)</t>
  </si>
  <si>
    <t xml:space="preserve">              Додаток 1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</si>
  <si>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</si>
  <si>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Рентна плата за користування надрами місцевого значення</t>
  </si>
  <si>
    <t>(тис. грн)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</si>
  <si>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</si>
  <si>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</si>
  <si>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Заступник директора Департаменту фінансів, економіки та інвестицій</t>
  </si>
  <si>
    <t>Л.І. Співакова</t>
  </si>
  <si>
    <t>Фактичні надходження            станом                               на 01.01.2022</t>
  </si>
  <si>
    <t xml:space="preserve">Затверджено                         з урахуванням внесених змін </t>
  </si>
  <si>
    <t xml:space="preserve"> % виконання            до затверджених показників                   з урахуванням змін </t>
  </si>
  <si>
    <t>Відхилення                 від затвердженої        на рік суми                з урахуванням змін (+,-)</t>
  </si>
  <si>
    <t>Інформація про виконання дохідної частини бюджету Сумської міської територіальної громади</t>
  </si>
  <si>
    <t xml:space="preserve"> за 2021 рік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</si>
</sst>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  <numFmt numFmtId="208" formatCode="#,##0.000"/>
  </numFmts>
  <fonts count="43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0" fontId="26" fillId="24" borderId="0" xfId="0" applyFont="1" applyFill="1" applyAlignment="1">
      <alignment/>
    </xf>
    <xf numFmtId="1" fontId="25" fillId="24" borderId="0" xfId="53" applyNumberFormat="1" applyFont="1" applyFill="1" applyAlignment="1" applyProtection="1">
      <alignment horizontal="left" vertic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5" fillId="24" borderId="0" xfId="0" applyFont="1" applyFill="1" applyBorder="1" applyAlignment="1">
      <alignment horizontal="justify" vertical="top" wrapText="1"/>
    </xf>
    <xf numFmtId="0" fontId="26" fillId="24" borderId="0" xfId="0" applyFont="1" applyFill="1" applyBorder="1" applyAlignment="1">
      <alignment horizontal="left" vertical="top"/>
    </xf>
    <xf numFmtId="0" fontId="22" fillId="24" borderId="0" xfId="53" applyFont="1" applyFill="1" applyAlignment="1">
      <alignment wrapText="1"/>
      <protection/>
    </xf>
    <xf numFmtId="0" fontId="3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3" fillId="24" borderId="0" xfId="53" applyNumberFormat="1" applyFont="1" applyFill="1" applyAlignment="1" applyProtection="1">
      <alignment vertical="center" wrapText="1"/>
      <protection/>
    </xf>
    <xf numFmtId="0" fontId="31" fillId="24" borderId="0" xfId="53" applyFont="1" applyFill="1" applyBorder="1">
      <alignment/>
      <protection/>
    </xf>
    <xf numFmtId="192" fontId="31" fillId="24" borderId="0" xfId="53" applyNumberFormat="1" applyFont="1" applyFill="1">
      <alignment/>
      <protection/>
    </xf>
    <xf numFmtId="192" fontId="33" fillId="24" borderId="0" xfId="53" applyNumberFormat="1" applyFont="1" applyFill="1" applyAlignment="1" applyProtection="1">
      <alignment vertical="center" wrapText="1"/>
      <protection/>
    </xf>
    <xf numFmtId="192" fontId="35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1" fontId="36" fillId="24" borderId="10" xfId="53" applyNumberFormat="1" applyFont="1" applyFill="1" applyBorder="1" applyAlignment="1">
      <alignment horizontal="center" vertical="top" wrapText="1"/>
      <protection/>
    </xf>
    <xf numFmtId="1" fontId="36" fillId="24" borderId="10" xfId="53" applyNumberFormat="1" applyFont="1" applyFill="1" applyBorder="1" applyAlignment="1">
      <alignment horizontal="center" vertical="center" wrapText="1"/>
      <protection/>
    </xf>
    <xf numFmtId="1" fontId="36" fillId="24" borderId="12" xfId="53" applyNumberFormat="1" applyFont="1" applyFill="1" applyBorder="1" applyAlignment="1">
      <alignment horizontal="center" vertical="center" wrapText="1"/>
      <protection/>
    </xf>
    <xf numFmtId="0" fontId="36" fillId="24" borderId="12" xfId="53" applyFont="1" applyFill="1" applyBorder="1" applyAlignment="1">
      <alignment horizontal="center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1" fontId="32" fillId="24" borderId="10" xfId="53" applyNumberFormat="1" applyFont="1" applyFill="1" applyBorder="1" applyAlignment="1">
      <alignment horizontal="center" vertical="center" wrapText="1"/>
      <protection/>
    </xf>
    <xf numFmtId="0" fontId="33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2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2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2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2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36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36" fillId="24" borderId="10" xfId="53" applyNumberFormat="1" applyFont="1" applyFill="1" applyBorder="1" applyAlignment="1">
      <alignment horizontal="center" vertical="center" wrapText="1"/>
      <protection/>
    </xf>
    <xf numFmtId="0" fontId="38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2" fillId="24" borderId="10" xfId="0" applyNumberFormat="1" applyFont="1" applyFill="1" applyBorder="1" applyAlignment="1" applyProtection="1">
      <alignment horizontal="justify" vertical="top" wrapText="1"/>
      <protection/>
    </xf>
    <xf numFmtId="1" fontId="32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2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2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1" fontId="36" fillId="24" borderId="10" xfId="53" applyNumberFormat="1" applyFont="1" applyFill="1" applyBorder="1" applyAlignment="1" applyProtection="1">
      <alignment horizontal="justify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36" fillId="24" borderId="10" xfId="0" applyNumberFormat="1" applyFont="1" applyFill="1" applyBorder="1" applyAlignment="1" applyProtection="1">
      <alignment horizontal="justify" vertical="top" wrapText="1"/>
      <protection/>
    </xf>
    <xf numFmtId="1" fontId="36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2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2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2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2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2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6" fillId="24" borderId="0" xfId="0" applyNumberFormat="1" applyFont="1" applyFill="1" applyBorder="1" applyAlignment="1">
      <alignment vertical="center" wrapText="1"/>
    </xf>
    <xf numFmtId="1" fontId="33" fillId="24" borderId="0" xfId="53" applyNumberFormat="1" applyFont="1" applyFill="1" applyBorder="1" applyAlignment="1" applyProtection="1">
      <alignment vertical="center" wrapText="1"/>
      <protection/>
    </xf>
    <xf numFmtId="193" fontId="31" fillId="24" borderId="0" xfId="53" applyNumberFormat="1" applyFont="1" applyFill="1" applyBorder="1">
      <alignment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0" fontId="22" fillId="24" borderId="0" xfId="53" applyFont="1" applyFill="1" applyBorder="1">
      <alignment/>
      <protection/>
    </xf>
    <xf numFmtId="0" fontId="31" fillId="24" borderId="13" xfId="53" applyFont="1" applyFill="1" applyBorder="1">
      <alignment/>
      <protection/>
    </xf>
    <xf numFmtId="208" fontId="22" fillId="24" borderId="10" xfId="53" applyNumberFormat="1" applyFont="1" applyFill="1" applyBorder="1" applyAlignment="1">
      <alignment vertical="center" wrapText="1"/>
      <protection/>
    </xf>
    <xf numFmtId="1" fontId="32" fillId="24" borderId="10" xfId="53" applyNumberFormat="1" applyFont="1" applyFill="1" applyBorder="1" applyAlignment="1" applyProtection="1">
      <alignment horizontal="center" vertical="top" wrapText="1"/>
      <protection/>
    </xf>
    <xf numFmtId="1" fontId="32" fillId="24" borderId="10" xfId="54" applyNumberFormat="1" applyFont="1" applyFill="1" applyBorder="1" applyAlignment="1" applyProtection="1">
      <alignment horizontal="center" vertical="top" wrapText="1"/>
      <protection locked="0"/>
    </xf>
    <xf numFmtId="2" fontId="26" fillId="24" borderId="0" xfId="0" applyNumberFormat="1" applyFont="1" applyFill="1" applyBorder="1" applyAlignment="1">
      <alignment horizontal="center" vertical="center" wrapText="1"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" fontId="27" fillId="24" borderId="0" xfId="53" applyNumberFormat="1" applyFont="1" applyFill="1" applyAlignment="1" applyProtection="1">
      <alignment horizontal="center"/>
      <protection/>
    </xf>
    <xf numFmtId="190" fontId="31" fillId="24" borderId="0" xfId="64" applyFont="1" applyFill="1" applyAlignment="1">
      <alignment vertical="center"/>
    </xf>
    <xf numFmtId="193" fontId="27" fillId="24" borderId="0" xfId="53" applyNumberFormat="1" applyFont="1" applyFill="1" applyAlignment="1" applyProtection="1">
      <alignment horizontal="center"/>
      <protection/>
    </xf>
    <xf numFmtId="1" fontId="22" fillId="24" borderId="0" xfId="53" applyNumberFormat="1" applyFont="1" applyFill="1" applyAlignment="1" applyProtection="1">
      <alignment horizontal="center"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0" fontId="30" fillId="24" borderId="0" xfId="53" applyFont="1" applyFill="1">
      <alignment/>
      <protection/>
    </xf>
    <xf numFmtId="190" fontId="31" fillId="24" borderId="11" xfId="64" applyFont="1" applyFill="1" applyBorder="1" applyAlignment="1">
      <alignment horizontal="center"/>
    </xf>
    <xf numFmtId="192" fontId="31" fillId="24" borderId="0" xfId="53" applyNumberFormat="1" applyFont="1" applyFill="1" applyBorder="1">
      <alignment/>
      <protection/>
    </xf>
    <xf numFmtId="2" fontId="26" fillId="24" borderId="0" xfId="0" applyNumberFormat="1" applyFont="1" applyFill="1" applyBorder="1" applyAlignment="1">
      <alignment horizontal="right" vertical="center" wrapText="1"/>
    </xf>
    <xf numFmtId="0" fontId="41" fillId="24" borderId="0" xfId="0" applyNumberFormat="1" applyFont="1" applyFill="1" applyAlignment="1" applyProtection="1">
      <alignment/>
      <protection/>
    </xf>
    <xf numFmtId="14" fontId="40" fillId="24" borderId="0" xfId="0" applyNumberFormat="1" applyFont="1" applyFill="1" applyBorder="1" applyAlignment="1">
      <alignment horizontal="left"/>
    </xf>
    <xf numFmtId="1" fontId="32" fillId="24" borderId="14" xfId="53" applyNumberFormat="1" applyFont="1" applyFill="1" applyBorder="1" applyAlignment="1">
      <alignment horizontal="center" vertical="center" wrapText="1"/>
      <protection/>
    </xf>
    <xf numFmtId="1" fontId="32" fillId="24" borderId="15" xfId="53" applyNumberFormat="1" applyFont="1" applyFill="1" applyBorder="1" applyAlignment="1">
      <alignment horizontal="center" vertical="center" wrapText="1"/>
      <protection/>
    </xf>
    <xf numFmtId="1" fontId="32" fillId="24" borderId="16" xfId="53" applyNumberFormat="1" applyFont="1" applyFill="1" applyBorder="1" applyAlignment="1">
      <alignment horizontal="center" vertical="center" wrapText="1"/>
      <protection/>
    </xf>
    <xf numFmtId="0" fontId="32" fillId="24" borderId="14" xfId="53" applyFont="1" applyFill="1" applyBorder="1" applyAlignment="1" applyProtection="1">
      <alignment horizontal="center" vertical="center" wrapText="1"/>
      <protection/>
    </xf>
    <xf numFmtId="0" fontId="32" fillId="24" borderId="15" xfId="53" applyFont="1" applyFill="1" applyBorder="1" applyAlignment="1" applyProtection="1">
      <alignment horizontal="center" vertical="center" wrapText="1"/>
      <protection/>
    </xf>
    <xf numFmtId="0" fontId="32" fillId="24" borderId="16" xfId="53" applyFont="1" applyFill="1" applyBorder="1" applyAlignment="1" applyProtection="1">
      <alignment horizontal="center" vertical="center" wrapText="1"/>
      <protection/>
    </xf>
    <xf numFmtId="192" fontId="34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7" xfId="53" applyFont="1" applyFill="1" applyBorder="1" applyAlignment="1" applyProtection="1">
      <alignment horizontal="center" vertical="center" wrapText="1"/>
      <protection/>
    </xf>
    <xf numFmtId="0" fontId="27" fillId="24" borderId="12" xfId="53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>
      <alignment horizontal="center" vertical="center" wrapText="1"/>
    </xf>
    <xf numFmtId="1" fontId="27" fillId="24" borderId="17" xfId="53" applyNumberFormat="1" applyFont="1" applyFill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7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right" vertical="center" wrapText="1"/>
    </xf>
    <xf numFmtId="192" fontId="42" fillId="24" borderId="0" xfId="51" applyNumberFormat="1" applyFont="1" applyFill="1" applyAlignment="1" applyProtection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textRotation="180" wrapText="1"/>
      <protection/>
    </xf>
    <xf numFmtId="0" fontId="0" fillId="24" borderId="18" xfId="0" applyFont="1" applyFill="1" applyBorder="1" applyAlignment="1">
      <alignment horizontal="center" vertical="center" textRotation="180" wrapText="1"/>
    </xf>
    <xf numFmtId="0" fontId="22" fillId="24" borderId="18" xfId="0" applyFont="1" applyFill="1" applyBorder="1" applyAlignment="1">
      <alignment horizontal="center" vertical="center" textRotation="180" wrapText="1"/>
    </xf>
    <xf numFmtId="0" fontId="22" fillId="24" borderId="0" xfId="53" applyFont="1" applyFill="1" applyAlignment="1">
      <alignment horizontal="center" vertical="center" textRotation="180" wrapText="1"/>
      <protection/>
    </xf>
    <xf numFmtId="0" fontId="0" fillId="24" borderId="0" xfId="0" applyFill="1" applyAlignment="1">
      <alignment horizontal="center" vertical="center" textRotation="180"/>
    </xf>
    <xf numFmtId="0" fontId="0" fillId="24" borderId="0" xfId="0" applyFont="1" applyFill="1" applyAlignment="1">
      <alignment horizontal="center" vertical="center" textRotation="180"/>
    </xf>
    <xf numFmtId="0" fontId="22" fillId="24" borderId="0" xfId="53" applyFont="1" applyFill="1" applyAlignment="1">
      <alignment horizontal="center" vertical="center" textRotation="180"/>
      <protection/>
    </xf>
    <xf numFmtId="0" fontId="0" fillId="24" borderId="0" xfId="0" applyFont="1" applyFill="1" applyAlignment="1">
      <alignment vertical="center" textRotation="180"/>
    </xf>
    <xf numFmtId="0" fontId="22" fillId="24" borderId="18" xfId="53" applyFont="1" applyFill="1" applyBorder="1" applyAlignment="1">
      <alignment horizontal="center" vertical="center" textRotation="180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33"/>
  <sheetViews>
    <sheetView showZeros="0" tabSelected="1" view="pageBreakPreview" zoomScale="50" zoomScaleNormal="7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:G24"/>
    </sheetView>
  </sheetViews>
  <sheetFormatPr defaultColWidth="12.796875" defaultRowHeight="15"/>
  <cols>
    <col min="1" max="1" width="53" style="13" customWidth="1"/>
    <col min="2" max="2" width="13.09765625" style="25" customWidth="1"/>
    <col min="3" max="3" width="17.796875" style="86" customWidth="1"/>
    <col min="4" max="4" width="16.5" style="22" customWidth="1"/>
    <col min="5" max="5" width="14.5" style="22" customWidth="1"/>
    <col min="6" max="6" width="15.5" style="80" customWidth="1"/>
    <col min="7" max="7" width="5.8984375" style="118" customWidth="1"/>
    <col min="8" max="16384" width="12.796875" style="22" customWidth="1"/>
  </cols>
  <sheetData>
    <row r="1" spans="4:6" ht="22.5" customHeight="1">
      <c r="D1" s="91" t="s">
        <v>70</v>
      </c>
      <c r="F1" s="26"/>
    </row>
    <row r="2" spans="4:7" ht="22.5">
      <c r="D2" s="91" t="s">
        <v>55</v>
      </c>
      <c r="F2" s="26"/>
      <c r="G2" s="119"/>
    </row>
    <row r="3" spans="6:7" ht="17.25">
      <c r="F3" s="26"/>
      <c r="G3" s="119"/>
    </row>
    <row r="4" spans="1:7" s="27" customFormat="1" ht="22.5" customHeight="1">
      <c r="A4" s="111" t="s">
        <v>82</v>
      </c>
      <c r="B4" s="111"/>
      <c r="C4" s="111"/>
      <c r="D4" s="111"/>
      <c r="E4" s="111"/>
      <c r="F4" s="111"/>
      <c r="G4" s="119"/>
    </row>
    <row r="5" spans="1:7" s="27" customFormat="1" ht="22.5" customHeight="1">
      <c r="A5" s="103" t="s">
        <v>83</v>
      </c>
      <c r="B5" s="103"/>
      <c r="C5" s="103"/>
      <c r="D5" s="103"/>
      <c r="E5" s="103"/>
      <c r="F5" s="103"/>
      <c r="G5" s="119"/>
    </row>
    <row r="6" spans="1:7" s="27" customFormat="1" ht="19.5">
      <c r="A6" s="14"/>
      <c r="B6" s="28"/>
      <c r="C6" s="87"/>
      <c r="D6" s="92"/>
      <c r="E6" s="29"/>
      <c r="F6" s="30" t="s">
        <v>73</v>
      </c>
      <c r="G6" s="119"/>
    </row>
    <row r="7" spans="1:7" s="23" customFormat="1" ht="18.75" customHeight="1">
      <c r="A7" s="104" t="s">
        <v>0</v>
      </c>
      <c r="B7" s="107" t="s">
        <v>40</v>
      </c>
      <c r="C7" s="97">
        <v>2021</v>
      </c>
      <c r="D7" s="106"/>
      <c r="E7" s="109" t="s">
        <v>80</v>
      </c>
      <c r="F7" s="109" t="s">
        <v>81</v>
      </c>
      <c r="G7" s="120">
        <v>198</v>
      </c>
    </row>
    <row r="8" spans="1:7" s="24" customFormat="1" ht="81" customHeight="1">
      <c r="A8" s="105"/>
      <c r="B8" s="108"/>
      <c r="C8" s="31" t="s">
        <v>79</v>
      </c>
      <c r="D8" s="90" t="s">
        <v>78</v>
      </c>
      <c r="E8" s="108"/>
      <c r="F8" s="108"/>
      <c r="G8" s="120"/>
    </row>
    <row r="9" spans="1:7" s="24" customFormat="1" ht="15">
      <c r="A9" s="32">
        <v>1</v>
      </c>
      <c r="B9" s="33">
        <v>2</v>
      </c>
      <c r="C9" s="34">
        <v>3</v>
      </c>
      <c r="D9" s="34">
        <v>5</v>
      </c>
      <c r="E9" s="35">
        <v>6</v>
      </c>
      <c r="F9" s="33">
        <v>7</v>
      </c>
      <c r="G9" s="120"/>
    </row>
    <row r="10" spans="1:7" ht="15" customHeight="1">
      <c r="A10" s="100" t="s">
        <v>1</v>
      </c>
      <c r="B10" s="101"/>
      <c r="C10" s="101"/>
      <c r="D10" s="101"/>
      <c r="E10" s="101"/>
      <c r="F10" s="102"/>
      <c r="G10" s="120"/>
    </row>
    <row r="11" spans="1:7" s="38" customFormat="1" ht="17.25">
      <c r="A11" s="36" t="s">
        <v>2</v>
      </c>
      <c r="B11" s="37">
        <v>10000000</v>
      </c>
      <c r="C11" s="3">
        <f>C12+C15+C19+C23</f>
        <v>2285221</v>
      </c>
      <c r="D11" s="3">
        <f>D12+D15+D19+D23</f>
        <v>2364845.9</v>
      </c>
      <c r="E11" s="3">
        <f aca="true" t="shared" si="0" ref="E11:E42">D11/C11*100</f>
        <v>103.48434133941531</v>
      </c>
      <c r="F11" s="3">
        <f aca="true" t="shared" si="1" ref="F11:F43">D11-C11</f>
        <v>79624.8999999999</v>
      </c>
      <c r="G11" s="120"/>
    </row>
    <row r="12" spans="1:7" s="38" customFormat="1" ht="36" customHeight="1">
      <c r="A12" s="36" t="s">
        <v>3</v>
      </c>
      <c r="B12" s="37">
        <v>11000000</v>
      </c>
      <c r="C12" s="3">
        <f>C13+C14</f>
        <v>1601758.7</v>
      </c>
      <c r="D12" s="3">
        <f>D13+D14</f>
        <v>1663861.1</v>
      </c>
      <c r="E12" s="3">
        <f t="shared" si="0"/>
        <v>103.87713829804703</v>
      </c>
      <c r="F12" s="3">
        <f t="shared" si="1"/>
        <v>62102.40000000014</v>
      </c>
      <c r="G12" s="120"/>
    </row>
    <row r="13" spans="1:7" s="21" customFormat="1" ht="18">
      <c r="A13" s="39" t="s">
        <v>52</v>
      </c>
      <c r="B13" s="40">
        <v>11010000</v>
      </c>
      <c r="C13" s="4">
        <v>1601332.5</v>
      </c>
      <c r="D13" s="2">
        <v>1657201.1</v>
      </c>
      <c r="E13" s="2">
        <f t="shared" si="0"/>
        <v>103.48888191552972</v>
      </c>
      <c r="F13" s="2">
        <f t="shared" si="1"/>
        <v>55868.60000000009</v>
      </c>
      <c r="G13" s="120"/>
    </row>
    <row r="14" spans="1:7" s="21" customFormat="1" ht="18">
      <c r="A14" s="39" t="s">
        <v>63</v>
      </c>
      <c r="B14" s="40">
        <v>11020000</v>
      </c>
      <c r="C14" s="4">
        <v>426.2</v>
      </c>
      <c r="D14" s="2">
        <v>6660</v>
      </c>
      <c r="E14" s="4">
        <f t="shared" si="0"/>
        <v>1562.6466447677149</v>
      </c>
      <c r="F14" s="2">
        <f t="shared" si="1"/>
        <v>6233.8</v>
      </c>
      <c r="G14" s="120"/>
    </row>
    <row r="15" spans="1:7" s="43" customFormat="1" ht="30">
      <c r="A15" s="41" t="s">
        <v>41</v>
      </c>
      <c r="B15" s="42">
        <v>13000000</v>
      </c>
      <c r="C15" s="5">
        <f>C16+C17+C18</f>
        <v>1628.1999999999998</v>
      </c>
      <c r="D15" s="5">
        <f>D16+D17+D18</f>
        <v>2191.7</v>
      </c>
      <c r="E15" s="5">
        <f t="shared" si="0"/>
        <v>134.60877042132418</v>
      </c>
      <c r="F15" s="3">
        <f t="shared" si="1"/>
        <v>563.5</v>
      </c>
      <c r="G15" s="120"/>
    </row>
    <row r="16" spans="1:7" s="21" customFormat="1" ht="18" customHeight="1">
      <c r="A16" s="39" t="s">
        <v>54</v>
      </c>
      <c r="B16" s="40">
        <v>13010000</v>
      </c>
      <c r="C16" s="4">
        <v>1000.9</v>
      </c>
      <c r="D16" s="2">
        <v>1285.7</v>
      </c>
      <c r="E16" s="4">
        <f t="shared" si="0"/>
        <v>128.45439104805675</v>
      </c>
      <c r="F16" s="2">
        <f t="shared" si="1"/>
        <v>284.80000000000007</v>
      </c>
      <c r="G16" s="120"/>
    </row>
    <row r="17" spans="1:7" s="21" customFormat="1" ht="18">
      <c r="A17" s="45" t="s">
        <v>42</v>
      </c>
      <c r="B17" s="40">
        <v>13030000</v>
      </c>
      <c r="C17" s="4">
        <v>612.3</v>
      </c>
      <c r="D17" s="2">
        <v>891</v>
      </c>
      <c r="E17" s="2">
        <f t="shared" si="0"/>
        <v>145.51690347868694</v>
      </c>
      <c r="F17" s="2">
        <f t="shared" si="1"/>
        <v>278.70000000000005</v>
      </c>
      <c r="G17" s="120"/>
    </row>
    <row r="18" spans="1:7" s="21" customFormat="1" ht="18">
      <c r="A18" s="45" t="s">
        <v>72</v>
      </c>
      <c r="B18" s="40">
        <v>13040000</v>
      </c>
      <c r="C18" s="4">
        <v>15</v>
      </c>
      <c r="D18" s="2">
        <v>15</v>
      </c>
      <c r="E18" s="2">
        <f t="shared" si="0"/>
        <v>100</v>
      </c>
      <c r="F18" s="2">
        <f t="shared" si="1"/>
        <v>0</v>
      </c>
      <c r="G18" s="120"/>
    </row>
    <row r="19" spans="1:7" s="43" customFormat="1" ht="15.75" customHeight="1">
      <c r="A19" s="46" t="s">
        <v>44</v>
      </c>
      <c r="B19" s="42">
        <v>14000000</v>
      </c>
      <c r="C19" s="5">
        <f>C20+C21+C22</f>
        <v>168040.3</v>
      </c>
      <c r="D19" s="5">
        <f>D20+D21+D22</f>
        <v>174811.7</v>
      </c>
      <c r="E19" s="3">
        <f t="shared" si="0"/>
        <v>104.02962860694727</v>
      </c>
      <c r="F19" s="3">
        <f t="shared" si="1"/>
        <v>6771.400000000023</v>
      </c>
      <c r="G19" s="120"/>
    </row>
    <row r="20" spans="1:7" s="21" customFormat="1" ht="18">
      <c r="A20" s="39" t="s">
        <v>58</v>
      </c>
      <c r="B20" s="40">
        <v>14021900</v>
      </c>
      <c r="C20" s="4">
        <v>16927.4</v>
      </c>
      <c r="D20" s="4">
        <v>18096.5</v>
      </c>
      <c r="E20" s="2">
        <f t="shared" si="0"/>
        <v>106.90655387123833</v>
      </c>
      <c r="F20" s="2">
        <f t="shared" si="1"/>
        <v>1169.0999999999985</v>
      </c>
      <c r="G20" s="120"/>
    </row>
    <row r="21" spans="1:7" s="21" customFormat="1" ht="30.75">
      <c r="A21" s="39" t="s">
        <v>59</v>
      </c>
      <c r="B21" s="40">
        <v>14031900</v>
      </c>
      <c r="C21" s="4">
        <v>58079.6</v>
      </c>
      <c r="D21" s="4">
        <v>61483.6</v>
      </c>
      <c r="E21" s="2">
        <f t="shared" si="0"/>
        <v>105.86092190717567</v>
      </c>
      <c r="F21" s="2">
        <f t="shared" si="1"/>
        <v>3404</v>
      </c>
      <c r="G21" s="120"/>
    </row>
    <row r="22" spans="1:7" s="21" customFormat="1" ht="30.75">
      <c r="A22" s="45" t="s">
        <v>45</v>
      </c>
      <c r="B22" s="40">
        <v>14040000</v>
      </c>
      <c r="C22" s="4">
        <v>93033.3</v>
      </c>
      <c r="D22" s="2">
        <v>95231.6</v>
      </c>
      <c r="E22" s="2">
        <f t="shared" si="0"/>
        <v>102.36291736399762</v>
      </c>
      <c r="F22" s="2">
        <f t="shared" si="1"/>
        <v>2198.300000000003</v>
      </c>
      <c r="G22" s="120"/>
    </row>
    <row r="23" spans="1:7" s="43" customFormat="1" ht="17.25">
      <c r="A23" s="47" t="s">
        <v>43</v>
      </c>
      <c r="B23" s="42">
        <v>18000000</v>
      </c>
      <c r="C23" s="5">
        <f>SUM(C24:C29)-C24</f>
        <v>513793.8</v>
      </c>
      <c r="D23" s="5">
        <f>SUM(D24:D29)-D24</f>
        <v>523981.4</v>
      </c>
      <c r="E23" s="3">
        <f t="shared" si="0"/>
        <v>101.98281878839333</v>
      </c>
      <c r="F23" s="3">
        <f t="shared" si="1"/>
        <v>10187.600000000035</v>
      </c>
      <c r="G23" s="120"/>
    </row>
    <row r="24" spans="1:7" s="21" customFormat="1" ht="18">
      <c r="A24" s="45" t="s">
        <v>46</v>
      </c>
      <c r="B24" s="40">
        <v>18010000</v>
      </c>
      <c r="C24" s="4">
        <f>C25+C26+C27</f>
        <v>218735.8</v>
      </c>
      <c r="D24" s="4">
        <f>D25+D26+D27</f>
        <v>209756.5</v>
      </c>
      <c r="E24" s="2">
        <f t="shared" si="0"/>
        <v>95.8949106639151</v>
      </c>
      <c r="F24" s="2">
        <f t="shared" si="1"/>
        <v>-8979.299999999988</v>
      </c>
      <c r="G24" s="120"/>
    </row>
    <row r="25" spans="1:7" s="21" customFormat="1" ht="61.5">
      <c r="A25" s="45" t="s">
        <v>47</v>
      </c>
      <c r="B25" s="48" t="s">
        <v>53</v>
      </c>
      <c r="C25" s="4">
        <v>19532.8</v>
      </c>
      <c r="D25" s="2">
        <v>19197.8</v>
      </c>
      <c r="E25" s="2">
        <f t="shared" si="0"/>
        <v>98.28493610747051</v>
      </c>
      <c r="F25" s="2">
        <f t="shared" si="1"/>
        <v>-335</v>
      </c>
      <c r="G25" s="112">
        <v>199</v>
      </c>
    </row>
    <row r="26" spans="1:7" s="21" customFormat="1" ht="61.5">
      <c r="A26" s="45" t="s">
        <v>48</v>
      </c>
      <c r="B26" s="40" t="s">
        <v>49</v>
      </c>
      <c r="C26" s="4">
        <v>197983.6</v>
      </c>
      <c r="D26" s="4">
        <v>189820.5</v>
      </c>
      <c r="E26" s="2">
        <f t="shared" si="0"/>
        <v>95.87688071133165</v>
      </c>
      <c r="F26" s="2">
        <f t="shared" si="1"/>
        <v>-8163.100000000006</v>
      </c>
      <c r="G26" s="113"/>
    </row>
    <row r="27" spans="1:7" s="21" customFormat="1" ht="30.75">
      <c r="A27" s="45" t="s">
        <v>60</v>
      </c>
      <c r="B27" s="40" t="s">
        <v>61</v>
      </c>
      <c r="C27" s="4">
        <v>1219.4</v>
      </c>
      <c r="D27" s="4">
        <v>738.2</v>
      </c>
      <c r="E27" s="2">
        <f t="shared" si="0"/>
        <v>60.53796949319338</v>
      </c>
      <c r="F27" s="2">
        <f t="shared" si="1"/>
        <v>-481.20000000000005</v>
      </c>
      <c r="G27" s="113"/>
    </row>
    <row r="28" spans="1:7" s="21" customFormat="1" ht="18">
      <c r="A28" s="45" t="s">
        <v>4</v>
      </c>
      <c r="B28" s="40">
        <v>18030000</v>
      </c>
      <c r="C28" s="4">
        <v>581.6</v>
      </c>
      <c r="D28" s="2">
        <v>740.4</v>
      </c>
      <c r="E28" s="2">
        <f t="shared" si="0"/>
        <v>127.30398899587345</v>
      </c>
      <c r="F28" s="2">
        <f t="shared" si="1"/>
        <v>158.79999999999995</v>
      </c>
      <c r="G28" s="113"/>
    </row>
    <row r="29" spans="1:7" s="21" customFormat="1" ht="18">
      <c r="A29" s="45" t="s">
        <v>50</v>
      </c>
      <c r="B29" s="40">
        <v>18050000</v>
      </c>
      <c r="C29" s="4">
        <v>294476.4</v>
      </c>
      <c r="D29" s="2">
        <v>313484.5</v>
      </c>
      <c r="E29" s="2">
        <f t="shared" si="0"/>
        <v>106.45488059484562</v>
      </c>
      <c r="F29" s="2">
        <f t="shared" si="1"/>
        <v>19008.099999999977</v>
      </c>
      <c r="G29" s="113"/>
    </row>
    <row r="30" spans="1:7" s="43" customFormat="1" ht="18" customHeight="1">
      <c r="A30" s="46" t="s">
        <v>6</v>
      </c>
      <c r="B30" s="42">
        <v>20000000</v>
      </c>
      <c r="C30" s="5">
        <f>C31+C39+C44</f>
        <v>59548.49999999999</v>
      </c>
      <c r="D30" s="5">
        <f>D31+D39+D44</f>
        <v>66672</v>
      </c>
      <c r="E30" s="5">
        <f t="shared" si="0"/>
        <v>111.96251794755537</v>
      </c>
      <c r="F30" s="3">
        <f t="shared" si="1"/>
        <v>7123.500000000007</v>
      </c>
      <c r="G30" s="113"/>
    </row>
    <row r="31" spans="1:7" s="43" customFormat="1" ht="18" customHeight="1">
      <c r="A31" s="46" t="s">
        <v>7</v>
      </c>
      <c r="B31" s="42">
        <v>21000000</v>
      </c>
      <c r="C31" s="5">
        <f>C32+C34+C33</f>
        <v>7378.6</v>
      </c>
      <c r="D31" s="5">
        <f>D32+D34+D33</f>
        <v>11865.7</v>
      </c>
      <c r="E31" s="5">
        <f t="shared" si="0"/>
        <v>160.81234922614047</v>
      </c>
      <c r="F31" s="3">
        <f t="shared" si="1"/>
        <v>4487.1</v>
      </c>
      <c r="G31" s="113"/>
    </row>
    <row r="32" spans="1:7" s="21" customFormat="1" ht="80.25" customHeight="1">
      <c r="A32" s="39" t="s">
        <v>39</v>
      </c>
      <c r="B32" s="40">
        <v>21010000</v>
      </c>
      <c r="C32" s="4">
        <v>146.8</v>
      </c>
      <c r="D32" s="2">
        <v>896.9</v>
      </c>
      <c r="E32" s="4">
        <f t="shared" si="0"/>
        <v>610.9673024523161</v>
      </c>
      <c r="F32" s="2">
        <f t="shared" si="1"/>
        <v>750.0999999999999</v>
      </c>
      <c r="G32" s="113"/>
    </row>
    <row r="33" spans="1:7" s="21" customFormat="1" ht="18.75" customHeight="1">
      <c r="A33" s="39" t="s">
        <v>56</v>
      </c>
      <c r="B33" s="40">
        <v>21050000</v>
      </c>
      <c r="C33" s="4">
        <v>4890.3</v>
      </c>
      <c r="D33" s="2">
        <v>7434.8</v>
      </c>
      <c r="E33" s="4">
        <f t="shared" si="0"/>
        <v>152.031572705151</v>
      </c>
      <c r="F33" s="2">
        <f t="shared" si="1"/>
        <v>2544.5</v>
      </c>
      <c r="G33" s="113"/>
    </row>
    <row r="34" spans="1:7" s="21" customFormat="1" ht="18">
      <c r="A34" s="39" t="s">
        <v>8</v>
      </c>
      <c r="B34" s="40">
        <v>21080000</v>
      </c>
      <c r="C34" s="4">
        <f>SUM(C35:C38)</f>
        <v>2341.5</v>
      </c>
      <c r="D34" s="4">
        <f>SUM(D35:D38)</f>
        <v>3534</v>
      </c>
      <c r="E34" s="4">
        <f t="shared" si="0"/>
        <v>150.92889173606662</v>
      </c>
      <c r="F34" s="2">
        <f t="shared" si="1"/>
        <v>1192.5</v>
      </c>
      <c r="G34" s="113"/>
    </row>
    <row r="35" spans="1:7" s="51" customFormat="1" ht="18">
      <c r="A35" s="49" t="s">
        <v>9</v>
      </c>
      <c r="B35" s="50">
        <v>21081100</v>
      </c>
      <c r="C35" s="85">
        <v>1754.3</v>
      </c>
      <c r="D35" s="1">
        <v>2127</v>
      </c>
      <c r="E35" s="1">
        <f t="shared" si="0"/>
        <v>121.2449410021091</v>
      </c>
      <c r="F35" s="2">
        <f t="shared" si="1"/>
        <v>372.70000000000005</v>
      </c>
      <c r="G35" s="113"/>
    </row>
    <row r="36" spans="1:7" s="51" customFormat="1" ht="46.5">
      <c r="A36" s="49" t="s">
        <v>51</v>
      </c>
      <c r="B36" s="50">
        <v>21081500</v>
      </c>
      <c r="C36" s="85">
        <v>551.8</v>
      </c>
      <c r="D36" s="1">
        <v>1327.8</v>
      </c>
      <c r="E36" s="1">
        <f t="shared" si="0"/>
        <v>240.6306632837985</v>
      </c>
      <c r="F36" s="2">
        <f t="shared" si="1"/>
        <v>776</v>
      </c>
      <c r="G36" s="113"/>
    </row>
    <row r="37" spans="1:7" s="51" customFormat="1" ht="18">
      <c r="A37" s="49" t="s">
        <v>62</v>
      </c>
      <c r="B37" s="50">
        <v>21081700</v>
      </c>
      <c r="C37" s="85">
        <v>9.5</v>
      </c>
      <c r="D37" s="1">
        <v>11.5</v>
      </c>
      <c r="E37" s="1">
        <f t="shared" si="0"/>
        <v>121.05263157894737</v>
      </c>
      <c r="F37" s="2">
        <f t="shared" si="1"/>
        <v>2</v>
      </c>
      <c r="G37" s="113"/>
    </row>
    <row r="38" spans="1:7" s="51" customFormat="1" ht="61.5">
      <c r="A38" s="49" t="s">
        <v>71</v>
      </c>
      <c r="B38" s="50">
        <v>21082400</v>
      </c>
      <c r="C38" s="85">
        <v>25.9</v>
      </c>
      <c r="D38" s="1">
        <v>67.7</v>
      </c>
      <c r="E38" s="1">
        <f t="shared" si="0"/>
        <v>261.3899613899614</v>
      </c>
      <c r="F38" s="2">
        <f t="shared" si="1"/>
        <v>41.800000000000004</v>
      </c>
      <c r="G38" s="113"/>
    </row>
    <row r="39" spans="1:7" s="43" customFormat="1" ht="35.25" customHeight="1">
      <c r="A39" s="46" t="s">
        <v>10</v>
      </c>
      <c r="B39" s="42">
        <v>22000000</v>
      </c>
      <c r="C39" s="5">
        <f>C41+C42+C40+C43</f>
        <v>45862.399999999994</v>
      </c>
      <c r="D39" s="3">
        <f>D41+D42+D40+D43</f>
        <v>47531.6</v>
      </c>
      <c r="E39" s="5">
        <f t="shared" si="0"/>
        <v>103.63958275188389</v>
      </c>
      <c r="F39" s="3">
        <f t="shared" si="1"/>
        <v>1669.2000000000044</v>
      </c>
      <c r="G39" s="113">
        <v>200</v>
      </c>
    </row>
    <row r="40" spans="1:7" s="21" customFormat="1" ht="18">
      <c r="A40" s="39" t="s">
        <v>11</v>
      </c>
      <c r="B40" s="40" t="s">
        <v>12</v>
      </c>
      <c r="C40" s="4">
        <v>18287.3</v>
      </c>
      <c r="D40" s="2">
        <v>18047</v>
      </c>
      <c r="E40" s="4">
        <f t="shared" si="0"/>
        <v>98.68597332575067</v>
      </c>
      <c r="F40" s="2">
        <f t="shared" si="1"/>
        <v>-240.29999999999927</v>
      </c>
      <c r="G40" s="113"/>
    </row>
    <row r="41" spans="1:7" s="21" customFormat="1" ht="39.75" customHeight="1">
      <c r="A41" s="39" t="s">
        <v>13</v>
      </c>
      <c r="B41" s="40">
        <v>22080000</v>
      </c>
      <c r="C41" s="4">
        <v>27017.3</v>
      </c>
      <c r="D41" s="2">
        <v>28908.7</v>
      </c>
      <c r="E41" s="4">
        <f t="shared" si="0"/>
        <v>107.00069955176869</v>
      </c>
      <c r="F41" s="2">
        <f t="shared" si="1"/>
        <v>1891.4000000000015</v>
      </c>
      <c r="G41" s="113"/>
    </row>
    <row r="42" spans="1:7" s="21" customFormat="1" ht="18">
      <c r="A42" s="45" t="s">
        <v>14</v>
      </c>
      <c r="B42" s="40">
        <v>22090000</v>
      </c>
      <c r="C42" s="4">
        <v>557.8</v>
      </c>
      <c r="D42" s="2">
        <v>559.2</v>
      </c>
      <c r="E42" s="2">
        <f t="shared" si="0"/>
        <v>100.25098601649339</v>
      </c>
      <c r="F42" s="2">
        <f t="shared" si="1"/>
        <v>1.400000000000091</v>
      </c>
      <c r="G42" s="113"/>
    </row>
    <row r="43" spans="1:7" s="21" customFormat="1" ht="77.25">
      <c r="A43" s="45" t="s">
        <v>74</v>
      </c>
      <c r="B43" s="40">
        <v>22130000</v>
      </c>
      <c r="C43" s="4"/>
      <c r="D43" s="2">
        <v>16.7</v>
      </c>
      <c r="E43" s="2"/>
      <c r="F43" s="2">
        <f t="shared" si="1"/>
        <v>16.7</v>
      </c>
      <c r="G43" s="113"/>
    </row>
    <row r="44" spans="1:7" s="43" customFormat="1" ht="17.25" customHeight="1">
      <c r="A44" s="46" t="s">
        <v>15</v>
      </c>
      <c r="B44" s="42">
        <v>24000000</v>
      </c>
      <c r="C44" s="5">
        <f>C46+C45</f>
        <v>6307.5</v>
      </c>
      <c r="D44" s="5">
        <f>D46+D45</f>
        <v>7274.7</v>
      </c>
      <c r="E44" s="5">
        <f>D44/C44*100</f>
        <v>115.33412604042806</v>
      </c>
      <c r="F44" s="3">
        <f>D44-C44</f>
        <v>967.1999999999998</v>
      </c>
      <c r="G44" s="113"/>
    </row>
    <row r="45" spans="1:7" s="43" customFormat="1" ht="52.5" customHeight="1">
      <c r="A45" s="44" t="s">
        <v>75</v>
      </c>
      <c r="B45" s="40">
        <v>24030000</v>
      </c>
      <c r="C45" s="5"/>
      <c r="D45" s="2">
        <v>5.4</v>
      </c>
      <c r="E45" s="5"/>
      <c r="F45" s="2">
        <f>D45-C45</f>
        <v>5.4</v>
      </c>
      <c r="G45" s="113"/>
    </row>
    <row r="46" spans="1:7" s="52" customFormat="1" ht="18">
      <c r="A46" s="44" t="s">
        <v>8</v>
      </c>
      <c r="B46" s="40">
        <v>24060000</v>
      </c>
      <c r="C46" s="4">
        <v>6307.5</v>
      </c>
      <c r="D46" s="2">
        <v>7269.3</v>
      </c>
      <c r="E46" s="2">
        <f aca="true" t="shared" si="2" ref="E46:E53">D46/C46*100</f>
        <v>115.2485136741974</v>
      </c>
      <c r="F46" s="2">
        <f aca="true" t="shared" si="3" ref="F46:F53">D46-C46</f>
        <v>961.8000000000002</v>
      </c>
      <c r="G46" s="113"/>
    </row>
    <row r="47" spans="1:7" s="55" customFormat="1" ht="17.25">
      <c r="A47" s="53" t="s">
        <v>16</v>
      </c>
      <c r="B47" s="54">
        <v>30000000</v>
      </c>
      <c r="C47" s="5">
        <f>C48</f>
        <v>15.4</v>
      </c>
      <c r="D47" s="3">
        <f>D48</f>
        <v>0.4</v>
      </c>
      <c r="E47" s="3">
        <f t="shared" si="2"/>
        <v>2.5974025974025974</v>
      </c>
      <c r="F47" s="3">
        <f t="shared" si="3"/>
        <v>-15</v>
      </c>
      <c r="G47" s="113"/>
    </row>
    <row r="48" spans="1:7" s="55" customFormat="1" ht="18" customHeight="1">
      <c r="A48" s="56" t="s">
        <v>17</v>
      </c>
      <c r="B48" s="57">
        <v>31000000</v>
      </c>
      <c r="C48" s="5">
        <f>C49+C50</f>
        <v>15.4</v>
      </c>
      <c r="D48" s="5">
        <f>D49+D50</f>
        <v>0.4</v>
      </c>
      <c r="E48" s="3">
        <f t="shared" si="2"/>
        <v>2.5974025974025974</v>
      </c>
      <c r="F48" s="3">
        <f t="shared" si="3"/>
        <v>-15</v>
      </c>
      <c r="G48" s="113"/>
    </row>
    <row r="49" spans="1:7" s="52" customFormat="1" ht="69" customHeight="1">
      <c r="A49" s="58" t="s">
        <v>66</v>
      </c>
      <c r="B49" s="59">
        <v>31010200</v>
      </c>
      <c r="C49" s="4">
        <v>15</v>
      </c>
      <c r="D49" s="2"/>
      <c r="E49" s="2">
        <f t="shared" si="2"/>
        <v>0</v>
      </c>
      <c r="F49" s="2">
        <f t="shared" si="3"/>
        <v>-15</v>
      </c>
      <c r="G49" s="113"/>
    </row>
    <row r="50" spans="1:7" s="52" customFormat="1" ht="30.75">
      <c r="A50" s="58" t="s">
        <v>18</v>
      </c>
      <c r="B50" s="59">
        <v>31020000</v>
      </c>
      <c r="C50" s="4">
        <v>0.4</v>
      </c>
      <c r="D50" s="2">
        <v>0.4</v>
      </c>
      <c r="E50" s="2">
        <f t="shared" si="2"/>
        <v>100</v>
      </c>
      <c r="F50" s="2">
        <f t="shared" si="3"/>
        <v>0</v>
      </c>
      <c r="G50" s="113"/>
    </row>
    <row r="51" spans="1:7" s="43" customFormat="1" ht="18" customHeight="1">
      <c r="A51" s="82" t="s">
        <v>68</v>
      </c>
      <c r="B51" s="42"/>
      <c r="C51" s="5">
        <f>C11+C30+C47</f>
        <v>2344784.9</v>
      </c>
      <c r="D51" s="5">
        <f>D11+D30+D47</f>
        <v>2431518.3</v>
      </c>
      <c r="E51" s="5">
        <f t="shared" si="2"/>
        <v>103.69899174973362</v>
      </c>
      <c r="F51" s="3">
        <f t="shared" si="3"/>
        <v>86733.3999999999</v>
      </c>
      <c r="G51" s="114">
        <v>201</v>
      </c>
    </row>
    <row r="52" spans="1:7" s="43" customFormat="1" ht="18" customHeight="1">
      <c r="A52" s="83" t="s">
        <v>19</v>
      </c>
      <c r="B52" s="42">
        <v>40000000</v>
      </c>
      <c r="C52" s="5">
        <v>553339.6</v>
      </c>
      <c r="D52" s="5">
        <v>548132.1000000001</v>
      </c>
      <c r="E52" s="5">
        <f t="shared" si="2"/>
        <v>99.0588962004527</v>
      </c>
      <c r="F52" s="3">
        <f t="shared" si="3"/>
        <v>-5207.499999999884</v>
      </c>
      <c r="G52" s="113"/>
    </row>
    <row r="53" spans="1:7" s="43" customFormat="1" ht="18" customHeight="1">
      <c r="A53" s="60" t="s">
        <v>20</v>
      </c>
      <c r="B53" s="42"/>
      <c r="C53" s="5">
        <f>C51+C52</f>
        <v>2898124.5</v>
      </c>
      <c r="D53" s="5">
        <f>D51+D52</f>
        <v>2979650.4</v>
      </c>
      <c r="E53" s="5">
        <f t="shared" si="2"/>
        <v>102.81305720302908</v>
      </c>
      <c r="F53" s="5">
        <f t="shared" si="3"/>
        <v>81525.8999999999</v>
      </c>
      <c r="G53" s="113"/>
    </row>
    <row r="54" spans="1:7" s="21" customFormat="1" ht="27.75" customHeight="1">
      <c r="A54" s="97" t="s">
        <v>21</v>
      </c>
      <c r="B54" s="98"/>
      <c r="C54" s="98"/>
      <c r="D54" s="98"/>
      <c r="E54" s="98"/>
      <c r="F54" s="99"/>
      <c r="G54" s="113"/>
    </row>
    <row r="55" spans="1:7" s="43" customFormat="1" ht="18" customHeight="1">
      <c r="A55" s="36" t="s">
        <v>2</v>
      </c>
      <c r="B55" s="37">
        <v>10000000</v>
      </c>
      <c r="C55" s="6">
        <f>C57</f>
        <v>3861.4</v>
      </c>
      <c r="D55" s="6">
        <f>D57</f>
        <v>4206.6</v>
      </c>
      <c r="E55" s="6">
        <f aca="true" t="shared" si="4" ref="E55:E80">D55/C55*100</f>
        <v>108.93976278033874</v>
      </c>
      <c r="F55" s="6">
        <f aca="true" t="shared" si="5" ref="F55:F80">D55-C55</f>
        <v>345.2000000000003</v>
      </c>
      <c r="G55" s="113"/>
    </row>
    <row r="56" spans="1:11" s="62" customFormat="1" ht="42.75" customHeight="1" hidden="1">
      <c r="A56" s="39" t="s">
        <v>22</v>
      </c>
      <c r="B56" s="40" t="s">
        <v>23</v>
      </c>
      <c r="C56" s="7"/>
      <c r="D56" s="7" t="e">
        <v>#REF!</v>
      </c>
      <c r="E56" s="15" t="e">
        <f t="shared" si="4"/>
        <v>#REF!</v>
      </c>
      <c r="F56" s="7" t="e">
        <f t="shared" si="5"/>
        <v>#REF!</v>
      </c>
      <c r="G56" s="113"/>
      <c r="H56" s="61" t="e">
        <f>#REF!+#REF!++#REF!+#REF!+#REF!+#REF!</f>
        <v>#REF!</v>
      </c>
      <c r="I56" s="61" t="e">
        <f>#REF!+#REF!+#REF!+#REF!+#REF!+#REF!</f>
        <v>#REF!</v>
      </c>
      <c r="J56" s="61" t="e">
        <f>D56+D65++D68+D72+D74+#REF!</f>
        <v>#REF!</v>
      </c>
      <c r="K56" s="61" t="e">
        <f>C56+C65+C68+C72+C74+#REF!</f>
        <v>#REF!</v>
      </c>
    </row>
    <row r="57" spans="1:7" s="43" customFormat="1" ht="18" customHeight="1">
      <c r="A57" s="47" t="s">
        <v>5</v>
      </c>
      <c r="B57" s="42">
        <v>19000000</v>
      </c>
      <c r="C57" s="5">
        <f>C58</f>
        <v>3861.4</v>
      </c>
      <c r="D57" s="3">
        <f>D58</f>
        <v>4206.6</v>
      </c>
      <c r="E57" s="3">
        <f t="shared" si="4"/>
        <v>108.93976278033874</v>
      </c>
      <c r="F57" s="3">
        <f t="shared" si="5"/>
        <v>345.2000000000003</v>
      </c>
      <c r="G57" s="113"/>
    </row>
    <row r="58" spans="1:7" s="21" customFormat="1" ht="18">
      <c r="A58" s="63" t="s">
        <v>57</v>
      </c>
      <c r="B58" s="40">
        <v>19010000</v>
      </c>
      <c r="C58" s="4">
        <v>3861.4</v>
      </c>
      <c r="D58" s="2">
        <v>4206.6</v>
      </c>
      <c r="E58" s="2">
        <f t="shared" si="4"/>
        <v>108.93976278033874</v>
      </c>
      <c r="F58" s="2">
        <f t="shared" si="5"/>
        <v>345.2000000000003</v>
      </c>
      <c r="G58" s="113"/>
    </row>
    <row r="59" spans="1:7" s="43" customFormat="1" ht="18" customHeight="1">
      <c r="A59" s="46" t="s">
        <v>6</v>
      </c>
      <c r="B59" s="42">
        <v>20000000</v>
      </c>
      <c r="C59" s="6">
        <f>C60+C69</f>
        <v>56934.6</v>
      </c>
      <c r="D59" s="6">
        <f>D60+D69</f>
        <v>62743</v>
      </c>
      <c r="E59" s="6">
        <f t="shared" si="4"/>
        <v>110.20188075440944</v>
      </c>
      <c r="F59" s="6">
        <f t="shared" si="5"/>
        <v>5808.4000000000015</v>
      </c>
      <c r="G59" s="113"/>
    </row>
    <row r="60" spans="1:7" s="43" customFormat="1" ht="18" customHeight="1">
      <c r="A60" s="46" t="s">
        <v>15</v>
      </c>
      <c r="B60" s="42">
        <v>24000000</v>
      </c>
      <c r="C60" s="6">
        <f>C61+C64+C68</f>
        <v>1723.6999999999998</v>
      </c>
      <c r="D60" s="6">
        <f>D61+D64+D68</f>
        <v>1996.8999999999999</v>
      </c>
      <c r="E60" s="16">
        <f t="shared" si="4"/>
        <v>115.84962580495446</v>
      </c>
      <c r="F60" s="6">
        <f t="shared" si="5"/>
        <v>273.20000000000005</v>
      </c>
      <c r="G60" s="113"/>
    </row>
    <row r="61" spans="1:7" s="21" customFormat="1" ht="18">
      <c r="A61" s="45" t="s">
        <v>64</v>
      </c>
      <c r="B61" s="40">
        <v>24060000</v>
      </c>
      <c r="C61" s="7">
        <f>C63+C62</f>
        <v>257.6</v>
      </c>
      <c r="D61" s="7">
        <f>D63+D62</f>
        <v>271.4</v>
      </c>
      <c r="E61" s="17">
        <f t="shared" si="4"/>
        <v>105.35714285714283</v>
      </c>
      <c r="F61" s="7">
        <f t="shared" si="5"/>
        <v>13.799999999999955</v>
      </c>
      <c r="G61" s="113"/>
    </row>
    <row r="62" spans="1:7" s="62" customFormat="1" ht="30.75">
      <c r="A62" s="64" t="s">
        <v>24</v>
      </c>
      <c r="B62" s="50">
        <v>24061600</v>
      </c>
      <c r="C62" s="8">
        <v>80</v>
      </c>
      <c r="D62" s="7">
        <v>80</v>
      </c>
      <c r="E62" s="18">
        <f t="shared" si="4"/>
        <v>100</v>
      </c>
      <c r="F62" s="8">
        <f t="shared" si="5"/>
        <v>0</v>
      </c>
      <c r="G62" s="113"/>
    </row>
    <row r="63" spans="1:7" s="62" customFormat="1" ht="53.25" customHeight="1">
      <c r="A63" s="49" t="s">
        <v>25</v>
      </c>
      <c r="B63" s="50">
        <v>24062100</v>
      </c>
      <c r="C63" s="8">
        <v>177.6</v>
      </c>
      <c r="D63" s="7">
        <v>191.4</v>
      </c>
      <c r="E63" s="18">
        <f t="shared" si="4"/>
        <v>107.77027027027029</v>
      </c>
      <c r="F63" s="7">
        <f t="shared" si="5"/>
        <v>13.800000000000011</v>
      </c>
      <c r="G63" s="113"/>
    </row>
    <row r="64" spans="1:7" s="43" customFormat="1" ht="17.25" customHeight="1">
      <c r="A64" s="53" t="s">
        <v>26</v>
      </c>
      <c r="B64" s="54">
        <v>24110000</v>
      </c>
      <c r="C64" s="6">
        <f>C67+C65</f>
        <v>105.5</v>
      </c>
      <c r="D64" s="6">
        <f>D67+D65</f>
        <v>66.9</v>
      </c>
      <c r="E64" s="16">
        <f t="shared" si="4"/>
        <v>63.412322274881525</v>
      </c>
      <c r="F64" s="6">
        <f t="shared" si="5"/>
        <v>-38.599999999999994</v>
      </c>
      <c r="G64" s="113"/>
    </row>
    <row r="65" spans="1:7" s="21" customFormat="1" ht="30.75">
      <c r="A65" s="65" t="s">
        <v>27</v>
      </c>
      <c r="B65" s="31">
        <v>24110600</v>
      </c>
      <c r="C65" s="7">
        <v>35.4</v>
      </c>
      <c r="D65" s="7">
        <v>35.7</v>
      </c>
      <c r="E65" s="17">
        <f t="shared" si="4"/>
        <v>100.84745762711866</v>
      </c>
      <c r="F65" s="7">
        <f t="shared" si="5"/>
        <v>0.30000000000000426</v>
      </c>
      <c r="G65" s="113"/>
    </row>
    <row r="66" spans="1:7" s="21" customFormat="1" ht="30.75">
      <c r="A66" s="65" t="s">
        <v>67</v>
      </c>
      <c r="B66" s="31">
        <v>24110700</v>
      </c>
      <c r="C66" s="81">
        <v>0.012</v>
      </c>
      <c r="D66" s="81">
        <v>0.012</v>
      </c>
      <c r="E66" s="17">
        <f t="shared" si="4"/>
        <v>100</v>
      </c>
      <c r="F66" s="81">
        <f t="shared" si="5"/>
        <v>0</v>
      </c>
      <c r="G66" s="113"/>
    </row>
    <row r="67" spans="1:7" s="62" customFormat="1" ht="61.5">
      <c r="A67" s="66" t="s">
        <v>28</v>
      </c>
      <c r="B67" s="67">
        <v>24110900</v>
      </c>
      <c r="C67" s="8">
        <v>70.1</v>
      </c>
      <c r="D67" s="8">
        <v>31.2</v>
      </c>
      <c r="E67" s="18">
        <f t="shared" si="4"/>
        <v>44.50784593437946</v>
      </c>
      <c r="F67" s="7">
        <f t="shared" si="5"/>
        <v>-38.89999999999999</v>
      </c>
      <c r="G67" s="113"/>
    </row>
    <row r="68" spans="1:9" s="21" customFormat="1" ht="30.75">
      <c r="A68" s="65" t="s">
        <v>29</v>
      </c>
      <c r="B68" s="31">
        <v>24170000</v>
      </c>
      <c r="C68" s="7">
        <v>1360.6</v>
      </c>
      <c r="D68" s="7">
        <v>1658.6</v>
      </c>
      <c r="E68" s="17">
        <f t="shared" si="4"/>
        <v>121.90210201381744</v>
      </c>
      <c r="F68" s="7">
        <f t="shared" si="5"/>
        <v>298</v>
      </c>
      <c r="G68" s="113"/>
      <c r="H68" s="68"/>
      <c r="I68" s="68"/>
    </row>
    <row r="69" spans="1:7" s="43" customFormat="1" ht="17.25">
      <c r="A69" s="69" t="s">
        <v>30</v>
      </c>
      <c r="B69" s="42">
        <v>25000000</v>
      </c>
      <c r="C69" s="6">
        <v>55210.9</v>
      </c>
      <c r="D69" s="6">
        <v>60746.1</v>
      </c>
      <c r="E69" s="16">
        <f t="shared" si="4"/>
        <v>110.02555654771069</v>
      </c>
      <c r="F69" s="6">
        <f t="shared" si="5"/>
        <v>5535.199999999997</v>
      </c>
      <c r="G69" s="113"/>
    </row>
    <row r="70" spans="1:7" s="43" customFormat="1" ht="17.25">
      <c r="A70" s="69" t="s">
        <v>31</v>
      </c>
      <c r="B70" s="42">
        <v>30000000</v>
      </c>
      <c r="C70" s="6">
        <f>C71+C73</f>
        <v>6749.1</v>
      </c>
      <c r="D70" s="6">
        <f>D71+D73</f>
        <v>9433.1</v>
      </c>
      <c r="E70" s="6">
        <f t="shared" si="4"/>
        <v>139.7682653983494</v>
      </c>
      <c r="F70" s="6">
        <f t="shared" si="5"/>
        <v>2684</v>
      </c>
      <c r="G70" s="113"/>
    </row>
    <row r="71" spans="1:7" s="43" customFormat="1" ht="17.25">
      <c r="A71" s="41" t="s">
        <v>65</v>
      </c>
      <c r="B71" s="42">
        <v>31000000</v>
      </c>
      <c r="C71" s="6">
        <f>C72</f>
        <v>6549.1</v>
      </c>
      <c r="D71" s="6">
        <f>D72</f>
        <v>9383.6</v>
      </c>
      <c r="E71" s="16">
        <f t="shared" si="4"/>
        <v>143.28075613443067</v>
      </c>
      <c r="F71" s="6">
        <f t="shared" si="5"/>
        <v>2834.5</v>
      </c>
      <c r="G71" s="113"/>
    </row>
    <row r="72" spans="1:7" s="21" customFormat="1" ht="34.5" customHeight="1">
      <c r="A72" s="70" t="s">
        <v>32</v>
      </c>
      <c r="B72" s="40">
        <v>31030000</v>
      </c>
      <c r="C72" s="7">
        <v>6549.1</v>
      </c>
      <c r="D72" s="7">
        <v>9383.6</v>
      </c>
      <c r="E72" s="17">
        <f t="shared" si="4"/>
        <v>143.28075613443067</v>
      </c>
      <c r="F72" s="7">
        <f t="shared" si="5"/>
        <v>2834.5</v>
      </c>
      <c r="G72" s="115">
        <v>202</v>
      </c>
    </row>
    <row r="73" spans="1:7" s="43" customFormat="1" ht="17.25">
      <c r="A73" s="41" t="s">
        <v>33</v>
      </c>
      <c r="B73" s="42">
        <v>33000000</v>
      </c>
      <c r="C73" s="6">
        <f>C74</f>
        <v>200</v>
      </c>
      <c r="D73" s="6">
        <f>D74</f>
        <v>49.5</v>
      </c>
      <c r="E73" s="16">
        <f t="shared" si="4"/>
        <v>24.75</v>
      </c>
      <c r="F73" s="6">
        <f t="shared" si="5"/>
        <v>-150.5</v>
      </c>
      <c r="G73" s="116"/>
    </row>
    <row r="74" spans="1:7" s="21" customFormat="1" ht="18">
      <c r="A74" s="39" t="s">
        <v>34</v>
      </c>
      <c r="B74" s="40">
        <v>33010000</v>
      </c>
      <c r="C74" s="7">
        <v>200</v>
      </c>
      <c r="D74" s="7">
        <v>49.5</v>
      </c>
      <c r="E74" s="17">
        <f t="shared" si="4"/>
        <v>24.75</v>
      </c>
      <c r="F74" s="7">
        <f t="shared" si="5"/>
        <v>-150.5</v>
      </c>
      <c r="G74" s="116"/>
    </row>
    <row r="75" spans="1:7" s="43" customFormat="1" ht="17.25">
      <c r="A75" s="46" t="s">
        <v>19</v>
      </c>
      <c r="B75" s="42">
        <v>40000000</v>
      </c>
      <c r="C75" s="6">
        <v>223851.9</v>
      </c>
      <c r="D75" s="6">
        <v>222022.10000000003</v>
      </c>
      <c r="E75" s="16">
        <f t="shared" si="4"/>
        <v>99.18258455702187</v>
      </c>
      <c r="F75" s="6">
        <f t="shared" si="5"/>
        <v>-1829.7999999999593</v>
      </c>
      <c r="G75" s="116"/>
    </row>
    <row r="76" spans="1:7" s="43" customFormat="1" ht="17.25">
      <c r="A76" s="46" t="s">
        <v>35</v>
      </c>
      <c r="B76" s="42">
        <v>50000000</v>
      </c>
      <c r="C76" s="6">
        <f>SUM(C77:C77)</f>
        <v>3184.1</v>
      </c>
      <c r="D76" s="6">
        <f>SUM(D77:D77)</f>
        <v>2358.6</v>
      </c>
      <c r="E76" s="6">
        <f t="shared" si="4"/>
        <v>74.07430671147263</v>
      </c>
      <c r="F76" s="6">
        <f t="shared" si="5"/>
        <v>-825.5</v>
      </c>
      <c r="G76" s="116"/>
    </row>
    <row r="77" spans="1:7" s="21" customFormat="1" ht="46.5">
      <c r="A77" s="39" t="s">
        <v>36</v>
      </c>
      <c r="B77" s="40">
        <v>50110000</v>
      </c>
      <c r="C77" s="7">
        <v>3184.1</v>
      </c>
      <c r="D77" s="7">
        <v>2358.6</v>
      </c>
      <c r="E77" s="17">
        <f t="shared" si="4"/>
        <v>74.07430671147263</v>
      </c>
      <c r="F77" s="7">
        <f t="shared" si="5"/>
        <v>-825.5</v>
      </c>
      <c r="G77" s="116"/>
    </row>
    <row r="78" spans="1:7" s="43" customFormat="1" ht="17.25">
      <c r="A78" s="71" t="s">
        <v>69</v>
      </c>
      <c r="B78" s="42"/>
      <c r="C78" s="6">
        <f>C55+C59+C70+C76</f>
        <v>70729.20000000001</v>
      </c>
      <c r="D78" s="6">
        <f>D55+D59+D70+D76</f>
        <v>78741.30000000002</v>
      </c>
      <c r="E78" s="16">
        <f t="shared" si="4"/>
        <v>111.32785327700583</v>
      </c>
      <c r="F78" s="6">
        <f t="shared" si="5"/>
        <v>8012.100000000006</v>
      </c>
      <c r="G78" s="116"/>
    </row>
    <row r="79" spans="1:7" s="43" customFormat="1" ht="17.25">
      <c r="A79" s="46" t="s">
        <v>37</v>
      </c>
      <c r="B79" s="72"/>
      <c r="C79" s="6">
        <f>C75+C78</f>
        <v>294581.1</v>
      </c>
      <c r="D79" s="6">
        <f>D75+D78</f>
        <v>300763.4</v>
      </c>
      <c r="E79" s="6">
        <f t="shared" si="4"/>
        <v>102.09867503380225</v>
      </c>
      <c r="F79" s="6">
        <f t="shared" si="5"/>
        <v>6182.300000000047</v>
      </c>
      <c r="G79" s="116"/>
    </row>
    <row r="80" spans="1:7" s="43" customFormat="1" ht="17.25">
      <c r="A80" s="71" t="s">
        <v>38</v>
      </c>
      <c r="B80" s="72"/>
      <c r="C80" s="6">
        <f>C53+C79</f>
        <v>3192705.6</v>
      </c>
      <c r="D80" s="6">
        <f>D53+D79</f>
        <v>3280413.8</v>
      </c>
      <c r="E80" s="6">
        <f t="shared" si="4"/>
        <v>102.74714336329663</v>
      </c>
      <c r="F80" s="6">
        <f t="shared" si="5"/>
        <v>87708.19999999972</v>
      </c>
      <c r="G80" s="116"/>
    </row>
    <row r="81" spans="1:7" s="43" customFormat="1" ht="19.5" customHeight="1">
      <c r="A81" s="73"/>
      <c r="B81" s="74"/>
      <c r="C81" s="9"/>
      <c r="D81" s="9"/>
      <c r="E81" s="9"/>
      <c r="F81" s="9"/>
      <c r="G81" s="116"/>
    </row>
    <row r="82" spans="5:7" ht="17.25">
      <c r="E82" s="26"/>
      <c r="F82" s="26"/>
      <c r="G82" s="116"/>
    </row>
    <row r="83" spans="1:7" s="10" customFormat="1" ht="31.5" customHeight="1">
      <c r="A83" s="20"/>
      <c r="B83" s="19"/>
      <c r="C83" s="84"/>
      <c r="D83" s="84"/>
      <c r="E83" s="84"/>
      <c r="F83" s="75"/>
      <c r="G83" s="116"/>
    </row>
    <row r="84" spans="1:7" s="10" customFormat="1" ht="25.5" customHeight="1">
      <c r="A84" s="20" t="s">
        <v>76</v>
      </c>
      <c r="B84" s="19"/>
      <c r="D84" s="94"/>
      <c r="E84" s="110" t="s">
        <v>77</v>
      </c>
      <c r="F84" s="110"/>
      <c r="G84" s="116"/>
    </row>
    <row r="85" spans="1:7" s="21" customFormat="1" ht="24.75">
      <c r="A85" s="96"/>
      <c r="B85" s="96"/>
      <c r="C85" s="88"/>
      <c r="D85" s="11"/>
      <c r="F85" s="12"/>
      <c r="G85" s="116"/>
    </row>
    <row r="86" spans="2:7" s="21" customFormat="1" ht="24.75">
      <c r="B86" s="12"/>
      <c r="C86" s="86"/>
      <c r="D86" s="11"/>
      <c r="F86" s="12"/>
      <c r="G86" s="116"/>
    </row>
    <row r="87" spans="1:7" s="21" customFormat="1" ht="26.25" customHeight="1">
      <c r="A87" s="95"/>
      <c r="B87" s="12"/>
      <c r="C87" s="86"/>
      <c r="D87" s="12"/>
      <c r="E87" s="52"/>
      <c r="F87" s="12"/>
      <c r="G87" s="116"/>
    </row>
    <row r="88" spans="2:7" ht="28.5" customHeight="1">
      <c r="B88" s="76"/>
      <c r="D88" s="77"/>
      <c r="E88" s="26"/>
      <c r="F88" s="26"/>
      <c r="G88" s="116"/>
    </row>
    <row r="89" spans="2:7" ht="24" customHeight="1">
      <c r="B89" s="76"/>
      <c r="D89" s="93">
        <f>D87-D88</f>
        <v>0</v>
      </c>
      <c r="E89" s="26"/>
      <c r="F89" s="77"/>
      <c r="G89" s="116"/>
    </row>
    <row r="90" spans="2:7" ht="17.25">
      <c r="B90" s="76"/>
      <c r="D90" s="26"/>
      <c r="E90" s="26"/>
      <c r="F90" s="26"/>
      <c r="G90" s="116"/>
    </row>
    <row r="91" spans="2:7" ht="17.25">
      <c r="B91" s="76"/>
      <c r="E91" s="26"/>
      <c r="F91" s="26"/>
      <c r="G91" s="116"/>
    </row>
    <row r="92" spans="4:7" ht="17.25">
      <c r="D92" s="26"/>
      <c r="E92" s="26"/>
      <c r="F92" s="26"/>
      <c r="G92" s="117"/>
    </row>
    <row r="93" spans="1:7" s="23" customFormat="1" ht="18">
      <c r="A93" s="13"/>
      <c r="B93" s="78"/>
      <c r="C93" s="89"/>
      <c r="D93" s="79"/>
      <c r="E93" s="79"/>
      <c r="F93" s="79"/>
      <c r="G93" s="118"/>
    </row>
    <row r="94" spans="4:6" ht="17.25">
      <c r="D94" s="26"/>
      <c r="E94" s="26"/>
      <c r="F94" s="26"/>
    </row>
    <row r="95" spans="4:6" ht="17.25">
      <c r="D95" s="26"/>
      <c r="E95" s="26"/>
      <c r="F95" s="26"/>
    </row>
    <row r="96" spans="4:6" ht="17.25">
      <c r="D96" s="26"/>
      <c r="E96" s="26"/>
      <c r="F96" s="26"/>
    </row>
    <row r="97" spans="4:6" ht="17.25">
      <c r="D97" s="26"/>
      <c r="E97" s="26"/>
      <c r="F97" s="26"/>
    </row>
    <row r="98" spans="4:6" ht="17.25">
      <c r="D98" s="26"/>
      <c r="E98" s="26"/>
      <c r="F98" s="26"/>
    </row>
    <row r="99" spans="4:6" ht="17.25">
      <c r="D99" s="26"/>
      <c r="E99" s="26"/>
      <c r="F99" s="26"/>
    </row>
    <row r="100" spans="4:6" ht="17.25">
      <c r="D100" s="26"/>
      <c r="E100" s="26"/>
      <c r="F100" s="26"/>
    </row>
    <row r="101" spans="4:6" ht="17.25">
      <c r="D101" s="26"/>
      <c r="E101" s="26"/>
      <c r="F101" s="26"/>
    </row>
    <row r="102" spans="4:6" ht="17.25">
      <c r="D102" s="26"/>
      <c r="E102" s="26"/>
      <c r="F102" s="26"/>
    </row>
    <row r="103" spans="4:6" ht="17.25">
      <c r="D103" s="26"/>
      <c r="E103" s="26"/>
      <c r="F103" s="26"/>
    </row>
    <row r="104" spans="4:6" ht="17.25">
      <c r="D104" s="26"/>
      <c r="E104" s="26"/>
      <c r="F104" s="26"/>
    </row>
    <row r="105" spans="4:6" ht="17.25">
      <c r="D105" s="26"/>
      <c r="E105" s="26"/>
      <c r="F105" s="26"/>
    </row>
    <row r="106" spans="4:6" ht="17.25">
      <c r="D106" s="26"/>
      <c r="E106" s="26"/>
      <c r="F106" s="26"/>
    </row>
    <row r="107" spans="4:6" ht="17.25">
      <c r="D107" s="26"/>
      <c r="E107" s="26"/>
      <c r="F107" s="26"/>
    </row>
    <row r="108" spans="4:6" ht="17.25">
      <c r="D108" s="26"/>
      <c r="E108" s="26"/>
      <c r="F108" s="26"/>
    </row>
    <row r="109" spans="4:6" ht="17.25">
      <c r="D109" s="26"/>
      <c r="E109" s="26"/>
      <c r="F109" s="26"/>
    </row>
    <row r="110" spans="4:6" ht="17.25">
      <c r="D110" s="26"/>
      <c r="E110" s="26"/>
      <c r="F110" s="26"/>
    </row>
    <row r="111" spans="4:6" ht="17.25">
      <c r="D111" s="26"/>
      <c r="E111" s="26"/>
      <c r="F111" s="26"/>
    </row>
    <row r="112" spans="4:6" ht="17.25">
      <c r="D112" s="26"/>
      <c r="E112" s="26"/>
      <c r="F112" s="26"/>
    </row>
    <row r="113" spans="4:6" ht="17.25">
      <c r="D113" s="26"/>
      <c r="E113" s="26"/>
      <c r="F113" s="26"/>
    </row>
    <row r="114" spans="4:6" ht="17.25">
      <c r="D114" s="26"/>
      <c r="E114" s="26"/>
      <c r="F114" s="26"/>
    </row>
    <row r="115" spans="4:6" ht="17.25">
      <c r="D115" s="26"/>
      <c r="E115" s="26"/>
      <c r="F115" s="26"/>
    </row>
    <row r="116" spans="4:6" ht="17.25">
      <c r="D116" s="26"/>
      <c r="E116" s="26"/>
      <c r="F116" s="26"/>
    </row>
    <row r="117" spans="4:6" ht="17.25">
      <c r="D117" s="26"/>
      <c r="E117" s="26"/>
      <c r="F117" s="26"/>
    </row>
    <row r="118" spans="4:6" ht="17.25">
      <c r="D118" s="26"/>
      <c r="E118" s="26"/>
      <c r="F118" s="26"/>
    </row>
    <row r="119" spans="4:6" ht="17.25">
      <c r="D119" s="26"/>
      <c r="E119" s="26"/>
      <c r="F119" s="26"/>
    </row>
    <row r="120" spans="4:6" ht="17.25">
      <c r="D120" s="26"/>
      <c r="E120" s="26"/>
      <c r="F120" s="26"/>
    </row>
    <row r="121" spans="4:6" ht="17.25">
      <c r="D121" s="26"/>
      <c r="E121" s="26"/>
      <c r="F121" s="26"/>
    </row>
    <row r="122" spans="4:6" ht="17.25">
      <c r="D122" s="26"/>
      <c r="E122" s="26"/>
      <c r="F122" s="26"/>
    </row>
    <row r="123" spans="4:6" ht="17.25">
      <c r="D123" s="26"/>
      <c r="E123" s="26"/>
      <c r="F123" s="26"/>
    </row>
    <row r="124" spans="4:6" ht="17.25">
      <c r="D124" s="26"/>
      <c r="E124" s="26"/>
      <c r="F124" s="26"/>
    </row>
    <row r="125" spans="4:6" ht="17.25">
      <c r="D125" s="26"/>
      <c r="E125" s="26"/>
      <c r="F125" s="26"/>
    </row>
    <row r="126" spans="4:6" ht="17.25">
      <c r="D126" s="26"/>
      <c r="E126" s="26"/>
      <c r="F126" s="26"/>
    </row>
    <row r="127" spans="4:6" ht="17.25">
      <c r="D127" s="26"/>
      <c r="E127" s="26"/>
      <c r="F127" s="26"/>
    </row>
    <row r="128" spans="4:6" ht="17.25">
      <c r="D128" s="26"/>
      <c r="E128" s="26"/>
      <c r="F128" s="26"/>
    </row>
    <row r="129" spans="4:6" ht="17.25">
      <c r="D129" s="26"/>
      <c r="E129" s="26"/>
      <c r="F129" s="26"/>
    </row>
    <row r="130" spans="4:6" ht="17.25">
      <c r="D130" s="26"/>
      <c r="E130" s="26"/>
      <c r="F130" s="26"/>
    </row>
    <row r="131" spans="4:6" ht="17.25">
      <c r="D131" s="26"/>
      <c r="E131" s="26"/>
      <c r="F131" s="26"/>
    </row>
    <row r="132" spans="4:6" ht="17.25">
      <c r="D132" s="26"/>
      <c r="E132" s="26"/>
      <c r="F132" s="26"/>
    </row>
    <row r="133" spans="4:6" ht="17.25">
      <c r="D133" s="26"/>
      <c r="E133" s="26"/>
      <c r="F133" s="26"/>
    </row>
    <row r="134" spans="4:6" ht="17.25">
      <c r="D134" s="26"/>
      <c r="E134" s="26"/>
      <c r="F134" s="26"/>
    </row>
    <row r="135" spans="4:6" ht="17.25">
      <c r="D135" s="26"/>
      <c r="E135" s="26"/>
      <c r="F135" s="26"/>
    </row>
    <row r="136" spans="4:6" ht="17.25">
      <c r="D136" s="26"/>
      <c r="E136" s="26"/>
      <c r="F136" s="26"/>
    </row>
    <row r="137" spans="4:6" ht="17.25">
      <c r="D137" s="26"/>
      <c r="E137" s="26"/>
      <c r="F137" s="26"/>
    </row>
    <row r="138" spans="4:6" ht="17.25">
      <c r="D138" s="26"/>
      <c r="E138" s="26"/>
      <c r="F138" s="26"/>
    </row>
    <row r="139" spans="4:6" ht="17.25">
      <c r="D139" s="26"/>
      <c r="E139" s="26"/>
      <c r="F139" s="26"/>
    </row>
    <row r="140" spans="4:6" ht="17.25">
      <c r="D140" s="26"/>
      <c r="E140" s="26"/>
      <c r="F140" s="26"/>
    </row>
    <row r="141" spans="4:6" ht="17.25">
      <c r="D141" s="26"/>
      <c r="E141" s="26"/>
      <c r="F141" s="26"/>
    </row>
    <row r="142" spans="4:6" ht="17.25">
      <c r="D142" s="26"/>
      <c r="E142" s="26"/>
      <c r="F142" s="26"/>
    </row>
    <row r="143" spans="4:6" ht="17.25">
      <c r="D143" s="26"/>
      <c r="E143" s="26"/>
      <c r="F143" s="26"/>
    </row>
    <row r="144" spans="4:6" ht="17.25">
      <c r="D144" s="26"/>
      <c r="E144" s="26"/>
      <c r="F144" s="26"/>
    </row>
    <row r="145" spans="4:6" ht="17.25">
      <c r="D145" s="26"/>
      <c r="E145" s="26"/>
      <c r="F145" s="26"/>
    </row>
    <row r="146" spans="4:6" ht="17.25">
      <c r="D146" s="26"/>
      <c r="E146" s="26"/>
      <c r="F146" s="26"/>
    </row>
    <row r="147" spans="4:6" ht="17.25">
      <c r="D147" s="26"/>
      <c r="E147" s="26"/>
      <c r="F147" s="26"/>
    </row>
    <row r="148" spans="4:6" ht="17.25">
      <c r="D148" s="26"/>
      <c r="E148" s="26"/>
      <c r="F148" s="26"/>
    </row>
    <row r="149" spans="4:6" ht="17.25">
      <c r="D149" s="26"/>
      <c r="E149" s="26"/>
      <c r="F149" s="26"/>
    </row>
    <row r="150" spans="4:6" ht="17.25">
      <c r="D150" s="26"/>
      <c r="E150" s="26"/>
      <c r="F150" s="26"/>
    </row>
    <row r="151" spans="4:6" ht="17.25">
      <c r="D151" s="26"/>
      <c r="E151" s="26"/>
      <c r="F151" s="26"/>
    </row>
    <row r="152" spans="4:6" ht="17.25">
      <c r="D152" s="26"/>
      <c r="E152" s="26"/>
      <c r="F152" s="26"/>
    </row>
    <row r="153" spans="4:6" ht="17.25">
      <c r="D153" s="26"/>
      <c r="E153" s="26"/>
      <c r="F153" s="26"/>
    </row>
    <row r="154" spans="4:6" ht="17.25">
      <c r="D154" s="26"/>
      <c r="E154" s="26"/>
      <c r="F154" s="26"/>
    </row>
    <row r="155" spans="4:6" ht="17.25">
      <c r="D155" s="26"/>
      <c r="E155" s="26"/>
      <c r="F155" s="26"/>
    </row>
    <row r="156" spans="4:6" ht="17.25">
      <c r="D156" s="26"/>
      <c r="E156" s="26"/>
      <c r="F156" s="26"/>
    </row>
    <row r="157" spans="4:6" ht="17.25">
      <c r="D157" s="26"/>
      <c r="E157" s="26"/>
      <c r="F157" s="26"/>
    </row>
    <row r="158" spans="4:6" ht="17.25">
      <c r="D158" s="26"/>
      <c r="E158" s="26"/>
      <c r="F158" s="26"/>
    </row>
    <row r="159" spans="4:6" ht="17.25">
      <c r="D159" s="26"/>
      <c r="E159" s="26"/>
      <c r="F159" s="26"/>
    </row>
    <row r="160" spans="4:6" ht="17.25">
      <c r="D160" s="26"/>
      <c r="E160" s="26"/>
      <c r="F160" s="26"/>
    </row>
    <row r="161" spans="4:6" ht="17.25">
      <c r="D161" s="26"/>
      <c r="E161" s="26"/>
      <c r="F161" s="26"/>
    </row>
    <row r="162" spans="4:6" ht="17.25">
      <c r="D162" s="26"/>
      <c r="E162" s="26"/>
      <c r="F162" s="26"/>
    </row>
    <row r="163" spans="4:6" ht="17.25">
      <c r="D163" s="26"/>
      <c r="E163" s="26"/>
      <c r="F163" s="26"/>
    </row>
    <row r="164" spans="4:6" ht="17.25">
      <c r="D164" s="26"/>
      <c r="E164" s="26"/>
      <c r="F164" s="26"/>
    </row>
    <row r="165" spans="4:6" ht="17.25">
      <c r="D165" s="26"/>
      <c r="E165" s="26"/>
      <c r="F165" s="26"/>
    </row>
    <row r="166" spans="4:6" ht="17.25">
      <c r="D166" s="26"/>
      <c r="E166" s="26"/>
      <c r="F166" s="26"/>
    </row>
    <row r="167" spans="4:6" ht="17.25">
      <c r="D167" s="26"/>
      <c r="E167" s="26"/>
      <c r="F167" s="26"/>
    </row>
    <row r="168" spans="4:6" ht="17.25">
      <c r="D168" s="26"/>
      <c r="E168" s="26"/>
      <c r="F168" s="26"/>
    </row>
    <row r="169" spans="4:6" ht="17.25">
      <c r="D169" s="26"/>
      <c r="E169" s="26"/>
      <c r="F169" s="26"/>
    </row>
    <row r="170" spans="4:6" ht="17.25">
      <c r="D170" s="26"/>
      <c r="E170" s="26"/>
      <c r="F170" s="26"/>
    </row>
    <row r="171" spans="4:6" ht="17.25">
      <c r="D171" s="26"/>
      <c r="E171" s="26"/>
      <c r="F171" s="26"/>
    </row>
    <row r="172" spans="4:6" ht="17.25">
      <c r="D172" s="26"/>
      <c r="E172" s="26"/>
      <c r="F172" s="26"/>
    </row>
    <row r="173" spans="4:6" ht="17.25">
      <c r="D173" s="26"/>
      <c r="E173" s="26"/>
      <c r="F173" s="26"/>
    </row>
    <row r="174" spans="4:6" ht="17.25">
      <c r="D174" s="26"/>
      <c r="E174" s="26"/>
      <c r="F174" s="26"/>
    </row>
    <row r="175" spans="4:6" ht="17.25">
      <c r="D175" s="26"/>
      <c r="E175" s="26"/>
      <c r="F175" s="26"/>
    </row>
    <row r="176" spans="4:6" ht="17.25">
      <c r="D176" s="26"/>
      <c r="E176" s="26"/>
      <c r="F176" s="26"/>
    </row>
    <row r="177" spans="4:6" ht="17.25">
      <c r="D177" s="26"/>
      <c r="E177" s="26"/>
      <c r="F177" s="26"/>
    </row>
    <row r="178" spans="4:6" ht="17.25">
      <c r="D178" s="26"/>
      <c r="E178" s="26"/>
      <c r="F178" s="26"/>
    </row>
    <row r="179" spans="4:6" ht="17.25">
      <c r="D179" s="26"/>
      <c r="E179" s="26"/>
      <c r="F179" s="26"/>
    </row>
    <row r="180" spans="4:6" ht="17.25">
      <c r="D180" s="26"/>
      <c r="E180" s="26"/>
      <c r="F180" s="26"/>
    </row>
    <row r="181" spans="4:6" ht="17.25">
      <c r="D181" s="26"/>
      <c r="E181" s="26"/>
      <c r="F181" s="26"/>
    </row>
    <row r="182" spans="4:6" ht="17.25">
      <c r="D182" s="26"/>
      <c r="E182" s="26"/>
      <c r="F182" s="26"/>
    </row>
    <row r="183" spans="4:6" ht="17.25">
      <c r="D183" s="26"/>
      <c r="E183" s="26"/>
      <c r="F183" s="26"/>
    </row>
    <row r="184" spans="4:6" ht="17.25">
      <c r="D184" s="26"/>
      <c r="E184" s="26"/>
      <c r="F184" s="26"/>
    </row>
    <row r="185" spans="4:6" ht="17.25">
      <c r="D185" s="26"/>
      <c r="E185" s="26"/>
      <c r="F185" s="26"/>
    </row>
    <row r="186" spans="4:6" ht="17.25">
      <c r="D186" s="26"/>
      <c r="E186" s="26"/>
      <c r="F186" s="26"/>
    </row>
    <row r="187" spans="4:6" ht="17.25">
      <c r="D187" s="26"/>
      <c r="E187" s="26"/>
      <c r="F187" s="26"/>
    </row>
    <row r="188" spans="4:6" ht="17.25">
      <c r="D188" s="26"/>
      <c r="E188" s="26"/>
      <c r="F188" s="26"/>
    </row>
    <row r="189" spans="4:6" ht="17.25">
      <c r="D189" s="26"/>
      <c r="E189" s="26"/>
      <c r="F189" s="26"/>
    </row>
    <row r="190" spans="4:6" ht="17.25">
      <c r="D190" s="26"/>
      <c r="E190" s="26"/>
      <c r="F190" s="26"/>
    </row>
    <row r="191" spans="4:6" ht="17.25">
      <c r="D191" s="26"/>
      <c r="E191" s="26"/>
      <c r="F191" s="26"/>
    </row>
    <row r="192" spans="4:6" ht="17.25">
      <c r="D192" s="26"/>
      <c r="E192" s="26"/>
      <c r="F192" s="26"/>
    </row>
    <row r="193" spans="4:6" ht="17.25">
      <c r="D193" s="26"/>
      <c r="E193" s="26"/>
      <c r="F193" s="26"/>
    </row>
    <row r="194" spans="4:6" ht="17.25">
      <c r="D194" s="26"/>
      <c r="E194" s="26"/>
      <c r="F194" s="26"/>
    </row>
    <row r="195" spans="4:6" ht="17.25">
      <c r="D195" s="26"/>
      <c r="E195" s="26"/>
      <c r="F195" s="26"/>
    </row>
    <row r="196" spans="4:6" ht="17.25">
      <c r="D196" s="26"/>
      <c r="E196" s="26"/>
      <c r="F196" s="26"/>
    </row>
    <row r="197" spans="4:6" ht="17.25">
      <c r="D197" s="26"/>
      <c r="E197" s="26"/>
      <c r="F197" s="26"/>
    </row>
    <row r="198" spans="4:6" ht="17.25">
      <c r="D198" s="26"/>
      <c r="E198" s="26"/>
      <c r="F198" s="26"/>
    </row>
    <row r="199" spans="4:6" ht="17.25">
      <c r="D199" s="26"/>
      <c r="E199" s="26"/>
      <c r="F199" s="26"/>
    </row>
    <row r="200" spans="4:6" ht="17.25">
      <c r="D200" s="26"/>
      <c r="E200" s="26"/>
      <c r="F200" s="26"/>
    </row>
    <row r="201" spans="4:6" ht="17.25">
      <c r="D201" s="26"/>
      <c r="E201" s="26"/>
      <c r="F201" s="26"/>
    </row>
    <row r="202" spans="4:6" ht="17.25">
      <c r="D202" s="26"/>
      <c r="E202" s="26"/>
      <c r="F202" s="26"/>
    </row>
    <row r="203" spans="4:6" ht="17.25">
      <c r="D203" s="26"/>
      <c r="E203" s="26"/>
      <c r="F203" s="26"/>
    </row>
    <row r="204" spans="4:6" ht="17.25">
      <c r="D204" s="26"/>
      <c r="E204" s="26"/>
      <c r="F204" s="26"/>
    </row>
    <row r="205" spans="4:6" ht="17.25">
      <c r="D205" s="26"/>
      <c r="E205" s="26"/>
      <c r="F205" s="26"/>
    </row>
    <row r="206" spans="4:6" ht="17.25">
      <c r="D206" s="26"/>
      <c r="E206" s="26"/>
      <c r="F206" s="26"/>
    </row>
    <row r="207" spans="4:6" ht="17.25">
      <c r="D207" s="26"/>
      <c r="E207" s="26"/>
      <c r="F207" s="26"/>
    </row>
    <row r="208" spans="4:6" ht="17.25">
      <c r="D208" s="26"/>
      <c r="E208" s="26"/>
      <c r="F208" s="26"/>
    </row>
    <row r="209" spans="4:6" ht="17.25">
      <c r="D209" s="26"/>
      <c r="E209" s="26"/>
      <c r="F209" s="26"/>
    </row>
    <row r="210" spans="4:6" ht="17.25">
      <c r="D210" s="26"/>
      <c r="E210" s="26"/>
      <c r="F210" s="26"/>
    </row>
    <row r="211" spans="4:6" ht="17.25">
      <c r="D211" s="26"/>
      <c r="E211" s="26"/>
      <c r="F211" s="26"/>
    </row>
    <row r="212" spans="4:6" ht="17.25">
      <c r="D212" s="26"/>
      <c r="E212" s="26"/>
      <c r="F212" s="26"/>
    </row>
    <row r="213" spans="4:6" ht="17.25">
      <c r="D213" s="26"/>
      <c r="E213" s="26"/>
      <c r="F213" s="26"/>
    </row>
    <row r="214" spans="4:6" ht="17.25">
      <c r="D214" s="26"/>
      <c r="E214" s="26"/>
      <c r="F214" s="26"/>
    </row>
    <row r="215" spans="4:6" ht="17.25">
      <c r="D215" s="26"/>
      <c r="E215" s="26"/>
      <c r="F215" s="26"/>
    </row>
    <row r="216" spans="4:6" ht="17.25">
      <c r="D216" s="26"/>
      <c r="E216" s="26"/>
      <c r="F216" s="26"/>
    </row>
    <row r="217" spans="4:6" ht="17.25">
      <c r="D217" s="26"/>
      <c r="E217" s="26"/>
      <c r="F217" s="26"/>
    </row>
    <row r="218" spans="4:6" ht="17.25">
      <c r="D218" s="26"/>
      <c r="E218" s="26"/>
      <c r="F218" s="26"/>
    </row>
    <row r="219" spans="4:6" ht="17.25">
      <c r="D219" s="26"/>
      <c r="E219" s="26"/>
      <c r="F219" s="26"/>
    </row>
    <row r="220" spans="4:6" ht="17.25">
      <c r="D220" s="26"/>
      <c r="E220" s="26"/>
      <c r="F220" s="26"/>
    </row>
    <row r="221" spans="4:6" ht="17.25">
      <c r="D221" s="26"/>
      <c r="E221" s="26"/>
      <c r="F221" s="26"/>
    </row>
    <row r="222" spans="4:6" ht="17.25">
      <c r="D222" s="26"/>
      <c r="E222" s="26"/>
      <c r="F222" s="26"/>
    </row>
    <row r="223" spans="4:6" ht="17.25">
      <c r="D223" s="26"/>
      <c r="E223" s="26"/>
      <c r="F223" s="26"/>
    </row>
    <row r="224" spans="4:6" ht="17.25">
      <c r="D224" s="26"/>
      <c r="E224" s="26"/>
      <c r="F224" s="26"/>
    </row>
    <row r="225" spans="4:6" ht="17.25">
      <c r="D225" s="26"/>
      <c r="E225" s="26"/>
      <c r="F225" s="26"/>
    </row>
    <row r="226" spans="4:6" ht="17.25">
      <c r="D226" s="26"/>
      <c r="E226" s="26"/>
      <c r="F226" s="26"/>
    </row>
    <row r="227" spans="4:6" ht="17.25">
      <c r="D227" s="26"/>
      <c r="E227" s="26"/>
      <c r="F227" s="26"/>
    </row>
    <row r="228" spans="4:6" ht="17.25">
      <c r="D228" s="26"/>
      <c r="E228" s="26"/>
      <c r="F228" s="26"/>
    </row>
    <row r="229" spans="4:6" ht="17.25">
      <c r="D229" s="26"/>
      <c r="E229" s="26"/>
      <c r="F229" s="26"/>
    </row>
    <row r="230" spans="4:6" ht="17.25">
      <c r="D230" s="26"/>
      <c r="E230" s="26"/>
      <c r="F230" s="26"/>
    </row>
    <row r="231" spans="4:6" ht="17.25">
      <c r="D231" s="26"/>
      <c r="E231" s="26"/>
      <c r="F231" s="26"/>
    </row>
    <row r="232" spans="4:6" ht="17.25">
      <c r="D232" s="26"/>
      <c r="E232" s="26"/>
      <c r="F232" s="26"/>
    </row>
    <row r="233" spans="4:6" ht="17.25">
      <c r="D233" s="26"/>
      <c r="E233" s="26"/>
      <c r="F233" s="26"/>
    </row>
  </sheetData>
  <sheetProtection/>
  <mergeCells count="16">
    <mergeCell ref="G51:G71"/>
    <mergeCell ref="G25:G38"/>
    <mergeCell ref="G39:G50"/>
    <mergeCell ref="E84:F84"/>
    <mergeCell ref="G72:G91"/>
    <mergeCell ref="A5:F5"/>
    <mergeCell ref="G7:G24"/>
    <mergeCell ref="A85:B85"/>
    <mergeCell ref="A54:F54"/>
    <mergeCell ref="A10:F10"/>
    <mergeCell ref="A4:F4"/>
    <mergeCell ref="A7:A8"/>
    <mergeCell ref="C7:D7"/>
    <mergeCell ref="B7:B8"/>
    <mergeCell ref="E7:E8"/>
    <mergeCell ref="F7:F8"/>
  </mergeCells>
  <printOptions/>
  <pageMargins left="0.7480314960629921" right="0.5905511811023623" top="1.05" bottom="0.58" header="0.15748031496062992" footer="0.4330708661417323"/>
  <pageSetup fitToHeight="5" horizontalDpi="600" verticalDpi="600" orientation="landscape" paperSize="9" scale="81" r:id="rId1"/>
  <headerFooter alignWithMargins="0">
    <oddHeader>&amp;R
&amp;"Times New Roman,обычный"&amp;14Продовження додатку&amp;"UkrainianLazurski,обычный"&amp;12
</oddHeader>
  </headerFooter>
  <rowBreaks count="2" manualBreakCount="2">
    <brk id="50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Куцомеля Наталія Олексіївна</cp:lastModifiedBy>
  <cp:lastPrinted>2022-01-31T11:18:33Z</cp:lastPrinted>
  <dcterms:created xsi:type="dcterms:W3CDTF">2013-01-15T08:32:22Z</dcterms:created>
  <dcterms:modified xsi:type="dcterms:W3CDTF">2022-01-31T11:19:02Z</dcterms:modified>
  <cp:category/>
  <cp:version/>
  <cp:contentType/>
  <cp:contentStatus/>
</cp:coreProperties>
</file>