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Проєкти 2026\ДООПРАЦЬОВАНО\Кл.лік. 5\ріш+розсил\"/>
    </mc:Choice>
  </mc:AlternateContent>
  <bookViews>
    <workbookView xWindow="0" yWindow="0" windowWidth="28800" windowHeight="12345"/>
  </bookViews>
  <sheets>
    <sheet name="Додаток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'Додаток 1'!$47:$49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5" i="1" l="1"/>
  <c r="F106" i="1"/>
  <c r="E95" i="1"/>
  <c r="G106" i="1"/>
  <c r="H106" i="1"/>
  <c r="E106" i="1"/>
  <c r="D106" i="1" l="1"/>
  <c r="D159" i="1"/>
  <c r="E132" i="1" l="1"/>
  <c r="D129" i="1" l="1"/>
  <c r="D132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1" i="1"/>
  <c r="G151" i="1"/>
  <c r="H144" i="1"/>
  <c r="G144" i="1"/>
  <c r="H137" i="1"/>
  <c r="G137" i="1"/>
  <c r="F164" i="1"/>
  <c r="F163" i="1"/>
  <c r="F162" i="1"/>
  <c r="F161" i="1"/>
  <c r="F160" i="1"/>
  <c r="F159" i="1"/>
  <c r="F151" i="1"/>
  <c r="F144" i="1"/>
  <c r="F137" i="1"/>
  <c r="H132" i="1"/>
  <c r="G132" i="1"/>
  <c r="H129" i="1"/>
  <c r="G129" i="1"/>
  <c r="F132" i="1"/>
  <c r="F129" i="1"/>
  <c r="H109" i="1"/>
  <c r="G109" i="1"/>
  <c r="F109" i="1"/>
  <c r="H104" i="1"/>
  <c r="G104" i="1"/>
  <c r="H69" i="1"/>
  <c r="G69" i="1"/>
  <c r="G65" i="1"/>
  <c r="H65" i="1"/>
  <c r="H55" i="1"/>
  <c r="G55" i="1"/>
  <c r="H52" i="1"/>
  <c r="G52" i="1"/>
  <c r="F104" i="1"/>
  <c r="F69" i="1"/>
  <c r="F65" i="1"/>
  <c r="F52" i="1"/>
  <c r="F158" i="1" l="1"/>
  <c r="D135" i="1"/>
  <c r="G158" i="1"/>
  <c r="H158" i="1"/>
  <c r="H71" i="1"/>
  <c r="F55" i="1"/>
  <c r="F71" i="1" s="1"/>
  <c r="H72" i="1"/>
  <c r="F72" i="1"/>
  <c r="F85" i="1"/>
  <c r="G72" i="1"/>
  <c r="G85" i="1"/>
  <c r="H85" i="1"/>
  <c r="G71" i="1"/>
  <c r="F107" i="1" l="1"/>
  <c r="H107" i="1"/>
  <c r="G107" i="1"/>
  <c r="E159" i="1" l="1"/>
  <c r="E137" i="1" l="1"/>
  <c r="F135" i="1"/>
  <c r="D134" i="1"/>
  <c r="D133" i="1"/>
  <c r="H135" i="1"/>
  <c r="G135" i="1"/>
  <c r="E129" i="1"/>
  <c r="E135" i="1" s="1"/>
  <c r="E55" i="1"/>
  <c r="E104" i="1"/>
  <c r="D137" i="1" l="1"/>
  <c r="C132" i="1"/>
  <c r="C129" i="1"/>
  <c r="C95" i="1"/>
  <c r="C55" i="1"/>
  <c r="C135" i="1" l="1"/>
  <c r="C52" i="1"/>
  <c r="C65" i="1"/>
  <c r="C69" i="1"/>
  <c r="C72" i="1"/>
  <c r="C85" i="1"/>
  <c r="C106" i="1" l="1"/>
  <c r="C71" i="1"/>
  <c r="C107" i="1" l="1"/>
  <c r="E85" i="1"/>
  <c r="E123" i="1" l="1"/>
  <c r="F123" i="1"/>
  <c r="G123" i="1"/>
  <c r="H123" i="1"/>
  <c r="D123" i="1" l="1"/>
  <c r="E164" i="1" l="1"/>
  <c r="C164" i="1"/>
  <c r="E163" i="1"/>
  <c r="C163" i="1"/>
  <c r="E162" i="1"/>
  <c r="C162" i="1"/>
  <c r="E161" i="1"/>
  <c r="C161" i="1"/>
  <c r="E160" i="1"/>
  <c r="C160" i="1"/>
  <c r="C159" i="1"/>
  <c r="C123" i="1"/>
  <c r="E109" i="1"/>
  <c r="E124" i="1" s="1"/>
  <c r="C109" i="1"/>
  <c r="C124" i="1" s="1"/>
  <c r="E65" i="1"/>
  <c r="D65" i="1" l="1"/>
  <c r="E151" i="1" l="1"/>
  <c r="E144" i="1"/>
  <c r="F124" i="1"/>
  <c r="G124" i="1"/>
  <c r="H124" i="1"/>
  <c r="D55" i="1" l="1"/>
  <c r="D161" i="1"/>
  <c r="D164" i="1"/>
  <c r="D160" i="1"/>
  <c r="D163" i="1"/>
  <c r="D162" i="1"/>
  <c r="D95" i="1"/>
  <c r="E158" i="1"/>
  <c r="D109" i="1"/>
  <c r="D124" i="1" s="1"/>
  <c r="D144" i="1"/>
  <c r="D151" i="1"/>
  <c r="G121" i="1" l="1"/>
  <c r="E72" i="1"/>
  <c r="E52" i="1"/>
  <c r="G122" i="1" l="1"/>
  <c r="G120" i="1"/>
  <c r="D52" i="1" l="1"/>
  <c r="F119" i="1" l="1"/>
  <c r="C119" i="1"/>
  <c r="E69" i="1"/>
  <c r="C137" i="1"/>
  <c r="C144" i="1"/>
  <c r="C151" i="1"/>
  <c r="C158" i="1" l="1"/>
  <c r="D69" i="1"/>
  <c r="D71" i="1" s="1"/>
  <c r="E71" i="1"/>
  <c r="D104" i="1"/>
  <c r="E120" i="1"/>
  <c r="E119" i="1" l="1"/>
  <c r="E107" i="1"/>
  <c r="E121" i="1"/>
  <c r="E122" i="1"/>
  <c r="G119" i="1"/>
  <c r="C120" i="1"/>
  <c r="C121" i="1"/>
  <c r="C122" i="1"/>
  <c r="F121" i="1" l="1"/>
  <c r="F122" i="1"/>
  <c r="F120" i="1"/>
  <c r="H119" i="1" l="1"/>
  <c r="D119" i="1" l="1"/>
  <c r="D158" i="1" l="1"/>
  <c r="D85" i="1" l="1"/>
  <c r="D72" i="1" l="1"/>
  <c r="H121" i="1"/>
  <c r="H122" i="1" l="1"/>
  <c r="H120" i="1"/>
  <c r="D107" i="1"/>
  <c r="D121" i="1" l="1"/>
  <c r="D120" i="1"/>
  <c r="D122" i="1"/>
</calcChain>
</file>

<file path=xl/sharedStrings.xml><?xml version="1.0" encoding="utf-8"?>
<sst xmlns="http://schemas.openxmlformats.org/spreadsheetml/2006/main" count="190" uniqueCount="162">
  <si>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</si>
  <si>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</si>
  <si>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</si>
  <si>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</si>
  <si>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</si>
  <si>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</si>
  <si>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</si>
  <si>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</si>
  <si>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</si>
  <si>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</si>
  <si>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</si>
  <si>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</si>
  <si>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</si>
  <si>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</si>
  <si>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</si>
  <si>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</si>
  <si>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</si>
  <si>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</si>
  <si>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</si>
  <si>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</si>
  <si>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</si>
  <si>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</si>
  <si>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</si>
  <si>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</si>
  <si>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</si>
  <si>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</si>
  <si>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</si>
  <si>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</si>
  <si>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</si>
  <si>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</si>
  <si>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</si>
  <si>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</si>
  <si>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</si>
  <si>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</si>
  <si>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</si>
  <si>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</si>
  <si>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</si>
  <si>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</si>
  <si>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</si>
  <si>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</si>
  <si>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</si>
  <si>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</si>
  <si>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</si>
  <si>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</si>
  <si>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</si>
  <si>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</si>
  <si>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М.П. (підпис, ініціали, прізвище)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</si>
  <si>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</si>
  <si>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</si>
  <si>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</si>
  <si>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</si>
  <si>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</si>
  <si>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</si>
  <si>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</si>
  <si>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</si>
  <si>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</si>
  <si>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</si>
  <si>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</si>
  <si>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</si>
  <si>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</si>
  <si>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</si>
  <si>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</si>
  <si>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</si>
  <si>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</si>
  <si>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</si>
  <si>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</si>
  <si>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</si>
  <si>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</si>
  <si>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</si>
  <si>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</si>
  <si>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</si>
  <si>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</si>
  <si>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</si>
  <si>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</si>
  <si>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</si>
  <si>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</si>
  <si>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</si>
  <si>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</si>
  <si>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</si>
  <si>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</si>
  <si>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</si>
  <si>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</si>
  <si>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</si>
  <si>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</si>
  <si>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</si>
  <si>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</si>
  <si>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</si>
  <si>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</si>
  <si>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</si>
  <si>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</si>
  <si>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</si>
  <si>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</si>
  <si>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</si>
  <si>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</si>
  <si>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</si>
  <si>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</si>
  <si>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</si>
  <si>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</si>
  <si>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</si>
  <si>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</si>
  <si>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</si>
  <si>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</si>
  <si>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</si>
  <si>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</si>
  <si>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</si>
  <si>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</si>
  <si>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</si>
  <si>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</si>
  <si>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</si>
  <si>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</si>
  <si>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</si>
  <si>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</si>
  <si>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</si>
  <si>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</si>
  <si>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</si>
  <si>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</si>
  <si>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</si>
  <si>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</si>
  <si>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</si>
  <si>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</si>
  <si>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</si>
  <si>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</si>
  <si>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</si>
  <si>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</si>
  <si>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</si>
  <si>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</si>
  <si>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</si>
  <si>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</si>
  <si>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</si>
  <si>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</si>
  <si>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</si>
  <si>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</si>
  <si>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Начальник Управління внутрішнього контролю та аудиту Сумської міської ради</t>
  </si>
  <si>
    <t>Комунальне некомерційне підприємство "Клінічна лікарня № 5" Сумської  міської ради</t>
  </si>
  <si>
    <t xml:space="preserve">Комунальне  підприємство </t>
  </si>
  <si>
    <t>м. Суми</t>
  </si>
  <si>
    <t>Сумська міська рада</t>
  </si>
  <si>
    <t>Охорона здоров'я</t>
  </si>
  <si>
    <t>Діяльність лікарняних закладів</t>
  </si>
  <si>
    <t>86.10</t>
  </si>
  <si>
    <t>тис.грн.</t>
  </si>
  <si>
    <t>комунальна</t>
  </si>
  <si>
    <t>40007, м. Суми, вул. М.Вовчок, буд. 2</t>
  </si>
  <si>
    <t>662801</t>
  </si>
  <si>
    <t>Леонід Анатолійович Бондаренко</t>
  </si>
  <si>
    <t>Директор</t>
  </si>
  <si>
    <t>Леонід БОНДАРЕНКО</t>
  </si>
  <si>
    <t>Х</t>
  </si>
  <si>
    <t>Інші операційні доходи, які не включені в рядки 1011-1018</t>
  </si>
  <si>
    <t>(Рішення виконкому Сумської міської ради)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</si>
  <si>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</si>
  <si>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</si>
  <si>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</si>
  <si>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</si>
  <si>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</si>
  <si>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 xml:space="preserve">  Додаток 1                                                                                                    до Порядку складання, затвердження, внесення змін, звітування та контролю виконання фінансових планів комунальних некомерційних підприємств, що належать до комунальної власності Сумської міської територіальної громади</t>
  </si>
  <si>
    <t>на 2026 рік</t>
  </si>
  <si>
    <t>Дохід від безоплатно одержаних оборотних активів (благодійна допомога)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</si>
  <si>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</si>
  <si>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</si>
  <si>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</si>
  <si>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від 12.09.2025 № 2656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</si>
</sst>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0.0"/>
    <numFmt numFmtId="168" formatCode="0.0%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3" xfId="0" quotePrefix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164" fontId="2" fillId="0" borderId="0" xfId="0" applyNumberFormat="1" applyFont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 shrinkToFit="1"/>
    </xf>
    <xf numFmtId="167" fontId="2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168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167" fontId="2" fillId="0" borderId="3" xfId="0" applyNumberFormat="1" applyFont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top" wrapText="1"/>
    </xf>
    <xf numFmtId="4" fontId="2" fillId="2" borderId="3" xfId="0" quotePrefix="1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quotePrefix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1993"/>
      <sheetName val="Inform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77"/>
  <sheetViews>
    <sheetView tabSelected="1" view="pageBreakPreview" zoomScaleNormal="100" zoomScaleSheetLayoutView="100" workbookViewId="0">
      <pane ySplit="1" topLeftCell="A2" activePane="bottomLeft" state="frozen"/>
      <selection pane="bottomLeft" activeCell="F5" sqref="F5:H5"/>
    </sheetView>
  </sheetViews>
  <sheetFormatPr defaultColWidth="8.85546875" defaultRowHeight="18.75" x14ac:dyDescent="0.2"/>
  <cols>
    <col min="1" max="1" width="60" style="6" customWidth="1"/>
    <col min="2" max="2" width="10.85546875" style="5" customWidth="1"/>
    <col min="3" max="4" width="16.42578125" style="5" customWidth="1"/>
    <col min="5" max="5" width="16" style="6" customWidth="1"/>
    <col min="6" max="6" width="15.42578125" style="6" customWidth="1"/>
    <col min="7" max="7" width="18.140625" style="6" customWidth="1"/>
    <col min="8" max="8" width="18.5703125" style="6" customWidth="1"/>
    <col min="9" max="9" width="8.85546875" style="6"/>
    <col min="10" max="10" width="17.42578125" style="6" customWidth="1"/>
    <col min="11" max="16384" width="8.85546875" style="6"/>
  </cols>
  <sheetData>
    <row r="1" spans="5:8" ht="114" customHeight="1" x14ac:dyDescent="0.2">
      <c r="F1" s="7" t="s">
        <v>155</v>
      </c>
      <c r="G1" s="7"/>
      <c r="H1" s="7"/>
    </row>
    <row r="2" spans="5:8" x14ac:dyDescent="0.2">
      <c r="G2" s="8"/>
      <c r="H2" s="8"/>
    </row>
    <row r="3" spans="5:8" x14ac:dyDescent="0.2">
      <c r="F3" s="6" t="s">
        <v>47</v>
      </c>
      <c r="H3" s="8"/>
    </row>
    <row r="4" spans="5:8" x14ac:dyDescent="0.2">
      <c r="F4" s="112" t="s">
        <v>161</v>
      </c>
      <c r="G4" s="112"/>
      <c r="H4" s="112"/>
    </row>
    <row r="5" spans="5:8" x14ac:dyDescent="0.2">
      <c r="F5" s="11" t="s">
        <v>149</v>
      </c>
      <c r="G5" s="11"/>
      <c r="H5" s="11"/>
    </row>
    <row r="6" spans="5:8" x14ac:dyDescent="0.2">
      <c r="F6" s="9"/>
      <c r="G6" s="9"/>
      <c r="H6" s="10"/>
    </row>
    <row r="7" spans="5:8" x14ac:dyDescent="0.2">
      <c r="F7" s="12" t="s">
        <v>46</v>
      </c>
      <c r="H7" s="8"/>
    </row>
    <row r="8" spans="5:8" x14ac:dyDescent="0.2">
      <c r="F8" s="9"/>
      <c r="G8" s="9"/>
      <c r="H8" s="10"/>
    </row>
    <row r="9" spans="5:8" x14ac:dyDescent="0.2">
      <c r="F9" s="12" t="s">
        <v>42</v>
      </c>
      <c r="H9" s="8"/>
    </row>
    <row r="10" spans="5:8" x14ac:dyDescent="0.2">
      <c r="F10" s="12"/>
      <c r="H10" s="8"/>
    </row>
    <row r="11" spans="5:8" ht="23.25" customHeight="1" x14ac:dyDescent="0.2">
      <c r="E11" s="5"/>
      <c r="F11" s="6" t="s">
        <v>45</v>
      </c>
      <c r="H11" s="8"/>
    </row>
    <row r="12" spans="5:8" ht="37.5" customHeight="1" x14ac:dyDescent="0.2">
      <c r="E12" s="5"/>
      <c r="F12" s="13" t="s">
        <v>132</v>
      </c>
      <c r="G12" s="13"/>
      <c r="H12" s="13"/>
    </row>
    <row r="13" spans="5:8" ht="15" customHeight="1" x14ac:dyDescent="0.2">
      <c r="E13" s="5"/>
      <c r="F13" s="14"/>
      <c r="G13" s="14"/>
      <c r="H13" s="14"/>
    </row>
    <row r="14" spans="5:8" ht="18" customHeight="1" x14ac:dyDescent="0.2">
      <c r="E14" s="5"/>
      <c r="F14" s="9"/>
      <c r="G14" s="9"/>
      <c r="H14" s="10"/>
    </row>
    <row r="15" spans="5:8" ht="23.25" customHeight="1" x14ac:dyDescent="0.2">
      <c r="E15" s="5"/>
      <c r="F15" s="12" t="s">
        <v>43</v>
      </c>
      <c r="H15" s="8"/>
    </row>
    <row r="16" spans="5:8" ht="23.25" customHeight="1" x14ac:dyDescent="0.2">
      <c r="E16" s="5"/>
      <c r="F16" s="9"/>
      <c r="G16" s="9"/>
      <c r="H16" s="10"/>
    </row>
    <row r="17" spans="1:8" ht="23.25" customHeight="1" x14ac:dyDescent="0.2">
      <c r="E17" s="5"/>
      <c r="F17" s="12" t="s">
        <v>42</v>
      </c>
      <c r="H17" s="8"/>
    </row>
    <row r="18" spans="1:8" ht="23.25" customHeight="1" x14ac:dyDescent="0.2">
      <c r="E18" s="5"/>
      <c r="H18" s="8"/>
    </row>
    <row r="19" spans="1:8" x14ac:dyDescent="0.2">
      <c r="E19" s="5"/>
      <c r="F19" s="6" t="s">
        <v>45</v>
      </c>
    </row>
    <row r="20" spans="1:8" x14ac:dyDescent="0.2">
      <c r="B20" s="6"/>
      <c r="C20" s="6"/>
      <c r="D20" s="6"/>
      <c r="F20" s="15"/>
      <c r="G20" s="15"/>
      <c r="H20" s="15"/>
    </row>
    <row r="21" spans="1:8" x14ac:dyDescent="0.2">
      <c r="A21" s="12"/>
      <c r="B21" s="6"/>
      <c r="C21" s="6"/>
      <c r="D21" s="6"/>
      <c r="F21" s="12" t="s">
        <v>44</v>
      </c>
    </row>
    <row r="22" spans="1:8" x14ac:dyDescent="0.2">
      <c r="B22" s="6"/>
      <c r="C22" s="6"/>
      <c r="D22" s="6"/>
      <c r="F22" s="9"/>
      <c r="G22" s="9"/>
      <c r="H22" s="9"/>
    </row>
    <row r="23" spans="1:8" x14ac:dyDescent="0.2">
      <c r="A23" s="12"/>
      <c r="B23" s="6"/>
      <c r="C23" s="6"/>
      <c r="D23" s="6"/>
      <c r="F23" s="12" t="s">
        <v>43</v>
      </c>
      <c r="G23" s="12"/>
      <c r="H23" s="12"/>
    </row>
    <row r="24" spans="1:8" x14ac:dyDescent="0.2">
      <c r="B24" s="6"/>
      <c r="C24" s="6"/>
      <c r="D24" s="6"/>
      <c r="F24" s="9"/>
      <c r="G24" s="9"/>
      <c r="H24" s="9"/>
    </row>
    <row r="25" spans="1:8" x14ac:dyDescent="0.2">
      <c r="A25" s="12"/>
      <c r="B25" s="6"/>
      <c r="C25" s="6"/>
      <c r="D25" s="6"/>
      <c r="F25" s="12" t="s">
        <v>42</v>
      </c>
      <c r="G25" s="12"/>
      <c r="H25" s="12"/>
    </row>
    <row r="26" spans="1:8" x14ac:dyDescent="0.2">
      <c r="A26" s="12"/>
      <c r="B26" s="6"/>
      <c r="C26" s="6"/>
      <c r="D26" s="6"/>
      <c r="F26" s="12"/>
      <c r="G26" s="16" t="s">
        <v>64</v>
      </c>
      <c r="H26" s="17" t="s">
        <v>147</v>
      </c>
    </row>
    <row r="27" spans="1:8" x14ac:dyDescent="0.2">
      <c r="A27" s="12"/>
      <c r="B27" s="6"/>
      <c r="C27" s="6"/>
      <c r="D27" s="6"/>
      <c r="F27" s="12"/>
      <c r="G27" s="16" t="s">
        <v>65</v>
      </c>
      <c r="H27" s="17"/>
    </row>
    <row r="28" spans="1:8" x14ac:dyDescent="0.2">
      <c r="A28" s="12"/>
      <c r="B28" s="6"/>
      <c r="C28" s="6"/>
      <c r="D28" s="6"/>
      <c r="F28" s="12"/>
      <c r="G28" s="16" t="s">
        <v>67</v>
      </c>
      <c r="H28" s="17"/>
    </row>
    <row r="29" spans="1:8" ht="20.25" customHeight="1" x14ac:dyDescent="0.2">
      <c r="A29" s="12"/>
      <c r="B29" s="6"/>
      <c r="C29" s="6"/>
      <c r="D29" s="6"/>
      <c r="F29" s="12"/>
      <c r="G29" s="18" t="s">
        <v>66</v>
      </c>
      <c r="H29" s="19"/>
    </row>
    <row r="31" spans="1:8" x14ac:dyDescent="0.2">
      <c r="B31" s="20"/>
      <c r="C31" s="20"/>
      <c r="D31" s="21"/>
      <c r="E31" s="22"/>
      <c r="F31" s="23"/>
      <c r="G31" s="24" t="s">
        <v>41</v>
      </c>
      <c r="H31" s="25"/>
    </row>
    <row r="32" spans="1:8" ht="53.25" customHeight="1" x14ac:dyDescent="0.2">
      <c r="A32" s="26" t="s">
        <v>40</v>
      </c>
      <c r="B32" s="27" t="s">
        <v>133</v>
      </c>
      <c r="C32" s="27"/>
      <c r="D32" s="28"/>
      <c r="E32" s="29" t="s">
        <v>39</v>
      </c>
      <c r="F32" s="1"/>
      <c r="G32" s="30">
        <v>2000317</v>
      </c>
      <c r="H32" s="31"/>
    </row>
    <row r="33" spans="1:8" ht="30" customHeight="1" x14ac:dyDescent="0.2">
      <c r="A33" s="26" t="s">
        <v>38</v>
      </c>
      <c r="B33" s="27" t="s">
        <v>134</v>
      </c>
      <c r="C33" s="27"/>
      <c r="D33" s="28"/>
      <c r="E33" s="29" t="s">
        <v>37</v>
      </c>
      <c r="F33" s="29"/>
      <c r="G33" s="30">
        <v>150</v>
      </c>
      <c r="H33" s="31"/>
    </row>
    <row r="34" spans="1:8" ht="18.75" customHeight="1" x14ac:dyDescent="0.2">
      <c r="A34" s="26" t="s">
        <v>36</v>
      </c>
      <c r="B34" s="27" t="s">
        <v>135</v>
      </c>
      <c r="C34" s="27"/>
      <c r="D34" s="28"/>
      <c r="E34" s="29" t="s">
        <v>35</v>
      </c>
      <c r="F34" s="29"/>
      <c r="G34" s="30">
        <v>5910136300</v>
      </c>
      <c r="H34" s="31"/>
    </row>
    <row r="35" spans="1:8" x14ac:dyDescent="0.2">
      <c r="A35" s="26" t="s">
        <v>158</v>
      </c>
      <c r="B35" s="27" t="s">
        <v>136</v>
      </c>
      <c r="C35" s="27"/>
      <c r="D35" s="28"/>
      <c r="E35" s="29" t="s">
        <v>34</v>
      </c>
      <c r="F35" s="32"/>
      <c r="G35" s="30">
        <v>1009</v>
      </c>
      <c r="H35" s="31"/>
    </row>
    <row r="36" spans="1:8" ht="18" customHeight="1" x14ac:dyDescent="0.2">
      <c r="A36" s="26" t="s">
        <v>33</v>
      </c>
      <c r="B36" s="27" t="s">
        <v>137</v>
      </c>
      <c r="C36" s="27"/>
      <c r="D36" s="28"/>
      <c r="E36" s="29" t="s">
        <v>32</v>
      </c>
      <c r="F36" s="32"/>
      <c r="G36" s="30"/>
      <c r="H36" s="31"/>
    </row>
    <row r="37" spans="1:8" ht="38.25" customHeight="1" x14ac:dyDescent="0.2">
      <c r="A37" s="26" t="s">
        <v>31</v>
      </c>
      <c r="B37" s="27" t="s">
        <v>138</v>
      </c>
      <c r="C37" s="27"/>
      <c r="D37" s="28"/>
      <c r="E37" s="33" t="s">
        <v>30</v>
      </c>
      <c r="F37" s="32"/>
      <c r="G37" s="30" t="s">
        <v>139</v>
      </c>
      <c r="H37" s="31"/>
    </row>
    <row r="38" spans="1:8" ht="18.75" customHeight="1" x14ac:dyDescent="0.2">
      <c r="A38" s="26" t="s">
        <v>29</v>
      </c>
      <c r="B38" s="34"/>
      <c r="C38" s="35"/>
      <c r="D38" s="36" t="s">
        <v>140</v>
      </c>
      <c r="E38" s="37" t="s">
        <v>28</v>
      </c>
      <c r="F38" s="37"/>
      <c r="G38" s="37"/>
      <c r="H38" s="38"/>
    </row>
    <row r="39" spans="1:8" ht="18.75" customHeight="1" x14ac:dyDescent="0.2">
      <c r="A39" s="26" t="s">
        <v>27</v>
      </c>
      <c r="B39" s="27"/>
      <c r="C39" s="39"/>
      <c r="D39" s="40" t="s">
        <v>141</v>
      </c>
      <c r="E39" s="37" t="s">
        <v>26</v>
      </c>
      <c r="F39" s="37"/>
      <c r="G39" s="37"/>
      <c r="H39" s="32"/>
    </row>
    <row r="40" spans="1:8" ht="18.75" customHeight="1" x14ac:dyDescent="0.2">
      <c r="A40" s="26" t="s">
        <v>25</v>
      </c>
      <c r="B40" s="27" t="s">
        <v>142</v>
      </c>
      <c r="C40" s="27"/>
      <c r="D40" s="27"/>
      <c r="E40" s="27"/>
      <c r="F40" s="27"/>
      <c r="G40" s="27"/>
      <c r="H40" s="39"/>
    </row>
    <row r="41" spans="1:8" ht="18.75" customHeight="1" x14ac:dyDescent="0.2">
      <c r="A41" s="26" t="s">
        <v>24</v>
      </c>
      <c r="B41" s="41" t="s">
        <v>143</v>
      </c>
      <c r="C41" s="41"/>
      <c r="D41" s="41"/>
      <c r="E41" s="41"/>
      <c r="F41" s="42"/>
      <c r="G41" s="42"/>
      <c r="H41" s="43"/>
    </row>
    <row r="42" spans="1:8" ht="18.75" customHeight="1" x14ac:dyDescent="0.2">
      <c r="A42" s="26" t="s">
        <v>23</v>
      </c>
      <c r="B42" s="27" t="s">
        <v>144</v>
      </c>
      <c r="C42" s="27"/>
      <c r="D42" s="27"/>
      <c r="E42" s="27"/>
      <c r="F42" s="27"/>
      <c r="G42" s="27"/>
      <c r="H42" s="27"/>
    </row>
    <row r="43" spans="1:8" x14ac:dyDescent="0.2">
      <c r="A43" s="44"/>
      <c r="B43" s="45"/>
      <c r="C43" s="45"/>
      <c r="D43" s="45"/>
      <c r="E43" s="45"/>
      <c r="F43" s="45"/>
      <c r="G43" s="45"/>
      <c r="H43" s="45"/>
    </row>
    <row r="44" spans="1:8" x14ac:dyDescent="0.2">
      <c r="A44" s="44" t="s">
        <v>55</v>
      </c>
      <c r="B44" s="44"/>
      <c r="C44" s="44"/>
      <c r="D44" s="44"/>
      <c r="E44" s="44"/>
      <c r="F44" s="44"/>
      <c r="G44" s="44"/>
      <c r="H44" s="44"/>
    </row>
    <row r="45" spans="1:8" s="47" customFormat="1" x14ac:dyDescent="0.2">
      <c r="A45" s="46" t="s">
        <v>156</v>
      </c>
      <c r="B45" s="46"/>
      <c r="C45" s="46"/>
      <c r="D45" s="46"/>
      <c r="E45" s="46"/>
      <c r="F45" s="46"/>
      <c r="G45" s="46"/>
      <c r="H45" s="46"/>
    </row>
    <row r="46" spans="1:8" x14ac:dyDescent="0.2">
      <c r="A46" s="48"/>
      <c r="B46" s="49"/>
      <c r="C46" s="48"/>
      <c r="D46" s="48"/>
      <c r="E46" s="48"/>
      <c r="F46" s="48"/>
      <c r="G46" s="48"/>
      <c r="H46" s="48" t="s">
        <v>63</v>
      </c>
    </row>
    <row r="47" spans="1:8" s="53" customFormat="1" ht="18.75" customHeight="1" x14ac:dyDescent="0.2">
      <c r="A47" s="50" t="s">
        <v>22</v>
      </c>
      <c r="B47" s="51" t="s">
        <v>21</v>
      </c>
      <c r="C47" s="51" t="s">
        <v>56</v>
      </c>
      <c r="D47" s="52" t="s">
        <v>57</v>
      </c>
      <c r="E47" s="51" t="s">
        <v>58</v>
      </c>
      <c r="F47" s="51"/>
      <c r="G47" s="51"/>
      <c r="H47" s="51"/>
    </row>
    <row r="48" spans="1:8" s="53" customFormat="1" ht="63" customHeight="1" x14ac:dyDescent="0.2">
      <c r="A48" s="50"/>
      <c r="B48" s="51"/>
      <c r="C48" s="51"/>
      <c r="D48" s="54"/>
      <c r="E48" s="55" t="s">
        <v>59</v>
      </c>
      <c r="F48" s="55" t="s">
        <v>60</v>
      </c>
      <c r="G48" s="55" t="s">
        <v>61</v>
      </c>
      <c r="H48" s="55" t="s">
        <v>62</v>
      </c>
    </row>
    <row r="49" spans="1:10" x14ac:dyDescent="0.2">
      <c r="A49" s="56">
        <v>1</v>
      </c>
      <c r="B49" s="57">
        <v>2</v>
      </c>
      <c r="C49" s="57">
        <v>3</v>
      </c>
      <c r="D49" s="57">
        <v>4</v>
      </c>
      <c r="E49" s="57">
        <v>5</v>
      </c>
      <c r="F49" s="57">
        <v>6</v>
      </c>
      <c r="G49" s="57">
        <v>7</v>
      </c>
      <c r="H49" s="57">
        <v>8</v>
      </c>
    </row>
    <row r="50" spans="1:10" x14ac:dyDescent="0.2">
      <c r="A50" s="58" t="s">
        <v>20</v>
      </c>
      <c r="B50" s="58"/>
      <c r="C50" s="58"/>
      <c r="D50" s="58"/>
      <c r="E50" s="58"/>
      <c r="F50" s="58"/>
      <c r="G50" s="58"/>
      <c r="H50" s="58"/>
    </row>
    <row r="51" spans="1:10" s="60" customFormat="1" ht="18.75" customHeight="1" x14ac:dyDescent="0.2">
      <c r="A51" s="59" t="s">
        <v>19</v>
      </c>
      <c r="B51" s="59"/>
      <c r="C51" s="59"/>
      <c r="D51" s="59"/>
      <c r="E51" s="59"/>
      <c r="F51" s="59"/>
      <c r="G51" s="59"/>
      <c r="H51" s="59"/>
    </row>
    <row r="52" spans="1:10" s="60" customFormat="1" ht="27.75" customHeight="1" x14ac:dyDescent="0.2">
      <c r="A52" s="61" t="s">
        <v>78</v>
      </c>
      <c r="B52" s="62">
        <v>1000</v>
      </c>
      <c r="C52" s="63">
        <f>C53+C54</f>
        <v>334803.64559999999</v>
      </c>
      <c r="D52" s="63">
        <f>E52+F52+G52+H52</f>
        <v>336348.8</v>
      </c>
      <c r="E52" s="63">
        <f>E53+E54</f>
        <v>86487.2</v>
      </c>
      <c r="F52" s="63">
        <f>F53+F54</f>
        <v>88787.199999999997</v>
      </c>
      <c r="G52" s="63">
        <f t="shared" ref="G52:H52" si="0">G53+G54</f>
        <v>76987.199999999997</v>
      </c>
      <c r="H52" s="63">
        <f t="shared" si="0"/>
        <v>84087.2</v>
      </c>
    </row>
    <row r="53" spans="1:10" s="60" customFormat="1" ht="38.25" customHeight="1" x14ac:dyDescent="0.2">
      <c r="A53" s="1" t="s">
        <v>150</v>
      </c>
      <c r="B53" s="3">
        <v>1001</v>
      </c>
      <c r="C53" s="2">
        <v>334148.8456</v>
      </c>
      <c r="D53" s="2">
        <v>334148.8</v>
      </c>
      <c r="E53" s="2">
        <v>85937.2</v>
      </c>
      <c r="F53" s="2">
        <v>88237.2</v>
      </c>
      <c r="G53" s="2">
        <v>76437.2</v>
      </c>
      <c r="H53" s="2">
        <v>83537.2</v>
      </c>
      <c r="J53" s="64"/>
    </row>
    <row r="54" spans="1:10" s="60" customFormat="1" ht="39" customHeight="1" x14ac:dyDescent="0.2">
      <c r="A54" s="1" t="s">
        <v>151</v>
      </c>
      <c r="B54" s="3">
        <v>1002</v>
      </c>
      <c r="C54" s="2">
        <v>654.79999999999995</v>
      </c>
      <c r="D54" s="2">
        <v>2200</v>
      </c>
      <c r="E54" s="2">
        <v>550</v>
      </c>
      <c r="F54" s="2">
        <v>550</v>
      </c>
      <c r="G54" s="2">
        <v>550</v>
      </c>
      <c r="H54" s="2">
        <v>550</v>
      </c>
    </row>
    <row r="55" spans="1:10" s="60" customFormat="1" x14ac:dyDescent="0.2">
      <c r="A55" s="61" t="s">
        <v>79</v>
      </c>
      <c r="B55" s="62">
        <v>1010</v>
      </c>
      <c r="C55" s="63">
        <f>SUM(C56:C64)</f>
        <v>38026</v>
      </c>
      <c r="D55" s="63">
        <f>SUM(D56:D64)</f>
        <v>50255</v>
      </c>
      <c r="E55" s="63">
        <f>SUM(E56:E64)</f>
        <v>13832.5</v>
      </c>
      <c r="F55" s="63">
        <f t="shared" ref="F55:H55" si="1">SUM(F56:F64)</f>
        <v>11045.7</v>
      </c>
      <c r="G55" s="63">
        <f t="shared" si="1"/>
        <v>14817</v>
      </c>
      <c r="H55" s="63">
        <f t="shared" si="1"/>
        <v>10559.8</v>
      </c>
    </row>
    <row r="56" spans="1:10" s="60" customFormat="1" ht="37.5" x14ac:dyDescent="0.2">
      <c r="A56" s="65" t="s">
        <v>95</v>
      </c>
      <c r="B56" s="66">
        <v>1011</v>
      </c>
      <c r="C56" s="2">
        <v>1650</v>
      </c>
      <c r="D56" s="2">
        <v>2006</v>
      </c>
      <c r="E56" s="2">
        <v>550</v>
      </c>
      <c r="F56" s="2">
        <v>450</v>
      </c>
      <c r="G56" s="2">
        <v>356</v>
      </c>
      <c r="H56" s="2">
        <v>650</v>
      </c>
    </row>
    <row r="57" spans="1:10" s="60" customFormat="1" x14ac:dyDescent="0.2">
      <c r="A57" s="65" t="s">
        <v>96</v>
      </c>
      <c r="B57" s="66">
        <v>1012</v>
      </c>
      <c r="C57" s="2">
        <v>0</v>
      </c>
      <c r="D57" s="2">
        <v>0</v>
      </c>
      <c r="E57" s="2"/>
      <c r="F57" s="2"/>
      <c r="G57" s="2"/>
      <c r="H57" s="2"/>
    </row>
    <row r="58" spans="1:10" s="60" customFormat="1" x14ac:dyDescent="0.2">
      <c r="A58" s="65" t="s">
        <v>97</v>
      </c>
      <c r="B58" s="66">
        <v>1013</v>
      </c>
      <c r="C58" s="2">
        <v>0</v>
      </c>
      <c r="D58" s="2">
        <v>0</v>
      </c>
      <c r="E58" s="2"/>
      <c r="F58" s="2"/>
      <c r="G58" s="2"/>
      <c r="H58" s="2"/>
    </row>
    <row r="59" spans="1:10" s="60" customFormat="1" x14ac:dyDescent="0.2">
      <c r="A59" s="65" t="s">
        <v>98</v>
      </c>
      <c r="B59" s="66">
        <v>1014</v>
      </c>
      <c r="C59" s="2">
        <v>20569.599999999999</v>
      </c>
      <c r="D59" s="2">
        <v>35627.9</v>
      </c>
      <c r="E59" s="2">
        <v>9715.2999999999993</v>
      </c>
      <c r="F59" s="2">
        <v>7560.7000000000007</v>
      </c>
      <c r="G59" s="2">
        <v>11447</v>
      </c>
      <c r="H59" s="2">
        <v>6904.9</v>
      </c>
    </row>
    <row r="60" spans="1:10" s="67" customFormat="1" ht="37.5" x14ac:dyDescent="0.2">
      <c r="A60" s="1" t="s">
        <v>157</v>
      </c>
      <c r="B60" s="3">
        <v>1015</v>
      </c>
      <c r="C60" s="2">
        <v>14120</v>
      </c>
      <c r="D60" s="2">
        <v>11200</v>
      </c>
      <c r="E60" s="2">
        <v>3100</v>
      </c>
      <c r="F60" s="2">
        <v>2700</v>
      </c>
      <c r="G60" s="2">
        <v>2700</v>
      </c>
      <c r="H60" s="2">
        <v>2700</v>
      </c>
    </row>
    <row r="61" spans="1:10" s="67" customFormat="1" ht="20.25" customHeight="1" x14ac:dyDescent="0.2">
      <c r="A61" s="68" t="s">
        <v>99</v>
      </c>
      <c r="B61" s="3">
        <v>1016</v>
      </c>
      <c r="C61" s="2">
        <v>1150</v>
      </c>
      <c r="D61" s="2">
        <v>900</v>
      </c>
      <c r="E61" s="2">
        <v>300</v>
      </c>
      <c r="F61" s="2">
        <v>200</v>
      </c>
      <c r="G61" s="2">
        <v>200</v>
      </c>
      <c r="H61" s="2">
        <v>200</v>
      </c>
    </row>
    <row r="62" spans="1:10" s="60" customFormat="1" ht="37.5" x14ac:dyDescent="0.2">
      <c r="A62" s="65" t="s">
        <v>100</v>
      </c>
      <c r="B62" s="66">
        <v>1017</v>
      </c>
      <c r="C62" s="2">
        <v>7.5</v>
      </c>
      <c r="D62" s="2">
        <v>12.2</v>
      </c>
      <c r="E62" s="2">
        <v>12.2</v>
      </c>
      <c r="F62" s="2"/>
      <c r="G62" s="2"/>
      <c r="H62" s="2"/>
    </row>
    <row r="63" spans="1:10" s="60" customFormat="1" ht="37.5" x14ac:dyDescent="0.2">
      <c r="A63" s="65" t="s">
        <v>101</v>
      </c>
      <c r="B63" s="66">
        <v>1018</v>
      </c>
      <c r="C63" s="2">
        <v>40</v>
      </c>
      <c r="D63" s="2">
        <v>20</v>
      </c>
      <c r="E63" s="2">
        <v>5</v>
      </c>
      <c r="F63" s="2">
        <v>5</v>
      </c>
      <c r="G63" s="2">
        <v>5</v>
      </c>
      <c r="H63" s="2">
        <v>5</v>
      </c>
    </row>
    <row r="64" spans="1:10" s="60" customFormat="1" ht="37.5" x14ac:dyDescent="0.2">
      <c r="A64" s="1" t="s">
        <v>148</v>
      </c>
      <c r="B64" s="3">
        <v>1019</v>
      </c>
      <c r="C64" s="2">
        <v>488.9</v>
      </c>
      <c r="D64" s="2">
        <v>488.9</v>
      </c>
      <c r="E64" s="2">
        <v>150</v>
      </c>
      <c r="F64" s="2">
        <v>130</v>
      </c>
      <c r="G64" s="2">
        <v>109</v>
      </c>
      <c r="H64" s="2">
        <v>99.9</v>
      </c>
    </row>
    <row r="65" spans="1:10" s="60" customFormat="1" ht="23.25" customHeight="1" x14ac:dyDescent="0.2">
      <c r="A65" s="61" t="s">
        <v>76</v>
      </c>
      <c r="B65" s="62">
        <v>1020</v>
      </c>
      <c r="C65" s="63">
        <f>C66+C68</f>
        <v>13479.6</v>
      </c>
      <c r="D65" s="63">
        <f>E65+F65+G65+H65</f>
        <v>14237.4</v>
      </c>
      <c r="E65" s="63">
        <f>E66+E68</f>
        <v>3559.3</v>
      </c>
      <c r="F65" s="63">
        <f>F66+F68</f>
        <v>3559.4</v>
      </c>
      <c r="G65" s="63">
        <f t="shared" ref="G65:H65" si="2">G66+G68</f>
        <v>3559.3</v>
      </c>
      <c r="H65" s="63">
        <f t="shared" si="2"/>
        <v>3559.4</v>
      </c>
    </row>
    <row r="66" spans="1:10" ht="41.25" customHeight="1" x14ac:dyDescent="0.3">
      <c r="A66" s="69" t="s">
        <v>118</v>
      </c>
      <c r="B66" s="70">
        <v>1021</v>
      </c>
      <c r="C66" s="2">
        <v>13442.2</v>
      </c>
      <c r="D66" s="2">
        <v>14200</v>
      </c>
      <c r="E66" s="2">
        <v>3550</v>
      </c>
      <c r="F66" s="2">
        <v>3550</v>
      </c>
      <c r="G66" s="2">
        <v>3550</v>
      </c>
      <c r="H66" s="2">
        <v>3550</v>
      </c>
    </row>
    <row r="67" spans="1:10" ht="57.75" customHeight="1" x14ac:dyDescent="0.3">
      <c r="A67" s="69" t="s">
        <v>122</v>
      </c>
      <c r="B67" s="70" t="s">
        <v>123</v>
      </c>
      <c r="C67" s="2">
        <v>13442.2</v>
      </c>
      <c r="D67" s="2">
        <v>14200</v>
      </c>
      <c r="E67" s="2">
        <v>3550</v>
      </c>
      <c r="F67" s="2">
        <v>3550</v>
      </c>
      <c r="G67" s="2">
        <v>3550</v>
      </c>
      <c r="H67" s="2">
        <v>3550</v>
      </c>
    </row>
    <row r="68" spans="1:10" ht="21" customHeight="1" x14ac:dyDescent="0.3">
      <c r="A68" s="71" t="s">
        <v>102</v>
      </c>
      <c r="B68" s="70">
        <v>1022</v>
      </c>
      <c r="C68" s="2">
        <v>37.4</v>
      </c>
      <c r="D68" s="2">
        <v>37.400000000000006</v>
      </c>
      <c r="E68" s="2">
        <v>9.3000000000000007</v>
      </c>
      <c r="F68" s="2">
        <v>9.4</v>
      </c>
      <c r="G68" s="2">
        <v>9.3000000000000007</v>
      </c>
      <c r="H68" s="2">
        <v>9.4</v>
      </c>
    </row>
    <row r="69" spans="1:10" s="60" customFormat="1" ht="23.25" customHeight="1" x14ac:dyDescent="0.2">
      <c r="A69" s="61" t="s">
        <v>77</v>
      </c>
      <c r="B69" s="62">
        <v>1030</v>
      </c>
      <c r="C69" s="63">
        <f>C70</f>
        <v>3720</v>
      </c>
      <c r="D69" s="63">
        <f t="shared" ref="D69:D104" si="3">E69+F69+G69+H69</f>
        <v>1400</v>
      </c>
      <c r="E69" s="63">
        <f>E70</f>
        <v>350</v>
      </c>
      <c r="F69" s="63">
        <f>F70</f>
        <v>350</v>
      </c>
      <c r="G69" s="63">
        <f t="shared" ref="G69:H69" si="4">G70</f>
        <v>350</v>
      </c>
      <c r="H69" s="63">
        <f t="shared" si="4"/>
        <v>350</v>
      </c>
    </row>
    <row r="70" spans="1:10" s="60" customFormat="1" ht="19.5" customHeight="1" x14ac:dyDescent="0.2">
      <c r="A70" s="1" t="s">
        <v>103</v>
      </c>
      <c r="B70" s="70">
        <v>1031</v>
      </c>
      <c r="C70" s="2">
        <v>3720</v>
      </c>
      <c r="D70" s="2">
        <v>1400</v>
      </c>
      <c r="E70" s="2">
        <v>350</v>
      </c>
      <c r="F70" s="2">
        <v>350</v>
      </c>
      <c r="G70" s="2">
        <v>350</v>
      </c>
      <c r="H70" s="2">
        <v>350</v>
      </c>
    </row>
    <row r="71" spans="1:10" s="60" customFormat="1" ht="19.5" customHeight="1" x14ac:dyDescent="0.2">
      <c r="A71" s="61" t="s">
        <v>48</v>
      </c>
      <c r="B71" s="62">
        <v>1040</v>
      </c>
      <c r="C71" s="63">
        <f t="shared" ref="C71:E71" si="5">C52+C55+C65+C69</f>
        <v>390029.24559999997</v>
      </c>
      <c r="D71" s="63">
        <f t="shared" si="5"/>
        <v>402241.2</v>
      </c>
      <c r="E71" s="63">
        <f t="shared" si="5"/>
        <v>104229</v>
      </c>
      <c r="F71" s="63">
        <f>F52+F55+F65+F69</f>
        <v>103742.29999999999</v>
      </c>
      <c r="G71" s="63">
        <f t="shared" ref="G71:H71" si="6">G52+G55+G65+G69</f>
        <v>95713.5</v>
      </c>
      <c r="H71" s="63">
        <f t="shared" si="6"/>
        <v>98556.4</v>
      </c>
    </row>
    <row r="72" spans="1:10" ht="23.25" customHeight="1" x14ac:dyDescent="0.2">
      <c r="A72" s="61" t="s">
        <v>75</v>
      </c>
      <c r="B72" s="62">
        <v>1050</v>
      </c>
      <c r="C72" s="63">
        <f>C73+C74+C75+C79+C80+C81+C82+C83+C84</f>
        <v>352579.10172873561</v>
      </c>
      <c r="D72" s="63">
        <f t="shared" ref="D72:E72" si="7">D73+D74+D75+D79+D80+D81+D82+D83+D84</f>
        <v>364862.04817618366</v>
      </c>
      <c r="E72" s="63">
        <f t="shared" si="7"/>
        <v>94384.394232998558</v>
      </c>
      <c r="F72" s="63">
        <f>F73+F74+F75+F79+F80+F81+F82+F83+F84</f>
        <v>94468.260374748919</v>
      </c>
      <c r="G72" s="63">
        <f t="shared" ref="G72:H72" si="8">G73+G74+G75+G79+G80+G81+G82+G83+G84</f>
        <v>86762.365858249628</v>
      </c>
      <c r="H72" s="63">
        <f t="shared" si="8"/>
        <v>89247.027710186507</v>
      </c>
    </row>
    <row r="73" spans="1:10" ht="21" customHeight="1" x14ac:dyDescent="0.2">
      <c r="A73" s="1" t="s">
        <v>105</v>
      </c>
      <c r="B73" s="3">
        <v>1051</v>
      </c>
      <c r="C73" s="2">
        <v>151587.7551724138</v>
      </c>
      <c r="D73" s="2">
        <v>152949.57926542324</v>
      </c>
      <c r="E73" s="2">
        <v>38383.65200573887</v>
      </c>
      <c r="F73" s="2">
        <v>39413.201004304159</v>
      </c>
      <c r="G73" s="2">
        <v>39003.267001434717</v>
      </c>
      <c r="H73" s="2">
        <v>36149.459253945482</v>
      </c>
      <c r="J73" s="72"/>
    </row>
    <row r="74" spans="1:10" ht="21.75" customHeight="1" x14ac:dyDescent="0.2">
      <c r="A74" s="1" t="s">
        <v>106</v>
      </c>
      <c r="B74" s="3">
        <v>1052</v>
      </c>
      <c r="C74" s="2">
        <v>33277.087356321848</v>
      </c>
      <c r="D74" s="2">
        <v>33551.168510760413</v>
      </c>
      <c r="E74" s="2">
        <v>8407.7890272596796</v>
      </c>
      <c r="F74" s="2">
        <v>8643.7797704447676</v>
      </c>
      <c r="G74" s="2">
        <v>8571.5932568149256</v>
      </c>
      <c r="H74" s="2">
        <v>7928.0064562410371</v>
      </c>
    </row>
    <row r="75" spans="1:10" x14ac:dyDescent="0.2">
      <c r="A75" s="1" t="s">
        <v>119</v>
      </c>
      <c r="B75" s="57">
        <v>1053</v>
      </c>
      <c r="C75" s="2">
        <v>92990.599999999991</v>
      </c>
      <c r="D75" s="2">
        <v>92620</v>
      </c>
      <c r="E75" s="2">
        <v>22650</v>
      </c>
      <c r="F75" s="2">
        <v>25090</v>
      </c>
      <c r="G75" s="2">
        <v>25500</v>
      </c>
      <c r="H75" s="2">
        <v>19380</v>
      </c>
      <c r="J75" s="72"/>
    </row>
    <row r="76" spans="1:10" ht="56.25" x14ac:dyDescent="0.2">
      <c r="A76" s="1" t="s">
        <v>94</v>
      </c>
      <c r="B76" s="57" t="s">
        <v>124</v>
      </c>
      <c r="C76" s="2">
        <v>3233.8999999999996</v>
      </c>
      <c r="D76" s="2">
        <v>3370</v>
      </c>
      <c r="E76" s="2">
        <v>800</v>
      </c>
      <c r="F76" s="2">
        <v>890</v>
      </c>
      <c r="G76" s="2">
        <v>800</v>
      </c>
      <c r="H76" s="2">
        <v>880</v>
      </c>
    </row>
    <row r="77" spans="1:10" x14ac:dyDescent="0.2">
      <c r="A77" s="65" t="s">
        <v>73</v>
      </c>
      <c r="B77" s="57" t="s">
        <v>125</v>
      </c>
      <c r="C77" s="2">
        <v>84106.7</v>
      </c>
      <c r="D77" s="2">
        <v>83300</v>
      </c>
      <c r="E77" s="2">
        <v>20400</v>
      </c>
      <c r="F77" s="2">
        <v>22700</v>
      </c>
      <c r="G77" s="2">
        <v>23200</v>
      </c>
      <c r="H77" s="2">
        <v>17000</v>
      </c>
    </row>
    <row r="78" spans="1:10" x14ac:dyDescent="0.2">
      <c r="A78" s="65" t="s">
        <v>74</v>
      </c>
      <c r="B78" s="57" t="s">
        <v>126</v>
      </c>
      <c r="C78" s="2">
        <v>5650</v>
      </c>
      <c r="D78" s="2">
        <v>5950</v>
      </c>
      <c r="E78" s="2">
        <v>1450</v>
      </c>
      <c r="F78" s="2">
        <v>1500</v>
      </c>
      <c r="G78" s="2">
        <v>1500</v>
      </c>
      <c r="H78" s="2">
        <v>1500</v>
      </c>
    </row>
    <row r="79" spans="1:10" ht="19.5" customHeight="1" x14ac:dyDescent="0.2">
      <c r="A79" s="65" t="s">
        <v>104</v>
      </c>
      <c r="B79" s="66">
        <v>1054</v>
      </c>
      <c r="C79" s="2">
        <v>17431.459199999998</v>
      </c>
      <c r="D79" s="2">
        <v>20884.100400000003</v>
      </c>
      <c r="E79" s="2">
        <v>6826.4532000000008</v>
      </c>
      <c r="F79" s="2">
        <v>5204.3796000000002</v>
      </c>
      <c r="G79" s="2">
        <v>2575.6056000000003</v>
      </c>
      <c r="H79" s="2">
        <v>6277.6620000000003</v>
      </c>
    </row>
    <row r="80" spans="1:10" s="47" customFormat="1" ht="131.25" x14ac:dyDescent="0.2">
      <c r="A80" s="1" t="s">
        <v>159</v>
      </c>
      <c r="B80" s="38">
        <v>1055</v>
      </c>
      <c r="C80" s="2">
        <v>32839.5</v>
      </c>
      <c r="D80" s="2">
        <v>40400</v>
      </c>
      <c r="E80" s="2">
        <v>12000</v>
      </c>
      <c r="F80" s="2">
        <v>10000</v>
      </c>
      <c r="G80" s="2">
        <v>5000</v>
      </c>
      <c r="H80" s="2">
        <v>13400</v>
      </c>
    </row>
    <row r="81" spans="1:8" ht="37.5" x14ac:dyDescent="0.2">
      <c r="A81" s="65" t="s">
        <v>107</v>
      </c>
      <c r="B81" s="57">
        <v>1056</v>
      </c>
      <c r="C81" s="2">
        <v>24206</v>
      </c>
      <c r="D81" s="2">
        <v>24206</v>
      </c>
      <c r="E81" s="2">
        <v>6051.5</v>
      </c>
      <c r="F81" s="2">
        <v>6051.5</v>
      </c>
      <c r="G81" s="2">
        <v>6051.5</v>
      </c>
      <c r="H81" s="2">
        <v>6051.5</v>
      </c>
    </row>
    <row r="82" spans="1:8" x14ac:dyDescent="0.2">
      <c r="A82" s="65" t="s">
        <v>108</v>
      </c>
      <c r="B82" s="57">
        <v>1057</v>
      </c>
      <c r="C82" s="2">
        <v>141.69999999999999</v>
      </c>
      <c r="D82" s="2">
        <v>146.20000000000002</v>
      </c>
      <c r="E82" s="2">
        <v>40</v>
      </c>
      <c r="F82" s="2">
        <v>35.4</v>
      </c>
      <c r="G82" s="2">
        <v>35.4</v>
      </c>
      <c r="H82" s="2">
        <v>35.4</v>
      </c>
    </row>
    <row r="83" spans="1:8" ht="36" customHeight="1" x14ac:dyDescent="0.2">
      <c r="A83" s="65" t="s">
        <v>109</v>
      </c>
      <c r="B83" s="57">
        <v>1058</v>
      </c>
      <c r="C83" s="2">
        <v>105</v>
      </c>
      <c r="D83" s="2">
        <v>105</v>
      </c>
      <c r="E83" s="2">
        <v>25</v>
      </c>
      <c r="F83" s="2">
        <v>30</v>
      </c>
      <c r="G83" s="2">
        <v>25</v>
      </c>
      <c r="H83" s="2">
        <v>25</v>
      </c>
    </row>
    <row r="84" spans="1:8" ht="23.25" customHeight="1" x14ac:dyDescent="0.2">
      <c r="A84" s="65" t="s">
        <v>110</v>
      </c>
      <c r="B84" s="57">
        <v>1059</v>
      </c>
      <c r="C84" s="2">
        <v>0</v>
      </c>
      <c r="D84" s="2">
        <v>0</v>
      </c>
      <c r="E84" s="2"/>
      <c r="F84" s="2"/>
      <c r="G84" s="2"/>
      <c r="H84" s="2"/>
    </row>
    <row r="85" spans="1:8" ht="24.75" customHeight="1" x14ac:dyDescent="0.2">
      <c r="A85" s="61" t="s">
        <v>80</v>
      </c>
      <c r="B85" s="62">
        <v>1060</v>
      </c>
      <c r="C85" s="63">
        <f>C86+C87+C88+C89+C90+C91+C92+C93+C94</f>
        <v>30937.798271264372</v>
      </c>
      <c r="D85" s="63">
        <f>D86+D87+D88+D89+D90+D91+D92+D93+D94</f>
        <v>30761.051823816357</v>
      </c>
      <c r="E85" s="63">
        <f>E86+E87+E88+E89+E90+E91+E92+E93+E94</f>
        <v>8001.6057670014352</v>
      </c>
      <c r="F85" s="63">
        <f>F86+F87+F88+F89+F90+F91+F92+F93+F94</f>
        <v>7578.2396252510762</v>
      </c>
      <c r="G85" s="63">
        <f t="shared" ref="G85:H85" si="9">G86+G87+G88+G89+G90+G91+G92+G93+G94</f>
        <v>7572.4341417503592</v>
      </c>
      <c r="H85" s="63">
        <f t="shared" si="9"/>
        <v>7608.7722898134871</v>
      </c>
    </row>
    <row r="86" spans="1:8" ht="24.75" customHeight="1" x14ac:dyDescent="0.2">
      <c r="A86" s="1" t="s">
        <v>105</v>
      </c>
      <c r="B86" s="3">
        <v>1061</v>
      </c>
      <c r="C86" s="2">
        <v>22906.944827586209</v>
      </c>
      <c r="D86" s="2">
        <v>22905.304734576755</v>
      </c>
      <c r="E86" s="2">
        <v>5943.631994261119</v>
      </c>
      <c r="F86" s="2">
        <v>5633.1989956958396</v>
      </c>
      <c r="G86" s="2">
        <v>5692.5329985652797</v>
      </c>
      <c r="H86" s="2">
        <v>5635.9407460545199</v>
      </c>
    </row>
    <row r="87" spans="1:8" ht="24.75" customHeight="1" x14ac:dyDescent="0.2">
      <c r="A87" s="1" t="s">
        <v>106</v>
      </c>
      <c r="B87" s="3">
        <v>1062</v>
      </c>
      <c r="C87" s="2">
        <v>5033.5126436781611</v>
      </c>
      <c r="D87" s="2">
        <v>5031.7474892395985</v>
      </c>
      <c r="E87" s="2">
        <v>1304.8269727403156</v>
      </c>
      <c r="F87" s="2">
        <v>1237.2202295552368</v>
      </c>
      <c r="G87" s="2">
        <v>1251.7067431850792</v>
      </c>
      <c r="H87" s="2">
        <v>1237.993543758967</v>
      </c>
    </row>
    <row r="88" spans="1:8" ht="101.25" customHeight="1" x14ac:dyDescent="0.2">
      <c r="A88" s="65" t="s">
        <v>160</v>
      </c>
      <c r="B88" s="66">
        <v>1063</v>
      </c>
      <c r="C88" s="2">
        <v>410</v>
      </c>
      <c r="D88" s="2">
        <v>400</v>
      </c>
      <c r="E88" s="2">
        <v>100</v>
      </c>
      <c r="F88" s="2">
        <v>100</v>
      </c>
      <c r="G88" s="2">
        <v>100</v>
      </c>
      <c r="H88" s="2">
        <v>100</v>
      </c>
    </row>
    <row r="89" spans="1:8" x14ac:dyDescent="0.2">
      <c r="A89" s="65" t="s">
        <v>104</v>
      </c>
      <c r="B89" s="66">
        <v>1064</v>
      </c>
      <c r="C89" s="2">
        <v>502.14080000000058</v>
      </c>
      <c r="D89" s="2">
        <v>601.59960000000001</v>
      </c>
      <c r="E89" s="2">
        <v>196.64680000000001</v>
      </c>
      <c r="F89" s="2">
        <v>149.9204</v>
      </c>
      <c r="G89" s="2">
        <v>74.194400000000002</v>
      </c>
      <c r="H89" s="2">
        <v>180.83799999999999</v>
      </c>
    </row>
    <row r="90" spans="1:8" s="47" customFormat="1" ht="101.25" customHeight="1" x14ac:dyDescent="0.2">
      <c r="A90" s="1" t="s">
        <v>127</v>
      </c>
      <c r="B90" s="3">
        <v>1065</v>
      </c>
      <c r="C90" s="2">
        <v>938</v>
      </c>
      <c r="D90" s="2">
        <v>938</v>
      </c>
      <c r="E90" s="2">
        <v>234.5</v>
      </c>
      <c r="F90" s="2">
        <v>234.5</v>
      </c>
      <c r="G90" s="2">
        <v>234.5</v>
      </c>
      <c r="H90" s="2">
        <v>234.5</v>
      </c>
    </row>
    <row r="91" spans="1:8" ht="37.5" x14ac:dyDescent="0.2">
      <c r="A91" s="65" t="s">
        <v>111</v>
      </c>
      <c r="B91" s="66">
        <v>1066</v>
      </c>
      <c r="C91" s="2">
        <v>1041.8</v>
      </c>
      <c r="D91" s="2">
        <v>800</v>
      </c>
      <c r="E91" s="2">
        <v>200</v>
      </c>
      <c r="F91" s="2">
        <v>200</v>
      </c>
      <c r="G91" s="2">
        <v>200</v>
      </c>
      <c r="H91" s="2">
        <v>200</v>
      </c>
    </row>
    <row r="92" spans="1:8" ht="23.25" customHeight="1" x14ac:dyDescent="0.2">
      <c r="A92" s="73" t="s">
        <v>108</v>
      </c>
      <c r="B92" s="66">
        <v>1067</v>
      </c>
      <c r="C92" s="2">
        <v>81</v>
      </c>
      <c r="D92" s="2">
        <v>60</v>
      </c>
      <c r="E92" s="2">
        <v>15</v>
      </c>
      <c r="F92" s="2">
        <v>15</v>
      </c>
      <c r="G92" s="2">
        <v>15</v>
      </c>
      <c r="H92" s="2">
        <v>15</v>
      </c>
    </row>
    <row r="93" spans="1:8" ht="36.75" customHeight="1" x14ac:dyDescent="0.2">
      <c r="A93" s="73" t="s">
        <v>109</v>
      </c>
      <c r="B93" s="66">
        <v>1068</v>
      </c>
      <c r="C93" s="2">
        <v>11</v>
      </c>
      <c r="D93" s="2">
        <v>11</v>
      </c>
      <c r="E93" s="2">
        <v>2</v>
      </c>
      <c r="F93" s="2">
        <v>5</v>
      </c>
      <c r="G93" s="2">
        <v>2</v>
      </c>
      <c r="H93" s="2">
        <v>2</v>
      </c>
    </row>
    <row r="94" spans="1:8" ht="21" customHeight="1" x14ac:dyDescent="0.2">
      <c r="A94" s="73" t="s">
        <v>110</v>
      </c>
      <c r="B94" s="66">
        <v>1069</v>
      </c>
      <c r="C94" s="2">
        <v>13.4</v>
      </c>
      <c r="D94" s="2">
        <v>13.4</v>
      </c>
      <c r="E94" s="2">
        <v>5</v>
      </c>
      <c r="F94" s="2">
        <v>3.4</v>
      </c>
      <c r="G94" s="2">
        <v>2.5</v>
      </c>
      <c r="H94" s="2">
        <v>2.5</v>
      </c>
    </row>
    <row r="95" spans="1:8" ht="26.25" customHeight="1" x14ac:dyDescent="0.2">
      <c r="A95" s="74" t="s">
        <v>81</v>
      </c>
      <c r="B95" s="62">
        <v>1070</v>
      </c>
      <c r="C95" s="63">
        <f t="shared" ref="C95:D95" si="10">C96+C97+C98+C99+C100+C101+C102+C103</f>
        <v>4445</v>
      </c>
      <c r="D95" s="63">
        <f t="shared" si="10"/>
        <v>4755.7</v>
      </c>
      <c r="E95" s="63">
        <f>E96+E97+E98+E99+E100+E101+E102+E103</f>
        <v>1542.2</v>
      </c>
      <c r="F95" s="63">
        <f>F96+F97+F98+F99+F100+F101+F102+F103</f>
        <v>1202.5</v>
      </c>
      <c r="G95" s="63">
        <v>915</v>
      </c>
      <c r="H95" s="63">
        <v>1165</v>
      </c>
    </row>
    <row r="96" spans="1:8" x14ac:dyDescent="0.2">
      <c r="A96" s="65" t="s">
        <v>112</v>
      </c>
      <c r="B96" s="66">
        <v>1071</v>
      </c>
      <c r="C96" s="2">
        <v>42.5</v>
      </c>
      <c r="D96" s="2">
        <v>42.5</v>
      </c>
      <c r="E96" s="2">
        <v>20</v>
      </c>
      <c r="F96" s="2">
        <v>22.5</v>
      </c>
      <c r="G96" s="2"/>
      <c r="H96" s="2"/>
    </row>
    <row r="97" spans="1:8" ht="33.75" customHeight="1" x14ac:dyDescent="0.2">
      <c r="A97" s="65" t="s">
        <v>113</v>
      </c>
      <c r="B97" s="66">
        <v>1072</v>
      </c>
      <c r="C97" s="2">
        <v>2200</v>
      </c>
      <c r="D97" s="2">
        <v>2150</v>
      </c>
      <c r="E97" s="2">
        <v>800</v>
      </c>
      <c r="F97" s="2">
        <v>600</v>
      </c>
      <c r="G97" s="2">
        <v>200</v>
      </c>
      <c r="H97" s="2">
        <v>550</v>
      </c>
    </row>
    <row r="98" spans="1:8" ht="36" customHeight="1" x14ac:dyDescent="0.2">
      <c r="A98" s="65" t="s">
        <v>128</v>
      </c>
      <c r="B98" s="66">
        <v>1073</v>
      </c>
      <c r="C98" s="2">
        <v>7.5</v>
      </c>
      <c r="D98" s="2">
        <v>12.2</v>
      </c>
      <c r="E98" s="2">
        <v>12.2</v>
      </c>
      <c r="F98" s="2"/>
      <c r="G98" s="2"/>
      <c r="H98" s="2"/>
    </row>
    <row r="99" spans="1:8" ht="18" customHeight="1" x14ac:dyDescent="0.2">
      <c r="A99" s="65" t="s">
        <v>114</v>
      </c>
      <c r="B99" s="66">
        <v>1074</v>
      </c>
      <c r="C99" s="2">
        <v>1650</v>
      </c>
      <c r="D99" s="2">
        <v>2006</v>
      </c>
      <c r="E99" s="2">
        <v>550</v>
      </c>
      <c r="F99" s="2">
        <v>450</v>
      </c>
      <c r="G99" s="2">
        <v>356</v>
      </c>
      <c r="H99" s="2">
        <v>650</v>
      </c>
    </row>
    <row r="100" spans="1:8" ht="18.75" customHeight="1" x14ac:dyDescent="0.2">
      <c r="A100" s="65" t="s">
        <v>129</v>
      </c>
      <c r="B100" s="66">
        <v>1075</v>
      </c>
      <c r="C100" s="2">
        <v>40</v>
      </c>
      <c r="D100" s="2">
        <v>40</v>
      </c>
      <c r="E100" s="2">
        <v>15</v>
      </c>
      <c r="F100" s="2">
        <v>10</v>
      </c>
      <c r="G100" s="2">
        <v>5</v>
      </c>
      <c r="H100" s="2">
        <v>10</v>
      </c>
    </row>
    <row r="101" spans="1:8" s="47" customFormat="1" ht="16.5" customHeight="1" x14ac:dyDescent="0.2">
      <c r="A101" s="1" t="s">
        <v>115</v>
      </c>
      <c r="B101" s="3">
        <v>1076</v>
      </c>
      <c r="C101" s="2">
        <v>0</v>
      </c>
      <c r="D101" s="2">
        <v>0</v>
      </c>
      <c r="E101" s="2"/>
      <c r="F101" s="2"/>
      <c r="G101" s="2"/>
      <c r="H101" s="2"/>
    </row>
    <row r="102" spans="1:8" x14ac:dyDescent="0.2">
      <c r="A102" s="65" t="s">
        <v>130</v>
      </c>
      <c r="B102" s="66">
        <v>1077</v>
      </c>
      <c r="C102" s="2">
        <v>505</v>
      </c>
      <c r="D102" s="2">
        <v>505</v>
      </c>
      <c r="E102" s="2">
        <v>145</v>
      </c>
      <c r="F102" s="2">
        <v>120</v>
      </c>
      <c r="G102" s="2">
        <v>120</v>
      </c>
      <c r="H102" s="2">
        <v>120</v>
      </c>
    </row>
    <row r="103" spans="1:8" x14ac:dyDescent="0.2">
      <c r="A103" s="65" t="s">
        <v>116</v>
      </c>
      <c r="B103" s="66">
        <v>1078</v>
      </c>
      <c r="C103" s="2">
        <v>0</v>
      </c>
      <c r="D103" s="2">
        <v>0</v>
      </c>
      <c r="E103" s="2"/>
      <c r="F103" s="2"/>
      <c r="G103" s="2"/>
      <c r="H103" s="2"/>
    </row>
    <row r="104" spans="1:8" ht="23.25" customHeight="1" x14ac:dyDescent="0.2">
      <c r="A104" s="61" t="s">
        <v>82</v>
      </c>
      <c r="B104" s="62">
        <v>1080</v>
      </c>
      <c r="C104" s="75">
        <v>500</v>
      </c>
      <c r="D104" s="75">
        <f t="shared" si="3"/>
        <v>400</v>
      </c>
      <c r="E104" s="75">
        <f>E105</f>
        <v>200</v>
      </c>
      <c r="F104" s="75">
        <f>F105</f>
        <v>0</v>
      </c>
      <c r="G104" s="75">
        <f t="shared" ref="G104:H104" si="11">G105</f>
        <v>100</v>
      </c>
      <c r="H104" s="75">
        <f t="shared" si="11"/>
        <v>100</v>
      </c>
    </row>
    <row r="105" spans="1:8" ht="19.5" customHeight="1" x14ac:dyDescent="0.2">
      <c r="A105" s="65" t="s">
        <v>117</v>
      </c>
      <c r="B105" s="66" t="s">
        <v>18</v>
      </c>
      <c r="C105" s="4">
        <v>500</v>
      </c>
      <c r="D105" s="4">
        <v>400</v>
      </c>
      <c r="E105" s="4">
        <v>200</v>
      </c>
      <c r="F105" s="4"/>
      <c r="G105" s="4">
        <v>100</v>
      </c>
      <c r="H105" s="4">
        <v>100</v>
      </c>
    </row>
    <row r="106" spans="1:8" ht="19.5" customHeight="1" x14ac:dyDescent="0.2">
      <c r="A106" s="61" t="s">
        <v>49</v>
      </c>
      <c r="B106" s="62">
        <v>1090</v>
      </c>
      <c r="C106" s="63">
        <f>C72+C85+C95+C104</f>
        <v>388461.89999999997</v>
      </c>
      <c r="D106" s="63">
        <f>E106+F106+G106+H106</f>
        <v>400847.8</v>
      </c>
      <c r="E106" s="63">
        <f>E72+E85+E95+E104</f>
        <v>104128.2</v>
      </c>
      <c r="F106" s="63">
        <f t="shared" ref="F106:H106" si="12">F72+F85+F95+F104</f>
        <v>103249</v>
      </c>
      <c r="G106" s="63">
        <f t="shared" si="12"/>
        <v>95349.799999999988</v>
      </c>
      <c r="H106" s="63">
        <f t="shared" si="12"/>
        <v>98120.799999999988</v>
      </c>
    </row>
    <row r="107" spans="1:8" ht="19.5" customHeight="1" x14ac:dyDescent="0.2">
      <c r="A107" s="61" t="s">
        <v>131</v>
      </c>
      <c r="B107" s="62">
        <v>1100</v>
      </c>
      <c r="C107" s="63">
        <f t="shared" ref="C107:E107" si="13">C71-C106</f>
        <v>1567.3456000000006</v>
      </c>
      <c r="D107" s="63">
        <f>D71-D106</f>
        <v>1393.4000000000233</v>
      </c>
      <c r="E107" s="63">
        <f t="shared" si="13"/>
        <v>100.80000000000291</v>
      </c>
      <c r="F107" s="63">
        <f>F71-F106</f>
        <v>493.29999999998836</v>
      </c>
      <c r="G107" s="63">
        <f t="shared" ref="G107:H107" si="14">G71-G106</f>
        <v>363.70000000001164</v>
      </c>
      <c r="H107" s="63">
        <f t="shared" si="14"/>
        <v>435.60000000000582</v>
      </c>
    </row>
    <row r="108" spans="1:8" ht="32.25" customHeight="1" x14ac:dyDescent="0.2">
      <c r="A108" s="58" t="s">
        <v>50</v>
      </c>
      <c r="B108" s="58"/>
      <c r="C108" s="58"/>
      <c r="D108" s="58"/>
      <c r="E108" s="58"/>
      <c r="F108" s="58"/>
      <c r="G108" s="58"/>
      <c r="H108" s="58"/>
    </row>
    <row r="109" spans="1:8" ht="27" customHeight="1" x14ac:dyDescent="0.2">
      <c r="A109" s="61" t="s">
        <v>83</v>
      </c>
      <c r="B109" s="76">
        <v>2000</v>
      </c>
      <c r="C109" s="63">
        <f>SUM(C110:C115)</f>
        <v>47888</v>
      </c>
      <c r="D109" s="63">
        <f>E109+F109+G109+H109</f>
        <v>59109</v>
      </c>
      <c r="E109" s="63">
        <f>SUM(E110:E115)</f>
        <v>23159</v>
      </c>
      <c r="F109" s="63">
        <f t="shared" ref="F109:H109" si="15">SUM(F110:F115)</f>
        <v>20350</v>
      </c>
      <c r="G109" s="63">
        <f t="shared" si="15"/>
        <v>3600</v>
      </c>
      <c r="H109" s="63">
        <f t="shared" si="15"/>
        <v>12000</v>
      </c>
    </row>
    <row r="110" spans="1:8" x14ac:dyDescent="0.2">
      <c r="A110" s="65" t="s">
        <v>85</v>
      </c>
      <c r="B110" s="57">
        <v>2010</v>
      </c>
      <c r="C110" s="2">
        <v>0</v>
      </c>
      <c r="D110" s="2">
        <v>0</v>
      </c>
      <c r="E110" s="2"/>
      <c r="F110" s="2"/>
      <c r="G110" s="2"/>
      <c r="H110" s="2"/>
    </row>
    <row r="111" spans="1:8" x14ac:dyDescent="0.2">
      <c r="A111" s="1" t="s">
        <v>86</v>
      </c>
      <c r="B111" s="38">
        <v>2020</v>
      </c>
      <c r="C111" s="2">
        <v>44738</v>
      </c>
      <c r="D111" s="2">
        <v>23559</v>
      </c>
      <c r="E111" s="2">
        <v>12559</v>
      </c>
      <c r="F111" s="2">
        <v>11000</v>
      </c>
      <c r="G111" s="2"/>
      <c r="H111" s="2"/>
    </row>
    <row r="112" spans="1:8" ht="37.5" x14ac:dyDescent="0.2">
      <c r="A112" s="1" t="s">
        <v>87</v>
      </c>
      <c r="B112" s="38">
        <v>2030</v>
      </c>
      <c r="C112" s="2">
        <v>2600</v>
      </c>
      <c r="D112" s="2">
        <v>2600</v>
      </c>
      <c r="E112" s="2">
        <v>600</v>
      </c>
      <c r="F112" s="2">
        <v>800</v>
      </c>
      <c r="G112" s="2">
        <v>600</v>
      </c>
      <c r="H112" s="2">
        <v>600</v>
      </c>
    </row>
    <row r="113" spans="1:11" x14ac:dyDescent="0.2">
      <c r="A113" s="1" t="s">
        <v>88</v>
      </c>
      <c r="B113" s="38">
        <v>2040</v>
      </c>
      <c r="C113" s="2">
        <v>550</v>
      </c>
      <c r="D113" s="2">
        <v>550</v>
      </c>
      <c r="E113" s="2"/>
      <c r="F113" s="2">
        <v>550</v>
      </c>
      <c r="G113" s="2"/>
      <c r="H113" s="2"/>
    </row>
    <row r="114" spans="1:11" ht="39" customHeight="1" x14ac:dyDescent="0.2">
      <c r="A114" s="1" t="s">
        <v>89</v>
      </c>
      <c r="B114" s="38">
        <v>2050</v>
      </c>
      <c r="C114" s="2">
        <v>0</v>
      </c>
      <c r="D114" s="2">
        <v>32400</v>
      </c>
      <c r="E114" s="2">
        <v>10000</v>
      </c>
      <c r="F114" s="2">
        <v>8000</v>
      </c>
      <c r="G114" s="2">
        <v>3000</v>
      </c>
      <c r="H114" s="2">
        <v>11400</v>
      </c>
    </row>
    <row r="115" spans="1:11" x14ac:dyDescent="0.2">
      <c r="A115" s="1" t="s">
        <v>90</v>
      </c>
      <c r="B115" s="38">
        <v>2060</v>
      </c>
      <c r="C115" s="2">
        <v>0</v>
      </c>
      <c r="D115" s="2">
        <v>0</v>
      </c>
      <c r="E115" s="2"/>
      <c r="F115" s="2"/>
      <c r="G115" s="2"/>
      <c r="H115" s="2"/>
      <c r="I115" s="47"/>
      <c r="J115" s="47"/>
      <c r="K115" s="47"/>
    </row>
    <row r="116" spans="1:11" x14ac:dyDescent="0.2">
      <c r="A116" s="1" t="s">
        <v>17</v>
      </c>
      <c r="B116" s="38">
        <v>2100</v>
      </c>
      <c r="C116" s="2">
        <v>259399.3</v>
      </c>
      <c r="D116" s="2">
        <v>279749.3</v>
      </c>
      <c r="E116" s="2">
        <v>269399.3</v>
      </c>
      <c r="F116" s="2">
        <v>277399.3</v>
      </c>
      <c r="G116" s="2">
        <v>280399.3</v>
      </c>
      <c r="H116" s="2">
        <v>291799.3</v>
      </c>
    </row>
    <row r="117" spans="1:11" x14ac:dyDescent="0.2">
      <c r="A117" s="1" t="s">
        <v>16</v>
      </c>
      <c r="B117" s="38">
        <v>2200</v>
      </c>
      <c r="C117" s="2">
        <v>77260.600000000006</v>
      </c>
      <c r="D117" s="2">
        <v>84572.2</v>
      </c>
      <c r="E117" s="2">
        <v>80281</v>
      </c>
      <c r="F117" s="2">
        <v>82665</v>
      </c>
      <c r="G117" s="2">
        <v>83559</v>
      </c>
      <c r="H117" s="2">
        <v>84572.2</v>
      </c>
    </row>
    <row r="118" spans="1:11" ht="25.5" customHeight="1" x14ac:dyDescent="0.2">
      <c r="A118" s="77" t="s">
        <v>51</v>
      </c>
      <c r="B118" s="77"/>
      <c r="C118" s="77"/>
      <c r="D118" s="77"/>
      <c r="E118" s="77"/>
      <c r="F118" s="77"/>
      <c r="G118" s="77"/>
      <c r="H118" s="77"/>
    </row>
    <row r="119" spans="1:11" ht="46.5" customHeight="1" x14ac:dyDescent="0.2">
      <c r="A119" s="78" t="s">
        <v>84</v>
      </c>
      <c r="B119" s="57">
        <v>3010</v>
      </c>
      <c r="C119" s="79">
        <f t="shared" ref="C119:H119" si="16">(C59/C71)</f>
        <v>5.2738609301866156E-2</v>
      </c>
      <c r="D119" s="79">
        <f t="shared" si="16"/>
        <v>8.8573472831723857E-2</v>
      </c>
      <c r="E119" s="79">
        <f t="shared" si="16"/>
        <v>9.3211102476278188E-2</v>
      </c>
      <c r="F119" s="79">
        <f t="shared" si="16"/>
        <v>7.2879625764996556E-2</v>
      </c>
      <c r="G119" s="79">
        <f t="shared" si="16"/>
        <v>0.11959650415040721</v>
      </c>
      <c r="H119" s="79">
        <f t="shared" si="16"/>
        <v>7.0060391816259518E-2</v>
      </c>
    </row>
    <row r="120" spans="1:11" ht="37.5" x14ac:dyDescent="0.2">
      <c r="A120" s="65" t="s">
        <v>15</v>
      </c>
      <c r="B120" s="57">
        <v>3020</v>
      </c>
      <c r="C120" s="79">
        <f t="shared" ref="C120:H120" si="17">((C79+C89)/C106)</f>
        <v>4.6165660004237226E-2</v>
      </c>
      <c r="D120" s="79">
        <f t="shared" si="17"/>
        <v>5.3600643436236911E-2</v>
      </c>
      <c r="E120" s="79">
        <f t="shared" si="17"/>
        <v>6.7446666705080871E-2</v>
      </c>
      <c r="F120" s="79">
        <f t="shared" si="17"/>
        <v>5.1858129376555706E-2</v>
      </c>
      <c r="G120" s="79">
        <f t="shared" si="17"/>
        <v>2.7790304751556905E-2</v>
      </c>
      <c r="H120" s="79">
        <f t="shared" si="17"/>
        <v>6.5821925626370764E-2</v>
      </c>
    </row>
    <row r="121" spans="1:11" ht="37.5" x14ac:dyDescent="0.2">
      <c r="A121" s="65" t="s">
        <v>54</v>
      </c>
      <c r="B121" s="57">
        <v>3030</v>
      </c>
      <c r="C121" s="79">
        <f t="shared" ref="C121:H121" si="18">(C109/C106)</f>
        <v>0.12327592487191151</v>
      </c>
      <c r="D121" s="79">
        <f t="shared" si="18"/>
        <v>0.14745995861770977</v>
      </c>
      <c r="E121" s="79">
        <f t="shared" si="18"/>
        <v>0.22240853102233593</v>
      </c>
      <c r="F121" s="79">
        <f t="shared" si="18"/>
        <v>0.1970963399161251</v>
      </c>
      <c r="G121" s="79">
        <f t="shared" si="18"/>
        <v>3.7755716320327891E-2</v>
      </c>
      <c r="H121" s="79">
        <f t="shared" si="18"/>
        <v>0.12229822830633262</v>
      </c>
    </row>
    <row r="122" spans="1:11" ht="37.5" x14ac:dyDescent="0.2">
      <c r="A122" s="65" t="s">
        <v>14</v>
      </c>
      <c r="B122" s="57">
        <v>3040</v>
      </c>
      <c r="C122" s="79">
        <f>(C144/C106)</f>
        <v>0.55349778189315346</v>
      </c>
      <c r="D122" s="79">
        <f t="shared" ref="D122:H122" si="19">(D144/D106)</f>
        <v>0.5403547181748285</v>
      </c>
      <c r="E122" s="79">
        <f t="shared" si="19"/>
        <v>0.52677468735654698</v>
      </c>
      <c r="F122" s="79">
        <f t="shared" si="19"/>
        <v>0.53780085037143222</v>
      </c>
      <c r="G122" s="79">
        <f t="shared" si="19"/>
        <v>0.57387744913990391</v>
      </c>
      <c r="H122" s="79">
        <f t="shared" si="19"/>
        <v>0.52487749794131333</v>
      </c>
    </row>
    <row r="123" spans="1:11" ht="27.75" customHeight="1" x14ac:dyDescent="0.2">
      <c r="A123" s="78" t="s">
        <v>13</v>
      </c>
      <c r="B123" s="57">
        <v>3050</v>
      </c>
      <c r="C123" s="4">
        <f>C117/C116</f>
        <v>0.29784428870856633</v>
      </c>
      <c r="D123" s="4">
        <f t="shared" ref="D123:H123" si="20">D117/D116</f>
        <v>0.30231425065228046</v>
      </c>
      <c r="E123" s="4">
        <f t="shared" si="20"/>
        <v>0.29800003192287433</v>
      </c>
      <c r="F123" s="4">
        <f t="shared" si="20"/>
        <v>0.29800003100224121</v>
      </c>
      <c r="G123" s="4">
        <f t="shared" si="20"/>
        <v>0.29800003067054731</v>
      </c>
      <c r="H123" s="4">
        <f t="shared" si="20"/>
        <v>0.28983003043530264</v>
      </c>
    </row>
    <row r="124" spans="1:11" ht="37.5" x14ac:dyDescent="0.2">
      <c r="A124" s="78" t="s">
        <v>12</v>
      </c>
      <c r="B124" s="57">
        <v>3060</v>
      </c>
      <c r="C124" s="4">
        <f>(C111+C112)/C109</f>
        <v>0.98851486802539257</v>
      </c>
      <c r="D124" s="4">
        <f>(D111+D112)/D109</f>
        <v>0.44255527922989729</v>
      </c>
      <c r="E124" s="4">
        <f>(E111+E112)/E109</f>
        <v>0.56820242670236198</v>
      </c>
      <c r="F124" s="4">
        <f t="shared" ref="F124:H124" si="21">(F111+F112)/F109</f>
        <v>0.57985257985257987</v>
      </c>
      <c r="G124" s="4">
        <f t="shared" si="21"/>
        <v>0.16666666666666666</v>
      </c>
      <c r="H124" s="4">
        <f t="shared" si="21"/>
        <v>0.05</v>
      </c>
    </row>
    <row r="125" spans="1:11" ht="22.5" customHeight="1" x14ac:dyDescent="0.2">
      <c r="A125" s="80" t="s">
        <v>52</v>
      </c>
      <c r="B125" s="80"/>
      <c r="C125" s="80"/>
      <c r="D125" s="80"/>
      <c r="E125" s="80"/>
      <c r="F125" s="80"/>
      <c r="G125" s="80"/>
      <c r="H125" s="80"/>
    </row>
    <row r="126" spans="1:11" x14ac:dyDescent="0.2">
      <c r="A126" s="78" t="s">
        <v>11</v>
      </c>
      <c r="B126" s="57">
        <v>4010</v>
      </c>
      <c r="C126" s="2">
        <v>192332.6</v>
      </c>
      <c r="D126" s="2">
        <v>192332.6</v>
      </c>
      <c r="E126" s="2">
        <v>192332.6</v>
      </c>
      <c r="F126" s="2">
        <v>192332.6</v>
      </c>
      <c r="G126" s="2">
        <v>192332.6</v>
      </c>
      <c r="H126" s="2">
        <v>192332.6</v>
      </c>
    </row>
    <row r="127" spans="1:11" x14ac:dyDescent="0.2">
      <c r="A127" s="81" t="s">
        <v>120</v>
      </c>
      <c r="B127" s="57">
        <v>4020</v>
      </c>
      <c r="C127" s="2">
        <v>84000</v>
      </c>
      <c r="D127" s="2">
        <v>84000</v>
      </c>
      <c r="E127" s="2">
        <v>84000</v>
      </c>
      <c r="F127" s="2">
        <v>84000</v>
      </c>
      <c r="G127" s="2">
        <v>84000</v>
      </c>
      <c r="H127" s="2">
        <v>84000</v>
      </c>
    </row>
    <row r="128" spans="1:11" x14ac:dyDescent="0.2">
      <c r="A128" s="81" t="s">
        <v>91</v>
      </c>
      <c r="B128" s="57">
        <v>4021</v>
      </c>
      <c r="C128" s="2">
        <v>30000</v>
      </c>
      <c r="D128" s="2">
        <v>30000</v>
      </c>
      <c r="E128" s="2">
        <v>30000</v>
      </c>
      <c r="F128" s="2">
        <v>30000</v>
      </c>
      <c r="G128" s="2">
        <v>30000</v>
      </c>
      <c r="H128" s="2">
        <v>30000</v>
      </c>
    </row>
    <row r="129" spans="1:8" x14ac:dyDescent="0.2">
      <c r="A129" s="61" t="s">
        <v>10</v>
      </c>
      <c r="B129" s="76">
        <v>4030</v>
      </c>
      <c r="C129" s="63">
        <f t="shared" ref="C129:H129" si="22">C126+C127</f>
        <v>276332.59999999998</v>
      </c>
      <c r="D129" s="63">
        <f t="shared" si="22"/>
        <v>276332.59999999998</v>
      </c>
      <c r="E129" s="63">
        <f t="shared" si="22"/>
        <v>276332.59999999998</v>
      </c>
      <c r="F129" s="63">
        <f t="shared" si="22"/>
        <v>276332.59999999998</v>
      </c>
      <c r="G129" s="63">
        <f t="shared" si="22"/>
        <v>276332.59999999998</v>
      </c>
      <c r="H129" s="63">
        <f t="shared" si="22"/>
        <v>276332.59999999998</v>
      </c>
    </row>
    <row r="130" spans="1:8" x14ac:dyDescent="0.2">
      <c r="A130" s="78" t="s">
        <v>9</v>
      </c>
      <c r="B130" s="57">
        <v>4040</v>
      </c>
      <c r="C130" s="2">
        <v>9440</v>
      </c>
      <c r="D130" s="2">
        <v>9440</v>
      </c>
      <c r="E130" s="2">
        <v>9440</v>
      </c>
      <c r="F130" s="2">
        <v>9440</v>
      </c>
      <c r="G130" s="2">
        <v>9440</v>
      </c>
      <c r="H130" s="2">
        <v>9440</v>
      </c>
    </row>
    <row r="131" spans="1:8" x14ac:dyDescent="0.2">
      <c r="A131" s="78" t="s">
        <v>8</v>
      </c>
      <c r="B131" s="57">
        <v>4050</v>
      </c>
      <c r="C131" s="2">
        <v>79705</v>
      </c>
      <c r="D131" s="2">
        <v>79705</v>
      </c>
      <c r="E131" s="2">
        <v>79705</v>
      </c>
      <c r="F131" s="2">
        <v>79705</v>
      </c>
      <c r="G131" s="2">
        <v>79705</v>
      </c>
      <c r="H131" s="2">
        <v>79705</v>
      </c>
    </row>
    <row r="132" spans="1:8" ht="37.5" x14ac:dyDescent="0.2">
      <c r="A132" s="82" t="s">
        <v>121</v>
      </c>
      <c r="B132" s="76">
        <v>4060</v>
      </c>
      <c r="C132" s="63">
        <f>C130+C131</f>
        <v>89145</v>
      </c>
      <c r="D132" s="63">
        <f t="shared" ref="D132:H132" si="23">D130+D131</f>
        <v>89145</v>
      </c>
      <c r="E132" s="63">
        <f>E130+E131</f>
        <v>89145</v>
      </c>
      <c r="F132" s="63">
        <f t="shared" si="23"/>
        <v>89145</v>
      </c>
      <c r="G132" s="63">
        <f t="shared" si="23"/>
        <v>89145</v>
      </c>
      <c r="H132" s="63">
        <f t="shared" si="23"/>
        <v>89145</v>
      </c>
    </row>
    <row r="133" spans="1:8" x14ac:dyDescent="0.2">
      <c r="A133" s="78" t="s">
        <v>92</v>
      </c>
      <c r="B133" s="57">
        <v>4070</v>
      </c>
      <c r="C133" s="83">
        <v>0</v>
      </c>
      <c r="D133" s="83">
        <f t="shared" ref="D133:D134" si="24">E133+F133+G133+H133</f>
        <v>0</v>
      </c>
      <c r="E133" s="83"/>
      <c r="F133" s="83"/>
      <c r="G133" s="83"/>
      <c r="H133" s="84"/>
    </row>
    <row r="134" spans="1:8" x14ac:dyDescent="0.2">
      <c r="A134" s="78" t="s">
        <v>93</v>
      </c>
      <c r="B134" s="57">
        <v>4080</v>
      </c>
      <c r="C134" s="83">
        <v>0</v>
      </c>
      <c r="D134" s="83">
        <f t="shared" si="24"/>
        <v>0</v>
      </c>
      <c r="E134" s="83"/>
      <c r="F134" s="83"/>
      <c r="G134" s="83"/>
      <c r="H134" s="84"/>
    </row>
    <row r="135" spans="1:8" x14ac:dyDescent="0.2">
      <c r="A135" s="82" t="s">
        <v>7</v>
      </c>
      <c r="B135" s="76">
        <v>4090</v>
      </c>
      <c r="C135" s="85">
        <f>C129-C132</f>
        <v>187187.59999999998</v>
      </c>
      <c r="D135" s="85">
        <f t="shared" ref="D135:H135" si="25">D129-D132</f>
        <v>187187.59999999998</v>
      </c>
      <c r="E135" s="85">
        <f>E129-E132</f>
        <v>187187.59999999998</v>
      </c>
      <c r="F135" s="85">
        <f t="shared" si="25"/>
        <v>187187.59999999998</v>
      </c>
      <c r="G135" s="85">
        <f t="shared" si="25"/>
        <v>187187.59999999998</v>
      </c>
      <c r="H135" s="85">
        <f t="shared" si="25"/>
        <v>187187.59999999998</v>
      </c>
    </row>
    <row r="136" spans="1:8" ht="36.75" customHeight="1" x14ac:dyDescent="0.2">
      <c r="A136" s="58" t="s">
        <v>53</v>
      </c>
      <c r="B136" s="58"/>
      <c r="C136" s="58"/>
      <c r="D136" s="58"/>
      <c r="E136" s="58"/>
      <c r="F136" s="58"/>
      <c r="G136" s="58"/>
      <c r="H136" s="58"/>
    </row>
    <row r="137" spans="1:8" ht="37.5" customHeight="1" x14ac:dyDescent="0.2">
      <c r="A137" s="61" t="s">
        <v>70</v>
      </c>
      <c r="B137" s="62">
        <v>5000</v>
      </c>
      <c r="C137" s="86">
        <f>SUM(C138:C143)</f>
        <v>693.25</v>
      </c>
      <c r="D137" s="86">
        <f>SUM(D138:D143)</f>
        <v>697</v>
      </c>
      <c r="E137" s="86">
        <f t="shared" ref="E137" si="26">SUM(E138:E143)</f>
        <v>697</v>
      </c>
      <c r="F137" s="86">
        <f t="shared" ref="F137:H137" si="27">SUM(F138:F143)</f>
        <v>697</v>
      </c>
      <c r="G137" s="86">
        <f t="shared" si="27"/>
        <v>697</v>
      </c>
      <c r="H137" s="86">
        <f t="shared" si="27"/>
        <v>697</v>
      </c>
    </row>
    <row r="138" spans="1:8" x14ac:dyDescent="0.2">
      <c r="A138" s="65" t="s">
        <v>6</v>
      </c>
      <c r="B138" s="66">
        <v>5010</v>
      </c>
      <c r="C138" s="87">
        <v>1</v>
      </c>
      <c r="D138" s="88">
        <v>1</v>
      </c>
      <c r="E138" s="88">
        <v>1</v>
      </c>
      <c r="F138" s="88">
        <v>1</v>
      </c>
      <c r="G138" s="87">
        <v>1</v>
      </c>
      <c r="H138" s="87">
        <v>1</v>
      </c>
    </row>
    <row r="139" spans="1:8" x14ac:dyDescent="0.2">
      <c r="A139" s="65" t="s">
        <v>5</v>
      </c>
      <c r="B139" s="66">
        <v>5020</v>
      </c>
      <c r="C139" s="87">
        <v>49.25</v>
      </c>
      <c r="D139" s="88">
        <v>49</v>
      </c>
      <c r="E139" s="88">
        <v>49</v>
      </c>
      <c r="F139" s="88">
        <v>49</v>
      </c>
      <c r="G139" s="87">
        <v>49</v>
      </c>
      <c r="H139" s="87">
        <v>49</v>
      </c>
    </row>
    <row r="140" spans="1:8" x14ac:dyDescent="0.2">
      <c r="A140" s="65" t="s">
        <v>152</v>
      </c>
      <c r="B140" s="66">
        <v>5030</v>
      </c>
      <c r="C140" s="87">
        <v>147</v>
      </c>
      <c r="D140" s="88">
        <v>144</v>
      </c>
      <c r="E140" s="88">
        <v>144</v>
      </c>
      <c r="F140" s="88">
        <v>144</v>
      </c>
      <c r="G140" s="87">
        <v>144</v>
      </c>
      <c r="H140" s="87">
        <v>144</v>
      </c>
    </row>
    <row r="141" spans="1:8" ht="37.5" x14ac:dyDescent="0.2">
      <c r="A141" s="65" t="s">
        <v>153</v>
      </c>
      <c r="B141" s="66">
        <v>5040</v>
      </c>
      <c r="C141" s="87">
        <v>251</v>
      </c>
      <c r="D141" s="88">
        <v>250</v>
      </c>
      <c r="E141" s="88">
        <v>250</v>
      </c>
      <c r="F141" s="88">
        <v>250</v>
      </c>
      <c r="G141" s="87">
        <v>250</v>
      </c>
      <c r="H141" s="87">
        <v>250</v>
      </c>
    </row>
    <row r="142" spans="1:8" x14ac:dyDescent="0.2">
      <c r="A142" s="65" t="s">
        <v>154</v>
      </c>
      <c r="B142" s="66">
        <v>5050</v>
      </c>
      <c r="C142" s="87">
        <v>139</v>
      </c>
      <c r="D142" s="88">
        <v>141</v>
      </c>
      <c r="E142" s="88">
        <v>141</v>
      </c>
      <c r="F142" s="88">
        <v>141</v>
      </c>
      <c r="G142" s="87">
        <v>141</v>
      </c>
      <c r="H142" s="87">
        <v>141</v>
      </c>
    </row>
    <row r="143" spans="1:8" x14ac:dyDescent="0.2">
      <c r="A143" s="65" t="s">
        <v>4</v>
      </c>
      <c r="B143" s="66">
        <v>5060</v>
      </c>
      <c r="C143" s="87">
        <v>106</v>
      </c>
      <c r="D143" s="88">
        <v>112</v>
      </c>
      <c r="E143" s="88">
        <v>112</v>
      </c>
      <c r="F143" s="88">
        <v>112</v>
      </c>
      <c r="G143" s="87">
        <v>112</v>
      </c>
      <c r="H143" s="87">
        <v>112</v>
      </c>
    </row>
    <row r="144" spans="1:8" x14ac:dyDescent="0.2">
      <c r="A144" s="61" t="s">
        <v>71</v>
      </c>
      <c r="B144" s="89">
        <v>5100</v>
      </c>
      <c r="C144" s="63">
        <f>SUM(C145:C150)</f>
        <v>215012.8</v>
      </c>
      <c r="D144" s="63">
        <f>E144+F144+G144+H144</f>
        <v>216600</v>
      </c>
      <c r="E144" s="63">
        <f t="shared" ref="E144" si="28">SUM(E145:E150)</f>
        <v>54852.1</v>
      </c>
      <c r="F144" s="63">
        <f t="shared" ref="F144:H144" si="29">SUM(F145:F150)</f>
        <v>55527.400000000009</v>
      </c>
      <c r="G144" s="63">
        <f t="shared" si="29"/>
        <v>54719.100000000006</v>
      </c>
      <c r="H144" s="63">
        <f t="shared" si="29"/>
        <v>51501.400000000009</v>
      </c>
    </row>
    <row r="145" spans="1:8" x14ac:dyDescent="0.2">
      <c r="A145" s="65" t="s">
        <v>6</v>
      </c>
      <c r="B145" s="66">
        <v>5110</v>
      </c>
      <c r="C145" s="2">
        <v>1399.5</v>
      </c>
      <c r="D145" s="2">
        <v>1399.5</v>
      </c>
      <c r="E145" s="2">
        <v>471.5</v>
      </c>
      <c r="F145" s="2">
        <v>294.10000000000002</v>
      </c>
      <c r="G145" s="2">
        <v>339.8</v>
      </c>
      <c r="H145" s="2">
        <v>294.10000000000002</v>
      </c>
    </row>
    <row r="146" spans="1:8" x14ac:dyDescent="0.2">
      <c r="A146" s="65" t="s">
        <v>5</v>
      </c>
      <c r="B146" s="66">
        <v>5120</v>
      </c>
      <c r="C146" s="2">
        <v>26700.9</v>
      </c>
      <c r="D146" s="2">
        <v>26688.7</v>
      </c>
      <c r="E146" s="2">
        <v>6833.2</v>
      </c>
      <c r="F146" s="2">
        <v>6618.5</v>
      </c>
      <c r="G146" s="2">
        <v>6618.5</v>
      </c>
      <c r="H146" s="2">
        <v>6618.5</v>
      </c>
    </row>
    <row r="147" spans="1:8" x14ac:dyDescent="0.2">
      <c r="A147" s="65" t="s">
        <v>152</v>
      </c>
      <c r="B147" s="66">
        <v>5130</v>
      </c>
      <c r="C147" s="2">
        <v>61289.200000000004</v>
      </c>
      <c r="D147" s="2">
        <v>60679.200000000004</v>
      </c>
      <c r="E147" s="2">
        <v>16370</v>
      </c>
      <c r="F147" s="2">
        <v>16396.400000000001</v>
      </c>
      <c r="G147" s="2">
        <v>15542.4</v>
      </c>
      <c r="H147" s="2">
        <v>12370.4</v>
      </c>
    </row>
    <row r="148" spans="1:8" ht="37.5" x14ac:dyDescent="0.2">
      <c r="A148" s="65" t="s">
        <v>153</v>
      </c>
      <c r="B148" s="66">
        <v>5140</v>
      </c>
      <c r="C148" s="2">
        <v>74038</v>
      </c>
      <c r="D148" s="2">
        <v>73916</v>
      </c>
      <c r="E148" s="2">
        <v>16937.599999999999</v>
      </c>
      <c r="F148" s="2">
        <v>18992.8</v>
      </c>
      <c r="G148" s="2">
        <v>18992.8</v>
      </c>
      <c r="H148" s="2">
        <v>18992.8</v>
      </c>
    </row>
    <row r="149" spans="1:8" x14ac:dyDescent="0.2">
      <c r="A149" s="65" t="s">
        <v>154</v>
      </c>
      <c r="B149" s="66">
        <v>5150</v>
      </c>
      <c r="C149" s="2">
        <v>25340.399999999998</v>
      </c>
      <c r="D149" s="2">
        <v>26017.5</v>
      </c>
      <c r="E149" s="2">
        <v>6293.1</v>
      </c>
      <c r="F149" s="2">
        <v>6574.8</v>
      </c>
      <c r="G149" s="2">
        <v>6574.8</v>
      </c>
      <c r="H149" s="2">
        <v>6574.8</v>
      </c>
    </row>
    <row r="150" spans="1:8" x14ac:dyDescent="0.2">
      <c r="A150" s="65" t="s">
        <v>4</v>
      </c>
      <c r="B150" s="66">
        <v>5160</v>
      </c>
      <c r="C150" s="2">
        <v>26244.799999999999</v>
      </c>
      <c r="D150" s="2">
        <v>27899.1</v>
      </c>
      <c r="E150" s="2">
        <v>7946.7</v>
      </c>
      <c r="F150" s="2">
        <v>6650.8</v>
      </c>
      <c r="G150" s="2">
        <v>6650.8</v>
      </c>
      <c r="H150" s="2">
        <v>6650.8</v>
      </c>
    </row>
    <row r="151" spans="1:8" ht="37.5" x14ac:dyDescent="0.2">
      <c r="A151" s="61" t="s">
        <v>72</v>
      </c>
      <c r="B151" s="89">
        <v>5200</v>
      </c>
      <c r="C151" s="63">
        <f>SUM(C152:C157)</f>
        <v>176240.4</v>
      </c>
      <c r="D151" s="63">
        <f>E151+F151+G151+H151</f>
        <v>177541.4</v>
      </c>
      <c r="E151" s="63">
        <f t="shared" ref="E151" si="30">SUM(E152:E157)</f>
        <v>44960.800000000003</v>
      </c>
      <c r="F151" s="63">
        <f t="shared" ref="F151:H151" si="31">SUM(F152:F157)</f>
        <v>45514.400000000001</v>
      </c>
      <c r="G151" s="63">
        <f t="shared" si="31"/>
        <v>44851.799999999996</v>
      </c>
      <c r="H151" s="63">
        <f t="shared" si="31"/>
        <v>42214.400000000001</v>
      </c>
    </row>
    <row r="152" spans="1:8" x14ac:dyDescent="0.2">
      <c r="A152" s="65" t="s">
        <v>6</v>
      </c>
      <c r="B152" s="66">
        <v>5210</v>
      </c>
      <c r="C152" s="2">
        <v>1147.2</v>
      </c>
      <c r="D152" s="2">
        <v>1147.2</v>
      </c>
      <c r="E152" s="2">
        <v>386.5</v>
      </c>
      <c r="F152" s="2">
        <v>241.1</v>
      </c>
      <c r="G152" s="2">
        <v>278.5</v>
      </c>
      <c r="H152" s="2">
        <v>241.1</v>
      </c>
    </row>
    <row r="153" spans="1:8" x14ac:dyDescent="0.2">
      <c r="A153" s="65" t="s">
        <v>5</v>
      </c>
      <c r="B153" s="66">
        <v>5220</v>
      </c>
      <c r="C153" s="2">
        <v>21886</v>
      </c>
      <c r="D153" s="2">
        <v>21876</v>
      </c>
      <c r="E153" s="2">
        <v>5601</v>
      </c>
      <c r="F153" s="2">
        <v>5425</v>
      </c>
      <c r="G153" s="2">
        <v>5425</v>
      </c>
      <c r="H153" s="2">
        <v>5425</v>
      </c>
    </row>
    <row r="154" spans="1:8" x14ac:dyDescent="0.2">
      <c r="A154" s="65" t="s">
        <v>152</v>
      </c>
      <c r="B154" s="66">
        <v>5230</v>
      </c>
      <c r="C154" s="2">
        <v>50237.100000000006</v>
      </c>
      <c r="D154" s="2">
        <v>49737.100000000006</v>
      </c>
      <c r="E154" s="2">
        <v>13418</v>
      </c>
      <c r="F154" s="2">
        <v>13439.7</v>
      </c>
      <c r="G154" s="2">
        <v>12739.7</v>
      </c>
      <c r="H154" s="2">
        <v>10139.700000000001</v>
      </c>
    </row>
    <row r="155" spans="1:8" ht="37.5" x14ac:dyDescent="0.2">
      <c r="A155" s="65" t="s">
        <v>153</v>
      </c>
      <c r="B155" s="66">
        <v>5240</v>
      </c>
      <c r="C155" s="2">
        <v>60687</v>
      </c>
      <c r="D155" s="2">
        <v>60587</v>
      </c>
      <c r="E155" s="2">
        <v>13883.3</v>
      </c>
      <c r="F155" s="2">
        <v>15567.9</v>
      </c>
      <c r="G155" s="2">
        <v>15567.9</v>
      </c>
      <c r="H155" s="2">
        <v>15567.9</v>
      </c>
    </row>
    <row r="156" spans="1:8" x14ac:dyDescent="0.2">
      <c r="A156" s="65" t="s">
        <v>154</v>
      </c>
      <c r="B156" s="66">
        <v>5250</v>
      </c>
      <c r="C156" s="2">
        <v>20770.900000000001</v>
      </c>
      <c r="D156" s="2">
        <v>21325.9</v>
      </c>
      <c r="E156" s="2">
        <v>5158.3</v>
      </c>
      <c r="F156" s="2">
        <v>5389.2</v>
      </c>
      <c r="G156" s="2">
        <v>5389.2</v>
      </c>
      <c r="H156" s="2">
        <v>5389.2</v>
      </c>
    </row>
    <row r="157" spans="1:8" x14ac:dyDescent="0.2">
      <c r="A157" s="65" t="s">
        <v>4</v>
      </c>
      <c r="B157" s="66">
        <v>5260</v>
      </c>
      <c r="C157" s="2">
        <v>21512.2</v>
      </c>
      <c r="D157" s="2">
        <v>22868.2</v>
      </c>
      <c r="E157" s="2">
        <v>6513.7</v>
      </c>
      <c r="F157" s="2">
        <v>5451.5</v>
      </c>
      <c r="G157" s="2">
        <v>5451.5</v>
      </c>
      <c r="H157" s="2">
        <v>5451.5</v>
      </c>
    </row>
    <row r="158" spans="1:8" ht="42" customHeight="1" x14ac:dyDescent="0.2">
      <c r="A158" s="90" t="s">
        <v>68</v>
      </c>
      <c r="B158" s="89">
        <v>5300</v>
      </c>
      <c r="C158" s="91">
        <f>C151/C137/12*1000</f>
        <v>21185.28669311215</v>
      </c>
      <c r="D158" s="91">
        <f>D151/D137/12*1000</f>
        <v>21226.853180296508</v>
      </c>
      <c r="E158" s="91">
        <f>E151/E137/3*1000</f>
        <v>21502.056432329031</v>
      </c>
      <c r="F158" s="91">
        <f>F151/F137/3*1000</f>
        <v>21766.81013868962</v>
      </c>
      <c r="G158" s="91">
        <f>G151/G137/3*1000</f>
        <v>21449.92826398852</v>
      </c>
      <c r="H158" s="91">
        <f>H151/H137/3*1000</f>
        <v>20188.617886178865</v>
      </c>
    </row>
    <row r="159" spans="1:8" x14ac:dyDescent="0.2">
      <c r="A159" s="65" t="s">
        <v>6</v>
      </c>
      <c r="B159" s="66">
        <v>5310</v>
      </c>
      <c r="C159" s="92">
        <f>ROUND(C152/C138*1000,2)/12</f>
        <v>95600</v>
      </c>
      <c r="D159" s="92">
        <f>ROUND(D152/D138*1000,2)/12</f>
        <v>95600</v>
      </c>
      <c r="E159" s="92">
        <f>E152/E138/3*1000</f>
        <v>128833.33333333334</v>
      </c>
      <c r="F159" s="92">
        <f t="shared" ref="F159:H164" si="32">F152/F138/3*1000</f>
        <v>80366.666666666657</v>
      </c>
      <c r="G159" s="92">
        <f t="shared" si="32"/>
        <v>92833.333333333328</v>
      </c>
      <c r="H159" s="92">
        <f t="shared" si="32"/>
        <v>80366.666666666657</v>
      </c>
    </row>
    <row r="160" spans="1:8" x14ac:dyDescent="0.2">
      <c r="A160" s="65" t="s">
        <v>5</v>
      </c>
      <c r="B160" s="66">
        <v>5320</v>
      </c>
      <c r="C160" s="92">
        <f>ROUND(C153/C139*1000,2)/12</f>
        <v>37032.149166666662</v>
      </c>
      <c r="D160" s="92">
        <f t="shared" ref="D160:D164" si="33">ROUND(D153/D139*1000,2)/12</f>
        <v>37204.081666666665</v>
      </c>
      <c r="E160" s="92">
        <f t="shared" ref="E160:E163" si="34">E153/E139/3*1000</f>
        <v>38102.040816326531</v>
      </c>
      <c r="F160" s="92">
        <f t="shared" si="32"/>
        <v>36904.761904761908</v>
      </c>
      <c r="G160" s="92">
        <f t="shared" si="32"/>
        <v>36904.761904761908</v>
      </c>
      <c r="H160" s="92">
        <f t="shared" si="32"/>
        <v>36904.761904761908</v>
      </c>
    </row>
    <row r="161" spans="1:8" x14ac:dyDescent="0.2">
      <c r="A161" s="65" t="s">
        <v>152</v>
      </c>
      <c r="B161" s="66">
        <v>5330</v>
      </c>
      <c r="C161" s="92">
        <f>ROUND(C154/C140*1000,2)/12</f>
        <v>28479.081666666665</v>
      </c>
      <c r="D161" s="92">
        <f t="shared" si="33"/>
        <v>28783.04416666667</v>
      </c>
      <c r="E161" s="92">
        <f t="shared" si="34"/>
        <v>31060.185185185186</v>
      </c>
      <c r="F161" s="92">
        <f t="shared" si="32"/>
        <v>31110.416666666668</v>
      </c>
      <c r="G161" s="92">
        <f t="shared" si="32"/>
        <v>29490.046296296299</v>
      </c>
      <c r="H161" s="92">
        <f t="shared" si="32"/>
        <v>23471.527777777781</v>
      </c>
    </row>
    <row r="162" spans="1:8" ht="37.5" x14ac:dyDescent="0.2">
      <c r="A162" s="65" t="s">
        <v>153</v>
      </c>
      <c r="B162" s="66">
        <v>5340</v>
      </c>
      <c r="C162" s="92">
        <f>ROUND(C155/C141*1000,2)/12</f>
        <v>20148.406666666666</v>
      </c>
      <c r="D162" s="92">
        <f t="shared" si="33"/>
        <v>20195.666666666668</v>
      </c>
      <c r="E162" s="92">
        <f t="shared" si="34"/>
        <v>18511.066666666666</v>
      </c>
      <c r="F162" s="92">
        <f t="shared" si="32"/>
        <v>20757.2</v>
      </c>
      <c r="G162" s="92">
        <f t="shared" si="32"/>
        <v>20757.2</v>
      </c>
      <c r="H162" s="92">
        <f t="shared" si="32"/>
        <v>20757.2</v>
      </c>
    </row>
    <row r="163" spans="1:8" x14ac:dyDescent="0.2">
      <c r="A163" s="65" t="s">
        <v>154</v>
      </c>
      <c r="B163" s="66">
        <v>5350</v>
      </c>
      <c r="C163" s="92">
        <f>ROUND(C156/C142*1000,2)/12</f>
        <v>12452.578333333333</v>
      </c>
      <c r="D163" s="92">
        <f t="shared" si="33"/>
        <v>12603.96</v>
      </c>
      <c r="E163" s="92">
        <f t="shared" si="34"/>
        <v>12194.562647754137</v>
      </c>
      <c r="F163" s="92">
        <f t="shared" si="32"/>
        <v>12740.425531914892</v>
      </c>
      <c r="G163" s="92">
        <f t="shared" si="32"/>
        <v>12740.425531914892</v>
      </c>
      <c r="H163" s="92">
        <f t="shared" si="32"/>
        <v>12740.425531914892</v>
      </c>
    </row>
    <row r="164" spans="1:8" x14ac:dyDescent="0.2">
      <c r="A164" s="65" t="s">
        <v>4</v>
      </c>
      <c r="B164" s="66">
        <v>5360</v>
      </c>
      <c r="C164" s="92">
        <f>ROUND(C157/C143*1000,2)/12</f>
        <v>16912.106666666667</v>
      </c>
      <c r="D164" s="92">
        <f t="shared" si="33"/>
        <v>17015.03</v>
      </c>
      <c r="E164" s="92">
        <f t="shared" ref="E164" si="35">ROUND(E157/E143*1000,2)/3</f>
        <v>19386.013333333332</v>
      </c>
      <c r="F164" s="92">
        <f t="shared" si="32"/>
        <v>16224.702380952383</v>
      </c>
      <c r="G164" s="92">
        <f t="shared" si="32"/>
        <v>16224.702380952383</v>
      </c>
      <c r="H164" s="92">
        <f t="shared" si="32"/>
        <v>16224.702380952383</v>
      </c>
    </row>
    <row r="165" spans="1:8" ht="40.700000000000003" customHeight="1" x14ac:dyDescent="0.2">
      <c r="A165" s="61" t="s">
        <v>69</v>
      </c>
      <c r="B165" s="89">
        <v>5400</v>
      </c>
      <c r="C165" s="75"/>
      <c r="D165" s="75"/>
      <c r="E165" s="75"/>
      <c r="F165" s="75"/>
      <c r="G165" s="75"/>
      <c r="H165" s="75"/>
    </row>
    <row r="166" spans="1:8" ht="40.700000000000003" customHeight="1" x14ac:dyDescent="0.2">
      <c r="A166" s="93"/>
      <c r="B166" s="94"/>
      <c r="C166" s="95"/>
      <c r="D166" s="95"/>
      <c r="E166" s="95"/>
      <c r="F166" s="95"/>
      <c r="G166" s="95"/>
      <c r="H166" s="95"/>
    </row>
    <row r="167" spans="1:8" x14ac:dyDescent="0.2">
      <c r="A167" s="96"/>
      <c r="B167" s="97"/>
      <c r="C167" s="98"/>
      <c r="D167" s="98"/>
      <c r="E167" s="98"/>
      <c r="F167" s="98"/>
      <c r="G167" s="98"/>
      <c r="H167" s="98"/>
    </row>
    <row r="168" spans="1:8" ht="18.75" customHeight="1" x14ac:dyDescent="0.2">
      <c r="A168" s="99" t="s">
        <v>145</v>
      </c>
      <c r="B168" s="100"/>
      <c r="C168" s="101" t="s">
        <v>3</v>
      </c>
      <c r="D168" s="101"/>
      <c r="E168" s="102"/>
      <c r="F168" s="103" t="s">
        <v>146</v>
      </c>
      <c r="G168" s="103"/>
      <c r="H168" s="103"/>
    </row>
    <row r="169" spans="1:8" s="105" customFormat="1" ht="32.25" customHeight="1" x14ac:dyDescent="0.2">
      <c r="A169" s="104" t="s">
        <v>2</v>
      </c>
      <c r="C169" s="106" t="s">
        <v>1</v>
      </c>
      <c r="D169" s="104"/>
      <c r="E169" s="106"/>
      <c r="F169" s="107" t="s">
        <v>0</v>
      </c>
      <c r="G169" s="107"/>
      <c r="H169" s="107"/>
    </row>
    <row r="170" spans="1:8" x14ac:dyDescent="0.2">
      <c r="A170" s="108"/>
      <c r="C170" s="109"/>
      <c r="D170" s="109"/>
      <c r="E170" s="110"/>
      <c r="F170" s="110"/>
      <c r="G170" s="110"/>
      <c r="H170" s="110"/>
    </row>
    <row r="171" spans="1:8" x14ac:dyDescent="0.2">
      <c r="A171" s="108"/>
      <c r="C171" s="109"/>
      <c r="D171" s="109"/>
      <c r="E171" s="110"/>
      <c r="F171" s="110"/>
      <c r="G171" s="110"/>
      <c r="H171" s="110"/>
    </row>
    <row r="172" spans="1:8" x14ac:dyDescent="0.2">
      <c r="A172" s="108"/>
      <c r="C172" s="109"/>
      <c r="D172" s="109"/>
      <c r="E172" s="110"/>
      <c r="F172" s="110"/>
      <c r="G172" s="110"/>
      <c r="H172" s="110"/>
    </row>
    <row r="173" spans="1:8" x14ac:dyDescent="0.2">
      <c r="A173" s="108"/>
      <c r="C173" s="109"/>
      <c r="D173" s="109"/>
      <c r="E173" s="110"/>
      <c r="F173" s="110"/>
      <c r="G173" s="110"/>
      <c r="H173" s="110"/>
    </row>
    <row r="174" spans="1:8" x14ac:dyDescent="0.2">
      <c r="A174" s="108"/>
      <c r="C174" s="109"/>
      <c r="D174" s="109"/>
      <c r="E174" s="110"/>
      <c r="F174" s="110"/>
      <c r="G174" s="110"/>
      <c r="H174" s="110"/>
    </row>
    <row r="175" spans="1:8" x14ac:dyDescent="0.2">
      <c r="A175" s="108"/>
      <c r="C175" s="109"/>
      <c r="D175" s="109"/>
      <c r="E175" s="110"/>
      <c r="F175" s="110"/>
      <c r="G175" s="110"/>
      <c r="H175" s="110"/>
    </row>
    <row r="176" spans="1:8" x14ac:dyDescent="0.2">
      <c r="A176" s="108"/>
      <c r="C176" s="109"/>
      <c r="D176" s="109"/>
      <c r="E176" s="110"/>
      <c r="F176" s="110"/>
      <c r="G176" s="110"/>
      <c r="H176" s="110"/>
    </row>
    <row r="177" spans="1:8" x14ac:dyDescent="0.2">
      <c r="A177" s="108"/>
      <c r="C177" s="109"/>
      <c r="D177" s="109"/>
      <c r="E177" s="110"/>
      <c r="F177" s="110"/>
      <c r="G177" s="110"/>
      <c r="H177" s="110"/>
    </row>
    <row r="178" spans="1:8" x14ac:dyDescent="0.2">
      <c r="A178" s="108"/>
      <c r="C178" s="109"/>
      <c r="D178" s="109"/>
      <c r="E178" s="110"/>
      <c r="F178" s="110"/>
      <c r="G178" s="110"/>
      <c r="H178" s="110"/>
    </row>
    <row r="179" spans="1:8" x14ac:dyDescent="0.2">
      <c r="A179" s="108"/>
      <c r="C179" s="109"/>
      <c r="D179" s="109"/>
      <c r="E179" s="110"/>
      <c r="F179" s="110"/>
      <c r="G179" s="110"/>
      <c r="H179" s="110"/>
    </row>
    <row r="180" spans="1:8" x14ac:dyDescent="0.2">
      <c r="A180" s="108"/>
      <c r="C180" s="109"/>
      <c r="D180" s="109"/>
      <c r="E180" s="110"/>
      <c r="F180" s="110"/>
      <c r="G180" s="110"/>
      <c r="H180" s="110"/>
    </row>
    <row r="181" spans="1:8" x14ac:dyDescent="0.2">
      <c r="A181" s="108"/>
      <c r="C181" s="109"/>
      <c r="D181" s="109"/>
      <c r="E181" s="110"/>
      <c r="F181" s="110"/>
      <c r="G181" s="110"/>
      <c r="H181" s="110"/>
    </row>
    <row r="182" spans="1:8" x14ac:dyDescent="0.2">
      <c r="A182" s="108"/>
      <c r="C182" s="109"/>
      <c r="D182" s="109"/>
      <c r="E182" s="110"/>
      <c r="F182" s="110"/>
      <c r="G182" s="110"/>
      <c r="H182" s="110"/>
    </row>
    <row r="183" spans="1:8" x14ac:dyDescent="0.2">
      <c r="A183" s="108"/>
      <c r="C183" s="109"/>
      <c r="D183" s="109"/>
      <c r="E183" s="110"/>
      <c r="F183" s="110"/>
      <c r="G183" s="110"/>
      <c r="H183" s="110"/>
    </row>
    <row r="184" spans="1:8" x14ac:dyDescent="0.2">
      <c r="A184" s="108"/>
      <c r="C184" s="109"/>
      <c r="D184" s="109"/>
      <c r="E184" s="110"/>
      <c r="F184" s="110"/>
      <c r="G184" s="110"/>
      <c r="H184" s="110"/>
    </row>
    <row r="185" spans="1:8" x14ac:dyDescent="0.2">
      <c r="A185" s="108"/>
      <c r="C185" s="109"/>
      <c r="D185" s="109"/>
      <c r="E185" s="110"/>
      <c r="F185" s="110"/>
      <c r="G185" s="110"/>
      <c r="H185" s="110"/>
    </row>
    <row r="186" spans="1:8" x14ac:dyDescent="0.2">
      <c r="A186" s="108"/>
      <c r="C186" s="109"/>
      <c r="D186" s="109"/>
      <c r="E186" s="110"/>
      <c r="F186" s="110"/>
      <c r="G186" s="110"/>
      <c r="H186" s="110"/>
    </row>
    <row r="187" spans="1:8" x14ac:dyDescent="0.2">
      <c r="A187" s="108"/>
      <c r="C187" s="109"/>
      <c r="D187" s="109"/>
      <c r="E187" s="110"/>
      <c r="F187" s="110"/>
      <c r="G187" s="110"/>
      <c r="H187" s="110"/>
    </row>
    <row r="188" spans="1:8" x14ac:dyDescent="0.2">
      <c r="A188" s="108"/>
      <c r="C188" s="109"/>
      <c r="D188" s="109"/>
      <c r="E188" s="110"/>
      <c r="F188" s="110"/>
      <c r="G188" s="110"/>
      <c r="H188" s="110"/>
    </row>
    <row r="189" spans="1:8" x14ac:dyDescent="0.2">
      <c r="A189" s="108"/>
      <c r="C189" s="109"/>
      <c r="D189" s="109"/>
      <c r="E189" s="110"/>
      <c r="F189" s="110"/>
      <c r="G189" s="110"/>
      <c r="H189" s="110"/>
    </row>
    <row r="190" spans="1:8" x14ac:dyDescent="0.2">
      <c r="A190" s="108"/>
      <c r="C190" s="109"/>
      <c r="D190" s="109"/>
      <c r="E190" s="110"/>
      <c r="F190" s="110"/>
      <c r="G190" s="110"/>
      <c r="H190" s="110"/>
    </row>
    <row r="191" spans="1:8" x14ac:dyDescent="0.2">
      <c r="A191" s="108"/>
      <c r="C191" s="109"/>
      <c r="D191" s="109"/>
      <c r="E191" s="110"/>
      <c r="F191" s="110"/>
      <c r="G191" s="110"/>
      <c r="H191" s="110"/>
    </row>
    <row r="192" spans="1:8" x14ac:dyDescent="0.2">
      <c r="A192" s="108"/>
      <c r="C192" s="109"/>
      <c r="D192" s="109"/>
      <c r="E192" s="110"/>
      <c r="F192" s="110"/>
      <c r="G192" s="110"/>
      <c r="H192" s="110"/>
    </row>
    <row r="193" spans="1:8" x14ac:dyDescent="0.2">
      <c r="A193" s="108"/>
      <c r="C193" s="109"/>
      <c r="D193" s="109"/>
      <c r="E193" s="110"/>
      <c r="F193" s="110"/>
      <c r="G193" s="110"/>
      <c r="H193" s="110"/>
    </row>
    <row r="194" spans="1:8" x14ac:dyDescent="0.2">
      <c r="A194" s="108"/>
      <c r="C194" s="109"/>
      <c r="D194" s="109"/>
      <c r="E194" s="110"/>
      <c r="F194" s="110"/>
      <c r="G194" s="110"/>
      <c r="H194" s="110"/>
    </row>
    <row r="195" spans="1:8" x14ac:dyDescent="0.2">
      <c r="A195" s="108"/>
      <c r="C195" s="109"/>
      <c r="D195" s="109"/>
      <c r="E195" s="110"/>
      <c r="F195" s="110"/>
      <c r="G195" s="110"/>
      <c r="H195" s="110"/>
    </row>
    <row r="196" spans="1:8" x14ac:dyDescent="0.2">
      <c r="A196" s="108"/>
      <c r="C196" s="109"/>
      <c r="D196" s="109"/>
      <c r="E196" s="110"/>
      <c r="F196" s="110"/>
      <c r="G196" s="110"/>
      <c r="H196" s="110"/>
    </row>
    <row r="197" spans="1:8" x14ac:dyDescent="0.2">
      <c r="A197" s="108"/>
      <c r="C197" s="109"/>
      <c r="D197" s="109"/>
      <c r="E197" s="110"/>
      <c r="F197" s="110"/>
      <c r="G197" s="110"/>
      <c r="H197" s="110"/>
    </row>
    <row r="198" spans="1:8" x14ac:dyDescent="0.2">
      <c r="A198" s="108"/>
      <c r="C198" s="109"/>
      <c r="D198" s="109"/>
      <c r="E198" s="110"/>
      <c r="F198" s="110"/>
      <c r="G198" s="110"/>
      <c r="H198" s="110"/>
    </row>
    <row r="199" spans="1:8" x14ac:dyDescent="0.2">
      <c r="A199" s="108"/>
      <c r="C199" s="109"/>
      <c r="D199" s="109"/>
      <c r="E199" s="110"/>
      <c r="F199" s="110"/>
      <c r="G199" s="110"/>
      <c r="H199" s="110"/>
    </row>
    <row r="200" spans="1:8" x14ac:dyDescent="0.2">
      <c r="A200" s="108"/>
      <c r="C200" s="109"/>
      <c r="D200" s="109"/>
      <c r="E200" s="110"/>
      <c r="F200" s="110"/>
      <c r="G200" s="110"/>
      <c r="H200" s="110"/>
    </row>
    <row r="201" spans="1:8" x14ac:dyDescent="0.2">
      <c r="A201" s="108"/>
      <c r="C201" s="109"/>
      <c r="D201" s="109"/>
      <c r="E201" s="110"/>
      <c r="F201" s="110"/>
      <c r="G201" s="110"/>
      <c r="H201" s="110"/>
    </row>
    <row r="202" spans="1:8" x14ac:dyDescent="0.2">
      <c r="A202" s="108"/>
      <c r="C202" s="109"/>
      <c r="D202" s="109"/>
      <c r="E202" s="110"/>
      <c r="F202" s="110"/>
      <c r="G202" s="110"/>
      <c r="H202" s="110"/>
    </row>
    <row r="203" spans="1:8" x14ac:dyDescent="0.2">
      <c r="A203" s="108"/>
      <c r="C203" s="109"/>
      <c r="D203" s="109"/>
      <c r="E203" s="110"/>
      <c r="F203" s="110"/>
      <c r="G203" s="110"/>
      <c r="H203" s="110"/>
    </row>
    <row r="204" spans="1:8" x14ac:dyDescent="0.2">
      <c r="A204" s="108"/>
      <c r="C204" s="109"/>
      <c r="D204" s="109"/>
      <c r="E204" s="110"/>
      <c r="F204" s="110"/>
      <c r="G204" s="110"/>
      <c r="H204" s="110"/>
    </row>
    <row r="205" spans="1:8" x14ac:dyDescent="0.2">
      <c r="A205" s="108"/>
      <c r="C205" s="109"/>
      <c r="D205" s="109"/>
      <c r="E205" s="110"/>
      <c r="F205" s="110"/>
      <c r="G205" s="110"/>
      <c r="H205" s="110"/>
    </row>
    <row r="206" spans="1:8" x14ac:dyDescent="0.2">
      <c r="A206" s="108"/>
      <c r="C206" s="109"/>
      <c r="D206" s="109"/>
      <c r="E206" s="110"/>
      <c r="F206" s="110"/>
      <c r="G206" s="110"/>
      <c r="H206" s="110"/>
    </row>
    <row r="207" spans="1:8" x14ac:dyDescent="0.2">
      <c r="A207" s="108"/>
      <c r="C207" s="109"/>
      <c r="D207" s="109"/>
      <c r="E207" s="110"/>
      <c r="F207" s="110"/>
      <c r="G207" s="110"/>
      <c r="H207" s="110"/>
    </row>
    <row r="208" spans="1:8" x14ac:dyDescent="0.2">
      <c r="A208" s="108"/>
      <c r="C208" s="109"/>
      <c r="D208" s="109"/>
      <c r="E208" s="110"/>
      <c r="F208" s="110"/>
      <c r="G208" s="110"/>
      <c r="H208" s="110"/>
    </row>
    <row r="209" spans="1:8" x14ac:dyDescent="0.2">
      <c r="A209" s="108"/>
      <c r="C209" s="109"/>
      <c r="D209" s="109"/>
      <c r="E209" s="110"/>
      <c r="F209" s="110"/>
      <c r="G209" s="110"/>
      <c r="H209" s="110"/>
    </row>
    <row r="210" spans="1:8" x14ac:dyDescent="0.2">
      <c r="A210" s="108"/>
      <c r="C210" s="109"/>
      <c r="D210" s="109"/>
      <c r="E210" s="110"/>
      <c r="F210" s="110"/>
      <c r="G210" s="110"/>
      <c r="H210" s="110"/>
    </row>
    <row r="211" spans="1:8" x14ac:dyDescent="0.2">
      <c r="A211" s="111"/>
    </row>
    <row r="212" spans="1:8" x14ac:dyDescent="0.2">
      <c r="A212" s="111"/>
    </row>
    <row r="213" spans="1:8" x14ac:dyDescent="0.2">
      <c r="A213" s="111"/>
    </row>
    <row r="214" spans="1:8" x14ac:dyDescent="0.2">
      <c r="A214" s="111"/>
    </row>
    <row r="215" spans="1:8" x14ac:dyDescent="0.2">
      <c r="A215" s="111"/>
    </row>
    <row r="216" spans="1:8" x14ac:dyDescent="0.2">
      <c r="A216" s="111"/>
    </row>
    <row r="217" spans="1:8" x14ac:dyDescent="0.2">
      <c r="A217" s="111"/>
    </row>
    <row r="218" spans="1:8" x14ac:dyDescent="0.2">
      <c r="A218" s="111"/>
    </row>
    <row r="219" spans="1:8" x14ac:dyDescent="0.2">
      <c r="A219" s="111"/>
    </row>
    <row r="220" spans="1:8" x14ac:dyDescent="0.2">
      <c r="A220" s="111"/>
    </row>
    <row r="221" spans="1:8" x14ac:dyDescent="0.2">
      <c r="A221" s="111"/>
    </row>
    <row r="222" spans="1:8" x14ac:dyDescent="0.2">
      <c r="A222" s="111"/>
    </row>
    <row r="223" spans="1:8" x14ac:dyDescent="0.2">
      <c r="A223" s="111"/>
    </row>
    <row r="224" spans="1:8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1"/>
    </row>
    <row r="345" spans="1:1" x14ac:dyDescent="0.2">
      <c r="A345" s="111"/>
    </row>
    <row r="346" spans="1:1" x14ac:dyDescent="0.2">
      <c r="A346" s="111"/>
    </row>
    <row r="347" spans="1:1" x14ac:dyDescent="0.2">
      <c r="A347" s="111"/>
    </row>
    <row r="348" spans="1:1" x14ac:dyDescent="0.2">
      <c r="A348" s="111"/>
    </row>
    <row r="349" spans="1:1" x14ac:dyDescent="0.2">
      <c r="A349" s="111"/>
    </row>
    <row r="350" spans="1:1" x14ac:dyDescent="0.2">
      <c r="A350" s="111"/>
    </row>
    <row r="351" spans="1:1" x14ac:dyDescent="0.2">
      <c r="A351" s="111"/>
    </row>
    <row r="352" spans="1:1" x14ac:dyDescent="0.2">
      <c r="A352" s="111"/>
    </row>
    <row r="353" spans="1:1" x14ac:dyDescent="0.2">
      <c r="A353" s="111"/>
    </row>
    <row r="354" spans="1:1" x14ac:dyDescent="0.2">
      <c r="A354" s="111"/>
    </row>
    <row r="355" spans="1:1" x14ac:dyDescent="0.2">
      <c r="A355" s="111"/>
    </row>
    <row r="356" spans="1:1" x14ac:dyDescent="0.2">
      <c r="A356" s="111"/>
    </row>
    <row r="357" spans="1:1" x14ac:dyDescent="0.2">
      <c r="A357" s="111"/>
    </row>
    <row r="358" spans="1:1" x14ac:dyDescent="0.2">
      <c r="A358" s="111"/>
    </row>
    <row r="359" spans="1:1" x14ac:dyDescent="0.2">
      <c r="A359" s="111"/>
    </row>
    <row r="360" spans="1:1" x14ac:dyDescent="0.2">
      <c r="A360" s="111"/>
    </row>
    <row r="361" spans="1:1" x14ac:dyDescent="0.2">
      <c r="A361" s="111"/>
    </row>
    <row r="362" spans="1:1" x14ac:dyDescent="0.2">
      <c r="A362" s="111"/>
    </row>
    <row r="363" spans="1:1" x14ac:dyDescent="0.2">
      <c r="A363" s="111"/>
    </row>
    <row r="364" spans="1:1" x14ac:dyDescent="0.2">
      <c r="A364" s="111"/>
    </row>
    <row r="365" spans="1:1" x14ac:dyDescent="0.2">
      <c r="A365" s="111"/>
    </row>
    <row r="366" spans="1:1" x14ac:dyDescent="0.2">
      <c r="A366" s="111"/>
    </row>
    <row r="367" spans="1:1" x14ac:dyDescent="0.2">
      <c r="A367" s="111"/>
    </row>
    <row r="368" spans="1:1" x14ac:dyDescent="0.2">
      <c r="A368" s="111"/>
    </row>
    <row r="369" spans="1:1" x14ac:dyDescent="0.2">
      <c r="A369" s="111"/>
    </row>
    <row r="370" spans="1:1" x14ac:dyDescent="0.2">
      <c r="A370" s="111"/>
    </row>
    <row r="371" spans="1:1" x14ac:dyDescent="0.2">
      <c r="A371" s="111"/>
    </row>
    <row r="372" spans="1:1" x14ac:dyDescent="0.2">
      <c r="A372" s="111"/>
    </row>
    <row r="373" spans="1:1" x14ac:dyDescent="0.2">
      <c r="A373" s="111"/>
    </row>
    <row r="374" spans="1:1" x14ac:dyDescent="0.2">
      <c r="A374" s="111"/>
    </row>
    <row r="375" spans="1:1" x14ac:dyDescent="0.2">
      <c r="A375" s="111"/>
    </row>
    <row r="376" spans="1:1" x14ac:dyDescent="0.2">
      <c r="A376" s="111"/>
    </row>
    <row r="377" spans="1:1" x14ac:dyDescent="0.2">
      <c r="A377" s="111"/>
    </row>
  </sheetData>
  <mergeCells count="43">
    <mergeCell ref="A108:H108"/>
    <mergeCell ref="B40:H40"/>
    <mergeCell ref="B41:E41"/>
    <mergeCell ref="D47:D48"/>
    <mergeCell ref="B42:H42"/>
    <mergeCell ref="F169:H169"/>
    <mergeCell ref="F168:H168"/>
    <mergeCell ref="A43:H43"/>
    <mergeCell ref="G35:H35"/>
    <mergeCell ref="G36:H36"/>
    <mergeCell ref="A50:H50"/>
    <mergeCell ref="E47:H47"/>
    <mergeCell ref="A136:H136"/>
    <mergeCell ref="A44:H44"/>
    <mergeCell ref="A45:H45"/>
    <mergeCell ref="A47:A48"/>
    <mergeCell ref="B47:B48"/>
    <mergeCell ref="G37:H37"/>
    <mergeCell ref="A118:H118"/>
    <mergeCell ref="A125:H125"/>
    <mergeCell ref="A51:H51"/>
    <mergeCell ref="B32:D32"/>
    <mergeCell ref="B33:D33"/>
    <mergeCell ref="G34:H34"/>
    <mergeCell ref="C47:C48"/>
    <mergeCell ref="B31:C31"/>
    <mergeCell ref="G31:H31"/>
    <mergeCell ref="B38:C38"/>
    <mergeCell ref="E38:G38"/>
    <mergeCell ref="B39:C39"/>
    <mergeCell ref="E39:G39"/>
    <mergeCell ref="B34:D34"/>
    <mergeCell ref="B35:D35"/>
    <mergeCell ref="B36:D36"/>
    <mergeCell ref="B37:D37"/>
    <mergeCell ref="F1:H1"/>
    <mergeCell ref="F5:H5"/>
    <mergeCell ref="G32:H32"/>
    <mergeCell ref="G33:H33"/>
    <mergeCell ref="G29:H29"/>
    <mergeCell ref="F13:H13"/>
    <mergeCell ref="F12:H12"/>
    <mergeCell ref="F4:H4"/>
  </mergeCells>
  <phoneticPr fontId="3" type="noConversion"/>
  <pageMargins left="0.62992125984251968" right="0.39370078740157483" top="0.59055118110236227" bottom="0.59055118110236227" header="0.39370078740157483" footer="0.39370078740157483"/>
  <pageSetup paperSize="9" scale="5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2025-05-14T11:22:34Z</cp:lastPrinted>
  <dcterms:created xsi:type="dcterms:W3CDTF">2019-10-17T10:42:43Z</dcterms:created>
  <dcterms:modified xsi:type="dcterms:W3CDTF">2025-09-25T08:54:20Z</dcterms:modified>
</cp:coreProperties>
</file>