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PRK\incoming\розпорядження\"/>
    </mc:Choice>
  </mc:AlternateContent>
  <bookViews>
    <workbookView xWindow="0" yWindow="0" windowWidth="28800" windowHeight="12300"/>
  </bookViews>
  <sheets>
    <sheet name="річний план (2)" sheetId="1" r:id="rId1"/>
  </sheets>
  <definedNames>
    <definedName name="_xlnm.Print_Titles" localSheetId="0">'річний план (2)'!$19:$22</definedName>
    <definedName name="_xlnm.Print_Area" localSheetId="0">'річний план (2)'!$A$2:$R$67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D60" i="1" l="1"/>
  <c r="D59" i="1"/>
  <c r="D58" i="1"/>
  <c r="D57" i="1"/>
  <c r="D56" i="1"/>
  <c r="D49" i="1"/>
  <c r="D25" i="1"/>
  <c r="D29" i="1" s="1"/>
  <c r="D37" i="1" s="1"/>
  <c r="D55" i="1" l="1"/>
  <c r="D40" i="1"/>
  <c r="D54" i="1"/>
  <c r="D31" i="1"/>
  <c r="D44" i="1" l="1"/>
  <c r="D42" i="1"/>
  <c r="F61" i="1" l="1"/>
  <c r="R60" i="1"/>
  <c r="Q60" i="1"/>
  <c r="P60" i="1"/>
  <c r="O60" i="1"/>
  <c r="N60" i="1"/>
  <c r="M60" i="1"/>
  <c r="K60" i="1"/>
  <c r="J60" i="1"/>
  <c r="I60" i="1"/>
  <c r="H60" i="1"/>
  <c r="G60" i="1"/>
  <c r="F60" i="1"/>
  <c r="R59" i="1"/>
  <c r="Q59" i="1"/>
  <c r="P59" i="1"/>
  <c r="O59" i="1"/>
  <c r="N59" i="1"/>
  <c r="M59" i="1"/>
  <c r="L59" i="1"/>
  <c r="K59" i="1"/>
  <c r="J59" i="1"/>
  <c r="I59" i="1"/>
  <c r="H59" i="1"/>
  <c r="G59" i="1"/>
  <c r="R58" i="1"/>
  <c r="Q58" i="1"/>
  <c r="P58" i="1"/>
  <c r="O58" i="1"/>
  <c r="N58" i="1"/>
  <c r="M58" i="1"/>
  <c r="L58" i="1"/>
  <c r="K58" i="1"/>
  <c r="J58" i="1"/>
  <c r="I58" i="1"/>
  <c r="H58" i="1"/>
  <c r="G58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F58" i="1"/>
  <c r="F59" i="1" l="1"/>
  <c r="E60" i="1"/>
  <c r="E59" i="1"/>
  <c r="E57" i="1"/>
  <c r="E49" i="1"/>
  <c r="R25" i="1"/>
  <c r="R29" i="1" s="1"/>
  <c r="Q25" i="1"/>
  <c r="Q29" i="1" s="1"/>
  <c r="P25" i="1"/>
  <c r="P29" i="1" s="1"/>
  <c r="O25" i="1"/>
  <c r="O29" i="1" s="1"/>
  <c r="N25" i="1"/>
  <c r="N29" i="1" s="1"/>
  <c r="M25" i="1"/>
  <c r="M29" i="1" s="1"/>
  <c r="L25" i="1"/>
  <c r="L29" i="1" s="1"/>
  <c r="K25" i="1"/>
  <c r="K29" i="1" s="1"/>
  <c r="J25" i="1"/>
  <c r="J29" i="1" s="1"/>
  <c r="I25" i="1"/>
  <c r="I29" i="1" s="1"/>
  <c r="H25" i="1"/>
  <c r="H29" i="1" s="1"/>
  <c r="G25" i="1"/>
  <c r="G29" i="1" s="1"/>
  <c r="E25" i="1"/>
  <c r="E29" i="1" s="1"/>
  <c r="E37" i="1" s="1"/>
  <c r="E56" i="1" l="1"/>
  <c r="E54" i="1"/>
  <c r="E40" i="1"/>
  <c r="E31" i="1"/>
  <c r="D48" i="1" l="1"/>
  <c r="D46" i="1"/>
  <c r="P48" i="1"/>
  <c r="L48" i="1"/>
  <c r="H48" i="1"/>
  <c r="R44" i="1"/>
  <c r="N44" i="1"/>
  <c r="J44" i="1"/>
  <c r="G44" i="1"/>
  <c r="O48" i="1"/>
  <c r="K48" i="1"/>
  <c r="G48" i="1"/>
  <c r="Q44" i="1"/>
  <c r="M44" i="1"/>
  <c r="I44" i="1"/>
  <c r="R48" i="1"/>
  <c r="N48" i="1"/>
  <c r="J48" i="1"/>
  <c r="P44" i="1"/>
  <c r="L44" i="1"/>
  <c r="H44" i="1"/>
  <c r="Q48" i="1"/>
  <c r="M48" i="1"/>
  <c r="I48" i="1"/>
  <c r="O44" i="1"/>
  <c r="K44" i="1"/>
  <c r="E42" i="1"/>
  <c r="E48" i="1"/>
  <c r="E44" i="1"/>
  <c r="E58" i="1" l="1"/>
  <c r="E55" i="1" s="1"/>
  <c r="E46" i="1"/>
  <c r="F56" i="1" l="1"/>
  <c r="F37" i="1"/>
  <c r="F54" i="1" l="1"/>
  <c r="F55" i="1" s="1"/>
  <c r="F23" i="1"/>
  <c r="F25" i="1" s="1"/>
  <c r="F29" i="1" s="1"/>
  <c r="F31" i="1" s="1"/>
  <c r="F40" i="1"/>
  <c r="N30" i="1" l="1"/>
  <c r="H30" i="1"/>
  <c r="Q30" i="1"/>
  <c r="O30" i="1"/>
  <c r="G30" i="1"/>
  <c r="R30" i="1"/>
  <c r="I30" i="1"/>
  <c r="P30" i="1"/>
  <c r="J30" i="1"/>
  <c r="L30" i="1"/>
  <c r="L41" i="1" s="1"/>
  <c r="M30" i="1"/>
  <c r="K30" i="1"/>
  <c r="F42" i="1"/>
  <c r="F48" i="1"/>
  <c r="F44" i="1"/>
  <c r="F46" i="1"/>
  <c r="K41" i="1" l="1"/>
  <c r="I31" i="1"/>
  <c r="I41" i="1"/>
  <c r="P41" i="1"/>
  <c r="P31" i="1"/>
  <c r="O41" i="1"/>
  <c r="M41" i="1"/>
  <c r="Q31" i="1"/>
  <c r="Q41" i="1"/>
  <c r="L37" i="1"/>
  <c r="L56" i="1"/>
  <c r="R31" i="1"/>
  <c r="R41" i="1"/>
  <c r="H31" i="1"/>
  <c r="H41" i="1"/>
  <c r="J41" i="1"/>
  <c r="J31" i="1"/>
  <c r="G41" i="1"/>
  <c r="G31" i="1"/>
  <c r="N41" i="1"/>
  <c r="N56" i="1" l="1"/>
  <c r="N37" i="1"/>
  <c r="Q56" i="1"/>
  <c r="Q37" i="1"/>
  <c r="I37" i="1"/>
  <c r="I56" i="1"/>
  <c r="J56" i="1"/>
  <c r="J37" i="1"/>
  <c r="O37" i="1"/>
  <c r="O56" i="1"/>
  <c r="M37" i="1"/>
  <c r="M56" i="1"/>
  <c r="K37" i="1"/>
  <c r="K56" i="1"/>
  <c r="R56" i="1"/>
  <c r="R37" i="1"/>
  <c r="H56" i="1"/>
  <c r="H37" i="1"/>
  <c r="G56" i="1"/>
  <c r="G37" i="1"/>
  <c r="L40" i="1"/>
  <c r="L54" i="1"/>
  <c r="L55" i="1" s="1"/>
  <c r="P37" i="1"/>
  <c r="P56" i="1"/>
  <c r="R54" i="1" l="1"/>
  <c r="R55" i="1" s="1"/>
  <c r="R40" i="1"/>
  <c r="M40" i="1"/>
  <c r="M54" i="1"/>
  <c r="M55" i="1" s="1"/>
  <c r="H54" i="1"/>
  <c r="H55" i="1" s="1"/>
  <c r="H40" i="1"/>
  <c r="K54" i="1"/>
  <c r="K55" i="1" s="1"/>
  <c r="K40" i="1"/>
  <c r="J54" i="1"/>
  <c r="J55" i="1" s="1"/>
  <c r="J40" i="1"/>
  <c r="I54" i="1"/>
  <c r="I55" i="1" s="1"/>
  <c r="I40" i="1"/>
  <c r="N40" i="1"/>
  <c r="N54" i="1"/>
  <c r="N55" i="1" s="1"/>
  <c r="Q54" i="1"/>
  <c r="Q55" i="1" s="1"/>
  <c r="Q40" i="1"/>
  <c r="P40" i="1"/>
  <c r="P54" i="1"/>
  <c r="P55" i="1" s="1"/>
  <c r="O54" i="1"/>
  <c r="O55" i="1" s="1"/>
  <c r="O40" i="1"/>
  <c r="G54" i="1"/>
  <c r="G55" i="1" s="1"/>
  <c r="G40" i="1"/>
  <c r="Q46" i="1" l="1"/>
  <c r="Q42" i="1"/>
  <c r="G46" i="1"/>
  <c r="G42" i="1"/>
  <c r="J46" i="1"/>
  <c r="J42" i="1"/>
  <c r="H46" i="1"/>
  <c r="H42" i="1"/>
  <c r="R46" i="1"/>
  <c r="R42" i="1"/>
  <c r="I46" i="1"/>
  <c r="I42" i="1"/>
  <c r="P46" i="1"/>
  <c r="P42" i="1"/>
</calcChain>
</file>

<file path=xl/sharedStrings.xml><?xml version="1.0" encoding="utf-8"?>
<sst xmlns="http://schemas.openxmlformats.org/spreadsheetml/2006/main" count="157" uniqueCount="90">
  <si>
    <t>Додаток 7</t>
  </si>
  <si>
    <t>ПОГОДЖЕНО</t>
  </si>
  <si>
    <t xml:space="preserve"> РІЧНИЙ ПЛАН</t>
  </si>
  <si>
    <t>ВИРОБНИЦТВА, ТРАНСПОРТУВАННЯ ТА ПОСТАЧАННЯ ТЕПЛОВОЇ ЕНЕРГІЇ/</t>
  </si>
  <si>
    <t>Сумський національний аграрний університет</t>
  </si>
  <si>
    <t>Показники</t>
  </si>
  <si>
    <t>Одиниці виміру</t>
  </si>
  <si>
    <t>Річний план</t>
  </si>
  <si>
    <t>Зокрема за місяць</t>
  </si>
  <si>
    <t>план</t>
  </si>
  <si>
    <t>Відпуск теплової енергії з колекторів власних генерувальних джерел, усього, зокрема:</t>
  </si>
  <si>
    <t>Гкал</t>
  </si>
  <si>
    <t>1.1</t>
  </si>
  <si>
    <t>на установках, що використовують нетрадиційні або поновлювані джерела енергії</t>
  </si>
  <si>
    <t>1.2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</si>
  <si>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</si>
  <si>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</si>
  <si>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2.1</t>
  </si>
  <si>
    <t>покупна теплова енергія (розшифрувати за назвами виробників)</t>
  </si>
  <si>
    <t>2.2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</si>
  <si>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</si>
  <si>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</si>
  <si>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</si>
  <si>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</si>
  <si>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%</t>
  </si>
  <si>
    <t>4.1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</si>
  <si>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</si>
  <si>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</si>
  <si>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</si>
  <si>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</si>
  <si>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</si>
  <si>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7.1</t>
  </si>
  <si>
    <t>теплова енергія інших власників (розшифрувати за назвами власників)</t>
  </si>
  <si>
    <t>7.2</t>
  </si>
  <si>
    <t>господарські потреби ліцензованої діяльності суб'єкта господарювання</t>
  </si>
  <si>
    <t>7.3</t>
  </si>
  <si>
    <t>корисний відпуск теплової енергії власним споживачам суб'єкта господарювання, усього, зокрема на потреби:</t>
  </si>
  <si>
    <t>7.3.1</t>
  </si>
  <si>
    <t>населення</t>
  </si>
  <si>
    <t>те саме у відсотках від пункту 7.3</t>
  </si>
  <si>
    <t>7.3.2</t>
  </si>
  <si>
    <t>релігійних організацій</t>
  </si>
  <si>
    <t>7.3.3</t>
  </si>
  <si>
    <t>бюджетних установ та організацій</t>
  </si>
  <si>
    <t>7.3.4</t>
  </si>
  <si>
    <t>інших споживачів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</si>
  <si>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</si>
  <si>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</si>
  <si>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8.1</t>
  </si>
  <si>
    <t>8.2</t>
  </si>
  <si>
    <t>8.3</t>
  </si>
  <si>
    <t>8.4</t>
  </si>
  <si>
    <t>Відпуск теплової енергії суб'єкта господарювання на надання комунальних послуг споживачам</t>
  </si>
  <si>
    <t>9.1</t>
  </si>
  <si>
    <t>постачання теплової енергії</t>
  </si>
  <si>
    <t>9.1.1</t>
  </si>
  <si>
    <t>9.1.2</t>
  </si>
  <si>
    <t>9.1.3</t>
  </si>
  <si>
    <t>9.1.4</t>
  </si>
  <si>
    <t>9.2</t>
  </si>
  <si>
    <t>постачання гарячої води, зокрема на потреби:</t>
  </si>
  <si>
    <t>9.2.1</t>
  </si>
  <si>
    <t>9.2.2</t>
  </si>
  <si>
    <t>9.2.3</t>
  </si>
  <si>
    <t>9.2.4</t>
  </si>
  <si>
    <t>Микола КОВАЛЕНКО</t>
  </si>
  <si>
    <t>НАДАННЯ ПОСЛУГ З ПОСТАЧАННЯ ТЕПЛОВОЇ ЕНЕРГІЇ ТА ПОСТАЧАННЯ ГАРЯЧОЇ ВОДИ НА 2025-2026 рр.</t>
  </si>
  <si>
    <t>січень
2026</t>
  </si>
  <si>
    <t>лютий
2026</t>
  </si>
  <si>
    <t>березень
2026</t>
  </si>
  <si>
    <t>квітень
2026</t>
  </si>
  <si>
    <t>травень
2026</t>
  </si>
  <si>
    <t>червень
2026</t>
  </si>
  <si>
    <t>жовтень
2025</t>
  </si>
  <si>
    <t>листопад
2025</t>
  </si>
  <si>
    <t>грудень
2025</t>
  </si>
  <si>
    <t>вересень
2026</t>
  </si>
  <si>
    <t>серпень
2026</t>
  </si>
  <si>
    <t>липень
2026</t>
  </si>
  <si>
    <t>Проректор з економічної та господарської
діяльності</t>
  </si>
  <si>
    <t>Додаток</t>
  </si>
  <si>
    <t>до рішення Виконавчого комітету Сумської міської ради</t>
  </si>
  <si>
    <t>_____________________________________________</t>
  </si>
  <si>
    <t>__________________________________</t>
  </si>
  <si>
    <t>до Порядку розгляду органами місцевого cамоврядування розрахунків тарифів на теплову енергію, її виробництво, транспортування та постачання, а також розрахунків тарифів на комунальні послуги, поданих для їх встановлення (підпункт 4 пункту 3 розілу II)</t>
  </si>
  <si>
    <t>(рішення Виконавчого комітету Сумської міської ради)</t>
  </si>
  <si>
    <t>Період, що передує базовому 
(факт 2023)</t>
  </si>
  <si>
    <t>№ з/п</t>
  </si>
  <si>
    <t>Базовий період 
(факт 2024)</t>
  </si>
  <si>
    <t>від 12.09.2025 № 2768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</si>
</sst>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5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1" fillId="0" borderId="0" xfId="1"/>
    <xf numFmtId="0" fontId="6" fillId="0" borderId="0" xfId="1" applyFont="1"/>
    <xf numFmtId="0" fontId="4" fillId="0" borderId="0" xfId="1" applyFont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8" fillId="0" borderId="0" xfId="2" applyFont="1"/>
    <xf numFmtId="0" fontId="8" fillId="0" borderId="0" xfId="2" applyFont="1" applyAlignment="1">
      <alignment horizontal="left" vertical="top"/>
    </xf>
    <xf numFmtId="0" fontId="1" fillId="0" borderId="0" xfId="1" applyAlignment="1">
      <alignment horizontal="left"/>
    </xf>
    <xf numFmtId="0" fontId="8" fillId="0" borderId="0" xfId="2" applyFont="1" applyAlignment="1">
      <alignment vertical="center"/>
    </xf>
    <xf numFmtId="0" fontId="8" fillId="0" borderId="0" xfId="2" applyFont="1" applyAlignment="1"/>
    <xf numFmtId="0" fontId="9" fillId="0" borderId="0" xfId="2" applyFont="1"/>
    <xf numFmtId="0" fontId="1" fillId="0" borderId="0" xfId="2"/>
    <xf numFmtId="0" fontId="1" fillId="0" borderId="0" xfId="1" applyAlignment="1">
      <alignment wrapText="1"/>
    </xf>
    <xf numFmtId="0" fontId="1" fillId="0" borderId="0" xfId="1" applyAlignment="1">
      <alignment horizontal="justify"/>
    </xf>
    <xf numFmtId="0" fontId="4" fillId="0" borderId="0" xfId="1" applyFont="1" applyAlignment="1">
      <alignment horizontal="justify" vertical="center"/>
    </xf>
    <xf numFmtId="0" fontId="7" fillId="0" borderId="0" xfId="1" applyFont="1" applyBorder="1" applyAlignment="1">
      <alignment horizontal="justify" vertical="center" wrapText="1"/>
    </xf>
    <xf numFmtId="0" fontId="8" fillId="0" borderId="0" xfId="2" applyFont="1" applyAlignment="1">
      <alignment horizontal="justify" vertical="top"/>
    </xf>
    <xf numFmtId="0" fontId="9" fillId="0" borderId="0" xfId="2" applyFont="1" applyAlignment="1">
      <alignment horizontal="justify"/>
    </xf>
    <xf numFmtId="0" fontId="1" fillId="0" borderId="0" xfId="1" applyFont="1"/>
    <xf numFmtId="0" fontId="10" fillId="0" borderId="6" xfId="1" applyFont="1" applyBorder="1" applyAlignment="1">
      <alignment horizontal="center" vertical="center" textRotation="90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justify" vertical="center" wrapText="1"/>
    </xf>
    <xf numFmtId="49" fontId="10" fillId="0" borderId="7" xfId="1" applyNumberFormat="1" applyFont="1" applyBorder="1" applyAlignment="1">
      <alignment horizontal="center" vertical="center" wrapText="1"/>
    </xf>
    <xf numFmtId="4" fontId="10" fillId="0" borderId="6" xfId="1" applyNumberFormat="1" applyFont="1" applyBorder="1" applyAlignment="1">
      <alignment horizontal="center" vertical="center" wrapText="1"/>
    </xf>
    <xf numFmtId="4" fontId="10" fillId="0" borderId="6" xfId="1" applyNumberFormat="1" applyFont="1" applyFill="1" applyBorder="1" applyAlignment="1">
      <alignment horizontal="center" vertical="center" wrapText="1"/>
    </xf>
    <xf numFmtId="4" fontId="11" fillId="0" borderId="6" xfId="1" applyNumberFormat="1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" fillId="0" borderId="0" xfId="1" applyFont="1" applyBorder="1"/>
    <xf numFmtId="49" fontId="10" fillId="0" borderId="7" xfId="1" applyNumberFormat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justify" vertical="center" wrapText="1"/>
    </xf>
    <xf numFmtId="0" fontId="10" fillId="0" borderId="6" xfId="1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 wrapText="1"/>
    </xf>
    <xf numFmtId="0" fontId="1" fillId="0" borderId="0" xfId="1" applyFont="1" applyFill="1"/>
    <xf numFmtId="4" fontId="1" fillId="0" borderId="0" xfId="1" applyNumberFormat="1" applyFont="1" applyFill="1"/>
    <xf numFmtId="164" fontId="10" fillId="0" borderId="6" xfId="1" applyNumberFormat="1" applyFont="1" applyFill="1" applyBorder="1" applyAlignment="1">
      <alignment horizontal="center" vertical="center" wrapText="1"/>
    </xf>
    <xf numFmtId="49" fontId="10" fillId="2" borderId="7" xfId="1" applyNumberFormat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justify" vertical="center" wrapText="1"/>
    </xf>
    <xf numFmtId="0" fontId="10" fillId="2" borderId="6" xfId="1" applyFont="1" applyFill="1" applyBorder="1" applyAlignment="1">
      <alignment horizontal="center" vertical="center" wrapText="1"/>
    </xf>
    <xf numFmtId="4" fontId="10" fillId="2" borderId="6" xfId="1" applyNumberFormat="1" applyFont="1" applyFill="1" applyBorder="1" applyAlignment="1">
      <alignment horizontal="center" vertical="center" wrapText="1"/>
    </xf>
    <xf numFmtId="0" fontId="1" fillId="2" borderId="0" xfId="1" applyFont="1" applyFill="1"/>
    <xf numFmtId="0" fontId="12" fillId="0" borderId="0" xfId="1" applyFont="1"/>
    <xf numFmtId="0" fontId="3" fillId="0" borderId="0" xfId="0" applyFont="1"/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14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2" fillId="0" borderId="0" xfId="1" applyFont="1" applyAlignment="1">
      <alignment horizontal="justify" wrapText="1"/>
    </xf>
    <xf numFmtId="0" fontId="8" fillId="0" borderId="0" xfId="2" applyFont="1" applyAlignment="1">
      <alignment horizontal="left" vertical="top" wrapText="1"/>
    </xf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center" vertical="top"/>
    </xf>
    <xf numFmtId="0" fontId="10" fillId="0" borderId="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</cellXfs>
  <cellStyles count="3">
    <cellStyle name="Звичайний 2" xfId="1"/>
    <cellStyle name="Обычный" xfId="0" builtinId="0"/>
    <cellStyle name="Обычный 3 2" xfId="2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T70"/>
  <sheetViews>
    <sheetView tabSelected="1" view="pageBreakPreview" zoomScale="80" zoomScaleNormal="80" zoomScaleSheetLayoutView="80" workbookViewId="0">
      <selection activeCell="I10" sqref="I10"/>
    </sheetView>
  </sheetViews>
  <sheetFormatPr defaultRowHeight="15" outlineLevelRow="2" x14ac:dyDescent="0.25"/>
  <cols>
    <col min="1" max="1" width="8.5703125" style="1" customWidth="1"/>
    <col min="2" max="2" width="39.28515625" style="14" customWidth="1"/>
    <col min="3" max="3" width="10.85546875" style="1" customWidth="1"/>
    <col min="4" max="4" width="14.28515625" style="1" customWidth="1"/>
    <col min="5" max="5" width="12.42578125" style="1" customWidth="1"/>
    <col min="6" max="6" width="13.140625" style="1" customWidth="1"/>
    <col min="7" max="7" width="10.5703125" style="1" bestFit="1" customWidth="1"/>
    <col min="8" max="18" width="10.85546875" style="1" bestFit="1" customWidth="1"/>
    <col min="19" max="16384" width="9.140625" style="1"/>
  </cols>
  <sheetData>
    <row r="2" spans="1:18" ht="20.25" x14ac:dyDescent="0.3">
      <c r="A2" s="51"/>
      <c r="B2" s="51"/>
      <c r="M2" s="42" t="s">
        <v>80</v>
      </c>
      <c r="N2" s="2"/>
      <c r="O2" s="2"/>
      <c r="P2" s="2"/>
      <c r="Q2" s="2"/>
      <c r="R2" s="2"/>
    </row>
    <row r="3" spans="1:18" ht="20.25" x14ac:dyDescent="0.3">
      <c r="A3" s="44"/>
      <c r="B3" s="44"/>
      <c r="M3" s="47" t="s">
        <v>81</v>
      </c>
      <c r="N3" s="2"/>
      <c r="O3" s="2"/>
      <c r="P3" s="2"/>
      <c r="Q3" s="2"/>
      <c r="R3" s="2"/>
    </row>
    <row r="4" spans="1:18" ht="20.25" x14ac:dyDescent="0.3">
      <c r="A4" s="44"/>
      <c r="B4" s="44"/>
      <c r="M4" s="47" t="s">
        <v>89</v>
      </c>
      <c r="N4" s="2"/>
      <c r="O4" s="2"/>
      <c r="P4" s="2"/>
      <c r="Q4" s="2"/>
      <c r="R4" s="2"/>
    </row>
    <row r="5" spans="1:18" ht="20.25" x14ac:dyDescent="0.3">
      <c r="A5" s="52"/>
      <c r="B5" s="52"/>
      <c r="H5" s="45"/>
      <c r="M5" s="49" t="s">
        <v>1</v>
      </c>
      <c r="N5" s="48"/>
      <c r="O5" s="48"/>
      <c r="P5" s="48"/>
      <c r="Q5" s="48"/>
      <c r="R5" s="48"/>
    </row>
    <row r="6" spans="1:18" ht="20.25" x14ac:dyDescent="0.25">
      <c r="A6" s="51"/>
      <c r="B6" s="51"/>
      <c r="M6" s="53" t="s">
        <v>83</v>
      </c>
      <c r="N6" s="53"/>
      <c r="O6" s="53"/>
      <c r="P6" s="53"/>
      <c r="Q6" s="13"/>
      <c r="R6" s="13"/>
    </row>
    <row r="7" spans="1:18" ht="28.5" customHeight="1" x14ac:dyDescent="0.25">
      <c r="A7" s="51"/>
      <c r="B7" s="51"/>
      <c r="H7" s="45"/>
      <c r="M7" s="47" t="s">
        <v>85</v>
      </c>
      <c r="N7" s="43"/>
      <c r="O7" s="43"/>
      <c r="P7" s="43"/>
    </row>
    <row r="8" spans="1:18" ht="30" customHeight="1" x14ac:dyDescent="0.25">
      <c r="B8" s="1"/>
      <c r="M8" s="46" t="s">
        <v>82</v>
      </c>
      <c r="N8" s="43"/>
      <c r="O8" s="43"/>
      <c r="P8" s="43"/>
    </row>
    <row r="9" spans="1:18" ht="29.25" customHeight="1" x14ac:dyDescent="0.25">
      <c r="B9" s="1"/>
      <c r="M9" s="46" t="s">
        <v>82</v>
      </c>
      <c r="N9" s="43"/>
      <c r="O9" s="43"/>
      <c r="P9" s="43"/>
    </row>
    <row r="10" spans="1:18" ht="13.5" customHeight="1" x14ac:dyDescent="0.25">
      <c r="B10" s="1"/>
      <c r="M10" s="46"/>
      <c r="N10" s="43"/>
      <c r="O10" s="43"/>
      <c r="P10" s="43"/>
    </row>
    <row r="11" spans="1:18" ht="19.5" customHeight="1" x14ac:dyDescent="0.3">
      <c r="B11" s="1"/>
      <c r="M11" s="42" t="s">
        <v>0</v>
      </c>
      <c r="N11" s="43"/>
      <c r="O11" s="43"/>
      <c r="P11" s="43"/>
    </row>
    <row r="12" spans="1:18" ht="93" customHeight="1" x14ac:dyDescent="0.3">
      <c r="B12" s="1"/>
      <c r="M12" s="54" t="s">
        <v>84</v>
      </c>
      <c r="N12" s="54"/>
      <c r="O12" s="54"/>
      <c r="P12" s="54"/>
      <c r="Q12" s="54"/>
      <c r="R12" s="54"/>
    </row>
    <row r="13" spans="1:18" ht="18.75" x14ac:dyDescent="0.3">
      <c r="B13" s="1"/>
      <c r="M13" s="42"/>
      <c r="N13" s="43"/>
      <c r="O13" s="43"/>
      <c r="P13" s="43"/>
    </row>
    <row r="14" spans="1:18" ht="18.75" x14ac:dyDescent="0.25">
      <c r="A14" s="50" t="s">
        <v>2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</row>
    <row r="15" spans="1:18" ht="18.75" x14ac:dyDescent="0.25">
      <c r="A15" s="50" t="s">
        <v>3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</row>
    <row r="16" spans="1:18" ht="18.75" x14ac:dyDescent="0.25">
      <c r="A16" s="50" t="s">
        <v>66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  <row r="17" spans="1:20" ht="18.75" x14ac:dyDescent="0.25">
      <c r="A17" s="50" t="s">
        <v>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</row>
    <row r="18" spans="1:20" ht="19.5" thickBot="1" x14ac:dyDescent="0.3">
      <c r="A18" s="3"/>
      <c r="B18" s="1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20" s="19" customFormat="1" ht="25.5" customHeight="1" thickBot="1" x14ac:dyDescent="0.3">
      <c r="A19" s="58" t="s">
        <v>87</v>
      </c>
      <c r="B19" s="58" t="s">
        <v>5</v>
      </c>
      <c r="C19" s="58" t="s">
        <v>6</v>
      </c>
      <c r="D19" s="58" t="s">
        <v>86</v>
      </c>
      <c r="E19" s="58" t="s">
        <v>88</v>
      </c>
      <c r="F19" s="58" t="s">
        <v>7</v>
      </c>
      <c r="G19" s="61" t="s">
        <v>8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3"/>
    </row>
    <row r="20" spans="1:20" s="19" customFormat="1" ht="51" customHeight="1" thickBot="1" x14ac:dyDescent="0.3">
      <c r="A20" s="59"/>
      <c r="B20" s="59"/>
      <c r="C20" s="59"/>
      <c r="D20" s="59"/>
      <c r="E20" s="59"/>
      <c r="F20" s="59"/>
      <c r="G20" s="20" t="s">
        <v>67</v>
      </c>
      <c r="H20" s="20" t="s">
        <v>68</v>
      </c>
      <c r="I20" s="20" t="s">
        <v>69</v>
      </c>
      <c r="J20" s="20" t="s">
        <v>70</v>
      </c>
      <c r="K20" s="20" t="s">
        <v>71</v>
      </c>
      <c r="L20" s="20" t="s">
        <v>72</v>
      </c>
      <c r="M20" s="20" t="s">
        <v>78</v>
      </c>
      <c r="N20" s="20" t="s">
        <v>77</v>
      </c>
      <c r="O20" s="20" t="s">
        <v>76</v>
      </c>
      <c r="P20" s="20" t="s">
        <v>73</v>
      </c>
      <c r="Q20" s="20" t="s">
        <v>74</v>
      </c>
      <c r="R20" s="20" t="s">
        <v>75</v>
      </c>
    </row>
    <row r="21" spans="1:20" s="19" customFormat="1" ht="15.75" thickBot="1" x14ac:dyDescent="0.3">
      <c r="A21" s="60"/>
      <c r="B21" s="60"/>
      <c r="C21" s="60"/>
      <c r="D21" s="60"/>
      <c r="E21" s="60"/>
      <c r="F21" s="60"/>
      <c r="G21" s="21" t="s">
        <v>9</v>
      </c>
      <c r="H21" s="21" t="s">
        <v>9</v>
      </c>
      <c r="I21" s="21" t="s">
        <v>9</v>
      </c>
      <c r="J21" s="21" t="s">
        <v>9</v>
      </c>
      <c r="K21" s="21" t="s">
        <v>9</v>
      </c>
      <c r="L21" s="21" t="s">
        <v>9</v>
      </c>
      <c r="M21" s="21" t="s">
        <v>9</v>
      </c>
      <c r="N21" s="21" t="s">
        <v>9</v>
      </c>
      <c r="O21" s="21" t="s">
        <v>9</v>
      </c>
      <c r="P21" s="21" t="s">
        <v>9</v>
      </c>
      <c r="Q21" s="21" t="s">
        <v>9</v>
      </c>
      <c r="R21" s="21" t="s">
        <v>9</v>
      </c>
    </row>
    <row r="22" spans="1:20" s="19" customFormat="1" ht="15.75" thickBot="1" x14ac:dyDescent="0.3">
      <c r="A22" s="22">
        <v>1</v>
      </c>
      <c r="B22" s="21">
        <v>2</v>
      </c>
      <c r="C22" s="21">
        <v>3</v>
      </c>
      <c r="D22" s="21">
        <v>4</v>
      </c>
      <c r="E22" s="21">
        <v>5</v>
      </c>
      <c r="F22" s="21">
        <v>6</v>
      </c>
      <c r="G22" s="21">
        <v>7</v>
      </c>
      <c r="H22" s="21">
        <v>8</v>
      </c>
      <c r="I22" s="21">
        <v>9</v>
      </c>
      <c r="J22" s="21">
        <v>10</v>
      </c>
      <c r="K22" s="21">
        <v>11</v>
      </c>
      <c r="L22" s="21">
        <v>12</v>
      </c>
      <c r="M22" s="21">
        <v>13</v>
      </c>
      <c r="N22" s="21">
        <v>14</v>
      </c>
      <c r="O22" s="21">
        <v>15</v>
      </c>
      <c r="P22" s="21">
        <v>16</v>
      </c>
      <c r="Q22" s="21">
        <v>17</v>
      </c>
      <c r="R22" s="21">
        <v>18</v>
      </c>
    </row>
    <row r="23" spans="1:20" s="19" customFormat="1" ht="45.75" thickBot="1" x14ac:dyDescent="0.3">
      <c r="A23" s="24">
        <v>1</v>
      </c>
      <c r="B23" s="23" t="s">
        <v>10</v>
      </c>
      <c r="C23" s="21" t="s">
        <v>11</v>
      </c>
      <c r="D23" s="25">
        <v>5245.58</v>
      </c>
      <c r="E23" s="25">
        <v>5372.19</v>
      </c>
      <c r="F23" s="26">
        <f>F37+F30</f>
        <v>5259.95</v>
      </c>
      <c r="G23" s="27">
        <v>1192.55</v>
      </c>
      <c r="H23" s="27">
        <v>1068.2</v>
      </c>
      <c r="I23" s="27">
        <v>941.96</v>
      </c>
      <c r="J23" s="27">
        <v>81.5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199.62</v>
      </c>
      <c r="Q23" s="27">
        <v>795.44</v>
      </c>
      <c r="R23" s="27">
        <v>980.68</v>
      </c>
    </row>
    <row r="24" spans="1:20" s="19" customFormat="1" ht="45.75" outlineLevel="1" thickBot="1" x14ac:dyDescent="0.3">
      <c r="A24" s="24" t="s">
        <v>12</v>
      </c>
      <c r="B24" s="23" t="s">
        <v>13</v>
      </c>
      <c r="C24" s="21" t="s">
        <v>11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8"/>
      <c r="T24" s="29"/>
    </row>
    <row r="25" spans="1:20" s="19" customFormat="1" ht="24.75" customHeight="1" thickBot="1" x14ac:dyDescent="0.3">
      <c r="A25" s="24" t="s">
        <v>14</v>
      </c>
      <c r="B25" s="23" t="s">
        <v>15</v>
      </c>
      <c r="C25" s="21" t="s">
        <v>11</v>
      </c>
      <c r="D25" s="25">
        <f>D23</f>
        <v>5245.58</v>
      </c>
      <c r="E25" s="25">
        <f>E23</f>
        <v>5372.19</v>
      </c>
      <c r="F25" s="25">
        <f>F23</f>
        <v>5259.95</v>
      </c>
      <c r="G25" s="25">
        <f t="shared" ref="G25:R25" si="0">G23</f>
        <v>1192.55</v>
      </c>
      <c r="H25" s="25">
        <f t="shared" si="0"/>
        <v>1068.2</v>
      </c>
      <c r="I25" s="25">
        <f t="shared" si="0"/>
        <v>941.96</v>
      </c>
      <c r="J25" s="25">
        <f t="shared" si="0"/>
        <v>81.5</v>
      </c>
      <c r="K25" s="25">
        <f t="shared" si="0"/>
        <v>0</v>
      </c>
      <c r="L25" s="25">
        <f t="shared" si="0"/>
        <v>0</v>
      </c>
      <c r="M25" s="25">
        <f t="shared" si="0"/>
        <v>0</v>
      </c>
      <c r="N25" s="25">
        <f t="shared" si="0"/>
        <v>0</v>
      </c>
      <c r="O25" s="25">
        <f t="shared" si="0"/>
        <v>0</v>
      </c>
      <c r="P25" s="25">
        <f t="shared" si="0"/>
        <v>199.62</v>
      </c>
      <c r="Q25" s="25">
        <f t="shared" si="0"/>
        <v>795.44</v>
      </c>
      <c r="R25" s="25">
        <f t="shared" si="0"/>
        <v>980.68</v>
      </c>
    </row>
    <row r="26" spans="1:20" s="19" customFormat="1" ht="60.75" outlineLevel="1" thickBot="1" x14ac:dyDescent="0.3">
      <c r="A26" s="24">
        <v>2</v>
      </c>
      <c r="B26" s="23" t="s">
        <v>16</v>
      </c>
      <c r="C26" s="21" t="s">
        <v>11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</row>
    <row r="27" spans="1:20" s="19" customFormat="1" ht="30.75" outlineLevel="1" thickBot="1" x14ac:dyDescent="0.3">
      <c r="A27" s="24" t="s">
        <v>17</v>
      </c>
      <c r="B27" s="23" t="s">
        <v>18</v>
      </c>
      <c r="C27" s="21" t="s">
        <v>11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</row>
    <row r="28" spans="1:20" s="19" customFormat="1" ht="60.75" outlineLevel="1" thickBot="1" x14ac:dyDescent="0.3">
      <c r="A28" s="24" t="s">
        <v>19</v>
      </c>
      <c r="B28" s="23" t="s">
        <v>20</v>
      </c>
      <c r="C28" s="21" t="s">
        <v>11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</row>
    <row r="29" spans="1:20" s="19" customFormat="1" ht="45.75" thickBot="1" x14ac:dyDescent="0.3">
      <c r="A29" s="24">
        <v>3</v>
      </c>
      <c r="B29" s="23" t="s">
        <v>21</v>
      </c>
      <c r="C29" s="21" t="s">
        <v>11</v>
      </c>
      <c r="D29" s="25">
        <f>D25</f>
        <v>5245.58</v>
      </c>
      <c r="E29" s="25">
        <f>E25</f>
        <v>5372.19</v>
      </c>
      <c r="F29" s="25">
        <f t="shared" ref="F29:R29" si="1">F25</f>
        <v>5259.95</v>
      </c>
      <c r="G29" s="25">
        <f t="shared" si="1"/>
        <v>1192.55</v>
      </c>
      <c r="H29" s="25">
        <f t="shared" si="1"/>
        <v>1068.2</v>
      </c>
      <c r="I29" s="25">
        <f t="shared" si="1"/>
        <v>941.96</v>
      </c>
      <c r="J29" s="25">
        <f t="shared" si="1"/>
        <v>81.5</v>
      </c>
      <c r="K29" s="25">
        <f t="shared" si="1"/>
        <v>0</v>
      </c>
      <c r="L29" s="25">
        <f t="shared" si="1"/>
        <v>0</v>
      </c>
      <c r="M29" s="25">
        <f t="shared" si="1"/>
        <v>0</v>
      </c>
      <c r="N29" s="25">
        <f t="shared" si="1"/>
        <v>0</v>
      </c>
      <c r="O29" s="25">
        <f t="shared" si="1"/>
        <v>0</v>
      </c>
      <c r="P29" s="25">
        <f t="shared" si="1"/>
        <v>199.62</v>
      </c>
      <c r="Q29" s="25">
        <f t="shared" si="1"/>
        <v>795.44</v>
      </c>
      <c r="R29" s="25">
        <f t="shared" si="1"/>
        <v>980.68</v>
      </c>
    </row>
    <row r="30" spans="1:20" s="34" customFormat="1" ht="42.75" customHeight="1" thickBot="1" x14ac:dyDescent="0.3">
      <c r="A30" s="30">
        <v>4</v>
      </c>
      <c r="B30" s="31" t="s">
        <v>22</v>
      </c>
      <c r="C30" s="32" t="s">
        <v>11</v>
      </c>
      <c r="D30" s="26">
        <v>307.36</v>
      </c>
      <c r="E30" s="26">
        <v>322.33</v>
      </c>
      <c r="F30" s="26">
        <v>243</v>
      </c>
      <c r="G30" s="33">
        <f>G23*$F$31/100</f>
        <v>55.093613057158329</v>
      </c>
      <c r="H30" s="33">
        <f t="shared" ref="H30:Q30" si="2">H23*$F$31/100</f>
        <v>49.348872137567838</v>
      </c>
      <c r="I30" s="33">
        <f t="shared" si="2"/>
        <v>43.516816699778509</v>
      </c>
      <c r="J30" s="33">
        <f t="shared" si="2"/>
        <v>3.7651498588389618</v>
      </c>
      <c r="K30" s="33">
        <f t="shared" si="2"/>
        <v>0</v>
      </c>
      <c r="L30" s="33">
        <f t="shared" si="2"/>
        <v>0</v>
      </c>
      <c r="M30" s="33">
        <f t="shared" si="2"/>
        <v>0</v>
      </c>
      <c r="N30" s="33">
        <f t="shared" si="2"/>
        <v>0</v>
      </c>
      <c r="O30" s="33">
        <f t="shared" si="2"/>
        <v>0</v>
      </c>
      <c r="P30" s="33">
        <f>P23*$F$31/100</f>
        <v>9.2220762554777131</v>
      </c>
      <c r="Q30" s="33">
        <f t="shared" si="2"/>
        <v>36.747862622268272</v>
      </c>
      <c r="R30" s="33">
        <f>R23*$F$31/100</f>
        <v>45.305609368910346</v>
      </c>
    </row>
    <row r="31" spans="1:20" s="19" customFormat="1" ht="15.75" thickBot="1" x14ac:dyDescent="0.3">
      <c r="A31" s="24"/>
      <c r="B31" s="23" t="s">
        <v>23</v>
      </c>
      <c r="C31" s="21" t="s">
        <v>24</v>
      </c>
      <c r="D31" s="25">
        <f>D30/D29*100</f>
        <v>5.8594092550299495</v>
      </c>
      <c r="E31" s="25">
        <f>E30/E29*100</f>
        <v>5.9999739398643763</v>
      </c>
      <c r="F31" s="25">
        <f>F30/F29*100</f>
        <v>4.6198157777165179</v>
      </c>
      <c r="G31" s="25">
        <f t="shared" ref="G31:R31" si="3">G30/G29*100</f>
        <v>4.6198157777165179</v>
      </c>
      <c r="H31" s="25">
        <f t="shared" si="3"/>
        <v>4.619815777716517</v>
      </c>
      <c r="I31" s="25">
        <f t="shared" si="3"/>
        <v>4.6198157777165179</v>
      </c>
      <c r="J31" s="25">
        <f t="shared" si="3"/>
        <v>4.6198157777165179</v>
      </c>
      <c r="K31" s="25"/>
      <c r="L31" s="25"/>
      <c r="M31" s="25"/>
      <c r="N31" s="25"/>
      <c r="O31" s="25"/>
      <c r="P31" s="25">
        <f t="shared" si="3"/>
        <v>4.6198157777165179</v>
      </c>
      <c r="Q31" s="25">
        <f t="shared" si="3"/>
        <v>4.6198157777165179</v>
      </c>
      <c r="R31" s="25">
        <f t="shared" si="3"/>
        <v>4.6198157777165179</v>
      </c>
    </row>
    <row r="32" spans="1:20" s="19" customFormat="1" ht="60.75" customHeight="1" outlineLevel="1" thickBot="1" x14ac:dyDescent="0.3">
      <c r="A32" s="24" t="s">
        <v>25</v>
      </c>
      <c r="B32" s="23" t="s">
        <v>26</v>
      </c>
      <c r="C32" s="21" t="s">
        <v>11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</row>
    <row r="33" spans="1:19" s="19" customFormat="1" ht="15.75" outlineLevel="1" thickBot="1" x14ac:dyDescent="0.3">
      <c r="A33" s="24"/>
      <c r="B33" s="23" t="s">
        <v>27</v>
      </c>
      <c r="C33" s="21" t="s">
        <v>24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</row>
    <row r="34" spans="1:19" s="19" customFormat="1" ht="45.75" outlineLevel="1" thickBot="1" x14ac:dyDescent="0.3">
      <c r="A34" s="24">
        <v>5</v>
      </c>
      <c r="B34" s="23" t="s">
        <v>28</v>
      </c>
      <c r="C34" s="21" t="s">
        <v>11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</row>
    <row r="35" spans="1:19" s="19" customFormat="1" ht="62.25" customHeight="1" outlineLevel="1" thickBot="1" x14ac:dyDescent="0.3">
      <c r="A35" s="24">
        <v>6</v>
      </c>
      <c r="B35" s="23" t="s">
        <v>29</v>
      </c>
      <c r="C35" s="21" t="s">
        <v>11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</row>
    <row r="36" spans="1:19" s="19" customFormat="1" ht="15.75" outlineLevel="1" thickBot="1" x14ac:dyDescent="0.3">
      <c r="A36" s="24"/>
      <c r="B36" s="23" t="s">
        <v>23</v>
      </c>
      <c r="C36" s="21" t="s">
        <v>24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</row>
    <row r="37" spans="1:19" s="19" customFormat="1" ht="45.75" thickBot="1" x14ac:dyDescent="0.3">
      <c r="A37" s="24">
        <v>7</v>
      </c>
      <c r="B37" s="23" t="s">
        <v>30</v>
      </c>
      <c r="C37" s="21" t="s">
        <v>11</v>
      </c>
      <c r="D37" s="25">
        <f>D29-D30</f>
        <v>4938.22</v>
      </c>
      <c r="E37" s="25">
        <f>E29-E30</f>
        <v>5049.8599999999997</v>
      </c>
      <c r="F37" s="25">
        <f>F41+F45+F47</f>
        <v>5016.95</v>
      </c>
      <c r="G37" s="25">
        <f>G41+G45+G47</f>
        <v>1137.4563869428416</v>
      </c>
      <c r="H37" s="25">
        <f t="shared" ref="H37:R37" si="4">H41+H45+H47</f>
        <v>1018.8511278624323</v>
      </c>
      <c r="I37" s="25">
        <f>I41+I45+I47</f>
        <v>898.44318330022156</v>
      </c>
      <c r="J37" s="25">
        <f t="shared" si="4"/>
        <v>77.734850141161033</v>
      </c>
      <c r="K37" s="25">
        <f t="shared" si="4"/>
        <v>0</v>
      </c>
      <c r="L37" s="25">
        <f t="shared" si="4"/>
        <v>0</v>
      </c>
      <c r="M37" s="25">
        <f t="shared" si="4"/>
        <v>0</v>
      </c>
      <c r="N37" s="25">
        <f t="shared" si="4"/>
        <v>0</v>
      </c>
      <c r="O37" s="25">
        <f t="shared" si="4"/>
        <v>0</v>
      </c>
      <c r="P37" s="25">
        <f t="shared" si="4"/>
        <v>190.3979237445223</v>
      </c>
      <c r="Q37" s="25">
        <f t="shared" si="4"/>
        <v>758.6921373777318</v>
      </c>
      <c r="R37" s="25">
        <f t="shared" si="4"/>
        <v>935.37439063108957</v>
      </c>
    </row>
    <row r="38" spans="1:19" s="19" customFormat="1" ht="30.75" outlineLevel="2" thickBot="1" x14ac:dyDescent="0.3">
      <c r="A38" s="24" t="s">
        <v>31</v>
      </c>
      <c r="B38" s="23" t="s">
        <v>32</v>
      </c>
      <c r="C38" s="21" t="s">
        <v>11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</row>
    <row r="39" spans="1:19" s="19" customFormat="1" ht="30.75" outlineLevel="2" thickBot="1" x14ac:dyDescent="0.3">
      <c r="A39" s="24" t="s">
        <v>33</v>
      </c>
      <c r="B39" s="23" t="s">
        <v>34</v>
      </c>
      <c r="C39" s="21" t="s">
        <v>11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</row>
    <row r="40" spans="1:19" s="19" customFormat="1" ht="65.25" customHeight="1" outlineLevel="2" thickBot="1" x14ac:dyDescent="0.3">
      <c r="A40" s="24" t="s">
        <v>35</v>
      </c>
      <c r="B40" s="23" t="s">
        <v>36</v>
      </c>
      <c r="C40" s="21" t="s">
        <v>11</v>
      </c>
      <c r="D40" s="25">
        <f t="shared" ref="D40" si="5">D37</f>
        <v>4938.22</v>
      </c>
      <c r="E40" s="25">
        <f t="shared" ref="E40:R40" si="6">E37</f>
        <v>5049.8599999999997</v>
      </c>
      <c r="F40" s="25">
        <f t="shared" si="6"/>
        <v>5016.95</v>
      </c>
      <c r="G40" s="25">
        <f t="shared" si="6"/>
        <v>1137.4563869428416</v>
      </c>
      <c r="H40" s="25">
        <f t="shared" si="6"/>
        <v>1018.8511278624323</v>
      </c>
      <c r="I40" s="25">
        <f t="shared" si="6"/>
        <v>898.44318330022156</v>
      </c>
      <c r="J40" s="25">
        <f t="shared" si="6"/>
        <v>77.734850141161033</v>
      </c>
      <c r="K40" s="25">
        <f t="shared" si="6"/>
        <v>0</v>
      </c>
      <c r="L40" s="25">
        <f t="shared" si="6"/>
        <v>0</v>
      </c>
      <c r="M40" s="25">
        <f t="shared" si="6"/>
        <v>0</v>
      </c>
      <c r="N40" s="25">
        <f t="shared" si="6"/>
        <v>0</v>
      </c>
      <c r="O40" s="25">
        <f t="shared" si="6"/>
        <v>0</v>
      </c>
      <c r="P40" s="25">
        <f t="shared" si="6"/>
        <v>190.3979237445223</v>
      </c>
      <c r="Q40" s="25">
        <f t="shared" si="6"/>
        <v>758.6921373777318</v>
      </c>
      <c r="R40" s="25">
        <f t="shared" si="6"/>
        <v>935.37439063108957</v>
      </c>
    </row>
    <row r="41" spans="1:19" s="34" customFormat="1" ht="24" customHeight="1" outlineLevel="2" thickBot="1" x14ac:dyDescent="0.3">
      <c r="A41" s="30" t="s">
        <v>37</v>
      </c>
      <c r="B41" s="31" t="s">
        <v>38</v>
      </c>
      <c r="C41" s="32" t="s">
        <v>11</v>
      </c>
      <c r="D41" s="26">
        <v>3715.79</v>
      </c>
      <c r="E41" s="26">
        <v>3759.36</v>
      </c>
      <c r="F41" s="26">
        <v>3712.53</v>
      </c>
      <c r="G41" s="27">
        <f>G23-G30-G45</f>
        <v>840.1063869428416</v>
      </c>
      <c r="H41" s="27">
        <f t="shared" ref="H41:R41" si="7">H23-H30-H45</f>
        <v>762.67112786243229</v>
      </c>
      <c r="I41" s="27">
        <f t="shared" si="7"/>
        <v>699.69318330022156</v>
      </c>
      <c r="J41" s="27">
        <f t="shared" si="7"/>
        <v>50.884850141161031</v>
      </c>
      <c r="K41" s="27">
        <f t="shared" si="7"/>
        <v>0</v>
      </c>
      <c r="L41" s="27">
        <f t="shared" si="7"/>
        <v>0</v>
      </c>
      <c r="M41" s="27">
        <f t="shared" si="7"/>
        <v>0</v>
      </c>
      <c r="N41" s="27">
        <f t="shared" si="7"/>
        <v>0</v>
      </c>
      <c r="O41" s="27">
        <f t="shared" si="7"/>
        <v>0</v>
      </c>
      <c r="P41" s="27">
        <f t="shared" si="7"/>
        <v>110.23792374452231</v>
      </c>
      <c r="Q41" s="27">
        <f t="shared" si="7"/>
        <v>556.57213737773179</v>
      </c>
      <c r="R41" s="27">
        <f t="shared" si="7"/>
        <v>692.36439063108958</v>
      </c>
      <c r="S41" s="35"/>
    </row>
    <row r="42" spans="1:19" s="19" customFormat="1" ht="15.75" outlineLevel="2" thickBot="1" x14ac:dyDescent="0.3">
      <c r="A42" s="24"/>
      <c r="B42" s="23" t="s">
        <v>39</v>
      </c>
      <c r="C42" s="21" t="s">
        <v>24</v>
      </c>
      <c r="D42" s="25">
        <f>D41/D40*100</f>
        <v>75.245533815828367</v>
      </c>
      <c r="E42" s="25">
        <f>E41/E40*100</f>
        <v>74.444836094465998</v>
      </c>
      <c r="F42" s="25">
        <f>F41/F40*100</f>
        <v>73.999740878422159</v>
      </c>
      <c r="G42" s="25">
        <f t="shared" ref="G42:R42" si="8">G41/G40*100</f>
        <v>73.858338357992608</v>
      </c>
      <c r="H42" s="25">
        <f t="shared" si="8"/>
        <v>74.855992892948919</v>
      </c>
      <c r="I42" s="25">
        <f t="shared" si="8"/>
        <v>77.878400805497989</v>
      </c>
      <c r="J42" s="25">
        <f t="shared" si="8"/>
        <v>65.459507606636819</v>
      </c>
      <c r="K42" s="25"/>
      <c r="L42" s="25">
        <v>0</v>
      </c>
      <c r="M42" s="25"/>
      <c r="N42" s="25"/>
      <c r="O42" s="25"/>
      <c r="P42" s="25">
        <f t="shared" si="8"/>
        <v>57.898700561693396</v>
      </c>
      <c r="Q42" s="25">
        <f t="shared" si="8"/>
        <v>73.359418129916634</v>
      </c>
      <c r="R42" s="25">
        <f t="shared" si="8"/>
        <v>74.020028511145881</v>
      </c>
    </row>
    <row r="43" spans="1:19" s="19" customFormat="1" ht="24" customHeight="1" outlineLevel="2" thickBot="1" x14ac:dyDescent="0.3">
      <c r="A43" s="24" t="s">
        <v>40</v>
      </c>
      <c r="B43" s="23" t="s">
        <v>41</v>
      </c>
      <c r="C43" s="21" t="s">
        <v>11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1:19" s="19" customFormat="1" ht="15.75" outlineLevel="2" thickBot="1" x14ac:dyDescent="0.3">
      <c r="A44" s="24"/>
      <c r="B44" s="23" t="s">
        <v>39</v>
      </c>
      <c r="C44" s="21" t="s">
        <v>24</v>
      </c>
      <c r="D44" s="25">
        <f>D43/$D$40*100</f>
        <v>0</v>
      </c>
      <c r="E44" s="25">
        <f>E43/$D$40*100</f>
        <v>0</v>
      </c>
      <c r="F44" s="25">
        <f>F43/$F$40*100</f>
        <v>0</v>
      </c>
      <c r="G44" s="25">
        <f t="shared" ref="G44:R44" si="9">G43/$D$40*100</f>
        <v>0</v>
      </c>
      <c r="H44" s="25">
        <f t="shared" si="9"/>
        <v>0</v>
      </c>
      <c r="I44" s="25">
        <f t="shared" si="9"/>
        <v>0</v>
      </c>
      <c r="J44" s="25">
        <f t="shared" si="9"/>
        <v>0</v>
      </c>
      <c r="K44" s="25">
        <f t="shared" si="9"/>
        <v>0</v>
      </c>
      <c r="L44" s="25">
        <f t="shared" si="9"/>
        <v>0</v>
      </c>
      <c r="M44" s="25">
        <f t="shared" si="9"/>
        <v>0</v>
      </c>
      <c r="N44" s="25">
        <f t="shared" si="9"/>
        <v>0</v>
      </c>
      <c r="O44" s="25">
        <f t="shared" si="9"/>
        <v>0</v>
      </c>
      <c r="P44" s="25">
        <f t="shared" si="9"/>
        <v>0</v>
      </c>
      <c r="Q44" s="25">
        <f t="shared" si="9"/>
        <v>0</v>
      </c>
      <c r="R44" s="25">
        <f t="shared" si="9"/>
        <v>0</v>
      </c>
    </row>
    <row r="45" spans="1:19" s="19" customFormat="1" ht="24" customHeight="1" outlineLevel="2" thickBot="1" x14ac:dyDescent="0.3">
      <c r="A45" s="24" t="s">
        <v>42</v>
      </c>
      <c r="B45" s="23" t="s">
        <v>43</v>
      </c>
      <c r="C45" s="21" t="s">
        <v>11</v>
      </c>
      <c r="D45" s="25">
        <v>1222.43</v>
      </c>
      <c r="E45" s="25">
        <v>1290.5</v>
      </c>
      <c r="F45" s="26">
        <f>SUM(G45:R45)</f>
        <v>1304.4199999999998</v>
      </c>
      <c r="G45" s="25">
        <v>297.35000000000002</v>
      </c>
      <c r="H45" s="25">
        <v>256.18</v>
      </c>
      <c r="I45" s="25">
        <v>198.75</v>
      </c>
      <c r="J45" s="25">
        <v>26.85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80.16</v>
      </c>
      <c r="Q45" s="25">
        <v>202.12</v>
      </c>
      <c r="R45" s="25">
        <v>243.01</v>
      </c>
    </row>
    <row r="46" spans="1:19" s="19" customFormat="1" ht="15.75" outlineLevel="2" thickBot="1" x14ac:dyDescent="0.3">
      <c r="A46" s="24"/>
      <c r="B46" s="23" t="s">
        <v>39</v>
      </c>
      <c r="C46" s="21" t="s">
        <v>24</v>
      </c>
      <c r="D46" s="25">
        <f>D45/$E$40*100</f>
        <v>24.207205744317665</v>
      </c>
      <c r="E46" s="25">
        <f>E45/$E$40*100</f>
        <v>25.555163905534016</v>
      </c>
      <c r="F46" s="25">
        <f>F45/F40*100</f>
        <v>26.000259121577852</v>
      </c>
      <c r="G46" s="25">
        <f t="shared" ref="G46:R46" si="10">G45/G40*100</f>
        <v>26.141661642007392</v>
      </c>
      <c r="H46" s="25">
        <f t="shared" si="10"/>
        <v>25.144007107051074</v>
      </c>
      <c r="I46" s="25">
        <f t="shared" si="10"/>
        <v>22.121599194502007</v>
      </c>
      <c r="J46" s="25">
        <f t="shared" si="10"/>
        <v>34.540492393363195</v>
      </c>
      <c r="K46" s="25"/>
      <c r="L46" s="25">
        <v>0</v>
      </c>
      <c r="M46" s="25"/>
      <c r="N46" s="25"/>
      <c r="O46" s="25"/>
      <c r="P46" s="25">
        <f t="shared" si="10"/>
        <v>42.101299438306597</v>
      </c>
      <c r="Q46" s="25">
        <f t="shared" si="10"/>
        <v>26.64058187008337</v>
      </c>
      <c r="R46" s="25">
        <f t="shared" si="10"/>
        <v>25.979971488854115</v>
      </c>
    </row>
    <row r="47" spans="1:19" s="19" customFormat="1" ht="24" customHeight="1" outlineLevel="2" thickBot="1" x14ac:dyDescent="0.3">
      <c r="A47" s="24" t="s">
        <v>44</v>
      </c>
      <c r="B47" s="23" t="s">
        <v>45</v>
      </c>
      <c r="C47" s="21" t="s">
        <v>11</v>
      </c>
      <c r="D47" s="25"/>
      <c r="E47" s="25"/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</row>
    <row r="48" spans="1:19" s="19" customFormat="1" ht="15.75" outlineLevel="2" thickBot="1" x14ac:dyDescent="0.3">
      <c r="A48" s="24"/>
      <c r="B48" s="23" t="s">
        <v>39</v>
      </c>
      <c r="C48" s="21" t="s">
        <v>24</v>
      </c>
      <c r="D48" s="25">
        <f>D47/$E$40*100</f>
        <v>0</v>
      </c>
      <c r="E48" s="25">
        <f>E47/$E$40*100</f>
        <v>0</v>
      </c>
      <c r="F48" s="25">
        <f>F47/$F$40*100</f>
        <v>0</v>
      </c>
      <c r="G48" s="25">
        <f t="shared" ref="G48:R48" si="11">G47/$D$40*100</f>
        <v>0</v>
      </c>
      <c r="H48" s="25">
        <f t="shared" si="11"/>
        <v>0</v>
      </c>
      <c r="I48" s="25">
        <f t="shared" si="11"/>
        <v>0</v>
      </c>
      <c r="J48" s="25">
        <f t="shared" si="11"/>
        <v>0</v>
      </c>
      <c r="K48" s="25">
        <f t="shared" si="11"/>
        <v>0</v>
      </c>
      <c r="L48" s="25">
        <f t="shared" si="11"/>
        <v>0</v>
      </c>
      <c r="M48" s="25">
        <f t="shared" si="11"/>
        <v>0</v>
      </c>
      <c r="N48" s="25">
        <f t="shared" si="11"/>
        <v>0</v>
      </c>
      <c r="O48" s="25">
        <f t="shared" si="11"/>
        <v>0</v>
      </c>
      <c r="P48" s="25">
        <f t="shared" si="11"/>
        <v>0</v>
      </c>
      <c r="Q48" s="25">
        <f t="shared" si="11"/>
        <v>0</v>
      </c>
      <c r="R48" s="25">
        <f t="shared" si="11"/>
        <v>0</v>
      </c>
    </row>
    <row r="49" spans="1:18" s="34" customFormat="1" ht="60.75" outlineLevel="2" thickBot="1" x14ac:dyDescent="0.3">
      <c r="A49" s="30">
        <v>8</v>
      </c>
      <c r="B49" s="31" t="s">
        <v>46</v>
      </c>
      <c r="C49" s="32" t="s">
        <v>47</v>
      </c>
      <c r="D49" s="36">
        <f>D50+D51+D52+D53</f>
        <v>2.7809999999999997</v>
      </c>
      <c r="E49" s="36">
        <f>E50+E51+E52+E53</f>
        <v>2.7809999999999997</v>
      </c>
      <c r="F49" s="36">
        <f>F50+F51+F52+F53</f>
        <v>2.7809999999999997</v>
      </c>
      <c r="G49" s="36">
        <f t="shared" ref="G49:R49" si="12">G50+G51+G52+G53</f>
        <v>2.7809999999999997</v>
      </c>
      <c r="H49" s="36">
        <f t="shared" si="12"/>
        <v>2.7809999999999997</v>
      </c>
      <c r="I49" s="36">
        <f t="shared" si="12"/>
        <v>2.7809999999999997</v>
      </c>
      <c r="J49" s="36">
        <f t="shared" si="12"/>
        <v>2.7809999999999997</v>
      </c>
      <c r="K49" s="36">
        <f t="shared" si="12"/>
        <v>0.19999999999999998</v>
      </c>
      <c r="L49" s="36">
        <f t="shared" si="12"/>
        <v>0</v>
      </c>
      <c r="M49" s="36">
        <f t="shared" si="12"/>
        <v>0.19999999999999998</v>
      </c>
      <c r="N49" s="36">
        <f t="shared" si="12"/>
        <v>0.19999999999999998</v>
      </c>
      <c r="O49" s="36">
        <f t="shared" si="12"/>
        <v>0.19999999999999998</v>
      </c>
      <c r="P49" s="36">
        <f t="shared" si="12"/>
        <v>2.7809999999999997</v>
      </c>
      <c r="Q49" s="36">
        <f t="shared" si="12"/>
        <v>2.7809999999999997</v>
      </c>
      <c r="R49" s="36">
        <f t="shared" si="12"/>
        <v>2.7809999999999997</v>
      </c>
    </row>
    <row r="50" spans="1:18" s="34" customFormat="1" ht="23.25" customHeight="1" outlineLevel="2" thickBot="1" x14ac:dyDescent="0.3">
      <c r="A50" s="30" t="s">
        <v>48</v>
      </c>
      <c r="B50" s="31" t="s">
        <v>38</v>
      </c>
      <c r="C50" s="32" t="s">
        <v>47</v>
      </c>
      <c r="D50" s="36">
        <v>2.15</v>
      </c>
      <c r="E50" s="36">
        <v>2.15</v>
      </c>
      <c r="F50" s="36">
        <v>2.15</v>
      </c>
      <c r="G50" s="36">
        <v>2.15</v>
      </c>
      <c r="H50" s="36">
        <v>2.15</v>
      </c>
      <c r="I50" s="36">
        <v>2.15</v>
      </c>
      <c r="J50" s="36">
        <v>2.15</v>
      </c>
      <c r="K50" s="36">
        <v>0.18099999999999999</v>
      </c>
      <c r="L50" s="36">
        <v>0</v>
      </c>
      <c r="M50" s="36">
        <v>0.18099999999999999</v>
      </c>
      <c r="N50" s="36">
        <v>0.18099999999999999</v>
      </c>
      <c r="O50" s="36">
        <v>0.18099999999999999</v>
      </c>
      <c r="P50" s="36">
        <v>2.15</v>
      </c>
      <c r="Q50" s="36">
        <v>2.15</v>
      </c>
      <c r="R50" s="36">
        <v>2.15</v>
      </c>
    </row>
    <row r="51" spans="1:18" s="34" customFormat="1" ht="23.25" customHeight="1" outlineLevel="2" thickBot="1" x14ac:dyDescent="0.3">
      <c r="A51" s="30" t="s">
        <v>49</v>
      </c>
      <c r="B51" s="31" t="s">
        <v>41</v>
      </c>
      <c r="C51" s="32" t="s">
        <v>47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</row>
    <row r="52" spans="1:18" s="34" customFormat="1" ht="23.25" customHeight="1" outlineLevel="2" thickBot="1" x14ac:dyDescent="0.3">
      <c r="A52" s="30" t="s">
        <v>50</v>
      </c>
      <c r="B52" s="31" t="s">
        <v>43</v>
      </c>
      <c r="C52" s="32" t="s">
        <v>47</v>
      </c>
      <c r="D52" s="36">
        <v>0.63100000000000001</v>
      </c>
      <c r="E52" s="36">
        <v>0.63100000000000001</v>
      </c>
      <c r="F52" s="36">
        <v>0.63100000000000001</v>
      </c>
      <c r="G52" s="36">
        <v>0.63100000000000001</v>
      </c>
      <c r="H52" s="36">
        <v>0.63100000000000001</v>
      </c>
      <c r="I52" s="36">
        <v>0.63100000000000001</v>
      </c>
      <c r="J52" s="36">
        <v>0.63100000000000001</v>
      </c>
      <c r="K52" s="36">
        <v>1.9E-2</v>
      </c>
      <c r="L52" s="36">
        <v>0</v>
      </c>
      <c r="M52" s="36">
        <v>1.9E-2</v>
      </c>
      <c r="N52" s="36">
        <v>1.9E-2</v>
      </c>
      <c r="O52" s="36">
        <v>1.9E-2</v>
      </c>
      <c r="P52" s="36">
        <v>0.63100000000000001</v>
      </c>
      <c r="Q52" s="36">
        <v>0.63100000000000001</v>
      </c>
      <c r="R52" s="36">
        <v>0.63100000000000001</v>
      </c>
    </row>
    <row r="53" spans="1:18" s="34" customFormat="1" ht="23.25" customHeight="1" outlineLevel="2" thickBot="1" x14ac:dyDescent="0.3">
      <c r="A53" s="30" t="s">
        <v>51</v>
      </c>
      <c r="B53" s="31" t="s">
        <v>45</v>
      </c>
      <c r="C53" s="32" t="s">
        <v>47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</row>
    <row r="54" spans="1:18" s="19" customFormat="1" ht="45.75" thickBot="1" x14ac:dyDescent="0.3">
      <c r="A54" s="24">
        <v>9</v>
      </c>
      <c r="B54" s="23" t="s">
        <v>52</v>
      </c>
      <c r="C54" s="21" t="s">
        <v>11</v>
      </c>
      <c r="D54" s="25">
        <f>D37</f>
        <v>4938.22</v>
      </c>
      <c r="E54" s="25">
        <f>E37</f>
        <v>5049.8599999999997</v>
      </c>
      <c r="F54" s="25">
        <f>F37</f>
        <v>5016.95</v>
      </c>
      <c r="G54" s="25">
        <f t="shared" ref="G54:R54" si="13">G37</f>
        <v>1137.4563869428416</v>
      </c>
      <c r="H54" s="25">
        <f t="shared" si="13"/>
        <v>1018.8511278624323</v>
      </c>
      <c r="I54" s="25">
        <f t="shared" si="13"/>
        <v>898.44318330022156</v>
      </c>
      <c r="J54" s="25">
        <f t="shared" si="13"/>
        <v>77.734850141161033</v>
      </c>
      <c r="K54" s="25">
        <f t="shared" si="13"/>
        <v>0</v>
      </c>
      <c r="L54" s="25">
        <f t="shared" si="13"/>
        <v>0</v>
      </c>
      <c r="M54" s="25">
        <f t="shared" si="13"/>
        <v>0</v>
      </c>
      <c r="N54" s="25">
        <f t="shared" si="13"/>
        <v>0</v>
      </c>
      <c r="O54" s="25">
        <f t="shared" si="13"/>
        <v>0</v>
      </c>
      <c r="P54" s="25">
        <f t="shared" si="13"/>
        <v>190.3979237445223</v>
      </c>
      <c r="Q54" s="25">
        <f t="shared" si="13"/>
        <v>758.6921373777318</v>
      </c>
      <c r="R54" s="25">
        <f t="shared" si="13"/>
        <v>935.37439063108957</v>
      </c>
    </row>
    <row r="55" spans="1:18" s="19" customFormat="1" ht="30" customHeight="1" thickBot="1" x14ac:dyDescent="0.3">
      <c r="A55" s="24" t="s">
        <v>53</v>
      </c>
      <c r="B55" s="23" t="s">
        <v>54</v>
      </c>
      <c r="C55" s="21" t="s">
        <v>11</v>
      </c>
      <c r="D55" s="25">
        <f>D56+D57+D58+D59</f>
        <v>4561.7</v>
      </c>
      <c r="E55" s="25">
        <f>E56+E57+E58+E59</f>
        <v>4658.79</v>
      </c>
      <c r="F55" s="25">
        <f>F54-F60</f>
        <v>4633.1499999999996</v>
      </c>
      <c r="G55" s="25">
        <f t="shared" ref="G55:R55" si="14">G54-G60</f>
        <v>1079.4163869428417</v>
      </c>
      <c r="H55" s="25">
        <f t="shared" si="14"/>
        <v>947.30112786243239</v>
      </c>
      <c r="I55" s="25">
        <f t="shared" si="14"/>
        <v>816.60318330022153</v>
      </c>
      <c r="J55" s="25">
        <f>J54-J60</f>
        <v>70.30485014116104</v>
      </c>
      <c r="K55" s="25">
        <f t="shared" si="14"/>
        <v>0</v>
      </c>
      <c r="L55" s="25">
        <f t="shared" si="14"/>
        <v>0</v>
      </c>
      <c r="M55" s="25">
        <f t="shared" si="14"/>
        <v>0</v>
      </c>
      <c r="N55" s="25">
        <f t="shared" si="14"/>
        <v>0</v>
      </c>
      <c r="O55" s="25">
        <f t="shared" si="14"/>
        <v>0</v>
      </c>
      <c r="P55" s="25">
        <f t="shared" si="14"/>
        <v>171.26792374452231</v>
      </c>
      <c r="Q55" s="25">
        <f t="shared" si="14"/>
        <v>686.13213737773185</v>
      </c>
      <c r="R55" s="25">
        <f t="shared" si="14"/>
        <v>862.12439063108957</v>
      </c>
    </row>
    <row r="56" spans="1:18" s="41" customFormat="1" ht="24" customHeight="1" outlineLevel="1" thickBot="1" x14ac:dyDescent="0.3">
      <c r="A56" s="37" t="s">
        <v>55</v>
      </c>
      <c r="B56" s="38" t="s">
        <v>38</v>
      </c>
      <c r="C56" s="39" t="s">
        <v>11</v>
      </c>
      <c r="D56" s="40">
        <f>D41-D61</f>
        <v>3339.27</v>
      </c>
      <c r="E56" s="40">
        <f>E41-E61</f>
        <v>3368.29</v>
      </c>
      <c r="F56" s="40">
        <f>F41-F61</f>
        <v>3328.73</v>
      </c>
      <c r="G56" s="40">
        <f>G41-G61</f>
        <v>782.06638694284163</v>
      </c>
      <c r="H56" s="40">
        <f t="shared" ref="H56:Q56" si="15">H41-H61</f>
        <v>691.12112786243233</v>
      </c>
      <c r="I56" s="40">
        <f t="shared" si="15"/>
        <v>617.85318330022153</v>
      </c>
      <c r="J56" s="40">
        <f t="shared" si="15"/>
        <v>43.454850141161032</v>
      </c>
      <c r="K56" s="40">
        <f t="shared" si="15"/>
        <v>0</v>
      </c>
      <c r="L56" s="40">
        <f t="shared" si="15"/>
        <v>0</v>
      </c>
      <c r="M56" s="40">
        <f t="shared" si="15"/>
        <v>0</v>
      </c>
      <c r="N56" s="40">
        <f t="shared" si="15"/>
        <v>0</v>
      </c>
      <c r="O56" s="40">
        <f t="shared" si="15"/>
        <v>0</v>
      </c>
      <c r="P56" s="40">
        <f t="shared" si="15"/>
        <v>91.10792374452231</v>
      </c>
      <c r="Q56" s="40">
        <f t="shared" si="15"/>
        <v>484.01213737773179</v>
      </c>
      <c r="R56" s="40">
        <f>R41-R61</f>
        <v>619.11439063108958</v>
      </c>
    </row>
    <row r="57" spans="1:18" s="19" customFormat="1" ht="24" customHeight="1" outlineLevel="1" thickBot="1" x14ac:dyDescent="0.3">
      <c r="A57" s="24" t="s">
        <v>56</v>
      </c>
      <c r="B57" s="23" t="s">
        <v>41</v>
      </c>
      <c r="C57" s="21" t="s">
        <v>11</v>
      </c>
      <c r="D57" s="25">
        <f>D43</f>
        <v>0</v>
      </c>
      <c r="E57" s="25">
        <f>E43</f>
        <v>0</v>
      </c>
      <c r="F57" s="25">
        <f>F43</f>
        <v>0</v>
      </c>
      <c r="G57" s="25">
        <f t="shared" ref="G57:R57" si="16">G43</f>
        <v>0</v>
      </c>
      <c r="H57" s="25">
        <f t="shared" si="16"/>
        <v>0</v>
      </c>
      <c r="I57" s="25">
        <f t="shared" si="16"/>
        <v>0</v>
      </c>
      <c r="J57" s="25">
        <f t="shared" si="16"/>
        <v>0</v>
      </c>
      <c r="K57" s="25">
        <f t="shared" si="16"/>
        <v>0</v>
      </c>
      <c r="L57" s="25">
        <f t="shared" si="16"/>
        <v>0</v>
      </c>
      <c r="M57" s="25">
        <f t="shared" si="16"/>
        <v>0</v>
      </c>
      <c r="N57" s="25">
        <f t="shared" si="16"/>
        <v>0</v>
      </c>
      <c r="O57" s="25">
        <f t="shared" si="16"/>
        <v>0</v>
      </c>
      <c r="P57" s="25">
        <f t="shared" si="16"/>
        <v>0</v>
      </c>
      <c r="Q57" s="25">
        <f t="shared" si="16"/>
        <v>0</v>
      </c>
      <c r="R57" s="25">
        <f t="shared" si="16"/>
        <v>0</v>
      </c>
    </row>
    <row r="58" spans="1:18" s="41" customFormat="1" ht="24" customHeight="1" outlineLevel="1" thickBot="1" x14ac:dyDescent="0.3">
      <c r="A58" s="37" t="s">
        <v>57</v>
      </c>
      <c r="B58" s="38" t="s">
        <v>43</v>
      </c>
      <c r="C58" s="39" t="s">
        <v>11</v>
      </c>
      <c r="D58" s="40">
        <f>D45</f>
        <v>1222.43</v>
      </c>
      <c r="E58" s="40">
        <f>E45</f>
        <v>1290.5</v>
      </c>
      <c r="F58" s="40">
        <f>F45</f>
        <v>1304.4199999999998</v>
      </c>
      <c r="G58" s="40">
        <f t="shared" ref="G58:R58" si="17">G45</f>
        <v>297.35000000000002</v>
      </c>
      <c r="H58" s="40">
        <f t="shared" si="17"/>
        <v>256.18</v>
      </c>
      <c r="I58" s="40">
        <f t="shared" si="17"/>
        <v>198.75</v>
      </c>
      <c r="J58" s="40">
        <f t="shared" si="17"/>
        <v>26.85</v>
      </c>
      <c r="K58" s="40">
        <f t="shared" si="17"/>
        <v>0</v>
      </c>
      <c r="L58" s="40">
        <f t="shared" si="17"/>
        <v>0</v>
      </c>
      <c r="M58" s="40">
        <f t="shared" si="17"/>
        <v>0</v>
      </c>
      <c r="N58" s="40">
        <f t="shared" si="17"/>
        <v>0</v>
      </c>
      <c r="O58" s="40">
        <f t="shared" si="17"/>
        <v>0</v>
      </c>
      <c r="P58" s="40">
        <f t="shared" si="17"/>
        <v>80.16</v>
      </c>
      <c r="Q58" s="40">
        <f t="shared" si="17"/>
        <v>202.12</v>
      </c>
      <c r="R58" s="40">
        <f t="shared" si="17"/>
        <v>243.01</v>
      </c>
    </row>
    <row r="59" spans="1:18" s="41" customFormat="1" ht="24" customHeight="1" outlineLevel="1" thickBot="1" x14ac:dyDescent="0.3">
      <c r="A59" s="37" t="s">
        <v>58</v>
      </c>
      <c r="B59" s="38" t="s">
        <v>45</v>
      </c>
      <c r="C59" s="39" t="s">
        <v>11</v>
      </c>
      <c r="D59" s="40">
        <f>D47</f>
        <v>0</v>
      </c>
      <c r="E59" s="40">
        <f>E47</f>
        <v>0</v>
      </c>
      <c r="F59" s="40">
        <f>F47</f>
        <v>0</v>
      </c>
      <c r="G59" s="40">
        <f t="shared" ref="G59:R59" si="18">G47</f>
        <v>0</v>
      </c>
      <c r="H59" s="40">
        <f t="shared" si="18"/>
        <v>0</v>
      </c>
      <c r="I59" s="40">
        <f t="shared" si="18"/>
        <v>0</v>
      </c>
      <c r="J59" s="40">
        <f t="shared" si="18"/>
        <v>0</v>
      </c>
      <c r="K59" s="40">
        <f t="shared" si="18"/>
        <v>0</v>
      </c>
      <c r="L59" s="40">
        <f t="shared" si="18"/>
        <v>0</v>
      </c>
      <c r="M59" s="40">
        <f t="shared" si="18"/>
        <v>0</v>
      </c>
      <c r="N59" s="40">
        <f t="shared" si="18"/>
        <v>0</v>
      </c>
      <c r="O59" s="40">
        <f t="shared" si="18"/>
        <v>0</v>
      </c>
      <c r="P59" s="40">
        <f t="shared" si="18"/>
        <v>0</v>
      </c>
      <c r="Q59" s="40">
        <f t="shared" si="18"/>
        <v>0</v>
      </c>
      <c r="R59" s="40">
        <f t="shared" si="18"/>
        <v>0</v>
      </c>
    </row>
    <row r="60" spans="1:18" s="34" customFormat="1" ht="30" customHeight="1" outlineLevel="1" thickBot="1" x14ac:dyDescent="0.3">
      <c r="A60" s="30" t="s">
        <v>59</v>
      </c>
      <c r="B60" s="31" t="s">
        <v>60</v>
      </c>
      <c r="C60" s="32" t="s">
        <v>11</v>
      </c>
      <c r="D60" s="26">
        <f t="shared" ref="D60:R60" si="19">D61</f>
        <v>376.52</v>
      </c>
      <c r="E60" s="26">
        <f t="shared" si="19"/>
        <v>391.07</v>
      </c>
      <c r="F60" s="26">
        <f t="shared" si="19"/>
        <v>383.8</v>
      </c>
      <c r="G60" s="26">
        <f t="shared" si="19"/>
        <v>58.04</v>
      </c>
      <c r="H60" s="26">
        <f t="shared" si="19"/>
        <v>71.55</v>
      </c>
      <c r="I60" s="26">
        <f t="shared" si="19"/>
        <v>81.84</v>
      </c>
      <c r="J60" s="26">
        <f t="shared" si="19"/>
        <v>7.43</v>
      </c>
      <c r="K60" s="26">
        <f t="shared" si="19"/>
        <v>0</v>
      </c>
      <c r="L60" s="26">
        <v>0</v>
      </c>
      <c r="M60" s="26">
        <f t="shared" si="19"/>
        <v>0</v>
      </c>
      <c r="N60" s="26">
        <f t="shared" si="19"/>
        <v>0</v>
      </c>
      <c r="O60" s="26">
        <f t="shared" si="19"/>
        <v>0</v>
      </c>
      <c r="P60" s="26">
        <f t="shared" si="19"/>
        <v>19.13</v>
      </c>
      <c r="Q60" s="26">
        <f t="shared" si="19"/>
        <v>72.56</v>
      </c>
      <c r="R60" s="26">
        <f t="shared" si="19"/>
        <v>73.25</v>
      </c>
    </row>
    <row r="61" spans="1:18" s="34" customFormat="1" ht="24" customHeight="1" outlineLevel="1" thickBot="1" x14ac:dyDescent="0.3">
      <c r="A61" s="30" t="s">
        <v>61</v>
      </c>
      <c r="B61" s="31" t="s">
        <v>38</v>
      </c>
      <c r="C61" s="32" t="s">
        <v>11</v>
      </c>
      <c r="D61" s="26">
        <v>376.52</v>
      </c>
      <c r="E61" s="26">
        <v>391.07</v>
      </c>
      <c r="F61" s="26">
        <f>SUM(G61:R61)</f>
        <v>383.8</v>
      </c>
      <c r="G61" s="26">
        <v>58.04</v>
      </c>
      <c r="H61" s="26">
        <v>71.55</v>
      </c>
      <c r="I61" s="26">
        <v>81.84</v>
      </c>
      <c r="J61" s="26">
        <v>7.43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19.13</v>
      </c>
      <c r="Q61" s="26">
        <v>72.56</v>
      </c>
      <c r="R61" s="26">
        <v>73.25</v>
      </c>
    </row>
    <row r="62" spans="1:18" s="19" customFormat="1" ht="24" customHeight="1" outlineLevel="1" thickBot="1" x14ac:dyDescent="0.3">
      <c r="A62" s="24" t="s">
        <v>62</v>
      </c>
      <c r="B62" s="23" t="s">
        <v>41</v>
      </c>
      <c r="C62" s="21" t="s">
        <v>11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</row>
    <row r="63" spans="1:18" s="19" customFormat="1" ht="24" customHeight="1" outlineLevel="1" thickBot="1" x14ac:dyDescent="0.3">
      <c r="A63" s="24" t="s">
        <v>63</v>
      </c>
      <c r="B63" s="23" t="s">
        <v>43</v>
      </c>
      <c r="C63" s="21" t="s">
        <v>11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</row>
    <row r="64" spans="1:18" s="19" customFormat="1" ht="24" customHeight="1" outlineLevel="1" thickBot="1" x14ac:dyDescent="0.3">
      <c r="A64" s="24" t="s">
        <v>64</v>
      </c>
      <c r="B64" s="23" t="s">
        <v>45</v>
      </c>
      <c r="C64" s="21" t="s">
        <v>11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</row>
    <row r="65" spans="1:18" outlineLevel="1" x14ac:dyDescent="0.25">
      <c r="A65" s="4"/>
      <c r="B65" s="1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outlineLevel="1" x14ac:dyDescent="0.25">
      <c r="A66" s="4"/>
      <c r="B66" s="1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63" customHeight="1" x14ac:dyDescent="0.3">
      <c r="A67" s="55" t="s">
        <v>79</v>
      </c>
      <c r="B67" s="56"/>
      <c r="C67" s="56"/>
      <c r="D67" s="56"/>
      <c r="E67" s="6"/>
      <c r="F67" s="6"/>
      <c r="G67" s="6"/>
      <c r="H67" s="6"/>
      <c r="I67" s="6"/>
      <c r="J67" s="6"/>
      <c r="K67" s="57" t="s">
        <v>65</v>
      </c>
      <c r="L67" s="57"/>
      <c r="M67" s="57"/>
      <c r="N67" s="8"/>
    </row>
    <row r="68" spans="1:18" ht="34.5" customHeight="1" x14ac:dyDescent="0.3">
      <c r="A68" s="7"/>
      <c r="B68" s="17"/>
      <c r="C68" s="7"/>
      <c r="D68" s="7"/>
      <c r="E68" s="6"/>
      <c r="F68" s="6"/>
      <c r="G68" s="6"/>
      <c r="H68" s="6"/>
      <c r="I68" s="6"/>
      <c r="J68" s="6"/>
      <c r="K68" s="9"/>
      <c r="L68" s="9"/>
      <c r="M68" s="9"/>
    </row>
    <row r="69" spans="1:18" ht="20.25" x14ac:dyDescent="0.3">
      <c r="A69" s="56"/>
      <c r="B69" s="56"/>
      <c r="C69" s="56"/>
      <c r="D69" s="7"/>
      <c r="E69" s="6"/>
      <c r="F69" s="6"/>
      <c r="G69" s="6"/>
      <c r="H69" s="6"/>
      <c r="I69" s="6"/>
      <c r="J69" s="6"/>
      <c r="K69" s="10"/>
      <c r="L69" s="57"/>
      <c r="M69" s="57"/>
    </row>
    <row r="70" spans="1:18" ht="21" x14ac:dyDescent="0.35">
      <c r="B70" s="18"/>
      <c r="C70" s="11"/>
      <c r="D70" s="11"/>
      <c r="E70" s="11"/>
      <c r="F70" s="11"/>
      <c r="G70" s="11"/>
      <c r="H70" s="12"/>
    </row>
  </sheetData>
  <mergeCells count="21">
    <mergeCell ref="A67:D67"/>
    <mergeCell ref="A69:C69"/>
    <mergeCell ref="L69:M69"/>
    <mergeCell ref="A16:R16"/>
    <mergeCell ref="A17:R17"/>
    <mergeCell ref="B19:B21"/>
    <mergeCell ref="C19:C21"/>
    <mergeCell ref="D19:D21"/>
    <mergeCell ref="E19:E21"/>
    <mergeCell ref="F19:F21"/>
    <mergeCell ref="G19:R19"/>
    <mergeCell ref="K67:M67"/>
    <mergeCell ref="A19:A21"/>
    <mergeCell ref="A15:R15"/>
    <mergeCell ref="A2:B2"/>
    <mergeCell ref="A5:B5"/>
    <mergeCell ref="A6:B6"/>
    <mergeCell ref="A14:R14"/>
    <mergeCell ref="A7:B7"/>
    <mergeCell ref="M6:P6"/>
    <mergeCell ref="M12:R12"/>
  </mergeCells>
  <conditionalFormatting sqref="A69:L69 A68:M68 A67:K67">
    <cfRule type="containsErrors" dxfId="2" priority="1">
      <formula>ISERROR(A67)</formula>
    </cfRule>
    <cfRule type="containsErrors" priority="2">
      <formula>ISERROR(A67)</formula>
    </cfRule>
  </conditionalFormatting>
  <conditionalFormatting sqref="B70:G70">
    <cfRule type="containsErrors" dxfId="1" priority="3">
      <formula>ISERROR(B70)</formula>
    </cfRule>
    <cfRule type="cellIs" dxfId="0" priority="4" operator="equal">
      <formula>0</formula>
    </cfRule>
  </conditionalFormatting>
  <pageMargins left="0.39370078740157483" right="0.19685039370078741" top="0.98425196850393704" bottom="0.3937007874015748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річний план (2)</vt:lpstr>
      <vt:lpstr>'річний план (2)'!Заголовки_для_печати</vt:lpstr>
      <vt:lpstr>'річний план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Наталія Семерня</dc:creator>
  <cp:lastModifiedBy>Рикова Вікторія Олександрівна</cp:lastModifiedBy>
  <cp:lastPrinted>2025-09-05T11:04:08Z</cp:lastPrinted>
  <dcterms:created xsi:type="dcterms:W3CDTF">2023-10-05T12:39:03Z</dcterms:created>
  <dcterms:modified xsi:type="dcterms:W3CDTF">2025-10-15T06:44:03Z</dcterms:modified>
</cp:coreProperties>
</file>