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activeTab="0"/>
  </bookViews>
  <sheets>
    <sheet name="10.03.17 " sheetId="1" r:id="rId1"/>
  </sheets>
  <externalReferences>
    <externalReference r:id="rId4"/>
    <externalReference r:id="rId5"/>
  </externalReferences>
  <definedNames>
    <definedName name="_xlnm.Print_Area" localSheetId="0">'10.03.17 '!$A$1:$R$30</definedName>
  </definedNames>
  <calcPr fullCalcOnLoad="1"/>
</workbook>
</file>

<file path=xl/sharedStrings.xml><?xml version="1.0" encoding="utf-8"?>
<sst xmlns="http://schemas.openxmlformats.org/spreadsheetml/2006/main" count="37" uniqueCount="37">
  <si>
    <t>Найменування доходів</t>
  </si>
  <si>
    <t>Надійшло з початку року</t>
  </si>
  <si>
    <t xml:space="preserve">З А Г А Л Ь Н И Й    Ф О Н Д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</si>
  <si>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</si>
  <si>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Власні надходження бюджетних установ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</si>
  <si>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</si>
  <si>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</si>
  <si>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</si>
  <si>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Примітка:</t>
  </si>
  <si>
    <t>Код бюджетної класифікації</t>
  </si>
  <si>
    <t>Фактично надійшло за рік</t>
  </si>
  <si>
    <t>Планові розрахунки на поточну дату  пропорційно 1/12</t>
  </si>
  <si>
    <t>Планові розрахунки на поточну дату за розписом</t>
  </si>
  <si>
    <t>% виконання плану на рік</t>
  </si>
  <si>
    <t>% виконання до планових розрахунків на поточну дату пропорційно 1/12</t>
  </si>
  <si>
    <t>% виконання до планових розрахунків на поточну дату за розписом</t>
  </si>
  <si>
    <t>Відхилення від плану на поточну дату пропорційно 1/12</t>
  </si>
  <si>
    <t xml:space="preserve">Відхилення від плану на поточну дату за розписом    </t>
  </si>
  <si>
    <t xml:space="preserve">Всього загальний фонд (без трансфертів), в т.ч.: </t>
  </si>
  <si>
    <t>Податок та збір на доходи фізичних осіб (60%)</t>
  </si>
  <si>
    <t>Плата за землю</t>
  </si>
  <si>
    <t>Єдиний податок</t>
  </si>
  <si>
    <t>СПЕЦІАЛЬНИЙ ФОНД</t>
  </si>
  <si>
    <t xml:space="preserve">Всього спеціальний фонд (без трансфертів), в т.ч.: </t>
  </si>
  <si>
    <t>* 2014 рік приведено у співставних значеннях до 2015 року</t>
  </si>
  <si>
    <t>Надходження коштів пайової участі у розвитку інфрастуктури населеного пункту</t>
  </si>
  <si>
    <t>Відсотки за користування позиками, які надавалися з міцевих бюджетів</t>
  </si>
  <si>
    <t>Бюджет розвитку - всього,                 в тому числі:</t>
  </si>
  <si>
    <t>Плата за розміщення тимчасово вільних коштів місцевих бюджетів</t>
  </si>
  <si>
    <t>Затверджено на 2017 рік</t>
  </si>
  <si>
    <t>Оперативна інформація щодо виконання доходної частини міського бюджету м. Суми станом на 10.03.2017 р.</t>
  </si>
  <si>
    <t>Фактично надійшло за січень - 6 р.д. березня  2016 року</t>
  </si>
  <si>
    <t>Відхилення надходжень за  січень -6 р.д. березня 2017 року до січня - 6 р.д. березня  2016 р.</t>
  </si>
  <si>
    <t xml:space="preserve">% виконання надходжень за січень - 6 р.д.березня 2017 року до січня - 6 р.д. березня 2016 року </t>
  </si>
  <si>
    <t>в т.ч. надійшло у березні</t>
  </si>
  <si>
    <t>Планові розрахунки  на січень- березень за розписом</t>
  </si>
  <si>
    <t>Планові розрахунки на січень - березень пропорційно 1/12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</si>
</sst>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  <numFmt numFmtId="190" formatCode="#,##0.0_р_."/>
    <numFmt numFmtId="191" formatCode="#,##0.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#,##0.0;[Red]#,##0.0"/>
    <numFmt numFmtId="196" formatCode="#,##0.0_ ;\-#,##0.0\ "/>
    <numFmt numFmtId="197" formatCode="_-* #,##0.0\ _г_р_н_._-;\-* #,##0.0\ _г_р_н_._-;_-* &quot;-&quot;??\ _г_р_н_._-;_-@_-"/>
    <numFmt numFmtId="198" formatCode="#,##0.0\ _г_р_н_."/>
  </numFmts>
  <fonts count="44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b/>
      <sz val="12"/>
      <name val="Arial Black"/>
      <family val="2"/>
    </font>
    <font>
      <b/>
      <sz val="14"/>
      <name val="Arial Cyr"/>
      <family val="2"/>
    </font>
    <font>
      <b/>
      <u val="single"/>
      <sz val="12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b/>
      <sz val="13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9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32" fillId="0" borderId="0" xfId="53" applyFont="1" applyFill="1" applyAlignment="1">
      <alignment wrapText="1"/>
      <protection/>
    </xf>
    <xf numFmtId="1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3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53" applyFont="1" applyFill="1" applyAlignment="1">
      <alignment vertical="center"/>
      <protection/>
    </xf>
    <xf numFmtId="0" fontId="26" fillId="0" borderId="0" xfId="53" applyFont="1" applyFill="1" applyAlignment="1">
      <alignment vertical="center"/>
      <protection/>
    </xf>
    <xf numFmtId="49" fontId="27" fillId="0" borderId="0" xfId="53" applyNumberFormat="1" applyFont="1" applyFill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11" xfId="53" applyFont="1" applyFill="1" applyBorder="1" applyAlignment="1" applyProtection="1">
      <alignment horizontal="center" vertical="center" wrapText="1"/>
      <protection/>
    </xf>
    <xf numFmtId="1" fontId="37" fillId="0" borderId="12" xfId="53" applyNumberFormat="1" applyFont="1" applyFill="1" applyBorder="1" applyAlignment="1">
      <alignment horizontal="center" vertical="center" wrapText="1"/>
      <protection/>
    </xf>
    <xf numFmtId="1" fontId="37" fillId="0" borderId="13" xfId="53" applyNumberFormat="1" applyFont="1" applyFill="1" applyBorder="1" applyAlignment="1">
      <alignment horizontal="center" vertical="center" wrapText="1"/>
      <protection/>
    </xf>
    <xf numFmtId="1" fontId="37" fillId="0" borderId="10" xfId="53" applyNumberFormat="1" applyFont="1" applyFill="1" applyBorder="1" applyAlignment="1">
      <alignment horizontal="center" vertical="center" wrapText="1"/>
      <protection/>
    </xf>
    <xf numFmtId="0" fontId="38" fillId="0" borderId="14" xfId="53" applyFont="1" applyFill="1" applyBorder="1" applyAlignment="1">
      <alignment horizontal="center" vertical="center" wrapText="1"/>
      <protection/>
    </xf>
    <xf numFmtId="1" fontId="37" fillId="0" borderId="15" xfId="53" applyNumberFormat="1" applyFont="1" applyFill="1" applyBorder="1" applyAlignment="1">
      <alignment horizontal="center" vertical="center" wrapText="1"/>
      <protection/>
    </xf>
    <xf numFmtId="1" fontId="37" fillId="0" borderId="16" xfId="53" applyNumberFormat="1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38" fillId="0" borderId="16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/>
      <protection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3" fontId="28" fillId="0" borderId="18" xfId="53" applyNumberFormat="1" applyFont="1" applyFill="1" applyBorder="1" applyAlignment="1">
      <alignment horizontal="center" vertical="center" wrapText="1"/>
      <protection/>
    </xf>
    <xf numFmtId="175" fontId="39" fillId="0" borderId="19" xfId="53" applyNumberFormat="1" applyFont="1" applyFill="1" applyBorder="1" applyAlignment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/>
      <protection/>
    </xf>
    <xf numFmtId="175" fontId="39" fillId="0" borderId="21" xfId="53" applyNumberFormat="1" applyFont="1" applyFill="1" applyBorder="1" applyAlignment="1">
      <alignment horizontal="center" vertical="center" wrapText="1"/>
      <protection/>
    </xf>
    <xf numFmtId="175" fontId="39" fillId="0" borderId="22" xfId="53" applyNumberFormat="1" applyFont="1" applyFill="1" applyBorder="1" applyAlignment="1">
      <alignment horizontal="center" vertical="center" wrapText="1"/>
      <protection/>
    </xf>
    <xf numFmtId="175" fontId="39" fillId="0" borderId="23" xfId="53" applyNumberFormat="1" applyFont="1" applyFill="1" applyBorder="1" applyAlignment="1">
      <alignment horizontal="center" vertical="center"/>
      <protection/>
    </xf>
    <xf numFmtId="1" fontId="25" fillId="0" borderId="18" xfId="53" applyNumberFormat="1" applyFont="1" applyFill="1" applyBorder="1" applyAlignment="1" applyProtection="1">
      <alignment horizontal="center" vertical="center" wrapText="1"/>
      <protection/>
    </xf>
    <xf numFmtId="1" fontId="29" fillId="0" borderId="0" xfId="53" applyNumberFormat="1" applyFont="1" applyFill="1" applyBorder="1" applyAlignment="1" applyProtection="1">
      <alignment horizontal="center"/>
      <protection/>
    </xf>
    <xf numFmtId="175" fontId="29" fillId="0" borderId="18" xfId="53" applyNumberFormat="1" applyFont="1" applyFill="1" applyBorder="1" applyAlignment="1" applyProtection="1">
      <alignment horizontal="center" vertical="center" wrapText="1"/>
      <protection/>
    </xf>
    <xf numFmtId="175" fontId="29" fillId="0" borderId="11" xfId="53" applyNumberFormat="1" applyFont="1" applyFill="1" applyBorder="1" applyAlignment="1" applyProtection="1">
      <alignment horizontal="center" vertical="center" wrapText="1"/>
      <protection/>
    </xf>
    <xf numFmtId="175" fontId="29" fillId="0" borderId="19" xfId="53" applyNumberFormat="1" applyFont="1" applyFill="1" applyBorder="1" applyAlignment="1" applyProtection="1">
      <alignment horizontal="center" vertical="center" wrapText="1"/>
      <protection/>
    </xf>
    <xf numFmtId="1" fontId="25" fillId="0" borderId="11" xfId="53" applyNumberFormat="1" applyFont="1" applyFill="1" applyBorder="1" applyAlignment="1" applyProtection="1">
      <alignment horizontal="center" vertical="center" wrapText="1"/>
      <protection/>
    </xf>
    <xf numFmtId="1" fontId="25" fillId="0" borderId="0" xfId="53" applyNumberFormat="1" applyFont="1" applyFill="1" applyBorder="1" applyAlignment="1" applyProtection="1">
      <alignment horizontal="center"/>
      <protection/>
    </xf>
    <xf numFmtId="175" fontId="29" fillId="0" borderId="24" xfId="53" applyNumberFormat="1" applyFont="1" applyFill="1" applyBorder="1" applyAlignment="1" applyProtection="1">
      <alignment horizontal="center" vertical="center" wrapText="1"/>
      <protection/>
    </xf>
    <xf numFmtId="1" fontId="25" fillId="0" borderId="23" xfId="53" applyNumberFormat="1" applyFont="1" applyFill="1" applyBorder="1" applyAlignment="1" applyProtection="1">
      <alignment horizontal="center"/>
      <protection/>
    </xf>
    <xf numFmtId="175" fontId="29" fillId="0" borderId="23" xfId="53" applyNumberFormat="1" applyFont="1" applyFill="1" applyBorder="1" applyAlignment="1" applyProtection="1">
      <alignment horizontal="center" vertical="center" wrapText="1"/>
      <protection/>
    </xf>
    <xf numFmtId="1" fontId="29" fillId="0" borderId="25" xfId="53" applyNumberFormat="1" applyFont="1" applyFill="1" applyBorder="1" applyAlignment="1" applyProtection="1">
      <alignment horizontal="center"/>
      <protection/>
    </xf>
    <xf numFmtId="176" fontId="40" fillId="0" borderId="0" xfId="66" applyNumberFormat="1" applyFont="1" applyFill="1" applyAlignment="1">
      <alignment horizontal="left" wrapText="1"/>
    </xf>
    <xf numFmtId="1" fontId="33" fillId="0" borderId="0" xfId="54" applyNumberFormat="1" applyFont="1" applyFill="1" applyBorder="1" applyAlignment="1" applyProtection="1">
      <alignment horizontal="justify" vertical="center" wrapText="1"/>
      <protection locked="0"/>
    </xf>
    <xf numFmtId="0" fontId="28" fillId="0" borderId="0" xfId="53" applyFont="1" applyFill="1" applyAlignment="1">
      <alignment horizontal="right" vertical="center"/>
      <protection/>
    </xf>
    <xf numFmtId="176" fontId="29" fillId="0" borderId="0" xfId="64" applyNumberFormat="1" applyFont="1" applyFill="1" applyAlignment="1">
      <alignment horizontal="center"/>
    </xf>
    <xf numFmtId="172" fontId="25" fillId="0" borderId="0" xfId="64" applyFont="1" applyFill="1" applyAlignment="1" applyProtection="1">
      <alignment horizontal="center"/>
      <protection/>
    </xf>
    <xf numFmtId="0" fontId="29" fillId="0" borderId="0" xfId="53" applyFont="1" applyFill="1" applyAlignment="1">
      <alignment horizontal="center"/>
      <protection/>
    </xf>
    <xf numFmtId="1" fontId="28" fillId="0" borderId="11" xfId="53" applyNumberFormat="1" applyFont="1" applyFill="1" applyBorder="1" applyAlignment="1" applyProtection="1">
      <alignment horizontal="center" vertical="center" wrapText="1"/>
      <protection/>
    </xf>
    <xf numFmtId="175" fontId="32" fillId="0" borderId="11" xfId="53" applyNumberFormat="1" applyFont="1" applyFill="1" applyBorder="1" applyAlignment="1" applyProtection="1">
      <alignment horizontal="center" vertical="center" wrapText="1"/>
      <protection/>
    </xf>
    <xf numFmtId="175" fontId="41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4" xfId="53" applyNumberFormat="1" applyFont="1" applyFill="1" applyBorder="1" applyAlignment="1" applyProtection="1">
      <alignment horizontal="center" vertical="center" wrapText="1"/>
      <protection/>
    </xf>
    <xf numFmtId="175" fontId="40" fillId="0" borderId="20" xfId="53" applyNumberFormat="1" applyFont="1" applyFill="1" applyBorder="1" applyAlignment="1">
      <alignment horizontal="center" vertical="center" wrapText="1"/>
      <protection/>
    </xf>
    <xf numFmtId="175" fontId="41" fillId="0" borderId="11" xfId="53" applyNumberFormat="1" applyFont="1" applyFill="1" applyBorder="1" applyAlignment="1" applyProtection="1">
      <alignment horizontal="center" vertical="center" wrapText="1"/>
      <protection/>
    </xf>
    <xf numFmtId="175" fontId="39" fillId="24" borderId="18" xfId="53" applyNumberFormat="1" applyFont="1" applyFill="1" applyBorder="1" applyAlignment="1">
      <alignment horizontal="center" vertical="center"/>
      <protection/>
    </xf>
    <xf numFmtId="175" fontId="29" fillId="24" borderId="18" xfId="53" applyNumberFormat="1" applyFont="1" applyFill="1" applyBorder="1" applyAlignment="1" applyProtection="1">
      <alignment horizontal="center" vertical="center" wrapText="1"/>
      <protection/>
    </xf>
    <xf numFmtId="175" fontId="29" fillId="24" borderId="11" xfId="53" applyNumberFormat="1" applyFont="1" applyFill="1" applyBorder="1" applyAlignment="1" applyProtection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/>
      <protection/>
    </xf>
    <xf numFmtId="1" fontId="43" fillId="0" borderId="26" xfId="53" applyNumberFormat="1" applyFont="1" applyFill="1" applyBorder="1" applyAlignment="1">
      <alignment horizontal="center" vertical="center" wrapText="1"/>
      <protection/>
    </xf>
    <xf numFmtId="1" fontId="43" fillId="0" borderId="27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  <xf numFmtId="1" fontId="43" fillId="0" borderId="26" xfId="0" applyNumberFormat="1" applyFont="1" applyFill="1" applyBorder="1" applyAlignment="1">
      <alignment horizontal="center" vertical="center" wrapText="1"/>
    </xf>
    <xf numFmtId="1" fontId="43" fillId="0" borderId="27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 applyProtection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 wrapText="1"/>
      <protection/>
    </xf>
    <xf numFmtId="0" fontId="43" fillId="0" borderId="27" xfId="53" applyFont="1" applyFill="1" applyBorder="1" applyAlignment="1">
      <alignment horizontal="center" vertical="center" wrapText="1"/>
      <protection/>
    </xf>
    <xf numFmtId="0" fontId="43" fillId="0" borderId="28" xfId="53" applyFont="1" applyFill="1" applyBorder="1" applyAlignment="1">
      <alignment horizontal="center" vertical="center" wrapText="1"/>
      <protection/>
    </xf>
    <xf numFmtId="175" fontId="39" fillId="24" borderId="20" xfId="53" applyNumberFormat="1" applyFont="1" applyFill="1" applyBorder="1" applyAlignment="1">
      <alignment horizontal="center" vertical="center"/>
      <protection/>
    </xf>
    <xf numFmtId="176" fontId="32" fillId="0" borderId="18" xfId="64" applyNumberFormat="1" applyFont="1" applyFill="1" applyBorder="1" applyAlignment="1">
      <alignment vertical="center" wrapText="1"/>
    </xf>
    <xf numFmtId="176" fontId="29" fillId="0" borderId="18" xfId="64" applyNumberFormat="1" applyFont="1" applyFill="1" applyBorder="1" applyAlignment="1">
      <alignment vertical="center"/>
    </xf>
    <xf numFmtId="176" fontId="32" fillId="0" borderId="18" xfId="64" applyNumberFormat="1" applyFont="1" applyFill="1" applyBorder="1" applyAlignment="1">
      <alignment vertical="center"/>
    </xf>
    <xf numFmtId="176" fontId="29" fillId="0" borderId="18" xfId="64" applyNumberFormat="1" applyFont="1" applyFill="1" applyBorder="1" applyAlignment="1">
      <alignment vertical="center"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3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1" fontId="21" fillId="0" borderId="0" xfId="51" applyNumberFormat="1" applyFont="1" applyFill="1" applyAlignment="1" applyProtection="1">
      <alignment horizontal="center" vertical="center" wrapText="1"/>
      <protection/>
    </xf>
    <xf numFmtId="0" fontId="36" fillId="0" borderId="0" xfId="53" applyFont="1" applyFill="1" applyAlignment="1">
      <alignment horizontal="right" vertical="center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53" applyFont="1" applyFill="1" applyBorder="1" applyAlignment="1" applyProtection="1">
      <alignment horizontal="center" vertical="center" wrapText="1"/>
      <protection/>
    </xf>
    <xf numFmtId="0" fontId="28" fillId="0" borderId="29" xfId="53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>
      <alignment horizontal="center" vertical="center" wrapText="1"/>
      <protection/>
    </xf>
    <xf numFmtId="1" fontId="42" fillId="0" borderId="29" xfId="53" applyNumberFormat="1" applyFont="1" applyFill="1" applyBorder="1" applyAlignment="1">
      <alignment horizontal="center" vertical="center" wrapText="1"/>
      <protection/>
    </xf>
    <xf numFmtId="1" fontId="28" fillId="0" borderId="19" xfId="53" applyNumberFormat="1" applyFont="1" applyFill="1" applyBorder="1" applyAlignment="1">
      <alignment horizontal="center" vertical="center" wrapText="1"/>
      <protection/>
    </xf>
    <xf numFmtId="1" fontId="28" fillId="0" borderId="23" xfId="53" applyNumberFormat="1" applyFont="1" applyFill="1" applyBorder="1" applyAlignment="1">
      <alignment horizontal="center" vertical="center" wrapText="1"/>
      <protection/>
    </xf>
    <xf numFmtId="1" fontId="28" fillId="0" borderId="2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_Operative0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ve%202016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dyanickaya\&#1084;&#1086;&#1080;%20&#1076;&#1086;&#1082;&#1091;&#1084;&#1077;&#1085;&#1090;\&#1052;&#1054;&#1048;%20&#1044;&#1054;&#1050;&#1059;&#1052;&#1045;&#1053;&#1058;&#1067;\&#1042;&#1080;&#1082;&#1086;&#1085;&#1072;&#1085;&#1085;&#1103;%20&#1073;&#1102;&#1076;&#1078;&#1077;&#1090;&#1091;\2003\&#1042;&#1080;&#1082;&#1086;&#1085;&#1072;&#1085;&#1085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7.2016"/>
      <sheetName val="01.08.2016"/>
      <sheetName val="01.09.2016"/>
      <sheetName val="01.10.2016"/>
      <sheetName val="01.11.2016 без змін"/>
      <sheetName val="01.11.2016 зі змінами 11,2 млн"/>
      <sheetName val="30.11.2016 (2)"/>
      <sheetName val="01.12.2016 без змін"/>
      <sheetName val="01.12.2016 ЗІ ЗМІНАМИ"/>
      <sheetName val="02.12.2016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 (2)"/>
      <sheetName val="01"/>
      <sheetName val="02"/>
      <sheetName val="03"/>
      <sheetName val="03м"/>
      <sheetName val="03к"/>
      <sheetName val="03к м"/>
      <sheetName val="04"/>
      <sheetName val="04к"/>
      <sheetName val="05"/>
      <sheetName val="05к"/>
      <sheetName val="06м"/>
      <sheetName val="06"/>
      <sheetName val="06к м"/>
      <sheetName val="06к"/>
      <sheetName val="07"/>
      <sheetName val="07к"/>
      <sheetName val="08"/>
      <sheetName val="08к"/>
      <sheetName val="09м"/>
      <sheetName val="09"/>
      <sheetName val="09к м"/>
      <sheetName val="09к"/>
      <sheetName val="10"/>
      <sheetName val="10к"/>
      <sheetName val="11"/>
      <sheetName val="11к"/>
      <sheetName val="12"/>
      <sheetName val="12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Zeros="0" tabSelected="1" zoomScale="75" zoomScaleNormal="75" zoomScaleSheetLayoutView="75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3" sqref="H13"/>
    </sheetView>
  </sheetViews>
  <sheetFormatPr defaultColWidth="8.796875" defaultRowHeight="15"/>
  <cols>
    <col min="1" max="1" width="27" style="8" customWidth="1"/>
    <col min="2" max="2" width="10.3984375" style="7" hidden="1" customWidth="1"/>
    <col min="3" max="3" width="12.69921875" style="7" customWidth="1"/>
    <col min="4" max="4" width="15.19921875" style="7" customWidth="1"/>
    <col min="5" max="6" width="11.3984375" style="7" customWidth="1"/>
    <col min="7" max="7" width="12.59765625" style="7" customWidth="1"/>
    <col min="8" max="8" width="11.69921875" style="10" customWidth="1"/>
    <col min="9" max="10" width="11" style="10" customWidth="1"/>
    <col min="11" max="11" width="12.796875" style="10" customWidth="1"/>
    <col min="12" max="12" width="14.296875" style="2" customWidth="1"/>
    <col min="13" max="13" width="9.3984375" style="2" bestFit="1" customWidth="1"/>
    <col min="14" max="14" width="9.8984375" style="2" customWidth="1"/>
    <col min="15" max="15" width="10.8984375" style="2" customWidth="1"/>
    <col min="16" max="16" width="9.3984375" style="2" customWidth="1"/>
    <col min="17" max="17" width="11.59765625" style="2" customWidth="1"/>
    <col min="18" max="18" width="14.59765625" style="2" bestFit="1" customWidth="1"/>
    <col min="19" max="16384" width="8.8984375" style="2" customWidth="1"/>
  </cols>
  <sheetData>
    <row r="1" spans="1:18" ht="22.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4:14" ht="17.25" thickBot="1">
      <c r="D2" s="11"/>
      <c r="E2" s="11"/>
      <c r="F2" s="11"/>
      <c r="G2" s="11"/>
      <c r="H2" s="11"/>
      <c r="L2" s="12"/>
      <c r="M2" s="12"/>
      <c r="N2" s="12"/>
    </row>
    <row r="3" spans="1:18" s="1" customFormat="1" ht="18.75" thickBot="1">
      <c r="A3" s="81" t="s">
        <v>0</v>
      </c>
      <c r="B3" s="83" t="s">
        <v>9</v>
      </c>
      <c r="C3" s="85">
        <v>2016</v>
      </c>
      <c r="D3" s="86"/>
      <c r="E3" s="86"/>
      <c r="F3" s="86"/>
      <c r="G3" s="85">
        <v>2017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26" customHeight="1" thickBot="1">
      <c r="A4" s="82"/>
      <c r="B4" s="84"/>
      <c r="C4" s="60" t="s">
        <v>10</v>
      </c>
      <c r="D4" s="61" t="s">
        <v>31</v>
      </c>
      <c r="E4" s="62" t="s">
        <v>32</v>
      </c>
      <c r="F4" s="63" t="s">
        <v>33</v>
      </c>
      <c r="G4" s="64" t="s">
        <v>29</v>
      </c>
      <c r="H4" s="65" t="s">
        <v>36</v>
      </c>
      <c r="I4" s="65" t="s">
        <v>11</v>
      </c>
      <c r="J4" s="65" t="s">
        <v>35</v>
      </c>
      <c r="K4" s="65" t="s">
        <v>12</v>
      </c>
      <c r="L4" s="66" t="s">
        <v>1</v>
      </c>
      <c r="M4" s="66" t="s">
        <v>34</v>
      </c>
      <c r="N4" s="67" t="s">
        <v>13</v>
      </c>
      <c r="O4" s="68" t="s">
        <v>14</v>
      </c>
      <c r="P4" s="68" t="s">
        <v>15</v>
      </c>
      <c r="Q4" s="69" t="s">
        <v>16</v>
      </c>
      <c r="R4" s="63" t="s">
        <v>17</v>
      </c>
    </row>
    <row r="5" spans="1:18" ht="15" thickBot="1">
      <c r="A5" s="14">
        <v>1</v>
      </c>
      <c r="B5" s="15">
        <v>2</v>
      </c>
      <c r="C5" s="16">
        <v>2</v>
      </c>
      <c r="D5" s="17">
        <v>3</v>
      </c>
      <c r="E5" s="13">
        <v>4</v>
      </c>
      <c r="F5" s="18">
        <v>5</v>
      </c>
      <c r="G5" s="19">
        <v>6</v>
      </c>
      <c r="H5" s="17">
        <v>7</v>
      </c>
      <c r="I5" s="17">
        <v>8</v>
      </c>
      <c r="J5" s="20">
        <v>9</v>
      </c>
      <c r="K5" s="20">
        <v>10</v>
      </c>
      <c r="L5" s="20">
        <v>11</v>
      </c>
      <c r="M5" s="17">
        <v>12</v>
      </c>
      <c r="N5" s="21">
        <v>13</v>
      </c>
      <c r="O5" s="17">
        <v>14</v>
      </c>
      <c r="P5" s="20">
        <v>15</v>
      </c>
      <c r="Q5" s="22">
        <v>16</v>
      </c>
      <c r="R5" s="23">
        <v>17</v>
      </c>
    </row>
    <row r="6" spans="1:18" ht="30.75" customHeight="1" thickBot="1">
      <c r="A6" s="75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 s="3" customFormat="1" ht="42" customHeight="1" thickBot="1">
      <c r="A7" s="24" t="s">
        <v>18</v>
      </c>
      <c r="B7" s="25"/>
      <c r="C7" s="26">
        <v>1064615.9</v>
      </c>
      <c r="D7" s="27">
        <v>164760.4</v>
      </c>
      <c r="E7" s="28">
        <f aca="true" t="shared" si="0" ref="E7:E13">L7-D7</f>
        <v>58265.899999999994</v>
      </c>
      <c r="F7" s="29">
        <f aca="true" t="shared" si="1" ref="F7:F13">L7/D7*100</f>
        <v>135.36401950954235</v>
      </c>
      <c r="G7" s="27">
        <v>1303656</v>
      </c>
      <c r="H7" s="30">
        <f>G7/12*3</f>
        <v>325914</v>
      </c>
      <c r="I7" s="31">
        <f>G7/12*2+G7/12*6/22</f>
        <v>246904.54545454547</v>
      </c>
      <c r="J7" s="28">
        <v>274732.7</v>
      </c>
      <c r="K7" s="28">
        <v>201131</v>
      </c>
      <c r="L7" s="27">
        <v>223026.3</v>
      </c>
      <c r="M7" s="28">
        <v>27277.2</v>
      </c>
      <c r="N7" s="56">
        <f aca="true" t="shared" si="2" ref="N7:N13">L7/G7*100</f>
        <v>17.107756954288554</v>
      </c>
      <c r="O7" s="56">
        <f aca="true" t="shared" si="3" ref="O7:O13">L7/I7*100</f>
        <v>90.32895671864355</v>
      </c>
      <c r="P7" s="70">
        <f aca="true" t="shared" si="4" ref="P7:P13">L7/K7*100</f>
        <v>110.88608916576759</v>
      </c>
      <c r="Q7" s="32">
        <f aca="true" t="shared" si="5" ref="Q7:Q13">L7-I7</f>
        <v>-23878.245454545482</v>
      </c>
      <c r="R7" s="71">
        <f aca="true" t="shared" si="6" ref="R7:R13">L7-K7</f>
        <v>21895.29999999999</v>
      </c>
    </row>
    <row r="8" spans="1:18" ht="37.5" customHeight="1" thickBot="1">
      <c r="A8" s="33" t="s">
        <v>19</v>
      </c>
      <c r="B8" s="34"/>
      <c r="C8" s="35">
        <v>610107.9</v>
      </c>
      <c r="D8" s="35">
        <v>96616.2</v>
      </c>
      <c r="E8" s="35">
        <f t="shared" si="0"/>
        <v>32793.600000000006</v>
      </c>
      <c r="F8" s="35">
        <f t="shared" si="1"/>
        <v>133.94213392785062</v>
      </c>
      <c r="G8" s="35">
        <v>800526.163</v>
      </c>
      <c r="H8" s="35">
        <v>200131.5</v>
      </c>
      <c r="I8" s="35">
        <f>G8/12*2+G8/12*6/22</f>
        <v>151614.80359848484</v>
      </c>
      <c r="J8" s="35">
        <v>164972.1</v>
      </c>
      <c r="K8" s="35">
        <v>117649</v>
      </c>
      <c r="L8" s="36">
        <v>129409.8</v>
      </c>
      <c r="M8" s="35">
        <v>19601.2</v>
      </c>
      <c r="N8" s="57">
        <f>L8/G8*100</f>
        <v>16.165592828975413</v>
      </c>
      <c r="O8" s="57">
        <f t="shared" si="3"/>
        <v>85.35433013699017</v>
      </c>
      <c r="P8" s="57">
        <f t="shared" si="4"/>
        <v>109.99651505750154</v>
      </c>
      <c r="Q8" s="37">
        <f t="shared" si="5"/>
        <v>-22205.003598484836</v>
      </c>
      <c r="R8" s="72">
        <f t="shared" si="6"/>
        <v>11760.800000000003</v>
      </c>
    </row>
    <row r="9" spans="1:18" ht="66.75" customHeight="1" thickBot="1">
      <c r="A9" s="33" t="s">
        <v>7</v>
      </c>
      <c r="B9" s="34"/>
      <c r="C9" s="42">
        <v>107653.9</v>
      </c>
      <c r="D9" s="35">
        <v>13696.4</v>
      </c>
      <c r="E9" s="35">
        <f t="shared" si="0"/>
        <v>2492.800000000001</v>
      </c>
      <c r="F9" s="35">
        <f t="shared" si="1"/>
        <v>118.20040302561259</v>
      </c>
      <c r="G9" s="42">
        <v>130800</v>
      </c>
      <c r="H9" s="35">
        <f>G9/12*3</f>
        <v>32700</v>
      </c>
      <c r="I9" s="42">
        <f>G9/12*2+G9/12*6/22</f>
        <v>24772.727272727272</v>
      </c>
      <c r="J9" s="35">
        <v>25240.2</v>
      </c>
      <c r="K9" s="42">
        <v>17461.3</v>
      </c>
      <c r="L9" s="35">
        <v>16189.2</v>
      </c>
      <c r="M9" s="42">
        <v>804.7</v>
      </c>
      <c r="N9" s="57">
        <f t="shared" si="2"/>
        <v>12.377064220183486</v>
      </c>
      <c r="O9" s="57">
        <f t="shared" si="3"/>
        <v>65.35089908256882</v>
      </c>
      <c r="P9" s="57">
        <f>L9/K9*100</f>
        <v>92.71474632472956</v>
      </c>
      <c r="Q9" s="37">
        <f t="shared" si="5"/>
        <v>-8583.527272727271</v>
      </c>
      <c r="R9" s="72">
        <f t="shared" si="6"/>
        <v>-1272.0999999999985</v>
      </c>
    </row>
    <row r="10" spans="1:18" ht="18.75" thickBot="1">
      <c r="A10" s="38" t="s">
        <v>20</v>
      </c>
      <c r="B10" s="39"/>
      <c r="C10" s="36">
        <v>151116.4</v>
      </c>
      <c r="D10" s="36">
        <v>22376.4</v>
      </c>
      <c r="E10" s="36">
        <f t="shared" si="0"/>
        <v>5148.199999999997</v>
      </c>
      <c r="F10" s="36">
        <f t="shared" si="1"/>
        <v>123.0072755224254</v>
      </c>
      <c r="G10" s="36">
        <v>166595</v>
      </c>
      <c r="H10" s="36">
        <f>G10/12*3</f>
        <v>41648.75</v>
      </c>
      <c r="I10" s="36">
        <f>G10/12*2+G10/12*6/22</f>
        <v>31552.083333333332</v>
      </c>
      <c r="J10" s="36">
        <v>38422.3</v>
      </c>
      <c r="K10" s="36">
        <v>27883.1</v>
      </c>
      <c r="L10" s="36">
        <v>27524.6</v>
      </c>
      <c r="M10" s="36">
        <v>1696.2</v>
      </c>
      <c r="N10" s="58">
        <f t="shared" si="2"/>
        <v>16.521864401692728</v>
      </c>
      <c r="O10" s="58">
        <f t="shared" si="3"/>
        <v>87.23544404093761</v>
      </c>
      <c r="P10" s="58">
        <f t="shared" si="4"/>
        <v>98.71427495508031</v>
      </c>
      <c r="Q10" s="40">
        <f t="shared" si="5"/>
        <v>-4027.4833333333336</v>
      </c>
      <c r="R10" s="72">
        <f t="shared" si="6"/>
        <v>-358.5</v>
      </c>
    </row>
    <row r="11" spans="1:18" ht="18.75" thickBot="1">
      <c r="A11" s="33" t="s">
        <v>21</v>
      </c>
      <c r="B11" s="41"/>
      <c r="C11" s="42">
        <v>117905.9</v>
      </c>
      <c r="D11" s="35">
        <v>23531.4</v>
      </c>
      <c r="E11" s="35">
        <f t="shared" si="0"/>
        <v>13096.5</v>
      </c>
      <c r="F11" s="35">
        <f t="shared" si="1"/>
        <v>155.65542211683112</v>
      </c>
      <c r="G11" s="42">
        <v>137803.4</v>
      </c>
      <c r="H11" s="35">
        <f>G11/12*3</f>
        <v>34450.85</v>
      </c>
      <c r="I11" s="42">
        <f>G11/12*2+G11/12*6/22</f>
        <v>26099.128787878788</v>
      </c>
      <c r="J11" s="35">
        <v>30954.6</v>
      </c>
      <c r="K11" s="42">
        <v>27854.5</v>
      </c>
      <c r="L11" s="35">
        <v>36627.9</v>
      </c>
      <c r="M11" s="42">
        <v>1325.5</v>
      </c>
      <c r="N11" s="57">
        <f t="shared" si="2"/>
        <v>26.57982313934199</v>
      </c>
      <c r="O11" s="57">
        <f t="shared" si="3"/>
        <v>140.3414661757257</v>
      </c>
      <c r="P11" s="57">
        <f t="shared" si="4"/>
        <v>131.49724461038613</v>
      </c>
      <c r="Q11" s="37">
        <f t="shared" si="5"/>
        <v>10528.771212121213</v>
      </c>
      <c r="R11" s="72">
        <f t="shared" si="6"/>
        <v>8773.400000000001</v>
      </c>
    </row>
    <row r="12" spans="1:18" ht="45.75" thickBot="1">
      <c r="A12" s="33" t="s">
        <v>28</v>
      </c>
      <c r="B12" s="41"/>
      <c r="C12" s="42">
        <v>32934.5</v>
      </c>
      <c r="D12" s="35">
        <v>310.7</v>
      </c>
      <c r="E12" s="35">
        <f t="shared" si="0"/>
        <v>4856.400000000001</v>
      </c>
      <c r="F12" s="57">
        <f>L12/D12*100</f>
        <v>1663.051174766656</v>
      </c>
      <c r="G12" s="42">
        <v>19551</v>
      </c>
      <c r="H12" s="35">
        <v>4887.7</v>
      </c>
      <c r="I12" s="42">
        <v>3702.8</v>
      </c>
      <c r="J12" s="35">
        <v>4245.2</v>
      </c>
      <c r="K12" s="42">
        <v>1957.8</v>
      </c>
      <c r="L12" s="35">
        <v>5167.1</v>
      </c>
      <c r="M12" s="42">
        <v>3145.2</v>
      </c>
      <c r="N12" s="57">
        <f t="shared" si="2"/>
        <v>26.428827169965736</v>
      </c>
      <c r="O12" s="57">
        <f t="shared" si="3"/>
        <v>139.54574916279572</v>
      </c>
      <c r="P12" s="57">
        <f t="shared" si="4"/>
        <v>263.92379201144144</v>
      </c>
      <c r="Q12" s="37">
        <f t="shared" si="5"/>
        <v>1464.3000000000002</v>
      </c>
      <c r="R12" s="74">
        <f t="shared" si="6"/>
        <v>3209.3</v>
      </c>
    </row>
    <row r="13" spans="1:18" ht="93.75" customHeight="1" thickBot="1">
      <c r="A13" s="33" t="s">
        <v>3</v>
      </c>
      <c r="B13" s="41"/>
      <c r="C13" s="42">
        <v>20523.8</v>
      </c>
      <c r="D13" s="35">
        <v>3903.2</v>
      </c>
      <c r="E13" s="35">
        <f t="shared" si="0"/>
        <v>-665.6999999999998</v>
      </c>
      <c r="F13" s="35">
        <f t="shared" si="1"/>
        <v>82.94476327116213</v>
      </c>
      <c r="G13" s="42">
        <v>17000</v>
      </c>
      <c r="H13" s="35">
        <f>G13/12*3</f>
        <v>4250</v>
      </c>
      <c r="I13" s="42">
        <f>G13/12*2+G13/12*6/22</f>
        <v>3219.69696969697</v>
      </c>
      <c r="J13" s="35">
        <v>4200</v>
      </c>
      <c r="K13" s="42">
        <v>3181.8</v>
      </c>
      <c r="L13" s="35">
        <v>3237.5</v>
      </c>
      <c r="M13" s="42"/>
      <c r="N13" s="57">
        <f t="shared" si="2"/>
        <v>19.044117647058822</v>
      </c>
      <c r="O13" s="57">
        <f t="shared" si="3"/>
        <v>100.55294117647058</v>
      </c>
      <c r="P13" s="57">
        <f t="shared" si="4"/>
        <v>101.75058143189388</v>
      </c>
      <c r="Q13" s="37">
        <f t="shared" si="5"/>
        <v>17.803030303030027</v>
      </c>
      <c r="R13" s="72">
        <f t="shared" si="6"/>
        <v>55.69999999999982</v>
      </c>
    </row>
    <row r="14" spans="1:18" ht="31.5" customHeight="1" thickBot="1">
      <c r="A14" s="75" t="s">
        <v>22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</row>
    <row r="15" spans="1:18" s="3" customFormat="1" ht="42" customHeight="1" thickBot="1">
      <c r="A15" s="24" t="s">
        <v>23</v>
      </c>
      <c r="B15" s="25"/>
      <c r="C15" s="26">
        <v>71209.6</v>
      </c>
      <c r="D15" s="27">
        <v>9755.3</v>
      </c>
      <c r="E15" s="28">
        <f aca="true" t="shared" si="7" ref="E15:E21">L15-D15</f>
        <v>997.3000000000011</v>
      </c>
      <c r="F15" s="29">
        <f aca="true" t="shared" si="8" ref="F15:F21">L15/D15*100</f>
        <v>110.22316074339078</v>
      </c>
      <c r="G15" s="27">
        <v>70571.1</v>
      </c>
      <c r="H15" s="30">
        <f>G15/12*3</f>
        <v>17642.775</v>
      </c>
      <c r="I15" s="31">
        <f>G15/12*2+G15/12*6/22</f>
        <v>13365.738636363636</v>
      </c>
      <c r="J15" s="28">
        <v>16646.9</v>
      </c>
      <c r="K15" s="27">
        <v>12653.3</v>
      </c>
      <c r="L15" s="27">
        <v>10752.6</v>
      </c>
      <c r="M15" s="28">
        <v>300.4</v>
      </c>
      <c r="N15" s="59">
        <f aca="true" t="shared" si="9" ref="N15:N21">L15/G15*100</f>
        <v>15.236548672190173</v>
      </c>
      <c r="O15" s="59">
        <f aca="true" t="shared" si="10" ref="O15:O21">L15/I15*100</f>
        <v>80.44897698916412</v>
      </c>
      <c r="P15" s="29">
        <f aca="true" t="shared" si="11" ref="P15:P21">L15/K15*100</f>
        <v>84.97862217761374</v>
      </c>
      <c r="Q15" s="32">
        <f aca="true" t="shared" si="12" ref="Q15:Q21">L15-I15</f>
        <v>-2613.1386363636357</v>
      </c>
      <c r="R15" s="71">
        <f aca="true" t="shared" si="13" ref="R15:R21">L15-K15</f>
        <v>-1900.699999999999</v>
      </c>
    </row>
    <row r="16" spans="1:18" ht="30.75" thickBot="1">
      <c r="A16" s="38" t="s">
        <v>4</v>
      </c>
      <c r="B16" s="39"/>
      <c r="C16" s="36">
        <v>59779.7</v>
      </c>
      <c r="D16" s="36">
        <v>7561.8</v>
      </c>
      <c r="E16" s="36">
        <f t="shared" si="7"/>
        <v>905.1999999999998</v>
      </c>
      <c r="F16" s="36">
        <f t="shared" si="8"/>
        <v>111.97069480811446</v>
      </c>
      <c r="G16" s="36">
        <v>58151.1</v>
      </c>
      <c r="H16" s="36">
        <f>G16/12*3</f>
        <v>14537.775000000001</v>
      </c>
      <c r="I16" s="36">
        <f>G16/12*2+G16/12*6/22</f>
        <v>11013.46590909091</v>
      </c>
      <c r="J16" s="36">
        <f>H16</f>
        <v>14537.775000000001</v>
      </c>
      <c r="K16" s="36">
        <f>I16</f>
        <v>11013.46590909091</v>
      </c>
      <c r="L16" s="36">
        <v>8467</v>
      </c>
      <c r="M16" s="28"/>
      <c r="N16" s="36">
        <f t="shared" si="9"/>
        <v>14.560343656439862</v>
      </c>
      <c r="O16" s="36">
        <f t="shared" si="10"/>
        <v>76.87861450600246</v>
      </c>
      <c r="P16" s="36">
        <f t="shared" si="11"/>
        <v>76.87861450600246</v>
      </c>
      <c r="Q16" s="40">
        <f t="shared" si="12"/>
        <v>-2546.46590909091</v>
      </c>
      <c r="R16" s="72">
        <f t="shared" si="13"/>
        <v>-2546.46590909091</v>
      </c>
    </row>
    <row r="17" spans="1:18" ht="44.25" customHeight="1" thickBot="1">
      <c r="A17" s="50" t="s">
        <v>27</v>
      </c>
      <c r="B17" s="39"/>
      <c r="C17" s="51">
        <f>C20+C21+C18+C19</f>
        <v>6989.799999999999</v>
      </c>
      <c r="D17" s="51">
        <f>D20+D21+D18+D19</f>
        <v>1277.2</v>
      </c>
      <c r="E17" s="51">
        <f t="shared" si="7"/>
        <v>-122.70000000000005</v>
      </c>
      <c r="F17" s="51">
        <f t="shared" si="8"/>
        <v>90.39304729094894</v>
      </c>
      <c r="G17" s="51">
        <f aca="true" t="shared" si="14" ref="G17:M17">G20+G21+G18+G19</f>
        <v>3376.1</v>
      </c>
      <c r="H17" s="51">
        <f t="shared" si="14"/>
        <v>844.025</v>
      </c>
      <c r="I17" s="51">
        <f t="shared" si="14"/>
        <v>639.4128787878788</v>
      </c>
      <c r="J17" s="51">
        <f t="shared" si="14"/>
        <v>229</v>
      </c>
      <c r="K17" s="51">
        <f t="shared" si="14"/>
        <v>142.5</v>
      </c>
      <c r="L17" s="51">
        <f t="shared" si="14"/>
        <v>1154.5</v>
      </c>
      <c r="M17" s="28">
        <f t="shared" si="14"/>
        <v>241.39999999999998</v>
      </c>
      <c r="N17" s="51">
        <f t="shared" si="9"/>
        <v>34.1962619590652</v>
      </c>
      <c r="O17" s="51">
        <f t="shared" si="10"/>
        <v>180.55626314386424</v>
      </c>
      <c r="P17" s="51">
        <f t="shared" si="11"/>
        <v>810.1754385964913</v>
      </c>
      <c r="Q17" s="53">
        <f t="shared" si="12"/>
        <v>515.0871212121212</v>
      </c>
      <c r="R17" s="73">
        <f t="shared" si="13"/>
        <v>1012</v>
      </c>
    </row>
    <row r="18" spans="1:18" ht="57" customHeight="1" thickBot="1">
      <c r="A18" s="33" t="s">
        <v>26</v>
      </c>
      <c r="B18" s="39"/>
      <c r="C18" s="36">
        <v>128.1</v>
      </c>
      <c r="D18" s="36">
        <v>6.7</v>
      </c>
      <c r="E18" s="36">
        <f t="shared" si="7"/>
        <v>-6.5</v>
      </c>
      <c r="F18" s="36">
        <f t="shared" si="8"/>
        <v>2.9850746268656714</v>
      </c>
      <c r="G18" s="36">
        <v>188.5</v>
      </c>
      <c r="H18" s="36">
        <f>G18/12*3</f>
        <v>47.125</v>
      </c>
      <c r="I18" s="36">
        <f>G18/12*2+G18/12*6/22</f>
        <v>35.70075757575758</v>
      </c>
      <c r="J18" s="36"/>
      <c r="K18" s="36"/>
      <c r="L18" s="36">
        <v>0.2</v>
      </c>
      <c r="M18" s="54"/>
      <c r="N18" s="36">
        <f t="shared" si="9"/>
        <v>0.10610079575596817</v>
      </c>
      <c r="O18" s="36">
        <f t="shared" si="10"/>
        <v>0.560212201591512</v>
      </c>
      <c r="P18" s="55" t="e">
        <f t="shared" si="11"/>
        <v>#DIV/0!</v>
      </c>
      <c r="Q18" s="40">
        <f t="shared" si="12"/>
        <v>-35.500757575757575</v>
      </c>
      <c r="R18" s="72">
        <f t="shared" si="13"/>
        <v>0.2</v>
      </c>
    </row>
    <row r="19" spans="1:18" ht="55.5" customHeight="1" thickBot="1">
      <c r="A19" s="33" t="s">
        <v>25</v>
      </c>
      <c r="B19" s="39"/>
      <c r="C19" s="36">
        <v>4099.7</v>
      </c>
      <c r="D19" s="36">
        <v>104</v>
      </c>
      <c r="E19" s="36">
        <f t="shared" si="7"/>
        <v>870.1</v>
      </c>
      <c r="F19" s="36">
        <f t="shared" si="8"/>
        <v>936.6346153846154</v>
      </c>
      <c r="G19" s="36">
        <v>1100</v>
      </c>
      <c r="H19" s="36">
        <f>G19/12*3</f>
        <v>275</v>
      </c>
      <c r="I19" s="36">
        <f>G19/12*2+G19/12*6/22</f>
        <v>208.33333333333334</v>
      </c>
      <c r="J19" s="36">
        <v>60</v>
      </c>
      <c r="K19" s="36">
        <v>38.2</v>
      </c>
      <c r="L19" s="36">
        <v>974.1</v>
      </c>
      <c r="M19" s="54">
        <v>103.2</v>
      </c>
      <c r="N19" s="36">
        <f t="shared" si="9"/>
        <v>88.55454545454545</v>
      </c>
      <c r="O19" s="36">
        <f t="shared" si="10"/>
        <v>467.568</v>
      </c>
      <c r="P19" s="36">
        <f t="shared" si="11"/>
        <v>2550</v>
      </c>
      <c r="Q19" s="40">
        <f t="shared" si="12"/>
        <v>765.7666666666667</v>
      </c>
      <c r="R19" s="72">
        <f t="shared" si="13"/>
        <v>935.9</v>
      </c>
    </row>
    <row r="20" spans="1:18" ht="78.75" customHeight="1" thickBot="1">
      <c r="A20" s="33" t="s">
        <v>5</v>
      </c>
      <c r="B20" s="34"/>
      <c r="C20" s="35">
        <v>2466</v>
      </c>
      <c r="D20" s="35">
        <v>1166.5</v>
      </c>
      <c r="E20" s="35">
        <f t="shared" si="7"/>
        <v>-1000.6</v>
      </c>
      <c r="F20" s="35">
        <f>L20/D20*100</f>
        <v>14.222031718816975</v>
      </c>
      <c r="G20" s="35">
        <v>1000</v>
      </c>
      <c r="H20" s="35">
        <f>G20/12*3</f>
        <v>250</v>
      </c>
      <c r="I20" s="35">
        <f>G20/12*2+G20/12*6/22</f>
        <v>189.39393939393938</v>
      </c>
      <c r="J20" s="35">
        <v>169</v>
      </c>
      <c r="K20" s="35">
        <v>104.3</v>
      </c>
      <c r="L20" s="35">
        <v>165.9</v>
      </c>
      <c r="M20" s="35">
        <v>138.2</v>
      </c>
      <c r="N20" s="35">
        <f t="shared" si="9"/>
        <v>16.59</v>
      </c>
      <c r="O20" s="35">
        <f t="shared" si="10"/>
        <v>87.5952</v>
      </c>
      <c r="P20" s="35">
        <f t="shared" si="11"/>
        <v>159.06040268456377</v>
      </c>
      <c r="Q20" s="37">
        <f t="shared" si="12"/>
        <v>-23.49393939393937</v>
      </c>
      <c r="R20" s="74">
        <f t="shared" si="13"/>
        <v>61.60000000000001</v>
      </c>
    </row>
    <row r="21" spans="1:18" ht="37.5" customHeight="1" thickBot="1">
      <c r="A21" s="33" t="s">
        <v>6</v>
      </c>
      <c r="B21" s="43"/>
      <c r="C21" s="35">
        <v>296</v>
      </c>
      <c r="D21" s="35"/>
      <c r="E21" s="35">
        <f t="shared" si="7"/>
        <v>14.3</v>
      </c>
      <c r="F21" s="52" t="e">
        <f t="shared" si="8"/>
        <v>#DIV/0!</v>
      </c>
      <c r="G21" s="35">
        <v>1087.6</v>
      </c>
      <c r="H21" s="35">
        <f>G21/12*3</f>
        <v>271.9</v>
      </c>
      <c r="I21" s="35">
        <f>G21/12*2+G21/12*6/22</f>
        <v>205.98484848484847</v>
      </c>
      <c r="J21" s="35"/>
      <c r="K21" s="35"/>
      <c r="L21" s="35">
        <v>14.3</v>
      </c>
      <c r="M21" s="35"/>
      <c r="N21" s="35">
        <f t="shared" si="9"/>
        <v>1.3148216255976464</v>
      </c>
      <c r="O21" s="35">
        <f t="shared" si="10"/>
        <v>6.942258183155572</v>
      </c>
      <c r="P21" s="52" t="e">
        <f t="shared" si="11"/>
        <v>#DIV/0!</v>
      </c>
      <c r="Q21" s="37">
        <f t="shared" si="12"/>
        <v>-191.68484848484846</v>
      </c>
      <c r="R21" s="72">
        <f t="shared" si="13"/>
        <v>14.3</v>
      </c>
    </row>
    <row r="22" spans="12:13" ht="18" customHeight="1" hidden="1">
      <c r="L22" s="44"/>
      <c r="M22" s="44"/>
    </row>
    <row r="23" spans="1:6" ht="18.75" customHeight="1" hidden="1">
      <c r="A23" s="45" t="s">
        <v>8</v>
      </c>
      <c r="B23" s="4"/>
      <c r="C23" s="5"/>
      <c r="D23" s="5"/>
      <c r="E23" s="5"/>
      <c r="F23" s="6"/>
    </row>
    <row r="24" spans="1:6" ht="16.5" customHeight="1" hidden="1">
      <c r="A24" s="80" t="s">
        <v>24</v>
      </c>
      <c r="B24" s="80"/>
      <c r="C24" s="80"/>
      <c r="D24" s="80"/>
      <c r="E24" s="80"/>
      <c r="F24" s="80"/>
    </row>
    <row r="25" spans="1:6" ht="16.5" customHeight="1">
      <c r="A25" s="9"/>
      <c r="B25" s="9"/>
      <c r="C25" s="9"/>
      <c r="D25" s="9"/>
      <c r="E25" s="9"/>
      <c r="F25" s="9"/>
    </row>
    <row r="26" spans="11:12" ht="18">
      <c r="K26" s="46"/>
      <c r="L26" s="47"/>
    </row>
    <row r="27" spans="11:12" ht="18">
      <c r="K27" s="46"/>
      <c r="L27" s="47"/>
    </row>
    <row r="28" spans="6:12" ht="18">
      <c r="F28" s="48"/>
      <c r="J28" s="79"/>
      <c r="K28" s="79"/>
      <c r="L28" s="47"/>
    </row>
    <row r="29" ht="18">
      <c r="L29" s="49"/>
    </row>
    <row r="30" ht="18">
      <c r="L30" s="44"/>
    </row>
  </sheetData>
  <mergeCells count="9">
    <mergeCell ref="A14:R14"/>
    <mergeCell ref="A1:R1"/>
    <mergeCell ref="J28:K28"/>
    <mergeCell ref="A24:F24"/>
    <mergeCell ref="A3:A4"/>
    <mergeCell ref="B3:B4"/>
    <mergeCell ref="C3:F3"/>
    <mergeCell ref="G3:R3"/>
    <mergeCell ref="A6:R6"/>
  </mergeCells>
  <printOptions/>
  <pageMargins left="0.14" right="0.14" top="0.15" bottom="0.27" header="0.19" footer="0.1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2017-03-10T12:49:50Z</cp:lastPrinted>
  <dcterms:created xsi:type="dcterms:W3CDTF">2013-01-15T08:32:22Z</dcterms:created>
  <dcterms:modified xsi:type="dcterms:W3CDTF">2017-03-10T13:11:55Z</dcterms:modified>
  <cp:category/>
  <cp:version/>
  <cp:contentType/>
  <cp:contentStatus/>
</cp:coreProperties>
</file>