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2120" windowHeight="9120" activeTab="0"/>
  </bookViews>
  <sheets>
    <sheet name=" дод 1 (с)" sheetId="1" r:id="rId1"/>
  </sheets>
  <definedNames>
    <definedName name="_xlfn.AGGREGATE" hidden="1">#NAME?</definedName>
    <definedName name="_xlnm.Print_Titles" localSheetId="0">' дод 1 (с)'!$12:$12</definedName>
    <definedName name="_xlnm.Print_Area" localSheetId="0">' дод 1 (с)'!$A$1:$K$186</definedName>
  </definedNames>
  <calcPr fullCalcOnLoad="1"/>
</workbook>
</file>

<file path=xl/sharedStrings.xml><?xml version="1.0" encoding="utf-8"?>
<sst xmlns="http://schemas.openxmlformats.org/spreadsheetml/2006/main" count="229" uniqueCount="217">
  <si>
    <t>Код</t>
  </si>
  <si>
    <t>Найменування згідно
 з класифікацією доходів бюджету</t>
  </si>
  <si>
    <t>Офіційні трансферти</t>
  </si>
  <si>
    <t>Податкові надходження</t>
  </si>
  <si>
    <t>Податки на доходи, податки на прибуток, податки на збільшення ринкової вартості</t>
  </si>
  <si>
    <t>Податок на прибуток підприємств</t>
  </si>
  <si>
    <t>Інші податки та збори</t>
  </si>
  <si>
    <t>Неподаткові надходження</t>
  </si>
  <si>
    <t>Доходи від власності та підприємницької діяльності</t>
  </si>
  <si>
    <t>Адміністративні збори та платежі, доходи від некомерційної господарської діяльності</t>
  </si>
  <si>
    <t>Цільові фонди</t>
  </si>
  <si>
    <t>Внутрішні податки на товари та послуги</t>
  </si>
  <si>
    <t>Інші неподаткові надходження</t>
  </si>
  <si>
    <t>Доходи від операцій з капіталом</t>
  </si>
  <si>
    <t>Надходження від продажу основного капіталу</t>
  </si>
  <si>
    <t>Загальний фонд</t>
  </si>
  <si>
    <t>Спеціальний фонд</t>
  </si>
  <si>
    <t>Власні надходження бюджетних установ</t>
  </si>
  <si>
    <t>Від органів державного управління</t>
  </si>
  <si>
    <t>Субвенції</t>
  </si>
  <si>
    <t>Всього доходів</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</si>
  <si>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</si>
  <si>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</si>
  <si>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</si>
  <si>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</si>
  <si>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 xml:space="preserve">Податок на прибуток підприємств та фінансових установ комунальної власності </t>
  </si>
  <si>
    <t>Рентна плата та плата за використання інших природних ресурсів</t>
  </si>
  <si>
    <t>Рентна плата за спеціальне використання лісових ресурсів</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</si>
  <si>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t>
  </si>
  <si>
    <t>Рентна плата за користування надрами</t>
  </si>
  <si>
    <t>Рентна плата за користування надрами для видобування корисних копалин місцевого значення</t>
  </si>
  <si>
    <t>Акцизний податок з реалізації суб'єктами господарювання роздрібної торгівлі підакцизних товарів</t>
  </si>
  <si>
    <t>18010000 </t>
  </si>
  <si>
    <t>18010100 </t>
  </si>
  <si>
    <t>18010200 </t>
  </si>
  <si>
    <t>Податок на нерухоме майно, відмінне від земельної ділянки, сплачений юридичними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</si>
  <si>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житлової нерухомості </t>
  </si>
  <si>
    <t>18010300 </t>
  </si>
  <si>
    <t>18010400 </t>
  </si>
  <si>
    <t>Податок на нерухоме майно, відмінне від земельної ділянки, сплачений фізичними особами, які є власниками об'єктів нежитлової нерухомості </t>
  </si>
  <si>
    <t>Податок на нерухоме майно, відмінне від земельної ділянки, сплачений юридичними особами, які є власниками об'єктів нежитлової нерухомості </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</si>
  <si>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</si>
  <si>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</si>
  <si>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</si>
  <si>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</si>
  <si>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Транспортний податок з фізичних осіб</t>
  </si>
  <si>
    <t>Транспортний податок з юридичних осіб</t>
  </si>
  <si>
    <t xml:space="preserve">Туристичний збір, сплачений юридичними особами </t>
  </si>
  <si>
    <t xml:space="preserve">Туристичний збір, сплачений фізичними особами </t>
  </si>
  <si>
    <t>Туристичний збір</t>
  </si>
  <si>
    <t>18050000 </t>
  </si>
  <si>
    <t>Єдиний податок  </t>
  </si>
  <si>
    <t>18050300 </t>
  </si>
  <si>
    <t>Єдиний податок з юридичних осіб </t>
  </si>
  <si>
    <t>18050400 </t>
  </si>
  <si>
    <t>Єдиний податок з фізичних осіб </t>
  </si>
  <si>
    <t>19010000 </t>
  </si>
  <si>
    <t>Екологічний податок </t>
  </si>
  <si>
    <t>19010100 </t>
  </si>
  <si>
    <t>Надходження від викидів забруднюючих речовин в атмосферне повітря стаціонарними джерелами забруднення </t>
  </si>
  <si>
    <t xml:space="preserve">Надходження від скидів забруднюючих речовин безпосередньо у водні об'єкти </t>
  </si>
  <si>
    <t xml:space="preserve">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</si>
  <si>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21010000 </t>
  </si>
  <si>
    <t>21010300 </t>
  </si>
  <si>
    <t>Частина чистого прибутку (доходу) комунальних унітарних підприємств та їх об'єднань, що вилучається до відповідного місцевого бюджету</t>
  </si>
  <si>
    <t>21080000 </t>
  </si>
  <si>
    <t>Інші надходження  </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</si>
  <si>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 </t>
  </si>
  <si>
    <t>21081100 </t>
  </si>
  <si>
    <t>Адміністративні штрафи та інші санкції </t>
  </si>
  <si>
    <t>Інші надходження</t>
  </si>
  <si>
    <t>22080000 </t>
  </si>
  <si>
    <t>Надходження від орендної плати за користування цілісним майновим комплексом та іншим державним майном  </t>
  </si>
  <si>
    <t>22080400 </t>
  </si>
  <si>
    <t>Надходження від орендної плати за користування цілісним майновим комплексом та іншим майном, що перебуває в комунальній власності </t>
  </si>
  <si>
    <t>22090000 </t>
  </si>
  <si>
    <t>Державне мито  </t>
  </si>
  <si>
    <t>22090100 </t>
  </si>
  <si>
    <t>Державне мито, що сплачується за місцем розгляду та оформлення документів, у тому числі за оформлення документів на спадщину і дарування  </t>
  </si>
  <si>
    <t>22090400 </t>
  </si>
  <si>
    <t>Державне мито, пов'язане з видачею та оформленням закордонних паспортів (посвідок) та паспортів громадян України  </t>
  </si>
  <si>
    <t>24030000 </t>
  </si>
  <si>
    <t>Надходження сум кредиторської та депонентської заборгованості підприємств, організацій та установ, щодо яких минув строк позовної давності </t>
  </si>
  <si>
    <t>24060000 </t>
  </si>
  <si>
    <t>24060300 </t>
  </si>
  <si>
    <t xml:space="preserve">Інші надходження до фондів охорони навколишнього природного середовища  </t>
  </si>
  <si>
    <t>24062100 </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</si>
  <si>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</si>
  <si>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24110000 </t>
  </si>
  <si>
    <t>Доходи від операцій з кредитування та надання гарантій  </t>
  </si>
  <si>
    <t>24110900 </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</si>
  <si>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 </t>
  </si>
  <si>
    <t>Надходження коштів пайової участі у розвитку інфраструктури населеного пункту</t>
  </si>
  <si>
    <t>25010000 </t>
  </si>
  <si>
    <t>Надходження від плати за послуги, що надаються бюджетними установами згідно із законодавством </t>
  </si>
  <si>
    <t>25010100 </t>
  </si>
  <si>
    <t>Плата за послуги, що надаються бюджетними установами згідно з їх основною діяльністю </t>
  </si>
  <si>
    <t>25010200 </t>
  </si>
  <si>
    <t>Надходження бюджетних установ від додаткової (господарської) діяльності </t>
  </si>
  <si>
    <t>25010300 </t>
  </si>
  <si>
    <t>Плата за оренду майна бюджетних установ  </t>
  </si>
  <si>
    <t>25010400 </t>
  </si>
  <si>
    <t>Надходження бюджетних установ від реалізації в установленому порядку майна (крім нерухомого майна) </t>
  </si>
  <si>
    <t>25020000 </t>
  </si>
  <si>
    <t>Інші джерела власних надходжень бюджетних установ  </t>
  </si>
  <si>
    <t xml:space="preserve">Благодійні внески, гранти та дарунки </t>
  </si>
  <si>
    <t>25020200 </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</si>
  <si>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</si>
  <si>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31010000 </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</si>
  <si>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</si>
  <si>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31010200 </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</si>
  <si>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</si>
  <si>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31020000 </t>
  </si>
  <si>
    <t>Надходження коштів від Державного фонду дорогоцінних металів і дорогоцінного каміння  </t>
  </si>
  <si>
    <t>31030000 </t>
  </si>
  <si>
    <t>Кошти від відчуження майна, що належить Автономній Республіці Крим та майна, що перебуває в комунальній власності  </t>
  </si>
  <si>
    <t>33010000 </t>
  </si>
  <si>
    <t>Кошти від продажу землі  </t>
  </si>
  <si>
    <t>33010100 </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</si>
  <si>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</si>
  <si>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50100000 </t>
  </si>
  <si>
    <t>Інші фонди  </t>
  </si>
  <si>
    <t xml:space="preserve">Цільові фонди, утворені Верховною Радою Автономної Республіки Крим, органами місцевого самоврядування та місцевими органами виконавчої влади  </t>
  </si>
  <si>
    <t xml:space="preserve">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</si>
  <si>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</si>
  <si>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 xml:space="preserve"> пільги на послуги зв`язку</t>
  </si>
  <si>
    <t>інші пільги</t>
  </si>
  <si>
    <t>компенсація за пільговий проїзд окремих категорій громадян</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</si>
  <si>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</si>
  <si>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 xml:space="preserve">Податок та збір на доходи фізичних осіб  </t>
  </si>
  <si>
    <t xml:space="preserve">Місцеві податки </t>
  </si>
  <si>
    <t>Податок на майно</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</si>
  <si>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психічного розладу</t>
  </si>
  <si>
    <t xml:space="preserve"> ____________  </t>
  </si>
  <si>
    <t>відшкодування витрат за лікування мешканців районів області у гінекологічному відділенні комунальної установи  «Сумська міська клінічна лікарня № 5»</t>
  </si>
  <si>
    <t>відшкодування витрат за лікування мешканців районів області у туберкульозному відділенні  комунальної установи «Сумська міська дитяча клінична лікарня Святої Зінаїди»</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</si>
  <si>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</si>
  <si>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Кошти  від продажу землі і нематеріальних активів</t>
  </si>
  <si>
    <t xml:space="preserve">Субвенція на утримання об'єктів спільного користування чи ліквідацію негативних наслідків діяльності об'єктів спільного користування </t>
  </si>
  <si>
    <t>обробку інформації з нарахування та виплати допомог і компенсацій</t>
  </si>
  <si>
    <t>забезпечення лікування хворих на цукровий та нецукровий діабет</t>
  </si>
  <si>
    <t>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t>
  </si>
  <si>
    <t>Субвенція з державного бюджету місцевим бюджетам на будівництво (придбання) житла для сімей загиблих військовослужбовців, які брали безпосередню участь в антитерористичній операції, а також для інвалідів І – ІІ групи з числа військовослужбовців, які брали участь у зазначеній операції, та потребують поліпшення житлових умов</t>
  </si>
  <si>
    <t xml:space="preserve">Відсотки за користування позиками, які надавалися з місцевих бюджетів  </t>
  </si>
  <si>
    <t>Субвенція з державного бюджету місцевим бюджетам на здійснення заходів щодо соціально-економічного розвитку окремих територій</t>
  </si>
  <si>
    <t>22010000 </t>
  </si>
  <si>
    <t>Плата за надання адміністративних послуг</t>
  </si>
  <si>
    <t>Плата за надання інших адміністративних послуг</t>
  </si>
  <si>
    <t>Субвенція з державного бюджету місцевим бюджетам на проведення виборів депутатів місцевих рад та сільських, селещних, міських голів</t>
  </si>
  <si>
    <t>Державне мито, не віднесене до інших категорій</t>
  </si>
  <si>
    <t>Державне мито за дії, пов'язані з одержанням патентів на об'єкти права інтелектуальної власності, підтриманням їх чинності та передаванням прав їхніми власниками</t>
  </si>
  <si>
    <t>Адміністративні штрафи та штрафні санкції за порушення законодавства у сфері виробництва та обігу алкогольних напоїв та тютюнових виробів</t>
  </si>
  <si>
    <t>Плата за розміщення тимчасово вільних коштів місцевих бюджетів </t>
  </si>
  <si>
    <t>Адміністративний збір за проведення державної реєстрації юридичних осіб, фізичних осіб - підприємців та громадських формувань</t>
  </si>
  <si>
    <t xml:space="preserve">Адміністративний збір за державну реєстрацію речових прав на нерухоме майно та їх обтяжень </t>
  </si>
  <si>
    <t>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 фізичних осіб - підприємців та громадських формувань, а також плата за надання інших платних послуг, пов'язаних з такою державною реєстрацією</t>
  </si>
  <si>
    <t>Податок на доходи фізичних осіб від оподаткування пенсійних виплат або щомісячного довічного грошового утримання, що сплачується (перераховується) згідно з Податковим кодексом України</t>
  </si>
  <si>
    <t>Освітня субвенція з державного бюджету місцевим бюджетам</t>
  </si>
  <si>
    <t>Субвенція з державного бюджету місцевим бюджетам на надання державної підтримки особам з особливими освітніми потребами</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</si>
  <si>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</si>
  <si>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t>відшкодування витрат за лікування мешканців районів області у туберкульозному відділенні  комунальної установи «Сумська міська дитяча клінічна лікарня Святої Зінаїди»</t>
  </si>
  <si>
    <t>забезпечення лікування хворих на хронічну ниркову недостатність методом гемодіалізу</t>
  </si>
  <si>
    <t>Інші субвенції:</t>
  </si>
  <si>
    <t>на виплату допомоги інвалідам І групи з числа учасників бойових дій на території інших держав та сім'ям загиблих учасників бойових дій на території інших держав, які проживають у Сумській області</t>
  </si>
  <si>
    <t>на встановлення телефонів інвалідам І та ІІ груп</t>
  </si>
  <si>
    <t>на пільгове медичне обслуговування громадян, які постраждали внаслідок Чорнобильської катастрофи</t>
  </si>
  <si>
    <t>на поховання учасників бойових дій та інвалідів війни</t>
  </si>
  <si>
    <t>на оплату компенсаційних виплат інвалідам на бензин, ремонт, техобслуговування автотранспорту та транспортне обслуговування</t>
  </si>
  <si>
    <t>для компенсаційних виплат за пільговий проїзд інвалідам війни та учасникам бойових дій з числа учасників антитерористичної операції, добровольцям, членам сімей загиблих (померлих) учасників антитерористичної операції, особам, що супроводжують інваліда війни I групи з числа учасників антитерористичної операції</t>
  </si>
  <si>
    <t xml:space="preserve">Затверджено по бюджету з урахуванням змін </t>
  </si>
  <si>
    <t xml:space="preserve">Фактично надійшло </t>
  </si>
  <si>
    <t>% виконання</t>
  </si>
  <si>
    <t>Разом</t>
  </si>
  <si>
    <t>Пальне</t>
  </si>
  <si>
    <t>Єдиний податок з фізичних осіб, нарахований до 1 січня 2011 року</t>
  </si>
  <si>
    <t>18040000 </t>
  </si>
  <si>
    <t>Збір за провадження деяких видів підприємницької діяльності, що справлявся до 1 січня 2015 року</t>
  </si>
  <si>
    <t xml:space="preserve">Збір за провадження торговельної діяльності (роздрібна торгівля), сплачений фізичними особами, що справлявся до 1 січня 2015 року </t>
  </si>
  <si>
    <t xml:space="preserve">Збір за провадження торговельної діяльності (роздрібна торгівля), сплачений юридичними особами, що справлявся до 1 січня 2015 року </t>
  </si>
  <si>
    <t>Збір за провадження торговельної діяльності (оптова торгівля), сплачений фізичними особами, що справлявся до 1 січня 2015 року</t>
  </si>
  <si>
    <t xml:space="preserve">Збір за провадження торговельної діяльності (ресторанне господарство), сплачений фізичними особами, що справлявся до 1 січня 2015 року </t>
  </si>
  <si>
    <t xml:space="preserve">Збір за провадження торговельної діяльності (оптова торгівля), сплачений юридичними особами, що справлявся до 1 січня 2015 року </t>
  </si>
  <si>
    <t xml:space="preserve">Збір за провадження торговельної діяльності (ресторанне господарство), сплачений юридичними особами, що справлявся до 1 січня 2015 року </t>
  </si>
  <si>
    <t xml:space="preserve">Надходження коштів з рахунків виборчих фондів  </t>
  </si>
  <si>
    <t>Податки на власність</t>
  </si>
  <si>
    <t>Податок з власників транспортних засобів та інших самохідних машин і механізмів</t>
  </si>
  <si>
    <t>Податок з власників наземних транспортних засобів та інших самохідних машин і механізмів (юридичних осіб)</t>
  </si>
  <si>
    <t xml:space="preserve">Разом доходів </t>
  </si>
  <si>
    <t>Вільний залишок коштів направлений на проведення видатків</t>
  </si>
  <si>
    <t>(грн.)</t>
  </si>
  <si>
    <t xml:space="preserve">                         Додаток № 1</t>
  </si>
  <si>
    <t>Субвенція з державного бюджету місцевим бюджетам на відшкодування вартості лікарських засобів для лікування окремих захворювань</t>
  </si>
  <si>
    <t>Субвенція з державного бюджету місцевим бюджетам на модернізацію та оновлення матеріально-технічної бази професійно-технічних навчальних закладів</t>
  </si>
  <si>
    <t>Кошти отримані з обласного бюджету  на:</t>
  </si>
  <si>
    <t>на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катострофи)</t>
  </si>
  <si>
    <t>на виконання депутатських повноважень депутатів Сумської обласної ради</t>
  </si>
  <si>
    <t>для компенсаційних виплат за пільговий проїзд окремих категорій громадян</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</si>
  <si>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 внутрішньо будинкових систем), що вироблялися, транспортувалися та постачалися населенню та 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</si>
  <si>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Рентна плата за спеціальне використання води</t>
  </si>
  <si>
    <t xml:space="preserve">Надходження збору за спеціальне використання води від підприємств житлово-комунального господарства </t>
  </si>
  <si>
    <t>Медична субвенція з державного бюджету місцевим бюджетам, з них:</t>
  </si>
  <si>
    <t>на забезпечення твердим паливом (дровами, торфобрикетами) сімей учасників антитерористичної операції</t>
  </si>
  <si>
    <t xml:space="preserve">Акцизний податок з вироблених в Україні підакцизних товарів (продукції) </t>
  </si>
  <si>
    <t xml:space="preserve">Акцизний податок з ввезених на митну територію України підакцизних товарів (продукції) </t>
  </si>
  <si>
    <t>Кошти отримані з Миколаївської селищної ради Білопільського району Сумської області на:</t>
  </si>
  <si>
    <t>відшкодування витрат за надання вторинної медичної допомоги мешканцям Миколаївської об'єднаної територіальної громади у лікувально-профілактичних закладах міста Суми</t>
  </si>
  <si>
    <t>до   рішення   Сумської   міської   ради</t>
  </si>
  <si>
    <t>«Про   звіт    про   виконання   міського</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</si>
  <si>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</si>
  <si>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t>на забезпечення відшкодування за встановлення пам"ятників  та облаштування місць поховання загиблих (померлих) учасників антитерористичної операції</t>
  </si>
  <si>
    <t>бюджету    за    2017   рік»</t>
  </si>
  <si>
    <t>Звіт про виконання доходної частини міського бюджету за 2017 рік</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</si>
  <si>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господарських товариств, у статутних капіталах яких є державна або комунальна власність</t>
  </si>
  <si>
    <t>від 28 лютого 2018 року  № 3097 - МР</t>
  </si>
  <si>
    <t>Секретар Сумської міської ради</t>
  </si>
  <si>
    <t>А.В. Баранов</t>
  </si>
  <si>
    <t>Виконавець: Співакова Л.І.</t>
  </si>
</sst>
</file>

<file path=xl/styles.xml><?xml version="1.0" encoding="utf-8"?>
<styleSheet xmlns="http://schemas.openxmlformats.org/spreadsheetml/2006/main">
  <numFmts count="51">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 #,##0;* \-#,##0;* &quot;-&quot;;@"/>
    <numFmt numFmtId="189" formatCode="* #,##0.00;* \-#,##0.00;* &quot;-&quot;??;@"/>
    <numFmt numFmtId="190" formatCode="* _-#,##0&quot;р.&quot;;* \-#,##0&quot;р.&quot;;* _-&quot;-&quot;&quot;р.&quot;;@"/>
    <numFmt numFmtId="191" formatCode="* _-#,##0.00&quot;р.&quot;;* \-#,##0.00&quot;р.&quot;;* _-&quot;-&quot;??&quot;р.&quot;;@"/>
    <numFmt numFmtId="192" formatCode="#,##0.0"/>
    <numFmt numFmtId="193" formatCode="#,##0_ ;[Red]\-#,##0\ "/>
    <numFmt numFmtId="194" formatCode="#,##0.0_ ;[Red]\-#,##0.0\ "/>
    <numFmt numFmtId="195" formatCode="0.0"/>
    <numFmt numFmtId="196" formatCode="0.0000"/>
    <numFmt numFmtId="197" formatCode="#,##0.0000"/>
    <numFmt numFmtId="198" formatCode="00000000000"/>
    <numFmt numFmtId="199" formatCode="&quot;Так&quot;;&quot;Так&quot;;&quot;Ні&quot;"/>
    <numFmt numFmtId="200" formatCode="&quot;Істина&quot;;&quot;Істина&quot;;&quot;Хибність&quot;"/>
    <numFmt numFmtId="201" formatCode="&quot;Увімк&quot;;&quot;Увімк&quot;;&quot;Вимк&quot;"/>
    <numFmt numFmtId="202" formatCode="[$-FC19]d\ mmmm\ yyyy\ &quot;г.&quot;"/>
    <numFmt numFmtId="203" formatCode="&quot;True&quot;;&quot;True&quot;;&quot;False&quot;"/>
    <numFmt numFmtId="204" formatCode="[$¥€-2]\ ###,000_);[Red]\([$€-2]\ ###,000\)"/>
    <numFmt numFmtId="205" formatCode="#,##0.00\ _г_р_н_.;[Red]#,##0.00\ _г_р_н_."/>
    <numFmt numFmtId="206" formatCode="#,##0.00\ _г_р_н_."/>
  </numFmts>
  <fonts count="51">
    <font>
      <sz val="10"/>
      <name val="Times New Roman"/>
      <family val="0"/>
    </font>
    <font>
      <b/>
      <sz val="10"/>
      <name val="Arial"/>
      <family val="0"/>
    </font>
    <font>
      <i/>
      <sz val="10"/>
      <name val="Arial"/>
      <family val="0"/>
    </font>
    <font>
      <b/>
      <i/>
      <sz val="10"/>
      <name val="Arial"/>
      <family val="0"/>
    </font>
    <font>
      <sz val="8"/>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0"/>
      <name val="Times New Roman"/>
      <family val="1"/>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sz val="12"/>
      <name val="Times New Roman"/>
      <family val="1"/>
    </font>
    <font>
      <b/>
      <sz val="11"/>
      <name val="Times New Roman"/>
      <family val="1"/>
    </font>
    <font>
      <sz val="11"/>
      <name val="Times New Roman"/>
      <family val="1"/>
    </font>
    <font>
      <sz val="10"/>
      <color indexed="8"/>
      <name val="Arial"/>
      <family val="2"/>
    </font>
    <font>
      <sz val="16"/>
      <name val="Times New Roman"/>
      <family val="1"/>
    </font>
    <font>
      <b/>
      <sz val="12"/>
      <name val="Times New Roman"/>
      <family val="1"/>
    </font>
    <font>
      <b/>
      <sz val="12"/>
      <color indexed="8"/>
      <name val="Times New Roman"/>
      <family val="1"/>
    </font>
    <font>
      <sz val="14"/>
      <name val="Times New Roman"/>
      <family val="1"/>
    </font>
    <font>
      <i/>
      <sz val="12"/>
      <name val="Times New Roman"/>
      <family val="1"/>
    </font>
    <font>
      <i/>
      <sz val="11"/>
      <name val="Times New Roman"/>
      <family val="1"/>
    </font>
    <font>
      <sz val="10"/>
      <name val="Times"/>
      <family val="0"/>
    </font>
    <font>
      <i/>
      <sz val="12"/>
      <color indexed="8"/>
      <name val="Times New Roman"/>
      <family val="1"/>
    </font>
    <font>
      <b/>
      <i/>
      <sz val="12"/>
      <color indexed="8"/>
      <name val="Times New Roman"/>
      <family val="1"/>
    </font>
    <font>
      <i/>
      <sz val="12"/>
      <color indexed="9"/>
      <name val="Times New Roman"/>
      <family val="1"/>
    </font>
    <font>
      <sz val="12"/>
      <color indexed="8"/>
      <name val="Times New Roman"/>
      <family val="1"/>
    </font>
    <font>
      <sz val="12"/>
      <name val="Times"/>
      <family val="0"/>
    </font>
    <font>
      <sz val="18"/>
      <name val="Times New Roman"/>
      <family val="1"/>
    </font>
    <font>
      <b/>
      <sz val="20"/>
      <name val="Times New Roman"/>
      <family val="1"/>
    </font>
    <font>
      <sz val="20"/>
      <name val="Times New Roman"/>
      <family val="1"/>
    </font>
    <font>
      <b/>
      <sz val="12"/>
      <color indexed="9"/>
      <name val="Times New Roman"/>
      <family val="1"/>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s>
  <cellStyleXfs count="1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3"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6"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21" fillId="0" borderId="0">
      <alignment/>
      <protection/>
    </xf>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8" borderId="0" applyNumberFormat="0" applyBorder="0" applyAlignment="0" applyProtection="0"/>
    <xf numFmtId="0" fontId="13" fillId="22"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23" borderId="0" applyNumberFormat="0" applyBorder="0" applyAlignment="0" applyProtection="0"/>
    <xf numFmtId="0" fontId="13" fillId="16" borderId="0" applyNumberFormat="0" applyBorder="0" applyAlignment="0" applyProtection="0"/>
    <xf numFmtId="0" fontId="13" fillId="20" borderId="0" applyNumberFormat="0" applyBorder="0" applyAlignment="0" applyProtection="0"/>
    <xf numFmtId="0" fontId="7" fillId="13" borderId="1" applyNumberFormat="0" applyAlignment="0" applyProtection="0"/>
    <xf numFmtId="0" fontId="7" fillId="7" borderId="1" applyNumberFormat="0" applyAlignment="0" applyProtection="0"/>
    <xf numFmtId="0" fontId="8" fillId="24" borderId="2" applyNumberFormat="0" applyAlignment="0" applyProtection="0"/>
    <xf numFmtId="0" fontId="15" fillId="24" borderId="1" applyNumberFormat="0" applyAlignment="0" applyProtection="0"/>
    <xf numFmtId="0" fontId="22" fillId="0" borderId="0" applyNumberForma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0" fontId="5" fillId="6"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1" fillId="0" borderId="0">
      <alignment/>
      <protection/>
    </xf>
    <xf numFmtId="0" fontId="23" fillId="0" borderId="0">
      <alignment/>
      <protection/>
    </xf>
    <xf numFmtId="0" fontId="21" fillId="0" borderId="0">
      <alignment/>
      <protection/>
    </xf>
    <xf numFmtId="0" fontId="21"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8" fillId="0" borderId="0">
      <alignment vertical="top"/>
      <protection/>
    </xf>
    <xf numFmtId="0" fontId="9" fillId="0" borderId="6" applyNumberFormat="0" applyFill="0" applyAlignment="0" applyProtection="0"/>
    <xf numFmtId="0" fontId="12" fillId="0" borderId="7" applyNumberFormat="0" applyFill="0" applyAlignment="0" applyProtection="0"/>
    <xf numFmtId="0" fontId="10" fillId="25" borderId="8" applyNumberFormat="0" applyAlignment="0" applyProtection="0"/>
    <xf numFmtId="0" fontId="10" fillId="25" borderId="8" applyNumberFormat="0" applyAlignment="0" applyProtection="0"/>
    <xf numFmtId="0" fontId="48" fillId="0" borderId="0" applyNumberFormat="0" applyFill="0" applyBorder="0" applyAlignment="0" applyProtection="0"/>
    <xf numFmtId="0" fontId="16" fillId="0" borderId="0" applyNumberFormat="0" applyFill="0" applyBorder="0" applyAlignment="0" applyProtection="0"/>
    <xf numFmtId="0" fontId="17" fillId="13" borderId="0" applyNumberFormat="0" applyBorder="0" applyAlignment="0" applyProtection="0"/>
    <xf numFmtId="0" fontId="49" fillId="26" borderId="1" applyNumberFormat="0" applyAlignment="0" applyProtection="0"/>
    <xf numFmtId="0" fontId="21" fillId="0" borderId="0">
      <alignment/>
      <protection/>
    </xf>
    <xf numFmtId="0" fontId="21" fillId="0" borderId="0">
      <alignment/>
      <protection/>
    </xf>
    <xf numFmtId="0" fontId="35" fillId="0" borderId="0">
      <alignment/>
      <protection/>
    </xf>
    <xf numFmtId="0" fontId="24" fillId="0" borderId="0" applyNumberFormat="0" applyFill="0" applyBorder="0" applyAlignment="0" applyProtection="0"/>
    <xf numFmtId="0" fontId="12" fillId="0" borderId="9" applyNumberFormat="0" applyFill="0" applyAlignment="0" applyProtection="0"/>
    <xf numFmtId="0" fontId="6" fillId="3" borderId="0" applyNumberFormat="0" applyBorder="0" applyAlignment="0" applyProtection="0"/>
    <xf numFmtId="0" fontId="6" fillId="5" borderId="0" applyNumberFormat="0" applyBorder="0" applyAlignment="0" applyProtection="0"/>
    <xf numFmtId="0" fontId="11" fillId="0" borderId="0" applyNumberFormat="0" applyFill="0" applyBorder="0" applyAlignment="0" applyProtection="0"/>
    <xf numFmtId="0" fontId="14" fillId="10" borderId="10" applyNumberFormat="0" applyFont="0" applyAlignment="0" applyProtection="0"/>
    <xf numFmtId="0" fontId="0" fillId="10" borderId="10" applyNumberFormat="0" applyFont="0" applyAlignment="0" applyProtection="0"/>
    <xf numFmtId="191" fontId="1" fillId="0" borderId="0" applyFont="0" applyFill="0" applyBorder="0" applyAlignment="0" applyProtection="0"/>
    <xf numFmtId="0" fontId="8" fillId="26" borderId="2" applyNumberFormat="0" applyAlignment="0" applyProtection="0"/>
    <xf numFmtId="0" fontId="18" fillId="0" borderId="11" applyNumberFormat="0" applyFill="0" applyAlignment="0" applyProtection="0"/>
    <xf numFmtId="0" fontId="50" fillId="13" borderId="0" applyNumberFormat="0" applyBorder="0" applyAlignment="0" applyProtection="0"/>
    <xf numFmtId="0" fontId="20" fillId="0" borderId="0">
      <alignment/>
      <protection/>
    </xf>
    <xf numFmtId="0" fontId="9" fillId="0" borderId="0" applyNumberFormat="0" applyFill="0" applyBorder="0" applyAlignment="0" applyProtection="0"/>
    <xf numFmtId="0" fontId="11" fillId="0" borderId="0" applyNumberFormat="0" applyFill="0" applyBorder="0" applyAlignment="0" applyProtection="0"/>
    <xf numFmtId="0" fontId="9" fillId="0" borderId="0" applyNumberFormat="0" applyFill="0" applyBorder="0" applyAlignment="0" applyProtection="0"/>
    <xf numFmtId="190" fontId="1" fillId="0" borderId="0" applyFont="0" applyFill="0" applyBorder="0" applyAlignment="0" applyProtection="0"/>
    <xf numFmtId="9" fontId="1" fillId="0" borderId="0" applyFont="0" applyFill="0" applyBorder="0" applyAlignment="0" applyProtection="0"/>
    <xf numFmtId="0" fontId="5" fillId="4" borderId="0" applyNumberFormat="0" applyBorder="0" applyAlignment="0" applyProtection="0"/>
  </cellStyleXfs>
  <cellXfs count="130">
    <xf numFmtId="0" fontId="0" fillId="0" borderId="0" xfId="0" applyAlignment="1">
      <alignment/>
    </xf>
    <xf numFmtId="0" fontId="27" fillId="26" borderId="0" xfId="0" applyNumberFormat="1" applyFont="1" applyFill="1" applyAlignment="1" applyProtection="1">
      <alignment/>
      <protection/>
    </xf>
    <xf numFmtId="0" fontId="0" fillId="26" borderId="0" xfId="0" applyNumberFormat="1" applyFont="1" applyFill="1" applyAlignment="1" applyProtection="1">
      <alignment/>
      <protection/>
    </xf>
    <xf numFmtId="0" fontId="0" fillId="26" borderId="0" xfId="0" applyFont="1" applyFill="1" applyAlignment="1">
      <alignment/>
    </xf>
    <xf numFmtId="0" fontId="4" fillId="26" borderId="12" xfId="0" applyNumberFormat="1" applyFont="1" applyFill="1" applyBorder="1" applyAlignment="1" applyProtection="1">
      <alignment vertical="center"/>
      <protection/>
    </xf>
    <xf numFmtId="0" fontId="25" fillId="26" borderId="0" xfId="0" applyFont="1" applyFill="1" applyAlignment="1">
      <alignment/>
    </xf>
    <xf numFmtId="0" fontId="27" fillId="26" borderId="0" xfId="0" applyFont="1" applyFill="1" applyAlignment="1">
      <alignment wrapText="1"/>
    </xf>
    <xf numFmtId="0" fontId="26" fillId="26" borderId="0" xfId="0" applyFont="1" applyFill="1" applyAlignment="1">
      <alignment wrapText="1"/>
    </xf>
    <xf numFmtId="4" fontId="31" fillId="26" borderId="13" xfId="0" applyNumberFormat="1" applyFont="1" applyFill="1" applyBorder="1" applyAlignment="1">
      <alignment vertical="center" wrapText="1"/>
    </xf>
    <xf numFmtId="0" fontId="25" fillId="26" borderId="0" xfId="0" applyFont="1" applyFill="1" applyAlignment="1">
      <alignment wrapText="1"/>
    </xf>
    <xf numFmtId="0" fontId="25" fillId="26" borderId="0" xfId="0" applyNumberFormat="1" applyFont="1" applyFill="1" applyBorder="1" applyAlignment="1" applyProtection="1">
      <alignment horizontal="center" vertical="center" wrapText="1"/>
      <protection/>
    </xf>
    <xf numFmtId="0" fontId="30" fillId="26" borderId="0" xfId="0" applyFont="1" applyFill="1" applyBorder="1" applyAlignment="1">
      <alignment vertical="center" wrapText="1"/>
    </xf>
    <xf numFmtId="4" fontId="31" fillId="26" borderId="0" xfId="0" applyNumberFormat="1" applyFont="1" applyFill="1" applyBorder="1" applyAlignment="1">
      <alignment vertical="center" wrapText="1"/>
    </xf>
    <xf numFmtId="192" fontId="0" fillId="26" borderId="0" xfId="0" applyNumberFormat="1" applyFont="1" applyFill="1" applyAlignment="1" applyProtection="1">
      <alignment/>
      <protection/>
    </xf>
    <xf numFmtId="0" fontId="29" fillId="26" borderId="0" xfId="0" applyFont="1" applyFill="1" applyAlignment="1">
      <alignment/>
    </xf>
    <xf numFmtId="0" fontId="29" fillId="26" borderId="0" xfId="0" applyNumberFormat="1" applyFont="1" applyFill="1" applyAlignment="1" applyProtection="1">
      <alignment/>
      <protection/>
    </xf>
    <xf numFmtId="0" fontId="29" fillId="26" borderId="0" xfId="0" applyNumberFormat="1" applyFont="1" applyFill="1" applyAlignment="1" applyProtection="1">
      <alignment/>
      <protection/>
    </xf>
    <xf numFmtId="0" fontId="29" fillId="26" borderId="0" xfId="0" applyFont="1" applyFill="1" applyAlignment="1">
      <alignment/>
    </xf>
    <xf numFmtId="0" fontId="27" fillId="0" borderId="0" xfId="0" applyFont="1" applyFill="1" applyAlignment="1">
      <alignment wrapText="1"/>
    </xf>
    <xf numFmtId="205" fontId="32" fillId="0" borderId="13" xfId="105" applyNumberFormat="1" applyFont="1" applyFill="1" applyBorder="1" applyAlignment="1">
      <alignment horizontal="center" vertical="center" wrapText="1"/>
      <protection/>
    </xf>
    <xf numFmtId="0" fontId="32" fillId="0" borderId="13" xfId="105" applyFont="1" applyFill="1" applyBorder="1" applyAlignment="1">
      <alignment horizontal="center" vertical="center" wrapText="1"/>
      <protection/>
    </xf>
    <xf numFmtId="0" fontId="25" fillId="26" borderId="13" xfId="0" applyNumberFormat="1" applyFont="1" applyFill="1" applyBorder="1" applyAlignment="1" applyProtection="1">
      <alignment horizontal="center" vertical="center" wrapText="1"/>
      <protection/>
    </xf>
    <xf numFmtId="0" fontId="34" fillId="26" borderId="0" xfId="0" applyFont="1" applyFill="1" applyAlignment="1">
      <alignment wrapText="1"/>
    </xf>
    <xf numFmtId="0" fontId="26" fillId="26" borderId="0" xfId="0" applyNumberFormat="1" applyFont="1" applyFill="1" applyAlignment="1" applyProtection="1">
      <alignment wrapText="1"/>
      <protection/>
    </xf>
    <xf numFmtId="49" fontId="33" fillId="0" borderId="13" xfId="0" applyNumberFormat="1" applyFont="1" applyBorder="1" applyAlignment="1">
      <alignment horizontal="left" vertical="center" wrapText="1"/>
    </xf>
    <xf numFmtId="0" fontId="34" fillId="0" borderId="0" xfId="0" applyFont="1" applyFill="1" applyAlignment="1">
      <alignment wrapText="1"/>
    </xf>
    <xf numFmtId="2" fontId="29" fillId="26" borderId="0" xfId="0" applyNumberFormat="1" applyFont="1" applyFill="1" applyAlignment="1" applyProtection="1">
      <alignment/>
      <protection/>
    </xf>
    <xf numFmtId="0" fontId="30" fillId="0" borderId="13" xfId="0" applyNumberFormat="1" applyFont="1" applyFill="1" applyBorder="1" applyAlignment="1" applyProtection="1">
      <alignment horizontal="left" vertical="center" wrapText="1"/>
      <protection/>
    </xf>
    <xf numFmtId="0" fontId="33" fillId="0" borderId="13" xfId="0" applyNumberFormat="1" applyFont="1" applyFill="1" applyBorder="1" applyAlignment="1" applyProtection="1">
      <alignment horizontal="center" vertical="center" wrapText="1"/>
      <protection/>
    </xf>
    <xf numFmtId="0" fontId="33" fillId="0" borderId="13" xfId="0" applyNumberFormat="1" applyFont="1" applyFill="1" applyBorder="1" applyAlignment="1" applyProtection="1">
      <alignment horizontal="left" vertical="center" wrapText="1"/>
      <protection/>
    </xf>
    <xf numFmtId="4" fontId="31" fillId="26" borderId="14" xfId="0" applyNumberFormat="1" applyFont="1" applyFill="1" applyBorder="1" applyAlignment="1">
      <alignment vertical="center" wrapText="1"/>
    </xf>
    <xf numFmtId="192" fontId="31" fillId="26" borderId="14" xfId="0" applyNumberFormat="1" applyFont="1" applyFill="1" applyBorder="1" applyAlignment="1">
      <alignment vertical="center" wrapText="1"/>
    </xf>
    <xf numFmtId="0" fontId="30" fillId="26" borderId="13" xfId="0" applyNumberFormat="1" applyFont="1" applyFill="1" applyBorder="1" applyAlignment="1" applyProtection="1">
      <alignment horizontal="center" vertical="center" wrapText="1"/>
      <protection/>
    </xf>
    <xf numFmtId="0" fontId="30" fillId="26" borderId="13" xfId="0" applyNumberFormat="1" applyFont="1" applyFill="1" applyBorder="1" applyAlignment="1" applyProtection="1">
      <alignment vertical="center" wrapText="1"/>
      <protection/>
    </xf>
    <xf numFmtId="4" fontId="30" fillId="26" borderId="13" xfId="0" applyNumberFormat="1" applyFont="1" applyFill="1" applyBorder="1" applyAlignment="1" applyProtection="1">
      <alignment horizontal="right" vertical="center" wrapText="1"/>
      <protection/>
    </xf>
    <xf numFmtId="0" fontId="33" fillId="26" borderId="13" xfId="0" applyNumberFormat="1" applyFont="1" applyFill="1" applyBorder="1" applyAlignment="1" applyProtection="1">
      <alignment horizontal="center" vertical="center" wrapText="1"/>
      <protection/>
    </xf>
    <xf numFmtId="0" fontId="33" fillId="26" borderId="13" xfId="0" applyNumberFormat="1" applyFont="1" applyFill="1" applyBorder="1" applyAlignment="1" applyProtection="1">
      <alignment vertical="center" wrapText="1"/>
      <protection/>
    </xf>
    <xf numFmtId="4" fontId="36" fillId="0" borderId="13" xfId="0" applyNumberFormat="1" applyFont="1" applyFill="1" applyBorder="1" applyAlignment="1">
      <alignment vertical="center" wrapText="1"/>
    </xf>
    <xf numFmtId="192" fontId="36" fillId="26" borderId="14" xfId="0" applyNumberFormat="1" applyFont="1" applyFill="1" applyBorder="1" applyAlignment="1">
      <alignment vertical="center" wrapText="1"/>
    </xf>
    <xf numFmtId="4" fontId="36" fillId="26" borderId="13" xfId="0" applyNumberFormat="1" applyFont="1" applyFill="1" applyBorder="1" applyAlignment="1">
      <alignment vertical="center" wrapText="1"/>
    </xf>
    <xf numFmtId="4" fontId="36" fillId="26" borderId="14" xfId="0" applyNumberFormat="1" applyFont="1" applyFill="1" applyBorder="1" applyAlignment="1">
      <alignment vertical="center" wrapText="1"/>
    </xf>
    <xf numFmtId="4" fontId="31" fillId="0" borderId="13" xfId="0" applyNumberFormat="1" applyFont="1" applyFill="1" applyBorder="1" applyAlignment="1">
      <alignment vertical="center" wrapText="1"/>
    </xf>
    <xf numFmtId="0" fontId="30" fillId="0" borderId="13" xfId="0" applyNumberFormat="1" applyFont="1" applyFill="1" applyBorder="1" applyAlignment="1" applyProtection="1">
      <alignment horizontal="center" vertical="center" wrapText="1"/>
      <protection/>
    </xf>
    <xf numFmtId="192" fontId="37" fillId="26" borderId="14" xfId="0" applyNumberFormat="1" applyFont="1" applyFill="1" applyBorder="1" applyAlignment="1">
      <alignment vertical="center" wrapText="1"/>
    </xf>
    <xf numFmtId="4" fontId="37" fillId="26" borderId="14" xfId="0" applyNumberFormat="1" applyFont="1" applyFill="1" applyBorder="1" applyAlignment="1">
      <alignment vertical="center" wrapText="1"/>
    </xf>
    <xf numFmtId="0" fontId="33" fillId="0" borderId="13" xfId="0" applyNumberFormat="1" applyFont="1" applyFill="1" applyBorder="1" applyAlignment="1" applyProtection="1">
      <alignment vertical="center" wrapText="1"/>
      <protection/>
    </xf>
    <xf numFmtId="192" fontId="38" fillId="26" borderId="14" xfId="0" applyNumberFormat="1" applyFont="1" applyFill="1" applyBorder="1" applyAlignment="1">
      <alignment vertical="center" wrapText="1"/>
    </xf>
    <xf numFmtId="0" fontId="30" fillId="26" borderId="13" xfId="0" applyNumberFormat="1" applyFont="1" applyFill="1" applyBorder="1" applyAlignment="1" applyProtection="1">
      <alignment horizontal="left" vertical="center" wrapText="1"/>
      <protection/>
    </xf>
    <xf numFmtId="0" fontId="25" fillId="26" borderId="13" xfId="0" applyNumberFormat="1" applyFont="1" applyFill="1" applyBorder="1" applyAlignment="1" applyProtection="1">
      <alignment vertical="center" wrapText="1"/>
      <protection/>
    </xf>
    <xf numFmtId="4" fontId="39" fillId="26" borderId="13" xfId="0" applyNumberFormat="1" applyFont="1" applyFill="1" applyBorder="1" applyAlignment="1">
      <alignment vertical="center" wrapText="1"/>
    </xf>
    <xf numFmtId="192" fontId="39" fillId="26" borderId="14" xfId="0" applyNumberFormat="1" applyFont="1" applyFill="1" applyBorder="1" applyAlignment="1">
      <alignment vertical="center" wrapText="1"/>
    </xf>
    <xf numFmtId="4" fontId="39" fillId="26" borderId="14" xfId="0" applyNumberFormat="1" applyFont="1" applyFill="1" applyBorder="1" applyAlignment="1">
      <alignment vertical="center" wrapText="1"/>
    </xf>
    <xf numFmtId="0" fontId="30" fillId="26" borderId="13" xfId="0" applyNumberFormat="1" applyFont="1" applyFill="1" applyBorder="1" applyAlignment="1" applyProtection="1">
      <alignment horizontal="center" vertical="center"/>
      <protection/>
    </xf>
    <xf numFmtId="0" fontId="33" fillId="26" borderId="13" xfId="0" applyNumberFormat="1" applyFont="1" applyFill="1" applyBorder="1" applyAlignment="1" applyProtection="1">
      <alignment horizontal="center" vertical="center"/>
      <protection/>
    </xf>
    <xf numFmtId="0" fontId="33" fillId="26" borderId="13" xfId="0" applyNumberFormat="1" applyFont="1" applyFill="1" applyBorder="1" applyAlignment="1" applyProtection="1">
      <alignment vertical="top" wrapText="1"/>
      <protection/>
    </xf>
    <xf numFmtId="4" fontId="33" fillId="26" borderId="13" xfId="0" applyNumberFormat="1" applyFont="1" applyFill="1" applyBorder="1" applyAlignment="1" applyProtection="1">
      <alignment horizontal="right" vertical="center" wrapText="1"/>
      <protection/>
    </xf>
    <xf numFmtId="49" fontId="30" fillId="26" borderId="13" xfId="0" applyNumberFormat="1" applyFont="1" applyFill="1" applyBorder="1" applyAlignment="1" applyProtection="1">
      <alignment vertical="center" wrapText="1" readingOrder="1"/>
      <protection/>
    </xf>
    <xf numFmtId="0" fontId="33" fillId="26" borderId="13" xfId="0" applyNumberFormat="1" applyFont="1" applyFill="1" applyBorder="1" applyAlignment="1" applyProtection="1">
      <alignment horizontal="left" vertical="center" wrapText="1"/>
      <protection/>
    </xf>
    <xf numFmtId="1" fontId="30" fillId="0" borderId="13" xfId="0" applyNumberFormat="1" applyFont="1" applyFill="1" applyBorder="1" applyAlignment="1">
      <alignment horizontal="center" vertical="center" wrapText="1"/>
    </xf>
    <xf numFmtId="49" fontId="30" fillId="0" borderId="13" xfId="0" applyNumberFormat="1" applyFont="1" applyFill="1" applyBorder="1" applyAlignment="1" applyProtection="1">
      <alignment horizontal="justify" vertical="top" wrapText="1"/>
      <protection/>
    </xf>
    <xf numFmtId="4" fontId="39" fillId="0" borderId="13" xfId="0" applyNumberFormat="1" applyFont="1" applyFill="1" applyBorder="1" applyAlignment="1">
      <alignment vertical="center" wrapText="1"/>
    </xf>
    <xf numFmtId="0" fontId="25" fillId="26" borderId="15" xfId="0" applyNumberFormat="1" applyFont="1" applyFill="1" applyBorder="1" applyAlignment="1" applyProtection="1">
      <alignment horizontal="center" vertical="center" wrapText="1"/>
      <protection/>
    </xf>
    <xf numFmtId="0" fontId="25" fillId="0" borderId="16" xfId="0" applyNumberFormat="1" applyFont="1" applyFill="1" applyBorder="1" applyAlignment="1" applyProtection="1">
      <alignment vertical="center" wrapText="1"/>
      <protection/>
    </xf>
    <xf numFmtId="0" fontId="33" fillId="0" borderId="17" xfId="0" applyNumberFormat="1" applyFont="1" applyFill="1" applyBorder="1" applyAlignment="1" applyProtection="1">
      <alignment vertical="top" wrapText="1"/>
      <protection/>
    </xf>
    <xf numFmtId="0" fontId="33" fillId="0" borderId="16" xfId="0" applyNumberFormat="1" applyFont="1" applyFill="1" applyBorder="1" applyAlignment="1" applyProtection="1">
      <alignment vertical="center" wrapText="1"/>
      <protection/>
    </xf>
    <xf numFmtId="0" fontId="33" fillId="26" borderId="16" xfId="0" applyNumberFormat="1" applyFont="1" applyFill="1" applyBorder="1" applyAlignment="1" applyProtection="1">
      <alignment vertical="center" wrapText="1"/>
      <protection/>
    </xf>
    <xf numFmtId="0" fontId="25" fillId="0" borderId="13" xfId="0" applyNumberFormat="1" applyFont="1" applyFill="1" applyBorder="1" applyAlignment="1" applyProtection="1">
      <alignment horizontal="center" vertical="center" wrapText="1"/>
      <protection/>
    </xf>
    <xf numFmtId="0" fontId="25" fillId="0" borderId="13" xfId="0" applyNumberFormat="1" applyFont="1" applyFill="1" applyBorder="1" applyAlignment="1" applyProtection="1">
      <alignment vertical="center" wrapText="1"/>
      <protection/>
    </xf>
    <xf numFmtId="0" fontId="41" fillId="26" borderId="0" xfId="0" applyNumberFormat="1" applyFont="1" applyFill="1" applyAlignment="1" applyProtection="1">
      <alignment/>
      <protection/>
    </xf>
    <xf numFmtId="0" fontId="32" fillId="26" borderId="12" xfId="0" applyNumberFormat="1" applyFont="1" applyFill="1" applyBorder="1" applyAlignment="1" applyProtection="1">
      <alignment horizontal="center" vertical="center"/>
      <protection/>
    </xf>
    <xf numFmtId="0" fontId="43" fillId="26" borderId="0" xfId="0" applyFont="1" applyFill="1" applyAlignment="1">
      <alignment/>
    </xf>
    <xf numFmtId="0" fontId="43" fillId="26" borderId="0" xfId="0" applyNumberFormat="1" applyFont="1" applyFill="1" applyAlignment="1" applyProtection="1">
      <alignment/>
      <protection/>
    </xf>
    <xf numFmtId="192" fontId="39" fillId="0" borderId="14" xfId="0" applyNumberFormat="1" applyFont="1" applyFill="1" applyBorder="1" applyAlignment="1">
      <alignment vertical="center" wrapText="1"/>
    </xf>
    <xf numFmtId="4" fontId="39" fillId="0" borderId="14" xfId="0" applyNumberFormat="1" applyFont="1" applyFill="1" applyBorder="1" applyAlignment="1">
      <alignment vertical="center" wrapText="1"/>
    </xf>
    <xf numFmtId="192" fontId="36" fillId="0" borderId="14" xfId="0" applyNumberFormat="1" applyFont="1" applyFill="1" applyBorder="1" applyAlignment="1">
      <alignment vertical="center" wrapText="1"/>
    </xf>
    <xf numFmtId="4" fontId="36" fillId="0" borderId="14" xfId="0" applyNumberFormat="1" applyFont="1" applyFill="1" applyBorder="1" applyAlignment="1">
      <alignment vertical="center" wrapText="1"/>
    </xf>
    <xf numFmtId="0" fontId="25" fillId="0" borderId="14" xfId="0" applyNumberFormat="1" applyFont="1" applyFill="1" applyBorder="1" applyAlignment="1" applyProtection="1">
      <alignment horizontal="center" vertical="center" wrapText="1"/>
      <protection/>
    </xf>
    <xf numFmtId="0" fontId="30" fillId="0" borderId="13" xfId="0" applyNumberFormat="1" applyFont="1" applyFill="1" applyBorder="1" applyAlignment="1" applyProtection="1">
      <alignment vertical="center" wrapText="1"/>
      <protection/>
    </xf>
    <xf numFmtId="192" fontId="31" fillId="0" borderId="14" xfId="0" applyNumberFormat="1" applyFont="1" applyFill="1" applyBorder="1" applyAlignment="1">
      <alignment vertical="center" wrapText="1"/>
    </xf>
    <xf numFmtId="4" fontId="31" fillId="0" borderId="14" xfId="0" applyNumberFormat="1" applyFont="1" applyFill="1" applyBorder="1" applyAlignment="1">
      <alignment vertical="center" wrapText="1"/>
    </xf>
    <xf numFmtId="192" fontId="44" fillId="0" borderId="14" xfId="0" applyNumberFormat="1" applyFont="1" applyFill="1" applyBorder="1" applyAlignment="1">
      <alignment vertical="center" wrapText="1"/>
    </xf>
    <xf numFmtId="0" fontId="26" fillId="0" borderId="0" xfId="0" applyFont="1" applyFill="1" applyAlignment="1">
      <alignment wrapText="1"/>
    </xf>
    <xf numFmtId="192" fontId="38" fillId="0" borderId="14" xfId="0" applyNumberFormat="1" applyFont="1" applyFill="1" applyBorder="1" applyAlignment="1">
      <alignment vertical="center" wrapText="1"/>
    </xf>
    <xf numFmtId="0" fontId="30" fillId="0" borderId="14" xfId="0" applyNumberFormat="1" applyFont="1" applyFill="1" applyBorder="1" applyAlignment="1" applyProtection="1">
      <alignment horizontal="center" vertical="center" wrapText="1"/>
      <protection/>
    </xf>
    <xf numFmtId="0" fontId="30" fillId="0" borderId="14" xfId="0" applyNumberFormat="1" applyFont="1" applyFill="1" applyBorder="1" applyAlignment="1" applyProtection="1">
      <alignment horizontal="left" vertical="center" wrapText="1"/>
      <protection/>
    </xf>
    <xf numFmtId="0" fontId="19" fillId="0" borderId="0" xfId="0" applyFont="1" applyFill="1" applyBorder="1" applyAlignment="1">
      <alignment vertical="center" wrapText="1"/>
    </xf>
    <xf numFmtId="206" fontId="0" fillId="26" borderId="0" xfId="122" applyNumberFormat="1" applyFont="1" applyFill="1" applyAlignment="1" applyProtection="1">
      <alignment/>
      <protection/>
    </xf>
    <xf numFmtId="206" fontId="4" fillId="26" borderId="0" xfId="122" applyNumberFormat="1" applyFont="1" applyFill="1" applyAlignment="1" applyProtection="1">
      <alignment/>
      <protection/>
    </xf>
    <xf numFmtId="0" fontId="33" fillId="0" borderId="14" xfId="0" applyNumberFormat="1" applyFont="1" applyFill="1" applyBorder="1" applyAlignment="1" applyProtection="1">
      <alignment horizontal="center" vertical="top" wrapText="1"/>
      <protection/>
    </xf>
    <xf numFmtId="49" fontId="30" fillId="0" borderId="13" xfId="0" applyNumberFormat="1" applyFont="1" applyBorder="1" applyAlignment="1">
      <alignment horizontal="left" vertical="center" wrapText="1"/>
    </xf>
    <xf numFmtId="192" fontId="31" fillId="26" borderId="13" xfId="0" applyNumberFormat="1" applyFont="1" applyFill="1" applyBorder="1" applyAlignment="1">
      <alignment vertical="center" wrapText="1"/>
    </xf>
    <xf numFmtId="0" fontId="25" fillId="26" borderId="16" xfId="0" applyNumberFormat="1" applyFont="1" applyFill="1" applyBorder="1" applyAlignment="1" applyProtection="1">
      <alignment vertical="center" wrapText="1"/>
      <protection/>
    </xf>
    <xf numFmtId="0" fontId="30" fillId="26" borderId="13" xfId="0" applyFont="1" applyFill="1" applyBorder="1" applyAlignment="1">
      <alignment vertical="center" wrapText="1"/>
    </xf>
    <xf numFmtId="4" fontId="30" fillId="26" borderId="13" xfId="0" applyNumberFormat="1" applyFont="1" applyFill="1" applyBorder="1" applyAlignment="1">
      <alignment vertical="center" wrapText="1"/>
    </xf>
    <xf numFmtId="4" fontId="30" fillId="0" borderId="13" xfId="0" applyNumberFormat="1" applyFont="1" applyFill="1" applyBorder="1" applyAlignment="1" applyProtection="1">
      <alignment horizontal="right" vertical="center" wrapText="1"/>
      <protection/>
    </xf>
    <xf numFmtId="0" fontId="19" fillId="0" borderId="0" xfId="0" applyFont="1" applyFill="1" applyAlignment="1">
      <alignment wrapText="1"/>
    </xf>
    <xf numFmtId="4" fontId="36" fillId="26" borderId="13" xfId="0" applyNumberFormat="1" applyFont="1" applyFill="1" applyBorder="1" applyAlignment="1">
      <alignment vertical="center" wrapText="1"/>
    </xf>
    <xf numFmtId="4" fontId="39" fillId="26" borderId="13" xfId="0" applyNumberFormat="1" applyFont="1" applyFill="1" applyBorder="1" applyAlignment="1">
      <alignment vertical="center" wrapText="1"/>
    </xf>
    <xf numFmtId="192" fontId="39" fillId="0" borderId="13" xfId="0" applyNumberFormat="1" applyFont="1" applyFill="1" applyBorder="1" applyAlignment="1">
      <alignment vertical="center" wrapText="1"/>
    </xf>
    <xf numFmtId="4" fontId="0" fillId="26" borderId="0" xfId="0" applyNumberFormat="1" applyFont="1" applyFill="1" applyAlignment="1" applyProtection="1">
      <alignment/>
      <protection/>
    </xf>
    <xf numFmtId="0" fontId="27" fillId="26" borderId="0" xfId="0" applyNumberFormat="1" applyFont="1" applyFill="1" applyAlignment="1" applyProtection="1">
      <alignment/>
      <protection/>
    </xf>
    <xf numFmtId="0" fontId="0" fillId="26" borderId="0" xfId="0" applyNumberFormat="1" applyFont="1" applyFill="1" applyAlignment="1" applyProtection="1">
      <alignment/>
      <protection/>
    </xf>
    <xf numFmtId="0" fontId="32" fillId="26" borderId="0" xfId="0" applyNumberFormat="1" applyFont="1" applyFill="1" applyAlignment="1" applyProtection="1">
      <alignment/>
      <protection/>
    </xf>
    <xf numFmtId="0" fontId="0" fillId="26" borderId="0" xfId="0" applyFont="1" applyFill="1" applyAlignment="1">
      <alignment/>
    </xf>
    <xf numFmtId="0" fontId="32" fillId="26" borderId="0" xfId="0" applyFont="1" applyFill="1" applyAlignment="1">
      <alignment vertical="center"/>
    </xf>
    <xf numFmtId="0" fontId="25" fillId="26" borderId="15" xfId="0" applyNumberFormat="1" applyFont="1" applyFill="1" applyBorder="1" applyAlignment="1" applyProtection="1">
      <alignment vertical="top" wrapText="1"/>
      <protection/>
    </xf>
    <xf numFmtId="0" fontId="25" fillId="26" borderId="17" xfId="0" applyNumberFormat="1" applyFont="1" applyFill="1" applyBorder="1" applyAlignment="1" applyProtection="1">
      <alignment vertical="top" wrapText="1"/>
      <protection/>
    </xf>
    <xf numFmtId="0" fontId="25" fillId="26" borderId="14" xfId="0" applyNumberFormat="1" applyFont="1" applyFill="1" applyBorder="1" applyAlignment="1" applyProtection="1">
      <alignment vertical="top" wrapText="1"/>
      <protection/>
    </xf>
    <xf numFmtId="0" fontId="25" fillId="0" borderId="13" xfId="0" applyFont="1" applyFill="1" applyBorder="1" applyAlignment="1">
      <alignment horizontal="center" vertical="center"/>
    </xf>
    <xf numFmtId="0" fontId="40" fillId="0" borderId="13" xfId="106" applyFont="1" applyFill="1" applyBorder="1" applyAlignment="1">
      <alignment horizontal="justify" vertical="center" wrapText="1"/>
      <protection/>
    </xf>
    <xf numFmtId="4" fontId="39" fillId="0" borderId="13" xfId="0" applyNumberFormat="1" applyFont="1" applyFill="1" applyBorder="1" applyAlignment="1">
      <alignment vertical="center" wrapText="1"/>
    </xf>
    <xf numFmtId="4" fontId="31" fillId="0" borderId="13" xfId="0" applyNumberFormat="1" applyFont="1" applyFill="1" applyBorder="1" applyAlignment="1">
      <alignment vertical="center" wrapText="1"/>
    </xf>
    <xf numFmtId="4" fontId="39" fillId="0" borderId="14" xfId="0" applyNumberFormat="1" applyFont="1" applyFill="1" applyBorder="1" applyAlignment="1">
      <alignment vertical="center" wrapText="1"/>
    </xf>
    <xf numFmtId="0" fontId="25" fillId="0" borderId="0" xfId="0" applyFont="1" applyFill="1" applyAlignment="1">
      <alignment wrapText="1"/>
    </xf>
    <xf numFmtId="0" fontId="25" fillId="26" borderId="15" xfId="0" applyNumberFormat="1" applyFont="1" applyFill="1" applyBorder="1" applyAlignment="1" applyProtection="1">
      <alignment horizontal="center" vertical="top" wrapText="1"/>
      <protection/>
    </xf>
    <xf numFmtId="0" fontId="25" fillId="0" borderId="17" xfId="0" applyNumberFormat="1" applyFont="1" applyFill="1" applyBorder="1" applyAlignment="1" applyProtection="1">
      <alignment horizontal="center" vertical="top" wrapText="1"/>
      <protection/>
    </xf>
    <xf numFmtId="0" fontId="25" fillId="26" borderId="18" xfId="0" applyNumberFormat="1" applyFont="1" applyFill="1" applyBorder="1" applyAlignment="1" applyProtection="1">
      <alignment horizontal="center" vertical="center" wrapText="1"/>
      <protection/>
    </xf>
    <xf numFmtId="0" fontId="25" fillId="26" borderId="19" xfId="0" applyNumberFormat="1" applyFont="1" applyFill="1" applyBorder="1" applyAlignment="1" applyProtection="1">
      <alignment horizontal="center" vertical="center" wrapText="1"/>
      <protection/>
    </xf>
    <xf numFmtId="0" fontId="32" fillId="0" borderId="13" xfId="0" applyNumberFormat="1" applyFont="1" applyFill="1" applyBorder="1" applyAlignment="1" applyProtection="1">
      <alignment horizontal="center" vertical="center" wrapText="1"/>
      <protection/>
    </xf>
    <xf numFmtId="0" fontId="41" fillId="26" borderId="0" xfId="0" applyFont="1" applyFill="1" applyAlignment="1">
      <alignment horizontal="left" vertical="center"/>
    </xf>
    <xf numFmtId="0" fontId="41" fillId="26" borderId="0" xfId="0" applyNumberFormat="1" applyFont="1" applyFill="1" applyAlignment="1" applyProtection="1">
      <alignment horizontal="left"/>
      <protection/>
    </xf>
    <xf numFmtId="0" fontId="42" fillId="26" borderId="0" xfId="0" applyNumberFormat="1" applyFont="1" applyFill="1" applyAlignment="1" applyProtection="1">
      <alignment horizontal="center" vertical="center"/>
      <protection/>
    </xf>
    <xf numFmtId="0" fontId="27" fillId="26" borderId="13" xfId="0" applyNumberFormat="1" applyFont="1" applyFill="1" applyBorder="1" applyAlignment="1" applyProtection="1">
      <alignment horizontal="center" vertical="center" wrapText="1"/>
      <protection/>
    </xf>
    <xf numFmtId="0" fontId="25" fillId="26" borderId="13" xfId="0" applyNumberFormat="1" applyFont="1" applyFill="1" applyBorder="1" applyAlignment="1" applyProtection="1">
      <alignment horizontal="center" vertical="center" wrapText="1"/>
      <protection/>
    </xf>
    <xf numFmtId="0" fontId="25" fillId="26" borderId="16" xfId="0" applyNumberFormat="1" applyFont="1" applyFill="1" applyBorder="1" applyAlignment="1" applyProtection="1">
      <alignment horizontal="center" vertical="center" wrapText="1"/>
      <protection/>
    </xf>
    <xf numFmtId="14" fontId="41" fillId="26" borderId="0" xfId="0" applyNumberFormat="1" applyFont="1" applyFill="1" applyBorder="1" applyAlignment="1">
      <alignment horizontal="left"/>
    </xf>
    <xf numFmtId="0" fontId="25" fillId="26" borderId="15" xfId="0" applyNumberFormat="1" applyFont="1" applyFill="1" applyBorder="1" applyAlignment="1" applyProtection="1">
      <alignment horizontal="center" vertical="center" wrapText="1"/>
      <protection/>
    </xf>
    <xf numFmtId="0" fontId="25" fillId="26" borderId="17" xfId="0" applyNumberFormat="1" applyFont="1" applyFill="1" applyBorder="1" applyAlignment="1" applyProtection="1">
      <alignment horizontal="center" vertical="center" wrapText="1"/>
      <protection/>
    </xf>
    <xf numFmtId="0" fontId="25" fillId="26" borderId="14" xfId="0" applyNumberFormat="1" applyFont="1" applyFill="1" applyBorder="1" applyAlignment="1" applyProtection="1">
      <alignment horizontal="center" vertical="center" wrapText="1"/>
      <protection/>
    </xf>
    <xf numFmtId="0" fontId="33" fillId="0" borderId="17" xfId="0" applyNumberFormat="1" applyFont="1" applyFill="1" applyBorder="1" applyAlignment="1" applyProtection="1">
      <alignment horizontal="center" vertical="top" wrapText="1"/>
      <protection/>
    </xf>
  </cellXfs>
  <cellStyles count="111">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Обычный_4 міс.2001 р." xfId="105"/>
    <cellStyle name="Обычный_Уточнення доходів" xfId="106"/>
    <cellStyle name="Followed Hyperlink" xfId="107"/>
    <cellStyle name="Підсумок" xfId="108"/>
    <cellStyle name="Плохой" xfId="109"/>
    <cellStyle name="Поганий" xfId="110"/>
    <cellStyle name="Пояснение" xfId="111"/>
    <cellStyle name="Примечание" xfId="112"/>
    <cellStyle name="Примітка" xfId="113"/>
    <cellStyle name="Percent" xfId="114"/>
    <cellStyle name="Результат" xfId="115"/>
    <cellStyle name="Связанная ячейка" xfId="116"/>
    <cellStyle name="Середній" xfId="117"/>
    <cellStyle name="Стиль 1" xfId="118"/>
    <cellStyle name="Текст попередження" xfId="119"/>
    <cellStyle name="Текст пояснення" xfId="120"/>
    <cellStyle name="Текст предупреждения" xfId="121"/>
    <cellStyle name="Comma" xfId="122"/>
    <cellStyle name="Comma [0]" xfId="123"/>
    <cellStyle name="Хороший" xfId="1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90"/>
  <sheetViews>
    <sheetView showGridLines="0" showZeros="0" tabSelected="1" view="pageBreakPreview" zoomScale="55" zoomScaleNormal="75" zoomScaleSheetLayoutView="55" zoomScalePageLayoutView="0" workbookViewId="0" topLeftCell="A180">
      <selection activeCell="A185" sqref="A185"/>
    </sheetView>
  </sheetViews>
  <sheetFormatPr defaultColWidth="9.16015625" defaultRowHeight="12.75"/>
  <cols>
    <col min="1" max="1" width="13.83203125" style="1" customWidth="1"/>
    <col min="2" max="2" width="58.66015625" style="2" customWidth="1"/>
    <col min="3" max="3" width="21.5" style="2" customWidth="1"/>
    <col min="4" max="4" width="24.83203125" style="2" customWidth="1"/>
    <col min="5" max="5" width="16.5" style="2" customWidth="1"/>
    <col min="6" max="6" width="21" style="2" customWidth="1"/>
    <col min="7" max="7" width="18.66015625" style="2" customWidth="1"/>
    <col min="8" max="8" width="15" style="2" customWidth="1"/>
    <col min="9" max="9" width="21.5" style="2" customWidth="1"/>
    <col min="10" max="10" width="19.66015625" style="2" customWidth="1"/>
    <col min="11" max="11" width="15.66015625" style="2" customWidth="1"/>
    <col min="12" max="16384" width="9.16015625" style="3" customWidth="1"/>
  </cols>
  <sheetData>
    <row r="1" spans="1:11" s="103" customFormat="1" ht="23.25">
      <c r="A1" s="100"/>
      <c r="B1" s="101"/>
      <c r="C1" s="101"/>
      <c r="D1" s="101"/>
      <c r="E1" s="101"/>
      <c r="F1" s="102"/>
      <c r="G1" s="102"/>
      <c r="H1" s="120" t="s">
        <v>190</v>
      </c>
      <c r="I1" s="120"/>
      <c r="J1" s="120"/>
      <c r="K1" s="120"/>
    </row>
    <row r="2" spans="1:11" s="103" customFormat="1" ht="23.25">
      <c r="A2" s="100"/>
      <c r="B2" s="101"/>
      <c r="C2" s="101"/>
      <c r="D2" s="101"/>
      <c r="E2" s="101"/>
      <c r="F2" s="102"/>
      <c r="G2" s="102"/>
      <c r="H2" s="119" t="s">
        <v>206</v>
      </c>
      <c r="I2" s="119"/>
      <c r="J2" s="119"/>
      <c r="K2" s="119"/>
    </row>
    <row r="3" spans="1:11" s="103" customFormat="1" ht="21.75" customHeight="1">
      <c r="A3" s="100"/>
      <c r="B3" s="101"/>
      <c r="C3" s="101"/>
      <c r="D3" s="101"/>
      <c r="E3" s="101"/>
      <c r="F3" s="102"/>
      <c r="G3" s="102"/>
      <c r="H3" s="119" t="s">
        <v>207</v>
      </c>
      <c r="I3" s="119"/>
      <c r="J3" s="119"/>
      <c r="K3" s="119"/>
    </row>
    <row r="4" spans="1:11" s="103" customFormat="1" ht="24.75" customHeight="1">
      <c r="A4" s="100"/>
      <c r="B4" s="101"/>
      <c r="C4" s="101"/>
      <c r="D4" s="101"/>
      <c r="E4" s="101"/>
      <c r="F4" s="102"/>
      <c r="G4" s="102"/>
      <c r="H4" s="119" t="s">
        <v>210</v>
      </c>
      <c r="I4" s="119"/>
      <c r="J4" s="119"/>
      <c r="K4" s="119"/>
    </row>
    <row r="5" spans="1:11" s="103" customFormat="1" ht="19.5" customHeight="1">
      <c r="A5" s="100"/>
      <c r="B5" s="101"/>
      <c r="F5" s="102"/>
      <c r="G5" s="102"/>
      <c r="H5" s="119" t="s">
        <v>213</v>
      </c>
      <c r="I5" s="119"/>
      <c r="J5" s="119"/>
      <c r="K5" s="119"/>
    </row>
    <row r="6" spans="1:11" s="103" customFormat="1" ht="18.75" customHeight="1">
      <c r="A6" s="100"/>
      <c r="B6" s="101"/>
      <c r="C6" s="104"/>
      <c r="D6" s="104"/>
      <c r="E6" s="104"/>
      <c r="F6" s="102"/>
      <c r="G6" s="102"/>
      <c r="H6" s="102"/>
      <c r="I6" s="102"/>
      <c r="J6" s="102"/>
      <c r="K6" s="101"/>
    </row>
    <row r="7" spans="1:11" s="103" customFormat="1" ht="30" customHeight="1">
      <c r="A7" s="100"/>
      <c r="B7" s="101"/>
      <c r="C7" s="101"/>
      <c r="D7" s="101"/>
      <c r="E7" s="101"/>
      <c r="F7" s="101"/>
      <c r="G7" s="101"/>
      <c r="H7" s="101"/>
      <c r="I7" s="101"/>
      <c r="J7" s="101"/>
      <c r="K7" s="101"/>
    </row>
    <row r="8" spans="1:11" s="103" customFormat="1" ht="25.5">
      <c r="A8" s="121" t="s">
        <v>211</v>
      </c>
      <c r="B8" s="121"/>
      <c r="C8" s="121"/>
      <c r="D8" s="121"/>
      <c r="E8" s="121"/>
      <c r="F8" s="121"/>
      <c r="G8" s="121"/>
      <c r="H8" s="121"/>
      <c r="I8" s="121"/>
      <c r="J8" s="121"/>
      <c r="K8" s="121"/>
    </row>
    <row r="9" spans="2:11" ht="18.75">
      <c r="B9" s="4"/>
      <c r="C9" s="4"/>
      <c r="D9" s="4"/>
      <c r="E9" s="4"/>
      <c r="F9" s="4"/>
      <c r="G9" s="4"/>
      <c r="H9" s="4"/>
      <c r="I9" s="4"/>
      <c r="J9" s="4"/>
      <c r="K9" s="69" t="s">
        <v>189</v>
      </c>
    </row>
    <row r="10" spans="1:11" ht="21.75" customHeight="1">
      <c r="A10" s="122" t="s">
        <v>0</v>
      </c>
      <c r="B10" s="123" t="s">
        <v>1</v>
      </c>
      <c r="C10" s="116" t="s">
        <v>15</v>
      </c>
      <c r="D10" s="117"/>
      <c r="E10" s="124"/>
      <c r="F10" s="116" t="s">
        <v>16</v>
      </c>
      <c r="G10" s="117"/>
      <c r="H10" s="117"/>
      <c r="I10" s="118" t="s">
        <v>172</v>
      </c>
      <c r="J10" s="118"/>
      <c r="K10" s="118"/>
    </row>
    <row r="11" spans="1:11" ht="84.75" customHeight="1">
      <c r="A11" s="122"/>
      <c r="B11" s="123"/>
      <c r="C11" s="19" t="s">
        <v>169</v>
      </c>
      <c r="D11" s="19" t="s">
        <v>170</v>
      </c>
      <c r="E11" s="20" t="s">
        <v>171</v>
      </c>
      <c r="F11" s="19" t="s">
        <v>169</v>
      </c>
      <c r="G11" s="19" t="s">
        <v>170</v>
      </c>
      <c r="H11" s="20" t="s">
        <v>171</v>
      </c>
      <c r="I11" s="19" t="s">
        <v>169</v>
      </c>
      <c r="J11" s="19" t="s">
        <v>170</v>
      </c>
      <c r="K11" s="20" t="s">
        <v>171</v>
      </c>
    </row>
    <row r="12" spans="1:11" s="5" customFormat="1" ht="17.25" customHeight="1">
      <c r="A12" s="21">
        <v>1</v>
      </c>
      <c r="B12" s="21">
        <v>2</v>
      </c>
      <c r="C12" s="21">
        <v>3</v>
      </c>
      <c r="D12" s="21">
        <v>4</v>
      </c>
      <c r="E12" s="21">
        <v>5</v>
      </c>
      <c r="F12" s="21">
        <v>6</v>
      </c>
      <c r="G12" s="21">
        <v>7</v>
      </c>
      <c r="H12" s="21">
        <v>8</v>
      </c>
      <c r="I12" s="21">
        <v>9</v>
      </c>
      <c r="J12" s="21">
        <v>10</v>
      </c>
      <c r="K12" s="21">
        <v>11</v>
      </c>
    </row>
    <row r="13" spans="1:11" s="85" customFormat="1" ht="15.75">
      <c r="A13" s="83">
        <v>10000000</v>
      </c>
      <c r="B13" s="84" t="s">
        <v>3</v>
      </c>
      <c r="C13" s="79">
        <f>C14+C26++C33+C39+C66</f>
        <v>1280317722</v>
      </c>
      <c r="D13" s="79">
        <f>D14+D26++D33+D39+D66</f>
        <v>1295006774.23</v>
      </c>
      <c r="E13" s="78">
        <f>D13/C13*100</f>
        <v>101.14729742294391</v>
      </c>
      <c r="F13" s="79">
        <f>F14+F26++F33+F39+F66</f>
        <v>3451100</v>
      </c>
      <c r="G13" s="79">
        <f>G14+G26++G33+G39+G66+G23</f>
        <v>3549961.98</v>
      </c>
      <c r="H13" s="78">
        <f>G13/F13*100</f>
        <v>102.86465127060937</v>
      </c>
      <c r="I13" s="79">
        <f>C13+F13</f>
        <v>1283768822</v>
      </c>
      <c r="J13" s="79">
        <f>D13+G13</f>
        <v>1298556736.21</v>
      </c>
      <c r="K13" s="78">
        <f>J13/I13*100</f>
        <v>101.15191411074788</v>
      </c>
    </row>
    <row r="14" spans="1:11" s="7" customFormat="1" ht="31.5">
      <c r="A14" s="32">
        <v>11000000</v>
      </c>
      <c r="B14" s="33" t="s">
        <v>4</v>
      </c>
      <c r="C14" s="8">
        <f>C15+C21</f>
        <v>825900089</v>
      </c>
      <c r="D14" s="8">
        <f>D15+D21</f>
        <v>844789903.3600001</v>
      </c>
      <c r="E14" s="31">
        <f aca="true" t="shared" si="0" ref="E14:E81">D14/C14*100</f>
        <v>102.2871791166498</v>
      </c>
      <c r="F14" s="8"/>
      <c r="G14" s="8"/>
      <c r="H14" s="31"/>
      <c r="I14" s="79">
        <f aca="true" t="shared" si="1" ref="I14:I81">C14+F14</f>
        <v>825900089</v>
      </c>
      <c r="J14" s="30">
        <f aca="true" t="shared" si="2" ref="J14:J81">D14+G14</f>
        <v>844789903.3600001</v>
      </c>
      <c r="K14" s="31">
        <f aca="true" t="shared" si="3" ref="K14:K81">J14/I14*100</f>
        <v>102.2871791166498</v>
      </c>
    </row>
    <row r="15" spans="1:11" s="7" customFormat="1" ht="15.75">
      <c r="A15" s="32">
        <v>11010000</v>
      </c>
      <c r="B15" s="33" t="s">
        <v>129</v>
      </c>
      <c r="C15" s="34">
        <f>C16+C17+C18+C19+C20</f>
        <v>825335989</v>
      </c>
      <c r="D15" s="34">
        <f>D16+D17+D18+D19+D20</f>
        <v>844398979.9200001</v>
      </c>
      <c r="E15" s="31">
        <f t="shared" si="0"/>
        <v>102.30972490889405</v>
      </c>
      <c r="F15" s="8"/>
      <c r="G15" s="8"/>
      <c r="H15" s="31"/>
      <c r="I15" s="79">
        <f t="shared" si="1"/>
        <v>825335989</v>
      </c>
      <c r="J15" s="30">
        <f t="shared" si="2"/>
        <v>844398979.9200001</v>
      </c>
      <c r="K15" s="31">
        <f t="shared" si="3"/>
        <v>102.30972490889405</v>
      </c>
    </row>
    <row r="16" spans="1:11" s="22" customFormat="1" ht="47.25">
      <c r="A16" s="35">
        <v>11010100</v>
      </c>
      <c r="B16" s="36" t="s">
        <v>21</v>
      </c>
      <c r="C16" s="37">
        <v>710490234</v>
      </c>
      <c r="D16" s="37">
        <v>735792539.32</v>
      </c>
      <c r="E16" s="38">
        <f t="shared" si="0"/>
        <v>103.56124603959019</v>
      </c>
      <c r="F16" s="39"/>
      <c r="G16" s="39"/>
      <c r="H16" s="38"/>
      <c r="I16" s="40">
        <f t="shared" si="1"/>
        <v>710490234</v>
      </c>
      <c r="J16" s="40">
        <f t="shared" si="2"/>
        <v>735792539.32</v>
      </c>
      <c r="K16" s="38">
        <f t="shared" si="3"/>
        <v>103.56124603959019</v>
      </c>
    </row>
    <row r="17" spans="1:11" s="22" customFormat="1" ht="78.75">
      <c r="A17" s="35">
        <v>11010200</v>
      </c>
      <c r="B17" s="36" t="s">
        <v>22</v>
      </c>
      <c r="C17" s="37">
        <v>74476600</v>
      </c>
      <c r="D17" s="37">
        <v>63564243.89</v>
      </c>
      <c r="E17" s="38">
        <f t="shared" si="0"/>
        <v>85.34794001068792</v>
      </c>
      <c r="F17" s="39"/>
      <c r="G17" s="39"/>
      <c r="H17" s="38"/>
      <c r="I17" s="40">
        <f t="shared" si="1"/>
        <v>74476600</v>
      </c>
      <c r="J17" s="40">
        <f t="shared" si="2"/>
        <v>63564243.89</v>
      </c>
      <c r="K17" s="38">
        <f t="shared" si="3"/>
        <v>85.34794001068792</v>
      </c>
    </row>
    <row r="18" spans="1:11" s="22" customFormat="1" ht="47.25">
      <c r="A18" s="35">
        <v>11010400</v>
      </c>
      <c r="B18" s="36" t="s">
        <v>23</v>
      </c>
      <c r="C18" s="37">
        <v>25539155</v>
      </c>
      <c r="D18" s="37">
        <v>23635137.89</v>
      </c>
      <c r="E18" s="38">
        <f t="shared" si="0"/>
        <v>92.54471375423346</v>
      </c>
      <c r="F18" s="39"/>
      <c r="G18" s="39"/>
      <c r="H18" s="38"/>
      <c r="I18" s="40">
        <f t="shared" si="1"/>
        <v>25539155</v>
      </c>
      <c r="J18" s="40">
        <f t="shared" si="2"/>
        <v>23635137.89</v>
      </c>
      <c r="K18" s="38">
        <f t="shared" si="3"/>
        <v>92.54471375423346</v>
      </c>
    </row>
    <row r="19" spans="1:11" s="22" customFormat="1" ht="47.25">
      <c r="A19" s="35">
        <v>11010500</v>
      </c>
      <c r="B19" s="36" t="s">
        <v>24</v>
      </c>
      <c r="C19" s="39">
        <v>13330000</v>
      </c>
      <c r="D19" s="37">
        <v>20055473.69</v>
      </c>
      <c r="E19" s="38">
        <f t="shared" si="0"/>
        <v>150.45366609152288</v>
      </c>
      <c r="F19" s="39"/>
      <c r="G19" s="39"/>
      <c r="H19" s="38"/>
      <c r="I19" s="40">
        <f t="shared" si="1"/>
        <v>13330000</v>
      </c>
      <c r="J19" s="40">
        <f t="shared" si="2"/>
        <v>20055473.69</v>
      </c>
      <c r="K19" s="38">
        <f t="shared" si="3"/>
        <v>150.45366609152288</v>
      </c>
    </row>
    <row r="20" spans="1:11" s="22" customFormat="1" ht="78.75">
      <c r="A20" s="35">
        <v>11010900</v>
      </c>
      <c r="B20" s="36" t="s">
        <v>156</v>
      </c>
      <c r="C20" s="39">
        <v>1500000</v>
      </c>
      <c r="D20" s="37">
        <v>1351585.13</v>
      </c>
      <c r="E20" s="38">
        <f t="shared" si="0"/>
        <v>90.10567533333332</v>
      </c>
      <c r="F20" s="39"/>
      <c r="G20" s="39"/>
      <c r="H20" s="38"/>
      <c r="I20" s="40">
        <f t="shared" si="1"/>
        <v>1500000</v>
      </c>
      <c r="J20" s="40">
        <f t="shared" si="2"/>
        <v>1351585.13</v>
      </c>
      <c r="K20" s="38">
        <f t="shared" si="3"/>
        <v>90.10567533333332</v>
      </c>
    </row>
    <row r="21" spans="1:11" s="23" customFormat="1" ht="15.75">
      <c r="A21" s="32">
        <v>11020000</v>
      </c>
      <c r="B21" s="33" t="s">
        <v>5</v>
      </c>
      <c r="C21" s="34">
        <f>C22+C25</f>
        <v>564100</v>
      </c>
      <c r="D21" s="41">
        <f>D22+D25</f>
        <v>390923.44</v>
      </c>
      <c r="E21" s="31">
        <f t="shared" si="0"/>
        <v>69.30037936536075</v>
      </c>
      <c r="F21" s="34"/>
      <c r="G21" s="34"/>
      <c r="H21" s="31"/>
      <c r="I21" s="79">
        <f t="shared" si="1"/>
        <v>564100</v>
      </c>
      <c r="J21" s="30">
        <f t="shared" si="2"/>
        <v>390923.44</v>
      </c>
      <c r="K21" s="31">
        <f t="shared" si="3"/>
        <v>69.30037936536075</v>
      </c>
    </row>
    <row r="22" spans="1:11" s="22" customFormat="1" ht="31.5">
      <c r="A22" s="35">
        <v>11020200</v>
      </c>
      <c r="B22" s="36" t="s">
        <v>25</v>
      </c>
      <c r="C22" s="39">
        <v>564100</v>
      </c>
      <c r="D22" s="37">
        <v>390923.44</v>
      </c>
      <c r="E22" s="38">
        <f t="shared" si="0"/>
        <v>69.30037936536075</v>
      </c>
      <c r="F22" s="39"/>
      <c r="G22" s="39"/>
      <c r="H22" s="38"/>
      <c r="I22" s="40">
        <f t="shared" si="1"/>
        <v>564100</v>
      </c>
      <c r="J22" s="40">
        <f t="shared" si="2"/>
        <v>390923.44</v>
      </c>
      <c r="K22" s="38">
        <f t="shared" si="3"/>
        <v>69.30037936536075</v>
      </c>
    </row>
    <row r="23" spans="1:11" s="7" customFormat="1" ht="15.75">
      <c r="A23" s="42">
        <v>12000000</v>
      </c>
      <c r="B23" s="27" t="s">
        <v>184</v>
      </c>
      <c r="C23" s="8"/>
      <c r="D23" s="41"/>
      <c r="E23" s="31"/>
      <c r="F23" s="8"/>
      <c r="G23" s="8">
        <f>G24</f>
        <v>3577.54</v>
      </c>
      <c r="H23" s="31"/>
      <c r="I23" s="30">
        <f t="shared" si="1"/>
        <v>0</v>
      </c>
      <c r="J23" s="30">
        <f t="shared" si="2"/>
        <v>3577.54</v>
      </c>
      <c r="K23" s="31"/>
    </row>
    <row r="24" spans="1:11" s="7" customFormat="1" ht="31.5">
      <c r="A24" s="42">
        <v>12020000</v>
      </c>
      <c r="B24" s="27" t="s">
        <v>185</v>
      </c>
      <c r="C24" s="8"/>
      <c r="D24" s="41"/>
      <c r="E24" s="31"/>
      <c r="F24" s="8"/>
      <c r="G24" s="8">
        <f>G25</f>
        <v>3577.54</v>
      </c>
      <c r="H24" s="31"/>
      <c r="I24" s="30">
        <f t="shared" si="1"/>
        <v>0</v>
      </c>
      <c r="J24" s="30">
        <f t="shared" si="2"/>
        <v>3577.54</v>
      </c>
      <c r="K24" s="31"/>
    </row>
    <row r="25" spans="1:11" s="22" customFormat="1" ht="47.25">
      <c r="A25" s="28">
        <v>12020100</v>
      </c>
      <c r="B25" s="29" t="s">
        <v>186</v>
      </c>
      <c r="C25" s="39"/>
      <c r="D25" s="37"/>
      <c r="E25" s="43"/>
      <c r="F25" s="39"/>
      <c r="G25" s="39">
        <v>3577.54</v>
      </c>
      <c r="H25" s="43"/>
      <c r="I25" s="44">
        <f t="shared" si="1"/>
        <v>0</v>
      </c>
      <c r="J25" s="44">
        <f t="shared" si="2"/>
        <v>3577.54</v>
      </c>
      <c r="K25" s="43"/>
    </row>
    <row r="26" spans="1:11" s="7" customFormat="1" ht="31.5">
      <c r="A26" s="32">
        <v>13000000</v>
      </c>
      <c r="B26" s="33" t="s">
        <v>26</v>
      </c>
      <c r="C26" s="8">
        <f>C27+C31+C29</f>
        <v>199733</v>
      </c>
      <c r="D26" s="8">
        <f>D27+D31+D29</f>
        <v>125515.73999999999</v>
      </c>
      <c r="E26" s="31">
        <f t="shared" si="0"/>
        <v>62.8417637546124</v>
      </c>
      <c r="F26" s="8"/>
      <c r="G26" s="8"/>
      <c r="H26" s="31"/>
      <c r="I26" s="79">
        <f t="shared" si="1"/>
        <v>199733</v>
      </c>
      <c r="J26" s="30">
        <f t="shared" si="2"/>
        <v>125515.73999999999</v>
      </c>
      <c r="K26" s="31">
        <f t="shared" si="3"/>
        <v>62.8417637546124</v>
      </c>
    </row>
    <row r="27" spans="1:11" s="7" customFormat="1" ht="34.5" customHeight="1">
      <c r="A27" s="32">
        <v>13010000</v>
      </c>
      <c r="B27" s="33" t="s">
        <v>27</v>
      </c>
      <c r="C27" s="8">
        <f>C28</f>
        <v>98633</v>
      </c>
      <c r="D27" s="41">
        <f>D28</f>
        <v>92724.78</v>
      </c>
      <c r="E27" s="31">
        <f t="shared" si="0"/>
        <v>94.0098952683179</v>
      </c>
      <c r="F27" s="8"/>
      <c r="G27" s="8"/>
      <c r="H27" s="31"/>
      <c r="I27" s="30">
        <f t="shared" si="1"/>
        <v>98633</v>
      </c>
      <c r="J27" s="30">
        <f t="shared" si="2"/>
        <v>92724.78</v>
      </c>
      <c r="K27" s="31">
        <f t="shared" si="3"/>
        <v>94.0098952683179</v>
      </c>
    </row>
    <row r="28" spans="1:11" s="22" customFormat="1" ht="78.75">
      <c r="A28" s="35">
        <v>13010200</v>
      </c>
      <c r="B28" s="36" t="s">
        <v>28</v>
      </c>
      <c r="C28" s="39">
        <v>98633</v>
      </c>
      <c r="D28" s="37">
        <v>92724.78</v>
      </c>
      <c r="E28" s="38">
        <f t="shared" si="0"/>
        <v>94.0098952683179</v>
      </c>
      <c r="F28" s="39"/>
      <c r="G28" s="39"/>
      <c r="H28" s="38"/>
      <c r="I28" s="40">
        <f t="shared" si="1"/>
        <v>98633</v>
      </c>
      <c r="J28" s="40">
        <f t="shared" si="2"/>
        <v>92724.78</v>
      </c>
      <c r="K28" s="38">
        <f t="shared" si="3"/>
        <v>94.0098952683179</v>
      </c>
    </row>
    <row r="29" spans="1:11" s="81" customFormat="1" ht="31.5" hidden="1">
      <c r="A29" s="42">
        <v>13020000</v>
      </c>
      <c r="B29" s="77" t="s">
        <v>198</v>
      </c>
      <c r="C29" s="41"/>
      <c r="D29" s="41">
        <f>D30</f>
        <v>0</v>
      </c>
      <c r="E29" s="78"/>
      <c r="F29" s="41"/>
      <c r="G29" s="41"/>
      <c r="H29" s="78"/>
      <c r="I29" s="79">
        <f>C29+F29</f>
        <v>0</v>
      </c>
      <c r="J29" s="79">
        <f>D29+G29</f>
        <v>0</v>
      </c>
      <c r="K29" s="80"/>
    </row>
    <row r="30" spans="1:11" s="25" customFormat="1" ht="47.25" hidden="1">
      <c r="A30" s="28">
        <v>13020400</v>
      </c>
      <c r="B30" s="45" t="s">
        <v>199</v>
      </c>
      <c r="C30" s="37"/>
      <c r="D30" s="37"/>
      <c r="E30" s="74"/>
      <c r="F30" s="37"/>
      <c r="G30" s="37"/>
      <c r="H30" s="74"/>
      <c r="I30" s="75">
        <f>C30+F30</f>
        <v>0</v>
      </c>
      <c r="J30" s="75">
        <f>D30+G30</f>
        <v>0</v>
      </c>
      <c r="K30" s="82"/>
    </row>
    <row r="31" spans="1:11" s="7" customFormat="1" ht="15.75">
      <c r="A31" s="32">
        <v>13030000</v>
      </c>
      <c r="B31" s="33" t="s">
        <v>29</v>
      </c>
      <c r="C31" s="8">
        <f>C32</f>
        <v>101100</v>
      </c>
      <c r="D31" s="41">
        <f>D32</f>
        <v>32790.96</v>
      </c>
      <c r="E31" s="31">
        <f t="shared" si="0"/>
        <v>32.434183976261124</v>
      </c>
      <c r="F31" s="8"/>
      <c r="G31" s="8"/>
      <c r="H31" s="31"/>
      <c r="I31" s="30">
        <f t="shared" si="1"/>
        <v>101100</v>
      </c>
      <c r="J31" s="30">
        <f t="shared" si="2"/>
        <v>32790.96</v>
      </c>
      <c r="K31" s="31">
        <f t="shared" si="3"/>
        <v>32.434183976261124</v>
      </c>
    </row>
    <row r="32" spans="1:11" s="22" customFormat="1" ht="47.25">
      <c r="A32" s="35">
        <v>13030200</v>
      </c>
      <c r="B32" s="36" t="s">
        <v>30</v>
      </c>
      <c r="C32" s="39">
        <v>101100</v>
      </c>
      <c r="D32" s="37">
        <v>32790.96</v>
      </c>
      <c r="E32" s="38">
        <f t="shared" si="0"/>
        <v>32.434183976261124</v>
      </c>
      <c r="F32" s="39"/>
      <c r="G32" s="39"/>
      <c r="H32" s="38"/>
      <c r="I32" s="40">
        <f t="shared" si="1"/>
        <v>101100</v>
      </c>
      <c r="J32" s="40">
        <f t="shared" si="2"/>
        <v>32790.96</v>
      </c>
      <c r="K32" s="38">
        <f t="shared" si="3"/>
        <v>32.434183976261124</v>
      </c>
    </row>
    <row r="33" spans="1:11" s="7" customFormat="1" ht="15.75">
      <c r="A33" s="32">
        <v>14000000</v>
      </c>
      <c r="B33" s="33" t="s">
        <v>11</v>
      </c>
      <c r="C33" s="8">
        <f>C38+C35+C37</f>
        <v>136672300</v>
      </c>
      <c r="D33" s="41">
        <f>D38+D35+D37</f>
        <v>126731370.17999998</v>
      </c>
      <c r="E33" s="31">
        <f t="shared" si="0"/>
        <v>92.72644872443061</v>
      </c>
      <c r="F33" s="8"/>
      <c r="G33" s="8"/>
      <c r="H33" s="31"/>
      <c r="I33" s="79">
        <f t="shared" si="1"/>
        <v>136672300</v>
      </c>
      <c r="J33" s="30">
        <f t="shared" si="2"/>
        <v>126731370.17999998</v>
      </c>
      <c r="K33" s="31">
        <f t="shared" si="3"/>
        <v>92.72644872443061</v>
      </c>
    </row>
    <row r="34" spans="1:11" s="7" customFormat="1" ht="31.5">
      <c r="A34" s="32">
        <v>14020000</v>
      </c>
      <c r="B34" s="33" t="s">
        <v>202</v>
      </c>
      <c r="C34" s="8">
        <f>C35</f>
        <v>27936150</v>
      </c>
      <c r="D34" s="8">
        <f>D35</f>
        <v>11281318.1</v>
      </c>
      <c r="E34" s="90">
        <f>E35</f>
        <v>40.382508327024304</v>
      </c>
      <c r="F34" s="8"/>
      <c r="G34" s="8"/>
      <c r="H34" s="31"/>
      <c r="I34" s="30">
        <f>I35</f>
        <v>27936150</v>
      </c>
      <c r="J34" s="30">
        <f>J35</f>
        <v>11281318.1</v>
      </c>
      <c r="K34" s="31">
        <f>K35</f>
        <v>40.382508327024304</v>
      </c>
    </row>
    <row r="35" spans="1:11" s="22" customFormat="1" ht="15.75">
      <c r="A35" s="35">
        <v>14021900</v>
      </c>
      <c r="B35" s="24" t="s">
        <v>173</v>
      </c>
      <c r="C35" s="39">
        <v>27936150</v>
      </c>
      <c r="D35" s="37">
        <v>11281318.1</v>
      </c>
      <c r="E35" s="38">
        <f t="shared" si="0"/>
        <v>40.382508327024304</v>
      </c>
      <c r="F35" s="39"/>
      <c r="G35" s="39"/>
      <c r="H35" s="38"/>
      <c r="I35" s="40">
        <f t="shared" si="1"/>
        <v>27936150</v>
      </c>
      <c r="J35" s="40">
        <f t="shared" si="2"/>
        <v>11281318.1</v>
      </c>
      <c r="K35" s="38">
        <f t="shared" si="3"/>
        <v>40.382508327024304</v>
      </c>
    </row>
    <row r="36" spans="1:11" s="7" customFormat="1" ht="54" customHeight="1">
      <c r="A36" s="32">
        <v>14030000</v>
      </c>
      <c r="B36" s="89" t="s">
        <v>203</v>
      </c>
      <c r="C36" s="8">
        <f>C37</f>
        <v>35231450</v>
      </c>
      <c r="D36" s="8">
        <f>D37</f>
        <v>43686467.37</v>
      </c>
      <c r="E36" s="90">
        <f>E37</f>
        <v>123.99849387408123</v>
      </c>
      <c r="F36" s="8"/>
      <c r="G36" s="8"/>
      <c r="H36" s="31"/>
      <c r="I36" s="30">
        <f>I37</f>
        <v>35231450</v>
      </c>
      <c r="J36" s="30">
        <f>J37</f>
        <v>43686467.37</v>
      </c>
      <c r="K36" s="31">
        <f>K37</f>
        <v>123.99849387408123</v>
      </c>
    </row>
    <row r="37" spans="1:11" s="22" customFormat="1" ht="15.75">
      <c r="A37" s="35">
        <v>14031900</v>
      </c>
      <c r="B37" s="24" t="s">
        <v>173</v>
      </c>
      <c r="C37" s="39">
        <v>35231450</v>
      </c>
      <c r="D37" s="37">
        <v>43686467.37</v>
      </c>
      <c r="E37" s="38">
        <f t="shared" si="0"/>
        <v>123.99849387408123</v>
      </c>
      <c r="F37" s="39"/>
      <c r="G37" s="39"/>
      <c r="H37" s="38"/>
      <c r="I37" s="40">
        <f t="shared" si="1"/>
        <v>35231450</v>
      </c>
      <c r="J37" s="40">
        <f t="shared" si="2"/>
        <v>43686467.37</v>
      </c>
      <c r="K37" s="38">
        <f t="shared" si="3"/>
        <v>123.99849387408123</v>
      </c>
    </row>
    <row r="38" spans="1:11" s="7" customFormat="1" ht="52.5" customHeight="1">
      <c r="A38" s="32">
        <v>14040000</v>
      </c>
      <c r="B38" s="33" t="s">
        <v>31</v>
      </c>
      <c r="C38" s="8">
        <v>73504700</v>
      </c>
      <c r="D38" s="41">
        <v>71763584.71</v>
      </c>
      <c r="E38" s="31">
        <f t="shared" si="0"/>
        <v>97.63128712857817</v>
      </c>
      <c r="F38" s="8"/>
      <c r="G38" s="8"/>
      <c r="H38" s="31"/>
      <c r="I38" s="30">
        <f t="shared" si="1"/>
        <v>73504700</v>
      </c>
      <c r="J38" s="30">
        <f t="shared" si="2"/>
        <v>71763584.71</v>
      </c>
      <c r="K38" s="31">
        <f t="shared" si="3"/>
        <v>97.63128712857817</v>
      </c>
    </row>
    <row r="39" spans="1:11" s="7" customFormat="1" ht="15.75">
      <c r="A39" s="32">
        <v>18000000</v>
      </c>
      <c r="B39" s="33" t="s">
        <v>130</v>
      </c>
      <c r="C39" s="8">
        <f>C40+C51+C61</f>
        <v>317545600</v>
      </c>
      <c r="D39" s="8">
        <f>D40+D51+D61+D54</f>
        <v>323359984.95000005</v>
      </c>
      <c r="E39" s="31">
        <f t="shared" si="0"/>
        <v>101.83103936883397</v>
      </c>
      <c r="F39" s="8"/>
      <c r="G39" s="8"/>
      <c r="H39" s="31"/>
      <c r="I39" s="79">
        <f t="shared" si="1"/>
        <v>317545600</v>
      </c>
      <c r="J39" s="30">
        <f t="shared" si="2"/>
        <v>323359984.95000005</v>
      </c>
      <c r="K39" s="31">
        <f t="shared" si="3"/>
        <v>101.83103936883397</v>
      </c>
    </row>
    <row r="40" spans="1:11" s="7" customFormat="1" ht="15.75">
      <c r="A40" s="32" t="s">
        <v>32</v>
      </c>
      <c r="B40" s="33" t="s">
        <v>131</v>
      </c>
      <c r="C40" s="8">
        <f>C41+C42+C44+C45+C46+C47+C48+C49+C50+C43</f>
        <v>173612200</v>
      </c>
      <c r="D40" s="8">
        <f>D41+D42+D44+D45+D46+D47+D48+D49+D50+D43</f>
        <v>170575540.02</v>
      </c>
      <c r="E40" s="31">
        <f t="shared" si="0"/>
        <v>98.25089482190769</v>
      </c>
      <c r="F40" s="8"/>
      <c r="G40" s="8"/>
      <c r="H40" s="31"/>
      <c r="I40" s="30">
        <f t="shared" si="1"/>
        <v>173612200</v>
      </c>
      <c r="J40" s="30">
        <f t="shared" si="2"/>
        <v>170575540.02</v>
      </c>
      <c r="K40" s="31">
        <f t="shared" si="3"/>
        <v>98.25089482190769</v>
      </c>
    </row>
    <row r="41" spans="1:11" s="22" customFormat="1" ht="63">
      <c r="A41" s="35" t="s">
        <v>33</v>
      </c>
      <c r="B41" s="36" t="s">
        <v>35</v>
      </c>
      <c r="C41" s="39">
        <v>93500</v>
      </c>
      <c r="D41" s="37">
        <v>129510.39</v>
      </c>
      <c r="E41" s="38">
        <f t="shared" si="0"/>
        <v>138.5137860962567</v>
      </c>
      <c r="F41" s="39"/>
      <c r="G41" s="39"/>
      <c r="H41" s="38"/>
      <c r="I41" s="40">
        <f t="shared" si="1"/>
        <v>93500</v>
      </c>
      <c r="J41" s="40">
        <f t="shared" si="2"/>
        <v>129510.39</v>
      </c>
      <c r="K41" s="38">
        <f t="shared" si="3"/>
        <v>138.5137860962567</v>
      </c>
    </row>
    <row r="42" spans="1:11" s="22" customFormat="1" ht="63">
      <c r="A42" s="35" t="s">
        <v>34</v>
      </c>
      <c r="B42" s="36" t="s">
        <v>36</v>
      </c>
      <c r="C42" s="39">
        <v>1017000</v>
      </c>
      <c r="D42" s="39">
        <v>1231683.59</v>
      </c>
      <c r="E42" s="38">
        <f t="shared" si="0"/>
        <v>121.1094975417896</v>
      </c>
      <c r="F42" s="39"/>
      <c r="G42" s="39"/>
      <c r="H42" s="38"/>
      <c r="I42" s="40">
        <f t="shared" si="1"/>
        <v>1017000</v>
      </c>
      <c r="J42" s="40">
        <f t="shared" si="2"/>
        <v>1231683.59</v>
      </c>
      <c r="K42" s="38">
        <f t="shared" si="3"/>
        <v>121.1094975417896</v>
      </c>
    </row>
    <row r="43" spans="1:11" s="22" customFormat="1" ht="60" customHeight="1">
      <c r="A43" s="35" t="s">
        <v>37</v>
      </c>
      <c r="B43" s="36" t="s">
        <v>39</v>
      </c>
      <c r="C43" s="39">
        <v>483000</v>
      </c>
      <c r="D43" s="39">
        <v>677331.8</v>
      </c>
      <c r="E43" s="38">
        <f t="shared" si="0"/>
        <v>140.23432712215322</v>
      </c>
      <c r="F43" s="39"/>
      <c r="G43" s="39"/>
      <c r="H43" s="38"/>
      <c r="I43" s="40">
        <f t="shared" si="1"/>
        <v>483000</v>
      </c>
      <c r="J43" s="40">
        <f t="shared" si="2"/>
        <v>677331.8</v>
      </c>
      <c r="K43" s="38">
        <f t="shared" si="3"/>
        <v>140.23432712215322</v>
      </c>
    </row>
    <row r="44" spans="1:11" s="22" customFormat="1" ht="63">
      <c r="A44" s="35" t="s">
        <v>38</v>
      </c>
      <c r="B44" s="36" t="s">
        <v>40</v>
      </c>
      <c r="C44" s="39">
        <v>4834200</v>
      </c>
      <c r="D44" s="39">
        <v>4730761.35</v>
      </c>
      <c r="E44" s="38">
        <f t="shared" si="0"/>
        <v>97.86027367506516</v>
      </c>
      <c r="F44" s="39"/>
      <c r="G44" s="39"/>
      <c r="H44" s="38"/>
      <c r="I44" s="40">
        <f t="shared" si="1"/>
        <v>4834200</v>
      </c>
      <c r="J44" s="40">
        <f t="shared" si="2"/>
        <v>4730761.35</v>
      </c>
      <c r="K44" s="38">
        <f t="shared" si="3"/>
        <v>97.86027367506516</v>
      </c>
    </row>
    <row r="45" spans="1:11" s="22" customFormat="1" ht="15.75">
      <c r="A45" s="35">
        <v>18010500</v>
      </c>
      <c r="B45" s="36" t="s">
        <v>41</v>
      </c>
      <c r="C45" s="37">
        <v>47110600</v>
      </c>
      <c r="D45" s="37">
        <v>49743774.14</v>
      </c>
      <c r="E45" s="38">
        <f t="shared" si="0"/>
        <v>105.58934537025637</v>
      </c>
      <c r="F45" s="39"/>
      <c r="G45" s="39"/>
      <c r="H45" s="38"/>
      <c r="I45" s="40">
        <f t="shared" si="1"/>
        <v>47110600</v>
      </c>
      <c r="J45" s="40">
        <f t="shared" si="2"/>
        <v>49743774.14</v>
      </c>
      <c r="K45" s="38">
        <f t="shared" si="3"/>
        <v>105.58934537025637</v>
      </c>
    </row>
    <row r="46" spans="1:11" s="22" customFormat="1" ht="15.75">
      <c r="A46" s="35">
        <v>18010600</v>
      </c>
      <c r="B46" s="36" t="s">
        <v>42</v>
      </c>
      <c r="C46" s="37">
        <v>102091400</v>
      </c>
      <c r="D46" s="37">
        <v>95193771.19</v>
      </c>
      <c r="E46" s="38">
        <f t="shared" si="0"/>
        <v>93.24367301261418</v>
      </c>
      <c r="F46" s="39"/>
      <c r="G46" s="39"/>
      <c r="H46" s="38"/>
      <c r="I46" s="40">
        <f t="shared" si="1"/>
        <v>102091400</v>
      </c>
      <c r="J46" s="40">
        <f t="shared" si="2"/>
        <v>95193771.19</v>
      </c>
      <c r="K46" s="38">
        <f t="shared" si="3"/>
        <v>93.24367301261418</v>
      </c>
    </row>
    <row r="47" spans="1:11" s="22" customFormat="1" ht="15.75">
      <c r="A47" s="35">
        <v>18010700</v>
      </c>
      <c r="B47" s="36" t="s">
        <v>43</v>
      </c>
      <c r="C47" s="37">
        <v>3902800</v>
      </c>
      <c r="D47" s="37">
        <v>4364797.35</v>
      </c>
      <c r="E47" s="38">
        <f t="shared" si="0"/>
        <v>111.83758711694168</v>
      </c>
      <c r="F47" s="39"/>
      <c r="G47" s="39"/>
      <c r="H47" s="38"/>
      <c r="I47" s="40">
        <f t="shared" si="1"/>
        <v>3902800</v>
      </c>
      <c r="J47" s="40">
        <f t="shared" si="2"/>
        <v>4364797.35</v>
      </c>
      <c r="K47" s="38">
        <f t="shared" si="3"/>
        <v>111.83758711694168</v>
      </c>
    </row>
    <row r="48" spans="1:11" s="22" customFormat="1" ht="17.25" customHeight="1">
      <c r="A48" s="35">
        <v>18010900</v>
      </c>
      <c r="B48" s="36" t="s">
        <v>44</v>
      </c>
      <c r="C48" s="37">
        <v>13490200</v>
      </c>
      <c r="D48" s="37">
        <v>13170720.44</v>
      </c>
      <c r="E48" s="38">
        <f t="shared" si="0"/>
        <v>97.63176557797512</v>
      </c>
      <c r="F48" s="39"/>
      <c r="G48" s="39"/>
      <c r="H48" s="38"/>
      <c r="I48" s="40">
        <f t="shared" si="1"/>
        <v>13490200</v>
      </c>
      <c r="J48" s="40">
        <f t="shared" si="2"/>
        <v>13170720.44</v>
      </c>
      <c r="K48" s="38">
        <f t="shared" si="3"/>
        <v>97.63176557797512</v>
      </c>
    </row>
    <row r="49" spans="1:11" s="22" customFormat="1" ht="15" customHeight="1">
      <c r="A49" s="35">
        <v>18011000</v>
      </c>
      <c r="B49" s="36" t="s">
        <v>45</v>
      </c>
      <c r="C49" s="39">
        <v>350000</v>
      </c>
      <c r="D49" s="39">
        <v>704435.69</v>
      </c>
      <c r="E49" s="38">
        <f t="shared" si="0"/>
        <v>201.26733999999996</v>
      </c>
      <c r="F49" s="39"/>
      <c r="G49" s="39"/>
      <c r="H49" s="38"/>
      <c r="I49" s="40">
        <f t="shared" si="1"/>
        <v>350000</v>
      </c>
      <c r="J49" s="40">
        <f t="shared" si="2"/>
        <v>704435.69</v>
      </c>
      <c r="K49" s="38">
        <f t="shared" si="3"/>
        <v>201.26733999999996</v>
      </c>
    </row>
    <row r="50" spans="1:11" s="22" customFormat="1" ht="15" customHeight="1">
      <c r="A50" s="35">
        <v>18011100</v>
      </c>
      <c r="B50" s="36" t="s">
        <v>46</v>
      </c>
      <c r="C50" s="39">
        <v>239500</v>
      </c>
      <c r="D50" s="39">
        <v>628754.08</v>
      </c>
      <c r="E50" s="38">
        <f t="shared" si="0"/>
        <v>262.52779958246344</v>
      </c>
      <c r="F50" s="39"/>
      <c r="G50" s="39"/>
      <c r="H50" s="38"/>
      <c r="I50" s="40">
        <f t="shared" si="1"/>
        <v>239500</v>
      </c>
      <c r="J50" s="40">
        <f t="shared" si="2"/>
        <v>628754.08</v>
      </c>
      <c r="K50" s="38">
        <f t="shared" si="3"/>
        <v>262.52779958246344</v>
      </c>
    </row>
    <row r="51" spans="1:11" s="7" customFormat="1" ht="15.75">
      <c r="A51" s="32">
        <v>18030000</v>
      </c>
      <c r="B51" s="33" t="s">
        <v>49</v>
      </c>
      <c r="C51" s="8">
        <f>C52+C53</f>
        <v>130000</v>
      </c>
      <c r="D51" s="8">
        <f>D52+D53</f>
        <v>188868.59</v>
      </c>
      <c r="E51" s="31">
        <f t="shared" si="0"/>
        <v>145.28353076923077</v>
      </c>
      <c r="F51" s="8"/>
      <c r="G51" s="8"/>
      <c r="H51" s="31"/>
      <c r="I51" s="30">
        <f t="shared" si="1"/>
        <v>130000</v>
      </c>
      <c r="J51" s="30">
        <f t="shared" si="2"/>
        <v>188868.59</v>
      </c>
      <c r="K51" s="31">
        <f t="shared" si="3"/>
        <v>145.28353076923077</v>
      </c>
    </row>
    <row r="52" spans="1:11" s="22" customFormat="1" ht="31.5">
      <c r="A52" s="35">
        <v>18030100</v>
      </c>
      <c r="B52" s="36" t="s">
        <v>47</v>
      </c>
      <c r="C52" s="39">
        <v>96200</v>
      </c>
      <c r="D52" s="39">
        <v>128396.87</v>
      </c>
      <c r="E52" s="38">
        <f t="shared" si="0"/>
        <v>133.46867983367983</v>
      </c>
      <c r="F52" s="39"/>
      <c r="G52" s="39"/>
      <c r="H52" s="38"/>
      <c r="I52" s="40">
        <f t="shared" si="1"/>
        <v>96200</v>
      </c>
      <c r="J52" s="40">
        <f t="shared" si="2"/>
        <v>128396.87</v>
      </c>
      <c r="K52" s="38">
        <f t="shared" si="3"/>
        <v>133.46867983367983</v>
      </c>
    </row>
    <row r="53" spans="1:11" s="22" customFormat="1" ht="31.5">
      <c r="A53" s="35">
        <v>18030200</v>
      </c>
      <c r="B53" s="36" t="s">
        <v>48</v>
      </c>
      <c r="C53" s="39">
        <v>33800</v>
      </c>
      <c r="D53" s="39">
        <v>60471.72</v>
      </c>
      <c r="E53" s="38">
        <f t="shared" si="0"/>
        <v>178.91041420118344</v>
      </c>
      <c r="F53" s="39"/>
      <c r="G53" s="39"/>
      <c r="H53" s="38"/>
      <c r="I53" s="40">
        <f t="shared" si="1"/>
        <v>33800</v>
      </c>
      <c r="J53" s="40">
        <f t="shared" si="2"/>
        <v>60471.72</v>
      </c>
      <c r="K53" s="38">
        <f t="shared" si="3"/>
        <v>178.91041420118344</v>
      </c>
    </row>
    <row r="54" spans="1:11" s="7" customFormat="1" ht="47.25">
      <c r="A54" s="32" t="s">
        <v>175</v>
      </c>
      <c r="B54" s="33" t="s">
        <v>176</v>
      </c>
      <c r="C54" s="8"/>
      <c r="D54" s="8">
        <f>D55+D56+D57+D58+D59+D60</f>
        <v>-44913.2</v>
      </c>
      <c r="E54" s="31"/>
      <c r="F54" s="8"/>
      <c r="G54" s="8"/>
      <c r="H54" s="31"/>
      <c r="I54" s="30">
        <f t="shared" si="1"/>
        <v>0</v>
      </c>
      <c r="J54" s="30">
        <f t="shared" si="2"/>
        <v>-44913.2</v>
      </c>
      <c r="K54" s="31"/>
    </row>
    <row r="55" spans="1:11" s="22" customFormat="1" ht="47.25">
      <c r="A55" s="35">
        <v>18040100</v>
      </c>
      <c r="B55" s="36" t="s">
        <v>177</v>
      </c>
      <c r="C55" s="38"/>
      <c r="D55" s="39">
        <v>-4887.74</v>
      </c>
      <c r="E55" s="38"/>
      <c r="F55" s="39"/>
      <c r="G55" s="39"/>
      <c r="H55" s="38"/>
      <c r="I55" s="40">
        <f t="shared" si="1"/>
        <v>0</v>
      </c>
      <c r="J55" s="40">
        <f t="shared" si="2"/>
        <v>-4887.74</v>
      </c>
      <c r="K55" s="38"/>
    </row>
    <row r="56" spans="1:11" s="22" customFormat="1" ht="47.25">
      <c r="A56" s="35">
        <v>18040200</v>
      </c>
      <c r="B56" s="36" t="s">
        <v>178</v>
      </c>
      <c r="C56" s="38"/>
      <c r="D56" s="39">
        <v>-26290.75</v>
      </c>
      <c r="E56" s="38"/>
      <c r="F56" s="39"/>
      <c r="G56" s="39"/>
      <c r="H56" s="38"/>
      <c r="I56" s="40">
        <f t="shared" si="1"/>
        <v>0</v>
      </c>
      <c r="J56" s="40">
        <f t="shared" si="2"/>
        <v>-26290.75</v>
      </c>
      <c r="K56" s="38"/>
    </row>
    <row r="57" spans="1:11" s="22" customFormat="1" ht="47.25">
      <c r="A57" s="35">
        <v>18040500</v>
      </c>
      <c r="B57" s="36" t="s">
        <v>179</v>
      </c>
      <c r="C57" s="38"/>
      <c r="D57" s="39">
        <v>-1535.2</v>
      </c>
      <c r="E57" s="38"/>
      <c r="F57" s="39"/>
      <c r="G57" s="39"/>
      <c r="H57" s="38"/>
      <c r="I57" s="40">
        <f t="shared" si="1"/>
        <v>0</v>
      </c>
      <c r="J57" s="40">
        <f t="shared" si="2"/>
        <v>-1535.2</v>
      </c>
      <c r="K57" s="38"/>
    </row>
    <row r="58" spans="1:11" s="22" customFormat="1" ht="63">
      <c r="A58" s="35">
        <v>18040600</v>
      </c>
      <c r="B58" s="36" t="s">
        <v>180</v>
      </c>
      <c r="C58" s="38"/>
      <c r="D58" s="39">
        <v>325.36</v>
      </c>
      <c r="E58" s="38"/>
      <c r="F58" s="39"/>
      <c r="G58" s="39"/>
      <c r="H58" s="38"/>
      <c r="I58" s="40">
        <f t="shared" si="1"/>
        <v>0</v>
      </c>
      <c r="J58" s="40">
        <f t="shared" si="2"/>
        <v>325.36</v>
      </c>
      <c r="K58" s="38"/>
    </row>
    <row r="59" spans="1:11" s="22" customFormat="1" ht="47.25">
      <c r="A59" s="35">
        <v>18040700</v>
      </c>
      <c r="B59" s="36" t="s">
        <v>181</v>
      </c>
      <c r="C59" s="38"/>
      <c r="D59" s="39">
        <v>-9527.09</v>
      </c>
      <c r="E59" s="38"/>
      <c r="F59" s="39"/>
      <c r="G59" s="39"/>
      <c r="H59" s="38"/>
      <c r="I59" s="40">
        <f t="shared" si="1"/>
        <v>0</v>
      </c>
      <c r="J59" s="40">
        <f t="shared" si="2"/>
        <v>-9527.09</v>
      </c>
      <c r="K59" s="38"/>
    </row>
    <row r="60" spans="1:11" s="22" customFormat="1" ht="63">
      <c r="A60" s="35">
        <v>18040800</v>
      </c>
      <c r="B60" s="36" t="s">
        <v>182</v>
      </c>
      <c r="C60" s="38"/>
      <c r="D60" s="39">
        <v>-2997.78</v>
      </c>
      <c r="E60" s="38"/>
      <c r="F60" s="39"/>
      <c r="G60" s="39"/>
      <c r="H60" s="38"/>
      <c r="I60" s="40">
        <f t="shared" si="1"/>
        <v>0</v>
      </c>
      <c r="J60" s="40">
        <f t="shared" si="2"/>
        <v>-2997.78</v>
      </c>
      <c r="K60" s="38"/>
    </row>
    <row r="61" spans="1:11" s="7" customFormat="1" ht="15.75">
      <c r="A61" s="32" t="s">
        <v>50</v>
      </c>
      <c r="B61" s="33" t="s">
        <v>51</v>
      </c>
      <c r="C61" s="8">
        <f>C63+C64+C65</f>
        <v>143803400</v>
      </c>
      <c r="D61" s="8">
        <f>D63+D64+D65+D62</f>
        <v>152640489.54000002</v>
      </c>
      <c r="E61" s="31">
        <f t="shared" si="0"/>
        <v>106.14525771991485</v>
      </c>
      <c r="F61" s="8"/>
      <c r="G61" s="8"/>
      <c r="H61" s="31"/>
      <c r="I61" s="30">
        <f t="shared" si="1"/>
        <v>143803400</v>
      </c>
      <c r="J61" s="30">
        <f t="shared" si="2"/>
        <v>152640489.54000002</v>
      </c>
      <c r="K61" s="31">
        <f t="shared" si="3"/>
        <v>106.14525771991485</v>
      </c>
    </row>
    <row r="62" spans="1:11" s="22" customFormat="1" ht="31.5">
      <c r="A62" s="28">
        <v>18050200</v>
      </c>
      <c r="B62" s="45" t="s">
        <v>174</v>
      </c>
      <c r="C62" s="39"/>
      <c r="D62" s="39">
        <v>2264.27</v>
      </c>
      <c r="E62" s="38"/>
      <c r="F62" s="39"/>
      <c r="G62" s="39"/>
      <c r="H62" s="38"/>
      <c r="I62" s="40">
        <f t="shared" si="1"/>
        <v>0</v>
      </c>
      <c r="J62" s="40">
        <f t="shared" si="2"/>
        <v>2264.27</v>
      </c>
      <c r="K62" s="46"/>
    </row>
    <row r="63" spans="1:11" s="22" customFormat="1" ht="15.75">
      <c r="A63" s="35" t="s">
        <v>52</v>
      </c>
      <c r="B63" s="36" t="s">
        <v>53</v>
      </c>
      <c r="C63" s="37">
        <f>36876000+1664000</f>
        <v>38540000</v>
      </c>
      <c r="D63" s="37">
        <v>34414873.5</v>
      </c>
      <c r="E63" s="38">
        <f t="shared" si="0"/>
        <v>89.29650622729632</v>
      </c>
      <c r="F63" s="39"/>
      <c r="G63" s="39"/>
      <c r="H63" s="38"/>
      <c r="I63" s="40">
        <f t="shared" si="1"/>
        <v>38540000</v>
      </c>
      <c r="J63" s="40">
        <f t="shared" si="2"/>
        <v>34414873.5</v>
      </c>
      <c r="K63" s="38">
        <f t="shared" si="3"/>
        <v>89.29650622729632</v>
      </c>
    </row>
    <row r="64" spans="1:11" s="22" customFormat="1" ht="15.75">
      <c r="A64" s="35" t="s">
        <v>54</v>
      </c>
      <c r="B64" s="36" t="s">
        <v>55</v>
      </c>
      <c r="C64" s="37">
        <v>105101400</v>
      </c>
      <c r="D64" s="37">
        <v>118031939.34</v>
      </c>
      <c r="E64" s="38">
        <f t="shared" si="0"/>
        <v>112.30291826750167</v>
      </c>
      <c r="F64" s="39"/>
      <c r="G64" s="39"/>
      <c r="H64" s="38"/>
      <c r="I64" s="40">
        <f t="shared" si="1"/>
        <v>105101400</v>
      </c>
      <c r="J64" s="40">
        <f t="shared" si="2"/>
        <v>118031939.34</v>
      </c>
      <c r="K64" s="38">
        <f t="shared" si="3"/>
        <v>112.30291826750167</v>
      </c>
    </row>
    <row r="65" spans="1:11" s="22" customFormat="1" ht="78.75">
      <c r="A65" s="35">
        <v>18050500</v>
      </c>
      <c r="B65" s="36" t="s">
        <v>136</v>
      </c>
      <c r="C65" s="37">
        <v>162000</v>
      </c>
      <c r="D65" s="37">
        <v>191412.43</v>
      </c>
      <c r="E65" s="38">
        <f t="shared" si="0"/>
        <v>118.15582098765431</v>
      </c>
      <c r="F65" s="39"/>
      <c r="G65" s="39"/>
      <c r="H65" s="38"/>
      <c r="I65" s="40">
        <f t="shared" si="1"/>
        <v>162000</v>
      </c>
      <c r="J65" s="40">
        <f t="shared" si="2"/>
        <v>191412.43</v>
      </c>
      <c r="K65" s="38">
        <f t="shared" si="3"/>
        <v>118.15582098765431</v>
      </c>
    </row>
    <row r="66" spans="1:11" s="81" customFormat="1" ht="15.75">
      <c r="A66" s="42">
        <v>19000000</v>
      </c>
      <c r="B66" s="77" t="s">
        <v>6</v>
      </c>
      <c r="C66" s="41">
        <f>C67</f>
        <v>0</v>
      </c>
      <c r="D66" s="41"/>
      <c r="E66" s="78"/>
      <c r="F66" s="41">
        <f>F67</f>
        <v>3451100</v>
      </c>
      <c r="G66" s="41">
        <f>G67</f>
        <v>3546384.44</v>
      </c>
      <c r="H66" s="78">
        <f aca="true" t="shared" si="4" ref="H66:H71">G66/F66*100</f>
        <v>102.76098751122831</v>
      </c>
      <c r="I66" s="79">
        <f t="shared" si="1"/>
        <v>3451100</v>
      </c>
      <c r="J66" s="79">
        <f t="shared" si="2"/>
        <v>3546384.44</v>
      </c>
      <c r="K66" s="78">
        <f t="shared" si="3"/>
        <v>102.76098751122831</v>
      </c>
    </row>
    <row r="67" spans="1:11" s="7" customFormat="1" ht="15.75">
      <c r="A67" s="32" t="s">
        <v>56</v>
      </c>
      <c r="B67" s="33" t="s">
        <v>57</v>
      </c>
      <c r="C67" s="8">
        <f>C68+C69+C70</f>
        <v>0</v>
      </c>
      <c r="D67" s="8"/>
      <c r="E67" s="31"/>
      <c r="F67" s="8">
        <f>F68+F69+F70</f>
        <v>3451100</v>
      </c>
      <c r="G67" s="8">
        <f>G68+G69+G70</f>
        <v>3546384.44</v>
      </c>
      <c r="H67" s="31">
        <f t="shared" si="4"/>
        <v>102.76098751122831</v>
      </c>
      <c r="I67" s="30">
        <f t="shared" si="1"/>
        <v>3451100</v>
      </c>
      <c r="J67" s="30">
        <f t="shared" si="2"/>
        <v>3546384.44</v>
      </c>
      <c r="K67" s="31">
        <f t="shared" si="3"/>
        <v>102.76098751122831</v>
      </c>
    </row>
    <row r="68" spans="1:11" s="22" customFormat="1" ht="47.25">
      <c r="A68" s="35" t="s">
        <v>58</v>
      </c>
      <c r="B68" s="36" t="s">
        <v>59</v>
      </c>
      <c r="C68" s="39"/>
      <c r="D68" s="39"/>
      <c r="E68" s="38"/>
      <c r="F68" s="39">
        <v>2604700</v>
      </c>
      <c r="G68" s="39">
        <v>2559966.06</v>
      </c>
      <c r="H68" s="38">
        <f t="shared" si="4"/>
        <v>98.28256843398472</v>
      </c>
      <c r="I68" s="40">
        <f t="shared" si="1"/>
        <v>2604700</v>
      </c>
      <c r="J68" s="40">
        <f t="shared" si="2"/>
        <v>2559966.06</v>
      </c>
      <c r="K68" s="38">
        <f t="shared" si="3"/>
        <v>98.28256843398472</v>
      </c>
    </row>
    <row r="69" spans="1:11" s="22" customFormat="1" ht="36.75" customHeight="1">
      <c r="A69" s="35">
        <v>19010200</v>
      </c>
      <c r="B69" s="36" t="s">
        <v>60</v>
      </c>
      <c r="C69" s="39"/>
      <c r="D69" s="39"/>
      <c r="E69" s="38"/>
      <c r="F69" s="39">
        <v>225600</v>
      </c>
      <c r="G69" s="39">
        <v>249919.59</v>
      </c>
      <c r="H69" s="38">
        <f t="shared" si="4"/>
        <v>110.77996010638299</v>
      </c>
      <c r="I69" s="40">
        <f t="shared" si="1"/>
        <v>225600</v>
      </c>
      <c r="J69" s="40">
        <f t="shared" si="2"/>
        <v>249919.59</v>
      </c>
      <c r="K69" s="38">
        <f t="shared" si="3"/>
        <v>110.77996010638299</v>
      </c>
    </row>
    <row r="70" spans="1:11" s="22" customFormat="1" ht="63">
      <c r="A70" s="35">
        <v>19010300</v>
      </c>
      <c r="B70" s="36" t="s">
        <v>61</v>
      </c>
      <c r="C70" s="39"/>
      <c r="D70" s="39"/>
      <c r="E70" s="38"/>
      <c r="F70" s="39">
        <v>620800</v>
      </c>
      <c r="G70" s="39">
        <v>736498.79</v>
      </c>
      <c r="H70" s="38">
        <f t="shared" si="4"/>
        <v>118.63704735824743</v>
      </c>
      <c r="I70" s="40">
        <f t="shared" si="1"/>
        <v>620800</v>
      </c>
      <c r="J70" s="40">
        <f t="shared" si="2"/>
        <v>736498.79</v>
      </c>
      <c r="K70" s="38">
        <f t="shared" si="3"/>
        <v>118.63704735824743</v>
      </c>
    </row>
    <row r="71" spans="1:11" s="95" customFormat="1" ht="23.25" customHeight="1">
      <c r="A71" s="42">
        <v>20000000</v>
      </c>
      <c r="B71" s="27" t="s">
        <v>7</v>
      </c>
      <c r="C71" s="41">
        <f>C72+C81+C94+C106</f>
        <v>58119986</v>
      </c>
      <c r="D71" s="41">
        <f>D72+D81+D94+D106</f>
        <v>79359772.72</v>
      </c>
      <c r="E71" s="78">
        <f t="shared" si="0"/>
        <v>136.54472098461966</v>
      </c>
      <c r="F71" s="41">
        <f>F96+F105+F106+F102</f>
        <v>61127680</v>
      </c>
      <c r="G71" s="41">
        <f>G96+G105+G106+G102</f>
        <v>73829875.89</v>
      </c>
      <c r="H71" s="78">
        <f t="shared" si="4"/>
        <v>120.77977749196435</v>
      </c>
      <c r="I71" s="79">
        <f t="shared" si="1"/>
        <v>119247666</v>
      </c>
      <c r="J71" s="79">
        <f t="shared" si="2"/>
        <v>153189648.61</v>
      </c>
      <c r="K71" s="78">
        <f t="shared" si="3"/>
        <v>128.46343559462207</v>
      </c>
    </row>
    <row r="72" spans="1:11" s="7" customFormat="1" ht="31.5">
      <c r="A72" s="32">
        <v>21000000</v>
      </c>
      <c r="B72" s="33" t="s">
        <v>8</v>
      </c>
      <c r="C72" s="8">
        <f>C73+C76+C75</f>
        <v>24252820</v>
      </c>
      <c r="D72" s="8">
        <f>D73+D76+D75</f>
        <v>38180063.69</v>
      </c>
      <c r="E72" s="31">
        <f t="shared" si="0"/>
        <v>157.4252548363448</v>
      </c>
      <c r="F72" s="8"/>
      <c r="G72" s="8"/>
      <c r="H72" s="31"/>
      <c r="I72" s="30">
        <f t="shared" si="1"/>
        <v>24252820</v>
      </c>
      <c r="J72" s="30">
        <f t="shared" si="2"/>
        <v>38180063.69</v>
      </c>
      <c r="K72" s="31">
        <f t="shared" si="3"/>
        <v>157.4252548363448</v>
      </c>
    </row>
    <row r="73" spans="1:11" s="6" customFormat="1" ht="110.25">
      <c r="A73" s="21" t="s">
        <v>62</v>
      </c>
      <c r="B73" s="48" t="s">
        <v>212</v>
      </c>
      <c r="C73" s="49">
        <f>C74</f>
        <v>100820</v>
      </c>
      <c r="D73" s="49">
        <f>D74</f>
        <v>52214.3</v>
      </c>
      <c r="E73" s="50">
        <f t="shared" si="0"/>
        <v>51.78962507439</v>
      </c>
      <c r="F73" s="49"/>
      <c r="G73" s="49"/>
      <c r="H73" s="50"/>
      <c r="I73" s="51">
        <f t="shared" si="1"/>
        <v>100820</v>
      </c>
      <c r="J73" s="51">
        <f t="shared" si="2"/>
        <v>52214.3</v>
      </c>
      <c r="K73" s="50">
        <f t="shared" si="3"/>
        <v>51.78962507439</v>
      </c>
    </row>
    <row r="74" spans="1:11" s="22" customFormat="1" ht="63">
      <c r="A74" s="35" t="s">
        <v>63</v>
      </c>
      <c r="B74" s="36" t="s">
        <v>64</v>
      </c>
      <c r="C74" s="39">
        <v>100820</v>
      </c>
      <c r="D74" s="39">
        <v>52214.3</v>
      </c>
      <c r="E74" s="38">
        <f t="shared" si="0"/>
        <v>51.78962507439</v>
      </c>
      <c r="F74" s="39"/>
      <c r="G74" s="39"/>
      <c r="H74" s="38"/>
      <c r="I74" s="40">
        <f t="shared" si="1"/>
        <v>100820</v>
      </c>
      <c r="J74" s="40">
        <f t="shared" si="2"/>
        <v>52214.3</v>
      </c>
      <c r="K74" s="38">
        <f t="shared" si="3"/>
        <v>51.78962507439</v>
      </c>
    </row>
    <row r="75" spans="1:11" s="7" customFormat="1" ht="31.5">
      <c r="A75" s="32">
        <v>21050000</v>
      </c>
      <c r="B75" s="33" t="s">
        <v>152</v>
      </c>
      <c r="C75" s="8">
        <v>23591900</v>
      </c>
      <c r="D75" s="8">
        <v>37343683.37</v>
      </c>
      <c r="E75" s="31">
        <f t="shared" si="0"/>
        <v>158.29027492486827</v>
      </c>
      <c r="F75" s="8"/>
      <c r="G75" s="8"/>
      <c r="H75" s="31"/>
      <c r="I75" s="30">
        <f t="shared" si="1"/>
        <v>23591900</v>
      </c>
      <c r="J75" s="30">
        <f t="shared" si="2"/>
        <v>37343683.37</v>
      </c>
      <c r="K75" s="31">
        <f t="shared" si="3"/>
        <v>158.29027492486827</v>
      </c>
    </row>
    <row r="76" spans="1:11" s="7" customFormat="1" ht="15.75">
      <c r="A76" s="32" t="s">
        <v>65</v>
      </c>
      <c r="B76" s="33" t="s">
        <v>66</v>
      </c>
      <c r="C76" s="8">
        <f>C79+C78+C77+C80</f>
        <v>560100</v>
      </c>
      <c r="D76" s="8">
        <f>D79+D78+D77+D80</f>
        <v>784166.02</v>
      </c>
      <c r="E76" s="31">
        <f t="shared" si="0"/>
        <v>140.00464559900018</v>
      </c>
      <c r="F76" s="8"/>
      <c r="G76" s="8"/>
      <c r="H76" s="31"/>
      <c r="I76" s="30">
        <f t="shared" si="1"/>
        <v>560100</v>
      </c>
      <c r="J76" s="30">
        <f t="shared" si="2"/>
        <v>784166.02</v>
      </c>
      <c r="K76" s="31">
        <f t="shared" si="3"/>
        <v>140.00464559900018</v>
      </c>
    </row>
    <row r="77" spans="1:11" s="6" customFormat="1" ht="15.75" hidden="1">
      <c r="A77" s="21">
        <v>21080500</v>
      </c>
      <c r="B77" s="48" t="s">
        <v>70</v>
      </c>
      <c r="C77" s="49"/>
      <c r="D77" s="49"/>
      <c r="E77" s="50" t="e">
        <f t="shared" si="0"/>
        <v>#DIV/0!</v>
      </c>
      <c r="F77" s="49"/>
      <c r="G77" s="49"/>
      <c r="H77" s="50"/>
      <c r="I77" s="51">
        <f t="shared" si="1"/>
        <v>0</v>
      </c>
      <c r="J77" s="51">
        <f t="shared" si="2"/>
        <v>0</v>
      </c>
      <c r="K77" s="50" t="e">
        <f t="shared" si="3"/>
        <v>#DIV/0!</v>
      </c>
    </row>
    <row r="78" spans="1:11" s="6" customFormat="1" ht="63.75" customHeight="1" hidden="1">
      <c r="A78" s="21">
        <v>21080900</v>
      </c>
      <c r="B78" s="48" t="s">
        <v>67</v>
      </c>
      <c r="C78" s="49"/>
      <c r="D78" s="49"/>
      <c r="E78" s="50" t="e">
        <f t="shared" si="0"/>
        <v>#DIV/0!</v>
      </c>
      <c r="F78" s="49"/>
      <c r="G78" s="49"/>
      <c r="H78" s="50"/>
      <c r="I78" s="51">
        <f t="shared" si="1"/>
        <v>0</v>
      </c>
      <c r="J78" s="51">
        <f t="shared" si="2"/>
        <v>0</v>
      </c>
      <c r="K78" s="50" t="e">
        <f t="shared" si="3"/>
        <v>#DIV/0!</v>
      </c>
    </row>
    <row r="79" spans="1:11" s="22" customFormat="1" ht="15.75">
      <c r="A79" s="35" t="s">
        <v>68</v>
      </c>
      <c r="B79" s="36" t="s">
        <v>69</v>
      </c>
      <c r="C79" s="39">
        <v>282000</v>
      </c>
      <c r="D79" s="39">
        <v>610304.1</v>
      </c>
      <c r="E79" s="38">
        <f t="shared" si="0"/>
        <v>216.41989361702127</v>
      </c>
      <c r="F79" s="39"/>
      <c r="G79" s="39"/>
      <c r="H79" s="38"/>
      <c r="I79" s="40">
        <f t="shared" si="1"/>
        <v>282000</v>
      </c>
      <c r="J79" s="40">
        <f t="shared" si="2"/>
        <v>610304.1</v>
      </c>
      <c r="K79" s="38">
        <f t="shared" si="3"/>
        <v>216.41989361702127</v>
      </c>
    </row>
    <row r="80" spans="1:11" s="22" customFormat="1" ht="63">
      <c r="A80" s="35">
        <v>21081500</v>
      </c>
      <c r="B80" s="36" t="s">
        <v>151</v>
      </c>
      <c r="C80" s="39">
        <v>278100</v>
      </c>
      <c r="D80" s="39">
        <v>173861.92</v>
      </c>
      <c r="E80" s="38">
        <f t="shared" si="0"/>
        <v>62.5177705861201</v>
      </c>
      <c r="F80" s="39"/>
      <c r="G80" s="39"/>
      <c r="H80" s="38"/>
      <c r="I80" s="40">
        <f t="shared" si="1"/>
        <v>278100</v>
      </c>
      <c r="J80" s="40">
        <f t="shared" si="2"/>
        <v>173861.92</v>
      </c>
      <c r="K80" s="38">
        <f t="shared" si="3"/>
        <v>62.5177705861201</v>
      </c>
    </row>
    <row r="81" spans="1:11" s="7" customFormat="1" ht="31.5">
      <c r="A81" s="32">
        <v>22000000</v>
      </c>
      <c r="B81" s="33" t="s">
        <v>9</v>
      </c>
      <c r="C81" s="8">
        <f>C87+C89+C82</f>
        <v>31593000</v>
      </c>
      <c r="D81" s="8">
        <f>D87+D89+D82</f>
        <v>38031532.43</v>
      </c>
      <c r="E81" s="31">
        <f t="shared" si="0"/>
        <v>120.3796170987244</v>
      </c>
      <c r="F81" s="8"/>
      <c r="G81" s="8"/>
      <c r="H81" s="31"/>
      <c r="I81" s="30">
        <f t="shared" si="1"/>
        <v>31593000</v>
      </c>
      <c r="J81" s="30">
        <f t="shared" si="2"/>
        <v>38031532.43</v>
      </c>
      <c r="K81" s="31">
        <f t="shared" si="3"/>
        <v>120.3796170987244</v>
      </c>
    </row>
    <row r="82" spans="1:11" s="7" customFormat="1" ht="18" customHeight="1">
      <c r="A82" s="52" t="s">
        <v>145</v>
      </c>
      <c r="B82" s="33" t="s">
        <v>146</v>
      </c>
      <c r="C82" s="8">
        <f>C84+C83+C85+C86</f>
        <v>14423000</v>
      </c>
      <c r="D82" s="8">
        <f>D84+D83+D85+D86</f>
        <v>17134721.32</v>
      </c>
      <c r="E82" s="31">
        <f aca="true" t="shared" si="5" ref="E82:E154">D82/C82*100</f>
        <v>118.80136809262982</v>
      </c>
      <c r="F82" s="8"/>
      <c r="G82" s="8"/>
      <c r="H82" s="31"/>
      <c r="I82" s="30">
        <f aca="true" t="shared" si="6" ref="I82:I154">C82+F82</f>
        <v>14423000</v>
      </c>
      <c r="J82" s="30">
        <f aca="true" t="shared" si="7" ref="J82:J154">D82+G82</f>
        <v>17134721.32</v>
      </c>
      <c r="K82" s="31">
        <f aca="true" t="shared" si="8" ref="K82:K154">J82/I82*100</f>
        <v>118.80136809262982</v>
      </c>
    </row>
    <row r="83" spans="1:11" s="22" customFormat="1" ht="50.25" customHeight="1">
      <c r="A83" s="53">
        <v>22010300</v>
      </c>
      <c r="B83" s="54" t="s">
        <v>153</v>
      </c>
      <c r="C83" s="39">
        <v>400000</v>
      </c>
      <c r="D83" s="39">
        <v>671284.41</v>
      </c>
      <c r="E83" s="38">
        <f t="shared" si="5"/>
        <v>167.82110250000002</v>
      </c>
      <c r="F83" s="39"/>
      <c r="G83" s="39"/>
      <c r="H83" s="38"/>
      <c r="I83" s="40">
        <f t="shared" si="6"/>
        <v>400000</v>
      </c>
      <c r="J83" s="40">
        <f t="shared" si="7"/>
        <v>671284.41</v>
      </c>
      <c r="K83" s="38">
        <f t="shared" si="8"/>
        <v>167.82110250000002</v>
      </c>
    </row>
    <row r="84" spans="1:11" s="22" customFormat="1" ht="24" customHeight="1">
      <c r="A84" s="35">
        <v>22012500</v>
      </c>
      <c r="B84" s="36" t="s">
        <v>147</v>
      </c>
      <c r="C84" s="39">
        <v>13365000</v>
      </c>
      <c r="D84" s="39">
        <v>15358457.71</v>
      </c>
      <c r="E84" s="38">
        <f t="shared" si="5"/>
        <v>114.91550849233072</v>
      </c>
      <c r="F84" s="39"/>
      <c r="G84" s="39"/>
      <c r="H84" s="38"/>
      <c r="I84" s="40">
        <f t="shared" si="6"/>
        <v>13365000</v>
      </c>
      <c r="J84" s="40">
        <f t="shared" si="7"/>
        <v>15358457.71</v>
      </c>
      <c r="K84" s="38">
        <f t="shared" si="8"/>
        <v>114.91550849233072</v>
      </c>
    </row>
    <row r="85" spans="1:11" s="22" customFormat="1" ht="35.25" customHeight="1">
      <c r="A85" s="35">
        <v>22012600</v>
      </c>
      <c r="B85" s="54" t="s">
        <v>154</v>
      </c>
      <c r="C85" s="39">
        <v>650000</v>
      </c>
      <c r="D85" s="39">
        <v>1056019.2</v>
      </c>
      <c r="E85" s="38">
        <f t="shared" si="5"/>
        <v>162.4644923076923</v>
      </c>
      <c r="F85" s="39"/>
      <c r="G85" s="39"/>
      <c r="H85" s="38"/>
      <c r="I85" s="40">
        <f t="shared" si="6"/>
        <v>650000</v>
      </c>
      <c r="J85" s="40">
        <f t="shared" si="7"/>
        <v>1056019.2</v>
      </c>
      <c r="K85" s="38">
        <f t="shared" si="8"/>
        <v>162.4644923076923</v>
      </c>
    </row>
    <row r="86" spans="1:11" s="22" customFormat="1" ht="109.5" customHeight="1">
      <c r="A86" s="35">
        <v>22012900</v>
      </c>
      <c r="B86" s="54" t="s">
        <v>155</v>
      </c>
      <c r="C86" s="39">
        <v>8000</v>
      </c>
      <c r="D86" s="39">
        <v>48960</v>
      </c>
      <c r="E86" s="38">
        <f t="shared" si="5"/>
        <v>612</v>
      </c>
      <c r="F86" s="39"/>
      <c r="G86" s="39"/>
      <c r="H86" s="38"/>
      <c r="I86" s="40">
        <f t="shared" si="6"/>
        <v>8000</v>
      </c>
      <c r="J86" s="40">
        <f t="shared" si="7"/>
        <v>48960</v>
      </c>
      <c r="K86" s="38">
        <f t="shared" si="8"/>
        <v>612</v>
      </c>
    </row>
    <row r="87" spans="1:11" s="7" customFormat="1" ht="47.25">
      <c r="A87" s="32" t="s">
        <v>71</v>
      </c>
      <c r="B87" s="33" t="s">
        <v>72</v>
      </c>
      <c r="C87" s="8">
        <f>C88</f>
        <v>17000000</v>
      </c>
      <c r="D87" s="8">
        <f>D88</f>
        <v>20434024.47</v>
      </c>
      <c r="E87" s="31">
        <f t="shared" si="5"/>
        <v>120.20014394117646</v>
      </c>
      <c r="F87" s="8"/>
      <c r="G87" s="8"/>
      <c r="H87" s="31"/>
      <c r="I87" s="30">
        <f t="shared" si="6"/>
        <v>17000000</v>
      </c>
      <c r="J87" s="30">
        <f t="shared" si="7"/>
        <v>20434024.47</v>
      </c>
      <c r="K87" s="31">
        <f t="shared" si="8"/>
        <v>120.20014394117646</v>
      </c>
    </row>
    <row r="88" spans="1:11" s="22" customFormat="1" ht="63">
      <c r="A88" s="35" t="s">
        <v>73</v>
      </c>
      <c r="B88" s="36" t="s">
        <v>74</v>
      </c>
      <c r="C88" s="39">
        <v>17000000</v>
      </c>
      <c r="D88" s="39">
        <v>20434024.47</v>
      </c>
      <c r="E88" s="38">
        <f t="shared" si="5"/>
        <v>120.20014394117646</v>
      </c>
      <c r="F88" s="39"/>
      <c r="G88" s="39"/>
      <c r="H88" s="38"/>
      <c r="I88" s="40">
        <f t="shared" si="6"/>
        <v>17000000</v>
      </c>
      <c r="J88" s="40">
        <f t="shared" si="7"/>
        <v>20434024.47</v>
      </c>
      <c r="K88" s="38">
        <f t="shared" si="8"/>
        <v>120.20014394117646</v>
      </c>
    </row>
    <row r="89" spans="1:11" s="7" customFormat="1" ht="15.75">
      <c r="A89" s="32" t="s">
        <v>75</v>
      </c>
      <c r="B89" s="33" t="s">
        <v>76</v>
      </c>
      <c r="C89" s="34">
        <f>C90+C91+C92+C93</f>
        <v>170000</v>
      </c>
      <c r="D89" s="34">
        <f>D90+D91+D92+D93</f>
        <v>462786.64</v>
      </c>
      <c r="E89" s="31">
        <f t="shared" si="5"/>
        <v>272.22743529411764</v>
      </c>
      <c r="F89" s="8"/>
      <c r="G89" s="8"/>
      <c r="H89" s="31"/>
      <c r="I89" s="30">
        <f t="shared" si="6"/>
        <v>170000</v>
      </c>
      <c r="J89" s="30">
        <f t="shared" si="7"/>
        <v>462786.64</v>
      </c>
      <c r="K89" s="31">
        <f t="shared" si="8"/>
        <v>272.22743529411764</v>
      </c>
    </row>
    <row r="90" spans="1:11" s="22" customFormat="1" ht="63">
      <c r="A90" s="35" t="s">
        <v>77</v>
      </c>
      <c r="B90" s="36" t="s">
        <v>78</v>
      </c>
      <c r="C90" s="39">
        <v>170000</v>
      </c>
      <c r="D90" s="39">
        <v>282273.33</v>
      </c>
      <c r="E90" s="38">
        <f t="shared" si="5"/>
        <v>166.04313529411766</v>
      </c>
      <c r="F90" s="39"/>
      <c r="G90" s="39"/>
      <c r="H90" s="38"/>
      <c r="I90" s="40">
        <f t="shared" si="6"/>
        <v>170000</v>
      </c>
      <c r="J90" s="40">
        <f t="shared" si="7"/>
        <v>282273.33</v>
      </c>
      <c r="K90" s="38">
        <f t="shared" si="8"/>
        <v>166.04313529411766</v>
      </c>
    </row>
    <row r="91" spans="1:11" s="22" customFormat="1" ht="22.5" customHeight="1">
      <c r="A91" s="35">
        <v>22090200</v>
      </c>
      <c r="B91" s="36" t="s">
        <v>149</v>
      </c>
      <c r="C91" s="39"/>
      <c r="D91" s="39">
        <v>132.6</v>
      </c>
      <c r="E91" s="38"/>
      <c r="F91" s="39"/>
      <c r="G91" s="39"/>
      <c r="H91" s="38"/>
      <c r="I91" s="40">
        <f t="shared" si="6"/>
        <v>0</v>
      </c>
      <c r="J91" s="40">
        <f t="shared" si="7"/>
        <v>132.6</v>
      </c>
      <c r="K91" s="38"/>
    </row>
    <row r="92" spans="1:11" s="22" customFormat="1" ht="45" customHeight="1" hidden="1">
      <c r="A92" s="35">
        <v>22090300</v>
      </c>
      <c r="B92" s="36" t="s">
        <v>150</v>
      </c>
      <c r="C92" s="39"/>
      <c r="D92" s="39"/>
      <c r="E92" s="38"/>
      <c r="F92" s="39"/>
      <c r="G92" s="39"/>
      <c r="H92" s="38"/>
      <c r="I92" s="40">
        <f t="shared" si="6"/>
        <v>0</v>
      </c>
      <c r="J92" s="40">
        <f t="shared" si="7"/>
        <v>0</v>
      </c>
      <c r="K92" s="38"/>
    </row>
    <row r="93" spans="1:11" s="22" customFormat="1" ht="47.25">
      <c r="A93" s="35" t="s">
        <v>79</v>
      </c>
      <c r="B93" s="36" t="s">
        <v>80</v>
      </c>
      <c r="C93" s="39"/>
      <c r="D93" s="39">
        <v>180380.71</v>
      </c>
      <c r="E93" s="38"/>
      <c r="F93" s="39"/>
      <c r="G93" s="39"/>
      <c r="H93" s="38"/>
      <c r="I93" s="40">
        <f t="shared" si="6"/>
        <v>0</v>
      </c>
      <c r="J93" s="40">
        <f t="shared" si="7"/>
        <v>180380.71</v>
      </c>
      <c r="K93" s="38"/>
    </row>
    <row r="94" spans="1:11" s="7" customFormat="1" ht="15.75">
      <c r="A94" s="32">
        <v>24000000</v>
      </c>
      <c r="B94" s="33" t="s">
        <v>12</v>
      </c>
      <c r="C94" s="8">
        <f>C95+C96</f>
        <v>2274166</v>
      </c>
      <c r="D94" s="8">
        <f>D95+D96</f>
        <v>3148176.6</v>
      </c>
      <c r="E94" s="31">
        <f t="shared" si="5"/>
        <v>138.43213731979108</v>
      </c>
      <c r="F94" s="8">
        <f>F96+F102+F105</f>
        <v>2976581</v>
      </c>
      <c r="G94" s="8">
        <f>G96+G102+G105</f>
        <v>7112132.11</v>
      </c>
      <c r="H94" s="31">
        <f aca="true" t="shared" si="9" ref="H94:H123">G94/F94*100</f>
        <v>238.9362866322133</v>
      </c>
      <c r="I94" s="30">
        <f t="shared" si="6"/>
        <v>5250747</v>
      </c>
      <c r="J94" s="30">
        <f t="shared" si="7"/>
        <v>10260308.71</v>
      </c>
      <c r="K94" s="31">
        <f t="shared" si="8"/>
        <v>195.40664804455443</v>
      </c>
    </row>
    <row r="95" spans="1:11" s="22" customFormat="1" ht="63">
      <c r="A95" s="35" t="s">
        <v>81</v>
      </c>
      <c r="B95" s="36" t="s">
        <v>82</v>
      </c>
      <c r="C95" s="39">
        <v>2300</v>
      </c>
      <c r="D95" s="39">
        <v>368.8</v>
      </c>
      <c r="E95" s="38">
        <f t="shared" si="5"/>
        <v>16.034782608695654</v>
      </c>
      <c r="F95" s="39"/>
      <c r="G95" s="39"/>
      <c r="H95" s="38"/>
      <c r="I95" s="40">
        <f t="shared" si="6"/>
        <v>2300</v>
      </c>
      <c r="J95" s="40">
        <f t="shared" si="7"/>
        <v>368.8</v>
      </c>
      <c r="K95" s="38">
        <f t="shared" si="8"/>
        <v>16.034782608695654</v>
      </c>
    </row>
    <row r="96" spans="1:11" s="7" customFormat="1" ht="15.75">
      <c r="A96" s="32" t="s">
        <v>83</v>
      </c>
      <c r="B96" s="33" t="s">
        <v>66</v>
      </c>
      <c r="C96" s="8">
        <f>C97+C99+C100+C101+C98</f>
        <v>2271866</v>
      </c>
      <c r="D96" s="8">
        <f>D97+D99+D100+D101+D98</f>
        <v>3147807.8000000003</v>
      </c>
      <c r="E96" s="31">
        <f t="shared" si="5"/>
        <v>138.55605040085993</v>
      </c>
      <c r="F96" s="8">
        <f>F97+F99+F100+F101+F98</f>
        <v>230000</v>
      </c>
      <c r="G96" s="8">
        <f>G97+G99+G100+G101+G98</f>
        <v>376869.5</v>
      </c>
      <c r="H96" s="31">
        <f t="shared" si="9"/>
        <v>163.85630434782607</v>
      </c>
      <c r="I96" s="30">
        <f>I97+I99+I100+I101+I98</f>
        <v>2501866</v>
      </c>
      <c r="J96" s="30">
        <f>J97+J99+J100+J101+J98</f>
        <v>3524677.3000000003</v>
      </c>
      <c r="K96" s="31">
        <f t="shared" si="8"/>
        <v>140.88193772168452</v>
      </c>
    </row>
    <row r="97" spans="1:11" s="22" customFormat="1" ht="15.75">
      <c r="A97" s="35" t="s">
        <v>84</v>
      </c>
      <c r="B97" s="36" t="s">
        <v>66</v>
      </c>
      <c r="C97" s="39">
        <v>2271866</v>
      </c>
      <c r="D97" s="39">
        <v>3032958.08</v>
      </c>
      <c r="E97" s="38">
        <f t="shared" si="5"/>
        <v>133.50074696306913</v>
      </c>
      <c r="F97" s="39"/>
      <c r="G97" s="39"/>
      <c r="H97" s="38"/>
      <c r="I97" s="40">
        <f t="shared" si="6"/>
        <v>2271866</v>
      </c>
      <c r="J97" s="40">
        <f t="shared" si="7"/>
        <v>3032958.08</v>
      </c>
      <c r="K97" s="38">
        <f t="shared" si="8"/>
        <v>133.50074696306913</v>
      </c>
    </row>
    <row r="98" spans="1:11" s="22" customFormat="1" ht="21" customHeight="1">
      <c r="A98" s="35">
        <v>24060600</v>
      </c>
      <c r="B98" s="36" t="s">
        <v>183</v>
      </c>
      <c r="C98" s="39"/>
      <c r="D98" s="39">
        <v>550</v>
      </c>
      <c r="E98" s="38"/>
      <c r="F98" s="39"/>
      <c r="G98" s="39"/>
      <c r="H98" s="38"/>
      <c r="I98" s="40">
        <f t="shared" si="6"/>
        <v>0</v>
      </c>
      <c r="J98" s="40">
        <f t="shared" si="7"/>
        <v>550</v>
      </c>
      <c r="K98" s="38"/>
    </row>
    <row r="99" spans="1:11" s="22" customFormat="1" ht="31.5">
      <c r="A99" s="35">
        <v>24061600</v>
      </c>
      <c r="B99" s="36" t="s">
        <v>85</v>
      </c>
      <c r="C99" s="39"/>
      <c r="D99" s="39"/>
      <c r="E99" s="38"/>
      <c r="F99" s="39">
        <v>200000</v>
      </c>
      <c r="G99" s="39">
        <v>250011.51</v>
      </c>
      <c r="H99" s="38">
        <f t="shared" si="9"/>
        <v>125.005755</v>
      </c>
      <c r="I99" s="40">
        <f t="shared" si="6"/>
        <v>200000</v>
      </c>
      <c r="J99" s="40">
        <f t="shared" si="7"/>
        <v>250011.51</v>
      </c>
      <c r="K99" s="38">
        <f t="shared" si="8"/>
        <v>125.005755</v>
      </c>
    </row>
    <row r="100" spans="1:11" s="22" customFormat="1" ht="72" customHeight="1">
      <c r="A100" s="35" t="s">
        <v>86</v>
      </c>
      <c r="B100" s="36" t="s">
        <v>87</v>
      </c>
      <c r="C100" s="39"/>
      <c r="D100" s="39"/>
      <c r="E100" s="38"/>
      <c r="F100" s="39">
        <v>30000</v>
      </c>
      <c r="G100" s="39">
        <v>126857.99</v>
      </c>
      <c r="H100" s="38">
        <f t="shared" si="9"/>
        <v>422.85996666666665</v>
      </c>
      <c r="I100" s="40">
        <f t="shared" si="6"/>
        <v>30000</v>
      </c>
      <c r="J100" s="40">
        <f t="shared" si="7"/>
        <v>126857.99</v>
      </c>
      <c r="K100" s="38">
        <f t="shared" si="8"/>
        <v>422.85996666666665</v>
      </c>
    </row>
    <row r="101" spans="1:11" s="22" customFormat="1" ht="173.25">
      <c r="A101" s="35">
        <v>24062200</v>
      </c>
      <c r="B101" s="36" t="s">
        <v>208</v>
      </c>
      <c r="C101" s="39"/>
      <c r="D101" s="39">
        <v>114299.72</v>
      </c>
      <c r="E101" s="38"/>
      <c r="F101" s="39"/>
      <c r="G101" s="39"/>
      <c r="H101" s="38"/>
      <c r="I101" s="40">
        <f t="shared" si="6"/>
        <v>0</v>
      </c>
      <c r="J101" s="40">
        <f t="shared" si="7"/>
        <v>114299.72</v>
      </c>
      <c r="K101" s="38"/>
    </row>
    <row r="102" spans="1:11" s="7" customFormat="1" ht="28.5" customHeight="1">
      <c r="A102" s="32" t="s">
        <v>88</v>
      </c>
      <c r="B102" s="33" t="s">
        <v>89</v>
      </c>
      <c r="C102" s="8">
        <f>C104</f>
        <v>0</v>
      </c>
      <c r="D102" s="8"/>
      <c r="E102" s="31"/>
      <c r="F102" s="8">
        <f>F104+F103</f>
        <v>189972</v>
      </c>
      <c r="G102" s="8">
        <f>G104+G103</f>
        <v>179826.08</v>
      </c>
      <c r="H102" s="31">
        <f t="shared" si="9"/>
        <v>94.65925504811234</v>
      </c>
      <c r="I102" s="30">
        <f t="shared" si="6"/>
        <v>189972</v>
      </c>
      <c r="J102" s="30">
        <f t="shared" si="7"/>
        <v>179826.08</v>
      </c>
      <c r="K102" s="31">
        <f t="shared" si="8"/>
        <v>94.65925504811234</v>
      </c>
    </row>
    <row r="103" spans="1:11" s="22" customFormat="1" ht="30" customHeight="1">
      <c r="A103" s="35">
        <v>24110600</v>
      </c>
      <c r="B103" s="36" t="s">
        <v>143</v>
      </c>
      <c r="C103" s="39"/>
      <c r="D103" s="39"/>
      <c r="E103" s="38"/>
      <c r="F103" s="39">
        <v>188541</v>
      </c>
      <c r="G103" s="39">
        <v>166859.18</v>
      </c>
      <c r="H103" s="38">
        <f t="shared" si="9"/>
        <v>88.50020950350321</v>
      </c>
      <c r="I103" s="40">
        <f t="shared" si="6"/>
        <v>188541</v>
      </c>
      <c r="J103" s="40">
        <f t="shared" si="7"/>
        <v>166859.18</v>
      </c>
      <c r="K103" s="38">
        <f t="shared" si="8"/>
        <v>88.50020950350321</v>
      </c>
    </row>
    <row r="104" spans="1:11" s="22" customFormat="1" ht="78.75">
      <c r="A104" s="35" t="s">
        <v>90</v>
      </c>
      <c r="B104" s="36" t="s">
        <v>91</v>
      </c>
      <c r="C104" s="39"/>
      <c r="D104" s="39"/>
      <c r="E104" s="38"/>
      <c r="F104" s="39">
        <v>1431</v>
      </c>
      <c r="G104" s="39">
        <v>12966.9</v>
      </c>
      <c r="H104" s="38">
        <f t="shared" si="9"/>
        <v>906.1425576519916</v>
      </c>
      <c r="I104" s="40">
        <f t="shared" si="6"/>
        <v>1431</v>
      </c>
      <c r="J104" s="40">
        <f t="shared" si="7"/>
        <v>12966.9</v>
      </c>
      <c r="K104" s="38">
        <f t="shared" si="8"/>
        <v>906.1425576519916</v>
      </c>
    </row>
    <row r="105" spans="1:11" s="7" customFormat="1" ht="31.5">
      <c r="A105" s="32">
        <v>24170000</v>
      </c>
      <c r="B105" s="33" t="s">
        <v>92</v>
      </c>
      <c r="C105" s="34"/>
      <c r="D105" s="34"/>
      <c r="E105" s="31"/>
      <c r="F105" s="34">
        <v>2556609</v>
      </c>
      <c r="G105" s="34">
        <v>6555436.53</v>
      </c>
      <c r="H105" s="31">
        <f t="shared" si="9"/>
        <v>256.41138437672714</v>
      </c>
      <c r="I105" s="30">
        <f t="shared" si="6"/>
        <v>2556609</v>
      </c>
      <c r="J105" s="30">
        <f t="shared" si="7"/>
        <v>6555436.53</v>
      </c>
      <c r="K105" s="31">
        <f t="shared" si="8"/>
        <v>256.41138437672714</v>
      </c>
    </row>
    <row r="106" spans="1:11" s="7" customFormat="1" ht="15.75">
      <c r="A106" s="32">
        <v>25000000</v>
      </c>
      <c r="B106" s="33" t="s">
        <v>17</v>
      </c>
      <c r="C106" s="34"/>
      <c r="D106" s="34"/>
      <c r="E106" s="31"/>
      <c r="F106" s="34">
        <f>F107+F112</f>
        <v>58151099</v>
      </c>
      <c r="G106" s="34">
        <f>G107+G112</f>
        <v>66717743.78</v>
      </c>
      <c r="H106" s="31">
        <f t="shared" si="9"/>
        <v>114.7316988454509</v>
      </c>
      <c r="I106" s="30">
        <f t="shared" si="6"/>
        <v>58151099</v>
      </c>
      <c r="J106" s="30">
        <f t="shared" si="7"/>
        <v>66717743.78</v>
      </c>
      <c r="K106" s="31">
        <f t="shared" si="8"/>
        <v>114.7316988454509</v>
      </c>
    </row>
    <row r="107" spans="1:11" s="7" customFormat="1" ht="47.25">
      <c r="A107" s="32" t="s">
        <v>93</v>
      </c>
      <c r="B107" s="33" t="s">
        <v>94</v>
      </c>
      <c r="C107" s="34"/>
      <c r="D107" s="34"/>
      <c r="E107" s="31"/>
      <c r="F107" s="34">
        <f>F108+F109+F110+F111</f>
        <v>55582833</v>
      </c>
      <c r="G107" s="34">
        <v>49601861.98</v>
      </c>
      <c r="H107" s="31">
        <f t="shared" si="9"/>
        <v>89.23953548751284</v>
      </c>
      <c r="I107" s="30">
        <f t="shared" si="6"/>
        <v>55582833</v>
      </c>
      <c r="J107" s="30">
        <f t="shared" si="7"/>
        <v>49601861.98</v>
      </c>
      <c r="K107" s="31">
        <f t="shared" si="8"/>
        <v>89.23953548751284</v>
      </c>
    </row>
    <row r="108" spans="1:11" s="22" customFormat="1" ht="36.75" customHeight="1" hidden="1">
      <c r="A108" s="35" t="s">
        <v>95</v>
      </c>
      <c r="B108" s="36" t="s">
        <v>96</v>
      </c>
      <c r="C108" s="55"/>
      <c r="D108" s="55"/>
      <c r="E108" s="38"/>
      <c r="F108" s="55">
        <v>49139136</v>
      </c>
      <c r="G108" s="55">
        <v>21584794.450000003</v>
      </c>
      <c r="H108" s="38">
        <f t="shared" si="9"/>
        <v>43.925872953891584</v>
      </c>
      <c r="I108" s="40">
        <f t="shared" si="6"/>
        <v>49139136</v>
      </c>
      <c r="J108" s="40">
        <f t="shared" si="7"/>
        <v>21584794.450000003</v>
      </c>
      <c r="K108" s="38">
        <f t="shared" si="8"/>
        <v>43.925872953891584</v>
      </c>
    </row>
    <row r="109" spans="1:11" s="22" customFormat="1" ht="31.5" hidden="1">
      <c r="A109" s="35" t="s">
        <v>97</v>
      </c>
      <c r="B109" s="36" t="s">
        <v>98</v>
      </c>
      <c r="C109" s="55"/>
      <c r="D109" s="55"/>
      <c r="E109" s="38"/>
      <c r="F109" s="55">
        <v>6106814</v>
      </c>
      <c r="G109" s="55">
        <v>1391933.85</v>
      </c>
      <c r="H109" s="38">
        <f t="shared" si="9"/>
        <v>22.793126661463738</v>
      </c>
      <c r="I109" s="40">
        <f t="shared" si="6"/>
        <v>6106814</v>
      </c>
      <c r="J109" s="40">
        <f t="shared" si="7"/>
        <v>1391933.85</v>
      </c>
      <c r="K109" s="38">
        <f t="shared" si="8"/>
        <v>22.793126661463738</v>
      </c>
    </row>
    <row r="110" spans="1:11" s="22" customFormat="1" ht="15" customHeight="1" hidden="1">
      <c r="A110" s="35" t="s">
        <v>99</v>
      </c>
      <c r="B110" s="36" t="s">
        <v>100</v>
      </c>
      <c r="C110" s="55"/>
      <c r="D110" s="55"/>
      <c r="E110" s="38"/>
      <c r="F110" s="55">
        <v>274587</v>
      </c>
      <c r="G110" s="55">
        <v>57348.23</v>
      </c>
      <c r="H110" s="38">
        <f t="shared" si="9"/>
        <v>20.88526769293521</v>
      </c>
      <c r="I110" s="40">
        <f t="shared" si="6"/>
        <v>274587</v>
      </c>
      <c r="J110" s="40">
        <f t="shared" si="7"/>
        <v>57348.23</v>
      </c>
      <c r="K110" s="38">
        <f t="shared" si="8"/>
        <v>20.88526769293521</v>
      </c>
    </row>
    <row r="111" spans="1:11" s="22" customFormat="1" ht="30" customHeight="1" hidden="1">
      <c r="A111" s="35" t="s">
        <v>101</v>
      </c>
      <c r="B111" s="36" t="s">
        <v>102</v>
      </c>
      <c r="C111" s="55"/>
      <c r="D111" s="55"/>
      <c r="E111" s="38"/>
      <c r="F111" s="55">
        <v>62296</v>
      </c>
      <c r="G111" s="55">
        <v>37368.19</v>
      </c>
      <c r="H111" s="38">
        <f t="shared" si="9"/>
        <v>59.98489469628869</v>
      </c>
      <c r="I111" s="40">
        <f t="shared" si="6"/>
        <v>62296</v>
      </c>
      <c r="J111" s="40">
        <f t="shared" si="7"/>
        <v>37368.19</v>
      </c>
      <c r="K111" s="38">
        <f t="shared" si="8"/>
        <v>59.98489469628869</v>
      </c>
    </row>
    <row r="112" spans="1:11" s="7" customFormat="1" ht="31.5">
      <c r="A112" s="52" t="s">
        <v>103</v>
      </c>
      <c r="B112" s="56" t="s">
        <v>104</v>
      </c>
      <c r="C112" s="34"/>
      <c r="D112" s="34"/>
      <c r="E112" s="31"/>
      <c r="F112" s="34">
        <f>F114</f>
        <v>2568266</v>
      </c>
      <c r="G112" s="34">
        <v>17115881.8</v>
      </c>
      <c r="H112" s="31">
        <f t="shared" si="9"/>
        <v>666.4372693482685</v>
      </c>
      <c r="I112" s="30">
        <f t="shared" si="6"/>
        <v>2568266</v>
      </c>
      <c r="J112" s="30">
        <f t="shared" si="7"/>
        <v>17115881.8</v>
      </c>
      <c r="K112" s="31">
        <f t="shared" si="8"/>
        <v>666.4372693482685</v>
      </c>
    </row>
    <row r="113" spans="1:11" s="22" customFormat="1" ht="24.75" customHeight="1" hidden="1">
      <c r="A113" s="35">
        <v>25020100</v>
      </c>
      <c r="B113" s="36" t="s">
        <v>105</v>
      </c>
      <c r="C113" s="55"/>
      <c r="D113" s="55"/>
      <c r="E113" s="38"/>
      <c r="F113" s="55"/>
      <c r="G113" s="55">
        <v>1994854.52</v>
      </c>
      <c r="H113" s="38"/>
      <c r="I113" s="40">
        <f t="shared" si="6"/>
        <v>0</v>
      </c>
      <c r="J113" s="40">
        <f t="shared" si="7"/>
        <v>1994854.52</v>
      </c>
      <c r="K113" s="38"/>
    </row>
    <row r="114" spans="1:11" s="22" customFormat="1" ht="103.5" customHeight="1" hidden="1">
      <c r="A114" s="35" t="s">
        <v>106</v>
      </c>
      <c r="B114" s="36" t="s">
        <v>107</v>
      </c>
      <c r="C114" s="55"/>
      <c r="D114" s="55"/>
      <c r="E114" s="38"/>
      <c r="F114" s="55">
        <v>2568266</v>
      </c>
      <c r="G114" s="55">
        <v>743021.43</v>
      </c>
      <c r="H114" s="38">
        <f t="shared" si="9"/>
        <v>28.93085957607195</v>
      </c>
      <c r="I114" s="40">
        <f t="shared" si="6"/>
        <v>2568266</v>
      </c>
      <c r="J114" s="40">
        <f t="shared" si="7"/>
        <v>743021.43</v>
      </c>
      <c r="K114" s="38">
        <f t="shared" si="8"/>
        <v>28.93085957607195</v>
      </c>
    </row>
    <row r="115" spans="1:11" s="95" customFormat="1" ht="15.75">
      <c r="A115" s="42">
        <v>30000000</v>
      </c>
      <c r="B115" s="27" t="s">
        <v>13</v>
      </c>
      <c r="C115" s="94">
        <f>C116</f>
        <v>69000</v>
      </c>
      <c r="D115" s="94">
        <f>D116</f>
        <v>8065.33</v>
      </c>
      <c r="E115" s="78">
        <f t="shared" si="5"/>
        <v>11.688884057971014</v>
      </c>
      <c r="F115" s="94">
        <f>F120+F121</f>
        <v>3854100</v>
      </c>
      <c r="G115" s="94">
        <f>G120+G121</f>
        <v>5989354.19</v>
      </c>
      <c r="H115" s="78">
        <f t="shared" si="9"/>
        <v>155.40214810202124</v>
      </c>
      <c r="I115" s="79">
        <f t="shared" si="6"/>
        <v>3923100</v>
      </c>
      <c r="J115" s="79">
        <f t="shared" si="7"/>
        <v>5997419.5200000005</v>
      </c>
      <c r="K115" s="78">
        <f t="shared" si="8"/>
        <v>152.87450026764552</v>
      </c>
    </row>
    <row r="116" spans="1:11" s="7" customFormat="1" ht="15.75">
      <c r="A116" s="32">
        <v>31000000</v>
      </c>
      <c r="B116" s="33" t="s">
        <v>14</v>
      </c>
      <c r="C116" s="8">
        <f>C117+C119</f>
        <v>69000</v>
      </c>
      <c r="D116" s="8">
        <f>D117+D119</f>
        <v>8065.33</v>
      </c>
      <c r="E116" s="31">
        <f t="shared" si="5"/>
        <v>11.688884057971014</v>
      </c>
      <c r="F116" s="8">
        <f>F120</f>
        <v>2766500</v>
      </c>
      <c r="G116" s="8">
        <f>G120</f>
        <v>4888274.19</v>
      </c>
      <c r="H116" s="31">
        <f t="shared" si="9"/>
        <v>176.69525356949217</v>
      </c>
      <c r="I116" s="30">
        <f t="shared" si="6"/>
        <v>2835500</v>
      </c>
      <c r="J116" s="30">
        <f t="shared" si="7"/>
        <v>4896339.5200000005</v>
      </c>
      <c r="K116" s="31">
        <f t="shared" si="8"/>
        <v>172.67993369776056</v>
      </c>
    </row>
    <row r="117" spans="1:11" s="7" customFormat="1" ht="94.5">
      <c r="A117" s="32" t="s">
        <v>108</v>
      </c>
      <c r="B117" s="33" t="s">
        <v>109</v>
      </c>
      <c r="C117" s="8">
        <f>C118</f>
        <v>65000</v>
      </c>
      <c r="D117" s="8">
        <f>D118</f>
        <v>907.09</v>
      </c>
      <c r="E117" s="31">
        <f t="shared" si="5"/>
        <v>1.395523076923077</v>
      </c>
      <c r="F117" s="8"/>
      <c r="G117" s="8"/>
      <c r="H117" s="31"/>
      <c r="I117" s="30">
        <f t="shared" si="6"/>
        <v>65000</v>
      </c>
      <c r="J117" s="30">
        <f t="shared" si="7"/>
        <v>907.09</v>
      </c>
      <c r="K117" s="31">
        <f t="shared" si="8"/>
        <v>1.395523076923077</v>
      </c>
    </row>
    <row r="118" spans="1:11" s="22" customFormat="1" ht="94.5">
      <c r="A118" s="35" t="s">
        <v>110</v>
      </c>
      <c r="B118" s="36" t="s">
        <v>111</v>
      </c>
      <c r="C118" s="39">
        <v>65000</v>
      </c>
      <c r="D118" s="39">
        <v>907.09</v>
      </c>
      <c r="E118" s="38">
        <f t="shared" si="5"/>
        <v>1.395523076923077</v>
      </c>
      <c r="F118" s="39"/>
      <c r="G118" s="39"/>
      <c r="H118" s="38"/>
      <c r="I118" s="40">
        <f t="shared" si="6"/>
        <v>65000</v>
      </c>
      <c r="J118" s="40">
        <f t="shared" si="7"/>
        <v>907.09</v>
      </c>
      <c r="K118" s="38">
        <f t="shared" si="8"/>
        <v>1.395523076923077</v>
      </c>
    </row>
    <row r="119" spans="1:11" s="7" customFormat="1" ht="47.25">
      <c r="A119" s="32" t="s">
        <v>112</v>
      </c>
      <c r="B119" s="33" t="s">
        <v>113</v>
      </c>
      <c r="C119" s="8">
        <v>4000</v>
      </c>
      <c r="D119" s="8">
        <v>7158.24</v>
      </c>
      <c r="E119" s="31">
        <f t="shared" si="5"/>
        <v>178.95600000000002</v>
      </c>
      <c r="F119" s="8"/>
      <c r="G119" s="8"/>
      <c r="H119" s="31"/>
      <c r="I119" s="30">
        <f t="shared" si="6"/>
        <v>4000</v>
      </c>
      <c r="J119" s="30">
        <f t="shared" si="7"/>
        <v>7158.24</v>
      </c>
      <c r="K119" s="31">
        <f t="shared" si="8"/>
        <v>178.95600000000002</v>
      </c>
    </row>
    <row r="120" spans="1:11" s="7" customFormat="1" ht="47.25">
      <c r="A120" s="32" t="s">
        <v>114</v>
      </c>
      <c r="B120" s="33" t="s">
        <v>115</v>
      </c>
      <c r="C120" s="8"/>
      <c r="D120" s="8"/>
      <c r="E120" s="31"/>
      <c r="F120" s="8">
        <v>2766500</v>
      </c>
      <c r="G120" s="8">
        <v>4888274.19</v>
      </c>
      <c r="H120" s="31">
        <f t="shared" si="9"/>
        <v>176.69525356949217</v>
      </c>
      <c r="I120" s="30">
        <f t="shared" si="6"/>
        <v>2766500</v>
      </c>
      <c r="J120" s="30">
        <f t="shared" si="7"/>
        <v>4888274.19</v>
      </c>
      <c r="K120" s="31">
        <f t="shared" si="8"/>
        <v>176.69525356949217</v>
      </c>
    </row>
    <row r="121" spans="1:11" s="7" customFormat="1" ht="31.5">
      <c r="A121" s="32">
        <v>33000000</v>
      </c>
      <c r="B121" s="33" t="s">
        <v>137</v>
      </c>
      <c r="C121" s="8"/>
      <c r="D121" s="8"/>
      <c r="E121" s="31"/>
      <c r="F121" s="8">
        <f>F122</f>
        <v>1087600</v>
      </c>
      <c r="G121" s="8">
        <f>G122</f>
        <v>1101080</v>
      </c>
      <c r="H121" s="31">
        <f t="shared" si="9"/>
        <v>101.23942625965428</v>
      </c>
      <c r="I121" s="30">
        <f t="shared" si="6"/>
        <v>1087600</v>
      </c>
      <c r="J121" s="30">
        <f t="shared" si="7"/>
        <v>1101080</v>
      </c>
      <c r="K121" s="31">
        <f t="shared" si="8"/>
        <v>101.23942625965428</v>
      </c>
    </row>
    <row r="122" spans="1:11" s="7" customFormat="1" ht="15.75">
      <c r="A122" s="32" t="s">
        <v>116</v>
      </c>
      <c r="B122" s="33" t="s">
        <v>117</v>
      </c>
      <c r="C122" s="8"/>
      <c r="D122" s="8"/>
      <c r="E122" s="31"/>
      <c r="F122" s="8">
        <f>F123</f>
        <v>1087600</v>
      </c>
      <c r="G122" s="8">
        <f>G123</f>
        <v>1101080</v>
      </c>
      <c r="H122" s="31">
        <f t="shared" si="9"/>
        <v>101.23942625965428</v>
      </c>
      <c r="I122" s="30">
        <f t="shared" si="6"/>
        <v>1087600</v>
      </c>
      <c r="J122" s="30">
        <f t="shared" si="7"/>
        <v>1101080</v>
      </c>
      <c r="K122" s="31">
        <f t="shared" si="8"/>
        <v>101.23942625965428</v>
      </c>
    </row>
    <row r="123" spans="1:11" s="22" customFormat="1" ht="94.5">
      <c r="A123" s="35" t="s">
        <v>118</v>
      </c>
      <c r="B123" s="36" t="s">
        <v>119</v>
      </c>
      <c r="C123" s="39"/>
      <c r="D123" s="39"/>
      <c r="E123" s="38"/>
      <c r="F123" s="39">
        <v>1087600</v>
      </c>
      <c r="G123" s="39">
        <v>1101080</v>
      </c>
      <c r="H123" s="38">
        <f t="shared" si="9"/>
        <v>101.23942625965428</v>
      </c>
      <c r="I123" s="40">
        <f t="shared" si="6"/>
        <v>1087600</v>
      </c>
      <c r="J123" s="40">
        <f t="shared" si="7"/>
        <v>1101080</v>
      </c>
      <c r="K123" s="38">
        <f t="shared" si="8"/>
        <v>101.23942625965428</v>
      </c>
    </row>
    <row r="124" spans="1:11" s="25" customFormat="1" ht="15.75">
      <c r="A124" s="42">
        <v>50000000</v>
      </c>
      <c r="B124" s="27" t="s">
        <v>10</v>
      </c>
      <c r="C124" s="41"/>
      <c r="D124" s="41"/>
      <c r="E124" s="78"/>
      <c r="F124" s="41">
        <f>F125</f>
        <v>5361336</v>
      </c>
      <c r="G124" s="41">
        <f>G125</f>
        <v>999150.68</v>
      </c>
      <c r="H124" s="78">
        <f aca="true" t="shared" si="10" ref="H124:H130">G124/F124*100</f>
        <v>18.636225746716864</v>
      </c>
      <c r="I124" s="79">
        <f aca="true" t="shared" si="11" ref="I124:J127">C124+F124</f>
        <v>5361336</v>
      </c>
      <c r="J124" s="79">
        <f t="shared" si="11"/>
        <v>999150.68</v>
      </c>
      <c r="K124" s="78">
        <f>J124/I124*100</f>
        <v>18.636225746716864</v>
      </c>
    </row>
    <row r="125" spans="1:11" s="22" customFormat="1" ht="15.75">
      <c r="A125" s="52" t="s">
        <v>120</v>
      </c>
      <c r="B125" s="47" t="s">
        <v>121</v>
      </c>
      <c r="C125" s="8"/>
      <c r="D125" s="8"/>
      <c r="E125" s="31"/>
      <c r="F125" s="8">
        <f>F126</f>
        <v>5361336</v>
      </c>
      <c r="G125" s="8">
        <f>G126</f>
        <v>999150.68</v>
      </c>
      <c r="H125" s="31">
        <f t="shared" si="10"/>
        <v>18.636225746716864</v>
      </c>
      <c r="I125" s="30">
        <f t="shared" si="11"/>
        <v>5361336</v>
      </c>
      <c r="J125" s="30">
        <f t="shared" si="11"/>
        <v>999150.68</v>
      </c>
      <c r="K125" s="31">
        <f>J125/I125*100</f>
        <v>18.636225746716864</v>
      </c>
    </row>
    <row r="126" spans="1:11" s="22" customFormat="1" ht="63" customHeight="1">
      <c r="A126" s="35">
        <v>50110000</v>
      </c>
      <c r="B126" s="57" t="s">
        <v>122</v>
      </c>
      <c r="C126" s="39"/>
      <c r="D126" s="39"/>
      <c r="E126" s="38"/>
      <c r="F126" s="39">
        <v>5361336</v>
      </c>
      <c r="G126" s="39">
        <v>999150.68</v>
      </c>
      <c r="H126" s="38">
        <f t="shared" si="10"/>
        <v>18.636225746716864</v>
      </c>
      <c r="I126" s="40">
        <f t="shared" si="11"/>
        <v>5361336</v>
      </c>
      <c r="J126" s="40">
        <f t="shared" si="11"/>
        <v>999150.68</v>
      </c>
      <c r="K126" s="38">
        <f>J126/I126*100</f>
        <v>18.636225746716864</v>
      </c>
    </row>
    <row r="127" spans="1:11" s="25" customFormat="1" ht="16.5" customHeight="1">
      <c r="A127" s="58">
        <v>900101</v>
      </c>
      <c r="B127" s="59" t="s">
        <v>187</v>
      </c>
      <c r="C127" s="41">
        <f>C124+C115+C71+C13</f>
        <v>1338506708</v>
      </c>
      <c r="D127" s="41">
        <f>D124+D115+D71+D13</f>
        <v>1374374612.28</v>
      </c>
      <c r="E127" s="78">
        <f t="shared" si="5"/>
        <v>102.6796955193145</v>
      </c>
      <c r="F127" s="41">
        <f>F124+F115+F71+F13</f>
        <v>73794216</v>
      </c>
      <c r="G127" s="41">
        <f>G124+G115+G71+G13</f>
        <v>84368342.74000001</v>
      </c>
      <c r="H127" s="78">
        <f t="shared" si="10"/>
        <v>114.32920805066891</v>
      </c>
      <c r="I127" s="41">
        <f t="shared" si="11"/>
        <v>1412300924</v>
      </c>
      <c r="J127" s="41">
        <f t="shared" si="11"/>
        <v>1458742955.02</v>
      </c>
      <c r="K127" s="78">
        <f t="shared" si="8"/>
        <v>103.28839486194374</v>
      </c>
    </row>
    <row r="128" spans="1:11" s="95" customFormat="1" ht="15.75">
      <c r="A128" s="42">
        <v>40000000</v>
      </c>
      <c r="B128" s="27" t="s">
        <v>2</v>
      </c>
      <c r="C128" s="41">
        <f>C129</f>
        <v>1424653330.51</v>
      </c>
      <c r="D128" s="41">
        <f>D129</f>
        <v>1393975465.0099998</v>
      </c>
      <c r="E128" s="78">
        <f t="shared" si="5"/>
        <v>97.84664347157226</v>
      </c>
      <c r="F128" s="41">
        <f>F129</f>
        <v>25933777.21</v>
      </c>
      <c r="G128" s="41">
        <f>G129</f>
        <v>19354390</v>
      </c>
      <c r="H128" s="78">
        <f t="shared" si="10"/>
        <v>74.6300465345904</v>
      </c>
      <c r="I128" s="79">
        <f t="shared" si="6"/>
        <v>1450587107.72</v>
      </c>
      <c r="J128" s="79">
        <f t="shared" si="7"/>
        <v>1413329855.0099998</v>
      </c>
      <c r="K128" s="78">
        <f t="shared" si="8"/>
        <v>97.4315742562637</v>
      </c>
    </row>
    <row r="129" spans="1:11" s="7" customFormat="1" ht="15.75">
      <c r="A129" s="32">
        <v>41000000</v>
      </c>
      <c r="B129" s="33" t="s">
        <v>18</v>
      </c>
      <c r="C129" s="41">
        <f>C130</f>
        <v>1424653330.51</v>
      </c>
      <c r="D129" s="41">
        <f>D130</f>
        <v>1393975465.0099998</v>
      </c>
      <c r="E129" s="31">
        <f t="shared" si="5"/>
        <v>97.84664347157226</v>
      </c>
      <c r="F129" s="8">
        <f>F130</f>
        <v>25933777.21</v>
      </c>
      <c r="G129" s="8">
        <f>G130</f>
        <v>19354390</v>
      </c>
      <c r="H129" s="31">
        <f t="shared" si="10"/>
        <v>74.6300465345904</v>
      </c>
      <c r="I129" s="30">
        <f t="shared" si="6"/>
        <v>1450587107.72</v>
      </c>
      <c r="J129" s="30">
        <f t="shared" si="7"/>
        <v>1413329855.0099998</v>
      </c>
      <c r="K129" s="31">
        <f t="shared" si="8"/>
        <v>97.4315742562637</v>
      </c>
    </row>
    <row r="130" spans="1:11" s="7" customFormat="1" ht="15.75">
      <c r="A130" s="32">
        <v>41030000</v>
      </c>
      <c r="B130" s="33" t="s">
        <v>19</v>
      </c>
      <c r="C130" s="8">
        <f>C132+C133+C134+C138+C141+C142+C151+C169+C131+C173+C170+C150+C172+C168+C139+C140+C171</f>
        <v>1424653330.51</v>
      </c>
      <c r="D130" s="8">
        <f>D132+D133+D134+D138+D141+D142+D151+D169+D131+D173+D170+D150+D172+D168+D139+D140+D171</f>
        <v>1393975465.0099998</v>
      </c>
      <c r="E130" s="31">
        <f t="shared" si="5"/>
        <v>97.84664347157226</v>
      </c>
      <c r="F130" s="8">
        <f>F151+F171+F150</f>
        <v>25933777.21</v>
      </c>
      <c r="G130" s="8">
        <f>G151+G171+G150</f>
        <v>19354390</v>
      </c>
      <c r="H130" s="31">
        <f t="shared" si="10"/>
        <v>74.6300465345904</v>
      </c>
      <c r="I130" s="30">
        <f t="shared" si="6"/>
        <v>1450587107.72</v>
      </c>
      <c r="J130" s="30">
        <f t="shared" si="7"/>
        <v>1413329855.0099998</v>
      </c>
      <c r="K130" s="31">
        <f t="shared" si="8"/>
        <v>97.4315742562637</v>
      </c>
    </row>
    <row r="131" spans="1:11" s="6" customFormat="1" ht="47.25">
      <c r="A131" s="21">
        <v>41030300</v>
      </c>
      <c r="B131" s="48" t="s">
        <v>138</v>
      </c>
      <c r="C131" s="60">
        <v>130100</v>
      </c>
      <c r="D131" s="60">
        <v>130100</v>
      </c>
      <c r="E131" s="50">
        <f t="shared" si="5"/>
        <v>100</v>
      </c>
      <c r="F131" s="49"/>
      <c r="G131" s="49"/>
      <c r="H131" s="50"/>
      <c r="I131" s="51">
        <f t="shared" si="6"/>
        <v>130100</v>
      </c>
      <c r="J131" s="51">
        <f t="shared" si="7"/>
        <v>130100</v>
      </c>
      <c r="K131" s="50">
        <f t="shared" si="8"/>
        <v>100</v>
      </c>
    </row>
    <row r="132" spans="1:11" s="6" customFormat="1" ht="94.5">
      <c r="A132" s="21">
        <v>41030600</v>
      </c>
      <c r="B132" s="48" t="s">
        <v>132</v>
      </c>
      <c r="C132" s="49">
        <v>297062559</v>
      </c>
      <c r="D132" s="49">
        <v>291262472.92</v>
      </c>
      <c r="E132" s="50">
        <f t="shared" si="5"/>
        <v>98.04752032719144</v>
      </c>
      <c r="F132" s="49"/>
      <c r="G132" s="49"/>
      <c r="H132" s="50"/>
      <c r="I132" s="51">
        <f t="shared" si="6"/>
        <v>297062559</v>
      </c>
      <c r="J132" s="51">
        <f t="shared" si="7"/>
        <v>291262472.92</v>
      </c>
      <c r="K132" s="50">
        <f t="shared" si="8"/>
        <v>98.04752032719144</v>
      </c>
    </row>
    <row r="133" spans="1:11" s="6" customFormat="1" ht="110.25">
      <c r="A133" s="21">
        <v>41030800</v>
      </c>
      <c r="B133" s="48" t="s">
        <v>123</v>
      </c>
      <c r="C133" s="49">
        <v>583486839.28</v>
      </c>
      <c r="D133" s="49">
        <v>583483077.13</v>
      </c>
      <c r="E133" s="50">
        <f t="shared" si="5"/>
        <v>99.99935522967328</v>
      </c>
      <c r="F133" s="49"/>
      <c r="G133" s="49"/>
      <c r="H133" s="50"/>
      <c r="I133" s="51">
        <f t="shared" si="6"/>
        <v>583486839.28</v>
      </c>
      <c r="J133" s="51">
        <f t="shared" si="7"/>
        <v>583483077.13</v>
      </c>
      <c r="K133" s="50">
        <f t="shared" si="8"/>
        <v>99.99935522967328</v>
      </c>
    </row>
    <row r="134" spans="1:11" s="6" customFormat="1" ht="204.75" customHeight="1" hidden="1">
      <c r="A134" s="21">
        <v>41030900</v>
      </c>
      <c r="B134" s="48" t="s">
        <v>124</v>
      </c>
      <c r="C134" s="49">
        <v>0</v>
      </c>
      <c r="D134" s="49"/>
      <c r="E134" s="50" t="e">
        <f t="shared" si="5"/>
        <v>#DIV/0!</v>
      </c>
      <c r="F134" s="49"/>
      <c r="G134" s="49"/>
      <c r="H134" s="50"/>
      <c r="I134" s="51">
        <f t="shared" si="6"/>
        <v>0</v>
      </c>
      <c r="J134" s="51">
        <f t="shared" si="7"/>
        <v>0</v>
      </c>
      <c r="K134" s="50" t="e">
        <f t="shared" si="8"/>
        <v>#DIV/0!</v>
      </c>
    </row>
    <row r="135" spans="1:11" s="6" customFormat="1" ht="16.5" customHeight="1" hidden="1">
      <c r="A135" s="126"/>
      <c r="B135" s="48" t="s">
        <v>127</v>
      </c>
      <c r="C135" s="49">
        <v>0</v>
      </c>
      <c r="D135" s="49"/>
      <c r="E135" s="50" t="e">
        <f t="shared" si="5"/>
        <v>#DIV/0!</v>
      </c>
      <c r="F135" s="49"/>
      <c r="G135" s="49"/>
      <c r="H135" s="50"/>
      <c r="I135" s="51">
        <f t="shared" si="6"/>
        <v>0</v>
      </c>
      <c r="J135" s="51">
        <f t="shared" si="7"/>
        <v>0</v>
      </c>
      <c r="K135" s="50" t="e">
        <f t="shared" si="8"/>
        <v>#DIV/0!</v>
      </c>
    </row>
    <row r="136" spans="1:11" s="6" customFormat="1" ht="15" customHeight="1" hidden="1">
      <c r="A136" s="127"/>
      <c r="B136" s="48" t="s">
        <v>125</v>
      </c>
      <c r="C136" s="49">
        <v>0</v>
      </c>
      <c r="D136" s="49"/>
      <c r="E136" s="50" t="e">
        <f t="shared" si="5"/>
        <v>#DIV/0!</v>
      </c>
      <c r="F136" s="49"/>
      <c r="G136" s="49"/>
      <c r="H136" s="50"/>
      <c r="I136" s="51">
        <f t="shared" si="6"/>
        <v>0</v>
      </c>
      <c r="J136" s="51">
        <f t="shared" si="7"/>
        <v>0</v>
      </c>
      <c r="K136" s="50" t="e">
        <f t="shared" si="8"/>
        <v>#DIV/0!</v>
      </c>
    </row>
    <row r="137" spans="1:11" s="6" customFormat="1" ht="15" customHeight="1" hidden="1">
      <c r="A137" s="128"/>
      <c r="B137" s="48" t="s">
        <v>126</v>
      </c>
      <c r="C137" s="49">
        <v>0</v>
      </c>
      <c r="D137" s="49"/>
      <c r="E137" s="50" t="e">
        <f t="shared" si="5"/>
        <v>#DIV/0!</v>
      </c>
      <c r="F137" s="49"/>
      <c r="G137" s="49"/>
      <c r="H137" s="50"/>
      <c r="I137" s="51">
        <f t="shared" si="6"/>
        <v>0</v>
      </c>
      <c r="J137" s="51">
        <f t="shared" si="7"/>
        <v>0</v>
      </c>
      <c r="K137" s="50" t="e">
        <f t="shared" si="8"/>
        <v>#DIV/0!</v>
      </c>
    </row>
    <row r="138" spans="1:11" s="6" customFormat="1" ht="78.75">
      <c r="A138" s="21">
        <v>41031000</v>
      </c>
      <c r="B138" s="48" t="s">
        <v>128</v>
      </c>
      <c r="C138" s="49">
        <v>285045.86</v>
      </c>
      <c r="D138" s="49">
        <v>285045.86</v>
      </c>
      <c r="E138" s="50">
        <f t="shared" si="5"/>
        <v>100</v>
      </c>
      <c r="F138" s="49"/>
      <c r="G138" s="49"/>
      <c r="H138" s="50"/>
      <c r="I138" s="51">
        <f t="shared" si="6"/>
        <v>285045.86</v>
      </c>
      <c r="J138" s="51">
        <f t="shared" si="7"/>
        <v>285045.86</v>
      </c>
      <c r="K138" s="50">
        <f t="shared" si="8"/>
        <v>100</v>
      </c>
    </row>
    <row r="139" spans="1:11" s="18" customFormat="1" ht="47.25">
      <c r="A139" s="66">
        <v>41033600</v>
      </c>
      <c r="B139" s="67" t="s">
        <v>191</v>
      </c>
      <c r="C139" s="60">
        <v>4704600</v>
      </c>
      <c r="D139" s="60">
        <v>3320626.52</v>
      </c>
      <c r="E139" s="72">
        <f t="shared" si="5"/>
        <v>70.58254729413765</v>
      </c>
      <c r="F139" s="60"/>
      <c r="G139" s="60"/>
      <c r="H139" s="72"/>
      <c r="I139" s="73">
        <f>C139+F139</f>
        <v>4704600</v>
      </c>
      <c r="J139" s="73">
        <f>D139+G139</f>
        <v>3320626.52</v>
      </c>
      <c r="K139" s="72">
        <f>J139/I139*100</f>
        <v>70.58254729413765</v>
      </c>
    </row>
    <row r="140" spans="1:11" s="18" customFormat="1" ht="63">
      <c r="A140" s="66">
        <v>41033800</v>
      </c>
      <c r="B140" s="67" t="s">
        <v>192</v>
      </c>
      <c r="C140" s="60">
        <v>330000</v>
      </c>
      <c r="D140" s="60">
        <v>330000</v>
      </c>
      <c r="E140" s="72">
        <f t="shared" si="5"/>
        <v>100</v>
      </c>
      <c r="F140" s="60"/>
      <c r="G140" s="60"/>
      <c r="H140" s="72"/>
      <c r="I140" s="73">
        <f>C140+F140</f>
        <v>330000</v>
      </c>
      <c r="J140" s="73">
        <f>D140+G140</f>
        <v>330000</v>
      </c>
      <c r="K140" s="72">
        <f>J140/I140*100</f>
        <v>100</v>
      </c>
    </row>
    <row r="141" spans="1:11" s="6" customFormat="1" ht="31.5">
      <c r="A141" s="21">
        <v>41033900</v>
      </c>
      <c r="B141" s="48" t="s">
        <v>157</v>
      </c>
      <c r="C141" s="49">
        <v>224563900</v>
      </c>
      <c r="D141" s="49">
        <v>224563900</v>
      </c>
      <c r="E141" s="50">
        <f t="shared" si="5"/>
        <v>100</v>
      </c>
      <c r="F141" s="49"/>
      <c r="G141" s="49"/>
      <c r="H141" s="50"/>
      <c r="I141" s="51">
        <f t="shared" si="6"/>
        <v>224563900</v>
      </c>
      <c r="J141" s="51">
        <f t="shared" si="7"/>
        <v>224563900</v>
      </c>
      <c r="K141" s="50">
        <f t="shared" si="8"/>
        <v>100</v>
      </c>
    </row>
    <row r="142" spans="1:11" s="6" customFormat="1" ht="31.5">
      <c r="A142" s="61">
        <v>41034200</v>
      </c>
      <c r="B142" s="48" t="s">
        <v>200</v>
      </c>
      <c r="C142" s="60">
        <f>225757500+C143+C148</f>
        <v>248997119</v>
      </c>
      <c r="D142" s="60">
        <f>225757500+D143+D148</f>
        <v>248285571.25</v>
      </c>
      <c r="E142" s="50">
        <f t="shared" si="5"/>
        <v>99.71423454501898</v>
      </c>
      <c r="F142" s="49"/>
      <c r="G142" s="49"/>
      <c r="H142" s="50"/>
      <c r="I142" s="51">
        <f t="shared" si="6"/>
        <v>248997119</v>
      </c>
      <c r="J142" s="51">
        <f t="shared" si="7"/>
        <v>248285571.25</v>
      </c>
      <c r="K142" s="50">
        <f t="shared" si="8"/>
        <v>99.71423454501898</v>
      </c>
    </row>
    <row r="143" spans="1:11" s="18" customFormat="1" ht="26.25" customHeight="1">
      <c r="A143" s="61"/>
      <c r="B143" s="62" t="s">
        <v>193</v>
      </c>
      <c r="C143" s="60">
        <f>C144+C145+C146+C147</f>
        <v>22262041</v>
      </c>
      <c r="D143" s="60">
        <f>D144+D145+D146+D147</f>
        <v>22187084.22</v>
      </c>
      <c r="E143" s="50">
        <f t="shared" si="5"/>
        <v>99.66329780813898</v>
      </c>
      <c r="F143" s="60"/>
      <c r="G143" s="60"/>
      <c r="H143" s="50"/>
      <c r="I143" s="51">
        <f t="shared" si="6"/>
        <v>22262041</v>
      </c>
      <c r="J143" s="51">
        <f t="shared" si="7"/>
        <v>22187084.22</v>
      </c>
      <c r="K143" s="50">
        <f t="shared" si="8"/>
        <v>99.66329780813898</v>
      </c>
    </row>
    <row r="144" spans="1:11" s="25" customFormat="1" ht="63">
      <c r="A144" s="63"/>
      <c r="B144" s="64" t="s">
        <v>134</v>
      </c>
      <c r="C144" s="96">
        <v>366371</v>
      </c>
      <c r="D144" s="37">
        <v>359842.2</v>
      </c>
      <c r="E144" s="38">
        <f t="shared" si="5"/>
        <v>98.21798122668007</v>
      </c>
      <c r="F144" s="37"/>
      <c r="G144" s="37"/>
      <c r="H144" s="38"/>
      <c r="I144" s="40">
        <f t="shared" si="6"/>
        <v>366371</v>
      </c>
      <c r="J144" s="40">
        <f t="shared" si="7"/>
        <v>359842.2</v>
      </c>
      <c r="K144" s="38">
        <f t="shared" si="8"/>
        <v>98.21798122668007</v>
      </c>
    </row>
    <row r="145" spans="1:11" s="25" customFormat="1" ht="63">
      <c r="A145" s="129"/>
      <c r="B145" s="64" t="s">
        <v>160</v>
      </c>
      <c r="C145" s="96">
        <v>610595</v>
      </c>
      <c r="D145" s="37">
        <v>600701.5700000001</v>
      </c>
      <c r="E145" s="38">
        <f t="shared" si="5"/>
        <v>98.37970667955028</v>
      </c>
      <c r="F145" s="37"/>
      <c r="G145" s="37"/>
      <c r="H145" s="38"/>
      <c r="I145" s="40">
        <f t="shared" si="6"/>
        <v>610595</v>
      </c>
      <c r="J145" s="40">
        <f t="shared" si="7"/>
        <v>600701.5700000001</v>
      </c>
      <c r="K145" s="38">
        <f t="shared" si="8"/>
        <v>98.37970667955028</v>
      </c>
    </row>
    <row r="146" spans="1:11" s="25" customFormat="1" ht="31.5">
      <c r="A146" s="129"/>
      <c r="B146" s="64" t="s">
        <v>140</v>
      </c>
      <c r="C146" s="96">
        <v>7863818</v>
      </c>
      <c r="D146" s="37">
        <v>7805283.45</v>
      </c>
      <c r="E146" s="38">
        <f t="shared" si="5"/>
        <v>99.25564719325905</v>
      </c>
      <c r="F146" s="37"/>
      <c r="G146" s="37"/>
      <c r="H146" s="38"/>
      <c r="I146" s="40">
        <f t="shared" si="6"/>
        <v>7863818</v>
      </c>
      <c r="J146" s="40">
        <f t="shared" si="7"/>
        <v>7805283.45</v>
      </c>
      <c r="K146" s="38">
        <f t="shared" si="8"/>
        <v>99.25564719325905</v>
      </c>
    </row>
    <row r="147" spans="1:11" s="25" customFormat="1" ht="31.5">
      <c r="A147" s="129"/>
      <c r="B147" s="65" t="s">
        <v>161</v>
      </c>
      <c r="C147" s="96">
        <v>13421257</v>
      </c>
      <c r="D147" s="37">
        <v>13421257</v>
      </c>
      <c r="E147" s="38">
        <f t="shared" si="5"/>
        <v>100</v>
      </c>
      <c r="F147" s="37"/>
      <c r="G147" s="37"/>
      <c r="H147" s="38"/>
      <c r="I147" s="40">
        <f t="shared" si="6"/>
        <v>13421257</v>
      </c>
      <c r="J147" s="40">
        <f t="shared" si="7"/>
        <v>13421257</v>
      </c>
      <c r="K147" s="38">
        <f t="shared" si="8"/>
        <v>100</v>
      </c>
    </row>
    <row r="148" spans="1:11" s="18" customFormat="1" ht="31.5">
      <c r="A148" s="115"/>
      <c r="B148" s="91" t="s">
        <v>204</v>
      </c>
      <c r="C148" s="97">
        <f>C149</f>
        <v>977578</v>
      </c>
      <c r="D148" s="60">
        <f>D149</f>
        <v>340987.03</v>
      </c>
      <c r="E148" s="98">
        <f t="shared" si="5"/>
        <v>34.88080030442584</v>
      </c>
      <c r="F148" s="60"/>
      <c r="G148" s="60"/>
      <c r="H148" s="50"/>
      <c r="I148" s="51">
        <f>I149</f>
        <v>977578</v>
      </c>
      <c r="J148" s="51">
        <f>J149</f>
        <v>340987.03</v>
      </c>
      <c r="K148" s="50">
        <f t="shared" si="8"/>
        <v>34.88080030442584</v>
      </c>
    </row>
    <row r="149" spans="1:11" s="25" customFormat="1" ht="63">
      <c r="A149" s="88"/>
      <c r="B149" s="65" t="s">
        <v>205</v>
      </c>
      <c r="C149" s="96">
        <v>977578</v>
      </c>
      <c r="D149" s="37">
        <v>340987.03</v>
      </c>
      <c r="E149" s="38">
        <f t="shared" si="5"/>
        <v>34.88080030442584</v>
      </c>
      <c r="F149" s="37"/>
      <c r="G149" s="37"/>
      <c r="H149" s="38"/>
      <c r="I149" s="40">
        <f>C149+F149</f>
        <v>977578</v>
      </c>
      <c r="J149" s="40">
        <f>D149+G149</f>
        <v>340987.03</v>
      </c>
      <c r="K149" s="38">
        <f t="shared" si="8"/>
        <v>34.88080030442584</v>
      </c>
    </row>
    <row r="150" spans="1:11" s="18" customFormat="1" ht="45" customHeight="1">
      <c r="A150" s="76">
        <v>41034500</v>
      </c>
      <c r="B150" s="67" t="s">
        <v>144</v>
      </c>
      <c r="C150" s="60">
        <v>35741497</v>
      </c>
      <c r="D150" s="60">
        <v>35491832.17</v>
      </c>
      <c r="E150" s="72">
        <f t="shared" si="5"/>
        <v>99.3014706966527</v>
      </c>
      <c r="F150" s="60">
        <v>19050000</v>
      </c>
      <c r="G150" s="60">
        <v>19050000</v>
      </c>
      <c r="H150" s="72">
        <f>G150/F150*100</f>
        <v>100</v>
      </c>
      <c r="I150" s="73">
        <f t="shared" si="6"/>
        <v>54791497</v>
      </c>
      <c r="J150" s="73">
        <f t="shared" si="7"/>
        <v>54541832.17</v>
      </c>
      <c r="K150" s="72">
        <f t="shared" si="8"/>
        <v>99.54433654185429</v>
      </c>
    </row>
    <row r="151" spans="1:11" s="6" customFormat="1" ht="15" customHeight="1">
      <c r="A151" s="114">
        <v>41035000</v>
      </c>
      <c r="B151" s="48" t="s">
        <v>162</v>
      </c>
      <c r="C151" s="97">
        <f>C152+C153+C154+C155+C156+C157+C158+C159+C160+C163+C162+C161+C167+C166+C164+C165</f>
        <v>4553076.199999999</v>
      </c>
      <c r="D151" s="97">
        <f>D152+D153+D154+D155+D156+D157+D158+D159+D160+D163+D162+D161+D167+D166+D164+D165</f>
        <v>4457535.1</v>
      </c>
      <c r="E151" s="50">
        <f t="shared" si="5"/>
        <v>97.9016142976039</v>
      </c>
      <c r="F151" s="49">
        <f>F166+F167</f>
        <v>305820</v>
      </c>
      <c r="G151" s="49">
        <f>G166+G167</f>
        <v>304390</v>
      </c>
      <c r="H151" s="50">
        <f>G151/F151*100</f>
        <v>99.53240468249297</v>
      </c>
      <c r="I151" s="51">
        <f>I152+I153+I154+I155+I156+I157+I158+I159+I160+I163+I162+I161+I167+I166+I164+I165</f>
        <v>4858896.199999999</v>
      </c>
      <c r="J151" s="51">
        <f>J152+J153+J154+J155+J156+J157+J158+J159+J160+J163+J162+J161+J167+J166+J164+J165</f>
        <v>4761925.1</v>
      </c>
      <c r="K151" s="50">
        <f t="shared" si="8"/>
        <v>98.00425660461732</v>
      </c>
    </row>
    <row r="152" spans="1:11" s="6" customFormat="1" ht="47.25" customHeight="1" hidden="1">
      <c r="A152" s="106"/>
      <c r="B152" s="48" t="s">
        <v>134</v>
      </c>
      <c r="C152" s="97"/>
      <c r="D152" s="97"/>
      <c r="E152" s="50" t="e">
        <f t="shared" si="5"/>
        <v>#DIV/0!</v>
      </c>
      <c r="F152" s="49"/>
      <c r="G152" s="49"/>
      <c r="H152" s="50"/>
      <c r="I152" s="51">
        <f t="shared" si="6"/>
        <v>0</v>
      </c>
      <c r="J152" s="51">
        <f t="shared" si="7"/>
        <v>0</v>
      </c>
      <c r="K152" s="50" t="e">
        <f t="shared" si="8"/>
        <v>#DIV/0!</v>
      </c>
    </row>
    <row r="153" spans="1:11" s="6" customFormat="1" ht="51" customHeight="1" hidden="1">
      <c r="A153" s="106"/>
      <c r="B153" s="48" t="s">
        <v>135</v>
      </c>
      <c r="C153" s="97"/>
      <c r="D153" s="97"/>
      <c r="E153" s="50" t="e">
        <f t="shared" si="5"/>
        <v>#DIV/0!</v>
      </c>
      <c r="F153" s="49"/>
      <c r="G153" s="49"/>
      <c r="H153" s="50"/>
      <c r="I153" s="51">
        <f t="shared" si="6"/>
        <v>0</v>
      </c>
      <c r="J153" s="51">
        <f t="shared" si="7"/>
        <v>0</v>
      </c>
      <c r="K153" s="50" t="e">
        <f t="shared" si="8"/>
        <v>#DIV/0!</v>
      </c>
    </row>
    <row r="154" spans="1:11" s="6" customFormat="1" ht="27" customHeight="1" hidden="1">
      <c r="A154" s="106"/>
      <c r="B154" s="48" t="s">
        <v>140</v>
      </c>
      <c r="C154" s="97"/>
      <c r="D154" s="97"/>
      <c r="E154" s="50" t="e">
        <f t="shared" si="5"/>
        <v>#DIV/0!</v>
      </c>
      <c r="F154" s="49"/>
      <c r="G154" s="49"/>
      <c r="H154" s="50"/>
      <c r="I154" s="51">
        <f t="shared" si="6"/>
        <v>0</v>
      </c>
      <c r="J154" s="51">
        <f t="shared" si="7"/>
        <v>0</v>
      </c>
      <c r="K154" s="50" t="e">
        <f t="shared" si="8"/>
        <v>#DIV/0!</v>
      </c>
    </row>
    <row r="155" spans="1:11" s="22" customFormat="1" ht="78.75">
      <c r="A155" s="106"/>
      <c r="B155" s="36" t="s">
        <v>163</v>
      </c>
      <c r="C155" s="96">
        <v>288000</v>
      </c>
      <c r="D155" s="96">
        <v>282000</v>
      </c>
      <c r="E155" s="38">
        <f aca="true" t="shared" si="12" ref="E155:E174">D155/C155*100</f>
        <v>97.91666666666666</v>
      </c>
      <c r="F155" s="39"/>
      <c r="G155" s="39"/>
      <c r="H155" s="38"/>
      <c r="I155" s="40">
        <f aca="true" t="shared" si="13" ref="I155:I175">C155+F155</f>
        <v>288000</v>
      </c>
      <c r="J155" s="40">
        <f aca="true" t="shared" si="14" ref="J155:J174">D155+G155</f>
        <v>282000</v>
      </c>
      <c r="K155" s="38">
        <f aca="true" t="shared" si="15" ref="K155:K174">J155/I155*100</f>
        <v>97.91666666666666</v>
      </c>
    </row>
    <row r="156" spans="1:11" s="22" customFormat="1" ht="17.25" customHeight="1">
      <c r="A156" s="106"/>
      <c r="B156" s="36" t="s">
        <v>164</v>
      </c>
      <c r="C156" s="96">
        <v>5200</v>
      </c>
      <c r="D156" s="96">
        <v>336</v>
      </c>
      <c r="E156" s="38">
        <f t="shared" si="12"/>
        <v>6.461538461538462</v>
      </c>
      <c r="F156" s="39"/>
      <c r="G156" s="39"/>
      <c r="H156" s="38"/>
      <c r="I156" s="40">
        <f t="shared" si="13"/>
        <v>5200</v>
      </c>
      <c r="J156" s="40">
        <f t="shared" si="14"/>
        <v>336</v>
      </c>
      <c r="K156" s="38">
        <f t="shared" si="15"/>
        <v>6.461538461538462</v>
      </c>
    </row>
    <row r="157" spans="1:11" s="22" customFormat="1" ht="47.25">
      <c r="A157" s="106"/>
      <c r="B157" s="36" t="s">
        <v>165</v>
      </c>
      <c r="C157" s="96">
        <v>390000</v>
      </c>
      <c r="D157" s="96">
        <v>389998.76</v>
      </c>
      <c r="E157" s="38">
        <f t="shared" si="12"/>
        <v>99.99968205128205</v>
      </c>
      <c r="F157" s="39"/>
      <c r="G157" s="39"/>
      <c r="H157" s="38"/>
      <c r="I157" s="40">
        <f t="shared" si="13"/>
        <v>390000</v>
      </c>
      <c r="J157" s="40">
        <f t="shared" si="14"/>
        <v>389998.76</v>
      </c>
      <c r="K157" s="38">
        <f t="shared" si="15"/>
        <v>99.99968205128205</v>
      </c>
    </row>
    <row r="158" spans="1:11" s="22" customFormat="1" ht="27.75" customHeight="1">
      <c r="A158" s="106"/>
      <c r="B158" s="36" t="s">
        <v>166</v>
      </c>
      <c r="C158" s="96">
        <v>184100</v>
      </c>
      <c r="D158" s="96">
        <v>158186.47</v>
      </c>
      <c r="E158" s="38">
        <f t="shared" si="12"/>
        <v>85.92420966865834</v>
      </c>
      <c r="F158" s="39"/>
      <c r="G158" s="39"/>
      <c r="H158" s="38"/>
      <c r="I158" s="40">
        <f t="shared" si="13"/>
        <v>184100</v>
      </c>
      <c r="J158" s="40">
        <f t="shared" si="14"/>
        <v>158186.47</v>
      </c>
      <c r="K158" s="38">
        <f t="shared" si="15"/>
        <v>85.92420966865834</v>
      </c>
    </row>
    <row r="159" spans="1:11" s="22" customFormat="1" ht="27" customHeight="1" hidden="1">
      <c r="A159" s="106"/>
      <c r="B159" s="36" t="s">
        <v>139</v>
      </c>
      <c r="C159" s="96"/>
      <c r="D159" s="96"/>
      <c r="E159" s="38" t="e">
        <f t="shared" si="12"/>
        <v>#DIV/0!</v>
      </c>
      <c r="F159" s="39"/>
      <c r="G159" s="39"/>
      <c r="H159" s="38"/>
      <c r="I159" s="40">
        <f t="shared" si="13"/>
        <v>0</v>
      </c>
      <c r="J159" s="40">
        <f t="shared" si="14"/>
        <v>0</v>
      </c>
      <c r="K159" s="38" t="e">
        <f t="shared" si="15"/>
        <v>#DIV/0!</v>
      </c>
    </row>
    <row r="160" spans="1:11" s="22" customFormat="1" ht="63">
      <c r="A160" s="107"/>
      <c r="B160" s="36" t="s">
        <v>167</v>
      </c>
      <c r="C160" s="96">
        <v>176637</v>
      </c>
      <c r="D160" s="96">
        <v>166897.19</v>
      </c>
      <c r="E160" s="38">
        <f t="shared" si="12"/>
        <v>94.48597405979496</v>
      </c>
      <c r="F160" s="39"/>
      <c r="G160" s="39"/>
      <c r="H160" s="38"/>
      <c r="I160" s="40">
        <f t="shared" si="13"/>
        <v>176637</v>
      </c>
      <c r="J160" s="40">
        <f t="shared" si="14"/>
        <v>166897.19</v>
      </c>
      <c r="K160" s="38">
        <f t="shared" si="15"/>
        <v>94.48597405979496</v>
      </c>
    </row>
    <row r="161" spans="1:11" s="25" customFormat="1" ht="110.25">
      <c r="A161" s="105"/>
      <c r="B161" s="45" t="s">
        <v>168</v>
      </c>
      <c r="C161" s="96">
        <v>910657.22</v>
      </c>
      <c r="D161" s="96">
        <v>910559.2500000001</v>
      </c>
      <c r="E161" s="74">
        <f t="shared" si="12"/>
        <v>99.98924183569315</v>
      </c>
      <c r="F161" s="37"/>
      <c r="G161" s="37"/>
      <c r="H161" s="74"/>
      <c r="I161" s="75">
        <f t="shared" si="13"/>
        <v>910657.22</v>
      </c>
      <c r="J161" s="75">
        <f t="shared" si="14"/>
        <v>910559.2500000001</v>
      </c>
      <c r="K161" s="74">
        <f t="shared" si="15"/>
        <v>99.98924183569315</v>
      </c>
    </row>
    <row r="162" spans="1:11" s="22" customFormat="1" ht="47.25">
      <c r="A162" s="106"/>
      <c r="B162" s="36" t="s">
        <v>201</v>
      </c>
      <c r="C162" s="96">
        <v>50000</v>
      </c>
      <c r="D162" s="96">
        <v>41999.79</v>
      </c>
      <c r="E162" s="38">
        <f t="shared" si="12"/>
        <v>83.99958000000001</v>
      </c>
      <c r="F162" s="39"/>
      <c r="G162" s="39"/>
      <c r="H162" s="38"/>
      <c r="I162" s="40">
        <f t="shared" si="13"/>
        <v>50000</v>
      </c>
      <c r="J162" s="40">
        <f t="shared" si="14"/>
        <v>41999.79</v>
      </c>
      <c r="K162" s="38">
        <f t="shared" si="15"/>
        <v>83.99958000000001</v>
      </c>
    </row>
    <row r="163" spans="1:11" s="25" customFormat="1" ht="63.75" customHeight="1">
      <c r="A163" s="106"/>
      <c r="B163" s="45" t="s">
        <v>194</v>
      </c>
      <c r="C163" s="96">
        <v>1169600</v>
      </c>
      <c r="D163" s="96">
        <v>1167660</v>
      </c>
      <c r="E163" s="74">
        <f t="shared" si="12"/>
        <v>99.83413132694938</v>
      </c>
      <c r="F163" s="37"/>
      <c r="G163" s="37"/>
      <c r="H163" s="74"/>
      <c r="I163" s="75">
        <f t="shared" si="13"/>
        <v>1169600</v>
      </c>
      <c r="J163" s="75">
        <f t="shared" si="14"/>
        <v>1167660</v>
      </c>
      <c r="K163" s="74">
        <f t="shared" si="15"/>
        <v>99.83413132694938</v>
      </c>
    </row>
    <row r="164" spans="1:11" s="25" customFormat="1" ht="63">
      <c r="A164" s="106"/>
      <c r="B164" s="45" t="s">
        <v>209</v>
      </c>
      <c r="C164" s="96">
        <v>5100</v>
      </c>
      <c r="D164" s="96">
        <v>5052</v>
      </c>
      <c r="E164" s="74">
        <f t="shared" si="12"/>
        <v>99.05882352941177</v>
      </c>
      <c r="F164" s="37"/>
      <c r="G164" s="37"/>
      <c r="H164" s="74"/>
      <c r="I164" s="75">
        <f>C164+F164</f>
        <v>5100</v>
      </c>
      <c r="J164" s="75">
        <f>D164+G164</f>
        <v>5052</v>
      </c>
      <c r="K164" s="74">
        <f>J164/I164*100</f>
        <v>99.05882352941177</v>
      </c>
    </row>
    <row r="165" spans="1:11" s="25" customFormat="1" ht="31.5">
      <c r="A165" s="106"/>
      <c r="B165" s="45" t="s">
        <v>140</v>
      </c>
      <c r="C165" s="96">
        <v>417687</v>
      </c>
      <c r="D165" s="96">
        <v>417687</v>
      </c>
      <c r="E165" s="74">
        <f t="shared" si="12"/>
        <v>100</v>
      </c>
      <c r="F165" s="37"/>
      <c r="G165" s="37"/>
      <c r="H165" s="74"/>
      <c r="I165" s="75">
        <f>C165+F165</f>
        <v>417687</v>
      </c>
      <c r="J165" s="75">
        <f>D165+G165</f>
        <v>417687</v>
      </c>
      <c r="K165" s="74">
        <f>J165/I165*100</f>
        <v>100</v>
      </c>
    </row>
    <row r="166" spans="1:11" s="25" customFormat="1" ht="36.75" customHeight="1">
      <c r="A166" s="106"/>
      <c r="B166" s="45" t="s">
        <v>195</v>
      </c>
      <c r="C166" s="96">
        <v>555544</v>
      </c>
      <c r="D166" s="96">
        <v>555522.24</v>
      </c>
      <c r="E166" s="74">
        <f t="shared" si="12"/>
        <v>99.99608311852887</v>
      </c>
      <c r="F166" s="37">
        <v>305820</v>
      </c>
      <c r="G166" s="37">
        <v>304390</v>
      </c>
      <c r="H166" s="74">
        <f>G166/F166*100</f>
        <v>99.53240468249297</v>
      </c>
      <c r="I166" s="75">
        <f t="shared" si="13"/>
        <v>861364</v>
      </c>
      <c r="J166" s="75">
        <f t="shared" si="14"/>
        <v>859912.24</v>
      </c>
      <c r="K166" s="74">
        <f t="shared" si="15"/>
        <v>99.8314580131048</v>
      </c>
    </row>
    <row r="167" spans="1:11" s="25" customFormat="1" ht="38.25" customHeight="1">
      <c r="A167" s="107"/>
      <c r="B167" s="45" t="s">
        <v>196</v>
      </c>
      <c r="C167" s="96">
        <v>400550.98</v>
      </c>
      <c r="D167" s="96">
        <v>361636.39999999997</v>
      </c>
      <c r="E167" s="74">
        <f t="shared" si="12"/>
        <v>90.28473728862178</v>
      </c>
      <c r="F167" s="37"/>
      <c r="G167" s="37"/>
      <c r="H167" s="74"/>
      <c r="I167" s="75">
        <f t="shared" si="13"/>
        <v>400550.98</v>
      </c>
      <c r="J167" s="75">
        <f t="shared" si="14"/>
        <v>361636.39999999997</v>
      </c>
      <c r="K167" s="74">
        <f t="shared" si="15"/>
        <v>90.28473728862178</v>
      </c>
    </row>
    <row r="168" spans="1:11" s="6" customFormat="1" ht="47.25">
      <c r="A168" s="66">
        <v>41035400</v>
      </c>
      <c r="B168" s="67" t="s">
        <v>158</v>
      </c>
      <c r="C168" s="97">
        <v>687536</v>
      </c>
      <c r="D168" s="97">
        <v>579343.73</v>
      </c>
      <c r="E168" s="50">
        <f t="shared" si="12"/>
        <v>84.26376655186056</v>
      </c>
      <c r="F168" s="60"/>
      <c r="G168" s="60"/>
      <c r="H168" s="50"/>
      <c r="I168" s="51">
        <f t="shared" si="13"/>
        <v>687536</v>
      </c>
      <c r="J168" s="51">
        <f t="shared" si="14"/>
        <v>579343.73</v>
      </c>
      <c r="K168" s="50">
        <f t="shared" si="15"/>
        <v>84.26376655186056</v>
      </c>
    </row>
    <row r="169" spans="1:11" s="6" customFormat="1" ht="173.25">
      <c r="A169" s="21">
        <v>41035800</v>
      </c>
      <c r="B169" s="67" t="s">
        <v>159</v>
      </c>
      <c r="C169" s="97">
        <v>1798197</v>
      </c>
      <c r="D169" s="97">
        <v>1785960.33</v>
      </c>
      <c r="E169" s="50">
        <f t="shared" si="12"/>
        <v>99.31950336920816</v>
      </c>
      <c r="F169" s="49"/>
      <c r="G169" s="49"/>
      <c r="H169" s="50"/>
      <c r="I169" s="51">
        <f t="shared" si="13"/>
        <v>1798197</v>
      </c>
      <c r="J169" s="51">
        <f t="shared" si="14"/>
        <v>1785960.33</v>
      </c>
      <c r="K169" s="50">
        <f t="shared" si="15"/>
        <v>99.31950336920816</v>
      </c>
    </row>
    <row r="170" spans="1:11" s="6" customFormat="1" ht="98.25" customHeight="1" hidden="1">
      <c r="A170" s="21">
        <v>41036100</v>
      </c>
      <c r="B170" s="48" t="s">
        <v>142</v>
      </c>
      <c r="C170" s="97"/>
      <c r="D170" s="97"/>
      <c r="E170" s="50" t="e">
        <f t="shared" si="12"/>
        <v>#DIV/0!</v>
      </c>
      <c r="F170" s="49"/>
      <c r="G170" s="49"/>
      <c r="H170" s="50" t="e">
        <f>G170/F170*100</f>
        <v>#DIV/0!</v>
      </c>
      <c r="I170" s="51">
        <f t="shared" si="13"/>
        <v>0</v>
      </c>
      <c r="J170" s="51">
        <f t="shared" si="14"/>
        <v>0</v>
      </c>
      <c r="K170" s="50" t="e">
        <f t="shared" si="15"/>
        <v>#DIV/0!</v>
      </c>
    </row>
    <row r="171" spans="1:11" s="18" customFormat="1" ht="203.25" customHeight="1">
      <c r="A171" s="66">
        <v>41036600</v>
      </c>
      <c r="B171" s="67" t="s">
        <v>197</v>
      </c>
      <c r="C171" s="97">
        <v>22312861.17</v>
      </c>
      <c r="D171" s="97"/>
      <c r="E171" s="72">
        <f t="shared" si="12"/>
        <v>0</v>
      </c>
      <c r="F171" s="60">
        <v>6577957.209999999</v>
      </c>
      <c r="G171" s="60"/>
      <c r="H171" s="72">
        <f>G171/F171*100</f>
        <v>0</v>
      </c>
      <c r="I171" s="73">
        <f t="shared" si="13"/>
        <v>28890818.380000003</v>
      </c>
      <c r="J171" s="73">
        <f t="shared" si="14"/>
        <v>0</v>
      </c>
      <c r="K171" s="72">
        <f t="shared" si="15"/>
        <v>0</v>
      </c>
    </row>
    <row r="172" spans="1:11" s="6" customFormat="1" ht="48" customHeight="1" hidden="1">
      <c r="A172" s="21">
        <v>41037000</v>
      </c>
      <c r="B172" s="48" t="s">
        <v>148</v>
      </c>
      <c r="C172" s="49"/>
      <c r="D172" s="49"/>
      <c r="E172" s="50" t="e">
        <f t="shared" si="12"/>
        <v>#DIV/0!</v>
      </c>
      <c r="F172" s="49"/>
      <c r="G172" s="49"/>
      <c r="H172" s="50" t="e">
        <f>G172/F172*100</f>
        <v>#DIV/0!</v>
      </c>
      <c r="I172" s="51">
        <f t="shared" si="13"/>
        <v>0</v>
      </c>
      <c r="J172" s="51">
        <f t="shared" si="14"/>
        <v>0</v>
      </c>
      <c r="K172" s="50" t="e">
        <f t="shared" si="15"/>
        <v>#DIV/0!</v>
      </c>
    </row>
    <row r="173" spans="1:11" s="6" customFormat="1" ht="12" customHeight="1" hidden="1">
      <c r="A173" s="21">
        <v>41039700</v>
      </c>
      <c r="B173" s="48" t="s">
        <v>141</v>
      </c>
      <c r="C173" s="49"/>
      <c r="D173" s="49"/>
      <c r="E173" s="50" t="e">
        <f t="shared" si="12"/>
        <v>#DIV/0!</v>
      </c>
      <c r="F173" s="49"/>
      <c r="G173" s="49"/>
      <c r="H173" s="50" t="e">
        <f>G173/F173*100</f>
        <v>#DIV/0!</v>
      </c>
      <c r="I173" s="51">
        <f t="shared" si="13"/>
        <v>0</v>
      </c>
      <c r="J173" s="51">
        <f t="shared" si="14"/>
        <v>0</v>
      </c>
      <c r="K173" s="50" t="e">
        <f t="shared" si="15"/>
        <v>#DIV/0!</v>
      </c>
    </row>
    <row r="174" spans="1:11" s="9" customFormat="1" ht="15.75">
      <c r="A174" s="21"/>
      <c r="B174" s="92" t="s">
        <v>20</v>
      </c>
      <c r="C174" s="8">
        <f>C127+C128</f>
        <v>2763160038.51</v>
      </c>
      <c r="D174" s="8">
        <f>D127+D128</f>
        <v>2768350077.29</v>
      </c>
      <c r="E174" s="31">
        <f t="shared" si="12"/>
        <v>100.187829829169</v>
      </c>
      <c r="F174" s="8">
        <f>F127+F128</f>
        <v>99727993.21000001</v>
      </c>
      <c r="G174" s="93">
        <f>G127+G128</f>
        <v>103722732.74000001</v>
      </c>
      <c r="H174" s="31">
        <f>G174/F174*100</f>
        <v>104.00563512953495</v>
      </c>
      <c r="I174" s="30">
        <f t="shared" si="13"/>
        <v>2862888031.7200003</v>
      </c>
      <c r="J174" s="30">
        <f t="shared" si="14"/>
        <v>2872072810.0299997</v>
      </c>
      <c r="K174" s="31">
        <f t="shared" si="15"/>
        <v>100.32082212815293</v>
      </c>
    </row>
    <row r="175" spans="1:11" s="113" customFormat="1" ht="31.5">
      <c r="A175" s="108"/>
      <c r="B175" s="109" t="s">
        <v>188</v>
      </c>
      <c r="C175" s="110">
        <v>271642535.69</v>
      </c>
      <c r="D175" s="111"/>
      <c r="E175" s="111"/>
      <c r="F175" s="110">
        <v>34506135.69</v>
      </c>
      <c r="G175" s="111"/>
      <c r="H175" s="111"/>
      <c r="I175" s="112">
        <f t="shared" si="13"/>
        <v>306148671.38</v>
      </c>
      <c r="J175" s="111"/>
      <c r="K175" s="111"/>
    </row>
    <row r="176" spans="1:11" s="9" customFormat="1" ht="15.75" customHeight="1" hidden="1">
      <c r="A176" s="10"/>
      <c r="B176" s="11"/>
      <c r="C176" s="12"/>
      <c r="D176" s="12"/>
      <c r="E176" s="12"/>
      <c r="F176" s="12"/>
      <c r="G176" s="12"/>
      <c r="H176" s="12"/>
      <c r="I176" s="12"/>
      <c r="J176" s="12"/>
      <c r="K176" s="12"/>
    </row>
    <row r="177" spans="1:11" s="9" customFormat="1" ht="15.75" customHeight="1">
      <c r="A177" s="10"/>
      <c r="B177" s="11"/>
      <c r="C177" s="12"/>
      <c r="D177" s="12"/>
      <c r="E177" s="12"/>
      <c r="F177" s="12"/>
      <c r="G177" s="12"/>
      <c r="H177" s="12"/>
      <c r="I177" s="12"/>
      <c r="J177" s="12"/>
      <c r="K177" s="12"/>
    </row>
    <row r="178" spans="1:11" s="9" customFormat="1" ht="15.75" customHeight="1" hidden="1">
      <c r="A178" s="10"/>
      <c r="B178" s="11"/>
      <c r="C178" s="12"/>
      <c r="D178" s="12"/>
      <c r="E178" s="12"/>
      <c r="F178" s="12"/>
      <c r="G178" s="12"/>
      <c r="H178" s="12"/>
      <c r="I178" s="12"/>
      <c r="J178" s="12"/>
      <c r="K178" s="12"/>
    </row>
    <row r="179" spans="1:11" s="9" customFormat="1" ht="15.75" customHeight="1">
      <c r="A179" s="10"/>
      <c r="B179" s="11"/>
      <c r="C179" s="12"/>
      <c r="D179" s="12"/>
      <c r="E179" s="12"/>
      <c r="F179" s="12"/>
      <c r="G179" s="12"/>
      <c r="H179" s="12"/>
      <c r="I179" s="12"/>
      <c r="J179" s="12"/>
      <c r="K179" s="12"/>
    </row>
    <row r="180" spans="3:6" ht="36.75" customHeight="1">
      <c r="C180" s="13"/>
      <c r="D180" s="99"/>
      <c r="E180" s="99"/>
      <c r="F180" s="99"/>
    </row>
    <row r="181" spans="1:11" s="14" customFormat="1" ht="30" customHeight="1">
      <c r="A181" s="70" t="s">
        <v>214</v>
      </c>
      <c r="B181" s="71"/>
      <c r="C181" s="70"/>
      <c r="D181" s="71"/>
      <c r="E181" s="71"/>
      <c r="F181" s="71"/>
      <c r="G181" s="71" t="s">
        <v>215</v>
      </c>
      <c r="H181" s="71"/>
      <c r="K181" s="71"/>
    </row>
    <row r="182" spans="2:11" s="14" customFormat="1" ht="14.25" customHeight="1">
      <c r="B182" s="15"/>
      <c r="C182" s="15"/>
      <c r="D182" s="15"/>
      <c r="E182" s="15"/>
      <c r="F182" s="15"/>
      <c r="G182" s="15"/>
      <c r="H182" s="15"/>
      <c r="I182" s="15"/>
      <c r="J182" s="15"/>
      <c r="K182" s="15"/>
    </row>
    <row r="183" spans="2:11" s="14" customFormat="1" ht="18" customHeight="1">
      <c r="B183" s="15"/>
      <c r="C183" s="15"/>
      <c r="D183" s="15"/>
      <c r="E183" s="15"/>
      <c r="F183" s="15"/>
      <c r="G183" s="15"/>
      <c r="H183" s="15"/>
      <c r="I183" s="15"/>
      <c r="J183" s="15"/>
      <c r="K183" s="15"/>
    </row>
    <row r="184" spans="1:11" s="14" customFormat="1" ht="20.25" customHeight="1">
      <c r="A184" s="68" t="s">
        <v>216</v>
      </c>
      <c r="B184" s="68"/>
      <c r="C184" s="15"/>
      <c r="D184" s="15"/>
      <c r="E184" s="15"/>
      <c r="F184" s="15"/>
      <c r="G184" s="15"/>
      <c r="H184" s="15"/>
      <c r="I184" s="15"/>
      <c r="J184" s="15"/>
      <c r="K184" s="15"/>
    </row>
    <row r="185" spans="1:11" s="14" customFormat="1" ht="20.25" customHeight="1">
      <c r="A185" s="68"/>
      <c r="B185" s="68"/>
      <c r="C185" s="15"/>
      <c r="D185" s="15"/>
      <c r="E185" s="15"/>
      <c r="F185" s="15"/>
      <c r="G185" s="15"/>
      <c r="H185" s="15"/>
      <c r="I185" s="15"/>
      <c r="J185" s="15"/>
      <c r="K185" s="15"/>
    </row>
    <row r="186" spans="1:11" s="14" customFormat="1" ht="15" customHeight="1">
      <c r="A186" s="125" t="s">
        <v>133</v>
      </c>
      <c r="B186" s="125"/>
      <c r="C186" s="15"/>
      <c r="D186" s="15"/>
      <c r="E186" s="15"/>
      <c r="F186" s="15"/>
      <c r="G186" s="15"/>
      <c r="H186" s="15"/>
      <c r="I186" s="15"/>
      <c r="J186" s="15"/>
      <c r="K186" s="15"/>
    </row>
    <row r="187" spans="1:11" s="17" customFormat="1" ht="20.25" customHeight="1">
      <c r="A187" s="1"/>
      <c r="B187" s="16"/>
      <c r="C187" s="16"/>
      <c r="D187" s="16"/>
      <c r="E187" s="16"/>
      <c r="F187" s="16"/>
      <c r="G187" s="16"/>
      <c r="H187" s="16"/>
      <c r="I187" s="86"/>
      <c r="J187" s="87"/>
      <c r="K187" s="16"/>
    </row>
    <row r="188" spans="1:11" s="17" customFormat="1" ht="20.25" customHeight="1">
      <c r="A188" s="1"/>
      <c r="B188" s="16"/>
      <c r="C188" s="16"/>
      <c r="D188" s="16"/>
      <c r="E188" s="16"/>
      <c r="F188" s="16"/>
      <c r="G188" s="16"/>
      <c r="H188" s="16"/>
      <c r="I188" s="16"/>
      <c r="J188" s="16"/>
      <c r="K188" s="16"/>
    </row>
    <row r="189" spans="1:11" s="17" customFormat="1" ht="20.25" customHeight="1">
      <c r="A189" s="1"/>
      <c r="B189" s="16"/>
      <c r="C189" s="16"/>
      <c r="D189" s="26"/>
      <c r="E189" s="16"/>
      <c r="F189" s="16"/>
      <c r="G189" s="16"/>
      <c r="H189" s="16"/>
      <c r="I189" s="16"/>
      <c r="J189" s="16"/>
      <c r="K189" s="16"/>
    </row>
    <row r="190" spans="1:11" s="17" customFormat="1" ht="20.25" customHeight="1">
      <c r="A190" s="1"/>
      <c r="B190" s="16"/>
      <c r="C190" s="16"/>
      <c r="D190" s="16"/>
      <c r="E190" s="16"/>
      <c r="F190" s="16"/>
      <c r="G190" s="16"/>
      <c r="H190" s="16"/>
      <c r="I190" s="16"/>
      <c r="J190" s="16"/>
      <c r="K190" s="16"/>
    </row>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sheetData>
  <sheetProtection/>
  <mergeCells count="14">
    <mergeCell ref="C10:E10"/>
    <mergeCell ref="A186:B186"/>
    <mergeCell ref="A135:A137"/>
    <mergeCell ref="A145:A147"/>
    <mergeCell ref="F10:H10"/>
    <mergeCell ref="I10:K10"/>
    <mergeCell ref="H5:K5"/>
    <mergeCell ref="H1:K1"/>
    <mergeCell ref="H2:K2"/>
    <mergeCell ref="H3:K3"/>
    <mergeCell ref="H4:K4"/>
    <mergeCell ref="A8:K8"/>
    <mergeCell ref="A10:A11"/>
    <mergeCell ref="B10:B11"/>
  </mergeCells>
  <printOptions horizontalCentered="1"/>
  <pageMargins left="0.5511811023622047" right="0.1968503937007874" top="1.1811023622047245" bottom="0.7874015748031497" header="0.6692913385826772" footer="0.35433070866141736"/>
  <pageSetup fitToHeight="16" horizontalDpi="600" verticalDpi="600" orientation="landscape" paperSize="9" scale="60" r:id="rId1"/>
  <headerFooter alignWithMargins="0">
    <oddFooter>&amp;R&amp;12Сторінка &amp;P</oddFooter>
  </headerFooter>
  <rowBreaks count="2" manualBreakCount="2">
    <brk id="139" max="10" man="1"/>
    <brk id="160" max="10"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User</cp:lastModifiedBy>
  <cp:lastPrinted>2018-03-01T07:05:01Z</cp:lastPrinted>
  <dcterms:created xsi:type="dcterms:W3CDTF">2014-01-17T10:52:16Z</dcterms:created>
  <dcterms:modified xsi:type="dcterms:W3CDTF">2018-03-01T07:05:06Z</dcterms:modified>
  <cp:category/>
  <cp:version/>
  <cp:contentType/>
  <cp:contentStatus/>
</cp:coreProperties>
</file>