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ikovska_y\Desktop\грудень\2021 рік\бюджет 2021\СМР\Доопрацьовано\"/>
    </mc:Choice>
  </mc:AlternateContent>
  <bookViews>
    <workbookView xWindow="0" yWindow="0" windowWidth="19200" windowHeight="6795" tabRatio="605"/>
  </bookViews>
  <sheets>
    <sheet name="дод 6 (с ) " sheetId="17" r:id="rId1"/>
  </sheets>
  <definedNames>
    <definedName name="_xlnm.Print_Titles" localSheetId="0">'дод 6 (с ) '!$17:$17</definedName>
    <definedName name="_xlnm.Print_Area" localSheetId="0">'дод 6 (с ) '!$A$1:$M$309</definedName>
  </definedNames>
  <calcPr calcId="162913"/>
</workbook>
</file>

<file path=xl/calcChain.xml><?xml version="1.0" encoding="utf-8"?>
<calcChain xmlns="http://schemas.openxmlformats.org/spreadsheetml/2006/main">
  <c r="L149" i="17" l="1"/>
  <c r="J36" i="17"/>
  <c r="K36" i="17"/>
  <c r="L36" i="17"/>
  <c r="I36" i="17"/>
  <c r="L41" i="17"/>
  <c r="L42" i="17"/>
  <c r="L23" i="17"/>
  <c r="L196" i="17" l="1"/>
  <c r="L204" i="17" l="1"/>
  <c r="J140" i="17" l="1"/>
  <c r="K140" i="17"/>
  <c r="I140" i="17"/>
  <c r="L141" i="17"/>
  <c r="J296" i="17" l="1"/>
  <c r="J295" i="17" s="1"/>
  <c r="K296" i="17"/>
  <c r="K295" i="17" s="1"/>
  <c r="J293" i="17"/>
  <c r="J292" i="17" s="1"/>
  <c r="K293" i="17"/>
  <c r="K292" i="17" s="1"/>
  <c r="J289" i="17"/>
  <c r="J288" i="17" s="1"/>
  <c r="K289" i="17"/>
  <c r="K288" i="17" s="1"/>
  <c r="J286" i="17"/>
  <c r="K286" i="17"/>
  <c r="K281" i="17" s="1"/>
  <c r="J282" i="17"/>
  <c r="J258" i="17" s="1"/>
  <c r="K282" i="17"/>
  <c r="K258" i="17" s="1"/>
  <c r="J276" i="17"/>
  <c r="K276" i="17"/>
  <c r="K274" i="17"/>
  <c r="J271" i="17"/>
  <c r="K271" i="17"/>
  <c r="J264" i="17"/>
  <c r="K264" i="17"/>
  <c r="J261" i="17"/>
  <c r="J260" i="17" s="1"/>
  <c r="K261" i="17"/>
  <c r="K260" i="17" s="1"/>
  <c r="J254" i="17"/>
  <c r="J253" i="17" s="1"/>
  <c r="K254" i="17"/>
  <c r="K253" i="17" s="1"/>
  <c r="J247" i="17"/>
  <c r="K247" i="17"/>
  <c r="J248" i="17"/>
  <c r="K248" i="17"/>
  <c r="J244" i="17"/>
  <c r="K244" i="17"/>
  <c r="J242" i="17"/>
  <c r="K242" i="17"/>
  <c r="J237" i="17"/>
  <c r="K237" i="17"/>
  <c r="J232" i="17"/>
  <c r="K232" i="17"/>
  <c r="J229" i="17"/>
  <c r="K229" i="17"/>
  <c r="J224" i="17"/>
  <c r="K224" i="17"/>
  <c r="J221" i="17"/>
  <c r="K221" i="17"/>
  <c r="J214" i="17"/>
  <c r="K214" i="17"/>
  <c r="J207" i="17"/>
  <c r="K207" i="17"/>
  <c r="J189" i="17"/>
  <c r="K189" i="17"/>
  <c r="J183" i="17"/>
  <c r="K183" i="17"/>
  <c r="J181" i="17"/>
  <c r="K181" i="17"/>
  <c r="J173" i="17"/>
  <c r="J169" i="17" s="1"/>
  <c r="J168" i="17" s="1"/>
  <c r="K173" i="17"/>
  <c r="K169" i="17" s="1"/>
  <c r="K168" i="17" s="1"/>
  <c r="K164" i="17"/>
  <c r="J165" i="17"/>
  <c r="J164" i="17" s="1"/>
  <c r="K165" i="17"/>
  <c r="J161" i="17"/>
  <c r="J157" i="17" s="1"/>
  <c r="J156" i="17" s="1"/>
  <c r="K161" i="17"/>
  <c r="K157" i="17" s="1"/>
  <c r="K156" i="17" s="1"/>
  <c r="K147" i="17"/>
  <c r="K146" i="17" s="1"/>
  <c r="J148" i="17"/>
  <c r="K148" i="17"/>
  <c r="J138" i="17"/>
  <c r="K138" i="17"/>
  <c r="J135" i="17"/>
  <c r="K135" i="17"/>
  <c r="J88" i="17"/>
  <c r="K88" i="17"/>
  <c r="K44" i="17"/>
  <c r="K301" i="17"/>
  <c r="J25" i="17"/>
  <c r="J19" i="17" s="1"/>
  <c r="J18" i="17" s="1"/>
  <c r="K25" i="17"/>
  <c r="L21" i="17"/>
  <c r="L22" i="17"/>
  <c r="L24" i="17"/>
  <c r="L26" i="17"/>
  <c r="L27" i="17"/>
  <c r="L28" i="17"/>
  <c r="L29" i="17"/>
  <c r="L30" i="17"/>
  <c r="L31" i="17"/>
  <c r="L32" i="17"/>
  <c r="L33" i="17"/>
  <c r="L37" i="17"/>
  <c r="L38" i="17"/>
  <c r="L39" i="17"/>
  <c r="L40" i="17"/>
  <c r="L45" i="17"/>
  <c r="L46" i="17"/>
  <c r="L47" i="17"/>
  <c r="L48" i="17"/>
  <c r="L49" i="17"/>
  <c r="L50" i="17"/>
  <c r="L51" i="17"/>
  <c r="L52" i="17"/>
  <c r="L53" i="17"/>
  <c r="L54" i="17"/>
  <c r="L55" i="17"/>
  <c r="L56" i="17"/>
  <c r="L57" i="17"/>
  <c r="L58" i="17"/>
  <c r="L59" i="17"/>
  <c r="L60" i="17"/>
  <c r="L61" i="17"/>
  <c r="L62" i="17"/>
  <c r="L63" i="17"/>
  <c r="L64" i="17"/>
  <c r="L65" i="17"/>
  <c r="L66" i="17"/>
  <c r="L67" i="17"/>
  <c r="L68" i="17"/>
  <c r="L69" i="17"/>
  <c r="L70" i="17"/>
  <c r="L71" i="17"/>
  <c r="L72" i="17"/>
  <c r="L73" i="17"/>
  <c r="L74" i="17"/>
  <c r="L75" i="17"/>
  <c r="L76" i="17"/>
  <c r="L77" i="17"/>
  <c r="L78" i="17"/>
  <c r="L79" i="17"/>
  <c r="L80" i="17"/>
  <c r="L81" i="17"/>
  <c r="L82" i="17"/>
  <c r="L83" i="17"/>
  <c r="L84" i="17"/>
  <c r="L85" i="17"/>
  <c r="L86" i="17"/>
  <c r="L87" i="17"/>
  <c r="L89" i="17"/>
  <c r="L90" i="17"/>
  <c r="L91" i="17"/>
  <c r="L92" i="17"/>
  <c r="L93" i="17"/>
  <c r="L94" i="17"/>
  <c r="L95" i="17"/>
  <c r="L96" i="17"/>
  <c r="L97" i="17"/>
  <c r="L98" i="17"/>
  <c r="L99" i="17"/>
  <c r="L100" i="17"/>
  <c r="L101" i="17"/>
  <c r="L102" i="17"/>
  <c r="L103" i="17"/>
  <c r="L104" i="17"/>
  <c r="L105" i="17"/>
  <c r="L106" i="17"/>
  <c r="L107" i="17"/>
  <c r="L108" i="17"/>
  <c r="L109" i="17"/>
  <c r="L110" i="17"/>
  <c r="L111" i="17"/>
  <c r="L112" i="17"/>
  <c r="L113" i="17"/>
  <c r="L114" i="17"/>
  <c r="L115" i="17"/>
  <c r="L116" i="17"/>
  <c r="L117" i="17"/>
  <c r="L118" i="17"/>
  <c r="L119" i="17"/>
  <c r="L120" i="17"/>
  <c r="L121" i="17"/>
  <c r="L122" i="17"/>
  <c r="L123" i="17"/>
  <c r="L124" i="17"/>
  <c r="L125" i="17"/>
  <c r="L126" i="17"/>
  <c r="L127" i="17"/>
  <c r="L128" i="17"/>
  <c r="L129" i="17"/>
  <c r="L130" i="17"/>
  <c r="L131" i="17"/>
  <c r="L132" i="17"/>
  <c r="L133" i="17"/>
  <c r="L134" i="17"/>
  <c r="L136" i="17"/>
  <c r="L137" i="17"/>
  <c r="L139" i="17"/>
  <c r="L142" i="17"/>
  <c r="L143" i="17"/>
  <c r="L144" i="17"/>
  <c r="L145" i="17"/>
  <c r="L151" i="17"/>
  <c r="L152" i="17"/>
  <c r="L153" i="17"/>
  <c r="L154" i="17"/>
  <c r="L155" i="17"/>
  <c r="L148" i="17" s="1"/>
  <c r="L158" i="17"/>
  <c r="L159" i="17"/>
  <c r="L160" i="17"/>
  <c r="L162" i="17"/>
  <c r="L163" i="17"/>
  <c r="L166" i="17"/>
  <c r="L167" i="17"/>
  <c r="L170" i="17"/>
  <c r="L171" i="17"/>
  <c r="L172" i="17"/>
  <c r="L174" i="17"/>
  <c r="L175" i="17"/>
  <c r="L176" i="17"/>
  <c r="L177" i="17"/>
  <c r="L178" i="17"/>
  <c r="L182" i="17"/>
  <c r="L184" i="17"/>
  <c r="L185" i="17"/>
  <c r="L186" i="17"/>
  <c r="L187" i="17"/>
  <c r="L190" i="17"/>
  <c r="L191" i="17"/>
  <c r="L192" i="17"/>
  <c r="L193" i="17"/>
  <c r="L194" i="17"/>
  <c r="L195" i="17"/>
  <c r="L197" i="17"/>
  <c r="L198" i="17"/>
  <c r="L199" i="17"/>
  <c r="L200" i="17"/>
  <c r="L201" i="17"/>
  <c r="L205" i="17"/>
  <c r="L206" i="17"/>
  <c r="L208" i="17"/>
  <c r="L209" i="17"/>
  <c r="L210" i="17"/>
  <c r="L211" i="17"/>
  <c r="L212" i="17"/>
  <c r="L215" i="17"/>
  <c r="L216" i="17"/>
  <c r="L217" i="17"/>
  <c r="L218" i="17"/>
  <c r="L219" i="17"/>
  <c r="L220" i="17"/>
  <c r="L222" i="17"/>
  <c r="L223" i="17"/>
  <c r="L225" i="17"/>
  <c r="L226" i="17"/>
  <c r="L227" i="17"/>
  <c r="L228" i="17"/>
  <c r="L230" i="17"/>
  <c r="L229" i="17" s="1"/>
  <c r="L233" i="17"/>
  <c r="L234" i="17"/>
  <c r="L235" i="17"/>
  <c r="L236" i="17"/>
  <c r="L238" i="17"/>
  <c r="L239" i="17"/>
  <c r="L240" i="17"/>
  <c r="L241" i="17"/>
  <c r="L243" i="17"/>
  <c r="L242" i="17" s="1"/>
  <c r="L245" i="17"/>
  <c r="L246" i="17"/>
  <c r="L249" i="17"/>
  <c r="L250" i="17"/>
  <c r="L248" i="17" s="1"/>
  <c r="L181" i="17" s="1"/>
  <c r="L251" i="17"/>
  <c r="L252" i="17"/>
  <c r="L255" i="17"/>
  <c r="L254" i="17" s="1"/>
  <c r="L253" i="17" s="1"/>
  <c r="L259" i="17"/>
  <c r="L262" i="17"/>
  <c r="L261" i="17" s="1"/>
  <c r="L260" i="17" s="1"/>
  <c r="L265" i="17"/>
  <c r="L266" i="17"/>
  <c r="L267" i="17"/>
  <c r="L268" i="17"/>
  <c r="L269" i="17"/>
  <c r="L270" i="17"/>
  <c r="L272" i="17"/>
  <c r="L273" i="17"/>
  <c r="L275" i="17"/>
  <c r="L274" i="17" s="1"/>
  <c r="L277" i="17"/>
  <c r="L278" i="17"/>
  <c r="L279" i="17"/>
  <c r="L284" i="17"/>
  <c r="L285" i="17"/>
  <c r="L282" i="17" s="1"/>
  <c r="L258" i="17" s="1"/>
  <c r="L287" i="17"/>
  <c r="L286" i="17" s="1"/>
  <c r="L290" i="17"/>
  <c r="L291" i="17"/>
  <c r="L294" i="17"/>
  <c r="L293" i="17" s="1"/>
  <c r="L292" i="17" s="1"/>
  <c r="L297" i="17"/>
  <c r="L298" i="17"/>
  <c r="L299" i="17"/>
  <c r="L20" i="17"/>
  <c r="L276" i="17" l="1"/>
  <c r="L140" i="17"/>
  <c r="L138" i="17" s="1"/>
  <c r="K302" i="17"/>
  <c r="K188" i="17"/>
  <c r="L247" i="17"/>
  <c r="L237" i="17"/>
  <c r="L244" i="17"/>
  <c r="L221" i="17"/>
  <c r="L271" i="17"/>
  <c r="L232" i="17"/>
  <c r="L231" i="17" s="1"/>
  <c r="L224" i="17"/>
  <c r="L165" i="17"/>
  <c r="L164" i="17" s="1"/>
  <c r="J302" i="17"/>
  <c r="J231" i="17"/>
  <c r="K263" i="17"/>
  <c r="K19" i="17"/>
  <c r="K18" i="17" s="1"/>
  <c r="L296" i="17"/>
  <c r="L295" i="17" s="1"/>
  <c r="L289" i="17"/>
  <c r="L288" i="17" s="1"/>
  <c r="L214" i="17"/>
  <c r="L189" i="17"/>
  <c r="L183" i="17"/>
  <c r="L301" i="17"/>
  <c r="L302" i="17"/>
  <c r="L207" i="17"/>
  <c r="L161" i="17"/>
  <c r="L157" i="17" s="1"/>
  <c r="L156" i="17" s="1"/>
  <c r="L173" i="17"/>
  <c r="L169" i="17" s="1"/>
  <c r="L168" i="17" s="1"/>
  <c r="L88" i="17"/>
  <c r="L135" i="17"/>
  <c r="L25" i="17"/>
  <c r="L19" i="17" s="1"/>
  <c r="L44" i="17"/>
  <c r="K280" i="17"/>
  <c r="K231" i="17"/>
  <c r="J213" i="17"/>
  <c r="K213" i="17"/>
  <c r="K43" i="17"/>
  <c r="L213" i="17" l="1"/>
  <c r="K180" i="17"/>
  <c r="K179" i="17" s="1"/>
  <c r="K257" i="17"/>
  <c r="K256" i="17" s="1"/>
  <c r="K35" i="17"/>
  <c r="K34" i="17" s="1"/>
  <c r="L43" i="17"/>
  <c r="J274" i="17"/>
  <c r="J263" i="17" s="1"/>
  <c r="I274" i="17"/>
  <c r="K300" i="17" l="1"/>
  <c r="L35" i="17"/>
  <c r="L34" i="17" s="1"/>
  <c r="J150" i="17"/>
  <c r="J147" i="17" l="1"/>
  <c r="J146" i="17" s="1"/>
  <c r="L150" i="17"/>
  <c r="L147" i="17" s="1"/>
  <c r="L146" i="17" s="1"/>
  <c r="J203" i="17"/>
  <c r="L203" i="17" l="1"/>
  <c r="J188" i="17"/>
  <c r="J180" i="17" s="1"/>
  <c r="J179" i="17" s="1"/>
  <c r="I189" i="17"/>
  <c r="I214" i="17" l="1"/>
  <c r="J283" i="17"/>
  <c r="J281" i="17" s="1"/>
  <c r="J280" i="17" s="1"/>
  <c r="J257" i="17" s="1"/>
  <c r="J256" i="17" s="1"/>
  <c r="I242" i="17"/>
  <c r="J44" i="17"/>
  <c r="I301" i="17"/>
  <c r="J301" i="17"/>
  <c r="I296" i="17"/>
  <c r="I295" i="17" s="1"/>
  <c r="I293" i="17"/>
  <c r="I292" i="17" s="1"/>
  <c r="I289" i="17"/>
  <c r="I288" i="17" s="1"/>
  <c r="I286" i="17"/>
  <c r="I283" i="17"/>
  <c r="I282" i="17"/>
  <c r="I258" i="17" s="1"/>
  <c r="I276" i="17"/>
  <c r="I271" i="17"/>
  <c r="L264" i="17"/>
  <c r="L263" i="17" s="1"/>
  <c r="I261" i="17"/>
  <c r="I260" i="17" s="1"/>
  <c r="I254" i="17"/>
  <c r="I253" i="17" s="1"/>
  <c r="I248" i="17"/>
  <c r="I181" i="17" s="1"/>
  <c r="I247" i="17"/>
  <c r="I244" i="17"/>
  <c r="I237" i="17"/>
  <c r="I232" i="17"/>
  <c r="I229" i="17"/>
  <c r="G227" i="17"/>
  <c r="I224" i="17"/>
  <c r="I221" i="17"/>
  <c r="I207" i="17"/>
  <c r="I202" i="17"/>
  <c r="L202" i="17" s="1"/>
  <c r="L188" i="17" s="1"/>
  <c r="L180" i="17" s="1"/>
  <c r="L179" i="17" s="1"/>
  <c r="G192" i="17"/>
  <c r="I183" i="17"/>
  <c r="I173" i="17"/>
  <c r="I169" i="17" s="1"/>
  <c r="I168" i="17" s="1"/>
  <c r="I165" i="17"/>
  <c r="I164" i="17" s="1"/>
  <c r="I161" i="17"/>
  <c r="I157" i="17" s="1"/>
  <c r="I156" i="17" s="1"/>
  <c r="I148" i="17"/>
  <c r="I147" i="17"/>
  <c r="I146" i="17" s="1"/>
  <c r="I138" i="17"/>
  <c r="I135" i="17"/>
  <c r="I88" i="17"/>
  <c r="I44" i="17"/>
  <c r="I25" i="17"/>
  <c r="I19" i="17" l="1"/>
  <c r="I18" i="17" s="1"/>
  <c r="I188" i="17"/>
  <c r="I281" i="17"/>
  <c r="I280" i="17" s="1"/>
  <c r="L283" i="17"/>
  <c r="L281" i="17" s="1"/>
  <c r="L280" i="17" s="1"/>
  <c r="L257" i="17" s="1"/>
  <c r="L256" i="17" s="1"/>
  <c r="I213" i="17"/>
  <c r="I43" i="17"/>
  <c r="I264" i="17"/>
  <c r="I263" i="17" s="1"/>
  <c r="I302" i="17"/>
  <c r="J43" i="17"/>
  <c r="L18" i="17"/>
  <c r="I231" i="17"/>
  <c r="J35" i="17" l="1"/>
  <c r="J34" i="17" s="1"/>
  <c r="J300" i="17" s="1"/>
  <c r="I35" i="17"/>
  <c r="I34" i="17" s="1"/>
  <c r="I180" i="17"/>
  <c r="I179" i="17" s="1"/>
  <c r="L300" i="17"/>
  <c r="I257" i="17"/>
  <c r="I256" i="17" s="1"/>
  <c r="I300" i="17" l="1"/>
</calcChain>
</file>

<file path=xl/sharedStrings.xml><?xml version="1.0" encoding="utf-8"?>
<sst xmlns="http://schemas.openxmlformats.org/spreadsheetml/2006/main" count="601" uniqueCount="376">
  <si>
    <t>Управління капітального будівництва та дорожнього господарства Сумської міської ради</t>
  </si>
  <si>
    <t>Будівництво об'єктів житлово-комунального господарства</t>
  </si>
  <si>
    <t>0443</t>
  </si>
  <si>
    <t>Будівництво медичних установ та закладів</t>
  </si>
  <si>
    <t>Проектування, реставрація та охорона пам'яток архітектури</t>
  </si>
  <si>
    <t>Заходи з енергозбереження</t>
  </si>
  <si>
    <t>0200000</t>
  </si>
  <si>
    <t>Виконавчий комітет Сумської міської ради</t>
  </si>
  <si>
    <t>0210000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</si>
  <si>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</si>
  <si>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</si>
  <si>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</si>
  <si>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0320</t>
  </si>
  <si>
    <t>Департамент інфраструктури міста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</si>
  <si>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</si>
  <si>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</si>
  <si>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</si>
  <si>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 / вид будівельних робіт, у тому числі проектні роботи</t>
  </si>
  <si>
    <t>Загальна тривалість будівництва                  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</si>
  <si>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</si>
  <si>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</si>
  <si>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Рівень готовності об'єкта на кінець бюджетного періоду, %</t>
  </si>
  <si>
    <t>Будівництво інших об'єктів комунальної власності</t>
  </si>
  <si>
    <t>1. Капітальне будівництво (придбання) інших об'єктів</t>
  </si>
  <si>
    <t>2. Реконструкція та реставрація інших об'єктів</t>
  </si>
  <si>
    <t>2. Реконструкція житлового фонду (приміщень)</t>
  </si>
  <si>
    <t>3. Реконструкція та реставрація інших об'єктів</t>
  </si>
  <si>
    <t>Реставрація покрівлі та фасаду житлового будинку по вул.Соборна, 32 в м. Суми</t>
  </si>
  <si>
    <t xml:space="preserve">Нове будівництво дитячого садка у 12 мікрорайоні за адресою: м. Суми, вул. Інтернаціоналістів, 35 </t>
  </si>
  <si>
    <t>Реконструкція неврологічного відділення КУ  «СМКЛ № 4» по вул. Металургів, 38</t>
  </si>
  <si>
    <t>Будівництво кладовища в районі 40-ї підстанції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</si>
  <si>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</si>
  <si>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Реконструкція Театральної площі</t>
  </si>
  <si>
    <t>Реконструкція - термомодернізація будівлі КУ ССШ №7 ім. М. Савченка СМР по вул. Лесі Українки, 23 в м. Суми</t>
  </si>
  <si>
    <t>Реконструкція - термомодернізація будівлі КУ Сумська СШ № 9 по вул. Даргомижського, 3 в м. Суми</t>
  </si>
  <si>
    <t xml:space="preserve">Реконструкція парку ім. І.М. Кожедуба </t>
  </si>
  <si>
    <t>2018-2021</t>
  </si>
  <si>
    <t>2018-2023</t>
  </si>
  <si>
    <t>2019-2025</t>
  </si>
  <si>
    <t>2019-2021</t>
  </si>
  <si>
    <t>2017-2021</t>
  </si>
  <si>
    <t>Будівництво скверу по вул. Петропавлівська, 94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</si>
  <si>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</si>
  <si>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>Будівництво кладовища в районі селища Новоселиця</t>
  </si>
  <si>
    <t>2014-2025</t>
  </si>
  <si>
    <t>2018-2022</t>
  </si>
  <si>
    <t>2020-2021</t>
  </si>
  <si>
    <t>0111</t>
  </si>
  <si>
    <t>0160</t>
  </si>
  <si>
    <t>0214060</t>
  </si>
  <si>
    <t>4060</t>
  </si>
  <si>
    <t>0828</t>
  </si>
  <si>
    <t>0214081</t>
  </si>
  <si>
    <t>4081</t>
  </si>
  <si>
    <t>0829</t>
  </si>
  <si>
    <t>Забезпечення діяльності інших закладів в галузі культури і мистецтва</t>
  </si>
  <si>
    <t>0810</t>
  </si>
  <si>
    <t>0217670</t>
  </si>
  <si>
    <t>7670</t>
  </si>
  <si>
    <t>0490</t>
  </si>
  <si>
    <t>Внески до статутного капіталу суб’єктів господарювання</t>
  </si>
  <si>
    <t>0600000</t>
  </si>
  <si>
    <t>0610000</t>
  </si>
  <si>
    <t>Управління  освіти і науки Сумської міської ради</t>
  </si>
  <si>
    <t>0922</t>
  </si>
  <si>
    <t>0990</t>
  </si>
  <si>
    <t>Забезпечення діяльності інших закладів у сфері освіти</t>
  </si>
  <si>
    <t>0617640</t>
  </si>
  <si>
    <t>0470</t>
  </si>
  <si>
    <t>0700000</t>
  </si>
  <si>
    <t>0710000</t>
  </si>
  <si>
    <t>0712010</t>
  </si>
  <si>
    <t>0731</t>
  </si>
  <si>
    <t>Багатопрофільна стаціонарна медична допомога населенню</t>
  </si>
  <si>
    <t>0712030</t>
  </si>
  <si>
    <t>0733</t>
  </si>
  <si>
    <t>Лікарсько-акушерська допомога вагітним, породіллям та новонародженим</t>
  </si>
  <si>
    <t>0717640</t>
  </si>
  <si>
    <t>0800000</t>
  </si>
  <si>
    <t>0810000</t>
  </si>
  <si>
    <t xml:space="preserve">Департамент соціального захисту населення Сумської міської ради </t>
  </si>
  <si>
    <t>0813241</t>
  </si>
  <si>
    <t>1090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</si>
  <si>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</si>
  <si>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</si>
  <si>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</si>
  <si>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0900000</t>
  </si>
  <si>
    <t>Управління  «Служба у справах дітей» Сумської міської ради</t>
  </si>
  <si>
    <t>0910000</t>
  </si>
  <si>
    <t>0913111</t>
  </si>
  <si>
    <t>1040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</si>
  <si>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</si>
  <si>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1000000</t>
  </si>
  <si>
    <t>Відділ культури Сумської міської ради</t>
  </si>
  <si>
    <t>1010000</t>
  </si>
  <si>
    <t>1014030</t>
  </si>
  <si>
    <t>0824</t>
  </si>
  <si>
    <t>Забезпечення діяльності бібліотек</t>
  </si>
  <si>
    <t>1017640</t>
  </si>
  <si>
    <t>0610</t>
  </si>
  <si>
    <t>Експлуатація та технічне обслуговування житлового фонду</t>
  </si>
  <si>
    <t>0620</t>
  </si>
  <si>
    <t>Забезпечення діяльності водопровідно-каналізаційного господарства</t>
  </si>
  <si>
    <t>Забезпечення надійної та безперебійної експлуатації ліфтів</t>
  </si>
  <si>
    <t>Організація благоустрою населених пунктів</t>
  </si>
  <si>
    <t>0180</t>
  </si>
  <si>
    <t>Інші субвенції з місцевого бюджету</t>
  </si>
  <si>
    <t>1400000</t>
  </si>
  <si>
    <t>Управління «Інспекція з благоустрою міста Суми» Сумської міської ради</t>
  </si>
  <si>
    <t>1410000</t>
  </si>
  <si>
    <t>3100000</t>
  </si>
  <si>
    <t>Департамент забезпечення ресурсних платежів Сумської міської ради</t>
  </si>
  <si>
    <t>3110000</t>
  </si>
  <si>
    <t>Проведення експертної грошової оцінки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</si>
  <si>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</si>
  <si>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Капітальний ремонт інших об`єктів</t>
  </si>
  <si>
    <t>Капітальний ремонт житлового фонду (приміщень)</t>
  </si>
  <si>
    <t>Дослідження і розробки, окремі заходи розвитку по реалізації державних (регіональних) програм</t>
  </si>
  <si>
    <t>Нове будівництво тротуару вздовж дороги в селі Верхнє Піщане по вул. Парнянській (з обох сторін проїзної частини)</t>
  </si>
  <si>
    <t>Реконструкція та реставрація інших об'єктів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</si>
  <si>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вул. Привокзальна, 4/13 </t>
  </si>
  <si>
    <t>РОЗПОДІЛ</t>
  </si>
  <si>
    <t>Забезпечення діяльності палаців i будинків культури, клубів, центрів дозвілля та інших клубних закладів</t>
  </si>
  <si>
    <t>1014060</t>
  </si>
  <si>
    <t>Забезпечення діяльності палаців i будинків культури, клубів, центрів дозвілля та iнших клубних закладів</t>
  </si>
  <si>
    <t>Код Функціо-нальної класифікації видатків та кредиту-вання бюджету</t>
  </si>
  <si>
    <t>Будівництво споруд, установ та закладів фізичної культури і спорту</t>
  </si>
  <si>
    <t>Співфінансування інвестиційних проектів, що реалізуються за рахунок коштів державного фонду регіонального розвитку</t>
  </si>
  <si>
    <t>Нове будівництво ділянки водогону за адресою: м. Суми, с.Піщане, вул. Шкільна від будинку № 29</t>
  </si>
  <si>
    <t>Інші програми та заходи у сфері охорони здоров’я</t>
  </si>
  <si>
    <t>0712152</t>
  </si>
  <si>
    <t>0763</t>
  </si>
  <si>
    <t>0617321</t>
  </si>
  <si>
    <t xml:space="preserve">Будівництво освітніх установ та закладів </t>
  </si>
  <si>
    <t xml:space="preserve">Нове будівництво зони відпочинку на річці Псел по пров. Дачний, 9 </t>
  </si>
  <si>
    <t>0717322</t>
  </si>
  <si>
    <t>0217325</t>
  </si>
  <si>
    <t>7325</t>
  </si>
  <si>
    <t>Капітальний ремонт інших об`єктів, у т.ч. за рахунок:</t>
  </si>
  <si>
    <t xml:space="preserve">Департамент інфраструктури міста Сумської міської ради, у т.ч. за рахунок: </t>
  </si>
  <si>
    <t>місцевого запозичення</t>
  </si>
  <si>
    <t>Управління капітального будівництва та дорожнього господарства Сумської міської ради, у т.ч. за рахунок:</t>
  </si>
  <si>
    <t>Всього видатків, у т.ч. за рахунок:</t>
  </si>
  <si>
    <t>0217330</t>
  </si>
  <si>
    <t>7330</t>
  </si>
  <si>
    <t>0817323</t>
  </si>
  <si>
    <t xml:space="preserve">Реконструкція полігону для складування твердих побутових відходів з укріпленням існуючих огороджувальних дамб та улаштуванням дороги на території В. Бобрицького старостинського округу Верхньосироватської сільської ради Сумського району Сумської області </t>
  </si>
  <si>
    <t>Будівництво установ та закладів соціальної сфери</t>
  </si>
  <si>
    <t>0210160</t>
  </si>
  <si>
    <t>Реалізація проекту «Підвищення енергоефективності в освітніх закладах міста Суми», в тому числі:</t>
  </si>
  <si>
    <t>Ремонт (реставраційний) інженерних систем будівлі гімназії (систем протипожежного захисту) у складі: системи пожежної сигналізації, системи оповіщення про пожежу та системи централізованого пожежного спостерігання: «Корпус № 1 Комунальної установи Сумська класична гімназія Сумської міської ради по вул. Троїцька, 3 в м. Суми» та «Корпус № 2 Комунальної установи Сумська класична гімназія Сумської міської ради по вул. Троїцька, 5 в м. Суми»</t>
  </si>
  <si>
    <t>0215061</t>
  </si>
  <si>
    <t>5061</t>
  </si>
  <si>
    <t>Забезпечення діяльності місцевих центрів фізичного здоров'я населення «Спорт для всіх» та проведення фізкультурно-масових заходів серед населення регіону</t>
  </si>
  <si>
    <t>2021-2023</t>
  </si>
  <si>
    <t>Реконструкція спортивного майданчика з влаштуванням штучного покриття в районі житлового будинку №51 В по вул. Іллінська</t>
  </si>
  <si>
    <t>Будівля Реального училища (школа № 4), м.Суми – реставрація</t>
  </si>
  <si>
    <t>Нове будівництво теплотраси від ТК 214/5 до ТК 208/1 2d 159 мм за адресою: м. Суми, вул. Юрія Вєтрова, 4</t>
  </si>
  <si>
    <t xml:space="preserve">Реконструкція об’єктів житлово-комунального господарства: влаштування пандусів до житлового будинку за адресою: вул. Ковпака, 17 п.3 м. Суми </t>
  </si>
  <si>
    <t xml:space="preserve">Реконструкція об’єктів житлово-комунального господарства: влаштування пандусів до житлового будинку за адресою: вул. Ковпака, 67, п.1 м. Суми </t>
  </si>
  <si>
    <t>Реконструкція розподільчих теплових мереж, які проходять по вул. Кузнечна та підключені до елеваторного вузла будинку по вул. Першотравнева, 10А</t>
  </si>
  <si>
    <t>Реконструкція каналізаційних мереж по вул. Супруна, 19; 17/1 з перепідключенням до централізованої каналізаційної мережі</t>
  </si>
  <si>
    <t>4. Капітальний ремонт інших об`єктів</t>
  </si>
  <si>
    <t xml:space="preserve">Реконструкція  підпірної гідроспоруди під Шевченківським мостом </t>
  </si>
  <si>
    <t>Реставрація покрівлі та фасаду житлового будинку по вул.Соборна, 27</t>
  </si>
  <si>
    <t>КП «Центр догляду за тваринами» Сумської міської ради</t>
  </si>
  <si>
    <t>Нове будівництво шахтного колодязя в с.Битиця</t>
  </si>
  <si>
    <t>Капітальний ремонт самопливного залізобетонного каналізаційного колектора Д-1800 мм, що проходить по території КНС-2 по вул. Луговій від КК №1 до грабельного приміщення КНС із заміною залізобетонних кілець та плити перекриття в КК №1</t>
  </si>
  <si>
    <t>Нове будівництво місцевої автоматизованої системи централізованого оповіщення м. Суми</t>
  </si>
  <si>
    <t>Будівництво дитячого майданчика  на території Сумського ДНЗ (ясла-садок) № 35 «Дюймовочка»</t>
  </si>
  <si>
    <t>Нове будівництво скейт-парку по вул. Ковпака, 77Б-81Б в м. Суми</t>
  </si>
  <si>
    <t>1600000</t>
  </si>
  <si>
    <t>Управління архітектури та містобудування Сумської міської ради</t>
  </si>
  <si>
    <t>1610000</t>
  </si>
  <si>
    <t>1617350</t>
  </si>
  <si>
    <t>Розроблення схем планування та забудови територій (містобудівної документації)</t>
  </si>
  <si>
    <t>0610160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</si>
  <si>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</si>
  <si>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 xml:space="preserve">Управління охорони здоров’я Сумської міської ради  </t>
  </si>
  <si>
    <t xml:space="preserve">Управління охорони здоров’я Сумської міської ради, у т.ч. за рахунок:  </t>
  </si>
  <si>
    <t>0710160</t>
  </si>
  <si>
    <t>0810160</t>
  </si>
  <si>
    <t>0910160</t>
  </si>
  <si>
    <t>1014081</t>
  </si>
  <si>
    <t>1017324</t>
  </si>
  <si>
    <t>Будівництво установ та закладів культури</t>
  </si>
  <si>
    <t>Нове будівництво шахтного колодязя в с.Вільшанка</t>
  </si>
  <si>
    <t xml:space="preserve">Будівництво напірного каналізаційного колектору від КНС-9 до проспекту Михайла Лушпи в м. Суми з переврізкою в збудований напірний колектор </t>
  </si>
  <si>
    <t>Реконструкція теплових мереж з підключенням навантаження від КППК до ТЕЦ ТОВ «Сумитеплоенерго» м. Суми</t>
  </si>
  <si>
    <t>Капітальний ремонт по заміні системи опалення та встановленню вентиляційної системи у спортивних залах по вулиці Праці, 5</t>
  </si>
  <si>
    <t>Капітальний ремонт спортивних залів, тиру та коридорів підвального приміщення по вулиці Праці,5</t>
  </si>
  <si>
    <t>Капітальний ремонт спортивної зали відділення боксу МКЗ «КДЮСШ «Суми», м.Суми вул.Праці, 5</t>
  </si>
  <si>
    <t>Капітальний ремонт підвальних приміщень адмінбудівлі по вул. Горького, 21 м.Суми</t>
  </si>
  <si>
    <t>2021</t>
  </si>
  <si>
    <t xml:space="preserve">Капітальний ремонт по облаштуванню будівлі закладу пристроями захисту від прямих попадань блискавки і вторинних її проявів Комунальної установи Сумська спеціалізована школа І-ІІІ ступенів  № 1 ім. В.Стрельченка, м.Суми, Сумської області </t>
  </si>
  <si>
    <t xml:space="preserve">Капітальний ремонт обладнання пристроїв захисту від прямих попадань блискавки і вторинних її проявів  Комунальної установи Сумська спеціалізована школа І-ІІІ ступенів № 2 ім. Д. Косаренка, м.Суми, Сумської області </t>
  </si>
  <si>
    <t xml:space="preserve">Капітальний ремонт внутрішніх приміщень Комунальної установи Сумська спеціалізована школа I-III ступенів  №3 ім. генерал -лейтенанта А.Морозова, м.Суми, Сумської області </t>
  </si>
  <si>
    <t>Капітальний ремонт харчоблоку Комунальної установи Сумська загальноосвітня школа І-ІІІ ступенів № 4 імені Героя України Олександра Аніщенка Сумської міської ради</t>
  </si>
  <si>
    <t>Капітальний ремонт приміщення  Комунальної установи Сумська загальноосвітня школа І-ІІІ ступенів № 5 м.Суми, Сумської області</t>
  </si>
  <si>
    <t>Розробка проекту обладнання пристроями захисту від прямих попадань блискавки і вторинних її  проявів Комунальної установи Сумська загальноосвітня школа І-ІІІ ступенів № 6 м.Суми, Сумської області</t>
  </si>
  <si>
    <t>Капітальний ремонт даху Комунальної установи Сумська загальноосвітня школа І-ІІІ ступенів № 6 м.Суми, Сумської області</t>
  </si>
  <si>
    <t>Капітальний ремонт харчоблоку Комунальної установи Сумська спеціалізована школа І-ІІІ ступенів № 7 імені Максима Савченка Сумської міської ради</t>
  </si>
  <si>
    <t xml:space="preserve">Капітальний ремонт туалетів  Комунальної установи Сумська загальноосвітня школа I-III ступенів  №8 Сумської міської ради </t>
  </si>
  <si>
    <t>Капітальний ремонт туалетів Комунальної установи Сумська спеціалізована школа І-ІІІ ступенів № 9, м.Суми, Сумської області</t>
  </si>
  <si>
    <t xml:space="preserve">Капітальний ремонт приміщення їдальні (варочний цех) Комунальної установи Сумська спеціалізована школа І-ІІІ ступенів № 10 ім. Героя Радянського Союзу О.Бутка, м.Суми, Сумської області </t>
  </si>
  <si>
    <t xml:space="preserve">Капітальний ремонт ел. щитової в корпусі №1 з відокремленими протипожежними перегородками та металевими дверима Комунальної установи Сумська загальноосвітня школа І-ІІІ ступенів № 13 ім. А.С.Мачуленка, м.Суми, Сумської області </t>
  </si>
  <si>
    <t xml:space="preserve">Капітальний ремонт приміщення Комунальної установи Сумська спеціалізована школа І-ІІІ ступенів № 17, м.Суми, Сумської області </t>
  </si>
  <si>
    <t>Капітальний приміщення  харчоблоку  Комунальної установи Сумська загальноосвітня школа І-ІІІ ступенів № 20, м.Суми, Сумської області</t>
  </si>
  <si>
    <t>Капітальний ремонт  бібліотеки Комунальної установи Сумська загальноосвітня школа І-ІІІ ступенів № 22 імені Ігоря Гольченка Сумської міської ради</t>
  </si>
  <si>
    <t>Капітальний ремонт вимощення навколо будівлі  Комунальної установи Сумська загальноосвітня школа І-ІІІ ступенів № 22 імені Ігоря Гольченка Сумської міської ради</t>
  </si>
  <si>
    <t>Капітальний ремонт з улаштування тротуарної плитки   Комунальної установи Сумська загальноосвітня школа І-ІІІ ступенів № 22 імені Ігоря Гольченка Сумської міської ради</t>
  </si>
  <si>
    <t xml:space="preserve">Капітальний ремонт системи опалення  Комунальної установи Сумська загальноосвітня школа І-ІІІ ступенів № 23, м.Суми, Сумської області </t>
  </si>
  <si>
    <t xml:space="preserve">Капітальний ремонт харчоблоку Комунальної установи Сумська загальноосвітня школа І-ІІІ ступенів № 23, м.Суми, Сумської області </t>
  </si>
  <si>
    <t xml:space="preserve">Капітальний ремонт 3-го поверху  Комунальної установи Сумська спеціалізована школа І-ІІІ ступенів № 25, м.Суми, Сумської області </t>
  </si>
  <si>
    <t xml:space="preserve">Монтаж системи автоматичної пожежної сигналізації, оповіщення людей та передавання тривожних сповіщень  Комунальної установи Сумська гімназія № 1 м. Суми, Сумської області </t>
  </si>
  <si>
    <t xml:space="preserve">Капітальний ремонт інженерних  мереж Комунальної установи  Піщанська загальноосвітня школа I-II ступенів м. Суми, Сумської області </t>
  </si>
  <si>
    <t xml:space="preserve">Капітальний ремонт приміщення майстерні Комунальної установи В. Піщанська загальноосвітня школа I-II ступенів м. Суми, Сумської області </t>
  </si>
  <si>
    <t>Капітальний ремонт підлоги харчоблоку Сумського дошкільного навчального закладу (центр розвитку дитини) № 13 «Купава» Сумської міської ради</t>
  </si>
  <si>
    <t xml:space="preserve">Капітальний ремонт куточків видачі їжі по групах Сумського дошкільного навчального закладу (центр розвитку дитини) № 14 «Золотий півник» Сумської міської ради </t>
  </si>
  <si>
    <t xml:space="preserve">Капітальний ремонт пральні Сумського дошкільного навчального закладу (центр розвитку дитини) № 26 «Ласкавушка» Сумської міської ради </t>
  </si>
  <si>
    <t xml:space="preserve">Капітальний ремонт харчоблоку Сумського дошкільного навчального закладу (центр розвитку дитини) № 28 «Ювілейний» Сумської міської ради </t>
  </si>
  <si>
    <t xml:space="preserve">Капітальний ремонт  пральні Сумського дошкільного навчального закладу (ясла - садок) № 32 «Ластівка» м.Суми, Сумської області   </t>
  </si>
  <si>
    <t xml:space="preserve">Капітальний ремонт туалетних кімнат Сумського дошкільного навчального закладу (ясла - садок) № 33 «Маринка» м.Суми, Сумської області </t>
  </si>
  <si>
    <t>Капітальний ремонт  підсобних приміщень харчоблоку у Сумському дошкільному  навчальному  закладі (ясла-садок) № 35 «Дюймовочка» м.Суми, Сумської області</t>
  </si>
  <si>
    <t>Капітальний ремонт даху  Сумського дошкільного навчального закладу (центр розвитку дитини) № 36 «Червоненька квіточка» Сумської міської ради</t>
  </si>
  <si>
    <t>Капітальний асфальтового покриття  Сумського дошкільного навчального закладу (центр розвитку дитини) № 36 «Червоненька квіточка» Сумської міської ради</t>
  </si>
  <si>
    <t>Капітальний ремонт фасаду господарського блоку Сумського дошкільного навчального закладу (ясла-садок) № 38 «Яблунька» Сумської міської ради</t>
  </si>
  <si>
    <t xml:space="preserve">Капітальний ремонт музичної зали Сумського дошкільного навчального закладу (ясла - садок) № 39 «Теремок» м.Суми, Сумської області  </t>
  </si>
  <si>
    <t xml:space="preserve">Капітальний ремонт  системи каналізації Сумського дошкільного навчального закладу (ясла - садок) № 40 «Дельфін» м.Суми, Сумської області   </t>
  </si>
  <si>
    <t>Капітальний ремонт пральні  закладу дошкільної освіти (ясла -садок) № 43 «Казка» Сумської міської ради</t>
  </si>
  <si>
    <t>Капітальний ремонт туалетних кімнат закладу дошкільної освіти (ясла -садок) № 37 «Веселі зайчата» Сумської міської ради</t>
  </si>
  <si>
    <t xml:space="preserve">Капітальний ремонт системи водовідведення Сумського дошкільного навчального закладу (ясла - садок) № 1 «Ромашка» м.Суми, Сумської області  </t>
  </si>
  <si>
    <t>Капітальний ремонт обладнання пристроїв захисту від прямих попадань блискавки і вторинних її проявів Сумського дошкільного навчального закладу (ясла-садок) № 2 «Ясочка» м. Суми, Сумської області</t>
  </si>
  <si>
    <t xml:space="preserve">Капітальний ремонт машинного відділення пральні Сумського дошкільного навчального закладу (ясла - садок) № 3 «Калинка» м.Суми, Сумської області  </t>
  </si>
  <si>
    <t xml:space="preserve">Капітальний ремонт  коридору Сумського дошкільного навчального закладу (ясла - садок) № 5 «Снігуронька» м.Суми, Сумської області  </t>
  </si>
  <si>
    <t xml:space="preserve">Капітальний ремонт покрівлі  Сумського дошкільного навчального закладу (ясла - садок) № 6 «Метелик» м.Суми, Сумської області </t>
  </si>
  <si>
    <t xml:space="preserve">Капітальний ремонт сходових клітин Сумського дошкільного навчального закладу (ясла - садок) № 7 «Попелюшка» м.Суми, Сумської області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</si>
  <si>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 закладі (ясла-садок) № 7 «Попелюшка» м.Суми, Сумської області</t>
  </si>
  <si>
    <t xml:space="preserve">Капітальний ремонт даху Сумського дошкільного навчального закладу (ясла - садок) № 8 «Космічний» м.Суми, Сумської області, проспект Михайла Лушпи, 34 </t>
  </si>
  <si>
    <t>Капітальний ремонт харчоблоку Сумського  дошкільного навчального закладу (ясла - садок) № 10 «Малючок» м.Суми, Сумської області</t>
  </si>
  <si>
    <t xml:space="preserve">Капітальний ремонт харчоблоку Сумського дошкільного навчального закладу (ясла - садок) № 12 «Олімпійський» м.Суми, Сумської області </t>
  </si>
  <si>
    <t>Капітальний ремонт системи водопостачання Сумського дошкільного навчального закладу (ясла - садок) № 15 «Перлинка» м.Суми, Сумської області</t>
  </si>
  <si>
    <t xml:space="preserve">Капітальний ремонт покрівлі Сумського дошкільного навчального закладу (ясла - садок) № 16 «Сонечко» м.Суми, Сумської області  </t>
  </si>
  <si>
    <t xml:space="preserve">Капітальний ремонт двух ганків Сумського дошкільного навчального закладу (ясла - садок) № 17 «Радість» м.Суми, Сумської області  </t>
  </si>
  <si>
    <t xml:space="preserve">Капітальний ремонт туалетних кімнат в групових приміщеннях Сумського дошкільного навчального закладу (центр розвитку дитини) № 18 «Зірниця» Сумської міської ради  </t>
  </si>
  <si>
    <t xml:space="preserve">Капітальний ремонт павільйонів Сумського дошкільного навчального закладу (ясла - садок) № 19 «Рум'янек» м.Суми, Сумської області   </t>
  </si>
  <si>
    <t xml:space="preserve">Капітальний ремонт коридорів на першому та на другому поверсі Сумського спеціального дошкільного навчального закладу (ясла - садок) № 20 «Посмішка» м.Суми, Сумської області </t>
  </si>
  <si>
    <t xml:space="preserve">Капітальний ремонт асфальтового покриття Сумського спеціального дошкільного навчального закладу (ясла - садок) № 20 «Посмішка» м.Суми, Сумської області </t>
  </si>
  <si>
    <t xml:space="preserve">Капітальний ремонт коридорів Сумського дошкільного навчального закладу (ясла - садок) № 21 «Волошка».Суми, Сумської області  </t>
  </si>
  <si>
    <t xml:space="preserve">Капітальний ремонт музичної зали Сумського дошкільного навчального закладу (ясла - садок) № 22 «Джерельце» м.Суми, Сумської області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</si>
  <si>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 закладі (ясла-садок) № 22 «Джерельце» м.Суми, Сумської області</t>
  </si>
  <si>
    <t xml:space="preserve">Капітальний ремонт павільйонів Сумського дошкільного навчального закладу (ясла - садок) № 23 «Золотий ключик» м.Суми, Сумської області </t>
  </si>
  <si>
    <t xml:space="preserve">Капітальний асфальтового покриття Сумського санаторного дошкільного навчального закладу (ясла - садок) № 24 «Оленка» м.Суми, Сумської області </t>
  </si>
  <si>
    <t xml:space="preserve">Капітальний ремонт системи водопостачання та каналізації Сумського дошкільного навчального закладу (ясла - садок) № 25 «Білосніжка» м.Суми, Сумської області 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</si>
  <si>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 закладі (ясла-садок) № 25 «Білосніжка» м.Суми, Сумської області</t>
  </si>
  <si>
    <t xml:space="preserve">Капітальний ремонт групових приміщень Сумського дошкільного навчального закладу (ясла - садок) № 27 «Світанок» м.Суми, Сумської області </t>
  </si>
  <si>
    <t xml:space="preserve">Капітальний ремонт  будівлі з заміною вікон Сумського дошкільного навчального закладу (ясла - садок) № 29 «Росинка» м.Суми, Сумської області </t>
  </si>
  <si>
    <t xml:space="preserve">Капітальний ремонт  туалету Сумського дошкільного навчального закладу (ясла - садок) № 30 «Чебурашка» м.Суми, Сумської області  </t>
  </si>
  <si>
    <t xml:space="preserve">Капітальний ремонт харчоблоку Сумського дошкільного навчального закладу (ясла - садок) № 31 «Ягідка» м.Суми, Сумської області  </t>
  </si>
  <si>
    <t>Капітальний ремонт харчоблоку Комунальної установи Сумська загальноосвітня школа I-III ступенів № 15 ім. Д.Турбіна, м. Суми, Сумської області</t>
  </si>
  <si>
    <t xml:space="preserve">Капітальний ремонт 2-х туалетів другого поверху Комунальної установи Сумська загальноосвітня школа І-ІІІ ступенів № 18 Сумської міської ради </t>
  </si>
  <si>
    <t xml:space="preserve">Капітальний ремонт спортивного майданчика Комунальної установи Сумська загальноосвітня школа І-ІІІ ступенів № 18 Сумської міської ради </t>
  </si>
  <si>
    <t xml:space="preserve">Капітальний ремонт  туалетних кімнат Сумського закладу загальної середньої освіти І-ІІІ ступенів № 19 ім. М.С.Нестеровського Сумської міської ради </t>
  </si>
  <si>
    <t xml:space="preserve">Капітальний ремонт даху Сумського закладу загальної середньої освіти І-ІІІ ступенів № 21 Сумської міської ради </t>
  </si>
  <si>
    <t xml:space="preserve">Капітальний ремонт туалетних кімнат Комунальної установи Сумська загальноосвітня школа І-ІІІ ступенів № 24,  м.Суми, Сумської області </t>
  </si>
  <si>
    <t xml:space="preserve">Капітальний ремонт вентиляції їдальні Сумського закладу загальної середньої освіти І-ІІІ ступенів № 26 Сумської міської ради </t>
  </si>
  <si>
    <t>Капітальний ремонт центрального входу, з облаштуванням пандусу Комунальної установи Сумська загальноосвітня школа І-ІІІ ступенів № 27, м.Суми, Сумської області</t>
  </si>
  <si>
    <t>Капітальний ремонт санітарно-гігієнічних кімнат Комунальної установи Сумська спеціалізована  школа І-ІІІ ступенів № 29, м.Суми, Сумської області</t>
  </si>
  <si>
    <t xml:space="preserve">Капітальний ремонт даху II корпус Комунальної установи Сумська спеціалізована школа І ступеня № 30 «Унікум» Сумської міської ради </t>
  </si>
  <si>
    <t xml:space="preserve">Капітальний ремонт приміщення  Комунальної установи Сумська гімназія № 1 м.Суми, Сумської області </t>
  </si>
  <si>
    <t>Капітальний ремонт приміщення Комунальної установи Сумського навчально-виховного комплексу «Загальноосвітня школа I ступеня - дошкільний навчальний заклад     № 11 «Журавонька»  м.Суми, Сумської області</t>
  </si>
  <si>
    <t>Капітальний ремонт туалетних кімнат  Комунальної установи Сумський навчально-виховний комплекс № 16 ім. Олексія Братушки «Загальноосвітня школа І-ІІІ ступенів-дошкільний навчальний заклад» Сумської міської ради</t>
  </si>
  <si>
    <t>Капітальний ремонт  системи каналізації Комунальної установи Сумського  спеціального реабілітаційного  навчально-виховного комплексу «Загальноосвітня школа I ступеня - дошкільний навчальний заклад № 34»  Сумської міської ради</t>
  </si>
  <si>
    <t xml:space="preserve">Капітальний ремонт даху Комунальної установи Сумський навчально - виховний комплекс «дошкільний навчальний заклад - загальноосвітня школа І ступеня № 41 «Райдуга» м.Суми </t>
  </si>
  <si>
    <t xml:space="preserve">Капітальний ремонт туалетних кімнат Сумського навчально - виховного комплексу «Загальноосвітня школа I ступеня -дошкільний навчальний заклад №42» м.Суми, Сумської області </t>
  </si>
  <si>
    <t xml:space="preserve">Капітальний ремонт дитячо-юнацького клубу «Мрія» Сумського міського центру науково-технічної творчості молоді </t>
  </si>
  <si>
    <t>Монтаж системи автоматичної пожежної сигналізації, оповіщення людей та передавання тривожних сповіщень Сумського міського центру науково-технічної творчості молоді</t>
  </si>
  <si>
    <t>Капітальний ремонт фасаду з влаштування вхідної групи до відділення  денного перебування «Злагода» комунальної установи  «Сумський міський територіальний центр соціального обслуговування (надання соціальних послуг) «Берегиня» за адресою проспект Шевченка, буд. 11</t>
  </si>
  <si>
    <t xml:space="preserve">Капітальний ремонт зовнішнього оздоблення ґанку Пушкарівського будинку культури за адресою: с. Пушкарівка, вул. Шкільна, 3 </t>
  </si>
  <si>
    <t>Капітальний ремонт вентиляційної системи будівлі дитячої музичної школи №2 за адресою: м. Суми, вул. М.Вовчок, 31</t>
  </si>
  <si>
    <t>Капітальний ремонт приміщення за адресою м. Суми вул. Горького, 21 (3 поверх)</t>
  </si>
  <si>
    <t>Капітальний ремонт покрівлі Піщанського клубу «Супутник» за адресою: с. В.Піщане, вул. Парнянського, 7</t>
  </si>
  <si>
    <t>Капітальний ремонт будівлі (утеплення даху з заміною покрівельного килиму) дитячої музичної школи № 1 за адресою: м.Суми, вул. Д.Галицького, 73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</si>
  <si>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</si>
  <si>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Управління  освіти і науки Сумської міської ради, у т.ч. за рахунок:</t>
  </si>
  <si>
    <t xml:space="preserve">субвенцій з місцевих бюджетів іншим місцевим бюджетам </t>
  </si>
  <si>
    <t>Придбання обладнання і предметів довгострокового користування</t>
  </si>
  <si>
    <t>Капітальний ремонт покрівлі з утепленням Комунальної установи Сумська спеціалізована школа І-ІІІ ступенів №29, м. Суми, Сумської області за адресою: вул.Заливна, 25 в м.Суми</t>
  </si>
  <si>
    <t>Капітальний ремонт покрівлі з утепленням КУ ССШ № 7 ім. М. Савченка Сумської міської ради по вул. Лесі Українки, 23 в м. Суми</t>
  </si>
  <si>
    <t>Капітальний ремонт теплопункту (облаштування системи автоматичного регулювання споживання тепла) Сумського навчально-виховного комплексу «Загальноосвітня школа І ступеня-дошкільний навчальний заклад № 42» м. Суми, Сумської області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</si>
  <si>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</si>
  <si>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</si>
  <si>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Реалізація проекту «Підвищення енергоефективності в дошкільних навчальних закладах міста Суми», в тому числі:</t>
  </si>
  <si>
    <t xml:space="preserve"> місцевого запозичення</t>
  </si>
  <si>
    <t>Капітальний ремонт системи освітлення КУ Сумська ЗОШ № 20 по вул. Металургів, 71 в м. Суми</t>
  </si>
  <si>
    <t>Капітальний ремонт дошкільних навчальних закладів в м. Суми, у т.ч. за рахунок:</t>
  </si>
  <si>
    <t>до  рішення  Сумської  міської  ради</t>
  </si>
  <si>
    <t xml:space="preserve">«Про    бюджет    Сумської    міської </t>
  </si>
  <si>
    <t>територіальної  громади на 2021 рік»</t>
  </si>
  <si>
    <t>Капітальний ремонт харчоблоку Комунальної установи Сумський навчально - виховний комплекс «Загальноосвітня школа I ступеня -дошкільний навчальний заклад № 9 «Веснянка» м.Суми, Сумської області</t>
  </si>
  <si>
    <t>Капітальний ремонт покрівлі Великочернеччинського будинку культури за адресою: с. В.Чернеччина, вул. Центральна, 3</t>
  </si>
  <si>
    <t xml:space="preserve">місцевого запозичення </t>
  </si>
  <si>
    <t xml:space="preserve">Внески до статутного капіталу суб’єктів господарювання, в т. ч. за рахунок:                          </t>
  </si>
  <si>
    <t>КП «Міськводоканал» Сумської міської ради, в тому числі за рахунок:</t>
  </si>
  <si>
    <t>Капітальний ремонт по утепленню фасаду (спорткомплекс Авангард) по вулиці  Праці, 5</t>
  </si>
  <si>
    <t>Капітальний ремонт по утепленню трибун (спорткомплекс Авангард) по вулиці  Праці, 5</t>
  </si>
  <si>
    <t>Сумської міський голова</t>
  </si>
  <si>
    <t>О.М. Лисенко</t>
  </si>
  <si>
    <t>Капітальний ремонт електричних мереж вуличного освітлення по вул. Г. Крут</t>
  </si>
  <si>
    <t>Капітальний ремонт електричних мереж вуличного освітлення від Пантелеймоновської церкви до скверу «Козацький» в м. Суми</t>
  </si>
  <si>
    <t>Капітальний ремонт об’єкту благоустрою – створення зони відпочинку біля будинку по вул. Роменській, 88</t>
  </si>
  <si>
    <t>Капітальний ремонт об’єкту благоустрою – зони відпочинку «Єдність нації» по вул. Люблінській з встановленням модульної роздягальні</t>
  </si>
  <si>
    <t>Капітальний ремонт скверу «Дружба»</t>
  </si>
  <si>
    <t xml:space="preserve">Капітальний ремонт об'єкту благоустрою - скверу МЦ «Романтика» в м.Суми </t>
  </si>
  <si>
    <t>Капітальний ремонт сходів та підпірної стінки від майдану Незалежності до вул. Вільний лужок м. Суми</t>
  </si>
  <si>
    <t>Капітальний ремонт сходів по вул. Горького</t>
  </si>
  <si>
    <t>Капітальний ремонт сходів біля фонтану «Садко»</t>
  </si>
  <si>
    <t xml:space="preserve">Капітальний ремонт мосту Білопільський у м. Суми </t>
  </si>
  <si>
    <t xml:space="preserve">Капітальний ремонт площі Незалежності в м. Суми </t>
  </si>
  <si>
    <t>Капітальний ремонт об'єкту благоустрою-Встановлення стаціонарних туалетів на кладовищах м.Суми</t>
  </si>
  <si>
    <t>Капітальний ремонт об'єкту благоустрою - зупинки громадського транспорту №186 - «Покровська площа» по Покровській площі м.Суми</t>
  </si>
  <si>
    <t>Капітальний ремонт об'єкту благоустрою - зупинки громадського транспорту №194 - «Будівельний коледж» по вул. Петропавлівській м.Суми</t>
  </si>
  <si>
    <t>Капітальний ремонт об'єкту благоустрою - зупинки громадського транспорту №197 - «1 міська лікарня» по вул. 20 років Перемоги м.Суми</t>
  </si>
  <si>
    <t>Капітальний ремонт об'єкту благоустрою - зупинки громадського транспорту №130 - «вул. Заливна» по вулиці Героїв Крут м.Суми</t>
  </si>
  <si>
    <t>Капітальний ремонт діючого каналізаційного колектора Д-500 мм по вул. Ремісничій в м. Суми</t>
  </si>
  <si>
    <t>Капітальний ремонт інших об'єктів - заміна насосного обладнання с.Стецьківка</t>
  </si>
  <si>
    <t>Капітальний ремонт інших об'єктів - заміна насосного обладнання с.В. Чернеччина</t>
  </si>
  <si>
    <t xml:space="preserve">Капітальний ремонт об’єктів благоустрою - розчищення річки Сумки між Воскресенським та Шевченківським мостами </t>
  </si>
  <si>
    <t xml:space="preserve"> коштів бюджету розвитку на здійснення заходів на будівництво, реконструкцію і реставрацію, капітальний ремонт об'єктів виробничої, комунікаційної та соціальної інфраструктури за об'єктами у 2021 році</t>
  </si>
  <si>
    <t>Капітальний ремонт пішохідного переходу на перехресті вул. Харківська та Героїв Сумщини, Сумська область, м. Суми</t>
  </si>
  <si>
    <t xml:space="preserve">Нове будівництво підземних контейнерних майданчиків </t>
  </si>
  <si>
    <t>Реконструкція дитячого парку «Казка» в м. Суми</t>
  </si>
  <si>
    <t>Капітальний ремонт об'єкту благоустрою-встановлення стаціонарних туалетів на кінцевих зупинках громадського транспорту м.Суми</t>
  </si>
  <si>
    <t>Капітальний ремонт покрівлі Сумського дошкільного навчального закладу (ясла - садок) № 21 «Волошка»</t>
  </si>
  <si>
    <t>Капітальний ремонт даху Комунальної установи Сумська класична гімназія Сумської міської ради за адресою: вул. Рибалка, 5, навчальний корпус № 3</t>
  </si>
  <si>
    <t>Капітальний ремонт приміщення Центру реінтеграції бездомних осіб за адресою: м. Суми, вул. Робітниче селище, 14</t>
  </si>
  <si>
    <t>Нове будівництво скверу «Вишневий сад» по просп. Курський м.Суми</t>
  </si>
  <si>
    <t>Капітальний ремонт будівлі по вул. Герасима Кондратьєва, 157 в м. Суми</t>
  </si>
  <si>
    <t>Капітальний ремонт теплопункту (облаштування системи автоматичного регулювання споживання тепла)   Сумського дошкільного навчального закладу (ясла-садок) № 7 «Попелюшка» м. Суми, Сумської області</t>
  </si>
  <si>
    <t>Улаштування нових та розширення існуючих тротуарів, пішохідних та велосипедних доріжок</t>
  </si>
  <si>
    <r>
      <t>О</t>
    </r>
    <r>
      <rPr>
        <b/>
        <sz val="12"/>
        <rFont val="Times New Roman"/>
        <family val="1"/>
        <charset val="204"/>
      </rPr>
      <t>бсяг видатків бюджету розвитку</t>
    </r>
    <r>
      <rPr>
        <sz val="12"/>
        <rFont val="Times New Roman"/>
        <family val="1"/>
        <charset val="204"/>
      </rPr>
      <t>,                             які спрямовуються на будівництво об'єкта у бюджетному періоді,             гривень</t>
    </r>
  </si>
  <si>
    <t xml:space="preserve">КП СМР «Електроавтотранс»                                        </t>
  </si>
  <si>
    <t xml:space="preserve">Капітальний ремонт приміщення їдальні Комунальної установи Сумська загальноосвітня школа І-ІІІ ступенів № 12 ім. Б.Берестовського м.Суми, Сумської області </t>
  </si>
  <si>
    <t xml:space="preserve">Монтаж системи автоматичної пожежної сигналізації, оповіщення людей та передавання тривожних сповіщень  Комунальної установи Сумська загальноосвітня школа  І- ІІІ ступенів № 12 ім. Б.Берестовського м. Суми, Сумської області Сумського закладу загальної середньої освіти І-ІІІ ступенів №21 Сумської міської ради </t>
  </si>
  <si>
    <t xml:space="preserve">Монтаж системи автоматичної пожежної сигналізації, оповіщення людей та передавання тривожних сповіщень Сумського закладу загальної середньої освіти І-ІІІ ступенів № 21 Сумської міської ради </t>
  </si>
  <si>
    <t>Внесено змін відповідно до пропозицій МГ</t>
  </si>
  <si>
    <t>Внесено змін відповідно до пропозицій МВК</t>
  </si>
  <si>
    <t xml:space="preserve">Капітальний ремонт будівлі (утеплення фасаду) Комунальної установи Сумська спеціалізована школа І-ІІІ ступенів № 2 ім. Д.Косаренка м.Суми, Сумської області </t>
  </si>
  <si>
    <t>Капітальний ремонт об’єкту благоустрою – системи поверхневої зливової каналізації водовідведення № 5 (м. Суми)</t>
  </si>
  <si>
    <t xml:space="preserve">Капітальний ремонт об'єкту благоустрою - облаштування скверу «Пам'яті» по вул. Ковпака у м.Суми </t>
  </si>
  <si>
    <t>0215032</t>
  </si>
  <si>
    <t>5032</t>
  </si>
  <si>
    <t>Фінансова підтримка дитячо-юнацьких спортивних шкіл фізкультурно-спортивних товариств</t>
  </si>
  <si>
    <t>Керівництво і управління у відповідній сфері у містах (місті Києві), селищах, селах, територіальних громадах</t>
  </si>
  <si>
    <t>0611022</t>
  </si>
  <si>
    <t>0611141</t>
  </si>
  <si>
    <t>0611160</t>
  </si>
  <si>
    <t>Забезпечення діяльності центрів професійного розвитку педагогічних працівників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</si>
  <si>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</si>
  <si>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потребами, у т.ч. за рахунок:</t>
  </si>
  <si>
    <t>Додаток  6</t>
  </si>
  <si>
    <t>29,2</t>
  </si>
  <si>
    <t>від 24 грудня  2020 року №  62  -  МР</t>
  </si>
  <si>
    <t>Виконавець: Липова С.А.</t>
  </si>
  <si>
    <t>18531000000</t>
  </si>
  <si>
    <t>(код бюджету)</t>
  </si>
  <si>
    <t>Обсяг видатків бюджету розвитку,                             які спрямовуються на будівництво об'єкта у бюджетному періоді,             гривень</t>
  </si>
  <si>
    <t>(грн)</t>
  </si>
  <si>
    <t>Капітальний ремонт закладів дошкільної освіти, у т.ч.:</t>
  </si>
  <si>
    <t>Капітальний ремонт закладів загальної середньої освіти (у тому числі дошкільні підрозділи НВК), у т.ч.:</t>
  </si>
  <si>
    <t>Капітальний ремонт закладів позашкільної освіти, у т.ч.:</t>
  </si>
  <si>
    <r>
      <t xml:space="preserve">Заходи з енергозбереження, у т.ч. за рахунок: </t>
    </r>
    <r>
      <rPr>
        <sz val="14"/>
        <color rgb="FFFF0000"/>
        <rFont val="Times New Roman"/>
        <family val="1"/>
        <charset val="204"/>
      </rPr>
      <t/>
    </r>
  </si>
  <si>
    <t>Капітальний ремонт об'єктів благоустрою-встановлення та благоустрій зупинок громадського транспорту по місту Суми та розробка ПКД, у т.ч.:</t>
  </si>
  <si>
    <t>Капітальний ремонт зовнішнього освітлення, у т.ч.:</t>
  </si>
  <si>
    <t>Капітальний ремонт навчальних кабінетів Стецьківського закладу загальної середньої освіти І-ІІІ ступенів Сумської міської ради</t>
  </si>
  <si>
    <t>Капітальний ремонт навчальних кабінетів Великочернеччинського закладу загальної середньої освіти І-ІІІ ступенів Сумської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</si>
</sst>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"/>
    <numFmt numFmtId="165" formatCode="0.0"/>
    <numFmt numFmtId="166" formatCode="#,##0.0\ _₽"/>
    <numFmt numFmtId="167" formatCode="#,##0.00\ _₽"/>
    <numFmt numFmtId="168" formatCode="#,##0_ ;[Red]\-#,##0\ "/>
  </numFmts>
  <fonts count="25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i/>
      <sz val="14"/>
      <name val="Calibri"/>
      <family val="2"/>
      <charset val="204"/>
      <scheme val="minor"/>
    </font>
    <font>
      <i/>
      <sz val="14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12"/>
      <name val="Times New Roman"/>
      <family val="1"/>
      <charset val="204"/>
    </font>
    <font>
      <b/>
      <sz val="13.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8"/>
      <name val="Times New Roman"/>
      <family val="1"/>
      <charset val="204"/>
    </font>
    <font>
      <u/>
      <sz val="2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128">
    <xf numFmtId="0" fontId="0" fillId="0" borderId="0" xfId="0"/>
    <xf numFmtId="4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9" fillId="2" borderId="1" xfId="0" applyFont="1" applyFill="1" applyBorder="1" applyAlignment="1">
      <alignment horizontal="left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3" fontId="3" fillId="2" borderId="1" xfId="2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 applyProtection="1">
      <alignment horizontal="center" vertical="center"/>
    </xf>
    <xf numFmtId="3" fontId="7" fillId="2" borderId="1" xfId="0" applyNumberFormat="1" applyFont="1" applyFill="1" applyBorder="1" applyAlignment="1" applyProtection="1">
      <alignment horizontal="left" vertical="center" wrapText="1"/>
    </xf>
    <xf numFmtId="166" fontId="9" fillId="2" borderId="1" xfId="0" applyNumberFormat="1" applyFont="1" applyFill="1" applyBorder="1" applyAlignment="1">
      <alignment horizontal="center" vertical="center"/>
    </xf>
    <xf numFmtId="167" fontId="9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0" fontId="3" fillId="2" borderId="1" xfId="2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 applyProtection="1">
      <alignment horizontal="center" vertical="center"/>
    </xf>
    <xf numFmtId="3" fontId="3" fillId="2" borderId="1" xfId="0" applyNumberFormat="1" applyFont="1" applyFill="1" applyBorder="1" applyAlignment="1" applyProtection="1">
      <alignment horizontal="left" vertical="center" wrapText="1"/>
    </xf>
    <xf numFmtId="0" fontId="10" fillId="2" borderId="0" xfId="0" applyFont="1" applyFill="1"/>
    <xf numFmtId="0" fontId="3" fillId="2" borderId="0" xfId="0" applyNumberFormat="1" applyFont="1" applyFill="1" applyAlignment="1" applyProtection="1"/>
    <xf numFmtId="0" fontId="5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vertical="center"/>
    </xf>
    <xf numFmtId="0" fontId="16" fillId="2" borderId="0" xfId="0" applyFont="1" applyFill="1"/>
    <xf numFmtId="0" fontId="17" fillId="2" borderId="0" xfId="0" applyFont="1" applyFill="1"/>
    <xf numFmtId="0" fontId="5" fillId="2" borderId="1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left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9" fontId="13" fillId="2" borderId="1" xfId="0" applyNumberFormat="1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 applyProtection="1">
      <alignment horizontal="center" vertical="center"/>
    </xf>
    <xf numFmtId="0" fontId="18" fillId="2" borderId="1" xfId="0" applyFont="1" applyFill="1" applyBorder="1" applyAlignment="1">
      <alignment horizontal="left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1" fontId="7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7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166" fontId="3" fillId="2" borderId="1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horizontal="left" vertical="center" wrapText="1"/>
    </xf>
    <xf numFmtId="3" fontId="5" fillId="2" borderId="1" xfId="2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 applyProtection="1">
      <alignment horizontal="center" vertical="center"/>
    </xf>
    <xf numFmtId="3" fontId="18" fillId="2" borderId="1" xfId="2" applyNumberFormat="1" applyFont="1" applyFill="1" applyBorder="1" applyAlignment="1">
      <alignment horizontal="center" vertical="center" wrapText="1"/>
    </xf>
    <xf numFmtId="165" fontId="18" fillId="2" borderId="1" xfId="0" applyNumberFormat="1" applyFont="1" applyFill="1" applyBorder="1" applyAlignment="1">
      <alignment horizontal="center" vertical="center" wrapText="1"/>
    </xf>
    <xf numFmtId="0" fontId="20" fillId="2" borderId="0" xfId="0" applyFont="1" applyFill="1"/>
    <xf numFmtId="0" fontId="21" fillId="2" borderId="0" xfId="0" applyFont="1" applyFill="1" applyAlignment="1">
      <alignment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4" fontId="8" fillId="2" borderId="1" xfId="0" applyNumberFormat="1" applyFont="1" applyFill="1" applyBorder="1" applyAlignment="1">
      <alignment vertical="center"/>
    </xf>
    <xf numFmtId="0" fontId="21" fillId="2" borderId="1" xfId="0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vertical="center"/>
    </xf>
    <xf numFmtId="0" fontId="19" fillId="2" borderId="1" xfId="0" applyFont="1" applyFill="1" applyBorder="1" applyAlignment="1">
      <alignment vertical="center" wrapText="1"/>
    </xf>
    <xf numFmtId="3" fontId="19" fillId="2" borderId="1" xfId="0" applyNumberFormat="1" applyFont="1" applyFill="1" applyBorder="1" applyAlignment="1">
      <alignment horizontal="center" vertical="center" wrapText="1"/>
    </xf>
    <xf numFmtId="164" fontId="19" fillId="2" borderId="1" xfId="0" applyNumberFormat="1" applyFont="1" applyFill="1" applyBorder="1" applyAlignment="1">
      <alignment horizontal="center" vertical="center" wrapText="1"/>
    </xf>
    <xf numFmtId="0" fontId="22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top" wrapText="1"/>
    </xf>
    <xf numFmtId="0" fontId="18" fillId="2" borderId="1" xfId="0" applyFont="1" applyFill="1" applyBorder="1" applyAlignment="1">
      <alignment vertical="center" wrapText="1"/>
    </xf>
    <xf numFmtId="1" fontId="3" fillId="2" borderId="1" xfId="0" applyNumberFormat="1" applyFont="1" applyFill="1" applyBorder="1" applyAlignment="1" applyProtection="1">
      <alignment horizontal="center" vertical="center" wrapText="1"/>
    </xf>
    <xf numFmtId="3" fontId="3" fillId="2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/>
    <xf numFmtId="0" fontId="6" fillId="2" borderId="0" xfId="0" applyFont="1" applyFill="1" applyBorder="1"/>
    <xf numFmtId="3" fontId="7" fillId="2" borderId="0" xfId="0" applyNumberFormat="1" applyFont="1" applyFill="1" applyBorder="1" applyAlignment="1">
      <alignment horizontal="left" vertical="center" wrapText="1"/>
    </xf>
    <xf numFmtId="4" fontId="7" fillId="2" borderId="0" xfId="0" applyNumberFormat="1" applyFont="1" applyFill="1" applyBorder="1" applyAlignment="1">
      <alignment horizontal="center" vertical="center" wrapText="1"/>
    </xf>
    <xf numFmtId="0" fontId="11" fillId="2" borderId="0" xfId="0" applyFont="1" applyFill="1"/>
    <xf numFmtId="0" fontId="11" fillId="2" borderId="0" xfId="0" applyNumberFormat="1" applyFont="1" applyFill="1" applyAlignment="1" applyProtection="1">
      <alignment horizontal="center"/>
    </xf>
    <xf numFmtId="0" fontId="11" fillId="2" borderId="0" xfId="0" applyNumberFormat="1" applyFont="1" applyFill="1" applyAlignment="1" applyProtection="1"/>
    <xf numFmtId="0" fontId="11" fillId="2" borderId="2" xfId="0" applyNumberFormat="1" applyFont="1" applyFill="1" applyBorder="1" applyAlignment="1" applyProtection="1">
      <alignment horizontal="left"/>
    </xf>
    <xf numFmtId="0" fontId="11" fillId="2" borderId="0" xfId="0" applyFont="1" applyFill="1" applyBorder="1" applyAlignment="1">
      <alignment horizontal="center" vertical="distributed" wrapText="1"/>
    </xf>
    <xf numFmtId="168" fontId="3" fillId="2" borderId="0" xfId="0" applyNumberFormat="1" applyFont="1" applyFill="1" applyBorder="1" applyAlignment="1">
      <alignment vertical="center" textRotation="180"/>
    </xf>
    <xf numFmtId="49" fontId="9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49" fontId="24" fillId="2" borderId="0" xfId="0" applyNumberFormat="1" applyFont="1" applyFill="1" applyAlignment="1">
      <alignment vertical="center"/>
    </xf>
    <xf numFmtId="0" fontId="13" fillId="2" borderId="0" xfId="0" applyFont="1" applyFill="1" applyBorder="1" applyAlignment="1">
      <alignment vertical="top"/>
    </xf>
    <xf numFmtId="49" fontId="24" fillId="2" borderId="0" xfId="0" applyNumberFormat="1" applyFont="1" applyFill="1" applyAlignment="1">
      <alignment horizontal="center" vertical="center"/>
    </xf>
    <xf numFmtId="0" fontId="13" fillId="2" borderId="0" xfId="0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center" vertical="center" wrapText="1"/>
    </xf>
    <xf numFmtId="0" fontId="11" fillId="2" borderId="0" xfId="0" applyNumberFormat="1" applyFont="1" applyFill="1" applyAlignment="1" applyProtection="1">
      <alignment horizontal="left"/>
    </xf>
    <xf numFmtId="3" fontId="18" fillId="2" borderId="1" xfId="0" applyNumberFormat="1" applyFont="1" applyFill="1" applyBorder="1" applyAlignment="1">
      <alignment horizontal="left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68" fontId="3" fillId="2" borderId="0" xfId="0" applyNumberFormat="1" applyFont="1" applyFill="1" applyBorder="1" applyAlignment="1">
      <alignment horizontal="center" vertical="center" textRotation="180" wrapText="1"/>
    </xf>
    <xf numFmtId="168" fontId="3" fillId="2" borderId="3" xfId="0" applyNumberFormat="1" applyFont="1" applyFill="1" applyBorder="1" applyAlignment="1">
      <alignment horizontal="center" vertical="center" textRotation="180" wrapText="1"/>
    </xf>
    <xf numFmtId="168" fontId="3" fillId="2" borderId="0" xfId="0" applyNumberFormat="1" applyFont="1" applyFill="1" applyBorder="1" applyAlignment="1">
      <alignment horizontal="center" vertical="center" textRotation="180"/>
    </xf>
    <xf numFmtId="0" fontId="12" fillId="2" borderId="0" xfId="0" applyFont="1" applyFill="1" applyBorder="1" applyAlignment="1">
      <alignment horizontal="center" vertical="center" wrapText="1"/>
    </xf>
    <xf numFmtId="0" fontId="11" fillId="2" borderId="0" xfId="0" applyNumberFormat="1" applyFont="1" applyFill="1" applyAlignment="1" applyProtection="1">
      <alignment horizontal="center" vertical="center"/>
    </xf>
    <xf numFmtId="0" fontId="11" fillId="2" borderId="0" xfId="0" applyNumberFormat="1" applyFont="1" applyFill="1" applyAlignment="1" applyProtection="1">
      <alignment horizontal="left" vertical="center"/>
    </xf>
    <xf numFmtId="0" fontId="11" fillId="2" borderId="0" xfId="0" applyNumberFormat="1" applyFont="1" applyFill="1" applyAlignment="1" applyProtection="1">
      <alignment horizontal="left"/>
    </xf>
    <xf numFmtId="0" fontId="23" fillId="2" borderId="0" xfId="0" applyNumberFormat="1" applyFont="1" applyFill="1" applyAlignment="1" applyProtection="1">
      <alignment horizontal="left"/>
    </xf>
    <xf numFmtId="0" fontId="13" fillId="2" borderId="1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5" xfId="3"/>
  </cellStyles>
  <dxfs count="0"/>
  <tableStyles count="0" defaultTableStyle="TableStyleMedium2" defaultPivotStyle="PivotStyleLight16"/>
  <colors>
    <mruColors>
      <color rgb="FFCCCCFF"/>
      <color rgb="FFCCFF99"/>
      <color rgb="FFFF99FF"/>
      <color rgb="FF66CCFF"/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1"/>
  <sheetViews>
    <sheetView showZeros="0" tabSelected="1" view="pageBreakPreview" topLeftCell="A130" zoomScale="50" zoomScaleNormal="100" zoomScaleSheetLayoutView="50" workbookViewId="0">
      <selection activeCell="E134" sqref="E134"/>
    </sheetView>
  </sheetViews>
  <sheetFormatPr defaultColWidth="8.85546875" defaultRowHeight="12.75" x14ac:dyDescent="0.2"/>
  <cols>
    <col min="1" max="1" width="16" style="36" customWidth="1"/>
    <col min="2" max="2" width="16.140625" style="36" customWidth="1"/>
    <col min="3" max="3" width="14" style="36" customWidth="1"/>
    <col min="4" max="4" width="48.7109375" style="36" customWidth="1"/>
    <col min="5" max="5" width="52.85546875" style="36" customWidth="1"/>
    <col min="6" max="6" width="15.140625" style="36" customWidth="1"/>
    <col min="7" max="7" width="16" style="36" customWidth="1"/>
    <col min="8" max="8" width="14.140625" style="36" customWidth="1"/>
    <col min="9" max="9" width="24" style="36" hidden="1" customWidth="1"/>
    <col min="10" max="11" width="20.5703125" style="36" hidden="1" customWidth="1"/>
    <col min="12" max="12" width="25.5703125" style="36" customWidth="1"/>
    <col min="13" max="13" width="14.42578125" style="36" customWidth="1"/>
    <col min="14" max="14" width="7.42578125" style="106" customWidth="1"/>
    <col min="15" max="16384" width="8.85546875" style="36"/>
  </cols>
  <sheetData>
    <row r="1" spans="1:14" ht="26.85" customHeight="1" x14ac:dyDescent="0.2">
      <c r="G1" s="123" t="s">
        <v>360</v>
      </c>
      <c r="H1" s="123"/>
      <c r="I1" s="123"/>
      <c r="J1" s="123"/>
      <c r="K1" s="123"/>
      <c r="L1" s="123"/>
      <c r="M1" s="123"/>
      <c r="N1" s="121"/>
    </row>
    <row r="2" spans="1:14" ht="26.25" x14ac:dyDescent="0.2">
      <c r="G2" s="124" t="s">
        <v>296</v>
      </c>
      <c r="H2" s="124"/>
      <c r="I2" s="124"/>
      <c r="J2" s="124"/>
      <c r="K2" s="124"/>
      <c r="L2" s="124"/>
      <c r="M2" s="124"/>
      <c r="N2" s="121"/>
    </row>
    <row r="3" spans="1:14" ht="26.25" x14ac:dyDescent="0.2">
      <c r="G3" s="124" t="s">
        <v>297</v>
      </c>
      <c r="H3" s="124"/>
      <c r="I3" s="124"/>
      <c r="J3" s="124"/>
      <c r="K3" s="124"/>
      <c r="L3" s="124"/>
      <c r="M3" s="124"/>
      <c r="N3" s="121"/>
    </row>
    <row r="4" spans="1:14" ht="26.25" x14ac:dyDescent="0.2">
      <c r="G4" s="124" t="s">
        <v>298</v>
      </c>
      <c r="H4" s="124"/>
      <c r="I4" s="124"/>
      <c r="J4" s="124"/>
      <c r="K4" s="124"/>
      <c r="L4" s="124"/>
      <c r="M4" s="124"/>
      <c r="N4" s="121"/>
    </row>
    <row r="5" spans="1:14" ht="29.1" customHeight="1" x14ac:dyDescent="0.2">
      <c r="G5" s="124" t="s">
        <v>362</v>
      </c>
      <c r="H5" s="124"/>
      <c r="I5" s="124"/>
      <c r="J5" s="124"/>
      <c r="K5" s="124"/>
      <c r="L5" s="124"/>
      <c r="M5" s="124"/>
      <c r="N5" s="121"/>
    </row>
    <row r="6" spans="1:14" ht="18.75" x14ac:dyDescent="0.3">
      <c r="G6" s="37"/>
      <c r="H6" s="37"/>
      <c r="I6" s="37"/>
      <c r="J6" s="37"/>
      <c r="K6" s="37"/>
      <c r="L6" s="37"/>
      <c r="M6" s="37"/>
      <c r="N6" s="121"/>
    </row>
    <row r="7" spans="1:14" ht="18.75" x14ac:dyDescent="0.3">
      <c r="G7" s="37"/>
      <c r="H7" s="37"/>
      <c r="I7" s="37"/>
      <c r="J7" s="37"/>
      <c r="K7" s="37"/>
      <c r="L7" s="37"/>
      <c r="M7" s="37"/>
      <c r="N7" s="121"/>
    </row>
    <row r="8" spans="1:14" ht="18.75" x14ac:dyDescent="0.3">
      <c r="G8" s="37"/>
      <c r="H8" s="37"/>
      <c r="I8" s="37"/>
      <c r="J8" s="37"/>
      <c r="K8" s="37"/>
      <c r="L8" s="37"/>
      <c r="M8" s="37"/>
      <c r="N8" s="121"/>
    </row>
    <row r="9" spans="1:14" ht="25.5" x14ac:dyDescent="0.2">
      <c r="A9" s="122" t="s">
        <v>121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1"/>
    </row>
    <row r="10" spans="1:14" ht="77.849999999999994" customHeight="1" x14ac:dyDescent="0.2">
      <c r="A10" s="122" t="s">
        <v>328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1"/>
    </row>
    <row r="11" spans="1:14" ht="18.75" x14ac:dyDescent="0.2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121"/>
    </row>
    <row r="12" spans="1:14" ht="26.25" x14ac:dyDescent="0.2">
      <c r="C12" s="38"/>
      <c r="D12" s="38"/>
      <c r="E12" s="113" t="s">
        <v>364</v>
      </c>
      <c r="F12" s="111"/>
      <c r="G12" s="38"/>
      <c r="H12" s="38"/>
      <c r="I12" s="38"/>
      <c r="J12" s="38"/>
      <c r="K12" s="38"/>
      <c r="L12" s="38"/>
      <c r="M12" s="38"/>
      <c r="N12" s="121"/>
    </row>
    <row r="13" spans="1:14" ht="24" customHeight="1" x14ac:dyDescent="0.25">
      <c r="C13" s="39"/>
      <c r="D13" s="39"/>
      <c r="E13" s="114" t="s">
        <v>365</v>
      </c>
      <c r="F13" s="112"/>
      <c r="G13" s="39"/>
      <c r="H13" s="39"/>
      <c r="I13" s="39"/>
      <c r="J13" s="39"/>
      <c r="K13" s="39"/>
      <c r="L13" s="39"/>
      <c r="M13" s="40" t="s">
        <v>367</v>
      </c>
      <c r="N13" s="121"/>
    </row>
    <row r="14" spans="1:14" ht="24" customHeight="1" x14ac:dyDescent="0.25">
      <c r="A14" s="41"/>
      <c r="B14" s="41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40"/>
      <c r="N14" s="121"/>
    </row>
    <row r="15" spans="1:14" s="42" customFormat="1" ht="31.5" customHeight="1" x14ac:dyDescent="0.25">
      <c r="A15" s="127" t="s">
        <v>14</v>
      </c>
      <c r="B15" s="127" t="s">
        <v>15</v>
      </c>
      <c r="C15" s="127" t="s">
        <v>125</v>
      </c>
      <c r="D15" s="127" t="s">
        <v>16</v>
      </c>
      <c r="E15" s="127" t="s">
        <v>17</v>
      </c>
      <c r="F15" s="127" t="s">
        <v>18</v>
      </c>
      <c r="G15" s="127" t="s">
        <v>19</v>
      </c>
      <c r="H15" s="127" t="s">
        <v>20</v>
      </c>
      <c r="I15" s="127" t="s">
        <v>340</v>
      </c>
      <c r="J15" s="127" t="s">
        <v>346</v>
      </c>
      <c r="K15" s="127" t="s">
        <v>345</v>
      </c>
      <c r="L15" s="127" t="s">
        <v>366</v>
      </c>
      <c r="M15" s="127" t="s">
        <v>21</v>
      </c>
      <c r="N15" s="121"/>
    </row>
    <row r="16" spans="1:14" s="42" customFormat="1" ht="114" customHeight="1" x14ac:dyDescent="0.25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1"/>
    </row>
    <row r="17" spans="1:14" s="43" customFormat="1" ht="24" customHeight="1" x14ac:dyDescent="0.3">
      <c r="A17" s="3">
        <v>1</v>
      </c>
      <c r="B17" s="3">
        <v>2</v>
      </c>
      <c r="C17" s="3">
        <v>3</v>
      </c>
      <c r="D17" s="3">
        <v>4</v>
      </c>
      <c r="E17" s="3">
        <v>5</v>
      </c>
      <c r="F17" s="3">
        <v>6</v>
      </c>
      <c r="G17" s="3">
        <v>7</v>
      </c>
      <c r="H17" s="3">
        <v>8</v>
      </c>
      <c r="I17" s="3">
        <v>9</v>
      </c>
      <c r="J17" s="3"/>
      <c r="K17" s="3"/>
      <c r="L17" s="3">
        <v>9</v>
      </c>
      <c r="M17" s="3">
        <v>10</v>
      </c>
      <c r="N17" s="121"/>
    </row>
    <row r="18" spans="1:14" s="13" customFormat="1" ht="37.5" x14ac:dyDescent="0.3">
      <c r="A18" s="3" t="s">
        <v>6</v>
      </c>
      <c r="B18" s="11"/>
      <c r="C18" s="11"/>
      <c r="D18" s="44" t="s">
        <v>7</v>
      </c>
      <c r="E18" s="11"/>
      <c r="F18" s="11"/>
      <c r="G18" s="11"/>
      <c r="H18" s="11"/>
      <c r="I18" s="19">
        <f>I19</f>
        <v>32462952</v>
      </c>
      <c r="J18" s="19">
        <f t="shared" ref="J18:K18" si="0">J19</f>
        <v>0</v>
      </c>
      <c r="K18" s="19">
        <f t="shared" si="0"/>
        <v>215000</v>
      </c>
      <c r="L18" s="19">
        <f t="shared" ref="L18" si="1">L19</f>
        <v>32677952</v>
      </c>
      <c r="M18" s="11"/>
      <c r="N18" s="121"/>
    </row>
    <row r="19" spans="1:14" s="13" customFormat="1" ht="39" x14ac:dyDescent="0.3">
      <c r="A19" s="21" t="s">
        <v>8</v>
      </c>
      <c r="B19" s="21"/>
      <c r="C19" s="21"/>
      <c r="D19" s="22" t="s">
        <v>7</v>
      </c>
      <c r="E19" s="11"/>
      <c r="F19" s="11"/>
      <c r="G19" s="11"/>
      <c r="H19" s="11"/>
      <c r="I19" s="8">
        <f>SUM(I33:I33)+I21+I22+I32+I25+I31+I20+I24+I23</f>
        <v>32462952</v>
      </c>
      <c r="J19" s="8">
        <f t="shared" ref="J19:L19" si="2">SUM(J33:J33)+J21+J22+J32+J25+J31+J20+J24+J23</f>
        <v>0</v>
      </c>
      <c r="K19" s="8">
        <f t="shared" si="2"/>
        <v>215000</v>
      </c>
      <c r="L19" s="8">
        <f t="shared" si="2"/>
        <v>32677952</v>
      </c>
      <c r="M19" s="11"/>
      <c r="N19" s="121"/>
    </row>
    <row r="20" spans="1:14" s="13" customFormat="1" ht="60.75" customHeight="1" x14ac:dyDescent="0.3">
      <c r="A20" s="45" t="s">
        <v>148</v>
      </c>
      <c r="B20" s="26" t="s">
        <v>48</v>
      </c>
      <c r="C20" s="34" t="s">
        <v>47</v>
      </c>
      <c r="D20" s="9" t="s">
        <v>353</v>
      </c>
      <c r="E20" s="14" t="s">
        <v>286</v>
      </c>
      <c r="F20" s="11"/>
      <c r="G20" s="11"/>
      <c r="H20" s="11"/>
      <c r="I20" s="1">
        <v>150000</v>
      </c>
      <c r="J20" s="1"/>
      <c r="K20" s="1"/>
      <c r="L20" s="1">
        <f>I20+J20+K20</f>
        <v>150000</v>
      </c>
      <c r="M20" s="11"/>
      <c r="N20" s="121"/>
    </row>
    <row r="21" spans="1:14" s="13" customFormat="1" ht="56.25" x14ac:dyDescent="0.3">
      <c r="A21" s="45" t="s">
        <v>49</v>
      </c>
      <c r="B21" s="26" t="s">
        <v>50</v>
      </c>
      <c r="C21" s="34" t="s">
        <v>51</v>
      </c>
      <c r="D21" s="9" t="s">
        <v>122</v>
      </c>
      <c r="E21" s="14" t="s">
        <v>286</v>
      </c>
      <c r="F21" s="11"/>
      <c r="G21" s="11"/>
      <c r="H21" s="11"/>
      <c r="I21" s="1">
        <v>100000</v>
      </c>
      <c r="J21" s="1"/>
      <c r="K21" s="1"/>
      <c r="L21" s="1">
        <f t="shared" ref="L21:L84" si="3">I21+J21+K21</f>
        <v>100000</v>
      </c>
      <c r="M21" s="11"/>
      <c r="N21" s="120"/>
    </row>
    <row r="22" spans="1:14" s="13" customFormat="1" ht="37.5" x14ac:dyDescent="0.3">
      <c r="A22" s="45" t="s">
        <v>52</v>
      </c>
      <c r="B22" s="26" t="s">
        <v>53</v>
      </c>
      <c r="C22" s="34" t="s">
        <v>54</v>
      </c>
      <c r="D22" s="9" t="s">
        <v>55</v>
      </c>
      <c r="E22" s="14" t="s">
        <v>286</v>
      </c>
      <c r="F22" s="11"/>
      <c r="G22" s="11"/>
      <c r="H22" s="11"/>
      <c r="I22" s="1">
        <v>65000</v>
      </c>
      <c r="J22" s="1"/>
      <c r="K22" s="1"/>
      <c r="L22" s="1">
        <f t="shared" si="3"/>
        <v>65000</v>
      </c>
      <c r="M22" s="11"/>
      <c r="N22" s="120"/>
    </row>
    <row r="23" spans="1:14" s="13" customFormat="1" ht="56.25" x14ac:dyDescent="0.3">
      <c r="A23" s="45" t="s">
        <v>350</v>
      </c>
      <c r="B23" s="26" t="s">
        <v>351</v>
      </c>
      <c r="C23" s="34" t="s">
        <v>56</v>
      </c>
      <c r="D23" s="9" t="s">
        <v>352</v>
      </c>
      <c r="E23" s="14" t="s">
        <v>286</v>
      </c>
      <c r="F23" s="11"/>
      <c r="G23" s="11"/>
      <c r="H23" s="11"/>
      <c r="I23" s="1"/>
      <c r="J23" s="1"/>
      <c r="K23" s="1">
        <v>215000</v>
      </c>
      <c r="L23" s="1">
        <f t="shared" si="3"/>
        <v>215000</v>
      </c>
      <c r="M23" s="11"/>
      <c r="N23" s="120"/>
    </row>
    <row r="24" spans="1:14" s="13" customFormat="1" ht="93.75" x14ac:dyDescent="0.3">
      <c r="A24" s="45" t="s">
        <v>151</v>
      </c>
      <c r="B24" s="26" t="s">
        <v>152</v>
      </c>
      <c r="C24" s="34" t="s">
        <v>56</v>
      </c>
      <c r="D24" s="9" t="s">
        <v>153</v>
      </c>
      <c r="E24" s="14" t="s">
        <v>286</v>
      </c>
      <c r="F24" s="26"/>
      <c r="G24" s="2"/>
      <c r="H24" s="11"/>
      <c r="I24" s="1">
        <v>1530000</v>
      </c>
      <c r="J24" s="1"/>
      <c r="K24" s="1"/>
      <c r="L24" s="1">
        <f t="shared" si="3"/>
        <v>1530000</v>
      </c>
      <c r="M24" s="11"/>
      <c r="N24" s="120"/>
    </row>
    <row r="25" spans="1:14" s="13" customFormat="1" ht="37.5" x14ac:dyDescent="0.3">
      <c r="A25" s="45" t="s">
        <v>136</v>
      </c>
      <c r="B25" s="26" t="s">
        <v>137</v>
      </c>
      <c r="C25" s="34" t="s">
        <v>2</v>
      </c>
      <c r="D25" s="35" t="s">
        <v>126</v>
      </c>
      <c r="E25" s="9" t="s">
        <v>115</v>
      </c>
      <c r="F25" s="11"/>
      <c r="G25" s="11"/>
      <c r="H25" s="11"/>
      <c r="I25" s="19">
        <f>SUM(I26:I30)</f>
        <v>9790000</v>
      </c>
      <c r="J25" s="19">
        <f t="shared" ref="J25:L25" si="4">SUM(J26:J30)</f>
        <v>0</v>
      </c>
      <c r="K25" s="19">
        <f t="shared" si="4"/>
        <v>0</v>
      </c>
      <c r="L25" s="19">
        <f t="shared" si="4"/>
        <v>9790000</v>
      </c>
      <c r="M25" s="11"/>
      <c r="N25" s="120"/>
    </row>
    <row r="26" spans="1:14" s="32" customFormat="1" ht="56.25" x14ac:dyDescent="0.3">
      <c r="A26" s="107"/>
      <c r="B26" s="110"/>
      <c r="C26" s="28"/>
      <c r="D26" s="14"/>
      <c r="E26" s="14" t="s">
        <v>191</v>
      </c>
      <c r="F26" s="110">
        <v>2021</v>
      </c>
      <c r="G26" s="15">
        <v>840000</v>
      </c>
      <c r="H26" s="15">
        <v>0</v>
      </c>
      <c r="I26" s="15">
        <v>840000</v>
      </c>
      <c r="J26" s="15"/>
      <c r="K26" s="15"/>
      <c r="L26" s="24">
        <f t="shared" si="3"/>
        <v>840000</v>
      </c>
      <c r="M26" s="27">
        <v>100</v>
      </c>
      <c r="N26" s="120"/>
    </row>
    <row r="27" spans="1:14" s="32" customFormat="1" ht="56.25" x14ac:dyDescent="0.3">
      <c r="A27" s="107"/>
      <c r="B27" s="110"/>
      <c r="C27" s="28"/>
      <c r="D27" s="14"/>
      <c r="E27" s="14" t="s">
        <v>304</v>
      </c>
      <c r="F27" s="110">
        <v>2021</v>
      </c>
      <c r="G27" s="15">
        <v>3000000</v>
      </c>
      <c r="H27" s="15">
        <v>0</v>
      </c>
      <c r="I27" s="15">
        <v>3000000</v>
      </c>
      <c r="J27" s="15"/>
      <c r="K27" s="15"/>
      <c r="L27" s="24">
        <f t="shared" si="3"/>
        <v>3000000</v>
      </c>
      <c r="M27" s="27">
        <v>100</v>
      </c>
      <c r="N27" s="120"/>
    </row>
    <row r="28" spans="1:14" s="32" customFormat="1" ht="56.25" x14ac:dyDescent="0.3">
      <c r="A28" s="107"/>
      <c r="B28" s="110"/>
      <c r="C28" s="28"/>
      <c r="D28" s="14"/>
      <c r="E28" s="14" t="s">
        <v>305</v>
      </c>
      <c r="F28" s="110">
        <v>2021</v>
      </c>
      <c r="G28" s="15">
        <v>2000000</v>
      </c>
      <c r="H28" s="15">
        <v>0</v>
      </c>
      <c r="I28" s="15">
        <v>2000000</v>
      </c>
      <c r="J28" s="15"/>
      <c r="K28" s="15"/>
      <c r="L28" s="24">
        <f t="shared" si="3"/>
        <v>2000000</v>
      </c>
      <c r="M28" s="27">
        <v>100</v>
      </c>
      <c r="N28" s="120"/>
    </row>
    <row r="29" spans="1:14" s="32" customFormat="1" ht="75" x14ac:dyDescent="0.3">
      <c r="A29" s="107"/>
      <c r="B29" s="110"/>
      <c r="C29" s="28"/>
      <c r="D29" s="14"/>
      <c r="E29" s="14" t="s">
        <v>189</v>
      </c>
      <c r="F29" s="110">
        <v>2021</v>
      </c>
      <c r="G29" s="15">
        <v>2000000</v>
      </c>
      <c r="H29" s="15">
        <v>0</v>
      </c>
      <c r="I29" s="15">
        <v>2000000</v>
      </c>
      <c r="J29" s="15"/>
      <c r="K29" s="15"/>
      <c r="L29" s="24">
        <f t="shared" si="3"/>
        <v>2000000</v>
      </c>
      <c r="M29" s="27">
        <v>100</v>
      </c>
      <c r="N29" s="120"/>
    </row>
    <row r="30" spans="1:14" s="32" customFormat="1" ht="56.25" x14ac:dyDescent="0.3">
      <c r="A30" s="107"/>
      <c r="B30" s="110"/>
      <c r="C30" s="28"/>
      <c r="D30" s="14"/>
      <c r="E30" s="14" t="s">
        <v>190</v>
      </c>
      <c r="F30" s="110">
        <v>2021</v>
      </c>
      <c r="G30" s="15">
        <v>1950000</v>
      </c>
      <c r="H30" s="15">
        <v>0</v>
      </c>
      <c r="I30" s="15">
        <v>1950000</v>
      </c>
      <c r="J30" s="15"/>
      <c r="K30" s="15"/>
      <c r="L30" s="24">
        <f t="shared" si="3"/>
        <v>1950000</v>
      </c>
      <c r="M30" s="27">
        <v>100</v>
      </c>
      <c r="N30" s="120"/>
    </row>
    <row r="31" spans="1:14" s="13" customFormat="1" ht="37.5" x14ac:dyDescent="0.3">
      <c r="A31" s="45" t="s">
        <v>143</v>
      </c>
      <c r="B31" s="26" t="s">
        <v>144</v>
      </c>
      <c r="C31" s="34" t="s">
        <v>2</v>
      </c>
      <c r="D31" s="9" t="s">
        <v>22</v>
      </c>
      <c r="E31" s="9" t="s">
        <v>192</v>
      </c>
      <c r="F31" s="26" t="s">
        <v>39</v>
      </c>
      <c r="G31" s="2">
        <v>1493136</v>
      </c>
      <c r="H31" s="26" t="s">
        <v>361</v>
      </c>
      <c r="I31" s="1">
        <v>400000</v>
      </c>
      <c r="J31" s="1"/>
      <c r="K31" s="1"/>
      <c r="L31" s="1">
        <f t="shared" si="3"/>
        <v>400000</v>
      </c>
      <c r="M31" s="12">
        <v>56</v>
      </c>
      <c r="N31" s="120"/>
    </row>
    <row r="32" spans="1:14" s="43" customFormat="1" ht="37.5" x14ac:dyDescent="0.3">
      <c r="A32" s="45" t="s">
        <v>57</v>
      </c>
      <c r="B32" s="26" t="s">
        <v>58</v>
      </c>
      <c r="C32" s="34" t="s">
        <v>59</v>
      </c>
      <c r="D32" s="9" t="s">
        <v>60</v>
      </c>
      <c r="E32" s="9" t="s">
        <v>341</v>
      </c>
      <c r="F32" s="3"/>
      <c r="G32" s="3"/>
      <c r="H32" s="3"/>
      <c r="I32" s="1">
        <v>18997900</v>
      </c>
      <c r="J32" s="1"/>
      <c r="K32" s="1"/>
      <c r="L32" s="1">
        <f t="shared" si="3"/>
        <v>18997900</v>
      </c>
      <c r="M32" s="3"/>
      <c r="N32" s="120"/>
    </row>
    <row r="33" spans="1:14" s="43" customFormat="1" ht="56.25" x14ac:dyDescent="0.3">
      <c r="A33" s="45" t="s">
        <v>9</v>
      </c>
      <c r="B33" s="11" t="s">
        <v>10</v>
      </c>
      <c r="C33" s="34" t="s">
        <v>12</v>
      </c>
      <c r="D33" s="9" t="s">
        <v>11</v>
      </c>
      <c r="E33" s="9" t="s">
        <v>168</v>
      </c>
      <c r="F33" s="11" t="s">
        <v>36</v>
      </c>
      <c r="G33" s="2">
        <v>4174146.72</v>
      </c>
      <c r="H33" s="11">
        <v>65.7</v>
      </c>
      <c r="I33" s="1">
        <v>1430052</v>
      </c>
      <c r="J33" s="1"/>
      <c r="K33" s="1"/>
      <c r="L33" s="1">
        <f t="shared" si="3"/>
        <v>1430052</v>
      </c>
      <c r="M33" s="11">
        <v>100</v>
      </c>
      <c r="N33" s="120"/>
    </row>
    <row r="34" spans="1:14" s="13" customFormat="1" ht="37.5" x14ac:dyDescent="0.3">
      <c r="A34" s="3" t="s">
        <v>61</v>
      </c>
      <c r="B34" s="11"/>
      <c r="C34" s="34"/>
      <c r="D34" s="44" t="s">
        <v>63</v>
      </c>
      <c r="E34" s="9"/>
      <c r="F34" s="11"/>
      <c r="G34" s="1"/>
      <c r="H34" s="11"/>
      <c r="I34" s="19">
        <f>I35</f>
        <v>31370000</v>
      </c>
      <c r="J34" s="19">
        <f t="shared" ref="J34:L34" si="5">J35</f>
        <v>3553840</v>
      </c>
      <c r="K34" s="19">
        <f t="shared" si="5"/>
        <v>1100000</v>
      </c>
      <c r="L34" s="19">
        <f t="shared" si="5"/>
        <v>36023840</v>
      </c>
      <c r="M34" s="3"/>
      <c r="N34" s="120"/>
    </row>
    <row r="35" spans="1:14" s="13" customFormat="1" ht="39" x14ac:dyDescent="0.3">
      <c r="A35" s="20" t="s">
        <v>62</v>
      </c>
      <c r="B35" s="11"/>
      <c r="C35" s="34"/>
      <c r="D35" s="7" t="s">
        <v>284</v>
      </c>
      <c r="E35" s="9"/>
      <c r="F35" s="11"/>
      <c r="G35" s="1"/>
      <c r="H35" s="11"/>
      <c r="I35" s="8">
        <f>I39+I40+I138+I43+I37+I38+I41</f>
        <v>31370000</v>
      </c>
      <c r="J35" s="8">
        <f t="shared" ref="J35:L35" si="6">J39+J40+J138+J43+J37+J38+J41</f>
        <v>3553840</v>
      </c>
      <c r="K35" s="8">
        <f t="shared" si="6"/>
        <v>1100000</v>
      </c>
      <c r="L35" s="8">
        <f t="shared" si="6"/>
        <v>36023840</v>
      </c>
      <c r="M35" s="3"/>
      <c r="N35" s="120"/>
    </row>
    <row r="36" spans="1:14" s="13" customFormat="1" ht="97.5" x14ac:dyDescent="0.3">
      <c r="A36" s="20"/>
      <c r="B36" s="11"/>
      <c r="C36" s="34"/>
      <c r="D36" s="46" t="s">
        <v>283</v>
      </c>
      <c r="E36" s="9"/>
      <c r="F36" s="11"/>
      <c r="G36" s="1"/>
      <c r="H36" s="11"/>
      <c r="I36" s="8">
        <f>I42</f>
        <v>0</v>
      </c>
      <c r="J36" s="8">
        <f t="shared" ref="J36:L36" si="7">J42</f>
        <v>903840</v>
      </c>
      <c r="K36" s="8">
        <f t="shared" si="7"/>
        <v>0</v>
      </c>
      <c r="L36" s="8">
        <f t="shared" si="7"/>
        <v>903840</v>
      </c>
      <c r="M36" s="3"/>
      <c r="N36" s="120"/>
    </row>
    <row r="37" spans="1:14" s="13" customFormat="1" ht="56.25" x14ac:dyDescent="0.3">
      <c r="A37" s="45" t="s">
        <v>176</v>
      </c>
      <c r="B37" s="26" t="s">
        <v>48</v>
      </c>
      <c r="C37" s="34" t="s">
        <v>47</v>
      </c>
      <c r="D37" s="9" t="s">
        <v>353</v>
      </c>
      <c r="E37" s="14" t="s">
        <v>286</v>
      </c>
      <c r="F37" s="11"/>
      <c r="G37" s="11"/>
      <c r="H37" s="11"/>
      <c r="I37" s="1">
        <v>20000</v>
      </c>
      <c r="J37" s="1"/>
      <c r="K37" s="1"/>
      <c r="L37" s="1">
        <f t="shared" si="3"/>
        <v>20000</v>
      </c>
      <c r="M37" s="11"/>
      <c r="N37" s="120"/>
    </row>
    <row r="38" spans="1:14" s="13" customFormat="1" ht="93.75" x14ac:dyDescent="0.3">
      <c r="A38" s="45" t="s">
        <v>354</v>
      </c>
      <c r="B38" s="11">
        <v>1022</v>
      </c>
      <c r="C38" s="34" t="s">
        <v>64</v>
      </c>
      <c r="D38" s="9" t="s">
        <v>177</v>
      </c>
      <c r="E38" s="14" t="s">
        <v>286</v>
      </c>
      <c r="F38" s="11"/>
      <c r="G38" s="11"/>
      <c r="H38" s="11"/>
      <c r="I38" s="1">
        <v>250000</v>
      </c>
      <c r="J38" s="1"/>
      <c r="K38" s="1"/>
      <c r="L38" s="1">
        <f t="shared" si="3"/>
        <v>250000</v>
      </c>
      <c r="M38" s="11"/>
      <c r="N38" s="120"/>
    </row>
    <row r="39" spans="1:14" s="13" customFormat="1" ht="37.5" x14ac:dyDescent="0.3">
      <c r="A39" s="45" t="s">
        <v>355</v>
      </c>
      <c r="B39" s="11">
        <v>1141</v>
      </c>
      <c r="C39" s="34" t="s">
        <v>65</v>
      </c>
      <c r="D39" s="9" t="s">
        <v>66</v>
      </c>
      <c r="E39" s="14" t="s">
        <v>286</v>
      </c>
      <c r="F39" s="11"/>
      <c r="G39" s="1"/>
      <c r="H39" s="11"/>
      <c r="I39" s="1">
        <v>100000</v>
      </c>
      <c r="J39" s="1"/>
      <c r="K39" s="1"/>
      <c r="L39" s="1">
        <f t="shared" si="3"/>
        <v>100000</v>
      </c>
      <c r="M39" s="11"/>
      <c r="N39" s="120"/>
    </row>
    <row r="40" spans="1:14" s="13" customFormat="1" ht="56.25" x14ac:dyDescent="0.3">
      <c r="A40" s="45" t="s">
        <v>356</v>
      </c>
      <c r="B40" s="11">
        <v>1160</v>
      </c>
      <c r="C40" s="34" t="s">
        <v>65</v>
      </c>
      <c r="D40" s="9" t="s">
        <v>357</v>
      </c>
      <c r="E40" s="14" t="s">
        <v>286</v>
      </c>
      <c r="F40" s="27"/>
      <c r="G40" s="24"/>
      <c r="H40" s="27"/>
      <c r="I40" s="1"/>
      <c r="J40" s="1">
        <v>50000</v>
      </c>
      <c r="K40" s="1"/>
      <c r="L40" s="1">
        <f t="shared" si="3"/>
        <v>50000</v>
      </c>
      <c r="M40" s="11"/>
      <c r="N40" s="120"/>
    </row>
    <row r="41" spans="1:14" s="13" customFormat="1" ht="93.75" x14ac:dyDescent="0.3">
      <c r="A41" s="45" t="s">
        <v>358</v>
      </c>
      <c r="B41" s="11">
        <v>1200</v>
      </c>
      <c r="C41" s="34" t="s">
        <v>65</v>
      </c>
      <c r="D41" s="9" t="s">
        <v>359</v>
      </c>
      <c r="E41" s="14" t="s">
        <v>286</v>
      </c>
      <c r="F41" s="27"/>
      <c r="G41" s="24"/>
      <c r="H41" s="27"/>
      <c r="I41" s="1"/>
      <c r="J41" s="1">
        <v>903840</v>
      </c>
      <c r="K41" s="1"/>
      <c r="L41" s="1">
        <f t="shared" si="3"/>
        <v>903840</v>
      </c>
      <c r="M41" s="11"/>
      <c r="N41" s="120"/>
    </row>
    <row r="42" spans="1:14" s="13" customFormat="1" ht="63" x14ac:dyDescent="0.3">
      <c r="A42" s="45"/>
      <c r="B42" s="26"/>
      <c r="C42" s="34"/>
      <c r="D42" s="117" t="s">
        <v>283</v>
      </c>
      <c r="E42" s="9"/>
      <c r="F42" s="11"/>
      <c r="G42" s="11"/>
      <c r="H42" s="11"/>
      <c r="I42" s="47"/>
      <c r="J42" s="47">
        <v>903840</v>
      </c>
      <c r="K42" s="47"/>
      <c r="L42" s="47">
        <f t="shared" si="3"/>
        <v>903840</v>
      </c>
      <c r="M42" s="11"/>
      <c r="N42" s="120"/>
    </row>
    <row r="43" spans="1:14" s="13" customFormat="1" ht="37.5" x14ac:dyDescent="0.3">
      <c r="A43" s="45" t="s">
        <v>132</v>
      </c>
      <c r="B43" s="11">
        <v>7321</v>
      </c>
      <c r="C43" s="34" t="s">
        <v>2</v>
      </c>
      <c r="D43" s="9" t="s">
        <v>133</v>
      </c>
      <c r="E43" s="9"/>
      <c r="F43" s="11"/>
      <c r="G43" s="1"/>
      <c r="H43" s="11"/>
      <c r="I43" s="19">
        <f>I44+I88+I135</f>
        <v>19060000</v>
      </c>
      <c r="J43" s="19">
        <f t="shared" ref="J43" si="8">J44+J88+J135</f>
        <v>2600000</v>
      </c>
      <c r="K43" s="19">
        <f t="shared" ref="K43:L43" si="9">K44+K88+K135</f>
        <v>0</v>
      </c>
      <c r="L43" s="19">
        <f t="shared" si="9"/>
        <v>21660000</v>
      </c>
      <c r="M43" s="11"/>
      <c r="N43" s="120"/>
    </row>
    <row r="44" spans="1:14" s="43" customFormat="1" ht="39" customHeight="1" x14ac:dyDescent="0.3">
      <c r="A44" s="20"/>
      <c r="B44" s="3"/>
      <c r="C44" s="48"/>
      <c r="D44" s="7"/>
      <c r="E44" s="7" t="s">
        <v>368</v>
      </c>
      <c r="F44" s="3"/>
      <c r="G44" s="19"/>
      <c r="H44" s="3"/>
      <c r="I44" s="8">
        <f>SUM(I45:I87)</f>
        <v>6200000</v>
      </c>
      <c r="J44" s="8">
        <f t="shared" ref="J44" si="10">SUM(J45:J87)</f>
        <v>1500000</v>
      </c>
      <c r="K44" s="8">
        <f t="shared" ref="K44:L44" si="11">SUM(K45:K87)</f>
        <v>0</v>
      </c>
      <c r="L44" s="8">
        <f t="shared" si="11"/>
        <v>7700000</v>
      </c>
      <c r="M44" s="3"/>
      <c r="N44" s="120"/>
    </row>
    <row r="45" spans="1:14" s="13" customFormat="1" ht="75" x14ac:dyDescent="0.3">
      <c r="A45" s="20"/>
      <c r="B45" s="11"/>
      <c r="C45" s="34"/>
      <c r="D45" s="14"/>
      <c r="E45" s="9" t="s">
        <v>231</v>
      </c>
      <c r="F45" s="26" t="s">
        <v>193</v>
      </c>
      <c r="G45" s="2"/>
      <c r="H45" s="11"/>
      <c r="I45" s="1">
        <v>100000</v>
      </c>
      <c r="J45" s="1"/>
      <c r="K45" s="1"/>
      <c r="L45" s="1">
        <f t="shared" si="3"/>
        <v>100000</v>
      </c>
      <c r="M45" s="11"/>
      <c r="N45" s="120"/>
    </row>
    <row r="46" spans="1:14" s="13" customFormat="1" ht="112.5" x14ac:dyDescent="0.3">
      <c r="A46" s="20"/>
      <c r="B46" s="11"/>
      <c r="C46" s="34"/>
      <c r="D46" s="14"/>
      <c r="E46" s="9" t="s">
        <v>232</v>
      </c>
      <c r="F46" s="26" t="s">
        <v>193</v>
      </c>
      <c r="G46" s="2"/>
      <c r="H46" s="11"/>
      <c r="I46" s="1">
        <v>100000</v>
      </c>
      <c r="J46" s="1"/>
      <c r="K46" s="1"/>
      <c r="L46" s="1">
        <f t="shared" si="3"/>
        <v>100000</v>
      </c>
      <c r="M46" s="11"/>
      <c r="N46" s="120"/>
    </row>
    <row r="47" spans="1:14" s="13" customFormat="1" ht="75" x14ac:dyDescent="0.3">
      <c r="A47" s="20"/>
      <c r="B47" s="11"/>
      <c r="C47" s="34"/>
      <c r="D47" s="14"/>
      <c r="E47" s="9" t="s">
        <v>233</v>
      </c>
      <c r="F47" s="26" t="s">
        <v>193</v>
      </c>
      <c r="G47" s="2"/>
      <c r="H47" s="11"/>
      <c r="I47" s="1">
        <v>100000</v>
      </c>
      <c r="J47" s="1"/>
      <c r="K47" s="1"/>
      <c r="L47" s="1">
        <f t="shared" si="3"/>
        <v>100000</v>
      </c>
      <c r="M47" s="11"/>
      <c r="N47" s="120"/>
    </row>
    <row r="48" spans="1:14" s="13" customFormat="1" ht="75" x14ac:dyDescent="0.3">
      <c r="A48" s="20"/>
      <c r="B48" s="11"/>
      <c r="C48" s="34"/>
      <c r="D48" s="14"/>
      <c r="E48" s="9" t="s">
        <v>234</v>
      </c>
      <c r="F48" s="26" t="s">
        <v>193</v>
      </c>
      <c r="G48" s="2"/>
      <c r="H48" s="11"/>
      <c r="I48" s="1">
        <v>100000</v>
      </c>
      <c r="J48" s="1"/>
      <c r="K48" s="1"/>
      <c r="L48" s="1">
        <f t="shared" si="3"/>
        <v>100000</v>
      </c>
      <c r="M48" s="11"/>
      <c r="N48" s="120"/>
    </row>
    <row r="49" spans="1:14" s="13" customFormat="1" ht="75" x14ac:dyDescent="0.3">
      <c r="A49" s="20"/>
      <c r="B49" s="11"/>
      <c r="C49" s="34"/>
      <c r="D49" s="14"/>
      <c r="E49" s="9" t="s">
        <v>235</v>
      </c>
      <c r="F49" s="26" t="s">
        <v>193</v>
      </c>
      <c r="G49" s="2"/>
      <c r="H49" s="11"/>
      <c r="I49" s="1">
        <v>100000</v>
      </c>
      <c r="J49" s="1"/>
      <c r="K49" s="1"/>
      <c r="L49" s="1">
        <f t="shared" si="3"/>
        <v>100000</v>
      </c>
      <c r="M49" s="11"/>
      <c r="N49" s="120"/>
    </row>
    <row r="50" spans="1:14" s="13" customFormat="1" ht="75" x14ac:dyDescent="0.3">
      <c r="A50" s="20"/>
      <c r="B50" s="11"/>
      <c r="C50" s="34"/>
      <c r="D50" s="14"/>
      <c r="E50" s="9" t="s">
        <v>236</v>
      </c>
      <c r="F50" s="26" t="s">
        <v>193</v>
      </c>
      <c r="G50" s="2"/>
      <c r="H50" s="11"/>
      <c r="I50" s="1">
        <v>100000</v>
      </c>
      <c r="J50" s="1"/>
      <c r="K50" s="1"/>
      <c r="L50" s="1">
        <f t="shared" si="3"/>
        <v>100000</v>
      </c>
      <c r="M50" s="11"/>
      <c r="N50" s="120"/>
    </row>
    <row r="51" spans="1:14" s="13" customFormat="1" ht="131.25" x14ac:dyDescent="0.3">
      <c r="A51" s="20"/>
      <c r="B51" s="11"/>
      <c r="C51" s="34"/>
      <c r="D51" s="14"/>
      <c r="E51" s="9" t="s">
        <v>237</v>
      </c>
      <c r="F51" s="26" t="s">
        <v>193</v>
      </c>
      <c r="G51" s="2"/>
      <c r="H51" s="11"/>
      <c r="I51" s="1">
        <v>500000</v>
      </c>
      <c r="J51" s="1"/>
      <c r="K51" s="1"/>
      <c r="L51" s="1">
        <f t="shared" si="3"/>
        <v>500000</v>
      </c>
      <c r="M51" s="11"/>
      <c r="N51" s="120"/>
    </row>
    <row r="52" spans="1:14" s="13" customFormat="1" ht="93.75" x14ac:dyDescent="0.3">
      <c r="A52" s="20"/>
      <c r="B52" s="11"/>
      <c r="C52" s="34"/>
      <c r="D52" s="3"/>
      <c r="E52" s="9" t="s">
        <v>238</v>
      </c>
      <c r="F52" s="26" t="s">
        <v>193</v>
      </c>
      <c r="G52" s="2"/>
      <c r="H52" s="11"/>
      <c r="I52" s="1">
        <v>100000</v>
      </c>
      <c r="J52" s="1"/>
      <c r="K52" s="1"/>
      <c r="L52" s="1">
        <f t="shared" si="3"/>
        <v>100000</v>
      </c>
      <c r="M52" s="11"/>
      <c r="N52" s="120"/>
    </row>
    <row r="53" spans="1:14" s="13" customFormat="1" ht="75" x14ac:dyDescent="0.3">
      <c r="A53" s="20"/>
      <c r="B53" s="11"/>
      <c r="C53" s="34"/>
      <c r="D53" s="14"/>
      <c r="E53" s="9" t="s">
        <v>239</v>
      </c>
      <c r="F53" s="26" t="s">
        <v>193</v>
      </c>
      <c r="G53" s="2"/>
      <c r="H53" s="11"/>
      <c r="I53" s="1">
        <v>100000</v>
      </c>
      <c r="J53" s="1"/>
      <c r="K53" s="1"/>
      <c r="L53" s="1">
        <f t="shared" si="3"/>
        <v>100000</v>
      </c>
      <c r="M53" s="11"/>
      <c r="N53" s="120"/>
    </row>
    <row r="54" spans="1:14" s="13" customFormat="1" ht="75" x14ac:dyDescent="0.3">
      <c r="A54" s="20"/>
      <c r="B54" s="11"/>
      <c r="C54" s="34"/>
      <c r="D54" s="14"/>
      <c r="E54" s="9" t="s">
        <v>240</v>
      </c>
      <c r="F54" s="26" t="s">
        <v>193</v>
      </c>
      <c r="G54" s="2"/>
      <c r="H54" s="11"/>
      <c r="I54" s="1">
        <v>100000</v>
      </c>
      <c r="J54" s="1"/>
      <c r="K54" s="1"/>
      <c r="L54" s="1">
        <f t="shared" si="3"/>
        <v>100000</v>
      </c>
      <c r="M54" s="11"/>
      <c r="N54" s="120"/>
    </row>
    <row r="55" spans="1:14" s="13" customFormat="1" ht="75" x14ac:dyDescent="0.3">
      <c r="A55" s="20"/>
      <c r="B55" s="11"/>
      <c r="C55" s="34"/>
      <c r="D55" s="14"/>
      <c r="E55" s="9" t="s">
        <v>217</v>
      </c>
      <c r="F55" s="26" t="s">
        <v>193</v>
      </c>
      <c r="G55" s="2"/>
      <c r="H55" s="11"/>
      <c r="I55" s="1">
        <v>100000</v>
      </c>
      <c r="J55" s="1"/>
      <c r="K55" s="1"/>
      <c r="L55" s="1">
        <f t="shared" si="3"/>
        <v>100000</v>
      </c>
      <c r="M55" s="11"/>
      <c r="N55" s="120"/>
    </row>
    <row r="56" spans="1:14" s="13" customFormat="1" ht="93.75" x14ac:dyDescent="0.3">
      <c r="A56" s="20"/>
      <c r="B56" s="11"/>
      <c r="C56" s="34"/>
      <c r="D56" s="3"/>
      <c r="E56" s="9" t="s">
        <v>218</v>
      </c>
      <c r="F56" s="26" t="s">
        <v>193</v>
      </c>
      <c r="G56" s="2"/>
      <c r="H56" s="11"/>
      <c r="I56" s="1">
        <v>100000</v>
      </c>
      <c r="J56" s="1"/>
      <c r="K56" s="1"/>
      <c r="L56" s="1">
        <f t="shared" si="3"/>
        <v>100000</v>
      </c>
      <c r="M56" s="11"/>
      <c r="N56" s="120"/>
    </row>
    <row r="57" spans="1:14" s="13" customFormat="1" ht="75" x14ac:dyDescent="0.3">
      <c r="A57" s="20"/>
      <c r="B57" s="11"/>
      <c r="C57" s="34"/>
      <c r="D57" s="14"/>
      <c r="E57" s="9" t="s">
        <v>241</v>
      </c>
      <c r="F57" s="26" t="s">
        <v>193</v>
      </c>
      <c r="G57" s="2"/>
      <c r="H57" s="11"/>
      <c r="I57" s="1">
        <v>100000</v>
      </c>
      <c r="J57" s="1"/>
      <c r="K57" s="1"/>
      <c r="L57" s="1">
        <f t="shared" si="3"/>
        <v>100000</v>
      </c>
      <c r="M57" s="11"/>
      <c r="N57" s="120"/>
    </row>
    <row r="58" spans="1:14" s="13" customFormat="1" ht="75" x14ac:dyDescent="0.3">
      <c r="A58" s="20"/>
      <c r="B58" s="11"/>
      <c r="C58" s="34"/>
      <c r="D58" s="14"/>
      <c r="E58" s="9" t="s">
        <v>242</v>
      </c>
      <c r="F58" s="26" t="s">
        <v>193</v>
      </c>
      <c r="G58" s="2"/>
      <c r="H58" s="11"/>
      <c r="I58" s="1">
        <v>100000</v>
      </c>
      <c r="J58" s="1"/>
      <c r="K58" s="1"/>
      <c r="L58" s="1">
        <f t="shared" si="3"/>
        <v>100000</v>
      </c>
      <c r="M58" s="11"/>
      <c r="N58" s="120"/>
    </row>
    <row r="59" spans="1:14" s="13" customFormat="1" ht="75" x14ac:dyDescent="0.3">
      <c r="A59" s="20"/>
      <c r="B59" s="11"/>
      <c r="C59" s="34"/>
      <c r="D59" s="14"/>
      <c r="E59" s="9" t="s">
        <v>243</v>
      </c>
      <c r="F59" s="26" t="s">
        <v>193</v>
      </c>
      <c r="G59" s="2"/>
      <c r="H59" s="11"/>
      <c r="I59" s="1">
        <v>100000</v>
      </c>
      <c r="J59" s="1"/>
      <c r="K59" s="1"/>
      <c r="L59" s="1">
        <f t="shared" si="3"/>
        <v>100000</v>
      </c>
      <c r="M59" s="11"/>
      <c r="N59" s="120"/>
    </row>
    <row r="60" spans="1:14" s="13" customFormat="1" ht="93.75" x14ac:dyDescent="0.3">
      <c r="A60" s="20"/>
      <c r="B60" s="11"/>
      <c r="C60" s="34"/>
      <c r="D60" s="14"/>
      <c r="E60" s="9" t="s">
        <v>244</v>
      </c>
      <c r="F60" s="26" t="s">
        <v>193</v>
      </c>
      <c r="G60" s="2"/>
      <c r="H60" s="11"/>
      <c r="I60" s="1">
        <v>100000</v>
      </c>
      <c r="J60" s="1"/>
      <c r="K60" s="1"/>
      <c r="L60" s="1">
        <f t="shared" si="3"/>
        <v>100000</v>
      </c>
      <c r="M60" s="11"/>
      <c r="N60" s="120"/>
    </row>
    <row r="61" spans="1:14" s="13" customFormat="1" ht="75" x14ac:dyDescent="0.3">
      <c r="A61" s="20"/>
      <c r="B61" s="11"/>
      <c r="C61" s="34"/>
      <c r="D61" s="14"/>
      <c r="E61" s="9" t="s">
        <v>245</v>
      </c>
      <c r="F61" s="26" t="s">
        <v>193</v>
      </c>
      <c r="G61" s="2"/>
      <c r="H61" s="11"/>
      <c r="I61" s="1">
        <v>100000</v>
      </c>
      <c r="J61" s="1"/>
      <c r="K61" s="1"/>
      <c r="L61" s="1">
        <f t="shared" si="3"/>
        <v>100000</v>
      </c>
      <c r="M61" s="11"/>
      <c r="N61" s="120"/>
    </row>
    <row r="62" spans="1:14" s="13" customFormat="1" ht="93.75" x14ac:dyDescent="0.3">
      <c r="A62" s="20"/>
      <c r="B62" s="11"/>
      <c r="C62" s="34"/>
      <c r="D62" s="14"/>
      <c r="E62" s="9" t="s">
        <v>246</v>
      </c>
      <c r="F62" s="26" t="s">
        <v>193</v>
      </c>
      <c r="G62" s="2"/>
      <c r="H62" s="11"/>
      <c r="I62" s="1">
        <v>100000</v>
      </c>
      <c r="J62" s="1"/>
      <c r="K62" s="1"/>
      <c r="L62" s="1">
        <f t="shared" si="3"/>
        <v>100000</v>
      </c>
      <c r="M62" s="11"/>
      <c r="N62" s="120"/>
    </row>
    <row r="63" spans="1:14" s="13" customFormat="1" ht="93.75" x14ac:dyDescent="0.3">
      <c r="A63" s="20"/>
      <c r="B63" s="11"/>
      <c r="C63" s="34"/>
      <c r="D63" s="14"/>
      <c r="E63" s="9" t="s">
        <v>247</v>
      </c>
      <c r="F63" s="26" t="s">
        <v>193</v>
      </c>
      <c r="G63" s="2"/>
      <c r="H63" s="11"/>
      <c r="I63" s="1">
        <v>500000</v>
      </c>
      <c r="J63" s="1"/>
      <c r="K63" s="1"/>
      <c r="L63" s="1">
        <f t="shared" si="3"/>
        <v>500000</v>
      </c>
      <c r="M63" s="11"/>
      <c r="N63" s="120"/>
    </row>
    <row r="64" spans="1:14" s="13" customFormat="1" ht="75" x14ac:dyDescent="0.3">
      <c r="A64" s="20"/>
      <c r="B64" s="11"/>
      <c r="C64" s="34"/>
      <c r="D64" s="14"/>
      <c r="E64" s="9" t="s">
        <v>248</v>
      </c>
      <c r="F64" s="26" t="s">
        <v>193</v>
      </c>
      <c r="G64" s="2"/>
      <c r="H64" s="11"/>
      <c r="I64" s="1">
        <v>100000</v>
      </c>
      <c r="J64" s="1"/>
      <c r="K64" s="1"/>
      <c r="L64" s="1">
        <f t="shared" si="3"/>
        <v>100000</v>
      </c>
      <c r="M64" s="11"/>
      <c r="N64" s="120"/>
    </row>
    <row r="65" spans="1:14" s="13" customFormat="1" ht="56.25" x14ac:dyDescent="0.3">
      <c r="A65" s="20"/>
      <c r="B65" s="11"/>
      <c r="C65" s="34"/>
      <c r="D65" s="14"/>
      <c r="E65" s="9" t="s">
        <v>333</v>
      </c>
      <c r="F65" s="26" t="s">
        <v>193</v>
      </c>
      <c r="G65" s="2"/>
      <c r="H65" s="11"/>
      <c r="I65" s="1"/>
      <c r="J65" s="1">
        <v>1500000</v>
      </c>
      <c r="K65" s="1"/>
      <c r="L65" s="1">
        <f t="shared" si="3"/>
        <v>1500000</v>
      </c>
      <c r="M65" s="11"/>
      <c r="N65" s="120"/>
    </row>
    <row r="66" spans="1:14" s="13" customFormat="1" ht="75" x14ac:dyDescent="0.3">
      <c r="A66" s="20"/>
      <c r="B66" s="11"/>
      <c r="C66" s="34"/>
      <c r="D66" s="14"/>
      <c r="E66" s="9" t="s">
        <v>249</v>
      </c>
      <c r="F66" s="26" t="s">
        <v>193</v>
      </c>
      <c r="G66" s="2"/>
      <c r="H66" s="11"/>
      <c r="I66" s="1">
        <v>100000</v>
      </c>
      <c r="J66" s="1"/>
      <c r="K66" s="1"/>
      <c r="L66" s="1">
        <f t="shared" si="3"/>
        <v>100000</v>
      </c>
      <c r="M66" s="11"/>
      <c r="N66" s="120"/>
    </row>
    <row r="67" spans="1:14" s="13" customFormat="1" ht="131.25" x14ac:dyDescent="0.3">
      <c r="A67" s="20"/>
      <c r="B67" s="11"/>
      <c r="C67" s="34"/>
      <c r="D67" s="14"/>
      <c r="E67" s="9" t="s">
        <v>250</v>
      </c>
      <c r="F67" s="26" t="s">
        <v>193</v>
      </c>
      <c r="G67" s="2"/>
      <c r="H67" s="11"/>
      <c r="I67" s="1">
        <v>500000</v>
      </c>
      <c r="J67" s="1"/>
      <c r="K67" s="1"/>
      <c r="L67" s="1">
        <f t="shared" si="3"/>
        <v>500000</v>
      </c>
      <c r="M67" s="11"/>
      <c r="N67" s="120"/>
    </row>
    <row r="68" spans="1:14" s="13" customFormat="1" ht="75" x14ac:dyDescent="0.3">
      <c r="A68" s="20"/>
      <c r="B68" s="11"/>
      <c r="C68" s="34"/>
      <c r="D68" s="14"/>
      <c r="E68" s="9" t="s">
        <v>251</v>
      </c>
      <c r="F68" s="26" t="s">
        <v>193</v>
      </c>
      <c r="G68" s="2"/>
      <c r="H68" s="11"/>
      <c r="I68" s="1">
        <v>100000</v>
      </c>
      <c r="J68" s="1"/>
      <c r="K68" s="1"/>
      <c r="L68" s="1">
        <f t="shared" si="3"/>
        <v>100000</v>
      </c>
      <c r="M68" s="11"/>
      <c r="N68" s="120"/>
    </row>
    <row r="69" spans="1:14" s="13" customFormat="1" ht="75" x14ac:dyDescent="0.3">
      <c r="A69" s="20"/>
      <c r="B69" s="11"/>
      <c r="C69" s="34"/>
      <c r="D69" s="14"/>
      <c r="E69" s="9" t="s">
        <v>252</v>
      </c>
      <c r="F69" s="26" t="s">
        <v>193</v>
      </c>
      <c r="G69" s="2"/>
      <c r="H69" s="11"/>
      <c r="I69" s="1">
        <v>100000</v>
      </c>
      <c r="J69" s="1"/>
      <c r="K69" s="1"/>
      <c r="L69" s="1">
        <f t="shared" si="3"/>
        <v>100000</v>
      </c>
      <c r="M69" s="11"/>
      <c r="N69" s="120"/>
    </row>
    <row r="70" spans="1:14" s="13" customFormat="1" ht="93.75" x14ac:dyDescent="0.3">
      <c r="A70" s="20"/>
      <c r="B70" s="11"/>
      <c r="C70" s="34"/>
      <c r="D70" s="14"/>
      <c r="E70" s="9" t="s">
        <v>253</v>
      </c>
      <c r="F70" s="26" t="s">
        <v>193</v>
      </c>
      <c r="G70" s="2"/>
      <c r="H70" s="11"/>
      <c r="I70" s="1">
        <v>100000</v>
      </c>
      <c r="J70" s="1"/>
      <c r="K70" s="1"/>
      <c r="L70" s="1">
        <f t="shared" si="3"/>
        <v>100000</v>
      </c>
      <c r="M70" s="11"/>
      <c r="N70" s="120"/>
    </row>
    <row r="71" spans="1:14" s="13" customFormat="1" ht="131.25" x14ac:dyDescent="0.3">
      <c r="A71" s="20"/>
      <c r="B71" s="11"/>
      <c r="C71" s="34"/>
      <c r="D71" s="14"/>
      <c r="E71" s="9" t="s">
        <v>254</v>
      </c>
      <c r="F71" s="26" t="s">
        <v>193</v>
      </c>
      <c r="G71" s="2"/>
      <c r="H71" s="11"/>
      <c r="I71" s="1">
        <v>500000</v>
      </c>
      <c r="J71" s="1"/>
      <c r="K71" s="1"/>
      <c r="L71" s="1">
        <f t="shared" si="3"/>
        <v>500000</v>
      </c>
      <c r="M71" s="11"/>
      <c r="N71" s="120"/>
    </row>
    <row r="72" spans="1:14" s="13" customFormat="1" ht="75" x14ac:dyDescent="0.3">
      <c r="A72" s="20"/>
      <c r="B72" s="11"/>
      <c r="C72" s="34"/>
      <c r="D72" s="14"/>
      <c r="E72" s="9" t="s">
        <v>219</v>
      </c>
      <c r="F72" s="26" t="s">
        <v>193</v>
      </c>
      <c r="G72" s="2"/>
      <c r="H72" s="11"/>
      <c r="I72" s="1">
        <v>100000</v>
      </c>
      <c r="J72" s="1"/>
      <c r="K72" s="1"/>
      <c r="L72" s="1">
        <f t="shared" si="3"/>
        <v>100000</v>
      </c>
      <c r="M72" s="11"/>
      <c r="N72" s="120"/>
    </row>
    <row r="73" spans="1:14" s="13" customFormat="1" ht="75" x14ac:dyDescent="0.3">
      <c r="A73" s="20"/>
      <c r="B73" s="11"/>
      <c r="C73" s="34"/>
      <c r="D73" s="14"/>
      <c r="E73" s="9" t="s">
        <v>255</v>
      </c>
      <c r="F73" s="26" t="s">
        <v>193</v>
      </c>
      <c r="G73" s="2"/>
      <c r="H73" s="11"/>
      <c r="I73" s="1">
        <v>100000</v>
      </c>
      <c r="J73" s="1"/>
      <c r="K73" s="1"/>
      <c r="L73" s="1">
        <f t="shared" si="3"/>
        <v>100000</v>
      </c>
      <c r="M73" s="11"/>
      <c r="N73" s="120"/>
    </row>
    <row r="74" spans="1:14" s="13" customFormat="1" ht="75" x14ac:dyDescent="0.3">
      <c r="A74" s="20"/>
      <c r="B74" s="11"/>
      <c r="C74" s="34"/>
      <c r="D74" s="14"/>
      <c r="E74" s="9" t="s">
        <v>220</v>
      </c>
      <c r="F74" s="26" t="s">
        <v>193</v>
      </c>
      <c r="G74" s="2"/>
      <c r="H74" s="11"/>
      <c r="I74" s="1">
        <v>100000</v>
      </c>
      <c r="J74" s="1"/>
      <c r="K74" s="1"/>
      <c r="L74" s="1">
        <f t="shared" si="3"/>
        <v>100000</v>
      </c>
      <c r="M74" s="11"/>
      <c r="N74" s="120"/>
    </row>
    <row r="75" spans="1:14" s="13" customFormat="1" ht="75" x14ac:dyDescent="0.3">
      <c r="A75" s="20"/>
      <c r="B75" s="11"/>
      <c r="C75" s="34"/>
      <c r="D75" s="14"/>
      <c r="E75" s="9" t="s">
        <v>256</v>
      </c>
      <c r="F75" s="26" t="s">
        <v>193</v>
      </c>
      <c r="G75" s="2"/>
      <c r="H75" s="11"/>
      <c r="I75" s="1">
        <v>100000</v>
      </c>
      <c r="J75" s="1"/>
      <c r="K75" s="1"/>
      <c r="L75" s="1">
        <f t="shared" si="3"/>
        <v>100000</v>
      </c>
      <c r="M75" s="11"/>
      <c r="N75" s="120"/>
    </row>
    <row r="76" spans="1:14" s="13" customFormat="1" ht="75" x14ac:dyDescent="0.3">
      <c r="A76" s="20"/>
      <c r="B76" s="11"/>
      <c r="C76" s="34"/>
      <c r="D76" s="14"/>
      <c r="E76" s="9" t="s">
        <v>257</v>
      </c>
      <c r="F76" s="26" t="s">
        <v>193</v>
      </c>
      <c r="G76" s="2"/>
      <c r="H76" s="11"/>
      <c r="I76" s="1">
        <v>100000</v>
      </c>
      <c r="J76" s="1"/>
      <c r="K76" s="1"/>
      <c r="L76" s="1">
        <f t="shared" si="3"/>
        <v>100000</v>
      </c>
      <c r="M76" s="11"/>
      <c r="N76" s="120"/>
    </row>
    <row r="77" spans="1:14" s="13" customFormat="1" ht="75" x14ac:dyDescent="0.3">
      <c r="A77" s="20"/>
      <c r="B77" s="11"/>
      <c r="C77" s="34"/>
      <c r="D77" s="14"/>
      <c r="E77" s="9" t="s">
        <v>258</v>
      </c>
      <c r="F77" s="26" t="s">
        <v>193</v>
      </c>
      <c r="G77" s="2"/>
      <c r="H77" s="11"/>
      <c r="I77" s="1">
        <v>100000</v>
      </c>
      <c r="J77" s="1"/>
      <c r="K77" s="1"/>
      <c r="L77" s="1">
        <f t="shared" si="3"/>
        <v>100000</v>
      </c>
      <c r="M77" s="11"/>
      <c r="N77" s="120"/>
    </row>
    <row r="78" spans="1:14" s="13" customFormat="1" ht="75" x14ac:dyDescent="0.3">
      <c r="A78" s="20"/>
      <c r="B78" s="11"/>
      <c r="C78" s="34"/>
      <c r="D78" s="14"/>
      <c r="E78" s="9" t="s">
        <v>221</v>
      </c>
      <c r="F78" s="26" t="s">
        <v>193</v>
      </c>
      <c r="G78" s="2"/>
      <c r="H78" s="11"/>
      <c r="I78" s="1">
        <v>100000</v>
      </c>
      <c r="J78" s="1"/>
      <c r="K78" s="1"/>
      <c r="L78" s="1">
        <f t="shared" si="3"/>
        <v>100000</v>
      </c>
      <c r="M78" s="11"/>
      <c r="N78" s="120"/>
    </row>
    <row r="79" spans="1:14" s="13" customFormat="1" ht="75" x14ac:dyDescent="0.3">
      <c r="A79" s="20"/>
      <c r="B79" s="11"/>
      <c r="C79" s="34"/>
      <c r="D79" s="14"/>
      <c r="E79" s="9" t="s">
        <v>222</v>
      </c>
      <c r="F79" s="26" t="s">
        <v>193</v>
      </c>
      <c r="G79" s="2"/>
      <c r="H79" s="11"/>
      <c r="I79" s="1">
        <v>100000</v>
      </c>
      <c r="J79" s="1"/>
      <c r="K79" s="1"/>
      <c r="L79" s="1">
        <f t="shared" si="3"/>
        <v>100000</v>
      </c>
      <c r="M79" s="11"/>
      <c r="N79" s="120"/>
    </row>
    <row r="80" spans="1:14" s="13" customFormat="1" ht="75" x14ac:dyDescent="0.3">
      <c r="A80" s="20"/>
      <c r="B80" s="11"/>
      <c r="C80" s="34"/>
      <c r="D80" s="14"/>
      <c r="E80" s="9" t="s">
        <v>223</v>
      </c>
      <c r="F80" s="26" t="s">
        <v>193</v>
      </c>
      <c r="G80" s="2"/>
      <c r="H80" s="11"/>
      <c r="I80" s="1">
        <v>100000</v>
      </c>
      <c r="J80" s="1"/>
      <c r="K80" s="1"/>
      <c r="L80" s="1">
        <f t="shared" si="3"/>
        <v>100000</v>
      </c>
      <c r="M80" s="11"/>
      <c r="N80" s="120"/>
    </row>
    <row r="81" spans="1:14" s="13" customFormat="1" ht="75" x14ac:dyDescent="0.3">
      <c r="A81" s="20"/>
      <c r="B81" s="11"/>
      <c r="C81" s="34"/>
      <c r="D81" s="14"/>
      <c r="E81" s="9" t="s">
        <v>224</v>
      </c>
      <c r="F81" s="26" t="s">
        <v>193</v>
      </c>
      <c r="G81" s="2"/>
      <c r="H81" s="11"/>
      <c r="I81" s="1">
        <v>100000</v>
      </c>
      <c r="J81" s="1"/>
      <c r="K81" s="1"/>
      <c r="L81" s="1">
        <f t="shared" si="3"/>
        <v>100000</v>
      </c>
      <c r="M81" s="11"/>
      <c r="N81" s="120"/>
    </row>
    <row r="82" spans="1:14" s="13" customFormat="1" ht="93.75" x14ac:dyDescent="0.3">
      <c r="A82" s="20"/>
      <c r="B82" s="11"/>
      <c r="C82" s="34"/>
      <c r="D82" s="14"/>
      <c r="E82" s="9" t="s">
        <v>225</v>
      </c>
      <c r="F82" s="26" t="s">
        <v>193</v>
      </c>
      <c r="G82" s="2"/>
      <c r="H82" s="11"/>
      <c r="I82" s="1">
        <v>500000</v>
      </c>
      <c r="J82" s="1"/>
      <c r="K82" s="1"/>
      <c r="L82" s="1">
        <f t="shared" si="3"/>
        <v>500000</v>
      </c>
      <c r="M82" s="11"/>
      <c r="N82" s="120"/>
    </row>
    <row r="83" spans="1:14" s="13" customFormat="1" ht="56.25" x14ac:dyDescent="0.3">
      <c r="A83" s="20"/>
      <c r="B83" s="11"/>
      <c r="C83" s="34"/>
      <c r="D83" s="3"/>
      <c r="E83" s="9" t="s">
        <v>230</v>
      </c>
      <c r="F83" s="26" t="s">
        <v>193</v>
      </c>
      <c r="G83" s="2"/>
      <c r="H83" s="11"/>
      <c r="I83" s="1">
        <v>100000</v>
      </c>
      <c r="J83" s="1"/>
      <c r="K83" s="1"/>
      <c r="L83" s="1">
        <f t="shared" si="3"/>
        <v>100000</v>
      </c>
      <c r="M83" s="11"/>
      <c r="N83" s="120"/>
    </row>
    <row r="84" spans="1:14" s="43" customFormat="1" ht="93.75" x14ac:dyDescent="0.3">
      <c r="A84" s="49"/>
      <c r="B84" s="3"/>
      <c r="C84" s="48"/>
      <c r="D84" s="44"/>
      <c r="E84" s="9" t="s">
        <v>226</v>
      </c>
      <c r="F84" s="26" t="s">
        <v>193</v>
      </c>
      <c r="G84" s="19"/>
      <c r="H84" s="3"/>
      <c r="I84" s="1">
        <v>100000</v>
      </c>
      <c r="J84" s="1"/>
      <c r="K84" s="1"/>
      <c r="L84" s="1">
        <f t="shared" si="3"/>
        <v>100000</v>
      </c>
      <c r="M84" s="3"/>
      <c r="N84" s="120"/>
    </row>
    <row r="85" spans="1:14" s="43" customFormat="1" ht="75" x14ac:dyDescent="0.3">
      <c r="A85" s="20"/>
      <c r="B85" s="3"/>
      <c r="C85" s="48"/>
      <c r="D85" s="7"/>
      <c r="E85" s="9" t="s">
        <v>227</v>
      </c>
      <c r="F85" s="26" t="s">
        <v>193</v>
      </c>
      <c r="G85" s="19"/>
      <c r="H85" s="3"/>
      <c r="I85" s="1">
        <v>100000</v>
      </c>
      <c r="J85" s="1"/>
      <c r="K85" s="1"/>
      <c r="L85" s="1">
        <f t="shared" ref="L85:L149" si="12">I85+J85+K85</f>
        <v>100000</v>
      </c>
      <c r="M85" s="3"/>
      <c r="N85" s="120"/>
    </row>
    <row r="86" spans="1:14" s="13" customFormat="1" ht="75" x14ac:dyDescent="0.3">
      <c r="A86" s="20"/>
      <c r="B86" s="11"/>
      <c r="C86" s="34"/>
      <c r="D86" s="14"/>
      <c r="E86" s="9" t="s">
        <v>228</v>
      </c>
      <c r="F86" s="26" t="s">
        <v>193</v>
      </c>
      <c r="G86" s="2"/>
      <c r="H86" s="11"/>
      <c r="I86" s="1">
        <v>100000</v>
      </c>
      <c r="J86" s="1"/>
      <c r="K86" s="1"/>
      <c r="L86" s="1">
        <f t="shared" si="12"/>
        <v>100000</v>
      </c>
      <c r="M86" s="11"/>
      <c r="N86" s="120"/>
    </row>
    <row r="87" spans="1:14" s="13" customFormat="1" ht="56.25" x14ac:dyDescent="0.3">
      <c r="A87" s="20"/>
      <c r="B87" s="11"/>
      <c r="C87" s="34"/>
      <c r="D87" s="3"/>
      <c r="E87" s="9" t="s">
        <v>229</v>
      </c>
      <c r="F87" s="26" t="s">
        <v>193</v>
      </c>
      <c r="G87" s="2"/>
      <c r="H87" s="11"/>
      <c r="I87" s="1">
        <v>100000</v>
      </c>
      <c r="J87" s="1"/>
      <c r="K87" s="1"/>
      <c r="L87" s="1">
        <f t="shared" si="12"/>
        <v>100000</v>
      </c>
      <c r="M87" s="11"/>
      <c r="N87" s="120"/>
    </row>
    <row r="88" spans="1:14" s="13" customFormat="1" ht="58.5" x14ac:dyDescent="0.3">
      <c r="A88" s="20"/>
      <c r="B88" s="11"/>
      <c r="C88" s="34"/>
      <c r="D88" s="3"/>
      <c r="E88" s="7" t="s">
        <v>369</v>
      </c>
      <c r="F88" s="11"/>
      <c r="G88" s="2"/>
      <c r="H88" s="11"/>
      <c r="I88" s="8">
        <f>SUM(I89:I134)</f>
        <v>12160000</v>
      </c>
      <c r="J88" s="8">
        <f t="shared" ref="J88:L88" si="13">SUM(J89:J134)</f>
        <v>1100000</v>
      </c>
      <c r="K88" s="8">
        <f t="shared" si="13"/>
        <v>0</v>
      </c>
      <c r="L88" s="8">
        <f t="shared" si="13"/>
        <v>13260000</v>
      </c>
      <c r="M88" s="11"/>
      <c r="N88" s="120"/>
    </row>
    <row r="89" spans="1:14" s="13" customFormat="1" ht="112.5" x14ac:dyDescent="0.3">
      <c r="A89" s="20"/>
      <c r="B89" s="11"/>
      <c r="C89" s="34"/>
      <c r="D89" s="3"/>
      <c r="E89" s="9" t="s">
        <v>194</v>
      </c>
      <c r="F89" s="26" t="s">
        <v>193</v>
      </c>
      <c r="G89" s="2"/>
      <c r="H89" s="11"/>
      <c r="I89" s="1">
        <v>200000</v>
      </c>
      <c r="J89" s="1"/>
      <c r="K89" s="1"/>
      <c r="L89" s="1">
        <f t="shared" si="12"/>
        <v>200000</v>
      </c>
      <c r="M89" s="11"/>
      <c r="N89" s="120"/>
    </row>
    <row r="90" spans="1:14" s="13" customFormat="1" ht="112.5" x14ac:dyDescent="0.3">
      <c r="A90" s="20"/>
      <c r="B90" s="11"/>
      <c r="C90" s="34"/>
      <c r="D90" s="14"/>
      <c r="E90" s="9" t="s">
        <v>195</v>
      </c>
      <c r="F90" s="26" t="s">
        <v>193</v>
      </c>
      <c r="G90" s="2"/>
      <c r="H90" s="11"/>
      <c r="I90" s="1">
        <v>200000</v>
      </c>
      <c r="J90" s="1"/>
      <c r="K90" s="1"/>
      <c r="L90" s="1">
        <f t="shared" si="12"/>
        <v>200000</v>
      </c>
      <c r="M90" s="11"/>
      <c r="N90" s="120"/>
    </row>
    <row r="91" spans="1:14" s="13" customFormat="1" ht="93.75" x14ac:dyDescent="0.3">
      <c r="A91" s="20"/>
      <c r="B91" s="11"/>
      <c r="C91" s="34"/>
      <c r="D91" s="14"/>
      <c r="E91" s="9" t="s">
        <v>196</v>
      </c>
      <c r="F91" s="26" t="s">
        <v>193</v>
      </c>
      <c r="G91" s="2"/>
      <c r="H91" s="11"/>
      <c r="I91" s="1">
        <v>400000</v>
      </c>
      <c r="J91" s="1"/>
      <c r="K91" s="1"/>
      <c r="L91" s="1">
        <f t="shared" si="12"/>
        <v>400000</v>
      </c>
      <c r="M91" s="11"/>
      <c r="N91" s="120"/>
    </row>
    <row r="92" spans="1:14" s="13" customFormat="1" ht="93.75" x14ac:dyDescent="0.3">
      <c r="A92" s="20"/>
      <c r="B92" s="11"/>
      <c r="C92" s="34"/>
      <c r="D92" s="14"/>
      <c r="E92" s="9" t="s">
        <v>197</v>
      </c>
      <c r="F92" s="26" t="s">
        <v>193</v>
      </c>
      <c r="G92" s="2"/>
      <c r="H92" s="11"/>
      <c r="I92" s="1">
        <v>400000</v>
      </c>
      <c r="J92" s="1"/>
      <c r="K92" s="1"/>
      <c r="L92" s="1">
        <f t="shared" si="12"/>
        <v>400000</v>
      </c>
      <c r="M92" s="11"/>
      <c r="N92" s="120"/>
    </row>
    <row r="93" spans="1:14" s="13" customFormat="1" ht="75" x14ac:dyDescent="0.3">
      <c r="A93" s="20"/>
      <c r="B93" s="11"/>
      <c r="C93" s="34"/>
      <c r="D93" s="14"/>
      <c r="E93" s="9" t="s">
        <v>198</v>
      </c>
      <c r="F93" s="26" t="s">
        <v>193</v>
      </c>
      <c r="G93" s="2"/>
      <c r="H93" s="11"/>
      <c r="I93" s="1">
        <v>500000</v>
      </c>
      <c r="J93" s="1"/>
      <c r="K93" s="1"/>
      <c r="L93" s="1">
        <f t="shared" si="12"/>
        <v>500000</v>
      </c>
      <c r="M93" s="11"/>
      <c r="N93" s="120"/>
    </row>
    <row r="94" spans="1:14" s="13" customFormat="1" ht="93.75" x14ac:dyDescent="0.3">
      <c r="A94" s="20"/>
      <c r="B94" s="11"/>
      <c r="C94" s="34"/>
      <c r="D94" s="14"/>
      <c r="E94" s="9" t="s">
        <v>199</v>
      </c>
      <c r="F94" s="26" t="s">
        <v>193</v>
      </c>
      <c r="G94" s="2"/>
      <c r="H94" s="11"/>
      <c r="I94" s="1">
        <v>200000</v>
      </c>
      <c r="J94" s="1"/>
      <c r="K94" s="1"/>
      <c r="L94" s="1">
        <f t="shared" si="12"/>
        <v>200000</v>
      </c>
      <c r="M94" s="11"/>
      <c r="N94" s="120"/>
    </row>
    <row r="95" spans="1:14" s="13" customFormat="1" ht="56.25" x14ac:dyDescent="0.3">
      <c r="A95" s="20"/>
      <c r="B95" s="11"/>
      <c r="C95" s="34"/>
      <c r="D95" s="14"/>
      <c r="E95" s="9" t="s">
        <v>200</v>
      </c>
      <c r="F95" s="26" t="s">
        <v>193</v>
      </c>
      <c r="G95" s="2"/>
      <c r="H95" s="11"/>
      <c r="I95" s="1">
        <v>320000</v>
      </c>
      <c r="J95" s="1"/>
      <c r="K95" s="1"/>
      <c r="L95" s="1">
        <f t="shared" si="12"/>
        <v>320000</v>
      </c>
      <c r="M95" s="11"/>
      <c r="N95" s="120"/>
    </row>
    <row r="96" spans="1:14" s="13" customFormat="1" ht="93.75" x14ac:dyDescent="0.3">
      <c r="A96" s="20"/>
      <c r="B96" s="11"/>
      <c r="C96" s="34"/>
      <c r="D96" s="14"/>
      <c r="E96" s="9" t="s">
        <v>201</v>
      </c>
      <c r="F96" s="26" t="s">
        <v>193</v>
      </c>
      <c r="G96" s="2"/>
      <c r="H96" s="11"/>
      <c r="I96" s="1">
        <v>200000</v>
      </c>
      <c r="J96" s="1"/>
      <c r="K96" s="1"/>
      <c r="L96" s="1">
        <f t="shared" si="12"/>
        <v>200000</v>
      </c>
      <c r="M96" s="11"/>
      <c r="N96" s="120"/>
    </row>
    <row r="97" spans="1:14" s="13" customFormat="1" ht="56.25" x14ac:dyDescent="0.3">
      <c r="A97" s="20"/>
      <c r="B97" s="11"/>
      <c r="C97" s="34"/>
      <c r="D97" s="14"/>
      <c r="E97" s="9" t="s">
        <v>202</v>
      </c>
      <c r="F97" s="26" t="s">
        <v>193</v>
      </c>
      <c r="G97" s="2"/>
      <c r="H97" s="11"/>
      <c r="I97" s="1">
        <v>200000</v>
      </c>
      <c r="J97" s="1"/>
      <c r="K97" s="1"/>
      <c r="L97" s="1">
        <f t="shared" si="12"/>
        <v>200000</v>
      </c>
      <c r="M97" s="11"/>
      <c r="N97" s="120"/>
    </row>
    <row r="98" spans="1:14" s="13" customFormat="1" ht="56.25" x14ac:dyDescent="0.3">
      <c r="A98" s="20"/>
      <c r="B98" s="11"/>
      <c r="C98" s="34"/>
      <c r="D98" s="14"/>
      <c r="E98" s="9" t="s">
        <v>203</v>
      </c>
      <c r="F98" s="26" t="s">
        <v>193</v>
      </c>
      <c r="G98" s="2"/>
      <c r="H98" s="11"/>
      <c r="I98" s="1">
        <v>200000</v>
      </c>
      <c r="J98" s="1"/>
      <c r="K98" s="1"/>
      <c r="L98" s="1">
        <f t="shared" si="12"/>
        <v>200000</v>
      </c>
      <c r="M98" s="11"/>
      <c r="N98" s="120"/>
    </row>
    <row r="99" spans="1:14" s="13" customFormat="1" ht="93.75" x14ac:dyDescent="0.3">
      <c r="A99" s="20"/>
      <c r="B99" s="11"/>
      <c r="C99" s="34"/>
      <c r="D99" s="14"/>
      <c r="E99" s="9" t="s">
        <v>204</v>
      </c>
      <c r="F99" s="26" t="s">
        <v>193</v>
      </c>
      <c r="G99" s="2"/>
      <c r="H99" s="11"/>
      <c r="I99" s="1">
        <v>200000</v>
      </c>
      <c r="J99" s="1"/>
      <c r="K99" s="1"/>
      <c r="L99" s="1">
        <f t="shared" si="12"/>
        <v>200000</v>
      </c>
      <c r="M99" s="11"/>
      <c r="N99" s="120"/>
    </row>
    <row r="100" spans="1:14" s="13" customFormat="1" ht="93.75" x14ac:dyDescent="0.3">
      <c r="A100" s="20"/>
      <c r="B100" s="11"/>
      <c r="C100" s="34"/>
      <c r="D100" s="14"/>
      <c r="E100" s="9" t="s">
        <v>342</v>
      </c>
      <c r="F100" s="26" t="s">
        <v>193</v>
      </c>
      <c r="G100" s="2"/>
      <c r="H100" s="11"/>
      <c r="I100" s="1">
        <v>200000</v>
      </c>
      <c r="J100" s="1"/>
      <c r="K100" s="1"/>
      <c r="L100" s="1">
        <f t="shared" si="12"/>
        <v>200000</v>
      </c>
      <c r="M100" s="11"/>
      <c r="N100" s="120"/>
    </row>
    <row r="101" spans="1:14" s="13" customFormat="1" ht="168.75" x14ac:dyDescent="0.3">
      <c r="A101" s="20"/>
      <c r="B101" s="11"/>
      <c r="C101" s="34"/>
      <c r="D101" s="9"/>
      <c r="E101" s="9" t="s">
        <v>343</v>
      </c>
      <c r="F101" s="26" t="s">
        <v>193</v>
      </c>
      <c r="G101" s="2"/>
      <c r="H101" s="11"/>
      <c r="I101" s="1">
        <v>400000</v>
      </c>
      <c r="J101" s="1"/>
      <c r="K101" s="1"/>
      <c r="L101" s="1">
        <f t="shared" si="12"/>
        <v>400000</v>
      </c>
      <c r="M101" s="11"/>
      <c r="N101" s="120"/>
    </row>
    <row r="102" spans="1:14" s="13" customFormat="1" ht="131.25" x14ac:dyDescent="0.3">
      <c r="A102" s="20"/>
      <c r="B102" s="11"/>
      <c r="C102" s="34"/>
      <c r="D102" s="9"/>
      <c r="E102" s="9" t="s">
        <v>205</v>
      </c>
      <c r="F102" s="26" t="s">
        <v>193</v>
      </c>
      <c r="G102" s="2"/>
      <c r="H102" s="11"/>
      <c r="I102" s="1">
        <v>200000</v>
      </c>
      <c r="J102" s="1"/>
      <c r="K102" s="1"/>
      <c r="L102" s="1">
        <f t="shared" si="12"/>
        <v>200000</v>
      </c>
      <c r="M102" s="11"/>
      <c r="N102" s="120"/>
    </row>
    <row r="103" spans="1:14" s="13" customFormat="1" ht="75" x14ac:dyDescent="0.3">
      <c r="A103" s="20"/>
      <c r="B103" s="11"/>
      <c r="C103" s="34"/>
      <c r="D103" s="3"/>
      <c r="E103" s="9" t="s">
        <v>259</v>
      </c>
      <c r="F103" s="26" t="s">
        <v>193</v>
      </c>
      <c r="G103" s="2"/>
      <c r="H103" s="11"/>
      <c r="I103" s="1">
        <v>200000</v>
      </c>
      <c r="J103" s="1"/>
      <c r="K103" s="1"/>
      <c r="L103" s="1">
        <f t="shared" si="12"/>
        <v>200000</v>
      </c>
      <c r="M103" s="11"/>
      <c r="N103" s="120"/>
    </row>
    <row r="104" spans="1:14" s="13" customFormat="1" ht="75" x14ac:dyDescent="0.3">
      <c r="A104" s="20"/>
      <c r="B104" s="11"/>
      <c r="C104" s="34"/>
      <c r="D104" s="3"/>
      <c r="E104" s="9" t="s">
        <v>206</v>
      </c>
      <c r="F104" s="26" t="s">
        <v>193</v>
      </c>
      <c r="G104" s="2"/>
      <c r="H104" s="11"/>
      <c r="I104" s="1">
        <v>200000</v>
      </c>
      <c r="J104" s="1"/>
      <c r="K104" s="1"/>
      <c r="L104" s="1">
        <f t="shared" si="12"/>
        <v>200000</v>
      </c>
      <c r="M104" s="11"/>
      <c r="N104" s="120"/>
    </row>
    <row r="105" spans="1:14" s="13" customFormat="1" ht="75" x14ac:dyDescent="0.3">
      <c r="A105" s="20"/>
      <c r="B105" s="11"/>
      <c r="C105" s="34"/>
      <c r="D105" s="3"/>
      <c r="E105" s="9" t="s">
        <v>260</v>
      </c>
      <c r="F105" s="26" t="s">
        <v>193</v>
      </c>
      <c r="G105" s="2"/>
      <c r="H105" s="11"/>
      <c r="I105" s="1">
        <v>200000</v>
      </c>
      <c r="J105" s="1"/>
      <c r="K105" s="1"/>
      <c r="L105" s="1">
        <f t="shared" si="12"/>
        <v>200000</v>
      </c>
      <c r="M105" s="11"/>
      <c r="N105" s="120"/>
    </row>
    <row r="106" spans="1:14" s="13" customFormat="1" ht="75" x14ac:dyDescent="0.3">
      <c r="A106" s="20"/>
      <c r="B106" s="11"/>
      <c r="C106" s="34"/>
      <c r="D106" s="14"/>
      <c r="E106" s="9" t="s">
        <v>261</v>
      </c>
      <c r="F106" s="26" t="s">
        <v>193</v>
      </c>
      <c r="G106" s="2"/>
      <c r="H106" s="11"/>
      <c r="I106" s="1">
        <v>130000</v>
      </c>
      <c r="J106" s="1"/>
      <c r="K106" s="1"/>
      <c r="L106" s="1">
        <f t="shared" si="12"/>
        <v>130000</v>
      </c>
      <c r="M106" s="11"/>
      <c r="N106" s="120"/>
    </row>
    <row r="107" spans="1:14" s="13" customFormat="1" ht="93.75" x14ac:dyDescent="0.3">
      <c r="A107" s="20"/>
      <c r="B107" s="11"/>
      <c r="C107" s="34"/>
      <c r="D107" s="14"/>
      <c r="E107" s="9" t="s">
        <v>262</v>
      </c>
      <c r="F107" s="26" t="s">
        <v>193</v>
      </c>
      <c r="G107" s="2"/>
      <c r="H107" s="11"/>
      <c r="I107" s="1">
        <v>200000</v>
      </c>
      <c r="J107" s="1"/>
      <c r="K107" s="1"/>
      <c r="L107" s="1">
        <f t="shared" si="12"/>
        <v>200000</v>
      </c>
      <c r="M107" s="11"/>
      <c r="N107" s="120"/>
    </row>
    <row r="108" spans="1:14" s="13" customFormat="1" ht="75" x14ac:dyDescent="0.3">
      <c r="A108" s="20"/>
      <c r="B108" s="11"/>
      <c r="C108" s="34"/>
      <c r="D108" s="3"/>
      <c r="E108" s="9" t="s">
        <v>207</v>
      </c>
      <c r="F108" s="26" t="s">
        <v>193</v>
      </c>
      <c r="G108" s="2"/>
      <c r="H108" s="11"/>
      <c r="I108" s="1">
        <v>200000</v>
      </c>
      <c r="J108" s="1"/>
      <c r="K108" s="1"/>
      <c r="L108" s="1">
        <f t="shared" si="12"/>
        <v>200000</v>
      </c>
      <c r="M108" s="11"/>
      <c r="N108" s="120"/>
    </row>
    <row r="109" spans="1:14" s="13" customFormat="1" ht="56.25" x14ac:dyDescent="0.3">
      <c r="A109" s="20"/>
      <c r="B109" s="11"/>
      <c r="C109" s="34"/>
      <c r="D109" s="14"/>
      <c r="E109" s="9" t="s">
        <v>263</v>
      </c>
      <c r="F109" s="26" t="s">
        <v>193</v>
      </c>
      <c r="G109" s="2"/>
      <c r="H109" s="11"/>
      <c r="I109" s="1">
        <v>200000</v>
      </c>
      <c r="J109" s="1"/>
      <c r="K109" s="1"/>
      <c r="L109" s="1">
        <f t="shared" si="12"/>
        <v>200000</v>
      </c>
      <c r="M109" s="11"/>
      <c r="N109" s="120"/>
    </row>
    <row r="110" spans="1:14" s="13" customFormat="1" ht="112.5" x14ac:dyDescent="0.3">
      <c r="A110" s="20"/>
      <c r="B110" s="11"/>
      <c r="C110" s="34"/>
      <c r="D110" s="14"/>
      <c r="E110" s="9" t="s">
        <v>344</v>
      </c>
      <c r="F110" s="26" t="s">
        <v>193</v>
      </c>
      <c r="G110" s="2"/>
      <c r="H110" s="11"/>
      <c r="I110" s="1">
        <v>800000</v>
      </c>
      <c r="J110" s="1"/>
      <c r="K110" s="1"/>
      <c r="L110" s="1">
        <f t="shared" si="12"/>
        <v>800000</v>
      </c>
      <c r="M110" s="11"/>
      <c r="N110" s="120"/>
    </row>
    <row r="111" spans="1:14" s="13" customFormat="1" ht="93.75" x14ac:dyDescent="0.3">
      <c r="A111" s="20"/>
      <c r="B111" s="11"/>
      <c r="C111" s="34"/>
      <c r="D111" s="14"/>
      <c r="E111" s="9" t="s">
        <v>208</v>
      </c>
      <c r="F111" s="26" t="s">
        <v>193</v>
      </c>
      <c r="G111" s="2"/>
      <c r="H111" s="11"/>
      <c r="I111" s="1">
        <v>200000</v>
      </c>
      <c r="J111" s="1"/>
      <c r="K111" s="1"/>
      <c r="L111" s="1">
        <f t="shared" si="12"/>
        <v>200000</v>
      </c>
      <c r="M111" s="11"/>
      <c r="N111" s="120"/>
    </row>
    <row r="112" spans="1:14" s="13" customFormat="1" ht="93.75" x14ac:dyDescent="0.3">
      <c r="A112" s="20"/>
      <c r="B112" s="11"/>
      <c r="C112" s="34"/>
      <c r="D112" s="3"/>
      <c r="E112" s="9" t="s">
        <v>209</v>
      </c>
      <c r="F112" s="26" t="s">
        <v>193</v>
      </c>
      <c r="G112" s="2"/>
      <c r="H112" s="11"/>
      <c r="I112" s="1">
        <v>1100000</v>
      </c>
      <c r="J112" s="1"/>
      <c r="K112" s="1"/>
      <c r="L112" s="1">
        <f t="shared" si="12"/>
        <v>1100000</v>
      </c>
      <c r="M112" s="11"/>
      <c r="N112" s="120"/>
    </row>
    <row r="113" spans="1:14" s="13" customFormat="1" ht="93.75" x14ac:dyDescent="0.3">
      <c r="A113" s="20"/>
      <c r="B113" s="11"/>
      <c r="C113" s="34"/>
      <c r="D113" s="3"/>
      <c r="E113" s="9" t="s">
        <v>210</v>
      </c>
      <c r="F113" s="26" t="s">
        <v>193</v>
      </c>
      <c r="G113" s="2"/>
      <c r="H113" s="12"/>
      <c r="I113" s="1">
        <v>350000</v>
      </c>
      <c r="J113" s="1"/>
      <c r="K113" s="1"/>
      <c r="L113" s="1">
        <f t="shared" si="12"/>
        <v>350000</v>
      </c>
      <c r="M113" s="11"/>
      <c r="N113" s="120"/>
    </row>
    <row r="114" spans="1:14" s="13" customFormat="1" ht="75" x14ac:dyDescent="0.3">
      <c r="A114" s="20"/>
      <c r="B114" s="11"/>
      <c r="C114" s="34"/>
      <c r="D114" s="14"/>
      <c r="E114" s="9" t="s">
        <v>211</v>
      </c>
      <c r="F114" s="26" t="s">
        <v>193</v>
      </c>
      <c r="G114" s="2"/>
      <c r="H114" s="11"/>
      <c r="I114" s="1">
        <v>200000</v>
      </c>
      <c r="J114" s="1"/>
      <c r="K114" s="1"/>
      <c r="L114" s="1">
        <f t="shared" si="12"/>
        <v>200000</v>
      </c>
      <c r="M114" s="11"/>
      <c r="N114" s="120"/>
    </row>
    <row r="115" spans="1:14" s="13" customFormat="1" ht="75" x14ac:dyDescent="0.3">
      <c r="A115" s="20"/>
      <c r="B115" s="11"/>
      <c r="C115" s="34"/>
      <c r="D115" s="14"/>
      <c r="E115" s="9" t="s">
        <v>212</v>
      </c>
      <c r="F115" s="26" t="s">
        <v>193</v>
      </c>
      <c r="G115" s="2"/>
      <c r="H115" s="11"/>
      <c r="I115" s="1">
        <v>360000</v>
      </c>
      <c r="J115" s="1"/>
      <c r="K115" s="1"/>
      <c r="L115" s="1">
        <f t="shared" si="12"/>
        <v>360000</v>
      </c>
      <c r="M115" s="11"/>
      <c r="N115" s="120"/>
    </row>
    <row r="116" spans="1:14" s="13" customFormat="1" ht="75" x14ac:dyDescent="0.3">
      <c r="A116" s="20"/>
      <c r="B116" s="11"/>
      <c r="C116" s="34"/>
      <c r="D116" s="14"/>
      <c r="E116" s="9" t="s">
        <v>264</v>
      </c>
      <c r="F116" s="26" t="s">
        <v>193</v>
      </c>
      <c r="G116" s="2"/>
      <c r="H116" s="11"/>
      <c r="I116" s="1">
        <v>200000</v>
      </c>
      <c r="J116" s="1"/>
      <c r="K116" s="1"/>
      <c r="L116" s="1">
        <f t="shared" si="12"/>
        <v>200000</v>
      </c>
      <c r="M116" s="11"/>
      <c r="N116" s="120"/>
    </row>
    <row r="117" spans="1:14" s="13" customFormat="1" ht="75" x14ac:dyDescent="0.3">
      <c r="A117" s="20"/>
      <c r="B117" s="11"/>
      <c r="C117" s="34"/>
      <c r="D117" s="3"/>
      <c r="E117" s="9" t="s">
        <v>213</v>
      </c>
      <c r="F117" s="26" t="s">
        <v>193</v>
      </c>
      <c r="G117" s="2"/>
      <c r="H117" s="11"/>
      <c r="I117" s="1">
        <v>200000</v>
      </c>
      <c r="J117" s="1"/>
      <c r="K117" s="1"/>
      <c r="L117" s="1">
        <f t="shared" si="12"/>
        <v>200000</v>
      </c>
      <c r="M117" s="11"/>
      <c r="N117" s="120"/>
    </row>
    <row r="118" spans="1:14" s="13" customFormat="1" ht="75" x14ac:dyDescent="0.3">
      <c r="A118" s="20"/>
      <c r="B118" s="11"/>
      <c r="C118" s="34"/>
      <c r="D118" s="14"/>
      <c r="E118" s="9" t="s">
        <v>265</v>
      </c>
      <c r="F118" s="26" t="s">
        <v>193</v>
      </c>
      <c r="G118" s="2"/>
      <c r="H118" s="11"/>
      <c r="I118" s="1">
        <v>200000</v>
      </c>
      <c r="J118" s="1"/>
      <c r="K118" s="1"/>
      <c r="L118" s="1">
        <f t="shared" si="12"/>
        <v>200000</v>
      </c>
      <c r="M118" s="11"/>
      <c r="N118" s="120"/>
    </row>
    <row r="119" spans="1:14" s="13" customFormat="1" ht="93.75" x14ac:dyDescent="0.3">
      <c r="A119" s="20"/>
      <c r="B119" s="11"/>
      <c r="C119" s="34"/>
      <c r="D119" s="3"/>
      <c r="E119" s="9" t="s">
        <v>266</v>
      </c>
      <c r="F119" s="26" t="s">
        <v>193</v>
      </c>
      <c r="G119" s="2"/>
      <c r="H119" s="11"/>
      <c r="I119" s="1">
        <v>200000</v>
      </c>
      <c r="J119" s="1"/>
      <c r="K119" s="1"/>
      <c r="L119" s="1">
        <f t="shared" si="12"/>
        <v>200000</v>
      </c>
      <c r="M119" s="11"/>
      <c r="N119" s="120"/>
    </row>
    <row r="120" spans="1:14" s="13" customFormat="1" ht="75" x14ac:dyDescent="0.3">
      <c r="A120" s="20"/>
      <c r="B120" s="11"/>
      <c r="C120" s="34"/>
      <c r="D120" s="3"/>
      <c r="E120" s="9" t="s">
        <v>267</v>
      </c>
      <c r="F120" s="26" t="s">
        <v>193</v>
      </c>
      <c r="G120" s="2"/>
      <c r="H120" s="11"/>
      <c r="I120" s="1">
        <v>200000</v>
      </c>
      <c r="J120" s="1"/>
      <c r="K120" s="1"/>
      <c r="L120" s="1">
        <f t="shared" si="12"/>
        <v>200000</v>
      </c>
      <c r="M120" s="11"/>
      <c r="N120" s="120"/>
    </row>
    <row r="121" spans="1:14" s="13" customFormat="1" ht="75" x14ac:dyDescent="0.3">
      <c r="A121" s="20"/>
      <c r="B121" s="11"/>
      <c r="C121" s="34"/>
      <c r="D121" s="14"/>
      <c r="E121" s="9" t="s">
        <v>268</v>
      </c>
      <c r="F121" s="26" t="s">
        <v>193</v>
      </c>
      <c r="G121" s="2"/>
      <c r="H121" s="11"/>
      <c r="I121" s="1">
        <v>200000</v>
      </c>
      <c r="J121" s="1"/>
      <c r="K121" s="1"/>
      <c r="L121" s="1">
        <f t="shared" si="12"/>
        <v>200000</v>
      </c>
      <c r="M121" s="11"/>
      <c r="N121" s="120"/>
    </row>
    <row r="122" spans="1:14" s="13" customFormat="1" ht="56.25" x14ac:dyDescent="0.3">
      <c r="A122" s="20"/>
      <c r="B122" s="11"/>
      <c r="C122" s="34"/>
      <c r="D122" s="3"/>
      <c r="E122" s="9" t="s">
        <v>269</v>
      </c>
      <c r="F122" s="26" t="s">
        <v>193</v>
      </c>
      <c r="G122" s="2"/>
      <c r="H122" s="11"/>
      <c r="I122" s="1">
        <v>200000</v>
      </c>
      <c r="J122" s="1"/>
      <c r="K122" s="1"/>
      <c r="L122" s="1">
        <f t="shared" si="12"/>
        <v>200000</v>
      </c>
      <c r="M122" s="11"/>
      <c r="N122" s="120"/>
    </row>
    <row r="123" spans="1:14" s="13" customFormat="1" ht="93.75" x14ac:dyDescent="0.3">
      <c r="A123" s="20"/>
      <c r="B123" s="11"/>
      <c r="C123" s="34"/>
      <c r="D123" s="3"/>
      <c r="E123" s="9" t="s">
        <v>214</v>
      </c>
      <c r="F123" s="26" t="s">
        <v>193</v>
      </c>
      <c r="G123" s="2"/>
      <c r="H123" s="11"/>
      <c r="I123" s="1">
        <v>600000</v>
      </c>
      <c r="J123" s="1"/>
      <c r="K123" s="1"/>
      <c r="L123" s="1">
        <f t="shared" si="12"/>
        <v>600000</v>
      </c>
      <c r="M123" s="11"/>
      <c r="N123" s="120"/>
    </row>
    <row r="124" spans="1:14" s="13" customFormat="1" ht="75" x14ac:dyDescent="0.3">
      <c r="A124" s="20"/>
      <c r="B124" s="11"/>
      <c r="C124" s="34"/>
      <c r="D124" s="3"/>
      <c r="E124" s="9" t="s">
        <v>334</v>
      </c>
      <c r="F124" s="26" t="s">
        <v>193</v>
      </c>
      <c r="G124" s="2"/>
      <c r="H124" s="11"/>
      <c r="I124" s="1"/>
      <c r="J124" s="1">
        <v>1100000</v>
      </c>
      <c r="K124" s="1"/>
      <c r="L124" s="1">
        <f t="shared" si="12"/>
        <v>1100000</v>
      </c>
      <c r="M124" s="11"/>
      <c r="N124" s="120"/>
    </row>
    <row r="125" spans="1:14" s="13" customFormat="1" ht="75" x14ac:dyDescent="0.3">
      <c r="A125" s="20"/>
      <c r="B125" s="11"/>
      <c r="C125" s="34"/>
      <c r="D125" s="14"/>
      <c r="E125" s="9" t="s">
        <v>215</v>
      </c>
      <c r="F125" s="26" t="s">
        <v>193</v>
      </c>
      <c r="G125" s="2"/>
      <c r="H125" s="11"/>
      <c r="I125" s="1">
        <v>200000</v>
      </c>
      <c r="J125" s="1"/>
      <c r="K125" s="1"/>
      <c r="L125" s="1">
        <f t="shared" si="12"/>
        <v>200000</v>
      </c>
      <c r="M125" s="11"/>
      <c r="N125" s="120"/>
    </row>
    <row r="126" spans="1:14" s="13" customFormat="1" ht="75" x14ac:dyDescent="0.3">
      <c r="A126" s="20"/>
      <c r="B126" s="11"/>
      <c r="C126" s="34"/>
      <c r="D126" s="14"/>
      <c r="E126" s="9" t="s">
        <v>216</v>
      </c>
      <c r="F126" s="26" t="s">
        <v>193</v>
      </c>
      <c r="G126" s="2"/>
      <c r="H126" s="11"/>
      <c r="I126" s="1">
        <v>200000</v>
      </c>
      <c r="J126" s="1"/>
      <c r="K126" s="1"/>
      <c r="L126" s="1">
        <f t="shared" si="12"/>
        <v>200000</v>
      </c>
      <c r="M126" s="11"/>
      <c r="N126" s="120"/>
    </row>
    <row r="127" spans="1:14" s="13" customFormat="1" ht="112.5" x14ac:dyDescent="0.3">
      <c r="A127" s="20"/>
      <c r="B127" s="11"/>
      <c r="C127" s="34"/>
      <c r="D127" s="14"/>
      <c r="E127" s="9" t="s">
        <v>299</v>
      </c>
      <c r="F127" s="26" t="s">
        <v>193</v>
      </c>
      <c r="G127" s="2"/>
      <c r="H127" s="11"/>
      <c r="I127" s="1">
        <v>200000</v>
      </c>
      <c r="J127" s="1"/>
      <c r="K127" s="1"/>
      <c r="L127" s="1">
        <f t="shared" si="12"/>
        <v>200000</v>
      </c>
      <c r="M127" s="11"/>
      <c r="N127" s="120"/>
    </row>
    <row r="128" spans="1:14" s="13" customFormat="1" ht="112.5" x14ac:dyDescent="0.3">
      <c r="A128" s="20"/>
      <c r="B128" s="11"/>
      <c r="C128" s="34"/>
      <c r="D128" s="14"/>
      <c r="E128" s="9" t="s">
        <v>270</v>
      </c>
      <c r="F128" s="26" t="s">
        <v>193</v>
      </c>
      <c r="G128" s="2"/>
      <c r="H128" s="11"/>
      <c r="I128" s="1">
        <v>200000</v>
      </c>
      <c r="J128" s="1"/>
      <c r="K128" s="1"/>
      <c r="L128" s="1">
        <f t="shared" si="12"/>
        <v>200000</v>
      </c>
      <c r="M128" s="11"/>
      <c r="N128" s="120"/>
    </row>
    <row r="129" spans="1:14" s="13" customFormat="1" ht="112.5" x14ac:dyDescent="0.3">
      <c r="A129" s="20"/>
      <c r="B129" s="11"/>
      <c r="C129" s="34"/>
      <c r="D129" s="14"/>
      <c r="E129" s="9" t="s">
        <v>271</v>
      </c>
      <c r="F129" s="26" t="s">
        <v>193</v>
      </c>
      <c r="G129" s="2"/>
      <c r="H129" s="11"/>
      <c r="I129" s="1">
        <v>200000</v>
      </c>
      <c r="J129" s="1"/>
      <c r="K129" s="1"/>
      <c r="L129" s="1">
        <f t="shared" si="12"/>
        <v>200000</v>
      </c>
      <c r="M129" s="11"/>
      <c r="N129" s="120"/>
    </row>
    <row r="130" spans="1:14" s="13" customFormat="1" ht="112.5" x14ac:dyDescent="0.3">
      <c r="A130" s="20"/>
      <c r="B130" s="11"/>
      <c r="C130" s="34"/>
      <c r="D130" s="14"/>
      <c r="E130" s="9" t="s">
        <v>272</v>
      </c>
      <c r="F130" s="26" t="s">
        <v>193</v>
      </c>
      <c r="G130" s="2"/>
      <c r="H130" s="11"/>
      <c r="I130" s="1">
        <v>200000</v>
      </c>
      <c r="J130" s="1"/>
      <c r="K130" s="1"/>
      <c r="L130" s="1">
        <f t="shared" si="12"/>
        <v>200000</v>
      </c>
      <c r="M130" s="11"/>
      <c r="N130" s="120"/>
    </row>
    <row r="131" spans="1:14" s="13" customFormat="1" ht="93.75" x14ac:dyDescent="0.3">
      <c r="A131" s="20"/>
      <c r="B131" s="11"/>
      <c r="C131" s="34"/>
      <c r="D131" s="14"/>
      <c r="E131" s="9" t="s">
        <v>273</v>
      </c>
      <c r="F131" s="26" t="s">
        <v>193</v>
      </c>
      <c r="G131" s="2"/>
      <c r="H131" s="11"/>
      <c r="I131" s="1">
        <v>200000</v>
      </c>
      <c r="J131" s="1"/>
      <c r="K131" s="1"/>
      <c r="L131" s="1">
        <f t="shared" si="12"/>
        <v>200000</v>
      </c>
      <c r="M131" s="11"/>
      <c r="N131" s="120"/>
    </row>
    <row r="132" spans="1:14" s="43" customFormat="1" ht="93.75" x14ac:dyDescent="0.3">
      <c r="A132" s="49"/>
      <c r="B132" s="3"/>
      <c r="C132" s="48"/>
      <c r="D132" s="44"/>
      <c r="E132" s="9" t="s">
        <v>274</v>
      </c>
      <c r="F132" s="26" t="s">
        <v>193</v>
      </c>
      <c r="G132" s="19"/>
      <c r="H132" s="3"/>
      <c r="I132" s="1">
        <v>200000</v>
      </c>
      <c r="J132" s="1"/>
      <c r="K132" s="1"/>
      <c r="L132" s="1">
        <f t="shared" si="12"/>
        <v>200000</v>
      </c>
      <c r="M132" s="3"/>
      <c r="N132" s="120"/>
    </row>
    <row r="133" spans="1:14" s="13" customFormat="1" ht="75" x14ac:dyDescent="0.3">
      <c r="A133" s="45"/>
      <c r="B133" s="11"/>
      <c r="C133" s="34"/>
      <c r="D133" s="9"/>
      <c r="E133" s="9" t="s">
        <v>374</v>
      </c>
      <c r="F133" s="26" t="s">
        <v>193</v>
      </c>
      <c r="G133" s="11"/>
      <c r="H133" s="11"/>
      <c r="I133" s="1">
        <v>200000</v>
      </c>
      <c r="J133" s="1"/>
      <c r="K133" s="1"/>
      <c r="L133" s="1">
        <f t="shared" si="12"/>
        <v>200000</v>
      </c>
      <c r="M133" s="3"/>
      <c r="N133" s="120"/>
    </row>
    <row r="134" spans="1:14" s="43" customFormat="1" ht="75" x14ac:dyDescent="0.3">
      <c r="A134" s="49"/>
      <c r="B134" s="3"/>
      <c r="C134" s="48"/>
      <c r="D134" s="44"/>
      <c r="E134" s="9" t="s">
        <v>375</v>
      </c>
      <c r="F134" s="26" t="s">
        <v>193</v>
      </c>
      <c r="G134" s="19"/>
      <c r="H134" s="3"/>
      <c r="I134" s="1">
        <v>200000</v>
      </c>
      <c r="J134" s="1"/>
      <c r="K134" s="1"/>
      <c r="L134" s="1">
        <f t="shared" si="12"/>
        <v>200000</v>
      </c>
      <c r="M134" s="3"/>
      <c r="N134" s="120"/>
    </row>
    <row r="135" spans="1:14" s="13" customFormat="1" ht="39" x14ac:dyDescent="0.3">
      <c r="A135" s="45"/>
      <c r="B135" s="11"/>
      <c r="C135" s="34"/>
      <c r="D135" s="9"/>
      <c r="E135" s="7" t="s">
        <v>370</v>
      </c>
      <c r="F135" s="11"/>
      <c r="G135" s="11"/>
      <c r="H135" s="11"/>
      <c r="I135" s="8">
        <f>I136+I137</f>
        <v>700000</v>
      </c>
      <c r="J135" s="8">
        <f t="shared" ref="J135:L135" si="14">J136+J137</f>
        <v>0</v>
      </c>
      <c r="K135" s="8">
        <f t="shared" si="14"/>
        <v>0</v>
      </c>
      <c r="L135" s="8">
        <f t="shared" si="14"/>
        <v>700000</v>
      </c>
      <c r="M135" s="3"/>
      <c r="N135" s="120"/>
    </row>
    <row r="136" spans="1:14" s="13" customFormat="1" ht="56.25" x14ac:dyDescent="0.3">
      <c r="A136" s="45"/>
      <c r="B136" s="11"/>
      <c r="C136" s="34"/>
      <c r="D136" s="9"/>
      <c r="E136" s="9" t="s">
        <v>275</v>
      </c>
      <c r="F136" s="26" t="s">
        <v>193</v>
      </c>
      <c r="G136" s="11"/>
      <c r="H136" s="11"/>
      <c r="I136" s="1">
        <v>200000</v>
      </c>
      <c r="J136" s="1"/>
      <c r="K136" s="1"/>
      <c r="L136" s="1">
        <f t="shared" si="12"/>
        <v>200000</v>
      </c>
      <c r="M136" s="3"/>
      <c r="N136" s="120"/>
    </row>
    <row r="137" spans="1:14" s="13" customFormat="1" ht="93.75" x14ac:dyDescent="0.3">
      <c r="A137" s="45"/>
      <c r="B137" s="11"/>
      <c r="C137" s="34"/>
      <c r="D137" s="9"/>
      <c r="E137" s="9" t="s">
        <v>276</v>
      </c>
      <c r="F137" s="26" t="s">
        <v>193</v>
      </c>
      <c r="G137" s="11"/>
      <c r="H137" s="11"/>
      <c r="I137" s="1">
        <v>500000</v>
      </c>
      <c r="J137" s="1"/>
      <c r="K137" s="1"/>
      <c r="L137" s="1">
        <f t="shared" si="12"/>
        <v>500000</v>
      </c>
      <c r="M137" s="3"/>
      <c r="N137" s="120"/>
    </row>
    <row r="138" spans="1:14" s="13" customFormat="1" ht="18.75" x14ac:dyDescent="0.3">
      <c r="A138" s="45" t="s">
        <v>67</v>
      </c>
      <c r="B138" s="11">
        <v>7640</v>
      </c>
      <c r="C138" s="34" t="s">
        <v>68</v>
      </c>
      <c r="D138" s="9" t="s">
        <v>5</v>
      </c>
      <c r="E138" s="9"/>
      <c r="F138" s="11"/>
      <c r="G138" s="1"/>
      <c r="H138" s="11"/>
      <c r="I138" s="19">
        <f>I139+I140</f>
        <v>11940000</v>
      </c>
      <c r="J138" s="19">
        <f t="shared" ref="J138:L138" si="15">J139+J140</f>
        <v>0</v>
      </c>
      <c r="K138" s="19">
        <f t="shared" si="15"/>
        <v>1100000</v>
      </c>
      <c r="L138" s="19">
        <f t="shared" si="15"/>
        <v>13040000</v>
      </c>
      <c r="M138" s="11"/>
      <c r="N138" s="120"/>
    </row>
    <row r="139" spans="1:14" s="13" customFormat="1" ht="39" x14ac:dyDescent="0.3">
      <c r="A139" s="45"/>
      <c r="B139" s="11"/>
      <c r="C139" s="34"/>
      <c r="D139" s="9"/>
      <c r="E139" s="7" t="s">
        <v>286</v>
      </c>
      <c r="F139" s="11"/>
      <c r="G139" s="1"/>
      <c r="H139" s="11"/>
      <c r="I139" s="8">
        <v>140000</v>
      </c>
      <c r="J139" s="8"/>
      <c r="K139" s="8"/>
      <c r="L139" s="8">
        <f t="shared" si="12"/>
        <v>140000</v>
      </c>
      <c r="M139" s="11"/>
      <c r="N139" s="120"/>
    </row>
    <row r="140" spans="1:14" s="13" customFormat="1" ht="19.5" x14ac:dyDescent="0.3">
      <c r="A140" s="45"/>
      <c r="B140" s="11"/>
      <c r="C140" s="34"/>
      <c r="D140" s="9"/>
      <c r="E140" s="7" t="s">
        <v>115</v>
      </c>
      <c r="F140" s="11"/>
      <c r="G140" s="1"/>
      <c r="H140" s="11"/>
      <c r="I140" s="8">
        <f>I142+I143+I144+I145+I141</f>
        <v>11800000</v>
      </c>
      <c r="J140" s="8">
        <f t="shared" ref="J140:K140" si="16">J142+J143+J144+J145+J141</f>
        <v>0</v>
      </c>
      <c r="K140" s="8">
        <f t="shared" si="16"/>
        <v>1100000</v>
      </c>
      <c r="L140" s="8">
        <f>L142+L143+L144+L145+L141</f>
        <v>12900000</v>
      </c>
      <c r="M140" s="11"/>
      <c r="N140" s="120"/>
    </row>
    <row r="141" spans="1:14" s="13" customFormat="1" ht="75" x14ac:dyDescent="0.3">
      <c r="A141" s="45"/>
      <c r="B141" s="11"/>
      <c r="C141" s="34"/>
      <c r="D141" s="9"/>
      <c r="E141" s="9" t="s">
        <v>347</v>
      </c>
      <c r="F141" s="11">
        <v>2021</v>
      </c>
      <c r="G141" s="1"/>
      <c r="H141" s="11"/>
      <c r="I141" s="1"/>
      <c r="J141" s="1"/>
      <c r="K141" s="1">
        <v>1100000</v>
      </c>
      <c r="L141" s="1">
        <f t="shared" si="12"/>
        <v>1100000</v>
      </c>
      <c r="M141" s="11"/>
      <c r="N141" s="120"/>
    </row>
    <row r="142" spans="1:14" s="13" customFormat="1" ht="93.75" x14ac:dyDescent="0.3">
      <c r="A142" s="45"/>
      <c r="B142" s="11"/>
      <c r="C142" s="34"/>
      <c r="D142" s="9"/>
      <c r="E142" s="9" t="s">
        <v>287</v>
      </c>
      <c r="F142" s="11">
        <v>2021</v>
      </c>
      <c r="G142" s="1"/>
      <c r="H142" s="11"/>
      <c r="I142" s="1">
        <v>5000000</v>
      </c>
      <c r="J142" s="1"/>
      <c r="K142" s="1"/>
      <c r="L142" s="1">
        <f t="shared" si="12"/>
        <v>5000000</v>
      </c>
      <c r="M142" s="11"/>
      <c r="N142" s="120"/>
    </row>
    <row r="143" spans="1:14" s="13" customFormat="1" ht="75" x14ac:dyDescent="0.3">
      <c r="A143" s="45"/>
      <c r="B143" s="11"/>
      <c r="C143" s="34"/>
      <c r="D143" s="9"/>
      <c r="E143" s="9" t="s">
        <v>288</v>
      </c>
      <c r="F143" s="11">
        <v>2021</v>
      </c>
      <c r="G143" s="1"/>
      <c r="H143" s="11"/>
      <c r="I143" s="1">
        <v>5000000</v>
      </c>
      <c r="J143" s="1"/>
      <c r="K143" s="1"/>
      <c r="L143" s="1">
        <f t="shared" si="12"/>
        <v>5000000</v>
      </c>
      <c r="M143" s="11"/>
      <c r="N143" s="120"/>
    </row>
    <row r="144" spans="1:14" s="13" customFormat="1" ht="131.25" x14ac:dyDescent="0.3">
      <c r="A144" s="45"/>
      <c r="B144" s="11"/>
      <c r="C144" s="34"/>
      <c r="D144" s="9"/>
      <c r="E144" s="9" t="s">
        <v>289</v>
      </c>
      <c r="F144" s="11">
        <v>2021</v>
      </c>
      <c r="G144" s="1"/>
      <c r="H144" s="11"/>
      <c r="I144" s="1">
        <v>900000</v>
      </c>
      <c r="J144" s="1"/>
      <c r="K144" s="1"/>
      <c r="L144" s="1">
        <f t="shared" si="12"/>
        <v>900000</v>
      </c>
      <c r="M144" s="11"/>
      <c r="N144" s="120"/>
    </row>
    <row r="145" spans="1:14" s="13" customFormat="1" ht="112.5" x14ac:dyDescent="0.3">
      <c r="A145" s="45"/>
      <c r="B145" s="11"/>
      <c r="C145" s="34"/>
      <c r="D145" s="9"/>
      <c r="E145" s="9" t="s">
        <v>338</v>
      </c>
      <c r="F145" s="11">
        <v>2021</v>
      </c>
      <c r="G145" s="1"/>
      <c r="H145" s="11"/>
      <c r="I145" s="1">
        <v>900000</v>
      </c>
      <c r="J145" s="1"/>
      <c r="K145" s="1"/>
      <c r="L145" s="1">
        <f t="shared" si="12"/>
        <v>900000</v>
      </c>
      <c r="M145" s="11"/>
      <c r="N145" s="120"/>
    </row>
    <row r="146" spans="1:14" s="13" customFormat="1" ht="37.5" x14ac:dyDescent="0.3">
      <c r="A146" s="50" t="s">
        <v>69</v>
      </c>
      <c r="B146" s="11"/>
      <c r="C146" s="11"/>
      <c r="D146" s="44" t="s">
        <v>178</v>
      </c>
      <c r="E146" s="11"/>
      <c r="F146" s="11"/>
      <c r="G146" s="11"/>
      <c r="H146" s="11"/>
      <c r="I146" s="19">
        <f>I147</f>
        <v>89674470</v>
      </c>
      <c r="J146" s="19">
        <f t="shared" ref="J146:L146" si="17">J147</f>
        <v>3200000</v>
      </c>
      <c r="K146" s="19">
        <f t="shared" si="17"/>
        <v>-1100000</v>
      </c>
      <c r="L146" s="19">
        <f t="shared" si="17"/>
        <v>91774470</v>
      </c>
      <c r="M146" s="11"/>
      <c r="N146" s="120"/>
    </row>
    <row r="147" spans="1:14" s="13" customFormat="1" ht="58.5" x14ac:dyDescent="0.3">
      <c r="A147" s="51" t="s">
        <v>70</v>
      </c>
      <c r="B147" s="11"/>
      <c r="C147" s="34"/>
      <c r="D147" s="7" t="s">
        <v>179</v>
      </c>
      <c r="E147" s="9"/>
      <c r="F147" s="11"/>
      <c r="G147" s="1"/>
      <c r="H147" s="11"/>
      <c r="I147" s="8">
        <f>I150+I151+I154+I152+I153+I149</f>
        <v>89674470</v>
      </c>
      <c r="J147" s="8">
        <f t="shared" ref="J147:L147" si="18">J150+J151+J154+J152+J153+J149</f>
        <v>3200000</v>
      </c>
      <c r="K147" s="8">
        <f t="shared" si="18"/>
        <v>-1100000</v>
      </c>
      <c r="L147" s="8">
        <f t="shared" si="18"/>
        <v>91774470</v>
      </c>
      <c r="M147" s="3"/>
      <c r="N147" s="120"/>
    </row>
    <row r="148" spans="1:14" s="43" customFormat="1" ht="19.5" x14ac:dyDescent="0.3">
      <c r="A148" s="51"/>
      <c r="B148" s="3"/>
      <c r="C148" s="48"/>
      <c r="D148" s="7" t="s">
        <v>140</v>
      </c>
      <c r="E148" s="7"/>
      <c r="F148" s="3"/>
      <c r="G148" s="19"/>
      <c r="H148" s="3"/>
      <c r="I148" s="8">
        <f>I155</f>
        <v>1471470</v>
      </c>
      <c r="J148" s="8">
        <f t="shared" ref="J148:L148" si="19">J155</f>
        <v>0</v>
      </c>
      <c r="K148" s="8">
        <f t="shared" si="19"/>
        <v>0</v>
      </c>
      <c r="L148" s="8">
        <f t="shared" si="19"/>
        <v>1471470</v>
      </c>
      <c r="M148" s="3"/>
      <c r="N148" s="120"/>
    </row>
    <row r="149" spans="1:14" s="13" customFormat="1" ht="56.25" x14ac:dyDescent="0.3">
      <c r="A149" s="45" t="s">
        <v>180</v>
      </c>
      <c r="B149" s="26" t="s">
        <v>48</v>
      </c>
      <c r="C149" s="34" t="s">
        <v>47</v>
      </c>
      <c r="D149" s="9" t="s">
        <v>353</v>
      </c>
      <c r="E149" s="14" t="s">
        <v>286</v>
      </c>
      <c r="F149" s="11"/>
      <c r="G149" s="11"/>
      <c r="H149" s="11"/>
      <c r="I149" s="1">
        <v>600000</v>
      </c>
      <c r="J149" s="1"/>
      <c r="K149" s="1"/>
      <c r="L149" s="1">
        <f t="shared" si="12"/>
        <v>600000</v>
      </c>
      <c r="M149" s="11"/>
      <c r="N149" s="120"/>
    </row>
    <row r="150" spans="1:14" s="13" customFormat="1" ht="37.5" x14ac:dyDescent="0.3">
      <c r="A150" s="45" t="s">
        <v>71</v>
      </c>
      <c r="B150" s="11">
        <v>2010</v>
      </c>
      <c r="C150" s="34" t="s">
        <v>72</v>
      </c>
      <c r="D150" s="9" t="s">
        <v>73</v>
      </c>
      <c r="E150" s="14" t="s">
        <v>290</v>
      </c>
      <c r="F150" s="11"/>
      <c r="G150" s="1"/>
      <c r="H150" s="11"/>
      <c r="I150" s="1">
        <v>35800000</v>
      </c>
      <c r="J150" s="1">
        <f>2000000+1200000</f>
        <v>3200000</v>
      </c>
      <c r="K150" s="1"/>
      <c r="L150" s="1">
        <f t="shared" ref="L150:L215" si="20">I150+J150+K150</f>
        <v>39000000</v>
      </c>
      <c r="M150" s="11"/>
      <c r="N150" s="120"/>
    </row>
    <row r="151" spans="1:14" s="13" customFormat="1" ht="56.25" x14ac:dyDescent="0.3">
      <c r="A151" s="45" t="s">
        <v>74</v>
      </c>
      <c r="B151" s="11">
        <v>2030</v>
      </c>
      <c r="C151" s="34" t="s">
        <v>75</v>
      </c>
      <c r="D151" s="9" t="s">
        <v>76</v>
      </c>
      <c r="E151" s="14" t="s">
        <v>290</v>
      </c>
      <c r="F151" s="11"/>
      <c r="G151" s="1"/>
      <c r="H151" s="11"/>
      <c r="I151" s="1">
        <v>5100000</v>
      </c>
      <c r="J151" s="1"/>
      <c r="K151" s="1"/>
      <c r="L151" s="1">
        <f t="shared" si="20"/>
        <v>5100000</v>
      </c>
      <c r="M151" s="11"/>
      <c r="N151" s="120"/>
    </row>
    <row r="152" spans="1:14" s="13" customFormat="1" ht="37.5" x14ac:dyDescent="0.3">
      <c r="A152" s="45" t="s">
        <v>130</v>
      </c>
      <c r="B152" s="11">
        <v>2152</v>
      </c>
      <c r="C152" s="34" t="s">
        <v>131</v>
      </c>
      <c r="D152" s="9" t="s">
        <v>129</v>
      </c>
      <c r="E152" s="14" t="s">
        <v>290</v>
      </c>
      <c r="F152" s="11"/>
      <c r="G152" s="1"/>
      <c r="H152" s="11"/>
      <c r="I152" s="1">
        <v>19737500</v>
      </c>
      <c r="J152" s="1"/>
      <c r="K152" s="1"/>
      <c r="L152" s="1">
        <f t="shared" si="20"/>
        <v>19737500</v>
      </c>
      <c r="M152" s="11"/>
      <c r="N152" s="120"/>
    </row>
    <row r="153" spans="1:14" s="13" customFormat="1" ht="37.5" x14ac:dyDescent="0.3">
      <c r="A153" s="45" t="s">
        <v>135</v>
      </c>
      <c r="B153" s="11">
        <v>7322</v>
      </c>
      <c r="C153" s="34" t="s">
        <v>2</v>
      </c>
      <c r="D153" s="52" t="s">
        <v>3</v>
      </c>
      <c r="E153" s="14" t="s">
        <v>290</v>
      </c>
      <c r="F153" s="11"/>
      <c r="G153" s="1"/>
      <c r="H153" s="11"/>
      <c r="I153" s="1">
        <v>20000000</v>
      </c>
      <c r="J153" s="1"/>
      <c r="K153" s="1"/>
      <c r="L153" s="1">
        <f t="shared" si="20"/>
        <v>20000000</v>
      </c>
      <c r="M153" s="11"/>
      <c r="N153" s="120"/>
    </row>
    <row r="154" spans="1:14" s="13" customFormat="1" ht="37.5" x14ac:dyDescent="0.3">
      <c r="A154" s="45" t="s">
        <v>77</v>
      </c>
      <c r="B154" s="11">
        <v>7640</v>
      </c>
      <c r="C154" s="34" t="s">
        <v>68</v>
      </c>
      <c r="D154" s="9" t="s">
        <v>371</v>
      </c>
      <c r="E154" s="14" t="s">
        <v>290</v>
      </c>
      <c r="F154" s="11"/>
      <c r="G154" s="1"/>
      <c r="H154" s="11"/>
      <c r="I154" s="1">
        <v>8436970</v>
      </c>
      <c r="J154" s="1"/>
      <c r="K154" s="1">
        <v>-1100000</v>
      </c>
      <c r="L154" s="1">
        <f t="shared" si="20"/>
        <v>7336970</v>
      </c>
      <c r="M154" s="11"/>
      <c r="N154" s="120"/>
    </row>
    <row r="155" spans="1:14" s="42" customFormat="1" ht="18.75" x14ac:dyDescent="0.25">
      <c r="A155" s="53"/>
      <c r="B155" s="115"/>
      <c r="C155" s="54"/>
      <c r="D155" s="55" t="s">
        <v>301</v>
      </c>
      <c r="E155" s="9"/>
      <c r="F155" s="115"/>
      <c r="G155" s="56"/>
      <c r="H155" s="115"/>
      <c r="I155" s="47">
        <v>1471470</v>
      </c>
      <c r="J155" s="47"/>
      <c r="K155" s="47"/>
      <c r="L155" s="47">
        <f t="shared" si="20"/>
        <v>1471470</v>
      </c>
      <c r="M155" s="115"/>
      <c r="N155" s="120"/>
    </row>
    <row r="156" spans="1:14" s="13" customFormat="1" ht="37.5" x14ac:dyDescent="0.3">
      <c r="A156" s="50" t="s">
        <v>78</v>
      </c>
      <c r="B156" s="11"/>
      <c r="C156" s="34"/>
      <c r="D156" s="57" t="s">
        <v>80</v>
      </c>
      <c r="E156" s="9"/>
      <c r="F156" s="11"/>
      <c r="G156" s="1"/>
      <c r="H156" s="11"/>
      <c r="I156" s="19">
        <f>I157</f>
        <v>873000</v>
      </c>
      <c r="J156" s="19">
        <f t="shared" ref="J156:L156" si="21">J157</f>
        <v>0</v>
      </c>
      <c r="K156" s="19">
        <f t="shared" si="21"/>
        <v>0</v>
      </c>
      <c r="L156" s="19">
        <f t="shared" si="21"/>
        <v>873000</v>
      </c>
      <c r="M156" s="3"/>
      <c r="N156" s="120"/>
    </row>
    <row r="157" spans="1:14" s="13" customFormat="1" ht="39" x14ac:dyDescent="0.3">
      <c r="A157" s="51" t="s">
        <v>79</v>
      </c>
      <c r="B157" s="11"/>
      <c r="C157" s="34"/>
      <c r="D157" s="46" t="s">
        <v>80</v>
      </c>
      <c r="E157" s="9"/>
      <c r="F157" s="11"/>
      <c r="G157" s="1"/>
      <c r="H157" s="11"/>
      <c r="I157" s="8">
        <f>I159+I160+I161+I158</f>
        <v>873000</v>
      </c>
      <c r="J157" s="8">
        <f t="shared" ref="J157:L157" si="22">J159+J160+J161+J158</f>
        <v>0</v>
      </c>
      <c r="K157" s="8">
        <f t="shared" si="22"/>
        <v>0</v>
      </c>
      <c r="L157" s="8">
        <f t="shared" si="22"/>
        <v>873000</v>
      </c>
      <c r="M157" s="3"/>
      <c r="N157" s="120"/>
    </row>
    <row r="158" spans="1:14" s="13" customFormat="1" ht="56.25" x14ac:dyDescent="0.3">
      <c r="A158" s="45" t="s">
        <v>181</v>
      </c>
      <c r="B158" s="26" t="s">
        <v>48</v>
      </c>
      <c r="C158" s="34" t="s">
        <v>47</v>
      </c>
      <c r="D158" s="9" t="s">
        <v>353</v>
      </c>
      <c r="E158" s="14" t="s">
        <v>286</v>
      </c>
      <c r="F158" s="11"/>
      <c r="G158" s="11"/>
      <c r="H158" s="11"/>
      <c r="I158" s="1">
        <v>68000</v>
      </c>
      <c r="J158" s="1"/>
      <c r="K158" s="1"/>
      <c r="L158" s="1">
        <f t="shared" si="20"/>
        <v>68000</v>
      </c>
      <c r="M158" s="11"/>
      <c r="N158" s="120"/>
    </row>
    <row r="159" spans="1:14" s="13" customFormat="1" ht="56.25" x14ac:dyDescent="0.3">
      <c r="A159" s="58" t="s">
        <v>81</v>
      </c>
      <c r="B159" s="11">
        <v>3241</v>
      </c>
      <c r="C159" s="34" t="s">
        <v>82</v>
      </c>
      <c r="D159" s="9" t="s">
        <v>83</v>
      </c>
      <c r="E159" s="14" t="s">
        <v>286</v>
      </c>
      <c r="F159" s="11"/>
      <c r="G159" s="1"/>
      <c r="H159" s="11"/>
      <c r="I159" s="1">
        <v>360000</v>
      </c>
      <c r="J159" s="1"/>
      <c r="K159" s="1"/>
      <c r="L159" s="1">
        <f t="shared" si="20"/>
        <v>360000</v>
      </c>
      <c r="M159" s="11"/>
      <c r="N159" s="120"/>
    </row>
    <row r="160" spans="1:14" s="13" customFormat="1" ht="37.5" x14ac:dyDescent="0.3">
      <c r="A160" s="58" t="s">
        <v>84</v>
      </c>
      <c r="B160" s="11">
        <v>3242</v>
      </c>
      <c r="C160" s="34" t="s">
        <v>82</v>
      </c>
      <c r="D160" s="9" t="s">
        <v>85</v>
      </c>
      <c r="E160" s="14" t="s">
        <v>286</v>
      </c>
      <c r="F160" s="11"/>
      <c r="G160" s="1"/>
      <c r="H160" s="11"/>
      <c r="I160" s="1">
        <v>45000</v>
      </c>
      <c r="J160" s="1"/>
      <c r="K160" s="1"/>
      <c r="L160" s="1">
        <f t="shared" si="20"/>
        <v>45000</v>
      </c>
      <c r="M160" s="11"/>
      <c r="N160" s="120"/>
    </row>
    <row r="161" spans="1:14" s="13" customFormat="1" ht="37.5" x14ac:dyDescent="0.3">
      <c r="A161" s="45" t="s">
        <v>145</v>
      </c>
      <c r="B161" s="11">
        <v>7323</v>
      </c>
      <c r="C161" s="34" t="s">
        <v>2</v>
      </c>
      <c r="D161" s="9" t="s">
        <v>147</v>
      </c>
      <c r="E161" s="9" t="s">
        <v>115</v>
      </c>
      <c r="F161" s="11"/>
      <c r="G161" s="2"/>
      <c r="H161" s="11"/>
      <c r="I161" s="1">
        <f>I162+I163</f>
        <v>400000</v>
      </c>
      <c r="J161" s="1">
        <f t="shared" ref="J161:L161" si="23">J162+J163</f>
        <v>0</v>
      </c>
      <c r="K161" s="1">
        <f t="shared" si="23"/>
        <v>0</v>
      </c>
      <c r="L161" s="1">
        <f t="shared" si="23"/>
        <v>400000</v>
      </c>
      <c r="M161" s="11"/>
      <c r="N161" s="120"/>
    </row>
    <row r="162" spans="1:14" s="32" customFormat="1" ht="150" x14ac:dyDescent="0.3">
      <c r="A162" s="107"/>
      <c r="B162" s="27"/>
      <c r="C162" s="28"/>
      <c r="D162" s="14"/>
      <c r="E162" s="14" t="s">
        <v>277</v>
      </c>
      <c r="F162" s="27" t="s">
        <v>46</v>
      </c>
      <c r="G162" s="15"/>
      <c r="H162" s="27"/>
      <c r="I162" s="24">
        <v>200000</v>
      </c>
      <c r="J162" s="24"/>
      <c r="K162" s="24"/>
      <c r="L162" s="24">
        <f t="shared" si="20"/>
        <v>200000</v>
      </c>
      <c r="M162" s="27"/>
      <c r="N162" s="120"/>
    </row>
    <row r="163" spans="1:14" s="32" customFormat="1" ht="56.25" x14ac:dyDescent="0.3">
      <c r="A163" s="107"/>
      <c r="B163" s="27"/>
      <c r="C163" s="28"/>
      <c r="D163" s="14"/>
      <c r="E163" s="14" t="s">
        <v>335</v>
      </c>
      <c r="F163" s="27">
        <v>2021</v>
      </c>
      <c r="G163" s="15"/>
      <c r="H163" s="27"/>
      <c r="I163" s="24">
        <v>200000</v>
      </c>
      <c r="J163" s="24"/>
      <c r="K163" s="24"/>
      <c r="L163" s="24">
        <f t="shared" si="20"/>
        <v>200000</v>
      </c>
      <c r="M163" s="27"/>
      <c r="N163" s="120"/>
    </row>
    <row r="164" spans="1:14" s="13" customFormat="1" ht="37.5" x14ac:dyDescent="0.3">
      <c r="A164" s="59" t="s">
        <v>86</v>
      </c>
      <c r="B164" s="60"/>
      <c r="C164" s="60"/>
      <c r="D164" s="57" t="s">
        <v>87</v>
      </c>
      <c r="E164" s="9"/>
      <c r="F164" s="11"/>
      <c r="G164" s="1"/>
      <c r="H164" s="11"/>
      <c r="I164" s="19">
        <f t="shared" ref="I164:L164" si="24">I165</f>
        <v>33140</v>
      </c>
      <c r="J164" s="19">
        <f t="shared" si="24"/>
        <v>0</v>
      </c>
      <c r="K164" s="19">
        <f t="shared" si="24"/>
        <v>0</v>
      </c>
      <c r="L164" s="19">
        <f t="shared" si="24"/>
        <v>33140</v>
      </c>
      <c r="M164" s="11"/>
      <c r="N164" s="120"/>
    </row>
    <row r="165" spans="1:14" s="13" customFormat="1" ht="39" x14ac:dyDescent="0.3">
      <c r="A165" s="61" t="s">
        <v>88</v>
      </c>
      <c r="B165" s="62"/>
      <c r="C165" s="62"/>
      <c r="D165" s="46" t="s">
        <v>87</v>
      </c>
      <c r="E165" s="9"/>
      <c r="F165" s="11"/>
      <c r="G165" s="1"/>
      <c r="H165" s="11"/>
      <c r="I165" s="8">
        <f>I167+I166</f>
        <v>33140</v>
      </c>
      <c r="J165" s="8">
        <f t="shared" ref="J165:L165" si="25">J167+J166</f>
        <v>0</v>
      </c>
      <c r="K165" s="8">
        <f t="shared" si="25"/>
        <v>0</v>
      </c>
      <c r="L165" s="8">
        <f t="shared" si="25"/>
        <v>33140</v>
      </c>
      <c r="M165" s="11"/>
      <c r="N165" s="120"/>
    </row>
    <row r="166" spans="1:14" s="13" customFormat="1" ht="56.25" x14ac:dyDescent="0.3">
      <c r="A166" s="45" t="s">
        <v>182</v>
      </c>
      <c r="B166" s="26" t="s">
        <v>48</v>
      </c>
      <c r="C166" s="34" t="s">
        <v>47</v>
      </c>
      <c r="D166" s="9" t="s">
        <v>353</v>
      </c>
      <c r="E166" s="14" t="s">
        <v>286</v>
      </c>
      <c r="F166" s="11"/>
      <c r="G166" s="11"/>
      <c r="H166" s="11"/>
      <c r="I166" s="1">
        <v>12000</v>
      </c>
      <c r="J166" s="1"/>
      <c r="K166" s="1"/>
      <c r="L166" s="1">
        <f t="shared" si="20"/>
        <v>12000</v>
      </c>
      <c r="M166" s="11"/>
      <c r="N166" s="120"/>
    </row>
    <row r="167" spans="1:14" s="13" customFormat="1" ht="112.5" x14ac:dyDescent="0.3">
      <c r="A167" s="58" t="s">
        <v>89</v>
      </c>
      <c r="B167" s="11">
        <v>3111</v>
      </c>
      <c r="C167" s="34" t="s">
        <v>90</v>
      </c>
      <c r="D167" s="9" t="s">
        <v>91</v>
      </c>
      <c r="E167" s="14" t="s">
        <v>286</v>
      </c>
      <c r="F167" s="11"/>
      <c r="G167" s="1"/>
      <c r="H167" s="11"/>
      <c r="I167" s="1">
        <v>21140</v>
      </c>
      <c r="J167" s="1"/>
      <c r="K167" s="1"/>
      <c r="L167" s="1">
        <f t="shared" si="20"/>
        <v>21140</v>
      </c>
      <c r="M167" s="11"/>
      <c r="N167" s="120"/>
    </row>
    <row r="168" spans="1:14" s="13" customFormat="1" ht="37.5" x14ac:dyDescent="0.3">
      <c r="A168" s="50" t="s">
        <v>92</v>
      </c>
      <c r="B168" s="63"/>
      <c r="C168" s="63"/>
      <c r="D168" s="57" t="s">
        <v>93</v>
      </c>
      <c r="E168" s="9"/>
      <c r="F168" s="11"/>
      <c r="G168" s="1"/>
      <c r="H168" s="11"/>
      <c r="I168" s="19">
        <f>I169</f>
        <v>2708000</v>
      </c>
      <c r="J168" s="19">
        <f t="shared" ref="J168:L168" si="26">J169</f>
        <v>0</v>
      </c>
      <c r="K168" s="19">
        <f t="shared" si="26"/>
        <v>0</v>
      </c>
      <c r="L168" s="19">
        <f t="shared" si="26"/>
        <v>2708000</v>
      </c>
      <c r="M168" s="11"/>
      <c r="N168" s="120"/>
    </row>
    <row r="169" spans="1:14" s="13" customFormat="1" ht="39" x14ac:dyDescent="0.3">
      <c r="A169" s="51" t="s">
        <v>94</v>
      </c>
      <c r="B169" s="64"/>
      <c r="C169" s="64"/>
      <c r="D169" s="46" t="s">
        <v>93</v>
      </c>
      <c r="E169" s="9"/>
      <c r="F169" s="11"/>
      <c r="G169" s="1"/>
      <c r="H169" s="11"/>
      <c r="I169" s="8">
        <f>I170+I178+I171+I172+I173</f>
        <v>2708000</v>
      </c>
      <c r="J169" s="8">
        <f t="shared" ref="J169:L169" si="27">J170+J178+J171+J172+J173</f>
        <v>0</v>
      </c>
      <c r="K169" s="8">
        <f t="shared" si="27"/>
        <v>0</v>
      </c>
      <c r="L169" s="8">
        <f t="shared" si="27"/>
        <v>2708000</v>
      </c>
      <c r="M169" s="11"/>
      <c r="N169" s="120"/>
    </row>
    <row r="170" spans="1:14" s="13" customFormat="1" ht="37.5" x14ac:dyDescent="0.3">
      <c r="A170" s="58" t="s">
        <v>95</v>
      </c>
      <c r="B170" s="11">
        <v>4030</v>
      </c>
      <c r="C170" s="34" t="s">
        <v>96</v>
      </c>
      <c r="D170" s="9" t="s">
        <v>97</v>
      </c>
      <c r="E170" s="14" t="s">
        <v>286</v>
      </c>
      <c r="F170" s="11"/>
      <c r="G170" s="1"/>
      <c r="H170" s="11"/>
      <c r="I170" s="1">
        <v>195000</v>
      </c>
      <c r="J170" s="1"/>
      <c r="K170" s="1"/>
      <c r="L170" s="1">
        <f t="shared" si="20"/>
        <v>195000</v>
      </c>
      <c r="M170" s="11"/>
      <c r="N170" s="120"/>
    </row>
    <row r="171" spans="1:14" s="13" customFormat="1" ht="56.25" x14ac:dyDescent="0.3">
      <c r="A171" s="58" t="s">
        <v>123</v>
      </c>
      <c r="B171" s="11">
        <v>4060</v>
      </c>
      <c r="C171" s="34" t="s">
        <v>51</v>
      </c>
      <c r="D171" s="9" t="s">
        <v>124</v>
      </c>
      <c r="E171" s="14" t="s">
        <v>286</v>
      </c>
      <c r="F171" s="11"/>
      <c r="G171" s="1"/>
      <c r="H171" s="11"/>
      <c r="I171" s="1">
        <v>40000</v>
      </c>
      <c r="J171" s="1"/>
      <c r="K171" s="1"/>
      <c r="L171" s="1">
        <f t="shared" si="20"/>
        <v>40000</v>
      </c>
      <c r="M171" s="11"/>
      <c r="N171" s="120"/>
    </row>
    <row r="172" spans="1:14" s="13" customFormat="1" ht="37.5" x14ac:dyDescent="0.3">
      <c r="A172" s="58" t="s">
        <v>183</v>
      </c>
      <c r="B172" s="11">
        <v>4081</v>
      </c>
      <c r="C172" s="34" t="s">
        <v>54</v>
      </c>
      <c r="D172" s="9" t="s">
        <v>55</v>
      </c>
      <c r="E172" s="14" t="s">
        <v>286</v>
      </c>
      <c r="F172" s="11"/>
      <c r="G172" s="1"/>
      <c r="H172" s="11"/>
      <c r="I172" s="1">
        <v>23000</v>
      </c>
      <c r="J172" s="1"/>
      <c r="K172" s="1"/>
      <c r="L172" s="1">
        <f t="shared" si="20"/>
        <v>23000</v>
      </c>
      <c r="M172" s="11"/>
      <c r="N172" s="120"/>
    </row>
    <row r="173" spans="1:14" s="13" customFormat="1" ht="37.5" x14ac:dyDescent="0.3">
      <c r="A173" s="58" t="s">
        <v>184</v>
      </c>
      <c r="B173" s="11">
        <v>7324</v>
      </c>
      <c r="C173" s="34" t="s">
        <v>2</v>
      </c>
      <c r="D173" s="9" t="s">
        <v>185</v>
      </c>
      <c r="E173" s="9" t="s">
        <v>115</v>
      </c>
      <c r="F173" s="11"/>
      <c r="G173" s="1"/>
      <c r="H173" s="11"/>
      <c r="I173" s="1">
        <f>SUM(I174:I177)</f>
        <v>950000</v>
      </c>
      <c r="J173" s="1">
        <f t="shared" ref="J173:L173" si="28">SUM(J174:J177)</f>
        <v>0</v>
      </c>
      <c r="K173" s="1">
        <f t="shared" si="28"/>
        <v>0</v>
      </c>
      <c r="L173" s="1">
        <f t="shared" si="28"/>
        <v>950000</v>
      </c>
      <c r="M173" s="11"/>
      <c r="N173" s="120"/>
    </row>
    <row r="174" spans="1:14" s="32" customFormat="1" ht="75" x14ac:dyDescent="0.3">
      <c r="A174" s="108"/>
      <c r="B174" s="27"/>
      <c r="C174" s="28"/>
      <c r="D174" s="14"/>
      <c r="E174" s="14" t="s">
        <v>278</v>
      </c>
      <c r="F174" s="27">
        <v>2021</v>
      </c>
      <c r="G174" s="24"/>
      <c r="H174" s="27"/>
      <c r="I174" s="24">
        <v>50000</v>
      </c>
      <c r="J174" s="24"/>
      <c r="K174" s="24"/>
      <c r="L174" s="24">
        <f t="shared" si="20"/>
        <v>50000</v>
      </c>
      <c r="M174" s="27"/>
      <c r="N174" s="120"/>
    </row>
    <row r="175" spans="1:14" s="32" customFormat="1" ht="75" x14ac:dyDescent="0.3">
      <c r="A175" s="108"/>
      <c r="B175" s="27"/>
      <c r="C175" s="28"/>
      <c r="D175" s="14"/>
      <c r="E175" s="14" t="s">
        <v>281</v>
      </c>
      <c r="F175" s="27">
        <v>2021</v>
      </c>
      <c r="G175" s="24"/>
      <c r="H175" s="27"/>
      <c r="I175" s="24">
        <v>200000</v>
      </c>
      <c r="J175" s="24"/>
      <c r="K175" s="24"/>
      <c r="L175" s="24">
        <f t="shared" si="20"/>
        <v>200000</v>
      </c>
      <c r="M175" s="27"/>
      <c r="N175" s="120"/>
    </row>
    <row r="176" spans="1:14" s="32" customFormat="1" ht="75" x14ac:dyDescent="0.3">
      <c r="A176" s="108"/>
      <c r="B176" s="27"/>
      <c r="C176" s="28"/>
      <c r="D176" s="14"/>
      <c r="E176" s="14" t="s">
        <v>300</v>
      </c>
      <c r="F176" s="27">
        <v>2021</v>
      </c>
      <c r="G176" s="24"/>
      <c r="H176" s="27"/>
      <c r="I176" s="24">
        <v>400000</v>
      </c>
      <c r="J176" s="24"/>
      <c r="K176" s="24"/>
      <c r="L176" s="24">
        <f t="shared" si="20"/>
        <v>400000</v>
      </c>
      <c r="M176" s="27"/>
      <c r="N176" s="120"/>
    </row>
    <row r="177" spans="1:14" s="32" customFormat="1" ht="75" x14ac:dyDescent="0.3">
      <c r="A177" s="108"/>
      <c r="B177" s="27"/>
      <c r="C177" s="28"/>
      <c r="D177" s="14"/>
      <c r="E177" s="14" t="s">
        <v>279</v>
      </c>
      <c r="F177" s="27">
        <v>2021</v>
      </c>
      <c r="G177" s="24"/>
      <c r="H177" s="27"/>
      <c r="I177" s="24">
        <v>300000</v>
      </c>
      <c r="J177" s="24"/>
      <c r="K177" s="24"/>
      <c r="L177" s="24">
        <f t="shared" si="20"/>
        <v>300000</v>
      </c>
      <c r="M177" s="27"/>
      <c r="N177" s="120"/>
    </row>
    <row r="178" spans="1:14" s="13" customFormat="1" ht="75" x14ac:dyDescent="0.3">
      <c r="A178" s="58" t="s">
        <v>98</v>
      </c>
      <c r="B178" s="11">
        <v>7640</v>
      </c>
      <c r="C178" s="34" t="s">
        <v>68</v>
      </c>
      <c r="D178" s="35" t="s">
        <v>5</v>
      </c>
      <c r="E178" s="9" t="s">
        <v>282</v>
      </c>
      <c r="F178" s="11">
        <v>2021</v>
      </c>
      <c r="G178" s="1"/>
      <c r="H178" s="11"/>
      <c r="I178" s="1">
        <v>1500000</v>
      </c>
      <c r="J178" s="1"/>
      <c r="K178" s="1"/>
      <c r="L178" s="1">
        <f t="shared" si="20"/>
        <v>1500000</v>
      </c>
      <c r="M178" s="11"/>
      <c r="N178" s="120"/>
    </row>
    <row r="179" spans="1:14" s="13" customFormat="1" ht="37.5" x14ac:dyDescent="0.3">
      <c r="A179" s="3">
        <v>1200000</v>
      </c>
      <c r="B179" s="11"/>
      <c r="C179" s="11"/>
      <c r="D179" s="44" t="s">
        <v>13</v>
      </c>
      <c r="E179" s="11"/>
      <c r="F179" s="11"/>
      <c r="G179" s="11"/>
      <c r="H179" s="11"/>
      <c r="I179" s="19">
        <f>I180</f>
        <v>148135923</v>
      </c>
      <c r="J179" s="19">
        <f t="shared" ref="J179:L179" si="29">J180</f>
        <v>13485300</v>
      </c>
      <c r="K179" s="19">
        <f t="shared" si="29"/>
        <v>-20350000</v>
      </c>
      <c r="L179" s="19">
        <f t="shared" si="29"/>
        <v>141271223</v>
      </c>
      <c r="M179" s="11"/>
      <c r="N179" s="120"/>
    </row>
    <row r="180" spans="1:14" s="32" customFormat="1" ht="58.5" x14ac:dyDescent="0.3">
      <c r="A180" s="20">
        <v>1210000</v>
      </c>
      <c r="B180" s="27"/>
      <c r="C180" s="27"/>
      <c r="D180" s="7" t="s">
        <v>139</v>
      </c>
      <c r="E180" s="27"/>
      <c r="F180" s="27"/>
      <c r="G180" s="27"/>
      <c r="H180" s="27"/>
      <c r="I180" s="8">
        <f>I182+I183+I187+I188+I213+I231+I244+I247+I252</f>
        <v>148135923</v>
      </c>
      <c r="J180" s="8">
        <f>J182+J183+J187+J188+J213+J231+J244+J247+J252</f>
        <v>13485300</v>
      </c>
      <c r="K180" s="8">
        <f>K182+K183+K187+K188+K213+K231+K244+K247+K252</f>
        <v>-20350000</v>
      </c>
      <c r="L180" s="8">
        <f>L182+L183+L187+L188+L213+L231+L244+L247+L252</f>
        <v>141271223</v>
      </c>
      <c r="M180" s="27"/>
      <c r="N180" s="120"/>
    </row>
    <row r="181" spans="1:14" s="32" customFormat="1" ht="19.5" x14ac:dyDescent="0.3">
      <c r="A181" s="20"/>
      <c r="B181" s="27"/>
      <c r="C181" s="27"/>
      <c r="D181" s="7" t="s">
        <v>140</v>
      </c>
      <c r="E181" s="27"/>
      <c r="F181" s="27"/>
      <c r="G181" s="27"/>
      <c r="H181" s="27"/>
      <c r="I181" s="8">
        <f>I248</f>
        <v>26250000</v>
      </c>
      <c r="J181" s="8">
        <f t="shared" ref="J181:L181" si="30">J248</f>
        <v>0</v>
      </c>
      <c r="K181" s="8">
        <f t="shared" si="30"/>
        <v>0</v>
      </c>
      <c r="L181" s="8">
        <f t="shared" si="30"/>
        <v>26250000</v>
      </c>
      <c r="M181" s="27"/>
      <c r="N181" s="120"/>
    </row>
    <row r="182" spans="1:14" s="43" customFormat="1" ht="37.5" x14ac:dyDescent="0.3">
      <c r="A182" s="11">
        <v>1216011</v>
      </c>
      <c r="B182" s="11">
        <v>6011</v>
      </c>
      <c r="C182" s="34" t="s">
        <v>99</v>
      </c>
      <c r="D182" s="35" t="s">
        <v>100</v>
      </c>
      <c r="E182" s="14" t="s">
        <v>116</v>
      </c>
      <c r="F182" s="3"/>
      <c r="G182" s="3"/>
      <c r="H182" s="3"/>
      <c r="I182" s="1">
        <v>7054092</v>
      </c>
      <c r="J182" s="1"/>
      <c r="K182" s="1"/>
      <c r="L182" s="1">
        <f t="shared" si="20"/>
        <v>7054092</v>
      </c>
      <c r="M182" s="3"/>
      <c r="N182" s="120"/>
    </row>
    <row r="183" spans="1:14" s="43" customFormat="1" ht="37.5" x14ac:dyDescent="0.3">
      <c r="A183" s="11">
        <v>1216013</v>
      </c>
      <c r="B183" s="11">
        <v>6013</v>
      </c>
      <c r="C183" s="34" t="s">
        <v>101</v>
      </c>
      <c r="D183" s="9" t="s">
        <v>102</v>
      </c>
      <c r="E183" s="14" t="s">
        <v>115</v>
      </c>
      <c r="F183" s="3"/>
      <c r="G183" s="3"/>
      <c r="H183" s="3"/>
      <c r="I183" s="1">
        <f>I184+I185+I186</f>
        <v>230000</v>
      </c>
      <c r="J183" s="1">
        <f t="shared" ref="J183:L183" si="31">J184+J185+J186</f>
        <v>0</v>
      </c>
      <c r="K183" s="1">
        <f t="shared" si="31"/>
        <v>0</v>
      </c>
      <c r="L183" s="1">
        <f t="shared" si="31"/>
        <v>230000</v>
      </c>
      <c r="M183" s="3"/>
      <c r="N183" s="120"/>
    </row>
    <row r="184" spans="1:14" s="32" customFormat="1" ht="56.25" x14ac:dyDescent="0.3">
      <c r="A184" s="27"/>
      <c r="B184" s="27"/>
      <c r="C184" s="28"/>
      <c r="D184" s="69"/>
      <c r="E184" s="14" t="s">
        <v>324</v>
      </c>
      <c r="F184" s="27" t="s">
        <v>39</v>
      </c>
      <c r="G184" s="15">
        <v>4464760</v>
      </c>
      <c r="H184" s="118">
        <v>94</v>
      </c>
      <c r="I184" s="24">
        <v>200000</v>
      </c>
      <c r="J184" s="24"/>
      <c r="K184" s="24"/>
      <c r="L184" s="24">
        <f t="shared" si="20"/>
        <v>200000</v>
      </c>
      <c r="M184" s="27">
        <v>100</v>
      </c>
      <c r="N184" s="120"/>
    </row>
    <row r="185" spans="1:14" s="32" customFormat="1" ht="37.5" x14ac:dyDescent="0.3">
      <c r="A185" s="27"/>
      <c r="B185" s="27"/>
      <c r="C185" s="28"/>
      <c r="D185" s="69"/>
      <c r="E185" s="14" t="s">
        <v>325</v>
      </c>
      <c r="F185" s="27">
        <v>2021</v>
      </c>
      <c r="G185" s="15"/>
      <c r="H185" s="27"/>
      <c r="I185" s="24">
        <v>15000</v>
      </c>
      <c r="J185" s="24"/>
      <c r="K185" s="24"/>
      <c r="L185" s="24">
        <f t="shared" si="20"/>
        <v>15000</v>
      </c>
      <c r="M185" s="27"/>
      <c r="N185" s="120"/>
    </row>
    <row r="186" spans="1:14" s="32" customFormat="1" ht="56.25" x14ac:dyDescent="0.3">
      <c r="A186" s="27"/>
      <c r="B186" s="27"/>
      <c r="C186" s="28"/>
      <c r="D186" s="69"/>
      <c r="E186" s="14" t="s">
        <v>326</v>
      </c>
      <c r="F186" s="27">
        <v>2021</v>
      </c>
      <c r="G186" s="15"/>
      <c r="H186" s="27"/>
      <c r="I186" s="24">
        <v>15000</v>
      </c>
      <c r="J186" s="24"/>
      <c r="K186" s="24"/>
      <c r="L186" s="24">
        <f t="shared" si="20"/>
        <v>15000</v>
      </c>
      <c r="M186" s="27"/>
      <c r="N186" s="120"/>
    </row>
    <row r="187" spans="1:14" s="43" customFormat="1" ht="37.5" x14ac:dyDescent="0.3">
      <c r="A187" s="11">
        <v>1216015</v>
      </c>
      <c r="B187" s="11">
        <v>6015</v>
      </c>
      <c r="C187" s="34" t="s">
        <v>101</v>
      </c>
      <c r="D187" s="9" t="s">
        <v>103</v>
      </c>
      <c r="E187" s="9" t="s">
        <v>116</v>
      </c>
      <c r="F187" s="11"/>
      <c r="G187" s="11"/>
      <c r="H187" s="11"/>
      <c r="I187" s="1">
        <v>15000000</v>
      </c>
      <c r="J187" s="1"/>
      <c r="K187" s="1">
        <v>-8400000</v>
      </c>
      <c r="L187" s="1">
        <f t="shared" si="20"/>
        <v>6600000</v>
      </c>
      <c r="M187" s="3"/>
      <c r="N187" s="120"/>
    </row>
    <row r="188" spans="1:14" s="43" customFormat="1" ht="37.5" x14ac:dyDescent="0.3">
      <c r="A188" s="11">
        <v>1216030</v>
      </c>
      <c r="B188" s="11">
        <v>6030</v>
      </c>
      <c r="C188" s="34" t="s">
        <v>101</v>
      </c>
      <c r="D188" s="9" t="s">
        <v>104</v>
      </c>
      <c r="E188" s="9" t="s">
        <v>115</v>
      </c>
      <c r="F188" s="97"/>
      <c r="G188" s="97"/>
      <c r="H188" s="97"/>
      <c r="I188" s="19">
        <f>SUM(I192:I207)+I189+I212</f>
        <v>33186720</v>
      </c>
      <c r="J188" s="19">
        <f>SUM(J192:J207)+J189+J212</f>
        <v>7185300</v>
      </c>
      <c r="K188" s="19">
        <f>SUM(K192:K207)+K189+K212</f>
        <v>-11950000</v>
      </c>
      <c r="L188" s="1">
        <f>SUM(L192:L207)+L189+L212</f>
        <v>28422020</v>
      </c>
      <c r="M188" s="3"/>
      <c r="N188" s="120"/>
    </row>
    <row r="189" spans="1:14" s="13" customFormat="1" ht="37.5" x14ac:dyDescent="0.3">
      <c r="A189" s="11"/>
      <c r="B189" s="11"/>
      <c r="C189" s="34"/>
      <c r="D189" s="9"/>
      <c r="E189" s="9" t="s">
        <v>373</v>
      </c>
      <c r="F189" s="11"/>
      <c r="G189" s="11"/>
      <c r="H189" s="11"/>
      <c r="I189" s="1">
        <f>I190+I191</f>
        <v>2800000</v>
      </c>
      <c r="J189" s="1">
        <f t="shared" ref="J189:L189" si="32">J190+J191</f>
        <v>0</v>
      </c>
      <c r="K189" s="1">
        <f t="shared" si="32"/>
        <v>0</v>
      </c>
      <c r="L189" s="1">
        <f t="shared" si="32"/>
        <v>2800000</v>
      </c>
      <c r="M189" s="11"/>
      <c r="N189" s="120"/>
    </row>
    <row r="190" spans="1:14" s="32" customFormat="1" ht="37.5" x14ac:dyDescent="0.3">
      <c r="A190" s="27"/>
      <c r="B190" s="27"/>
      <c r="C190" s="28"/>
      <c r="D190" s="29"/>
      <c r="E190" s="14" t="s">
        <v>308</v>
      </c>
      <c r="F190" s="27">
        <v>2021</v>
      </c>
      <c r="G190" s="15"/>
      <c r="H190" s="30"/>
      <c r="I190" s="31">
        <v>2000000</v>
      </c>
      <c r="J190" s="31"/>
      <c r="K190" s="31"/>
      <c r="L190" s="31">
        <f t="shared" si="20"/>
        <v>2000000</v>
      </c>
      <c r="M190" s="15"/>
      <c r="N190" s="120"/>
    </row>
    <row r="191" spans="1:14" s="32" customFormat="1" ht="75" x14ac:dyDescent="0.3">
      <c r="A191" s="27"/>
      <c r="B191" s="27"/>
      <c r="C191" s="28"/>
      <c r="D191" s="29"/>
      <c r="E191" s="14" t="s">
        <v>309</v>
      </c>
      <c r="F191" s="27">
        <v>2021</v>
      </c>
      <c r="G191" s="15"/>
      <c r="H191" s="30"/>
      <c r="I191" s="31">
        <v>800000</v>
      </c>
      <c r="J191" s="31"/>
      <c r="K191" s="31"/>
      <c r="L191" s="31">
        <f t="shared" si="20"/>
        <v>800000</v>
      </c>
      <c r="M191" s="15"/>
      <c r="N191" s="120"/>
    </row>
    <row r="192" spans="1:14" s="13" customFormat="1" ht="56.25" x14ac:dyDescent="0.3">
      <c r="A192" s="11"/>
      <c r="B192" s="11"/>
      <c r="C192" s="34"/>
      <c r="D192" s="35"/>
      <c r="E192" s="9" t="s">
        <v>310</v>
      </c>
      <c r="F192" s="11" t="s">
        <v>39</v>
      </c>
      <c r="G192" s="2">
        <f>1495560+175000</f>
        <v>1670560</v>
      </c>
      <c r="H192" s="65">
        <v>80.5</v>
      </c>
      <c r="I192" s="66">
        <v>325000</v>
      </c>
      <c r="J192" s="66"/>
      <c r="K192" s="66"/>
      <c r="L192" s="1">
        <f t="shared" si="20"/>
        <v>325000</v>
      </c>
      <c r="M192" s="2">
        <v>100</v>
      </c>
      <c r="N192" s="120"/>
    </row>
    <row r="193" spans="1:16" s="13" customFormat="1" ht="75" x14ac:dyDescent="0.3">
      <c r="A193" s="11"/>
      <c r="B193" s="11"/>
      <c r="C193" s="34"/>
      <c r="D193" s="35"/>
      <c r="E193" s="9" t="s">
        <v>311</v>
      </c>
      <c r="F193" s="11" t="s">
        <v>46</v>
      </c>
      <c r="G193" s="2"/>
      <c r="H193" s="67"/>
      <c r="I193" s="66">
        <v>201720</v>
      </c>
      <c r="J193" s="66"/>
      <c r="K193" s="66"/>
      <c r="L193" s="1">
        <f t="shared" si="20"/>
        <v>201720</v>
      </c>
      <c r="M193" s="2"/>
      <c r="N193" s="120"/>
    </row>
    <row r="194" spans="1:16" s="32" customFormat="1" ht="19.5" x14ac:dyDescent="0.3">
      <c r="A194" s="27"/>
      <c r="B194" s="27"/>
      <c r="C194" s="28"/>
      <c r="D194" s="29"/>
      <c r="E194" s="9" t="s">
        <v>312</v>
      </c>
      <c r="F194" s="11">
        <v>2021</v>
      </c>
      <c r="G194" s="2"/>
      <c r="H194" s="68"/>
      <c r="I194" s="66">
        <v>5000000</v>
      </c>
      <c r="J194" s="66"/>
      <c r="K194" s="66">
        <v>-2000000</v>
      </c>
      <c r="L194" s="1">
        <f t="shared" si="20"/>
        <v>3000000</v>
      </c>
      <c r="M194" s="2"/>
      <c r="N194" s="120"/>
      <c r="O194" s="13"/>
      <c r="P194" s="13"/>
    </row>
    <row r="195" spans="1:16" s="32" customFormat="1" ht="37.5" x14ac:dyDescent="0.3">
      <c r="A195" s="27"/>
      <c r="B195" s="27"/>
      <c r="C195" s="28"/>
      <c r="D195" s="10"/>
      <c r="E195" s="9" t="s">
        <v>313</v>
      </c>
      <c r="F195" s="11" t="s">
        <v>46</v>
      </c>
      <c r="G195" s="2">
        <v>17719321</v>
      </c>
      <c r="H195" s="68">
        <v>39.5</v>
      </c>
      <c r="I195" s="66">
        <v>5000000</v>
      </c>
      <c r="J195" s="66"/>
      <c r="K195" s="66">
        <v>-2000000</v>
      </c>
      <c r="L195" s="1">
        <f t="shared" si="20"/>
        <v>3000000</v>
      </c>
      <c r="M195" s="4">
        <v>67.7</v>
      </c>
      <c r="N195" s="120"/>
    </row>
    <row r="196" spans="1:16" s="32" customFormat="1" ht="56.25" x14ac:dyDescent="0.3">
      <c r="A196" s="27"/>
      <c r="B196" s="27"/>
      <c r="C196" s="28"/>
      <c r="D196" s="10"/>
      <c r="E196" s="9" t="s">
        <v>349</v>
      </c>
      <c r="F196" s="11" t="s">
        <v>36</v>
      </c>
      <c r="G196" s="2">
        <v>7986895</v>
      </c>
      <c r="H196" s="68">
        <v>20.100000000000001</v>
      </c>
      <c r="I196" s="66"/>
      <c r="J196" s="66"/>
      <c r="K196" s="66">
        <v>750000</v>
      </c>
      <c r="L196" s="1">
        <f t="shared" si="20"/>
        <v>750000</v>
      </c>
      <c r="M196" s="4">
        <v>27</v>
      </c>
      <c r="N196" s="120"/>
    </row>
    <row r="197" spans="1:16" s="32" customFormat="1" ht="56.25" x14ac:dyDescent="0.3">
      <c r="A197" s="27"/>
      <c r="B197" s="27"/>
      <c r="C197" s="28"/>
      <c r="D197" s="10"/>
      <c r="E197" s="9" t="s">
        <v>314</v>
      </c>
      <c r="F197" s="11">
        <v>2021</v>
      </c>
      <c r="G197" s="2"/>
      <c r="H197" s="68"/>
      <c r="I197" s="66">
        <v>700000</v>
      </c>
      <c r="J197" s="66"/>
      <c r="K197" s="66"/>
      <c r="L197" s="1">
        <f t="shared" si="20"/>
        <v>700000</v>
      </c>
      <c r="M197" s="2"/>
      <c r="N197" s="120"/>
    </row>
    <row r="198" spans="1:16" s="32" customFormat="1" ht="37.5" x14ac:dyDescent="0.3">
      <c r="A198" s="27"/>
      <c r="B198" s="27"/>
      <c r="C198" s="28"/>
      <c r="D198" s="10"/>
      <c r="E198" s="9" t="s">
        <v>315</v>
      </c>
      <c r="F198" s="11">
        <v>2021</v>
      </c>
      <c r="G198" s="2"/>
      <c r="H198" s="68"/>
      <c r="I198" s="66">
        <v>300000</v>
      </c>
      <c r="J198" s="66"/>
      <c r="K198" s="66"/>
      <c r="L198" s="1">
        <f t="shared" si="20"/>
        <v>300000</v>
      </c>
      <c r="M198" s="2"/>
      <c r="N198" s="120"/>
    </row>
    <row r="199" spans="1:16" s="32" customFormat="1" ht="37.5" x14ac:dyDescent="0.3">
      <c r="A199" s="27"/>
      <c r="B199" s="27"/>
      <c r="C199" s="28"/>
      <c r="D199" s="10"/>
      <c r="E199" s="9" t="s">
        <v>316</v>
      </c>
      <c r="F199" s="11">
        <v>2021</v>
      </c>
      <c r="G199" s="2"/>
      <c r="H199" s="68"/>
      <c r="I199" s="66">
        <v>300000</v>
      </c>
      <c r="J199" s="66"/>
      <c r="K199" s="66"/>
      <c r="L199" s="1">
        <f t="shared" si="20"/>
        <v>300000</v>
      </c>
      <c r="M199" s="2"/>
      <c r="N199" s="120"/>
    </row>
    <row r="200" spans="1:16" s="32" customFormat="1" ht="56.25" x14ac:dyDescent="0.3">
      <c r="A200" s="27"/>
      <c r="B200" s="27"/>
      <c r="C200" s="28"/>
      <c r="D200" s="10"/>
      <c r="E200" s="9" t="s">
        <v>329</v>
      </c>
      <c r="F200" s="11" t="s">
        <v>46</v>
      </c>
      <c r="G200" s="2">
        <v>6113935</v>
      </c>
      <c r="H200" s="68">
        <v>3</v>
      </c>
      <c r="I200" s="66"/>
      <c r="J200" s="66">
        <v>2800000</v>
      </c>
      <c r="K200" s="66"/>
      <c r="L200" s="1">
        <f t="shared" si="20"/>
        <v>2800000</v>
      </c>
      <c r="M200" s="4">
        <v>48.8</v>
      </c>
      <c r="N200" s="120"/>
    </row>
    <row r="201" spans="1:16" s="32" customFormat="1" ht="37.5" x14ac:dyDescent="0.3">
      <c r="A201" s="27"/>
      <c r="B201" s="27"/>
      <c r="C201" s="28"/>
      <c r="D201" s="69"/>
      <c r="E201" s="33" t="s">
        <v>317</v>
      </c>
      <c r="F201" s="11">
        <v>2021</v>
      </c>
      <c r="G201" s="11"/>
      <c r="H201" s="67"/>
      <c r="I201" s="66">
        <v>7000000</v>
      </c>
      <c r="J201" s="66"/>
      <c r="K201" s="66"/>
      <c r="L201" s="1">
        <f t="shared" si="20"/>
        <v>7000000</v>
      </c>
      <c r="M201" s="4"/>
      <c r="N201" s="120"/>
    </row>
    <row r="202" spans="1:16" s="13" customFormat="1" ht="37.5" x14ac:dyDescent="0.3">
      <c r="A202" s="11"/>
      <c r="B202" s="11"/>
      <c r="C202" s="34"/>
      <c r="D202" s="9"/>
      <c r="E202" s="9" t="s">
        <v>318</v>
      </c>
      <c r="F202" s="11">
        <v>2021</v>
      </c>
      <c r="G202" s="16"/>
      <c r="H202" s="12"/>
      <c r="I202" s="1">
        <f>100000+200000</f>
        <v>300000</v>
      </c>
      <c r="J202" s="1"/>
      <c r="K202" s="1"/>
      <c r="L202" s="1">
        <f t="shared" si="20"/>
        <v>300000</v>
      </c>
      <c r="M202" s="12"/>
      <c r="N202" s="120"/>
    </row>
    <row r="203" spans="1:16" s="13" customFormat="1" ht="75" x14ac:dyDescent="0.3">
      <c r="A203" s="11"/>
      <c r="B203" s="11"/>
      <c r="C203" s="34"/>
      <c r="D203" s="9"/>
      <c r="E203" s="9" t="s">
        <v>327</v>
      </c>
      <c r="F203" s="11">
        <v>2021</v>
      </c>
      <c r="G203" s="16"/>
      <c r="H203" s="12"/>
      <c r="I203" s="1">
        <v>200000</v>
      </c>
      <c r="J203" s="1">
        <f>5675300-1500000</f>
        <v>4175300</v>
      </c>
      <c r="K203" s="1">
        <v>-4000000</v>
      </c>
      <c r="L203" s="1">
        <f t="shared" si="20"/>
        <v>375300</v>
      </c>
      <c r="M203" s="12"/>
      <c r="N203" s="120"/>
    </row>
    <row r="204" spans="1:16" s="13" customFormat="1" ht="56.25" x14ac:dyDescent="0.3">
      <c r="A204" s="11"/>
      <c r="B204" s="11"/>
      <c r="C204" s="34"/>
      <c r="D204" s="9"/>
      <c r="E204" s="9" t="s">
        <v>348</v>
      </c>
      <c r="F204" s="11">
        <v>2021</v>
      </c>
      <c r="G204" s="16"/>
      <c r="H204" s="12"/>
      <c r="I204" s="1"/>
      <c r="J204" s="1"/>
      <c r="K204" s="1">
        <v>1500000</v>
      </c>
      <c r="L204" s="1">
        <f t="shared" si="20"/>
        <v>1500000</v>
      </c>
      <c r="M204" s="12"/>
      <c r="N204" s="120"/>
    </row>
    <row r="205" spans="1:16" s="13" customFormat="1" ht="75" x14ac:dyDescent="0.3">
      <c r="A205" s="11"/>
      <c r="B205" s="11"/>
      <c r="C205" s="34"/>
      <c r="D205" s="9"/>
      <c r="E205" s="9" t="s">
        <v>332</v>
      </c>
      <c r="F205" s="11">
        <v>2021</v>
      </c>
      <c r="G205" s="16"/>
      <c r="H205" s="12"/>
      <c r="I205" s="1"/>
      <c r="J205" s="1">
        <v>210000</v>
      </c>
      <c r="K205" s="1"/>
      <c r="L205" s="1">
        <f t="shared" si="20"/>
        <v>210000</v>
      </c>
      <c r="M205" s="12"/>
      <c r="N205" s="120"/>
    </row>
    <row r="206" spans="1:16" s="32" customFormat="1" ht="56.25" x14ac:dyDescent="0.3">
      <c r="A206" s="27"/>
      <c r="B206" s="27"/>
      <c r="C206" s="28"/>
      <c r="D206" s="10"/>
      <c r="E206" s="33" t="s">
        <v>319</v>
      </c>
      <c r="F206" s="11">
        <v>2021</v>
      </c>
      <c r="G206" s="2"/>
      <c r="H206" s="68"/>
      <c r="I206" s="66">
        <v>60000</v>
      </c>
      <c r="J206" s="66"/>
      <c r="K206" s="66"/>
      <c r="L206" s="1">
        <f t="shared" si="20"/>
        <v>60000</v>
      </c>
      <c r="M206" s="4"/>
      <c r="N206" s="120"/>
    </row>
    <row r="207" spans="1:16" s="32" customFormat="1" ht="75" x14ac:dyDescent="0.3">
      <c r="A207" s="27"/>
      <c r="B207" s="27"/>
      <c r="C207" s="28"/>
      <c r="D207" s="35"/>
      <c r="E207" s="9" t="s">
        <v>372</v>
      </c>
      <c r="F207" s="11"/>
      <c r="G207" s="11"/>
      <c r="H207" s="67"/>
      <c r="I207" s="1">
        <f>SUM(I208:I211)</f>
        <v>2000000</v>
      </c>
      <c r="J207" s="1">
        <f t="shared" ref="J207:L207" si="33">SUM(J208:J211)</f>
        <v>0</v>
      </c>
      <c r="K207" s="1">
        <f t="shared" si="33"/>
        <v>0</v>
      </c>
      <c r="L207" s="1">
        <f t="shared" si="33"/>
        <v>2000000</v>
      </c>
      <c r="M207" s="4"/>
      <c r="N207" s="120"/>
    </row>
    <row r="208" spans="1:16" s="32" customFormat="1" ht="75" x14ac:dyDescent="0.3">
      <c r="A208" s="27"/>
      <c r="B208" s="27"/>
      <c r="C208" s="28"/>
      <c r="D208" s="10"/>
      <c r="E208" s="14" t="s">
        <v>320</v>
      </c>
      <c r="F208" s="27">
        <v>2021</v>
      </c>
      <c r="G208" s="15"/>
      <c r="H208" s="30"/>
      <c r="I208" s="31">
        <v>350000</v>
      </c>
      <c r="J208" s="31"/>
      <c r="K208" s="31"/>
      <c r="L208" s="24">
        <f t="shared" si="20"/>
        <v>350000</v>
      </c>
      <c r="M208" s="15"/>
      <c r="N208" s="120"/>
    </row>
    <row r="209" spans="1:14" s="32" customFormat="1" ht="75" x14ac:dyDescent="0.3">
      <c r="A209" s="27"/>
      <c r="B209" s="27"/>
      <c r="C209" s="28"/>
      <c r="D209" s="10"/>
      <c r="E209" s="14" t="s">
        <v>321</v>
      </c>
      <c r="F209" s="27">
        <v>2021</v>
      </c>
      <c r="G209" s="15"/>
      <c r="H209" s="30"/>
      <c r="I209" s="31">
        <v>400000</v>
      </c>
      <c r="J209" s="31"/>
      <c r="K209" s="31"/>
      <c r="L209" s="24">
        <f t="shared" si="20"/>
        <v>400000</v>
      </c>
      <c r="M209" s="15"/>
      <c r="N209" s="120"/>
    </row>
    <row r="210" spans="1:14" s="32" customFormat="1" ht="75" x14ac:dyDescent="0.3">
      <c r="A210" s="27"/>
      <c r="B210" s="27"/>
      <c r="C210" s="28"/>
      <c r="D210" s="10"/>
      <c r="E210" s="14" t="s">
        <v>322</v>
      </c>
      <c r="F210" s="27">
        <v>2021</v>
      </c>
      <c r="G210" s="15"/>
      <c r="H210" s="30"/>
      <c r="I210" s="31">
        <v>600000</v>
      </c>
      <c r="J210" s="31"/>
      <c r="K210" s="31"/>
      <c r="L210" s="24">
        <f t="shared" si="20"/>
        <v>600000</v>
      </c>
      <c r="M210" s="15"/>
      <c r="N210" s="120"/>
    </row>
    <row r="211" spans="1:14" s="32" customFormat="1" ht="75" x14ac:dyDescent="0.3">
      <c r="A211" s="27"/>
      <c r="B211" s="27"/>
      <c r="C211" s="28"/>
      <c r="D211" s="10"/>
      <c r="E211" s="14" t="s">
        <v>323</v>
      </c>
      <c r="F211" s="27">
        <v>2021</v>
      </c>
      <c r="G211" s="15"/>
      <c r="H211" s="30"/>
      <c r="I211" s="31">
        <v>650000</v>
      </c>
      <c r="J211" s="31"/>
      <c r="K211" s="31"/>
      <c r="L211" s="24">
        <f t="shared" si="20"/>
        <v>650000</v>
      </c>
      <c r="M211" s="15"/>
      <c r="N211" s="120"/>
    </row>
    <row r="212" spans="1:14" s="32" customFormat="1" ht="56.25" x14ac:dyDescent="0.3">
      <c r="A212" s="27"/>
      <c r="B212" s="27"/>
      <c r="C212" s="28"/>
      <c r="D212" s="35"/>
      <c r="E212" s="9" t="s">
        <v>339</v>
      </c>
      <c r="F212" s="11">
        <v>2021</v>
      </c>
      <c r="G212" s="11"/>
      <c r="H212" s="67"/>
      <c r="I212" s="66">
        <v>9000000</v>
      </c>
      <c r="J212" s="66"/>
      <c r="K212" s="66">
        <v>-6200000</v>
      </c>
      <c r="L212" s="1">
        <f t="shared" si="20"/>
        <v>2800000</v>
      </c>
      <c r="M212" s="4"/>
      <c r="N212" s="120"/>
    </row>
    <row r="213" spans="1:14" s="13" customFormat="1" ht="37.5" x14ac:dyDescent="0.3">
      <c r="A213" s="3">
        <v>1217310</v>
      </c>
      <c r="B213" s="3">
        <v>7310</v>
      </c>
      <c r="C213" s="48" t="s">
        <v>2</v>
      </c>
      <c r="D213" s="44" t="s">
        <v>1</v>
      </c>
      <c r="E213" s="11"/>
      <c r="F213" s="11"/>
      <c r="G213" s="11"/>
      <c r="H213" s="11"/>
      <c r="I213" s="19">
        <f>I214+I221+I224+I229</f>
        <v>18836513</v>
      </c>
      <c r="J213" s="19">
        <f t="shared" ref="J213:L213" si="34">J214+J221+J224+J229</f>
        <v>1000000</v>
      </c>
      <c r="K213" s="19">
        <f t="shared" si="34"/>
        <v>0</v>
      </c>
      <c r="L213" s="19">
        <f t="shared" si="34"/>
        <v>19836513</v>
      </c>
      <c r="M213" s="11"/>
      <c r="N213" s="120"/>
    </row>
    <row r="214" spans="1:14" s="32" customFormat="1" ht="39" x14ac:dyDescent="0.3">
      <c r="A214" s="27"/>
      <c r="B214" s="27"/>
      <c r="C214" s="27"/>
      <c r="D214" s="27"/>
      <c r="E214" s="7" t="s">
        <v>23</v>
      </c>
      <c r="F214" s="27"/>
      <c r="G214" s="27"/>
      <c r="H214" s="27"/>
      <c r="I214" s="8">
        <f>SUM(I215:I220)</f>
        <v>5198383</v>
      </c>
      <c r="J214" s="8">
        <f t="shared" ref="J214:L214" si="35">SUM(J215:J220)</f>
        <v>1000000</v>
      </c>
      <c r="K214" s="8">
        <f t="shared" si="35"/>
        <v>0</v>
      </c>
      <c r="L214" s="8">
        <f t="shared" si="35"/>
        <v>6198383</v>
      </c>
      <c r="M214" s="27"/>
      <c r="N214" s="120"/>
    </row>
    <row r="215" spans="1:14" s="13" customFormat="1" ht="37.5" x14ac:dyDescent="0.3">
      <c r="A215" s="11"/>
      <c r="B215" s="11"/>
      <c r="C215" s="11"/>
      <c r="D215" s="11"/>
      <c r="E215" s="9" t="s">
        <v>186</v>
      </c>
      <c r="F215" s="11">
        <v>2021</v>
      </c>
      <c r="G215" s="2"/>
      <c r="H215" s="11"/>
      <c r="I215" s="1">
        <v>35000</v>
      </c>
      <c r="J215" s="1"/>
      <c r="K215" s="1"/>
      <c r="L215" s="1">
        <f t="shared" si="20"/>
        <v>35000</v>
      </c>
      <c r="M215" s="11"/>
      <c r="N215" s="120"/>
    </row>
    <row r="216" spans="1:14" s="13" customFormat="1" ht="37.5" x14ac:dyDescent="0.3">
      <c r="A216" s="11"/>
      <c r="B216" s="11"/>
      <c r="C216" s="11"/>
      <c r="D216" s="11"/>
      <c r="E216" s="9" t="s">
        <v>166</v>
      </c>
      <c r="F216" s="11">
        <v>2021</v>
      </c>
      <c r="G216" s="2"/>
      <c r="H216" s="11"/>
      <c r="I216" s="1">
        <v>36000</v>
      </c>
      <c r="J216" s="1"/>
      <c r="K216" s="1"/>
      <c r="L216" s="1">
        <f t="shared" ref="L216:L278" si="36">I216+J216+K216</f>
        <v>36000</v>
      </c>
      <c r="M216" s="11"/>
      <c r="N216" s="120"/>
    </row>
    <row r="217" spans="1:14" s="13" customFormat="1" ht="37.5" x14ac:dyDescent="0.3">
      <c r="A217" s="11"/>
      <c r="B217" s="11"/>
      <c r="C217" s="11"/>
      <c r="D217" s="11"/>
      <c r="E217" s="9" t="s">
        <v>330</v>
      </c>
      <c r="F217" s="11">
        <v>2021</v>
      </c>
      <c r="G217" s="2"/>
      <c r="H217" s="11"/>
      <c r="I217" s="1"/>
      <c r="J217" s="1">
        <v>1000000</v>
      </c>
      <c r="K217" s="1"/>
      <c r="L217" s="1">
        <f t="shared" si="36"/>
        <v>1000000</v>
      </c>
      <c r="M217" s="11"/>
      <c r="N217" s="120"/>
    </row>
    <row r="218" spans="1:14" s="13" customFormat="1" ht="75" x14ac:dyDescent="0.3">
      <c r="A218" s="11"/>
      <c r="B218" s="11"/>
      <c r="C218" s="11"/>
      <c r="D218" s="10"/>
      <c r="E218" s="9" t="s">
        <v>187</v>
      </c>
      <c r="F218" s="11" t="s">
        <v>39</v>
      </c>
      <c r="G218" s="2">
        <v>14087743</v>
      </c>
      <c r="H218" s="12">
        <v>90</v>
      </c>
      <c r="I218" s="1">
        <v>500000</v>
      </c>
      <c r="J218" s="1"/>
      <c r="K218" s="1"/>
      <c r="L218" s="1">
        <f t="shared" si="36"/>
        <v>500000</v>
      </c>
      <c r="M218" s="11">
        <v>100</v>
      </c>
      <c r="N218" s="120"/>
    </row>
    <row r="219" spans="1:14" s="13" customFormat="1" ht="93.75" x14ac:dyDescent="0.3">
      <c r="A219" s="11"/>
      <c r="B219" s="11"/>
      <c r="C219" s="11"/>
      <c r="D219" s="11"/>
      <c r="E219" s="9" t="s">
        <v>120</v>
      </c>
      <c r="F219" s="11" t="s">
        <v>46</v>
      </c>
      <c r="G219" s="2">
        <v>2887898</v>
      </c>
      <c r="H219" s="12">
        <v>7.6</v>
      </c>
      <c r="I219" s="1">
        <v>2627383</v>
      </c>
      <c r="J219" s="1"/>
      <c r="K219" s="1"/>
      <c r="L219" s="1">
        <f t="shared" si="36"/>
        <v>2627383</v>
      </c>
      <c r="M219" s="18">
        <v>100</v>
      </c>
      <c r="N219" s="120"/>
    </row>
    <row r="220" spans="1:14" s="13" customFormat="1" ht="56.25" x14ac:dyDescent="0.3">
      <c r="A220" s="11"/>
      <c r="B220" s="11"/>
      <c r="C220" s="11"/>
      <c r="D220" s="11"/>
      <c r="E220" s="9" t="s">
        <v>157</v>
      </c>
      <c r="F220" s="11">
        <v>2021</v>
      </c>
      <c r="G220" s="2"/>
      <c r="H220" s="11"/>
      <c r="I220" s="1">
        <v>2000000</v>
      </c>
      <c r="J220" s="1"/>
      <c r="K220" s="1"/>
      <c r="L220" s="1">
        <f t="shared" si="36"/>
        <v>2000000</v>
      </c>
      <c r="M220" s="12"/>
      <c r="N220" s="120"/>
    </row>
    <row r="221" spans="1:14" s="32" customFormat="1" ht="39" x14ac:dyDescent="0.3">
      <c r="A221" s="27"/>
      <c r="B221" s="27"/>
      <c r="C221" s="27"/>
      <c r="D221" s="27"/>
      <c r="E221" s="7" t="s">
        <v>25</v>
      </c>
      <c r="F221" s="27"/>
      <c r="G221" s="27"/>
      <c r="H221" s="27"/>
      <c r="I221" s="8">
        <f>I222+I223</f>
        <v>500000</v>
      </c>
      <c r="J221" s="8">
        <f t="shared" ref="J221:L221" si="37">J222+J223</f>
        <v>0</v>
      </c>
      <c r="K221" s="8">
        <f t="shared" si="37"/>
        <v>0</v>
      </c>
      <c r="L221" s="8">
        <f t="shared" si="37"/>
        <v>500000</v>
      </c>
      <c r="M221" s="24"/>
      <c r="N221" s="120"/>
    </row>
    <row r="222" spans="1:14" s="13" customFormat="1" ht="75" x14ac:dyDescent="0.3">
      <c r="A222" s="11"/>
      <c r="B222" s="11"/>
      <c r="C222" s="11"/>
      <c r="D222" s="11"/>
      <c r="E222" s="9" t="s">
        <v>158</v>
      </c>
      <c r="F222" s="11">
        <v>2021</v>
      </c>
      <c r="G222" s="2"/>
      <c r="H222" s="11"/>
      <c r="I222" s="1">
        <v>250000</v>
      </c>
      <c r="J222" s="1"/>
      <c r="K222" s="1"/>
      <c r="L222" s="1">
        <f t="shared" si="36"/>
        <v>250000</v>
      </c>
      <c r="M222" s="11"/>
      <c r="N222" s="120"/>
    </row>
    <row r="223" spans="1:14" s="13" customFormat="1" ht="75" x14ac:dyDescent="0.3">
      <c r="A223" s="11"/>
      <c r="B223" s="11"/>
      <c r="C223" s="11"/>
      <c r="D223" s="11"/>
      <c r="E223" s="9" t="s">
        <v>159</v>
      </c>
      <c r="F223" s="11">
        <v>2021</v>
      </c>
      <c r="G223" s="2"/>
      <c r="H223" s="11"/>
      <c r="I223" s="1">
        <v>250000</v>
      </c>
      <c r="J223" s="1"/>
      <c r="K223" s="1"/>
      <c r="L223" s="1">
        <f t="shared" si="36"/>
        <v>250000</v>
      </c>
      <c r="M223" s="11"/>
      <c r="N223" s="120"/>
    </row>
    <row r="224" spans="1:14" s="32" customFormat="1" ht="39" x14ac:dyDescent="0.3">
      <c r="A224" s="27"/>
      <c r="B224" s="27"/>
      <c r="C224" s="27"/>
      <c r="D224" s="27"/>
      <c r="E224" s="7" t="s">
        <v>26</v>
      </c>
      <c r="F224" s="27"/>
      <c r="G224" s="27"/>
      <c r="H224" s="27"/>
      <c r="I224" s="8">
        <f>SUM(I225:I228)</f>
        <v>9438130</v>
      </c>
      <c r="J224" s="8">
        <f t="shared" ref="J224:L224" si="38">SUM(J225:J228)</f>
        <v>0</v>
      </c>
      <c r="K224" s="8">
        <f t="shared" si="38"/>
        <v>0</v>
      </c>
      <c r="L224" s="8">
        <f t="shared" si="38"/>
        <v>9438130</v>
      </c>
      <c r="M224" s="27"/>
      <c r="N224" s="120"/>
    </row>
    <row r="225" spans="1:14" s="13" customFormat="1" ht="75" x14ac:dyDescent="0.3">
      <c r="A225" s="11"/>
      <c r="B225" s="11"/>
      <c r="C225" s="11"/>
      <c r="D225" s="10"/>
      <c r="E225" s="9" t="s">
        <v>160</v>
      </c>
      <c r="F225" s="11">
        <v>2021</v>
      </c>
      <c r="G225" s="2"/>
      <c r="H225" s="11"/>
      <c r="I225" s="1">
        <v>2350000</v>
      </c>
      <c r="J225" s="1"/>
      <c r="K225" s="1"/>
      <c r="L225" s="1">
        <f t="shared" si="36"/>
        <v>2350000</v>
      </c>
      <c r="M225" s="11"/>
      <c r="N225" s="120"/>
    </row>
    <row r="226" spans="1:14" s="13" customFormat="1" ht="56.25" x14ac:dyDescent="0.3">
      <c r="A226" s="11"/>
      <c r="B226" s="11"/>
      <c r="C226" s="11"/>
      <c r="D226" s="11"/>
      <c r="E226" s="9" t="s">
        <v>188</v>
      </c>
      <c r="F226" s="11">
        <v>2021</v>
      </c>
      <c r="G226" s="2"/>
      <c r="H226" s="11"/>
      <c r="I226" s="1">
        <v>1200000</v>
      </c>
      <c r="J226" s="1"/>
      <c r="K226" s="1"/>
      <c r="L226" s="1">
        <f t="shared" si="36"/>
        <v>1200000</v>
      </c>
      <c r="M226" s="12"/>
      <c r="N226" s="120"/>
    </row>
    <row r="227" spans="1:14" s="13" customFormat="1" ht="75" x14ac:dyDescent="0.3">
      <c r="A227" s="11"/>
      <c r="B227" s="11"/>
      <c r="C227" s="11"/>
      <c r="D227" s="11"/>
      <c r="E227" s="9" t="s">
        <v>42</v>
      </c>
      <c r="F227" s="11" t="s">
        <v>45</v>
      </c>
      <c r="G227" s="2">
        <f>15888386</f>
        <v>15888386</v>
      </c>
      <c r="H227" s="11">
        <v>49.4</v>
      </c>
      <c r="I227" s="1">
        <v>5488130</v>
      </c>
      <c r="J227" s="1"/>
      <c r="K227" s="1"/>
      <c r="L227" s="1">
        <f t="shared" si="36"/>
        <v>5488130</v>
      </c>
      <c r="M227" s="12">
        <v>100</v>
      </c>
      <c r="N227" s="120"/>
    </row>
    <row r="228" spans="1:14" s="13" customFormat="1" ht="56.25" x14ac:dyDescent="0.3">
      <c r="A228" s="11"/>
      <c r="B228" s="11"/>
      <c r="C228" s="11"/>
      <c r="D228" s="11"/>
      <c r="E228" s="9" t="s">
        <v>161</v>
      </c>
      <c r="F228" s="11">
        <v>2021</v>
      </c>
      <c r="G228" s="2"/>
      <c r="H228" s="12"/>
      <c r="I228" s="1">
        <v>400000</v>
      </c>
      <c r="J228" s="1"/>
      <c r="K228" s="1"/>
      <c r="L228" s="1">
        <f t="shared" si="36"/>
        <v>400000</v>
      </c>
      <c r="M228" s="11"/>
      <c r="N228" s="120"/>
    </row>
    <row r="229" spans="1:14" s="32" customFormat="1" ht="19.5" x14ac:dyDescent="0.3">
      <c r="A229" s="20"/>
      <c r="B229" s="20"/>
      <c r="C229" s="21"/>
      <c r="D229" s="22"/>
      <c r="E229" s="7" t="s">
        <v>162</v>
      </c>
      <c r="F229" s="27"/>
      <c r="G229" s="27"/>
      <c r="H229" s="27"/>
      <c r="I229" s="8">
        <f>I230</f>
        <v>3700000</v>
      </c>
      <c r="J229" s="8">
        <f t="shared" ref="J229:L229" si="39">J230</f>
        <v>0</v>
      </c>
      <c r="K229" s="8">
        <f t="shared" si="39"/>
        <v>0</v>
      </c>
      <c r="L229" s="8">
        <f t="shared" si="39"/>
        <v>3700000</v>
      </c>
      <c r="M229" s="27"/>
      <c r="N229" s="120"/>
    </row>
    <row r="230" spans="1:14" s="13" customFormat="1" ht="131.25" x14ac:dyDescent="0.3">
      <c r="A230" s="11"/>
      <c r="B230" s="11"/>
      <c r="C230" s="11"/>
      <c r="D230" s="11"/>
      <c r="E230" s="9" t="s">
        <v>167</v>
      </c>
      <c r="F230" s="11">
        <v>2021</v>
      </c>
      <c r="G230" s="2"/>
      <c r="H230" s="12"/>
      <c r="I230" s="1">
        <v>3700000</v>
      </c>
      <c r="J230" s="1"/>
      <c r="K230" s="1"/>
      <c r="L230" s="1">
        <f t="shared" si="36"/>
        <v>3700000</v>
      </c>
      <c r="M230" s="11"/>
      <c r="N230" s="120"/>
    </row>
    <row r="231" spans="1:14" s="13" customFormat="1" ht="37.5" x14ac:dyDescent="0.3">
      <c r="A231" s="3">
        <v>1217330</v>
      </c>
      <c r="B231" s="3">
        <v>7330</v>
      </c>
      <c r="C231" s="48" t="s">
        <v>2</v>
      </c>
      <c r="D231" s="70" t="s">
        <v>22</v>
      </c>
      <c r="E231" s="9"/>
      <c r="F231" s="11"/>
      <c r="G231" s="11"/>
      <c r="H231" s="11"/>
      <c r="I231" s="19">
        <f>I232+I237+I242</f>
        <v>16788598</v>
      </c>
      <c r="J231" s="19">
        <f t="shared" ref="J231:L231" si="40">J232+J237+J242</f>
        <v>5300000</v>
      </c>
      <c r="K231" s="19">
        <f t="shared" si="40"/>
        <v>0</v>
      </c>
      <c r="L231" s="19">
        <f t="shared" si="40"/>
        <v>22088598</v>
      </c>
      <c r="M231" s="11"/>
      <c r="N231" s="120"/>
    </row>
    <row r="232" spans="1:14" s="32" customFormat="1" ht="39" x14ac:dyDescent="0.3">
      <c r="A232" s="20"/>
      <c r="B232" s="20"/>
      <c r="C232" s="21"/>
      <c r="D232" s="22"/>
      <c r="E232" s="7" t="s">
        <v>23</v>
      </c>
      <c r="F232" s="27"/>
      <c r="G232" s="27"/>
      <c r="H232" s="27"/>
      <c r="I232" s="8">
        <f>SUM(I233:I236)</f>
        <v>2788598</v>
      </c>
      <c r="J232" s="8">
        <f t="shared" ref="J232:L232" si="41">SUM(J233:J236)</f>
        <v>300000</v>
      </c>
      <c r="K232" s="8">
        <f t="shared" si="41"/>
        <v>0</v>
      </c>
      <c r="L232" s="8">
        <f t="shared" si="41"/>
        <v>3088598</v>
      </c>
      <c r="M232" s="27"/>
      <c r="N232" s="120"/>
    </row>
    <row r="233" spans="1:14" s="13" customFormat="1" ht="37.5" x14ac:dyDescent="0.3">
      <c r="A233" s="11"/>
      <c r="B233" s="11"/>
      <c r="C233" s="11"/>
      <c r="D233" s="11"/>
      <c r="E233" s="9" t="s">
        <v>134</v>
      </c>
      <c r="F233" s="11" t="s">
        <v>46</v>
      </c>
      <c r="G233" s="11"/>
      <c r="H233" s="11"/>
      <c r="I233" s="1">
        <v>1499890</v>
      </c>
      <c r="J233" s="1"/>
      <c r="K233" s="1"/>
      <c r="L233" s="1">
        <f t="shared" si="36"/>
        <v>1499890</v>
      </c>
      <c r="M233" s="11"/>
      <c r="N233" s="120"/>
    </row>
    <row r="234" spans="1:14" s="13" customFormat="1" ht="37.5" x14ac:dyDescent="0.3">
      <c r="A234" s="11"/>
      <c r="B234" s="11"/>
      <c r="C234" s="11"/>
      <c r="D234" s="11"/>
      <c r="E234" s="9" t="s">
        <v>336</v>
      </c>
      <c r="F234" s="11">
        <v>2021</v>
      </c>
      <c r="G234" s="11"/>
      <c r="H234" s="11"/>
      <c r="I234" s="1"/>
      <c r="J234" s="1">
        <v>300000</v>
      </c>
      <c r="K234" s="1"/>
      <c r="L234" s="1">
        <f t="shared" si="36"/>
        <v>300000</v>
      </c>
      <c r="M234" s="11"/>
      <c r="N234" s="120"/>
    </row>
    <row r="235" spans="1:14" s="13" customFormat="1" ht="56.25" x14ac:dyDescent="0.3">
      <c r="A235" s="11"/>
      <c r="B235" s="11"/>
      <c r="C235" s="11"/>
      <c r="D235" s="11"/>
      <c r="E235" s="9" t="s">
        <v>118</v>
      </c>
      <c r="F235" s="11" t="s">
        <v>46</v>
      </c>
      <c r="G235" s="2">
        <v>1800000</v>
      </c>
      <c r="H235" s="12">
        <v>4</v>
      </c>
      <c r="I235" s="1">
        <v>900000</v>
      </c>
      <c r="J235" s="1"/>
      <c r="K235" s="1"/>
      <c r="L235" s="1">
        <f t="shared" si="36"/>
        <v>900000</v>
      </c>
      <c r="M235" s="12">
        <v>54</v>
      </c>
      <c r="N235" s="120"/>
    </row>
    <row r="236" spans="1:14" s="13" customFormat="1" ht="56.25" x14ac:dyDescent="0.3">
      <c r="A236" s="11"/>
      <c r="B236" s="11"/>
      <c r="C236" s="11"/>
      <c r="D236" s="10"/>
      <c r="E236" s="9" t="s">
        <v>128</v>
      </c>
      <c r="F236" s="11" t="s">
        <v>46</v>
      </c>
      <c r="G236" s="2">
        <v>388708</v>
      </c>
      <c r="H236" s="12"/>
      <c r="I236" s="1">
        <v>388708</v>
      </c>
      <c r="J236" s="1"/>
      <c r="K236" s="1"/>
      <c r="L236" s="1">
        <f t="shared" si="36"/>
        <v>388708</v>
      </c>
      <c r="M236" s="11">
        <v>100</v>
      </c>
      <c r="N236" s="120"/>
    </row>
    <row r="237" spans="1:14" s="32" customFormat="1" ht="39" x14ac:dyDescent="0.3">
      <c r="A237" s="27"/>
      <c r="B237" s="27"/>
      <c r="C237" s="27"/>
      <c r="D237" s="27"/>
      <c r="E237" s="7" t="s">
        <v>24</v>
      </c>
      <c r="F237" s="27"/>
      <c r="G237" s="27"/>
      <c r="H237" s="27"/>
      <c r="I237" s="8">
        <f>SUM(I238:I241)</f>
        <v>13800000</v>
      </c>
      <c r="J237" s="8">
        <f t="shared" ref="J237:L237" si="42">SUM(J238:J241)</f>
        <v>5000000</v>
      </c>
      <c r="K237" s="8">
        <f t="shared" si="42"/>
        <v>0</v>
      </c>
      <c r="L237" s="8">
        <f t="shared" si="42"/>
        <v>18800000</v>
      </c>
      <c r="M237" s="27"/>
      <c r="N237" s="120"/>
    </row>
    <row r="238" spans="1:14" s="13" customFormat="1" ht="37.5" x14ac:dyDescent="0.3">
      <c r="A238" s="11"/>
      <c r="B238" s="11"/>
      <c r="C238" s="11"/>
      <c r="D238" s="11"/>
      <c r="E238" s="9" t="s">
        <v>163</v>
      </c>
      <c r="F238" s="11" t="s">
        <v>46</v>
      </c>
      <c r="G238" s="2">
        <v>3564264</v>
      </c>
      <c r="H238" s="11">
        <v>7.4</v>
      </c>
      <c r="I238" s="1">
        <v>3300000</v>
      </c>
      <c r="J238" s="1"/>
      <c r="K238" s="1"/>
      <c r="L238" s="1">
        <f t="shared" si="36"/>
        <v>3300000</v>
      </c>
      <c r="M238" s="11">
        <v>100</v>
      </c>
      <c r="N238" s="120"/>
    </row>
    <row r="239" spans="1:14" s="13" customFormat="1" ht="131.25" x14ac:dyDescent="0.3">
      <c r="A239" s="11"/>
      <c r="B239" s="11"/>
      <c r="C239" s="11"/>
      <c r="D239" s="11"/>
      <c r="E239" s="9" t="s">
        <v>146</v>
      </c>
      <c r="F239" s="11" t="s">
        <v>46</v>
      </c>
      <c r="G239" s="2">
        <v>4193515</v>
      </c>
      <c r="H239" s="12">
        <v>4.96</v>
      </c>
      <c r="I239" s="1">
        <v>3500000</v>
      </c>
      <c r="J239" s="1"/>
      <c r="K239" s="1"/>
      <c r="L239" s="1">
        <f t="shared" si="36"/>
        <v>3500000</v>
      </c>
      <c r="M239" s="11">
        <v>100</v>
      </c>
      <c r="N239" s="120"/>
    </row>
    <row r="240" spans="1:14" s="13" customFormat="1" ht="37.5" x14ac:dyDescent="0.3">
      <c r="A240" s="11"/>
      <c r="B240" s="11"/>
      <c r="C240" s="11"/>
      <c r="D240" s="11"/>
      <c r="E240" s="9" t="s">
        <v>331</v>
      </c>
      <c r="F240" s="11" t="s">
        <v>46</v>
      </c>
      <c r="G240" s="2"/>
      <c r="H240" s="12"/>
      <c r="I240" s="1"/>
      <c r="J240" s="1">
        <v>5000000</v>
      </c>
      <c r="K240" s="1"/>
      <c r="L240" s="1">
        <f t="shared" si="36"/>
        <v>5000000</v>
      </c>
      <c r="M240" s="11"/>
      <c r="N240" s="120"/>
    </row>
    <row r="241" spans="1:14" s="13" customFormat="1" ht="18.75" x14ac:dyDescent="0.3">
      <c r="A241" s="11"/>
      <c r="B241" s="11"/>
      <c r="C241" s="11"/>
      <c r="D241" s="11"/>
      <c r="E241" s="9" t="s">
        <v>35</v>
      </c>
      <c r="F241" s="11" t="s">
        <v>46</v>
      </c>
      <c r="G241" s="2">
        <v>26441501</v>
      </c>
      <c r="H241" s="11">
        <v>8.1999999999999993</v>
      </c>
      <c r="I241" s="1">
        <v>7000000</v>
      </c>
      <c r="J241" s="1"/>
      <c r="K241" s="1"/>
      <c r="L241" s="1">
        <f t="shared" si="36"/>
        <v>7000000</v>
      </c>
      <c r="M241" s="12">
        <v>35</v>
      </c>
      <c r="N241" s="120"/>
    </row>
    <row r="242" spans="1:14" s="13" customFormat="1" ht="19.5" x14ac:dyDescent="0.3">
      <c r="A242" s="11"/>
      <c r="B242" s="11"/>
      <c r="C242" s="11"/>
      <c r="D242" s="11"/>
      <c r="E242" s="7" t="s">
        <v>162</v>
      </c>
      <c r="F242" s="11"/>
      <c r="G242" s="2"/>
      <c r="H242" s="11"/>
      <c r="I242" s="8">
        <f>I243</f>
        <v>200000</v>
      </c>
      <c r="J242" s="8">
        <f t="shared" ref="J242:L242" si="43">J243</f>
        <v>0</v>
      </c>
      <c r="K242" s="8">
        <f t="shared" si="43"/>
        <v>0</v>
      </c>
      <c r="L242" s="8">
        <f t="shared" si="43"/>
        <v>200000</v>
      </c>
      <c r="M242" s="12"/>
      <c r="N242" s="120"/>
    </row>
    <row r="243" spans="1:14" s="13" customFormat="1" ht="56.25" x14ac:dyDescent="0.3">
      <c r="A243" s="11"/>
      <c r="B243" s="11"/>
      <c r="C243" s="11"/>
      <c r="D243" s="11"/>
      <c r="E243" s="9" t="s">
        <v>280</v>
      </c>
      <c r="F243" s="11">
        <v>2021</v>
      </c>
      <c r="G243" s="2">
        <v>200000</v>
      </c>
      <c r="H243" s="11">
        <v>0</v>
      </c>
      <c r="I243" s="1">
        <v>200000</v>
      </c>
      <c r="J243" s="1"/>
      <c r="K243" s="1"/>
      <c r="L243" s="1">
        <f t="shared" si="36"/>
        <v>200000</v>
      </c>
      <c r="M243" s="11">
        <v>100</v>
      </c>
      <c r="N243" s="120"/>
    </row>
    <row r="244" spans="1:14" s="13" customFormat="1" ht="37.5" x14ac:dyDescent="0.3">
      <c r="A244" s="3">
        <v>1217340</v>
      </c>
      <c r="B244" s="3">
        <v>7340</v>
      </c>
      <c r="C244" s="48" t="s">
        <v>2</v>
      </c>
      <c r="D244" s="44" t="s">
        <v>4</v>
      </c>
      <c r="E244" s="9"/>
      <c r="F244" s="11"/>
      <c r="G244" s="11"/>
      <c r="H244" s="11"/>
      <c r="I244" s="19">
        <f>SUM(I245:I246)</f>
        <v>3250000</v>
      </c>
      <c r="J244" s="19">
        <f t="shared" ref="J244:L244" si="44">SUM(J245:J246)</f>
        <v>0</v>
      </c>
      <c r="K244" s="19">
        <f t="shared" si="44"/>
        <v>0</v>
      </c>
      <c r="L244" s="19">
        <f t="shared" si="44"/>
        <v>3250000</v>
      </c>
      <c r="M244" s="11"/>
      <c r="N244" s="120"/>
    </row>
    <row r="245" spans="1:14" s="13" customFormat="1" ht="37.5" x14ac:dyDescent="0.3">
      <c r="A245" s="11"/>
      <c r="B245" s="11"/>
      <c r="C245" s="11"/>
      <c r="D245" s="11"/>
      <c r="E245" s="9" t="s">
        <v>27</v>
      </c>
      <c r="F245" s="11" t="s">
        <v>36</v>
      </c>
      <c r="G245" s="16">
        <v>13234370</v>
      </c>
      <c r="H245" s="12">
        <v>20</v>
      </c>
      <c r="I245" s="1">
        <v>3000000</v>
      </c>
      <c r="J245" s="1"/>
      <c r="K245" s="1"/>
      <c r="L245" s="1">
        <f t="shared" si="36"/>
        <v>3000000</v>
      </c>
      <c r="M245" s="12">
        <v>42.7</v>
      </c>
      <c r="N245" s="120"/>
    </row>
    <row r="246" spans="1:14" s="13" customFormat="1" ht="37.5" x14ac:dyDescent="0.3">
      <c r="A246" s="11"/>
      <c r="B246" s="11"/>
      <c r="C246" s="11"/>
      <c r="D246" s="11"/>
      <c r="E246" s="9" t="s">
        <v>164</v>
      </c>
      <c r="F246" s="11">
        <v>2021</v>
      </c>
      <c r="G246" s="16"/>
      <c r="H246" s="12"/>
      <c r="I246" s="1">
        <v>250000</v>
      </c>
      <c r="J246" s="1"/>
      <c r="K246" s="1"/>
      <c r="L246" s="1">
        <f t="shared" si="36"/>
        <v>250000</v>
      </c>
      <c r="M246" s="12"/>
      <c r="N246" s="120"/>
    </row>
    <row r="247" spans="1:14" s="13" customFormat="1" ht="56.25" x14ac:dyDescent="0.3">
      <c r="A247" s="3">
        <v>1217670</v>
      </c>
      <c r="B247" s="3">
        <v>7670</v>
      </c>
      <c r="C247" s="48" t="s">
        <v>59</v>
      </c>
      <c r="D247" s="44" t="s">
        <v>302</v>
      </c>
      <c r="E247" s="9"/>
      <c r="F247" s="11"/>
      <c r="G247" s="16"/>
      <c r="H247" s="12"/>
      <c r="I247" s="19">
        <f>I249+I251</f>
        <v>46790000</v>
      </c>
      <c r="J247" s="19">
        <f t="shared" ref="J247:L247" si="45">J249+J251</f>
        <v>0</v>
      </c>
      <c r="K247" s="19">
        <f t="shared" si="45"/>
        <v>0</v>
      </c>
      <c r="L247" s="19">
        <f t="shared" si="45"/>
        <v>46790000</v>
      </c>
      <c r="M247" s="12"/>
      <c r="N247" s="120"/>
    </row>
    <row r="248" spans="1:14" s="43" customFormat="1" ht="19.5" x14ac:dyDescent="0.3">
      <c r="A248" s="3"/>
      <c r="B248" s="3"/>
      <c r="C248" s="48"/>
      <c r="D248" s="7" t="s">
        <v>301</v>
      </c>
      <c r="E248" s="71"/>
      <c r="F248" s="3"/>
      <c r="G248" s="72"/>
      <c r="H248" s="73"/>
      <c r="I248" s="74">
        <f>I250</f>
        <v>26250000</v>
      </c>
      <c r="J248" s="74">
        <f t="shared" ref="J248:L248" si="46">J250</f>
        <v>0</v>
      </c>
      <c r="K248" s="74">
        <f t="shared" si="46"/>
        <v>0</v>
      </c>
      <c r="L248" s="74">
        <f t="shared" si="46"/>
        <v>26250000</v>
      </c>
      <c r="M248" s="73"/>
      <c r="N248" s="120"/>
    </row>
    <row r="249" spans="1:14" s="13" customFormat="1" ht="37.5" x14ac:dyDescent="0.3">
      <c r="A249" s="11"/>
      <c r="B249" s="11"/>
      <c r="C249" s="34"/>
      <c r="D249" s="44"/>
      <c r="E249" s="9" t="s">
        <v>303</v>
      </c>
      <c r="F249" s="11"/>
      <c r="G249" s="16"/>
      <c r="H249" s="12"/>
      <c r="I249" s="1">
        <v>46250000</v>
      </c>
      <c r="J249" s="1"/>
      <c r="K249" s="1"/>
      <c r="L249" s="1">
        <f t="shared" si="36"/>
        <v>46250000</v>
      </c>
      <c r="M249" s="12"/>
      <c r="N249" s="120"/>
    </row>
    <row r="250" spans="1:14" s="79" customFormat="1" ht="15.75" x14ac:dyDescent="0.25">
      <c r="A250" s="75"/>
      <c r="B250" s="75"/>
      <c r="C250" s="76"/>
      <c r="D250" s="55"/>
      <c r="E250" s="55" t="s">
        <v>140</v>
      </c>
      <c r="F250" s="75"/>
      <c r="G250" s="77"/>
      <c r="H250" s="78"/>
      <c r="I250" s="47">
        <v>26250000</v>
      </c>
      <c r="J250" s="47"/>
      <c r="K250" s="47"/>
      <c r="L250" s="47">
        <f t="shared" si="36"/>
        <v>26250000</v>
      </c>
      <c r="M250" s="78"/>
      <c r="N250" s="120"/>
    </row>
    <row r="251" spans="1:14" s="13" customFormat="1" ht="37.5" x14ac:dyDescent="0.3">
      <c r="A251" s="11"/>
      <c r="B251" s="11"/>
      <c r="C251" s="34"/>
      <c r="D251" s="9"/>
      <c r="E251" s="9" t="s">
        <v>165</v>
      </c>
      <c r="F251" s="11"/>
      <c r="G251" s="16"/>
      <c r="H251" s="12"/>
      <c r="I251" s="1">
        <v>540000</v>
      </c>
      <c r="J251" s="1"/>
      <c r="K251" s="1"/>
      <c r="L251" s="1">
        <f t="shared" si="36"/>
        <v>540000</v>
      </c>
      <c r="M251" s="12"/>
      <c r="N251" s="120"/>
    </row>
    <row r="252" spans="1:14" s="13" customFormat="1" ht="37.5" x14ac:dyDescent="0.3">
      <c r="A252" s="11">
        <v>1219770</v>
      </c>
      <c r="B252" s="11">
        <v>9770</v>
      </c>
      <c r="C252" s="34" t="s">
        <v>105</v>
      </c>
      <c r="D252" s="9" t="s">
        <v>106</v>
      </c>
      <c r="E252" s="14" t="s">
        <v>291</v>
      </c>
      <c r="F252" s="11"/>
      <c r="G252" s="16"/>
      <c r="H252" s="12"/>
      <c r="I252" s="1">
        <v>7000000</v>
      </c>
      <c r="J252" s="19"/>
      <c r="K252" s="19"/>
      <c r="L252" s="1">
        <f t="shared" si="36"/>
        <v>7000000</v>
      </c>
      <c r="M252" s="12"/>
      <c r="N252" s="120"/>
    </row>
    <row r="253" spans="1:14" s="13" customFormat="1" ht="56.25" x14ac:dyDescent="0.3">
      <c r="A253" s="50" t="s">
        <v>107</v>
      </c>
      <c r="B253" s="63"/>
      <c r="C253" s="63"/>
      <c r="D253" s="57" t="s">
        <v>108</v>
      </c>
      <c r="E253" s="9"/>
      <c r="F253" s="11"/>
      <c r="G253" s="16"/>
      <c r="H253" s="12"/>
      <c r="I253" s="19">
        <f t="shared" ref="I253:L254" si="47">I254</f>
        <v>8000</v>
      </c>
      <c r="J253" s="19">
        <f t="shared" si="47"/>
        <v>0</v>
      </c>
      <c r="K253" s="19">
        <f t="shared" si="47"/>
        <v>0</v>
      </c>
      <c r="L253" s="19">
        <f t="shared" si="47"/>
        <v>8000</v>
      </c>
      <c r="M253" s="12"/>
      <c r="N253" s="120"/>
    </row>
    <row r="254" spans="1:14" s="13" customFormat="1" ht="58.5" x14ac:dyDescent="0.3">
      <c r="A254" s="51" t="s">
        <v>109</v>
      </c>
      <c r="B254" s="64"/>
      <c r="C254" s="64"/>
      <c r="D254" s="46" t="s">
        <v>108</v>
      </c>
      <c r="E254" s="9"/>
      <c r="F254" s="11"/>
      <c r="G254" s="16"/>
      <c r="H254" s="12"/>
      <c r="I254" s="8">
        <f t="shared" si="47"/>
        <v>8000</v>
      </c>
      <c r="J254" s="8">
        <f t="shared" si="47"/>
        <v>0</v>
      </c>
      <c r="K254" s="8">
        <f t="shared" si="47"/>
        <v>0</v>
      </c>
      <c r="L254" s="8">
        <f t="shared" si="47"/>
        <v>8000</v>
      </c>
      <c r="M254" s="12"/>
      <c r="N254" s="120"/>
    </row>
    <row r="255" spans="1:14" s="13" customFormat="1" ht="56.25" x14ac:dyDescent="0.3">
      <c r="A255" s="11">
        <v>1410160</v>
      </c>
      <c r="B255" s="34" t="s">
        <v>48</v>
      </c>
      <c r="C255" s="34" t="s">
        <v>47</v>
      </c>
      <c r="D255" s="9" t="s">
        <v>353</v>
      </c>
      <c r="E255" s="14" t="s">
        <v>286</v>
      </c>
      <c r="F255" s="11"/>
      <c r="G255" s="16"/>
      <c r="H255" s="12"/>
      <c r="I255" s="1">
        <v>8000</v>
      </c>
      <c r="J255" s="1"/>
      <c r="K255" s="1"/>
      <c r="L255" s="1">
        <f t="shared" si="36"/>
        <v>8000</v>
      </c>
      <c r="M255" s="12"/>
      <c r="N255" s="120"/>
    </row>
    <row r="256" spans="1:14" s="5" customFormat="1" ht="56.25" x14ac:dyDescent="0.2">
      <c r="A256" s="3">
        <v>1500000</v>
      </c>
      <c r="B256" s="11"/>
      <c r="C256" s="11"/>
      <c r="D256" s="44" t="s">
        <v>0</v>
      </c>
      <c r="E256" s="11"/>
      <c r="F256" s="1"/>
      <c r="G256" s="1"/>
      <c r="H256" s="1"/>
      <c r="I256" s="19">
        <f>I257</f>
        <v>224167155</v>
      </c>
      <c r="J256" s="19">
        <f t="shared" ref="J256:L256" si="48">J257</f>
        <v>9400000</v>
      </c>
      <c r="K256" s="19">
        <f t="shared" si="48"/>
        <v>0</v>
      </c>
      <c r="L256" s="19">
        <f t="shared" si="48"/>
        <v>233567155</v>
      </c>
      <c r="M256" s="11"/>
      <c r="N256" s="120"/>
    </row>
    <row r="257" spans="1:14" s="25" customFormat="1" ht="78" x14ac:dyDescent="0.2">
      <c r="A257" s="20">
        <v>1510000</v>
      </c>
      <c r="B257" s="27"/>
      <c r="C257" s="27"/>
      <c r="D257" s="7" t="s">
        <v>141</v>
      </c>
      <c r="E257" s="27"/>
      <c r="F257" s="24"/>
      <c r="G257" s="24"/>
      <c r="H257" s="24"/>
      <c r="I257" s="8">
        <f>I259+I260+I263+I276+I279+I280</f>
        <v>224167155</v>
      </c>
      <c r="J257" s="8">
        <f>J259+J260+J263+J276+J279+J280</f>
        <v>9400000</v>
      </c>
      <c r="K257" s="8">
        <f>K259+K260+K263+K276+K279+K280</f>
        <v>0</v>
      </c>
      <c r="L257" s="8">
        <f>L259+L260+L263+L276+L279+L280</f>
        <v>233567155</v>
      </c>
      <c r="M257" s="8"/>
      <c r="N257" s="120"/>
    </row>
    <row r="258" spans="1:14" s="80" customFormat="1" ht="19.5" x14ac:dyDescent="0.2">
      <c r="A258" s="20"/>
      <c r="B258" s="20"/>
      <c r="C258" s="20"/>
      <c r="D258" s="7" t="s">
        <v>140</v>
      </c>
      <c r="E258" s="7"/>
      <c r="F258" s="8"/>
      <c r="G258" s="8"/>
      <c r="H258" s="8"/>
      <c r="I258" s="8">
        <f>I282</f>
        <v>96859595</v>
      </c>
      <c r="J258" s="8">
        <f t="shared" ref="J258:L258" si="49">J282</f>
        <v>0</v>
      </c>
      <c r="K258" s="8">
        <f t="shared" si="49"/>
        <v>0</v>
      </c>
      <c r="L258" s="8">
        <f t="shared" si="49"/>
        <v>96859595</v>
      </c>
      <c r="M258" s="8"/>
      <c r="N258" s="120"/>
    </row>
    <row r="259" spans="1:14" s="43" customFormat="1" ht="37.5" x14ac:dyDescent="0.3">
      <c r="A259" s="3">
        <v>1516030</v>
      </c>
      <c r="B259" s="3">
        <v>6030</v>
      </c>
      <c r="C259" s="48" t="s">
        <v>101</v>
      </c>
      <c r="D259" s="10" t="s">
        <v>104</v>
      </c>
      <c r="E259" s="7" t="s">
        <v>115</v>
      </c>
      <c r="F259" s="3"/>
      <c r="G259" s="81"/>
      <c r="H259" s="3"/>
      <c r="I259" s="19">
        <v>50000000</v>
      </c>
      <c r="J259" s="19"/>
      <c r="K259" s="19"/>
      <c r="L259" s="19">
        <f t="shared" si="36"/>
        <v>50000000</v>
      </c>
      <c r="M259" s="3"/>
      <c r="N259" s="120"/>
    </row>
    <row r="260" spans="1:14" s="5" customFormat="1" ht="37.5" x14ac:dyDescent="0.2">
      <c r="A260" s="3">
        <v>1517322</v>
      </c>
      <c r="B260" s="3">
        <v>7322</v>
      </c>
      <c r="C260" s="48" t="s">
        <v>2</v>
      </c>
      <c r="D260" s="70" t="s">
        <v>3</v>
      </c>
      <c r="E260" s="67"/>
      <c r="F260" s="1"/>
      <c r="G260" s="1"/>
      <c r="H260" s="1"/>
      <c r="I260" s="19">
        <f>I261</f>
        <v>3000000</v>
      </c>
      <c r="J260" s="19">
        <f t="shared" ref="J260:L260" si="50">J261</f>
        <v>0</v>
      </c>
      <c r="K260" s="19">
        <f t="shared" si="50"/>
        <v>0</v>
      </c>
      <c r="L260" s="19">
        <f t="shared" si="50"/>
        <v>3000000</v>
      </c>
      <c r="M260" s="11"/>
      <c r="N260" s="120"/>
    </row>
    <row r="261" spans="1:14" s="25" customFormat="1" ht="39" x14ac:dyDescent="0.2">
      <c r="A261" s="27"/>
      <c r="B261" s="27"/>
      <c r="C261" s="27"/>
      <c r="D261" s="20"/>
      <c r="E261" s="7" t="s">
        <v>24</v>
      </c>
      <c r="F261" s="24"/>
      <c r="G261" s="24"/>
      <c r="H261" s="24"/>
      <c r="I261" s="8">
        <f>SUM(I262:I262)</f>
        <v>3000000</v>
      </c>
      <c r="J261" s="8">
        <f t="shared" ref="J261:L261" si="51">SUM(J262:J262)</f>
        <v>0</v>
      </c>
      <c r="K261" s="8">
        <f t="shared" si="51"/>
        <v>0</v>
      </c>
      <c r="L261" s="8">
        <f t="shared" si="51"/>
        <v>3000000</v>
      </c>
      <c r="M261" s="27"/>
      <c r="N261" s="120"/>
    </row>
    <row r="262" spans="1:14" s="13" customFormat="1" ht="37.5" x14ac:dyDescent="0.3">
      <c r="A262" s="11"/>
      <c r="B262" s="11"/>
      <c r="C262" s="11"/>
      <c r="D262" s="11"/>
      <c r="E262" s="9" t="s">
        <v>29</v>
      </c>
      <c r="F262" s="11" t="s">
        <v>37</v>
      </c>
      <c r="G262" s="2">
        <v>32104361</v>
      </c>
      <c r="H262" s="11">
        <v>44.3</v>
      </c>
      <c r="I262" s="1">
        <v>3000000</v>
      </c>
      <c r="J262" s="1"/>
      <c r="K262" s="1"/>
      <c r="L262" s="1">
        <f t="shared" si="36"/>
        <v>3000000</v>
      </c>
      <c r="M262" s="11">
        <v>53.6</v>
      </c>
      <c r="N262" s="120"/>
    </row>
    <row r="263" spans="1:14" s="5" customFormat="1" ht="37.5" x14ac:dyDescent="0.2">
      <c r="A263" s="3">
        <v>1517330</v>
      </c>
      <c r="B263" s="3">
        <v>7330</v>
      </c>
      <c r="C263" s="48" t="s">
        <v>2</v>
      </c>
      <c r="D263" s="70" t="s">
        <v>22</v>
      </c>
      <c r="E263" s="52"/>
      <c r="F263" s="1"/>
      <c r="G263" s="1"/>
      <c r="H263" s="1"/>
      <c r="I263" s="19">
        <f>I264+I271+I274</f>
        <v>30350000</v>
      </c>
      <c r="J263" s="19">
        <f>J264+J271+J274</f>
        <v>9400000</v>
      </c>
      <c r="K263" s="19">
        <f>K264+K271+K274</f>
        <v>0</v>
      </c>
      <c r="L263" s="19">
        <f>L264+L271+L274</f>
        <v>39750000</v>
      </c>
      <c r="M263" s="11"/>
      <c r="N263" s="120"/>
    </row>
    <row r="264" spans="1:14" s="25" customFormat="1" ht="39" x14ac:dyDescent="0.2">
      <c r="A264" s="82"/>
      <c r="B264" s="82"/>
      <c r="C264" s="82"/>
      <c r="D264" s="20"/>
      <c r="E264" s="7" t="s">
        <v>23</v>
      </c>
      <c r="F264" s="83"/>
      <c r="G264" s="83"/>
      <c r="H264" s="83"/>
      <c r="I264" s="8">
        <f>SUM(I265:I270)</f>
        <v>25350000</v>
      </c>
      <c r="J264" s="8">
        <f>SUM(J265:J270)</f>
        <v>9000000</v>
      </c>
      <c r="K264" s="8">
        <f>SUM(K265:K270)</f>
        <v>0</v>
      </c>
      <c r="L264" s="8">
        <f>SUM(L265:L270)</f>
        <v>34350000</v>
      </c>
      <c r="M264" s="82"/>
      <c r="N264" s="120"/>
    </row>
    <row r="265" spans="1:14" s="5" customFormat="1" ht="37.5" x14ac:dyDescent="0.2">
      <c r="A265" s="6"/>
      <c r="B265" s="6"/>
      <c r="C265" s="6"/>
      <c r="D265" s="3"/>
      <c r="E265" s="9" t="s">
        <v>30</v>
      </c>
      <c r="F265" s="11" t="s">
        <v>40</v>
      </c>
      <c r="G265" s="2">
        <v>28556946</v>
      </c>
      <c r="H265" s="12">
        <v>71.400000000000006</v>
      </c>
      <c r="I265" s="1">
        <v>3000000</v>
      </c>
      <c r="J265" s="1">
        <v>1000000</v>
      </c>
      <c r="K265" s="1"/>
      <c r="L265" s="1">
        <f t="shared" si="36"/>
        <v>4000000</v>
      </c>
      <c r="M265" s="12">
        <v>85.4</v>
      </c>
      <c r="N265" s="120"/>
    </row>
    <row r="266" spans="1:14" s="5" customFormat="1" ht="37.5" x14ac:dyDescent="0.2">
      <c r="A266" s="6"/>
      <c r="B266" s="6"/>
      <c r="C266" s="6"/>
      <c r="D266" s="3"/>
      <c r="E266" s="9" t="s">
        <v>43</v>
      </c>
      <c r="F266" s="11" t="s">
        <v>44</v>
      </c>
      <c r="G266" s="2"/>
      <c r="H266" s="11"/>
      <c r="I266" s="1">
        <v>1000000</v>
      </c>
      <c r="J266" s="1"/>
      <c r="K266" s="1"/>
      <c r="L266" s="1">
        <f t="shared" si="36"/>
        <v>1000000</v>
      </c>
      <c r="M266" s="11"/>
      <c r="N266" s="120"/>
    </row>
    <row r="267" spans="1:14" s="13" customFormat="1" ht="93.75" x14ac:dyDescent="0.3">
      <c r="A267" s="11"/>
      <c r="B267" s="11"/>
      <c r="C267" s="11"/>
      <c r="D267" s="11"/>
      <c r="E267" s="9" t="s">
        <v>31</v>
      </c>
      <c r="F267" s="11" t="s">
        <v>38</v>
      </c>
      <c r="G267" s="2">
        <v>92508050</v>
      </c>
      <c r="H267" s="11">
        <v>1.2</v>
      </c>
      <c r="I267" s="1">
        <v>20000000</v>
      </c>
      <c r="J267" s="1">
        <v>8000000</v>
      </c>
      <c r="K267" s="1"/>
      <c r="L267" s="1">
        <f t="shared" si="36"/>
        <v>28000000</v>
      </c>
      <c r="M267" s="11">
        <v>31.5</v>
      </c>
      <c r="N267" s="120"/>
    </row>
    <row r="268" spans="1:14" s="5" customFormat="1" ht="37.5" x14ac:dyDescent="0.2">
      <c r="A268" s="6"/>
      <c r="B268" s="6"/>
      <c r="C268" s="6"/>
      <c r="D268" s="3"/>
      <c r="E268" s="9" t="s">
        <v>41</v>
      </c>
      <c r="F268" s="11" t="s">
        <v>36</v>
      </c>
      <c r="G268" s="2">
        <v>1609069</v>
      </c>
      <c r="H268" s="12">
        <v>8</v>
      </c>
      <c r="I268" s="1">
        <v>1000000</v>
      </c>
      <c r="J268" s="1"/>
      <c r="K268" s="1"/>
      <c r="L268" s="1">
        <f t="shared" si="36"/>
        <v>1000000</v>
      </c>
      <c r="M268" s="11">
        <v>70.2</v>
      </c>
      <c r="N268" s="120"/>
    </row>
    <row r="269" spans="1:14" s="5" customFormat="1" ht="56.25" x14ac:dyDescent="0.2">
      <c r="A269" s="6"/>
      <c r="B269" s="6"/>
      <c r="C269" s="6"/>
      <c r="D269" s="3"/>
      <c r="E269" s="9" t="s">
        <v>169</v>
      </c>
      <c r="F269" s="11">
        <v>2021</v>
      </c>
      <c r="G269" s="2"/>
      <c r="H269" s="11"/>
      <c r="I269" s="1">
        <v>150000</v>
      </c>
      <c r="J269" s="1"/>
      <c r="K269" s="1"/>
      <c r="L269" s="1">
        <f t="shared" si="36"/>
        <v>150000</v>
      </c>
      <c r="M269" s="11"/>
      <c r="N269" s="120"/>
    </row>
    <row r="270" spans="1:14" s="5" customFormat="1" ht="37.5" x14ac:dyDescent="0.2">
      <c r="A270" s="6"/>
      <c r="B270" s="6"/>
      <c r="C270" s="6"/>
      <c r="D270" s="3"/>
      <c r="E270" s="9" t="s">
        <v>170</v>
      </c>
      <c r="F270" s="11">
        <v>2021</v>
      </c>
      <c r="G270" s="2"/>
      <c r="H270" s="11"/>
      <c r="I270" s="1">
        <v>200000</v>
      </c>
      <c r="J270" s="1"/>
      <c r="K270" s="1"/>
      <c r="L270" s="1">
        <f t="shared" si="36"/>
        <v>200000</v>
      </c>
      <c r="M270" s="11"/>
      <c r="N270" s="120"/>
    </row>
    <row r="271" spans="1:14" s="25" customFormat="1" ht="39" x14ac:dyDescent="0.2">
      <c r="A271" s="82"/>
      <c r="B271" s="82"/>
      <c r="C271" s="82"/>
      <c r="D271" s="20"/>
      <c r="E271" s="7" t="s">
        <v>24</v>
      </c>
      <c r="F271" s="24"/>
      <c r="G271" s="15"/>
      <c r="H271" s="15"/>
      <c r="I271" s="8">
        <f>SUM(I272:I273)</f>
        <v>5000000</v>
      </c>
      <c r="J271" s="8">
        <f t="shared" ref="J271:L271" si="52">SUM(J272:J273)</f>
        <v>0</v>
      </c>
      <c r="K271" s="8">
        <f t="shared" si="52"/>
        <v>0</v>
      </c>
      <c r="L271" s="8">
        <f t="shared" si="52"/>
        <v>5000000</v>
      </c>
      <c r="M271" s="23"/>
      <c r="N271" s="120"/>
    </row>
    <row r="272" spans="1:14" s="5" customFormat="1" ht="75" x14ac:dyDescent="0.2">
      <c r="A272" s="6"/>
      <c r="B272" s="6"/>
      <c r="C272" s="6"/>
      <c r="D272" s="3"/>
      <c r="E272" s="9" t="s">
        <v>155</v>
      </c>
      <c r="F272" s="11">
        <v>2021</v>
      </c>
      <c r="G272" s="2"/>
      <c r="H272" s="4"/>
      <c r="I272" s="1">
        <v>2000000</v>
      </c>
      <c r="J272" s="1"/>
      <c r="K272" s="1"/>
      <c r="L272" s="1">
        <f t="shared" si="36"/>
        <v>2000000</v>
      </c>
      <c r="M272" s="2"/>
      <c r="N272" s="120"/>
    </row>
    <row r="273" spans="1:14" s="5" customFormat="1" ht="18.75" x14ac:dyDescent="0.2">
      <c r="A273" s="6"/>
      <c r="B273" s="6"/>
      <c r="C273" s="6"/>
      <c r="D273" s="3"/>
      <c r="E273" s="9" t="s">
        <v>32</v>
      </c>
      <c r="F273" s="11" t="s">
        <v>46</v>
      </c>
      <c r="G273" s="2">
        <v>43519067</v>
      </c>
      <c r="H273" s="4">
        <v>63.4</v>
      </c>
      <c r="I273" s="1">
        <v>3000000</v>
      </c>
      <c r="J273" s="1"/>
      <c r="K273" s="1"/>
      <c r="L273" s="1">
        <f t="shared" si="36"/>
        <v>3000000</v>
      </c>
      <c r="M273" s="4">
        <v>70.2</v>
      </c>
      <c r="N273" s="120"/>
    </row>
    <row r="274" spans="1:14" s="5" customFormat="1" ht="19.5" x14ac:dyDescent="0.2">
      <c r="A274" s="6"/>
      <c r="B274" s="6"/>
      <c r="C274" s="6"/>
      <c r="D274" s="3"/>
      <c r="E274" s="7" t="s">
        <v>162</v>
      </c>
      <c r="F274" s="11"/>
      <c r="G274" s="2"/>
      <c r="H274" s="4"/>
      <c r="I274" s="8">
        <f>I275</f>
        <v>0</v>
      </c>
      <c r="J274" s="8">
        <f t="shared" ref="J274:L274" si="53">J275</f>
        <v>400000</v>
      </c>
      <c r="K274" s="8">
        <f t="shared" si="53"/>
        <v>0</v>
      </c>
      <c r="L274" s="8">
        <f t="shared" si="53"/>
        <v>400000</v>
      </c>
      <c r="M274" s="4"/>
      <c r="N274" s="120"/>
    </row>
    <row r="275" spans="1:14" s="5" customFormat="1" ht="37.5" x14ac:dyDescent="0.2">
      <c r="A275" s="6"/>
      <c r="B275" s="6"/>
      <c r="C275" s="6"/>
      <c r="D275" s="3"/>
      <c r="E275" s="9" t="s">
        <v>337</v>
      </c>
      <c r="F275" s="11">
        <v>2021</v>
      </c>
      <c r="G275" s="2"/>
      <c r="H275" s="4"/>
      <c r="I275" s="1"/>
      <c r="J275" s="1">
        <v>400000</v>
      </c>
      <c r="K275" s="1"/>
      <c r="L275" s="1">
        <f t="shared" si="36"/>
        <v>400000</v>
      </c>
      <c r="M275" s="4"/>
      <c r="N275" s="120"/>
    </row>
    <row r="276" spans="1:14" s="13" customFormat="1" ht="37.5" x14ac:dyDescent="0.3">
      <c r="A276" s="3">
        <v>1517340</v>
      </c>
      <c r="B276" s="3">
        <v>7340</v>
      </c>
      <c r="C276" s="48" t="s">
        <v>2</v>
      </c>
      <c r="D276" s="44" t="s">
        <v>4</v>
      </c>
      <c r="E276" s="14"/>
      <c r="F276" s="11"/>
      <c r="G276" s="11"/>
      <c r="H276" s="11"/>
      <c r="I276" s="19">
        <f>I278+I277</f>
        <v>6000000</v>
      </c>
      <c r="J276" s="19">
        <f t="shared" ref="J276:L276" si="54">J278+J277</f>
        <v>0</v>
      </c>
      <c r="K276" s="19">
        <f t="shared" si="54"/>
        <v>0</v>
      </c>
      <c r="L276" s="19">
        <f t="shared" si="54"/>
        <v>6000000</v>
      </c>
      <c r="M276" s="11"/>
      <c r="N276" s="120"/>
    </row>
    <row r="277" spans="1:14" s="13" customFormat="1" ht="37.5" x14ac:dyDescent="0.3">
      <c r="A277" s="3"/>
      <c r="B277" s="3"/>
      <c r="C277" s="48"/>
      <c r="D277" s="44"/>
      <c r="E277" s="9" t="s">
        <v>156</v>
      </c>
      <c r="F277" s="11" t="s">
        <v>154</v>
      </c>
      <c r="G277" s="2">
        <v>98982250</v>
      </c>
      <c r="H277" s="11"/>
      <c r="I277" s="1">
        <v>5000000</v>
      </c>
      <c r="J277" s="1"/>
      <c r="K277" s="1"/>
      <c r="L277" s="1">
        <f t="shared" si="36"/>
        <v>5000000</v>
      </c>
      <c r="M277" s="11">
        <v>10.1</v>
      </c>
      <c r="N277" s="120"/>
    </row>
    <row r="278" spans="1:14" s="5" customFormat="1" ht="243.75" x14ac:dyDescent="0.2">
      <c r="A278" s="6"/>
      <c r="B278" s="6"/>
      <c r="C278" s="6"/>
      <c r="D278" s="10"/>
      <c r="E278" s="9" t="s">
        <v>150</v>
      </c>
      <c r="F278" s="11" t="s">
        <v>46</v>
      </c>
      <c r="G278" s="2"/>
      <c r="H278" s="4"/>
      <c r="I278" s="1">
        <v>1000000</v>
      </c>
      <c r="J278" s="1"/>
      <c r="K278" s="1"/>
      <c r="L278" s="1">
        <f t="shared" si="36"/>
        <v>1000000</v>
      </c>
      <c r="M278" s="4"/>
      <c r="N278" s="120"/>
    </row>
    <row r="279" spans="1:14" s="13" customFormat="1" ht="75" x14ac:dyDescent="0.3">
      <c r="A279" s="3">
        <v>1517361</v>
      </c>
      <c r="B279" s="3">
        <v>7361</v>
      </c>
      <c r="C279" s="48" t="s">
        <v>59</v>
      </c>
      <c r="D279" s="44" t="s">
        <v>127</v>
      </c>
      <c r="E279" s="9" t="s">
        <v>28</v>
      </c>
      <c r="F279" s="11" t="s">
        <v>36</v>
      </c>
      <c r="G279" s="2">
        <v>77987328</v>
      </c>
      <c r="H279" s="11">
        <v>40.700000000000003</v>
      </c>
      <c r="I279" s="19">
        <v>10172673</v>
      </c>
      <c r="J279" s="19"/>
      <c r="K279" s="19"/>
      <c r="L279" s="19">
        <f t="shared" ref="L279:L299" si="55">I279+J279+K279</f>
        <v>10172673</v>
      </c>
      <c r="M279" s="11">
        <v>100</v>
      </c>
      <c r="N279" s="120"/>
    </row>
    <row r="280" spans="1:14" s="5" customFormat="1" ht="18.75" x14ac:dyDescent="0.2">
      <c r="A280" s="3">
        <v>1517640</v>
      </c>
      <c r="B280" s="3">
        <v>7640</v>
      </c>
      <c r="C280" s="109"/>
      <c r="D280" s="70" t="s">
        <v>5</v>
      </c>
      <c r="E280" s="6"/>
      <c r="F280" s="1"/>
      <c r="G280" s="2"/>
      <c r="H280" s="2"/>
      <c r="I280" s="19">
        <f>I281+I288</f>
        <v>124644482</v>
      </c>
      <c r="J280" s="19">
        <f t="shared" ref="J280:L280" si="56">J281+J288</f>
        <v>0</v>
      </c>
      <c r="K280" s="19">
        <f t="shared" si="56"/>
        <v>0</v>
      </c>
      <c r="L280" s="19">
        <f t="shared" si="56"/>
        <v>124644482</v>
      </c>
      <c r="M280" s="4"/>
      <c r="N280" s="120"/>
    </row>
    <row r="281" spans="1:14" s="80" customFormat="1" ht="39" x14ac:dyDescent="0.2">
      <c r="A281" s="20"/>
      <c r="B281" s="20"/>
      <c r="C281" s="84"/>
      <c r="D281" s="22"/>
      <c r="E281" s="7" t="s">
        <v>138</v>
      </c>
      <c r="F281" s="8"/>
      <c r="G281" s="85"/>
      <c r="H281" s="85"/>
      <c r="I281" s="8">
        <f>I283+I286</f>
        <v>116932088</v>
      </c>
      <c r="J281" s="8">
        <f t="shared" ref="J281:L281" si="57">J283+J286</f>
        <v>0</v>
      </c>
      <c r="K281" s="8">
        <f t="shared" si="57"/>
        <v>0</v>
      </c>
      <c r="L281" s="8">
        <f t="shared" si="57"/>
        <v>116932088</v>
      </c>
      <c r="M281" s="86"/>
      <c r="N281" s="120"/>
    </row>
    <row r="282" spans="1:14" s="92" customFormat="1" ht="15.75" x14ac:dyDescent="0.2">
      <c r="A282" s="87"/>
      <c r="B282" s="87"/>
      <c r="C282" s="88"/>
      <c r="D282" s="89"/>
      <c r="E282" s="71" t="s">
        <v>140</v>
      </c>
      <c r="F282" s="74"/>
      <c r="G282" s="90"/>
      <c r="H282" s="90"/>
      <c r="I282" s="74">
        <f>I285</f>
        <v>96859595</v>
      </c>
      <c r="J282" s="74">
        <f t="shared" ref="J282:L282" si="58">J285</f>
        <v>0</v>
      </c>
      <c r="K282" s="74">
        <f t="shared" si="58"/>
        <v>0</v>
      </c>
      <c r="L282" s="74">
        <f t="shared" si="58"/>
        <v>96859595</v>
      </c>
      <c r="M282" s="91"/>
      <c r="N282" s="120"/>
    </row>
    <row r="283" spans="1:14" s="92" customFormat="1" ht="75" x14ac:dyDescent="0.2">
      <c r="A283" s="87"/>
      <c r="B283" s="87"/>
      <c r="C283" s="88"/>
      <c r="D283" s="52"/>
      <c r="E283" s="9" t="s">
        <v>292</v>
      </c>
      <c r="F283" s="56" t="s">
        <v>46</v>
      </c>
      <c r="G283" s="90"/>
      <c r="H283" s="90"/>
      <c r="I283" s="1">
        <f>I284</f>
        <v>116231514</v>
      </c>
      <c r="J283" s="1">
        <f t="shared" ref="J283" si="59">J284</f>
        <v>0</v>
      </c>
      <c r="K283" s="1"/>
      <c r="L283" s="1">
        <f t="shared" si="55"/>
        <v>116231514</v>
      </c>
      <c r="M283" s="91"/>
      <c r="N283" s="120"/>
    </row>
    <row r="284" spans="1:14" s="92" customFormat="1" ht="56.25" x14ac:dyDescent="0.2">
      <c r="A284" s="87"/>
      <c r="B284" s="87"/>
      <c r="C284" s="88"/>
      <c r="D284" s="88"/>
      <c r="E284" s="14" t="s">
        <v>295</v>
      </c>
      <c r="F284" s="47" t="s">
        <v>46</v>
      </c>
      <c r="G284" s="90"/>
      <c r="H284" s="90"/>
      <c r="I284" s="24">
        <v>116231514</v>
      </c>
      <c r="J284" s="24"/>
      <c r="K284" s="24"/>
      <c r="L284" s="24">
        <f t="shared" si="55"/>
        <v>116231514</v>
      </c>
      <c r="M284" s="91"/>
      <c r="N284" s="120"/>
    </row>
    <row r="285" spans="1:14" s="92" customFormat="1" ht="18.75" x14ac:dyDescent="0.2">
      <c r="A285" s="87"/>
      <c r="B285" s="87"/>
      <c r="C285" s="88"/>
      <c r="D285" s="93"/>
      <c r="E285" s="94" t="s">
        <v>293</v>
      </c>
      <c r="F285" s="56"/>
      <c r="G285" s="90"/>
      <c r="H285" s="90"/>
      <c r="I285" s="47">
        <v>96859595</v>
      </c>
      <c r="J285" s="47"/>
      <c r="K285" s="47"/>
      <c r="L285" s="47">
        <f t="shared" si="55"/>
        <v>96859595</v>
      </c>
      <c r="M285" s="91"/>
      <c r="N285" s="120"/>
    </row>
    <row r="286" spans="1:14" s="92" customFormat="1" ht="56.25" x14ac:dyDescent="0.2">
      <c r="A286" s="87"/>
      <c r="B286" s="87"/>
      <c r="C286" s="88"/>
      <c r="D286" s="52"/>
      <c r="E286" s="9" t="s">
        <v>149</v>
      </c>
      <c r="F286" s="1" t="s">
        <v>46</v>
      </c>
      <c r="G286" s="90"/>
      <c r="H286" s="90"/>
      <c r="I286" s="1">
        <f>I287</f>
        <v>700574</v>
      </c>
      <c r="J286" s="1">
        <f t="shared" ref="J286:L286" si="60">J287</f>
        <v>0</v>
      </c>
      <c r="K286" s="1">
        <f t="shared" si="60"/>
        <v>0</v>
      </c>
      <c r="L286" s="1">
        <f t="shared" si="60"/>
        <v>700574</v>
      </c>
      <c r="M286" s="91"/>
      <c r="N286" s="120"/>
    </row>
    <row r="287" spans="1:14" s="25" customFormat="1" ht="56.25" x14ac:dyDescent="0.2">
      <c r="A287" s="20"/>
      <c r="B287" s="20"/>
      <c r="C287" s="21"/>
      <c r="D287" s="22"/>
      <c r="E287" s="17" t="s">
        <v>294</v>
      </c>
      <c r="F287" s="15" t="s">
        <v>46</v>
      </c>
      <c r="G287" s="15"/>
      <c r="H287" s="23"/>
      <c r="I287" s="24">
        <v>700574</v>
      </c>
      <c r="J287" s="24"/>
      <c r="K287" s="24"/>
      <c r="L287" s="24">
        <f t="shared" si="55"/>
        <v>700574</v>
      </c>
      <c r="M287" s="23"/>
      <c r="N287" s="120"/>
    </row>
    <row r="288" spans="1:14" s="5" customFormat="1" ht="39" x14ac:dyDescent="0.2">
      <c r="A288" s="3"/>
      <c r="B288" s="3"/>
      <c r="C288" s="6"/>
      <c r="D288" s="6"/>
      <c r="E288" s="7" t="s">
        <v>119</v>
      </c>
      <c r="F288" s="1"/>
      <c r="G288" s="2"/>
      <c r="H288" s="2"/>
      <c r="I288" s="8">
        <f>I289</f>
        <v>7712394</v>
      </c>
      <c r="J288" s="8">
        <f t="shared" ref="J288:L288" si="61">J289</f>
        <v>0</v>
      </c>
      <c r="K288" s="8">
        <f t="shared" si="61"/>
        <v>0</v>
      </c>
      <c r="L288" s="8">
        <f t="shared" si="61"/>
        <v>7712394</v>
      </c>
      <c r="M288" s="4"/>
      <c r="N288" s="120"/>
    </row>
    <row r="289" spans="1:14" s="5" customFormat="1" ht="56.25" x14ac:dyDescent="0.2">
      <c r="A289" s="3"/>
      <c r="B289" s="3"/>
      <c r="C289" s="6"/>
      <c r="D289" s="52"/>
      <c r="E289" s="9" t="s">
        <v>149</v>
      </c>
      <c r="F289" s="1" t="s">
        <v>36</v>
      </c>
      <c r="G289" s="2"/>
      <c r="H289" s="4"/>
      <c r="I289" s="1">
        <f>I290+I291</f>
        <v>7712394</v>
      </c>
      <c r="J289" s="1">
        <f t="shared" ref="J289:L289" si="62">J290+J291</f>
        <v>0</v>
      </c>
      <c r="K289" s="1">
        <f t="shared" si="62"/>
        <v>0</v>
      </c>
      <c r="L289" s="1">
        <f t="shared" si="62"/>
        <v>7712394</v>
      </c>
      <c r="M289" s="4"/>
      <c r="N289" s="120"/>
    </row>
    <row r="290" spans="1:14" s="25" customFormat="1" ht="56.25" x14ac:dyDescent="0.2">
      <c r="A290" s="20"/>
      <c r="B290" s="20"/>
      <c r="C290" s="21"/>
      <c r="D290" s="22"/>
      <c r="E290" s="17" t="s">
        <v>33</v>
      </c>
      <c r="F290" s="15" t="s">
        <v>36</v>
      </c>
      <c r="G290" s="15">
        <v>43788746</v>
      </c>
      <c r="H290" s="23">
        <v>28.7</v>
      </c>
      <c r="I290" s="24">
        <v>1509443</v>
      </c>
      <c r="J290" s="24"/>
      <c r="K290" s="24"/>
      <c r="L290" s="24">
        <f t="shared" si="55"/>
        <v>1509443</v>
      </c>
      <c r="M290" s="23">
        <v>32.1</v>
      </c>
      <c r="N290" s="120"/>
    </row>
    <row r="291" spans="1:14" s="25" customFormat="1" ht="56.25" x14ac:dyDescent="0.2">
      <c r="A291" s="20"/>
      <c r="B291" s="20"/>
      <c r="C291" s="21"/>
      <c r="D291" s="22"/>
      <c r="E291" s="17" t="s">
        <v>34</v>
      </c>
      <c r="F291" s="15" t="s">
        <v>36</v>
      </c>
      <c r="G291" s="15">
        <v>40001774</v>
      </c>
      <c r="H291" s="23">
        <v>39.200000000000003</v>
      </c>
      <c r="I291" s="24">
        <v>6202951</v>
      </c>
      <c r="J291" s="24"/>
      <c r="K291" s="24"/>
      <c r="L291" s="24">
        <f t="shared" si="55"/>
        <v>6202951</v>
      </c>
      <c r="M291" s="23">
        <v>54.7</v>
      </c>
      <c r="N291" s="120"/>
    </row>
    <row r="292" spans="1:14" s="5" customFormat="1" ht="56.25" x14ac:dyDescent="0.2">
      <c r="A292" s="50" t="s">
        <v>171</v>
      </c>
      <c r="B292" s="63"/>
      <c r="C292" s="63"/>
      <c r="D292" s="57" t="s">
        <v>172</v>
      </c>
      <c r="E292" s="52"/>
      <c r="F292" s="2"/>
      <c r="G292" s="2"/>
      <c r="H292" s="2"/>
      <c r="I292" s="19">
        <f>I293</f>
        <v>900000</v>
      </c>
      <c r="J292" s="19">
        <f t="shared" ref="J292:L293" si="63">J293</f>
        <v>0</v>
      </c>
      <c r="K292" s="19">
        <f t="shared" si="63"/>
        <v>0</v>
      </c>
      <c r="L292" s="19">
        <f t="shared" si="63"/>
        <v>900000</v>
      </c>
      <c r="M292" s="4"/>
      <c r="N292" s="120"/>
    </row>
    <row r="293" spans="1:14" s="25" customFormat="1" ht="58.5" x14ac:dyDescent="0.2">
      <c r="A293" s="51" t="s">
        <v>173</v>
      </c>
      <c r="B293" s="64"/>
      <c r="C293" s="64"/>
      <c r="D293" s="46" t="s">
        <v>172</v>
      </c>
      <c r="E293" s="17"/>
      <c r="F293" s="15"/>
      <c r="G293" s="15"/>
      <c r="H293" s="15"/>
      <c r="I293" s="8">
        <f>I294</f>
        <v>900000</v>
      </c>
      <c r="J293" s="8">
        <f t="shared" si="63"/>
        <v>0</v>
      </c>
      <c r="K293" s="8">
        <f t="shared" si="63"/>
        <v>0</v>
      </c>
      <c r="L293" s="8">
        <f t="shared" si="63"/>
        <v>900000</v>
      </c>
      <c r="M293" s="23"/>
      <c r="N293" s="120"/>
    </row>
    <row r="294" spans="1:14" s="5" customFormat="1" ht="56.25" x14ac:dyDescent="0.2">
      <c r="A294" s="58" t="s">
        <v>174</v>
      </c>
      <c r="B294" s="95">
        <v>7350</v>
      </c>
      <c r="C294" s="34" t="s">
        <v>2</v>
      </c>
      <c r="D294" s="96" t="s">
        <v>175</v>
      </c>
      <c r="E294" s="17" t="s">
        <v>117</v>
      </c>
      <c r="F294" s="2"/>
      <c r="G294" s="2"/>
      <c r="H294" s="2"/>
      <c r="I294" s="1">
        <v>900000</v>
      </c>
      <c r="J294" s="1"/>
      <c r="K294" s="1"/>
      <c r="L294" s="1">
        <f t="shared" si="55"/>
        <v>900000</v>
      </c>
      <c r="M294" s="4"/>
      <c r="N294" s="120"/>
    </row>
    <row r="295" spans="1:14" s="5" customFormat="1" ht="56.25" x14ac:dyDescent="0.2">
      <c r="A295" s="50" t="s">
        <v>110</v>
      </c>
      <c r="B295" s="63"/>
      <c r="C295" s="63"/>
      <c r="D295" s="57" t="s">
        <v>111</v>
      </c>
      <c r="E295" s="52"/>
      <c r="F295" s="2"/>
      <c r="G295" s="2"/>
      <c r="H295" s="2"/>
      <c r="I295" s="19">
        <f>I296</f>
        <v>83000</v>
      </c>
      <c r="J295" s="19">
        <f t="shared" ref="J295:L295" si="64">J296</f>
        <v>0</v>
      </c>
      <c r="K295" s="19">
        <f t="shared" si="64"/>
        <v>0</v>
      </c>
      <c r="L295" s="19">
        <f t="shared" si="64"/>
        <v>83000</v>
      </c>
      <c r="M295" s="4"/>
      <c r="N295" s="120"/>
    </row>
    <row r="296" spans="1:14" s="5" customFormat="1" ht="58.5" x14ac:dyDescent="0.2">
      <c r="A296" s="51" t="s">
        <v>112</v>
      </c>
      <c r="B296" s="64"/>
      <c r="C296" s="64"/>
      <c r="D296" s="46" t="s">
        <v>111</v>
      </c>
      <c r="E296" s="52"/>
      <c r="F296" s="2"/>
      <c r="G296" s="2"/>
      <c r="H296" s="2"/>
      <c r="I296" s="8">
        <f>I297+I298+I299</f>
        <v>83000</v>
      </c>
      <c r="J296" s="8">
        <f t="shared" ref="J296:L296" si="65">J297+J298+J299</f>
        <v>0</v>
      </c>
      <c r="K296" s="8">
        <f t="shared" si="65"/>
        <v>0</v>
      </c>
      <c r="L296" s="8">
        <f t="shared" si="65"/>
        <v>83000</v>
      </c>
      <c r="M296" s="4"/>
      <c r="N296" s="120"/>
    </row>
    <row r="297" spans="1:14" s="5" customFormat="1" ht="56.25" x14ac:dyDescent="0.2">
      <c r="A297" s="11">
        <v>3110160</v>
      </c>
      <c r="B297" s="34" t="s">
        <v>48</v>
      </c>
      <c r="C297" s="34" t="s">
        <v>47</v>
      </c>
      <c r="D297" s="9" t="s">
        <v>353</v>
      </c>
      <c r="E297" s="14" t="s">
        <v>286</v>
      </c>
      <c r="F297" s="2"/>
      <c r="G297" s="2"/>
      <c r="H297" s="2"/>
      <c r="I297" s="1">
        <v>18000</v>
      </c>
      <c r="J297" s="1"/>
      <c r="K297" s="1"/>
      <c r="L297" s="1">
        <f t="shared" si="55"/>
        <v>18000</v>
      </c>
      <c r="M297" s="4"/>
      <c r="N297" s="120"/>
    </row>
    <row r="298" spans="1:14" s="5" customFormat="1" ht="56.25" x14ac:dyDescent="0.2">
      <c r="A298" s="11">
        <v>3117650</v>
      </c>
      <c r="B298" s="11">
        <v>7650</v>
      </c>
      <c r="C298" s="34" t="s">
        <v>59</v>
      </c>
      <c r="D298" s="52" t="s">
        <v>113</v>
      </c>
      <c r="E298" s="17" t="s">
        <v>117</v>
      </c>
      <c r="F298" s="2"/>
      <c r="G298" s="2"/>
      <c r="H298" s="2"/>
      <c r="I298" s="1">
        <v>20000</v>
      </c>
      <c r="J298" s="1"/>
      <c r="K298" s="1"/>
      <c r="L298" s="1">
        <f t="shared" si="55"/>
        <v>20000</v>
      </c>
      <c r="M298" s="4"/>
      <c r="N298" s="120"/>
    </row>
    <row r="299" spans="1:14" s="5" customFormat="1" ht="112.5" x14ac:dyDescent="0.2">
      <c r="A299" s="11">
        <v>3117660</v>
      </c>
      <c r="B299" s="11">
        <v>7660</v>
      </c>
      <c r="C299" s="34" t="s">
        <v>59</v>
      </c>
      <c r="D299" s="52" t="s">
        <v>114</v>
      </c>
      <c r="E299" s="17" t="s">
        <v>117</v>
      </c>
      <c r="F299" s="2"/>
      <c r="G299" s="2"/>
      <c r="H299" s="2"/>
      <c r="I299" s="1">
        <v>45000</v>
      </c>
      <c r="J299" s="1"/>
      <c r="K299" s="1"/>
      <c r="L299" s="1">
        <f t="shared" si="55"/>
        <v>45000</v>
      </c>
      <c r="M299" s="4"/>
      <c r="N299" s="120"/>
    </row>
    <row r="300" spans="1:14" s="13" customFormat="1" ht="18.75" x14ac:dyDescent="0.3">
      <c r="A300" s="97"/>
      <c r="B300" s="97"/>
      <c r="C300" s="97"/>
      <c r="D300" s="44" t="s">
        <v>142</v>
      </c>
      <c r="E300" s="97"/>
      <c r="F300" s="97"/>
      <c r="G300" s="97"/>
      <c r="H300" s="97"/>
      <c r="I300" s="19">
        <f>I18+I34+I146+I156+I164+I168+I179+I253+I256+I292+I295</f>
        <v>530415640</v>
      </c>
      <c r="J300" s="19">
        <f>J18+J34+J146+J156+J164+J168+J179+J253+J256+J292+J295</f>
        <v>29639140</v>
      </c>
      <c r="K300" s="19">
        <f>K18+K34+K146+K156+K164+K168+K179+K253+K256+K292+K295</f>
        <v>-20135000</v>
      </c>
      <c r="L300" s="19">
        <f>L18+L34+L146+L156+L164+L168+L179+L253+L256+L292+L295</f>
        <v>539919780</v>
      </c>
      <c r="M300" s="97"/>
      <c r="N300" s="120"/>
    </row>
    <row r="301" spans="1:14" s="13" customFormat="1" ht="39" x14ac:dyDescent="0.3">
      <c r="A301" s="97"/>
      <c r="B301" s="97"/>
      <c r="C301" s="97"/>
      <c r="D301" s="7" t="s">
        <v>285</v>
      </c>
      <c r="E301" s="97"/>
      <c r="F301" s="97"/>
      <c r="G301" s="97"/>
      <c r="H301" s="97"/>
      <c r="I301" s="8">
        <f>I36</f>
        <v>0</v>
      </c>
      <c r="J301" s="8">
        <f>J36</f>
        <v>903840</v>
      </c>
      <c r="K301" s="8">
        <f>K36</f>
        <v>0</v>
      </c>
      <c r="L301" s="8">
        <f>L36</f>
        <v>903840</v>
      </c>
      <c r="M301" s="97"/>
      <c r="N301" s="120"/>
    </row>
    <row r="302" spans="1:14" s="98" customFormat="1" ht="19.5" x14ac:dyDescent="0.3">
      <c r="A302" s="97"/>
      <c r="B302" s="97"/>
      <c r="C302" s="97"/>
      <c r="D302" s="7" t="s">
        <v>140</v>
      </c>
      <c r="E302" s="97"/>
      <c r="F302" s="97"/>
      <c r="G302" s="97"/>
      <c r="H302" s="97"/>
      <c r="I302" s="8">
        <f>I148+I181+I258</f>
        <v>124581065</v>
      </c>
      <c r="J302" s="8">
        <f>J148+J181+J258</f>
        <v>0</v>
      </c>
      <c r="K302" s="8">
        <f>K148+K181+K258</f>
        <v>0</v>
      </c>
      <c r="L302" s="8">
        <f>L148+L181+L258</f>
        <v>124581065</v>
      </c>
      <c r="M302" s="97"/>
      <c r="N302" s="119"/>
    </row>
    <row r="303" spans="1:14" s="98" customFormat="1" ht="19.5" x14ac:dyDescent="0.3">
      <c r="D303" s="99"/>
      <c r="I303" s="100"/>
      <c r="J303" s="100"/>
      <c r="K303" s="100"/>
      <c r="L303" s="100"/>
      <c r="N303" s="119"/>
    </row>
    <row r="304" spans="1:14" s="98" customFormat="1" ht="21" customHeight="1" x14ac:dyDescent="0.3">
      <c r="D304" s="99"/>
      <c r="I304" s="100"/>
      <c r="J304" s="100"/>
      <c r="K304" s="100"/>
      <c r="L304" s="100"/>
      <c r="N304" s="119"/>
    </row>
    <row r="305" spans="1:14" s="98" customFormat="1" ht="21" customHeight="1" x14ac:dyDescent="0.3">
      <c r="D305" s="99"/>
      <c r="I305" s="100"/>
      <c r="J305" s="100"/>
      <c r="K305" s="100"/>
      <c r="L305" s="100"/>
      <c r="N305" s="119"/>
    </row>
    <row r="306" spans="1:14" x14ac:dyDescent="0.2">
      <c r="N306" s="119"/>
    </row>
    <row r="307" spans="1:14" s="101" customFormat="1" ht="26.1" customHeight="1" x14ac:dyDescent="0.4">
      <c r="A307" s="125" t="s">
        <v>306</v>
      </c>
      <c r="B307" s="125"/>
      <c r="C307" s="125"/>
      <c r="D307" s="125"/>
      <c r="E307" s="125"/>
      <c r="L307" s="105" t="s">
        <v>307</v>
      </c>
      <c r="N307" s="119"/>
    </row>
    <row r="308" spans="1:14" s="101" customFormat="1" ht="15" customHeight="1" x14ac:dyDescent="0.4">
      <c r="A308" s="102"/>
      <c r="B308" s="102"/>
      <c r="C308" s="102"/>
      <c r="D308" s="103"/>
      <c r="E308" s="103"/>
      <c r="F308" s="103"/>
      <c r="G308" s="103"/>
      <c r="H308" s="103"/>
      <c r="I308" s="103"/>
      <c r="J308" s="103"/>
      <c r="K308" s="103"/>
      <c r="L308" s="103"/>
      <c r="N308" s="119"/>
    </row>
    <row r="309" spans="1:14" ht="23.25" x14ac:dyDescent="0.35">
      <c r="A309" s="126" t="s">
        <v>363</v>
      </c>
      <c r="B309" s="126"/>
      <c r="C309" s="126"/>
      <c r="D309" s="126"/>
      <c r="E309" s="126"/>
      <c r="N309" s="119"/>
    </row>
    <row r="310" spans="1:14" ht="26.25" x14ac:dyDescent="0.4">
      <c r="A310" s="104"/>
      <c r="B310" s="104"/>
      <c r="C310" s="116"/>
      <c r="D310" s="116"/>
      <c r="E310" s="116"/>
      <c r="N310" s="119"/>
    </row>
    <row r="311" spans="1:14" ht="11.85" customHeight="1" x14ac:dyDescent="0.2"/>
  </sheetData>
  <mergeCells count="58">
    <mergeCell ref="A307:E307"/>
    <mergeCell ref="A309:E309"/>
    <mergeCell ref="J15:J16"/>
    <mergeCell ref="L15:L16"/>
    <mergeCell ref="A10:M10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M15:M16"/>
    <mergeCell ref="K15:K16"/>
    <mergeCell ref="A9:M9"/>
    <mergeCell ref="G1:M1"/>
    <mergeCell ref="G2:M2"/>
    <mergeCell ref="G3:M3"/>
    <mergeCell ref="G4:M4"/>
    <mergeCell ref="G5:M5"/>
    <mergeCell ref="N1:N20"/>
    <mergeCell ref="N21:N30"/>
    <mergeCell ref="N31:N37"/>
    <mergeCell ref="N38:N46"/>
    <mergeCell ref="N47:N53"/>
    <mergeCell ref="N54:N60"/>
    <mergeCell ref="N61:N67"/>
    <mergeCell ref="N68:N74"/>
    <mergeCell ref="N75:N82"/>
    <mergeCell ref="N83:N89"/>
    <mergeCell ref="N90:N95"/>
    <mergeCell ref="N96:N100"/>
    <mergeCell ref="N101:N106"/>
    <mergeCell ref="N107:N113"/>
    <mergeCell ref="N114:N121"/>
    <mergeCell ref="N122:N128"/>
    <mergeCell ref="N129:N135"/>
    <mergeCell ref="N136:N144"/>
    <mergeCell ref="N145:N155"/>
    <mergeCell ref="N156:N163"/>
    <mergeCell ref="N164:N173"/>
    <mergeCell ref="N174:N182"/>
    <mergeCell ref="N183:N191"/>
    <mergeCell ref="N192:N202"/>
    <mergeCell ref="N203:N210"/>
    <mergeCell ref="N211:N219"/>
    <mergeCell ref="N220:N227"/>
    <mergeCell ref="N228:N237"/>
    <mergeCell ref="N238:N247"/>
    <mergeCell ref="N248:N259"/>
    <mergeCell ref="N302:N310"/>
    <mergeCell ref="N260:N269"/>
    <mergeCell ref="N270:N277"/>
    <mergeCell ref="N278:N285"/>
    <mergeCell ref="N286:N293"/>
    <mergeCell ref="N294:N301"/>
  </mergeCells>
  <printOptions horizontalCentered="1"/>
  <pageMargins left="0.23622047244094491" right="0.23622047244094491" top="1.1811023622047245" bottom="0.51181102362204722" header="0.31496062992125984" footer="0.31496062992125984"/>
  <pageSetup paperSize="9" scale="68" fitToHeight="31" orientation="landscape" r:id="rId1"/>
  <headerFooter>
    <oddFooter>&amp;R&amp;"Times New Roman,обычный"&amp;14Сторінка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6 (с ) </vt:lpstr>
      <vt:lpstr>'дод 6 (с ) '!Заголовки_для_печати</vt:lpstr>
      <vt:lpstr>'дод 6 (с )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Майковська Юлія Миколаївна</cp:lastModifiedBy>
  <cp:lastPrinted>2020-12-29T12:42:27Z</cp:lastPrinted>
  <dcterms:created xsi:type="dcterms:W3CDTF">2018-10-18T06:20:50Z</dcterms:created>
  <dcterms:modified xsi:type="dcterms:W3CDTF">2020-12-30T07:35:21Z</dcterms:modified>
</cp:coreProperties>
</file>