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66" yWindow="65326" windowWidth="12120" windowHeight="8835" tabRatio="362" activeTab="0"/>
  </bookViews>
  <sheets>
    <sheet name="видатки" sheetId="1" r:id="rId1"/>
  </sheets>
  <definedNames>
    <definedName name="_xlnm.Print_Area" localSheetId="0">'видатки'!$B$1:$X$35</definedName>
  </definedNames>
  <calcPr fullCalcOnLoad="1"/>
</workbook>
</file>

<file path=xl/sharedStrings.xml><?xml version="1.0" encoding="utf-8"?>
<sst xmlns="http://schemas.openxmlformats.org/spreadsheetml/2006/main" count="66" uniqueCount="44">
  <si>
    <t>Разом</t>
  </si>
  <si>
    <t>Державне управління</t>
  </si>
  <si>
    <t>Житлово-комунальне господарство</t>
  </si>
  <si>
    <t>Всього видатків</t>
  </si>
  <si>
    <t xml:space="preserve"> оплата праці       </t>
  </si>
  <si>
    <t xml:space="preserve">комунальні послуги та енергоносії           </t>
  </si>
  <si>
    <t>Міжбюджетні трансферти</t>
  </si>
  <si>
    <t>Затверджено по бюджету з урахуванням внесених змін</t>
  </si>
  <si>
    <t>Загальний фонд</t>
  </si>
  <si>
    <t>Спеціальний фонд</t>
  </si>
  <si>
    <t>0100</t>
  </si>
  <si>
    <t>4000</t>
  </si>
  <si>
    <t>6000</t>
  </si>
  <si>
    <t>7300</t>
  </si>
  <si>
    <t>7400</t>
  </si>
  <si>
    <t>7600</t>
  </si>
  <si>
    <t>8000</t>
  </si>
  <si>
    <t xml:space="preserve">Додаток 2 </t>
  </si>
  <si>
    <t>Код ТПКВК</t>
  </si>
  <si>
    <t xml:space="preserve">Назва коду типової програмної класифікації видатків та кредитування </t>
  </si>
  <si>
    <t>7000</t>
  </si>
  <si>
    <t>Економічна діяльність</t>
  </si>
  <si>
    <t>Будівництво та регіональний розвиток</t>
  </si>
  <si>
    <t>Транспорт та транспортна інфраструктура, дорожнє господарство</t>
  </si>
  <si>
    <t>Інші програми та заходи, пов'язані з економічною діяльністю</t>
  </si>
  <si>
    <t>Інша діяльність</t>
  </si>
  <si>
    <t>8300</t>
  </si>
  <si>
    <t>9000</t>
  </si>
  <si>
    <t>9700</t>
  </si>
  <si>
    <t xml:space="preserve">Охорона навколишнього природного середовища </t>
  </si>
  <si>
    <t>Субвенції з місцевого бюджету іншим місцевим бюджетам на здійснення програм та заходів за рахунок коштів  місцевих бюджетів</t>
  </si>
  <si>
    <t>8500</t>
  </si>
  <si>
    <t>Нерозподілені трансферти з державного бюджету</t>
  </si>
  <si>
    <t>тис. грн.</t>
  </si>
  <si>
    <t>у т. ч. субвенції з держбюджету</t>
  </si>
  <si>
    <t xml:space="preserve">Культура і мистецтво </t>
  </si>
  <si>
    <t>Головний бухгалтер Піщанської сільської ради Ковпаківського району м.Суми Сумської області</t>
  </si>
  <si>
    <t>О.М.Виноградська</t>
  </si>
  <si>
    <t>Аналіз показників щодо виконання видаткової частини сільського бюджету села Піщане за 9 місяців 2018 - 2019 років</t>
  </si>
  <si>
    <t>Затверджено з урахуванням змін за 9 місяців 2019 року, тис. грн.</t>
  </si>
  <si>
    <t>Касові видатки за 9 місяців 2019 року, тис. грн.</t>
  </si>
  <si>
    <t>Відсоток виконання до затвердженого з урахуванням змін за 9 місяців 2019 року, %</t>
  </si>
  <si>
    <t>Касові видатки за 9 місяців 2018 року,         тис. грн.</t>
  </si>
  <si>
    <t>Відхилення касових видатків за 9 місяців 2019 року до 9  місяців                2018 року, %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</si>
</sst>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.0"/>
    <numFmt numFmtId="187" formatCode="0.0"/>
    <numFmt numFmtId="188" formatCode="0.000"/>
  </numFmts>
  <fonts count="40">
    <font>
      <sz val="10"/>
      <name val="Arial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7"/>
      <name val="Times New Roman"/>
      <family val="1"/>
    </font>
    <font>
      <sz val="18"/>
      <name val="Times New Roman"/>
      <family val="1"/>
    </font>
    <font>
      <sz val="18"/>
      <color indexed="10"/>
      <name val="Times New Roman"/>
      <family val="1"/>
    </font>
    <font>
      <b/>
      <sz val="25"/>
      <name val="Times New Roman"/>
      <family val="1"/>
    </font>
    <font>
      <sz val="27"/>
      <name val="Times New Roman"/>
      <family val="1"/>
    </font>
    <font>
      <b/>
      <sz val="29"/>
      <name val="Times New Roman"/>
      <family val="1"/>
    </font>
    <font>
      <sz val="10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7"/>
      <color indexed="10"/>
      <name val="Times New Roman"/>
      <family val="1"/>
    </font>
    <font>
      <b/>
      <sz val="14"/>
      <color indexed="10"/>
      <name val="Times New Roman"/>
      <family val="1"/>
    </font>
    <font>
      <sz val="25"/>
      <name val="Times New Roman"/>
      <family val="1"/>
    </font>
    <font>
      <b/>
      <sz val="17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10"/>
      <name val="Times New Roman"/>
      <family val="1"/>
    </font>
    <font>
      <sz val="20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vertical="center" wrapText="1"/>
    </xf>
    <xf numFmtId="0" fontId="12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186" fontId="7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6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/>
    </xf>
    <xf numFmtId="0" fontId="2" fillId="4" borderId="0" xfId="0" applyFont="1" applyFill="1" applyAlignment="1">
      <alignment/>
    </xf>
    <xf numFmtId="0" fontId="2" fillId="24" borderId="0" xfId="0" applyFont="1" applyFill="1" applyAlignment="1">
      <alignment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86" fontId="17" fillId="0" borderId="1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186" fontId="17" fillId="0" borderId="0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1" fontId="18" fillId="0" borderId="11" xfId="0" applyNumberFormat="1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left" vertical="center" wrapText="1"/>
    </xf>
    <xf numFmtId="187" fontId="18" fillId="0" borderId="11" xfId="0" applyNumberFormat="1" applyFont="1" applyFill="1" applyBorder="1" applyAlignment="1">
      <alignment horizontal="center" vertical="center" wrapText="1"/>
    </xf>
    <xf numFmtId="186" fontId="19" fillId="0" borderId="11" xfId="0" applyNumberFormat="1" applyFont="1" applyFill="1" applyBorder="1" applyAlignment="1">
      <alignment horizontal="center" vertical="center" wrapText="1"/>
    </xf>
    <xf numFmtId="186" fontId="18" fillId="0" borderId="11" xfId="0" applyNumberFormat="1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left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3" fontId="19" fillId="0" borderId="11" xfId="0" applyNumberFormat="1" applyFont="1" applyFill="1" applyBorder="1" applyAlignment="1">
      <alignment horizontal="center" vertical="center" wrapText="1"/>
    </xf>
    <xf numFmtId="1" fontId="19" fillId="0" borderId="11" xfId="0" applyNumberFormat="1" applyFont="1" applyFill="1" applyBorder="1" applyAlignment="1">
      <alignment horizontal="center" vertical="center" wrapText="1"/>
    </xf>
    <xf numFmtId="187" fontId="19" fillId="0" borderId="11" xfId="0" applyNumberFormat="1" applyFont="1" applyFill="1" applyBorder="1" applyAlignment="1">
      <alignment horizontal="center" vertical="center" wrapText="1"/>
    </xf>
    <xf numFmtId="2" fontId="19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2" fontId="38" fillId="0" borderId="11" xfId="0" applyNumberFormat="1" applyFont="1" applyFill="1" applyBorder="1" applyAlignment="1">
      <alignment horizontal="center" vertical="center" wrapText="1"/>
    </xf>
    <xf numFmtId="1" fontId="38" fillId="0" borderId="11" xfId="0" applyNumberFormat="1" applyFont="1" applyFill="1" applyBorder="1" applyAlignment="1">
      <alignment horizontal="center" vertical="center" wrapText="1"/>
    </xf>
    <xf numFmtId="187" fontId="38" fillId="0" borderId="11" xfId="0" applyNumberFormat="1" applyFont="1" applyFill="1" applyBorder="1" applyAlignment="1">
      <alignment horizontal="center" vertical="center" wrapText="1"/>
    </xf>
    <xf numFmtId="4" fontId="38" fillId="0" borderId="11" xfId="0" applyNumberFormat="1" applyFont="1" applyFill="1" applyBorder="1" applyAlignment="1">
      <alignment horizontal="center" vertical="center" wrapText="1"/>
    </xf>
    <xf numFmtId="3" fontId="38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1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/>
    </xf>
    <xf numFmtId="4" fontId="20" fillId="0" borderId="0" xfId="0" applyNumberFormat="1" applyFont="1" applyFill="1" applyAlignment="1">
      <alignment/>
    </xf>
    <xf numFmtId="0" fontId="20" fillId="0" borderId="0" xfId="0" applyFont="1" applyFill="1" applyBorder="1" applyAlignment="1">
      <alignment/>
    </xf>
    <xf numFmtId="187" fontId="19" fillId="0" borderId="0" xfId="0" applyNumberFormat="1" applyFont="1" applyFill="1" applyBorder="1" applyAlignment="1">
      <alignment horizontal="center" vertical="center" wrapText="1"/>
    </xf>
    <xf numFmtId="186" fontId="19" fillId="0" borderId="0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2" fillId="0" borderId="0" xfId="0" applyFont="1" applyFill="1" applyAlignment="1">
      <alignment/>
    </xf>
    <xf numFmtId="186" fontId="39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left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right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right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2" fontId="18" fillId="0" borderId="15" xfId="0" applyNumberFormat="1" applyFont="1" applyFill="1" applyBorder="1" applyAlignment="1">
      <alignment horizontal="center" vertical="center" wrapText="1"/>
    </xf>
    <xf numFmtId="2" fontId="18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showZeros="0" tabSelected="1" view="pageBreakPreview" zoomScale="40" zoomScaleSheetLayoutView="40" zoomScalePageLayoutView="0" workbookViewId="0" topLeftCell="B1">
      <pane xSplit="8" ySplit="6" topLeftCell="J7" activePane="bottomRight" state="frozen"/>
      <selection pane="topLeft" activeCell="B1" sqref="B1"/>
      <selection pane="topRight" activeCell="J1" sqref="J1"/>
      <selection pane="bottomLeft" activeCell="B10" sqref="B10"/>
      <selection pane="bottomRight" activeCell="X11" sqref="X11"/>
    </sheetView>
  </sheetViews>
  <sheetFormatPr defaultColWidth="9.140625" defaultRowHeight="12.75" outlineLevelCol="1"/>
  <cols>
    <col min="1" max="1" width="12.00390625" style="6" hidden="1" customWidth="1"/>
    <col min="2" max="2" width="17.28125" style="1" customWidth="1" outlineLevel="1"/>
    <col min="3" max="3" width="50.00390625" style="1" customWidth="1"/>
    <col min="4" max="4" width="17.8515625" style="7" hidden="1" customWidth="1"/>
    <col min="5" max="5" width="16.57421875" style="7" hidden="1" customWidth="1"/>
    <col min="6" max="6" width="14.00390625" style="7" hidden="1" customWidth="1"/>
    <col min="7" max="7" width="15.7109375" style="7" hidden="1" customWidth="1"/>
    <col min="8" max="8" width="11.57421875" style="7" hidden="1" customWidth="1"/>
    <col min="9" max="9" width="5.7109375" style="7" hidden="1" customWidth="1"/>
    <col min="10" max="10" width="26.421875" style="30" customWidth="1"/>
    <col min="11" max="11" width="28.00390625" style="1" customWidth="1"/>
    <col min="12" max="12" width="24.00390625" style="1" customWidth="1"/>
    <col min="13" max="13" width="24.28125" style="1" customWidth="1"/>
    <col min="14" max="14" width="26.7109375" style="1" customWidth="1"/>
    <col min="15" max="15" width="25.140625" style="1" customWidth="1"/>
    <col min="16" max="16" width="25.00390625" style="15" customWidth="1"/>
    <col min="17" max="17" width="23.8515625" style="15" customWidth="1"/>
    <col min="18" max="18" width="23.00390625" style="15" customWidth="1"/>
    <col min="19" max="19" width="21.57421875" style="23" customWidth="1"/>
    <col min="20" max="20" width="26.28125" style="23" customWidth="1"/>
    <col min="21" max="21" width="21.7109375" style="23" customWidth="1"/>
    <col min="22" max="22" width="22.28125" style="24" customWidth="1"/>
    <col min="23" max="23" width="26.7109375" style="24" customWidth="1"/>
    <col min="24" max="24" width="19.140625" style="24" customWidth="1"/>
    <col min="25" max="25" width="9.140625" style="7" customWidth="1"/>
    <col min="26" max="26" width="9.421875" style="7" bestFit="1" customWidth="1"/>
    <col min="27" max="16384" width="9.140625" style="7" customWidth="1"/>
  </cols>
  <sheetData>
    <row r="1" spans="19:24" ht="35.25" customHeight="1">
      <c r="S1" s="80" t="s">
        <v>17</v>
      </c>
      <c r="T1" s="80"/>
      <c r="U1" s="80"/>
      <c r="V1" s="80"/>
      <c r="W1" s="80"/>
      <c r="X1" s="80"/>
    </row>
    <row r="2" spans="1:24" s="9" customFormat="1" ht="37.5" customHeight="1">
      <c r="A2" s="8"/>
      <c r="B2" s="82" t="s">
        <v>38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</row>
    <row r="3" spans="1:24" s="9" customFormat="1" ht="33" customHeight="1">
      <c r="A3" s="8"/>
      <c r="B3" s="3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3"/>
      <c r="X3" s="3"/>
    </row>
    <row r="4" spans="1:24" s="9" customFormat="1" ht="22.5" customHeight="1">
      <c r="A4" s="8"/>
      <c r="B4" s="3"/>
      <c r="C4" s="4"/>
      <c r="D4" s="10"/>
      <c r="E4" s="10"/>
      <c r="F4" s="10"/>
      <c r="G4" s="10"/>
      <c r="H4" s="10"/>
      <c r="I4" s="10"/>
      <c r="J4" s="4"/>
      <c r="K4" s="4"/>
      <c r="L4" s="4"/>
      <c r="M4" s="4"/>
      <c r="N4" s="4"/>
      <c r="O4" s="4"/>
      <c r="P4" s="16"/>
      <c r="Q4" s="16"/>
      <c r="R4" s="16"/>
      <c r="S4" s="4"/>
      <c r="T4" s="4"/>
      <c r="U4" s="4"/>
      <c r="V4" s="4"/>
      <c r="W4" s="83" t="s">
        <v>33</v>
      </c>
      <c r="X4" s="83"/>
    </row>
    <row r="5" spans="1:24" s="2" customFormat="1" ht="99" customHeight="1">
      <c r="A5" s="27"/>
      <c r="B5" s="77" t="s">
        <v>18</v>
      </c>
      <c r="C5" s="77" t="s">
        <v>19</v>
      </c>
      <c r="D5" s="34" t="s">
        <v>7</v>
      </c>
      <c r="E5" s="34"/>
      <c r="F5" s="34"/>
      <c r="G5" s="34"/>
      <c r="H5" s="34"/>
      <c r="I5" s="76" t="s">
        <v>42</v>
      </c>
      <c r="J5" s="76"/>
      <c r="K5" s="76"/>
      <c r="L5" s="76"/>
      <c r="M5" s="76" t="s">
        <v>39</v>
      </c>
      <c r="N5" s="76"/>
      <c r="O5" s="76"/>
      <c r="P5" s="76" t="s">
        <v>40</v>
      </c>
      <c r="Q5" s="76"/>
      <c r="R5" s="76"/>
      <c r="S5" s="76" t="s">
        <v>41</v>
      </c>
      <c r="T5" s="76"/>
      <c r="U5" s="76"/>
      <c r="V5" s="84" t="s">
        <v>43</v>
      </c>
      <c r="W5" s="85"/>
      <c r="X5" s="86"/>
    </row>
    <row r="6" spans="1:24" s="2" customFormat="1" ht="72.75" customHeight="1">
      <c r="A6" s="27"/>
      <c r="B6" s="77"/>
      <c r="C6" s="77"/>
      <c r="D6" s="34"/>
      <c r="E6" s="34"/>
      <c r="F6" s="35" t="s">
        <v>4</v>
      </c>
      <c r="G6" s="35" t="s">
        <v>5</v>
      </c>
      <c r="H6" s="34"/>
      <c r="I6" s="76" t="s">
        <v>8</v>
      </c>
      <c r="J6" s="76"/>
      <c r="K6" s="35" t="s">
        <v>9</v>
      </c>
      <c r="L6" s="33" t="s">
        <v>0</v>
      </c>
      <c r="M6" s="35" t="s">
        <v>8</v>
      </c>
      <c r="N6" s="35" t="s">
        <v>9</v>
      </c>
      <c r="O6" s="35" t="s">
        <v>0</v>
      </c>
      <c r="P6" s="35" t="s">
        <v>8</v>
      </c>
      <c r="Q6" s="35" t="s">
        <v>9</v>
      </c>
      <c r="R6" s="35" t="s">
        <v>0</v>
      </c>
      <c r="S6" s="33" t="s">
        <v>8</v>
      </c>
      <c r="T6" s="35" t="s">
        <v>9</v>
      </c>
      <c r="U6" s="35" t="s">
        <v>0</v>
      </c>
      <c r="V6" s="33" t="s">
        <v>8</v>
      </c>
      <c r="W6" s="35" t="s">
        <v>9</v>
      </c>
      <c r="X6" s="35" t="s">
        <v>0</v>
      </c>
    </row>
    <row r="7" spans="1:24" s="19" customFormat="1" ht="32.25" customHeight="1">
      <c r="A7" s="28">
        <v>10116</v>
      </c>
      <c r="B7" s="37" t="s">
        <v>10</v>
      </c>
      <c r="C7" s="38" t="s">
        <v>1</v>
      </c>
      <c r="D7" s="36" t="e">
        <f>SUM(E7+H7)</f>
        <v>#REF!</v>
      </c>
      <c r="E7" s="36" t="e">
        <f>SUM(#REF!)</f>
        <v>#REF!</v>
      </c>
      <c r="F7" s="36" t="e">
        <f>SUM(#REF!)</f>
        <v>#REF!</v>
      </c>
      <c r="G7" s="36" t="e">
        <f>SUM(#REF!)</f>
        <v>#REF!</v>
      </c>
      <c r="H7" s="36" t="e">
        <f>SUM(#REF!)</f>
        <v>#REF!</v>
      </c>
      <c r="I7" s="39">
        <v>27922.799</v>
      </c>
      <c r="J7" s="40">
        <v>722.1</v>
      </c>
      <c r="K7" s="40"/>
      <c r="L7" s="41">
        <f aca="true" t="shared" si="0" ref="L7:L12">J7+K7</f>
        <v>722.1</v>
      </c>
      <c r="M7" s="41">
        <v>966.997</v>
      </c>
      <c r="N7" s="41"/>
      <c r="O7" s="41">
        <f>M7+N7</f>
        <v>966.997</v>
      </c>
      <c r="P7" s="41">
        <v>734.513</v>
      </c>
      <c r="Q7" s="41"/>
      <c r="R7" s="41">
        <f aca="true" t="shared" si="1" ref="R7:R28">P7+Q7</f>
        <v>734.513</v>
      </c>
      <c r="S7" s="40">
        <f>(P7/M7)*100</f>
        <v>75.95814671607049</v>
      </c>
      <c r="T7" s="71" t="e">
        <f>(Q7/N7)*100</f>
        <v>#DIV/0!</v>
      </c>
      <c r="U7" s="40">
        <f>(R7/O7)*100</f>
        <v>75.95814671607049</v>
      </c>
      <c r="V7" s="40">
        <f>P7/J7*100-100</f>
        <v>1.719013986982418</v>
      </c>
      <c r="W7" s="71" t="e">
        <f>Q7/K7*100-100</f>
        <v>#DIV/0!</v>
      </c>
      <c r="X7" s="40">
        <f>R7/L7*100-100</f>
        <v>1.719013986982418</v>
      </c>
    </row>
    <row r="8" spans="1:24" s="2" customFormat="1" ht="24.75" customHeight="1" hidden="1">
      <c r="A8" s="27"/>
      <c r="B8" s="64"/>
      <c r="C8" s="43" t="s">
        <v>34</v>
      </c>
      <c r="D8" s="44"/>
      <c r="E8" s="44"/>
      <c r="F8" s="45"/>
      <c r="G8" s="45"/>
      <c r="H8" s="45"/>
      <c r="I8" s="40"/>
      <c r="J8" s="40"/>
      <c r="K8" s="40"/>
      <c r="L8" s="40">
        <f t="shared" si="0"/>
        <v>0</v>
      </c>
      <c r="M8" s="40"/>
      <c r="N8" s="40"/>
      <c r="O8" s="40">
        <f aca="true" t="shared" si="2" ref="O8:O28">M8+N8</f>
        <v>0</v>
      </c>
      <c r="P8" s="40"/>
      <c r="Q8" s="40"/>
      <c r="R8" s="40">
        <f t="shared" si="1"/>
        <v>0</v>
      </c>
      <c r="S8" s="40" t="e">
        <f aca="true" t="shared" si="3" ref="S8:S30">(P8/M8)*100</f>
        <v>#DIV/0!</v>
      </c>
      <c r="T8" s="40" t="e">
        <f aca="true" t="shared" si="4" ref="T8:T30">(Q8/N8)*100</f>
        <v>#DIV/0!</v>
      </c>
      <c r="U8" s="40" t="e">
        <f aca="true" t="shared" si="5" ref="U8:U30">(R8/O8)*100</f>
        <v>#DIV/0!</v>
      </c>
      <c r="V8" s="40" t="e">
        <f aca="true" t="shared" si="6" ref="V8:V30">P8/J8*100-100</f>
        <v>#DIV/0!</v>
      </c>
      <c r="W8" s="40" t="e">
        <f aca="true" t="shared" si="7" ref="W8:W30">Q8/K8*100-100</f>
        <v>#DIV/0!</v>
      </c>
      <c r="X8" s="40" t="e">
        <f aca="true" t="shared" si="8" ref="X8:X30">R8/L8*100-100</f>
        <v>#DIV/0!</v>
      </c>
    </row>
    <row r="9" spans="1:24" s="2" customFormat="1" ht="24.75" customHeight="1" hidden="1">
      <c r="A9" s="27"/>
      <c r="B9" s="64"/>
      <c r="C9" s="43" t="s">
        <v>34</v>
      </c>
      <c r="D9" s="48"/>
      <c r="E9" s="48"/>
      <c r="F9" s="46"/>
      <c r="G9" s="46"/>
      <c r="H9" s="46"/>
      <c r="I9" s="47"/>
      <c r="J9" s="40"/>
      <c r="K9" s="40"/>
      <c r="L9" s="40">
        <f t="shared" si="0"/>
        <v>0</v>
      </c>
      <c r="M9" s="40"/>
      <c r="N9" s="40"/>
      <c r="O9" s="40">
        <f t="shared" si="2"/>
        <v>0</v>
      </c>
      <c r="P9" s="40"/>
      <c r="Q9" s="40"/>
      <c r="R9" s="40">
        <f t="shared" si="1"/>
        <v>0</v>
      </c>
      <c r="S9" s="40" t="e">
        <f t="shared" si="3"/>
        <v>#DIV/0!</v>
      </c>
      <c r="T9" s="40" t="e">
        <f t="shared" si="4"/>
        <v>#DIV/0!</v>
      </c>
      <c r="U9" s="40" t="e">
        <f t="shared" si="5"/>
        <v>#DIV/0!</v>
      </c>
      <c r="V9" s="40" t="e">
        <f t="shared" si="6"/>
        <v>#DIV/0!</v>
      </c>
      <c r="W9" s="40" t="e">
        <f t="shared" si="7"/>
        <v>#DIV/0!</v>
      </c>
      <c r="X9" s="40" t="e">
        <f t="shared" si="8"/>
        <v>#DIV/0!</v>
      </c>
    </row>
    <row r="10" spans="1:24" s="19" customFormat="1" ht="78" customHeight="1">
      <c r="A10" s="28">
        <v>110000</v>
      </c>
      <c r="B10" s="37" t="s">
        <v>11</v>
      </c>
      <c r="C10" s="38" t="s">
        <v>35</v>
      </c>
      <c r="D10" s="36" t="e">
        <f>SUM(E10+H10)</f>
        <v>#REF!</v>
      </c>
      <c r="E10" s="36" t="e">
        <f>SUM(#REF!)</f>
        <v>#REF!</v>
      </c>
      <c r="F10" s="42" t="e">
        <f>SUM(#REF!)</f>
        <v>#REF!</v>
      </c>
      <c r="G10" s="42" t="e">
        <f>SUM(#REF!)</f>
        <v>#REF!</v>
      </c>
      <c r="H10" s="42" t="e">
        <f>SUM(#REF!)</f>
        <v>#REF!</v>
      </c>
      <c r="I10" s="41">
        <v>387</v>
      </c>
      <c r="J10" s="40">
        <v>217.9</v>
      </c>
      <c r="K10" s="40">
        <v>22.4</v>
      </c>
      <c r="L10" s="41">
        <f t="shared" si="0"/>
        <v>240.3</v>
      </c>
      <c r="M10" s="41">
        <v>374.9</v>
      </c>
      <c r="N10" s="41">
        <v>6</v>
      </c>
      <c r="O10" s="41">
        <f t="shared" si="2"/>
        <v>380.9</v>
      </c>
      <c r="P10" s="41">
        <v>262.765</v>
      </c>
      <c r="Q10" s="41">
        <v>2.02</v>
      </c>
      <c r="R10" s="41">
        <f t="shared" si="1"/>
        <v>264.78499999999997</v>
      </c>
      <c r="S10" s="40">
        <f t="shared" si="3"/>
        <v>70.08935716190985</v>
      </c>
      <c r="T10" s="40">
        <f t="shared" si="4"/>
        <v>33.666666666666664</v>
      </c>
      <c r="U10" s="40">
        <f t="shared" si="5"/>
        <v>69.51562089787345</v>
      </c>
      <c r="V10" s="40">
        <f t="shared" si="6"/>
        <v>20.589720055071112</v>
      </c>
      <c r="W10" s="40">
        <f t="shared" si="7"/>
        <v>-90.98214285714286</v>
      </c>
      <c r="X10" s="40">
        <f t="shared" si="8"/>
        <v>10.18934665002078</v>
      </c>
    </row>
    <row r="11" spans="1:24" s="19" customFormat="1" ht="55.5" customHeight="1">
      <c r="A11" s="28">
        <v>100000</v>
      </c>
      <c r="B11" s="78" t="s">
        <v>12</v>
      </c>
      <c r="C11" s="38" t="s">
        <v>2</v>
      </c>
      <c r="D11" s="36" t="e">
        <f>SUM(E11+H11)</f>
        <v>#REF!</v>
      </c>
      <c r="E11" s="36" t="e">
        <f>SUM(#REF!+#REF!+#REF!+#REF!+#REF!+#REF!)</f>
        <v>#REF!</v>
      </c>
      <c r="F11" s="42" t="e">
        <f>SUM(#REF!+#REF!+#REF!+#REF!+#REF!+#REF!)</f>
        <v>#REF!</v>
      </c>
      <c r="G11" s="35" t="e">
        <f>SUM(#REF!+#REF!+#REF!+#REF!+#REF!+#REF!)</f>
        <v>#REF!</v>
      </c>
      <c r="H11" s="36" t="e">
        <f>SUM(#REF!+#REF!+#REF!+#REF!+#REF!+#REF!)</f>
        <v>#REF!</v>
      </c>
      <c r="I11" s="39">
        <v>42921.254</v>
      </c>
      <c r="J11" s="40">
        <v>270.5</v>
      </c>
      <c r="K11" s="40">
        <v>754.3</v>
      </c>
      <c r="L11" s="41">
        <f t="shared" si="0"/>
        <v>1024.8</v>
      </c>
      <c r="M11" s="41">
        <v>239.87</v>
      </c>
      <c r="N11" s="41">
        <v>930.52</v>
      </c>
      <c r="O11" s="41">
        <f t="shared" si="2"/>
        <v>1170.3899999999999</v>
      </c>
      <c r="P11" s="41">
        <v>134</v>
      </c>
      <c r="Q11" s="41">
        <v>25.395</v>
      </c>
      <c r="R11" s="41">
        <f t="shared" si="1"/>
        <v>159.395</v>
      </c>
      <c r="S11" s="40">
        <f t="shared" si="3"/>
        <v>55.86359277942219</v>
      </c>
      <c r="T11" s="40">
        <f t="shared" si="4"/>
        <v>2.7291192021665305</v>
      </c>
      <c r="U11" s="40">
        <f t="shared" si="5"/>
        <v>13.618964618631399</v>
      </c>
      <c r="V11" s="40">
        <f t="shared" si="6"/>
        <v>-50.46210720887246</v>
      </c>
      <c r="W11" s="40">
        <f t="shared" si="7"/>
        <v>-96.63330239957577</v>
      </c>
      <c r="X11" s="40">
        <f t="shared" si="8"/>
        <v>-84.44623341139734</v>
      </c>
    </row>
    <row r="12" spans="1:24" s="2" customFormat="1" ht="26.25" customHeight="1" hidden="1">
      <c r="A12" s="27"/>
      <c r="B12" s="79"/>
      <c r="C12" s="43" t="s">
        <v>34</v>
      </c>
      <c r="D12" s="46"/>
      <c r="E12" s="46"/>
      <c r="F12" s="45"/>
      <c r="G12" s="48"/>
      <c r="H12" s="46"/>
      <c r="I12" s="47"/>
      <c r="J12" s="40"/>
      <c r="K12" s="40"/>
      <c r="L12" s="40">
        <f t="shared" si="0"/>
        <v>0</v>
      </c>
      <c r="M12" s="40"/>
      <c r="N12" s="40"/>
      <c r="O12" s="40">
        <f t="shared" si="2"/>
        <v>0</v>
      </c>
      <c r="P12" s="40"/>
      <c r="Q12" s="40"/>
      <c r="R12" s="40">
        <f t="shared" si="1"/>
        <v>0</v>
      </c>
      <c r="S12" s="40" t="e">
        <f t="shared" si="3"/>
        <v>#DIV/0!</v>
      </c>
      <c r="T12" s="40" t="e">
        <f t="shared" si="4"/>
        <v>#DIV/0!</v>
      </c>
      <c r="U12" s="40" t="e">
        <f t="shared" si="5"/>
        <v>#DIV/0!</v>
      </c>
      <c r="V12" s="40" t="e">
        <f t="shared" si="6"/>
        <v>#DIV/0!</v>
      </c>
      <c r="W12" s="40" t="e">
        <f t="shared" si="7"/>
        <v>#DIV/0!</v>
      </c>
      <c r="X12" s="40" t="e">
        <f t="shared" si="8"/>
        <v>#DIV/0!</v>
      </c>
    </row>
    <row r="13" spans="1:24" s="19" customFormat="1" ht="27" customHeight="1">
      <c r="A13" s="28"/>
      <c r="B13" s="78" t="s">
        <v>20</v>
      </c>
      <c r="C13" s="38" t="s">
        <v>21</v>
      </c>
      <c r="D13" s="36"/>
      <c r="E13" s="36"/>
      <c r="F13" s="42"/>
      <c r="G13" s="42"/>
      <c r="H13" s="42"/>
      <c r="I13" s="41"/>
      <c r="J13" s="41">
        <f>J15+J17+J19</f>
        <v>0</v>
      </c>
      <c r="K13" s="41">
        <f aca="true" t="shared" si="9" ref="K13:R13">K15+K17+K19</f>
        <v>132.6</v>
      </c>
      <c r="L13" s="41">
        <f t="shared" si="9"/>
        <v>132.6</v>
      </c>
      <c r="M13" s="41">
        <f t="shared" si="9"/>
        <v>0</v>
      </c>
      <c r="N13" s="41">
        <f t="shared" si="9"/>
        <v>8026.63</v>
      </c>
      <c r="O13" s="41">
        <f t="shared" si="9"/>
        <v>8026.63</v>
      </c>
      <c r="P13" s="41">
        <f t="shared" si="9"/>
        <v>0</v>
      </c>
      <c r="Q13" s="41">
        <f t="shared" si="9"/>
        <v>10.093</v>
      </c>
      <c r="R13" s="41">
        <f t="shared" si="9"/>
        <v>10.093</v>
      </c>
      <c r="S13" s="71" t="e">
        <f t="shared" si="3"/>
        <v>#DIV/0!</v>
      </c>
      <c r="T13" s="40">
        <f t="shared" si="4"/>
        <v>0.12574392989336744</v>
      </c>
      <c r="U13" s="40">
        <f t="shared" si="5"/>
        <v>0.12574392989336744</v>
      </c>
      <c r="V13" s="71" t="e">
        <f t="shared" si="6"/>
        <v>#DIV/0!</v>
      </c>
      <c r="W13" s="40">
        <f t="shared" si="7"/>
        <v>-92.38838612368023</v>
      </c>
      <c r="X13" s="40">
        <f t="shared" si="8"/>
        <v>-92.38838612368023</v>
      </c>
    </row>
    <row r="14" spans="1:24" s="19" customFormat="1" ht="27" customHeight="1" hidden="1">
      <c r="A14" s="28"/>
      <c r="B14" s="79"/>
      <c r="C14" s="43" t="s">
        <v>34</v>
      </c>
      <c r="D14" s="46"/>
      <c r="E14" s="46"/>
      <c r="F14" s="45"/>
      <c r="G14" s="45"/>
      <c r="H14" s="45"/>
      <c r="I14" s="40"/>
      <c r="J14" s="40">
        <f>J16+J18</f>
        <v>0</v>
      </c>
      <c r="K14" s="40">
        <f aca="true" t="shared" si="10" ref="K14:R14">K16+K18</f>
        <v>0</v>
      </c>
      <c r="L14" s="40">
        <f t="shared" si="10"/>
        <v>0</v>
      </c>
      <c r="M14" s="40">
        <f t="shared" si="10"/>
        <v>0</v>
      </c>
      <c r="N14" s="40">
        <f t="shared" si="10"/>
        <v>0</v>
      </c>
      <c r="O14" s="40">
        <f t="shared" si="10"/>
        <v>0</v>
      </c>
      <c r="P14" s="40">
        <f t="shared" si="10"/>
        <v>0</v>
      </c>
      <c r="Q14" s="40">
        <f t="shared" si="10"/>
        <v>0</v>
      </c>
      <c r="R14" s="40">
        <f t="shared" si="10"/>
        <v>0</v>
      </c>
      <c r="S14" s="40" t="e">
        <f t="shared" si="3"/>
        <v>#DIV/0!</v>
      </c>
      <c r="T14" s="40" t="e">
        <f t="shared" si="4"/>
        <v>#DIV/0!</v>
      </c>
      <c r="U14" s="40" t="e">
        <f t="shared" si="5"/>
        <v>#DIV/0!</v>
      </c>
      <c r="V14" s="40" t="e">
        <f t="shared" si="6"/>
        <v>#DIV/0!</v>
      </c>
      <c r="W14" s="40" t="e">
        <f t="shared" si="7"/>
        <v>#DIV/0!</v>
      </c>
      <c r="X14" s="40" t="e">
        <f t="shared" si="8"/>
        <v>#DIV/0!</v>
      </c>
    </row>
    <row r="15" spans="1:24" s="2" customFormat="1" ht="71.25" customHeight="1">
      <c r="A15" s="27"/>
      <c r="B15" s="74" t="s">
        <v>13</v>
      </c>
      <c r="C15" s="43" t="s">
        <v>22</v>
      </c>
      <c r="D15" s="46"/>
      <c r="E15" s="46"/>
      <c r="F15" s="45"/>
      <c r="G15" s="45"/>
      <c r="H15" s="45"/>
      <c r="I15" s="40"/>
      <c r="J15" s="40"/>
      <c r="K15" s="40">
        <v>115.6</v>
      </c>
      <c r="L15" s="40">
        <f>J15+K15</f>
        <v>115.6</v>
      </c>
      <c r="M15" s="40"/>
      <c r="N15" s="40"/>
      <c r="O15" s="40">
        <f t="shared" si="2"/>
        <v>0</v>
      </c>
      <c r="P15" s="40"/>
      <c r="Q15" s="40"/>
      <c r="R15" s="40">
        <f>P15+Q15</f>
        <v>0</v>
      </c>
      <c r="S15" s="71" t="e">
        <f t="shared" si="3"/>
        <v>#DIV/0!</v>
      </c>
      <c r="T15" s="71" t="e">
        <f t="shared" si="4"/>
        <v>#DIV/0!</v>
      </c>
      <c r="U15" s="71" t="e">
        <f t="shared" si="5"/>
        <v>#DIV/0!</v>
      </c>
      <c r="V15" s="40"/>
      <c r="W15" s="71">
        <f t="shared" si="7"/>
        <v>-100</v>
      </c>
      <c r="X15" s="71">
        <f t="shared" si="8"/>
        <v>-100</v>
      </c>
    </row>
    <row r="16" spans="1:24" s="2" customFormat="1" ht="26.25" customHeight="1" hidden="1">
      <c r="A16" s="27"/>
      <c r="B16" s="75"/>
      <c r="C16" s="43" t="s">
        <v>34</v>
      </c>
      <c r="D16" s="46"/>
      <c r="E16" s="46"/>
      <c r="F16" s="45"/>
      <c r="G16" s="45"/>
      <c r="H16" s="45"/>
      <c r="I16" s="40"/>
      <c r="J16" s="40"/>
      <c r="K16" s="40"/>
      <c r="L16" s="40">
        <f>J16+K16</f>
        <v>0</v>
      </c>
      <c r="M16" s="40"/>
      <c r="N16" s="40"/>
      <c r="O16" s="40">
        <f t="shared" si="2"/>
        <v>0</v>
      </c>
      <c r="P16" s="40"/>
      <c r="Q16" s="40"/>
      <c r="R16" s="40">
        <f t="shared" si="1"/>
        <v>0</v>
      </c>
      <c r="S16" s="40" t="e">
        <f t="shared" si="3"/>
        <v>#DIV/0!</v>
      </c>
      <c r="T16" s="40" t="e">
        <f t="shared" si="4"/>
        <v>#DIV/0!</v>
      </c>
      <c r="U16" s="40" t="e">
        <f t="shared" si="5"/>
        <v>#DIV/0!</v>
      </c>
      <c r="V16" s="40" t="e">
        <f t="shared" si="6"/>
        <v>#DIV/0!</v>
      </c>
      <c r="W16" s="40" t="e">
        <f t="shared" si="7"/>
        <v>#DIV/0!</v>
      </c>
      <c r="X16" s="40" t="e">
        <f t="shared" si="8"/>
        <v>#DIV/0!</v>
      </c>
    </row>
    <row r="17" spans="1:24" s="2" customFormat="1" ht="78.75">
      <c r="A17" s="27"/>
      <c r="B17" s="74" t="s">
        <v>14</v>
      </c>
      <c r="C17" s="43" t="s">
        <v>23</v>
      </c>
      <c r="D17" s="46"/>
      <c r="E17" s="46"/>
      <c r="F17" s="45"/>
      <c r="G17" s="45"/>
      <c r="H17" s="45"/>
      <c r="I17" s="40"/>
      <c r="J17" s="40"/>
      <c r="K17" s="40"/>
      <c r="L17" s="40">
        <f>J17+K17</f>
        <v>0</v>
      </c>
      <c r="M17" s="40"/>
      <c r="N17" s="40">
        <v>8000</v>
      </c>
      <c r="O17" s="40">
        <f t="shared" si="2"/>
        <v>8000</v>
      </c>
      <c r="P17" s="40"/>
      <c r="Q17" s="40"/>
      <c r="R17" s="40">
        <f t="shared" si="1"/>
        <v>0</v>
      </c>
      <c r="S17" s="71" t="e">
        <f t="shared" si="3"/>
        <v>#DIV/0!</v>
      </c>
      <c r="T17" s="40">
        <f t="shared" si="4"/>
        <v>0</v>
      </c>
      <c r="U17" s="40">
        <f t="shared" si="5"/>
        <v>0</v>
      </c>
      <c r="V17" s="71" t="e">
        <f t="shared" si="6"/>
        <v>#DIV/0!</v>
      </c>
      <c r="W17" s="71" t="e">
        <f t="shared" si="7"/>
        <v>#DIV/0!</v>
      </c>
      <c r="X17" s="71" t="e">
        <f t="shared" si="8"/>
        <v>#DIV/0!</v>
      </c>
    </row>
    <row r="18" spans="1:24" s="2" customFormat="1" ht="21.75" customHeight="1" hidden="1">
      <c r="A18" s="27"/>
      <c r="B18" s="75"/>
      <c r="C18" s="43" t="s">
        <v>34</v>
      </c>
      <c r="D18" s="46"/>
      <c r="E18" s="46"/>
      <c r="F18" s="45"/>
      <c r="G18" s="45"/>
      <c r="H18" s="45"/>
      <c r="I18" s="40"/>
      <c r="J18" s="40"/>
      <c r="K18" s="40"/>
      <c r="L18" s="40">
        <f>J18+K18</f>
        <v>0</v>
      </c>
      <c r="M18" s="40"/>
      <c r="N18" s="40"/>
      <c r="O18" s="40">
        <f t="shared" si="2"/>
        <v>0</v>
      </c>
      <c r="P18" s="40"/>
      <c r="Q18" s="40"/>
      <c r="R18" s="40">
        <f t="shared" si="1"/>
        <v>0</v>
      </c>
      <c r="S18" s="40" t="e">
        <f t="shared" si="3"/>
        <v>#DIV/0!</v>
      </c>
      <c r="T18" s="40" t="e">
        <f t="shared" si="4"/>
        <v>#DIV/0!</v>
      </c>
      <c r="U18" s="40" t="e">
        <f t="shared" si="5"/>
        <v>#DIV/0!</v>
      </c>
      <c r="V18" s="40" t="e">
        <f t="shared" si="6"/>
        <v>#DIV/0!</v>
      </c>
      <c r="W18" s="40" t="e">
        <f t="shared" si="7"/>
        <v>#DIV/0!</v>
      </c>
      <c r="X18" s="40" t="e">
        <f t="shared" si="8"/>
        <v>#DIV/0!</v>
      </c>
    </row>
    <row r="19" spans="1:24" s="2" customFormat="1" ht="78.75">
      <c r="A19" s="27"/>
      <c r="B19" s="49" t="s">
        <v>15</v>
      </c>
      <c r="C19" s="43" t="s">
        <v>24</v>
      </c>
      <c r="D19" s="46"/>
      <c r="E19" s="46"/>
      <c r="F19" s="45"/>
      <c r="G19" s="45"/>
      <c r="H19" s="45"/>
      <c r="I19" s="40"/>
      <c r="J19" s="40"/>
      <c r="K19" s="40">
        <v>17</v>
      </c>
      <c r="L19" s="40">
        <f>J19+K19</f>
        <v>17</v>
      </c>
      <c r="M19" s="40"/>
      <c r="N19" s="40">
        <v>26.63</v>
      </c>
      <c r="O19" s="40">
        <f t="shared" si="2"/>
        <v>26.63</v>
      </c>
      <c r="P19" s="40"/>
      <c r="Q19" s="40">
        <v>10.093</v>
      </c>
      <c r="R19" s="40">
        <f t="shared" si="1"/>
        <v>10.093</v>
      </c>
      <c r="S19" s="71" t="e">
        <f t="shared" si="3"/>
        <v>#DIV/0!</v>
      </c>
      <c r="T19" s="40">
        <f t="shared" si="4"/>
        <v>37.900863687570414</v>
      </c>
      <c r="U19" s="40">
        <f t="shared" si="5"/>
        <v>37.900863687570414</v>
      </c>
      <c r="V19" s="71" t="e">
        <f t="shared" si="6"/>
        <v>#DIV/0!</v>
      </c>
      <c r="W19" s="40">
        <f t="shared" si="7"/>
        <v>-40.62941176470588</v>
      </c>
      <c r="X19" s="40">
        <f t="shared" si="8"/>
        <v>-40.62941176470588</v>
      </c>
    </row>
    <row r="20" spans="1:24" s="19" customFormat="1" ht="24.75" customHeight="1">
      <c r="A20" s="28"/>
      <c r="B20" s="78" t="s">
        <v>16</v>
      </c>
      <c r="C20" s="38" t="s">
        <v>25</v>
      </c>
      <c r="D20" s="36"/>
      <c r="E20" s="36"/>
      <c r="F20" s="42"/>
      <c r="G20" s="42"/>
      <c r="H20" s="42"/>
      <c r="I20" s="41"/>
      <c r="J20" s="41"/>
      <c r="K20" s="41"/>
      <c r="L20" s="41"/>
      <c r="M20" s="41"/>
      <c r="N20" s="41">
        <v>0.27</v>
      </c>
      <c r="O20" s="41">
        <v>0.3</v>
      </c>
      <c r="P20" s="41"/>
      <c r="Q20" s="41"/>
      <c r="R20" s="41"/>
      <c r="S20" s="71" t="e">
        <f t="shared" si="3"/>
        <v>#DIV/0!</v>
      </c>
      <c r="T20" s="40">
        <f t="shared" si="4"/>
        <v>0</v>
      </c>
      <c r="U20" s="40">
        <f t="shared" si="5"/>
        <v>0</v>
      </c>
      <c r="V20" s="71" t="e">
        <f t="shared" si="6"/>
        <v>#DIV/0!</v>
      </c>
      <c r="W20" s="71" t="e">
        <f t="shared" si="7"/>
        <v>#DIV/0!</v>
      </c>
      <c r="X20" s="71" t="e">
        <f t="shared" si="8"/>
        <v>#DIV/0!</v>
      </c>
    </row>
    <row r="21" spans="1:24" s="19" customFormat="1" ht="24.75" customHeight="1" hidden="1">
      <c r="A21" s="28"/>
      <c r="B21" s="79"/>
      <c r="C21" s="43" t="s">
        <v>34</v>
      </c>
      <c r="D21" s="46"/>
      <c r="E21" s="46"/>
      <c r="F21" s="45"/>
      <c r="G21" s="45"/>
      <c r="H21" s="45"/>
      <c r="I21" s="40"/>
      <c r="J21" s="40">
        <f>SUM(J20)</f>
        <v>0</v>
      </c>
      <c r="K21" s="40"/>
      <c r="L21" s="40">
        <f>L24</f>
        <v>0</v>
      </c>
      <c r="M21" s="40"/>
      <c r="N21" s="40"/>
      <c r="O21" s="40">
        <f t="shared" si="2"/>
        <v>0</v>
      </c>
      <c r="P21" s="40"/>
      <c r="Q21" s="40"/>
      <c r="R21" s="40">
        <f t="shared" si="1"/>
        <v>0</v>
      </c>
      <c r="S21" s="40" t="e">
        <f t="shared" si="3"/>
        <v>#DIV/0!</v>
      </c>
      <c r="T21" s="40" t="e">
        <f t="shared" si="4"/>
        <v>#DIV/0!</v>
      </c>
      <c r="U21" s="40" t="e">
        <f t="shared" si="5"/>
        <v>#DIV/0!</v>
      </c>
      <c r="V21" s="40" t="e">
        <f t="shared" si="6"/>
        <v>#DIV/0!</v>
      </c>
      <c r="W21" s="40" t="e">
        <f t="shared" si="7"/>
        <v>#DIV/0!</v>
      </c>
      <c r="X21" s="40" t="e">
        <f t="shared" si="8"/>
        <v>#DIV/0!</v>
      </c>
    </row>
    <row r="22" spans="1:24" s="2" customFormat="1" ht="52.5">
      <c r="A22" s="27"/>
      <c r="B22" s="49" t="s">
        <v>26</v>
      </c>
      <c r="C22" s="43" t="s">
        <v>29</v>
      </c>
      <c r="D22" s="46"/>
      <c r="E22" s="46"/>
      <c r="F22" s="45"/>
      <c r="G22" s="45"/>
      <c r="H22" s="45"/>
      <c r="I22" s="40"/>
      <c r="J22" s="40"/>
      <c r="K22" s="40"/>
      <c r="L22" s="40">
        <f>J22+K22</f>
        <v>0</v>
      </c>
      <c r="M22" s="40"/>
      <c r="N22" s="40">
        <v>0.27</v>
      </c>
      <c r="O22" s="40">
        <f t="shared" si="2"/>
        <v>0.27</v>
      </c>
      <c r="P22" s="40"/>
      <c r="Q22" s="40"/>
      <c r="R22" s="40">
        <f t="shared" si="1"/>
        <v>0</v>
      </c>
      <c r="S22" s="40"/>
      <c r="T22" s="40">
        <f t="shared" si="4"/>
        <v>0</v>
      </c>
      <c r="U22" s="40">
        <f t="shared" si="5"/>
        <v>0</v>
      </c>
      <c r="V22" s="71" t="e">
        <f t="shared" si="6"/>
        <v>#DIV/0!</v>
      </c>
      <c r="W22" s="71" t="e">
        <f t="shared" si="7"/>
        <v>#DIV/0!</v>
      </c>
      <c r="X22" s="71" t="e">
        <f t="shared" si="8"/>
        <v>#DIV/0!</v>
      </c>
    </row>
    <row r="23" spans="1:24" s="2" customFormat="1" ht="52.5" hidden="1">
      <c r="A23" s="27"/>
      <c r="B23" s="74" t="s">
        <v>31</v>
      </c>
      <c r="C23" s="43" t="s">
        <v>32</v>
      </c>
      <c r="D23" s="46"/>
      <c r="E23" s="46"/>
      <c r="F23" s="45"/>
      <c r="G23" s="45"/>
      <c r="H23" s="45"/>
      <c r="I23" s="40"/>
      <c r="J23" s="40"/>
      <c r="K23" s="40"/>
      <c r="L23" s="40">
        <f>J23+K23</f>
        <v>0</v>
      </c>
      <c r="M23" s="40"/>
      <c r="N23" s="40"/>
      <c r="O23" s="40">
        <f t="shared" si="2"/>
        <v>0</v>
      </c>
      <c r="P23" s="40"/>
      <c r="Q23" s="40"/>
      <c r="R23" s="40">
        <f t="shared" si="1"/>
        <v>0</v>
      </c>
      <c r="S23" s="40" t="e">
        <f t="shared" si="3"/>
        <v>#DIV/0!</v>
      </c>
      <c r="T23" s="40"/>
      <c r="U23" s="40" t="e">
        <f t="shared" si="5"/>
        <v>#DIV/0!</v>
      </c>
      <c r="V23" s="40" t="e">
        <f t="shared" si="6"/>
        <v>#DIV/0!</v>
      </c>
      <c r="W23" s="40"/>
      <c r="X23" s="40" t="e">
        <f t="shared" si="8"/>
        <v>#DIV/0!</v>
      </c>
    </row>
    <row r="24" spans="1:24" s="2" customFormat="1" ht="23.25" customHeight="1" hidden="1">
      <c r="A24" s="27"/>
      <c r="B24" s="75"/>
      <c r="C24" s="43" t="s">
        <v>34</v>
      </c>
      <c r="D24" s="46"/>
      <c r="E24" s="46"/>
      <c r="F24" s="45"/>
      <c r="G24" s="45"/>
      <c r="H24" s="45"/>
      <c r="I24" s="40"/>
      <c r="J24" s="40"/>
      <c r="K24" s="40"/>
      <c r="L24" s="40">
        <f>J24+K24</f>
        <v>0</v>
      </c>
      <c r="M24" s="40"/>
      <c r="N24" s="40"/>
      <c r="O24" s="40">
        <f t="shared" si="2"/>
        <v>0</v>
      </c>
      <c r="P24" s="40"/>
      <c r="Q24" s="40"/>
      <c r="R24" s="40">
        <f t="shared" si="1"/>
        <v>0</v>
      </c>
      <c r="S24" s="40" t="e">
        <f t="shared" si="3"/>
        <v>#DIV/0!</v>
      </c>
      <c r="T24" s="40"/>
      <c r="U24" s="40" t="e">
        <f t="shared" si="5"/>
        <v>#DIV/0!</v>
      </c>
      <c r="V24" s="40" t="e">
        <f t="shared" si="6"/>
        <v>#DIV/0!</v>
      </c>
      <c r="W24" s="40"/>
      <c r="X24" s="40" t="e">
        <f t="shared" si="8"/>
        <v>#DIV/0!</v>
      </c>
    </row>
    <row r="25" spans="1:25" s="19" customFormat="1" ht="66.75" customHeight="1">
      <c r="A25" s="28"/>
      <c r="B25" s="78" t="s">
        <v>27</v>
      </c>
      <c r="C25" s="38" t="s">
        <v>6</v>
      </c>
      <c r="D25" s="36"/>
      <c r="E25" s="36"/>
      <c r="F25" s="42"/>
      <c r="G25" s="42"/>
      <c r="H25" s="42"/>
      <c r="I25" s="41"/>
      <c r="J25" s="41">
        <f>J28</f>
        <v>0</v>
      </c>
      <c r="K25" s="41">
        <f>K28</f>
        <v>0</v>
      </c>
      <c r="L25" s="41">
        <f>L28</f>
        <v>0</v>
      </c>
      <c r="M25" s="41">
        <f aca="true" t="shared" si="11" ref="M25:R25">M28</f>
        <v>220.9</v>
      </c>
      <c r="N25" s="41">
        <f t="shared" si="11"/>
        <v>0</v>
      </c>
      <c r="O25" s="41">
        <f t="shared" si="11"/>
        <v>220.9</v>
      </c>
      <c r="P25" s="41">
        <f t="shared" si="11"/>
        <v>148.081</v>
      </c>
      <c r="Q25" s="41">
        <f t="shared" si="11"/>
        <v>0</v>
      </c>
      <c r="R25" s="41">
        <f t="shared" si="11"/>
        <v>148.081</v>
      </c>
      <c r="S25" s="40">
        <f t="shared" si="3"/>
        <v>67.03531009506564</v>
      </c>
      <c r="T25" s="71" t="e">
        <f t="shared" si="4"/>
        <v>#DIV/0!</v>
      </c>
      <c r="U25" s="40">
        <f t="shared" si="5"/>
        <v>67.03531009506564</v>
      </c>
      <c r="V25" s="71" t="e">
        <f t="shared" si="6"/>
        <v>#DIV/0!</v>
      </c>
      <c r="W25" s="71" t="e">
        <f t="shared" si="7"/>
        <v>#DIV/0!</v>
      </c>
      <c r="X25" s="71" t="e">
        <f t="shared" si="8"/>
        <v>#DIV/0!</v>
      </c>
      <c r="Y25" s="29"/>
    </row>
    <row r="26" spans="1:25" s="19" customFormat="1" ht="21.75" customHeight="1" hidden="1">
      <c r="A26" s="28"/>
      <c r="B26" s="79"/>
      <c r="C26" s="43" t="s">
        <v>34</v>
      </c>
      <c r="D26" s="46"/>
      <c r="E26" s="46"/>
      <c r="F26" s="45"/>
      <c r="G26" s="45"/>
      <c r="H26" s="45"/>
      <c r="I26" s="40"/>
      <c r="J26" s="40">
        <f>J27</f>
        <v>0</v>
      </c>
      <c r="K26" s="40">
        <f aca="true" t="shared" si="12" ref="K26:Q26">K27</f>
        <v>0</v>
      </c>
      <c r="L26" s="40">
        <f t="shared" si="12"/>
        <v>0</v>
      </c>
      <c r="M26" s="40">
        <f t="shared" si="12"/>
        <v>230</v>
      </c>
      <c r="N26" s="40">
        <f t="shared" si="12"/>
        <v>0</v>
      </c>
      <c r="O26" s="40">
        <f t="shared" si="12"/>
        <v>230</v>
      </c>
      <c r="P26" s="40">
        <f t="shared" si="12"/>
        <v>0</v>
      </c>
      <c r="Q26" s="40">
        <f t="shared" si="12"/>
        <v>0</v>
      </c>
      <c r="R26" s="40">
        <f t="shared" si="1"/>
        <v>0</v>
      </c>
      <c r="S26" s="40">
        <f t="shared" si="3"/>
        <v>0</v>
      </c>
      <c r="T26" s="40" t="e">
        <f t="shared" si="4"/>
        <v>#DIV/0!</v>
      </c>
      <c r="U26" s="40">
        <f t="shared" si="5"/>
        <v>0</v>
      </c>
      <c r="V26" s="40" t="e">
        <f t="shared" si="6"/>
        <v>#DIV/0!</v>
      </c>
      <c r="W26" s="40" t="e">
        <f t="shared" si="7"/>
        <v>#DIV/0!</v>
      </c>
      <c r="X26" s="40" t="e">
        <f t="shared" si="8"/>
        <v>#DIV/0!</v>
      </c>
      <c r="Y26" s="32"/>
    </row>
    <row r="27" spans="1:24" s="2" customFormat="1" ht="32.25" customHeight="1" hidden="1">
      <c r="A27" s="27"/>
      <c r="B27" s="65"/>
      <c r="C27" s="43" t="s">
        <v>34</v>
      </c>
      <c r="D27" s="46"/>
      <c r="E27" s="46"/>
      <c r="F27" s="45"/>
      <c r="G27" s="45"/>
      <c r="H27" s="45"/>
      <c r="I27" s="40"/>
      <c r="J27" s="41"/>
      <c r="K27" s="41"/>
      <c r="L27" s="40">
        <f>J27+K27</f>
        <v>0</v>
      </c>
      <c r="M27" s="40">
        <v>230</v>
      </c>
      <c r="N27" s="40"/>
      <c r="O27" s="40">
        <f t="shared" si="2"/>
        <v>230</v>
      </c>
      <c r="P27" s="40"/>
      <c r="Q27" s="40"/>
      <c r="R27" s="40">
        <f t="shared" si="1"/>
        <v>0</v>
      </c>
      <c r="S27" s="40">
        <f t="shared" si="3"/>
        <v>0</v>
      </c>
      <c r="T27" s="40" t="e">
        <f t="shared" si="4"/>
        <v>#DIV/0!</v>
      </c>
      <c r="U27" s="40">
        <f t="shared" si="5"/>
        <v>0</v>
      </c>
      <c r="V27" s="40" t="e">
        <f t="shared" si="6"/>
        <v>#DIV/0!</v>
      </c>
      <c r="W27" s="40" t="e">
        <f t="shared" si="7"/>
        <v>#DIV/0!</v>
      </c>
      <c r="X27" s="40" t="e">
        <f t="shared" si="8"/>
        <v>#DIV/0!</v>
      </c>
    </row>
    <row r="28" spans="1:24" s="2" customFormat="1" ht="165" customHeight="1">
      <c r="A28" s="27"/>
      <c r="B28" s="49" t="s">
        <v>28</v>
      </c>
      <c r="C28" s="43" t="s">
        <v>30</v>
      </c>
      <c r="D28" s="46"/>
      <c r="E28" s="46"/>
      <c r="F28" s="45"/>
      <c r="G28" s="45"/>
      <c r="H28" s="45"/>
      <c r="I28" s="40"/>
      <c r="J28" s="40"/>
      <c r="K28" s="40"/>
      <c r="L28" s="40">
        <f>J28+K28</f>
        <v>0</v>
      </c>
      <c r="M28" s="40">
        <v>220.9</v>
      </c>
      <c r="N28" s="40"/>
      <c r="O28" s="40">
        <f t="shared" si="2"/>
        <v>220.9</v>
      </c>
      <c r="P28" s="40">
        <v>148.081</v>
      </c>
      <c r="Q28" s="40"/>
      <c r="R28" s="40">
        <f t="shared" si="1"/>
        <v>148.081</v>
      </c>
      <c r="S28" s="40">
        <f t="shared" si="3"/>
        <v>67.03531009506564</v>
      </c>
      <c r="T28" s="71" t="e">
        <f t="shared" si="4"/>
        <v>#DIV/0!</v>
      </c>
      <c r="U28" s="40">
        <f t="shared" si="5"/>
        <v>67.03531009506564</v>
      </c>
      <c r="V28" s="71" t="e">
        <f t="shared" si="6"/>
        <v>#DIV/0!</v>
      </c>
      <c r="W28" s="71" t="e">
        <f t="shared" si="7"/>
        <v>#DIV/0!</v>
      </c>
      <c r="X28" s="71" t="e">
        <f t="shared" si="8"/>
        <v>#DIV/0!</v>
      </c>
    </row>
    <row r="29" spans="1:25" s="11" customFormat="1" ht="39.75" customHeight="1">
      <c r="A29" s="25"/>
      <c r="B29" s="37"/>
      <c r="C29" s="33" t="s">
        <v>3</v>
      </c>
      <c r="D29" s="50" t="e">
        <f>SUM(#REF!+#REF!)</f>
        <v>#REF!</v>
      </c>
      <c r="E29" s="50" t="e">
        <f>SUM(#REF!+#REF!)</f>
        <v>#REF!</v>
      </c>
      <c r="F29" s="51" t="e">
        <f>SUM(#REF!+#REF!)</f>
        <v>#REF!</v>
      </c>
      <c r="G29" s="50" t="e">
        <f>SUM(#REF!+#REF!)</f>
        <v>#REF!</v>
      </c>
      <c r="H29" s="51" t="e">
        <f>SUM(#REF!+#REF!)</f>
        <v>#REF!</v>
      </c>
      <c r="I29" s="52" t="e">
        <f>SUM(#REF!+#REF!)</f>
        <v>#REF!</v>
      </c>
      <c r="J29" s="41">
        <f aca="true" t="shared" si="13" ref="J29:R29">J7+J10+J11+J13+J20+J25</f>
        <v>1210.5</v>
      </c>
      <c r="K29" s="41">
        <f t="shared" si="13"/>
        <v>909.3</v>
      </c>
      <c r="L29" s="41">
        <f t="shared" si="13"/>
        <v>2119.8</v>
      </c>
      <c r="M29" s="41">
        <f t="shared" si="13"/>
        <v>1802.667</v>
      </c>
      <c r="N29" s="41">
        <f t="shared" si="13"/>
        <v>8963.42</v>
      </c>
      <c r="O29" s="41">
        <f t="shared" si="13"/>
        <v>10766.116999999998</v>
      </c>
      <c r="P29" s="41">
        <f t="shared" si="13"/>
        <v>1279.359</v>
      </c>
      <c r="Q29" s="41">
        <f t="shared" si="13"/>
        <v>37.507999999999996</v>
      </c>
      <c r="R29" s="41">
        <f t="shared" si="13"/>
        <v>1316.867</v>
      </c>
      <c r="S29" s="40">
        <f t="shared" si="3"/>
        <v>70.97034560459585</v>
      </c>
      <c r="T29" s="40">
        <f t="shared" si="4"/>
        <v>0.41845634813497523</v>
      </c>
      <c r="U29" s="40">
        <f t="shared" si="5"/>
        <v>12.231587303017422</v>
      </c>
      <c r="V29" s="40">
        <f t="shared" si="6"/>
        <v>5.688475836431223</v>
      </c>
      <c r="W29" s="40">
        <f t="shared" si="7"/>
        <v>-95.87506873419113</v>
      </c>
      <c r="X29" s="40">
        <f t="shared" si="8"/>
        <v>-37.877771487876224</v>
      </c>
      <c r="Y29" s="17"/>
    </row>
    <row r="30" spans="1:25" s="12" customFormat="1" ht="24.75" customHeight="1" hidden="1">
      <c r="A30" s="25"/>
      <c r="B30" s="37"/>
      <c r="C30" s="38" t="s">
        <v>34</v>
      </c>
      <c r="D30" s="53" t="e">
        <f>SUM(#REF!+#REF!+#REF!)</f>
        <v>#REF!</v>
      </c>
      <c r="E30" s="53" t="e">
        <f>SUM(#REF!+#REF!+#REF!)</f>
        <v>#REF!</v>
      </c>
      <c r="F30" s="54" t="e">
        <f>SUM(#REF!+#REF!+#REF!)</f>
        <v>#REF!</v>
      </c>
      <c r="G30" s="54" t="e">
        <f>SUM(#REF!+#REF!+#REF!)</f>
        <v>#REF!</v>
      </c>
      <c r="H30" s="54" t="e">
        <f>SUM(#REF!+#REF!+#REF!)</f>
        <v>#REF!</v>
      </c>
      <c r="I30" s="54"/>
      <c r="J30" s="41" t="e">
        <f>J8+#REF!+J9+J12+J14+J21+J26</f>
        <v>#REF!</v>
      </c>
      <c r="K30" s="41" t="e">
        <f>K8+#REF!+K9+K12+K14+K21+K26</f>
        <v>#REF!</v>
      </c>
      <c r="L30" s="41" t="e">
        <f>L8+#REF!+L9+L12+L14+L21+L26</f>
        <v>#REF!</v>
      </c>
      <c r="M30" s="41" t="e">
        <f>M8+#REF!+M9+M12+M14+M21+M26</f>
        <v>#REF!</v>
      </c>
      <c r="N30" s="41" t="e">
        <f>N8+#REF!+N9+N12+N14+N21+N26</f>
        <v>#REF!</v>
      </c>
      <c r="O30" s="41" t="e">
        <f>O8+#REF!+O9+O12+O14+O21+O26</f>
        <v>#REF!</v>
      </c>
      <c r="P30" s="41" t="e">
        <f>P8+#REF!+P9+P12+P14+P21+P26</f>
        <v>#REF!</v>
      </c>
      <c r="Q30" s="41" t="e">
        <f>Q8+#REF!+Q9+Q12+Q14+Q21+Q26</f>
        <v>#REF!</v>
      </c>
      <c r="R30" s="41" t="e">
        <f>R8+#REF!+R9+R12+R14+R21+R26</f>
        <v>#REF!</v>
      </c>
      <c r="S30" s="40" t="e">
        <f t="shared" si="3"/>
        <v>#REF!</v>
      </c>
      <c r="T30" s="40" t="e">
        <f t="shared" si="4"/>
        <v>#REF!</v>
      </c>
      <c r="U30" s="40" t="e">
        <f t="shared" si="5"/>
        <v>#REF!</v>
      </c>
      <c r="V30" s="40" t="e">
        <f t="shared" si="6"/>
        <v>#REF!</v>
      </c>
      <c r="W30" s="40" t="e">
        <f t="shared" si="7"/>
        <v>#REF!</v>
      </c>
      <c r="X30" s="40" t="e">
        <f t="shared" si="8"/>
        <v>#REF!</v>
      </c>
      <c r="Y30" s="26"/>
    </row>
    <row r="31" spans="2:24" ht="8.25" customHeight="1">
      <c r="B31" s="56"/>
      <c r="C31" s="56"/>
      <c r="D31" s="57"/>
      <c r="E31" s="57"/>
      <c r="F31" s="57"/>
      <c r="G31" s="57"/>
      <c r="H31" s="57"/>
      <c r="I31" s="57"/>
      <c r="J31" s="56"/>
      <c r="K31" s="56"/>
      <c r="L31" s="56"/>
      <c r="M31" s="56"/>
      <c r="N31" s="56"/>
      <c r="O31" s="56"/>
      <c r="P31" s="58"/>
      <c r="Q31" s="58"/>
      <c r="R31" s="58"/>
      <c r="S31" s="56"/>
      <c r="T31" s="56"/>
      <c r="U31" s="56"/>
      <c r="V31" s="56"/>
      <c r="W31" s="56"/>
      <c r="X31" s="56"/>
    </row>
    <row r="32" spans="2:24" ht="47.25" customHeight="1">
      <c r="B32" s="56"/>
      <c r="C32" s="56"/>
      <c r="D32" s="61"/>
      <c r="E32" s="61"/>
      <c r="F32" s="61"/>
      <c r="G32" s="61"/>
      <c r="H32" s="61"/>
      <c r="I32" s="61"/>
      <c r="J32" s="62"/>
      <c r="K32" s="62"/>
      <c r="L32" s="62"/>
      <c r="M32" s="63"/>
      <c r="N32" s="63"/>
      <c r="O32" s="63"/>
      <c r="P32" s="59"/>
      <c r="Q32" s="60"/>
      <c r="R32" s="60"/>
      <c r="S32" s="55"/>
      <c r="T32" s="55"/>
      <c r="U32" s="55"/>
      <c r="V32" s="55"/>
      <c r="W32" s="55"/>
      <c r="X32" s="55"/>
    </row>
    <row r="33" spans="2:24" ht="37.5" customHeight="1">
      <c r="B33" s="5"/>
      <c r="C33" s="5"/>
      <c r="D33" s="13"/>
      <c r="E33" s="13"/>
      <c r="F33" s="13"/>
      <c r="G33" s="13"/>
      <c r="H33" s="13"/>
      <c r="I33" s="13"/>
      <c r="J33" s="18"/>
      <c r="K33" s="18"/>
      <c r="L33" s="18"/>
      <c r="M33" s="18"/>
      <c r="N33" s="18"/>
      <c r="O33" s="18"/>
      <c r="S33" s="1"/>
      <c r="T33" s="1"/>
      <c r="U33" s="1"/>
      <c r="V33" s="1"/>
      <c r="W33" s="1"/>
      <c r="X33" s="1"/>
    </row>
    <row r="34" spans="19:24" ht="12.75">
      <c r="S34" s="1"/>
      <c r="T34" s="1"/>
      <c r="U34" s="1"/>
      <c r="V34" s="1"/>
      <c r="W34" s="1"/>
      <c r="X34" s="1"/>
    </row>
    <row r="35" spans="1:24" s="70" customFormat="1" ht="77.25" customHeight="1">
      <c r="A35" s="66"/>
      <c r="B35" s="67"/>
      <c r="C35" s="73" t="s">
        <v>36</v>
      </c>
      <c r="D35" s="73"/>
      <c r="E35" s="73"/>
      <c r="F35" s="73"/>
      <c r="G35" s="73"/>
      <c r="H35" s="73"/>
      <c r="I35" s="73"/>
      <c r="J35" s="73"/>
      <c r="K35" s="73"/>
      <c r="L35" s="68"/>
      <c r="M35" s="68"/>
      <c r="N35" s="68"/>
      <c r="O35" s="68"/>
      <c r="P35" s="17"/>
      <c r="Q35" s="17"/>
      <c r="R35" s="15"/>
      <c r="S35" s="69"/>
      <c r="T35" s="69"/>
      <c r="U35" s="69"/>
      <c r="V35" s="72" t="s">
        <v>37</v>
      </c>
      <c r="W35" s="72"/>
      <c r="X35" s="69"/>
    </row>
    <row r="36" spans="1:16" s="14" customFormat="1" ht="31.5">
      <c r="A36" s="21"/>
      <c r="J36" s="22"/>
      <c r="K36" s="20"/>
      <c r="L36" s="20"/>
      <c r="M36" s="20"/>
      <c r="N36" s="20"/>
      <c r="O36" s="20"/>
      <c r="P36" s="20"/>
    </row>
    <row r="37" spans="10:17" ht="18.75">
      <c r="J37" s="31"/>
      <c r="K37" s="19"/>
      <c r="L37" s="19"/>
      <c r="M37" s="19"/>
      <c r="N37" s="19"/>
      <c r="O37" s="19"/>
      <c r="P37" s="17"/>
      <c r="Q37" s="17"/>
    </row>
  </sheetData>
  <sheetProtection/>
  <mergeCells count="21">
    <mergeCell ref="S1:X1"/>
    <mergeCell ref="C3:V3"/>
    <mergeCell ref="B2:X2"/>
    <mergeCell ref="B11:B12"/>
    <mergeCell ref="W4:X4"/>
    <mergeCell ref="V5:X5"/>
    <mergeCell ref="B25:B26"/>
    <mergeCell ref="B15:B16"/>
    <mergeCell ref="P5:R5"/>
    <mergeCell ref="I6:J6"/>
    <mergeCell ref="B17:B18"/>
    <mergeCell ref="V35:W35"/>
    <mergeCell ref="C35:K35"/>
    <mergeCell ref="B23:B24"/>
    <mergeCell ref="S5:U5"/>
    <mergeCell ref="C5:C6"/>
    <mergeCell ref="B5:B6"/>
    <mergeCell ref="I5:L5"/>
    <mergeCell ref="M5:O5"/>
    <mergeCell ref="B13:B14"/>
    <mergeCell ref="B20:B21"/>
  </mergeCells>
  <printOptions/>
  <pageMargins left="0.1968503937007874" right="0" top="0.7874015748031497" bottom="0.2362204724409449" header="0.7874015748031497" footer="0"/>
  <pageSetup fitToHeight="3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sidorcom</dc:creator>
  <cp:keywords/>
  <dc:description/>
  <cp:lastModifiedBy>OLGA</cp:lastModifiedBy>
  <cp:lastPrinted>2019-11-28T09:08:18Z</cp:lastPrinted>
  <dcterms:created xsi:type="dcterms:W3CDTF">2002-07-22T10:53:13Z</dcterms:created>
  <dcterms:modified xsi:type="dcterms:W3CDTF">2019-11-28T09:08:45Z</dcterms:modified>
  <cp:category/>
  <cp:version/>
  <cp:contentType/>
  <cp:contentStatus/>
</cp:coreProperties>
</file>