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Лист1!$A$1:$M$228</definedName>
  </definedNames>
  <calcPr calcId="162913"/>
</workbook>
</file>

<file path=xl/calcChain.xml><?xml version="1.0" encoding="utf-8"?>
<calcChain xmlns="http://schemas.openxmlformats.org/spreadsheetml/2006/main">
  <c r="K180" i="1" l="1"/>
  <c r="J180" i="1"/>
  <c r="H180" i="1"/>
  <c r="G180" i="1"/>
  <c r="I134" i="1"/>
  <c r="K111" i="1"/>
  <c r="K112" i="1" s="1"/>
  <c r="H112" i="1"/>
  <c r="I105" i="1"/>
  <c r="I113" i="1" s="1"/>
  <c r="K102" i="1"/>
  <c r="K104" i="1"/>
  <c r="K101" i="1"/>
  <c r="H99" i="1"/>
  <c r="K92" i="1"/>
  <c r="K93" i="1"/>
  <c r="K94" i="1"/>
  <c r="K95" i="1"/>
  <c r="K96" i="1"/>
  <c r="K97" i="1"/>
  <c r="K98" i="1"/>
  <c r="K91" i="1"/>
  <c r="K89" i="1"/>
  <c r="H89" i="1"/>
  <c r="K71" i="1"/>
  <c r="K76" i="1" s="1"/>
  <c r="K83" i="1" s="1"/>
  <c r="H71" i="1"/>
  <c r="I61" i="1"/>
  <c r="H60" i="1"/>
  <c r="G60" i="1"/>
  <c r="H56" i="1"/>
  <c r="H49" i="1"/>
  <c r="G43" i="1"/>
  <c r="H43" i="1"/>
  <c r="J204" i="1"/>
  <c r="K203" i="1"/>
  <c r="K204" i="1" s="1"/>
  <c r="H201" i="1"/>
  <c r="K200" i="1"/>
  <c r="K199" i="1"/>
  <c r="K198" i="1"/>
  <c r="I196" i="1"/>
  <c r="H196" i="1"/>
  <c r="J196" i="1"/>
  <c r="K195" i="1"/>
  <c r="K194" i="1"/>
  <c r="K193" i="1"/>
  <c r="K191" i="1"/>
  <c r="H191" i="1"/>
  <c r="I187" i="1"/>
  <c r="H187" i="1"/>
  <c r="J187" i="1"/>
  <c r="K186" i="1"/>
  <c r="K185" i="1"/>
  <c r="K184" i="1"/>
  <c r="K183" i="1"/>
  <c r="J205" i="1" l="1"/>
  <c r="K99" i="1"/>
  <c r="H61" i="1"/>
  <c r="G61" i="1"/>
  <c r="K196" i="1"/>
  <c r="K187" i="1"/>
  <c r="H205" i="1"/>
  <c r="K201" i="1"/>
  <c r="K141" i="1"/>
  <c r="K148" i="1" s="1"/>
  <c r="I141" i="1"/>
  <c r="H141" i="1"/>
  <c r="H148" i="1" s="1"/>
  <c r="G141" i="1"/>
  <c r="G148" i="1" s="1"/>
  <c r="K205" i="1" l="1"/>
  <c r="H130" i="1"/>
  <c r="K130" i="1" s="1"/>
  <c r="H129" i="1"/>
  <c r="K129" i="1" s="1"/>
  <c r="H128" i="1"/>
  <c r="H124" i="1"/>
  <c r="K123" i="1"/>
  <c r="K122" i="1"/>
  <c r="K121" i="1"/>
  <c r="H119" i="1"/>
  <c r="K118" i="1"/>
  <c r="K117" i="1"/>
  <c r="K116" i="1"/>
  <c r="K119" i="1" l="1"/>
  <c r="K124" i="1"/>
  <c r="H131" i="1"/>
  <c r="H134" i="1" s="1"/>
  <c r="K128" i="1"/>
  <c r="K131" i="1" s="1"/>
  <c r="K134" i="1" l="1"/>
  <c r="H103" i="1"/>
  <c r="H76" i="1"/>
  <c r="H83" i="1" s="1"/>
  <c r="H105" i="1" l="1"/>
  <c r="H113" i="1" s="1"/>
  <c r="K103" i="1"/>
  <c r="K105" i="1" s="1"/>
  <c r="K113" i="1" s="1"/>
  <c r="K59" i="1"/>
  <c r="K58" i="1"/>
  <c r="K55" i="1"/>
  <c r="K54" i="1"/>
  <c r="K53" i="1"/>
  <c r="K47" i="1"/>
  <c r="K49" i="1" s="1"/>
  <c r="K46" i="1"/>
  <c r="K45" i="1"/>
  <c r="K42" i="1"/>
  <c r="K41" i="1"/>
  <c r="K40" i="1"/>
  <c r="K39" i="1"/>
  <c r="K38" i="1"/>
  <c r="K37" i="1"/>
  <c r="K36" i="1"/>
  <c r="K35" i="1"/>
  <c r="K34" i="1"/>
  <c r="K60" i="1" l="1"/>
  <c r="K56" i="1"/>
  <c r="K43" i="1"/>
  <c r="H26" i="1"/>
  <c r="I26" i="1"/>
  <c r="G26" i="1"/>
  <c r="H23" i="1"/>
  <c r="I23" i="1"/>
  <c r="G23" i="1"/>
  <c r="H15" i="1"/>
  <c r="I15" i="1"/>
  <c r="G15" i="1"/>
  <c r="K25" i="1"/>
  <c r="K61" i="1" l="1"/>
  <c r="I31" i="1"/>
  <c r="H31" i="1"/>
  <c r="K26" i="1"/>
  <c r="K22" i="1"/>
  <c r="K21" i="1"/>
  <c r="K20" i="1"/>
  <c r="K19" i="1"/>
  <c r="K18" i="1"/>
  <c r="K17" i="1"/>
  <c r="K14" i="1"/>
  <c r="K13" i="1"/>
  <c r="K12" i="1"/>
  <c r="K11" i="1"/>
  <c r="K10" i="1"/>
  <c r="K23" i="1" l="1"/>
  <c r="K15" i="1"/>
  <c r="K31" i="1" l="1"/>
</calcChain>
</file>

<file path=xl/sharedStrings.xml><?xml version="1.0" encoding="utf-8"?>
<sst xmlns="http://schemas.openxmlformats.org/spreadsheetml/2006/main" count="768" uniqueCount="261">
  <si>
    <t>Замовник</t>
  </si>
  <si>
    <t>Підрядник</t>
  </si>
  <si>
    <t>Власні кошти</t>
  </si>
  <si>
    <t>Залучені кошти</t>
  </si>
  <si>
    <t>Разом</t>
  </si>
  <si>
    <t>Од. виміру</t>
  </si>
  <si>
    <t>Кількість</t>
  </si>
  <si>
    <t>Початок виконання</t>
  </si>
  <si>
    <t>Кінець виконання</t>
  </si>
  <si>
    <t>Місцевий бюджет</t>
  </si>
  <si>
    <t>Заходи</t>
  </si>
  <si>
    <t>Найменування заходу</t>
  </si>
  <si>
    <t>Розділ 1. Заходи по підготовці теплогенеруючого обладнання до опалювального періоду (котельні, теплові пункти, бойлерні)</t>
  </si>
  <si>
    <t>Розділ 11. Інші заходи по підготовці до осінньо-зимового періоду</t>
  </si>
  <si>
    <t>Розділ 111. Заходи з енергозбереження відповідно до програми</t>
  </si>
  <si>
    <t>Розділ 1У. Капітальні ремонти</t>
  </si>
  <si>
    <t>Провести поточний ремонт теплових пунктів</t>
  </si>
  <si>
    <t>Провести роботи по ремонту та повірці технічних манометрів, які встановлені на теплопунктах</t>
  </si>
  <si>
    <t>Провести протиаварійні тренування власним теплоенергетичним персоналом</t>
  </si>
  <si>
    <t>Провести промивку та гідропневматичне випробування внутрішньобудинкової системи опалення</t>
  </si>
  <si>
    <t>Забезпечити складання актів готовності систем теплопостачання до опалювального сесону</t>
  </si>
  <si>
    <t>шт</t>
  </si>
  <si>
    <t>власними силами</t>
  </si>
  <si>
    <t>шт.</t>
  </si>
  <si>
    <t>ДП "Сумистандартметрологія"</t>
  </si>
  <si>
    <t>осіб</t>
  </si>
  <si>
    <t>корпус</t>
  </si>
  <si>
    <t>підрядник не визначений</t>
  </si>
  <si>
    <t>Підготувати овочесховище до збереження картоплі</t>
  </si>
  <si>
    <t>од</t>
  </si>
  <si>
    <t>Підготувати транспорт лікарні до роботи в зимових умовах</t>
  </si>
  <si>
    <t>машини</t>
  </si>
  <si>
    <t>од.</t>
  </si>
  <si>
    <t>Перезарядка вогнегасників</t>
  </si>
  <si>
    <t>Перевірка  пожежного гідранту</t>
  </si>
  <si>
    <t>Технічне обслуговування і перевірка на працездатність пожежних кранів</t>
  </si>
  <si>
    <t>Навчання відповідального за експлуатацію теплових установок і мереж та його дублера</t>
  </si>
  <si>
    <t>особи</t>
  </si>
  <si>
    <t>ТОВ "НВК ЛАВ"</t>
  </si>
  <si>
    <t>№ з/п</t>
  </si>
  <si>
    <t>не визначений</t>
  </si>
  <si>
    <t>кв.м</t>
  </si>
  <si>
    <t>ВСЬОГО</t>
  </si>
  <si>
    <t>Розділ У. Поточні ремонти</t>
  </si>
  <si>
    <t>Джерело фінансування, тис. грн.</t>
  </si>
  <si>
    <t xml:space="preserve">           по підготовці  лікувально-профілактичних закладів міста  до осінньо-зимового періоду 2019-2020 років,</t>
  </si>
  <si>
    <t>підпорядкованих відділу охорони здоров'я Сумської міськоїх ради</t>
  </si>
  <si>
    <t>Комунальне некомерційне підприємство "Центральна міська клінічна лікарня" Сумської міської ради</t>
  </si>
  <si>
    <t xml:space="preserve">Капітальний ремонт будівлі (утеплення стін підвалу з влаштуванням відмостки) </t>
  </si>
  <si>
    <t>КНП "ЦМКЛ" СМР</t>
  </si>
  <si>
    <t>травень 2019</t>
  </si>
  <si>
    <t>вересень 2019</t>
  </si>
  <si>
    <t>липень 2019</t>
  </si>
  <si>
    <t>серпень 2019</t>
  </si>
  <si>
    <t>жовтень 2019</t>
  </si>
  <si>
    <t>червень 2019</t>
  </si>
  <si>
    <t>березень 2019</t>
  </si>
  <si>
    <t>Кошти НСЗУ</t>
  </si>
  <si>
    <t>Розділ I. Заходи по підготовці теплогенеруючого обладнання до опалювального періоду (котельні, теплові пункти, бойлерні)</t>
  </si>
  <si>
    <t>1.1</t>
  </si>
  <si>
    <t>відновити ізоляцію внутрішньобудинкових мереж, систем опалення та ГВП</t>
  </si>
  <si>
    <t>м. пог.</t>
  </si>
  <si>
    <t>КНП "Клінічна лікарня № 4"</t>
  </si>
  <si>
    <t>червень</t>
  </si>
  <si>
    <t>серпень</t>
  </si>
  <si>
    <t>1.2</t>
  </si>
  <si>
    <t xml:space="preserve">виконати фарбування та розпізнавальне забарвлення для теплопроводів і обладнання </t>
  </si>
  <si>
    <t>м. кв.</t>
  </si>
  <si>
    <t>липень</t>
  </si>
  <si>
    <t>1.4</t>
  </si>
  <si>
    <t>виконати відповідне маркування та написи на запірній арматурі та обладнанні</t>
  </si>
  <si>
    <t>1.7</t>
  </si>
  <si>
    <t>виконати повірку контрольно вимірюваних приладів</t>
  </si>
  <si>
    <t>1.8</t>
  </si>
  <si>
    <t>виконати промивку та гідравлічні випробування  внутрішньобудинкової системи опалення</t>
  </si>
  <si>
    <t>м/пог</t>
  </si>
  <si>
    <t>ТОВ "Дорідем -Суми"</t>
  </si>
  <si>
    <t>1.13</t>
  </si>
  <si>
    <t>провести ремонт теплопунктів: побілка, фарбування труб, запірної арматури, чистка фільтрів</t>
  </si>
  <si>
    <t>2.1</t>
  </si>
  <si>
    <t>здійснити перевірку  та технічне обслуговування насосних агрегатів, при необхідності провести  ремонтні роботи</t>
  </si>
  <si>
    <t>2.2</t>
  </si>
  <si>
    <t>провести передсезонне обслуговування та ремонт котельні, в т.ч. Режимна наладка котлів та перевірити та привести в належний технічний стан димові та вентиляційні канали, газоходи</t>
  </si>
  <si>
    <t>ТОВ"Сумирай-                тепломережа"</t>
  </si>
  <si>
    <t>2.5</t>
  </si>
  <si>
    <t>провести повірку приладів обліку газу, водопостачання та сигналізаторів загазованості</t>
  </si>
  <si>
    <t>Розділ II. Інші заходи по підготовці до осінньо-зимового періоду</t>
  </si>
  <si>
    <t>2.3</t>
  </si>
  <si>
    <t>ПП "Вогнезахист"</t>
  </si>
  <si>
    <t>травень</t>
  </si>
  <si>
    <t>2.4</t>
  </si>
  <si>
    <t>Встановлення лічильника обліку активно-реактивної енергії</t>
  </si>
  <si>
    <t>ТОВ "Сумиобленерго"</t>
  </si>
  <si>
    <t>Розділ III. Заходи з енергозбереження відповідно до програми</t>
  </si>
  <si>
    <t>3.1</t>
  </si>
  <si>
    <t>Розділ IV. Капітальні ремонти</t>
  </si>
  <si>
    <t>4.1</t>
  </si>
  <si>
    <t>Капітальний ремонт поліклінічного відділення № 1 (кабінети фахівців кабінетної служби)</t>
  </si>
  <si>
    <t>ТОВ "Приватбудсервіс"</t>
  </si>
  <si>
    <t>4.2</t>
  </si>
  <si>
    <t>Капітальний ремонт ліфта поліклініки  № 4</t>
  </si>
  <si>
    <t>ТОВ "Сумиоблліфт"</t>
  </si>
  <si>
    <t>4.3</t>
  </si>
  <si>
    <t xml:space="preserve">Капітальний ремонт силового електрообладнання
  поліклінічного відділення № 1
</t>
  </si>
  <si>
    <t>Розділ V. Поточні ремонти</t>
  </si>
  <si>
    <t>5.1</t>
  </si>
  <si>
    <t>Встановлення дверей в реєстратурі поліклінічних відділень</t>
  </si>
  <si>
    <t>ТОВ "Вікна Віконда"</t>
  </si>
  <si>
    <t>5.2.</t>
  </si>
  <si>
    <t>Частковий ремонт сантехмереж</t>
  </si>
  <si>
    <t>вересень</t>
  </si>
  <si>
    <t xml:space="preserve">Огляд та поточний ремонт теплопунктів </t>
  </si>
  <si>
    <t>КУ "СМКЛ №5"</t>
  </si>
  <si>
    <t>Власними силами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</si>
  <si>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</si>
  <si>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</si>
  <si>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 xml:space="preserve"> Протягом року</t>
  </si>
  <si>
    <t>Вимірювання опору ізоляції,визначення питомого опору грунту. Електровимірювання обладнання, інструменту</t>
  </si>
  <si>
    <t>листопад</t>
  </si>
  <si>
    <t>Підготувати  овочесховище для збереження овочів</t>
  </si>
  <si>
    <t xml:space="preserve">червень </t>
  </si>
  <si>
    <t>2.6</t>
  </si>
  <si>
    <t>Провести герметизацію вікон та дверей</t>
  </si>
  <si>
    <t>2.7</t>
  </si>
  <si>
    <t xml:space="preserve">Перезарядка вогнегасників та послуги по обслуговуванню первинних засобів пожежогасіння </t>
  </si>
  <si>
    <t>2.8</t>
  </si>
  <si>
    <t>Заготівля овочів та картоплі</t>
  </si>
  <si>
    <t xml:space="preserve">кг </t>
  </si>
  <si>
    <t>жовтень</t>
  </si>
  <si>
    <t>2.9</t>
  </si>
  <si>
    <t>Експертне обстеження ліфтів №1027, №1025, №1430, №112, №114 та інші обстеження</t>
  </si>
  <si>
    <t>Гідравлічні випробування та промивка системи теплопостачання</t>
  </si>
  <si>
    <t>послуга</t>
  </si>
  <si>
    <t>КНП "ДКЛ Святої Зінаїди" СМР</t>
  </si>
  <si>
    <t>за рішенням комітету з конкурсних торгів</t>
  </si>
  <si>
    <t>Технічне випробування і аналізування</t>
  </si>
  <si>
    <t>січень</t>
  </si>
  <si>
    <t xml:space="preserve"> грудень</t>
  </si>
  <si>
    <t>1.3</t>
  </si>
  <si>
    <t>Установка циркуляційного насосас</t>
  </si>
  <si>
    <t>березень</t>
  </si>
  <si>
    <t>Техогляд та ремонт автомобілів</t>
  </si>
  <si>
    <t xml:space="preserve">шт </t>
  </si>
  <si>
    <t>грудень</t>
  </si>
  <si>
    <t>Страхування від нещасних випадків на транспорті</t>
  </si>
  <si>
    <t xml:space="preserve">Виміри контурів заземлення </t>
  </si>
  <si>
    <t>Аналіз стічних вод та лабораторні дослідження</t>
  </si>
  <si>
    <t>КП "Міськовдоканал"</t>
  </si>
  <si>
    <t>Технічне обслуговування примусової вентиляції</t>
  </si>
  <si>
    <t>Поточний ремонт пожежної вентиляції</t>
  </si>
  <si>
    <t>Повірка та випробування роботи пожежних гігрантів, крантів</t>
  </si>
  <si>
    <t xml:space="preserve">"Капітальний ремонт фасаду консультативно-діагностичного відділення №2 КНП "ДКЛ СВ.Зінаїди" СМР по вул. І. Сірка,3 (утеплення цоколю та частини фасаду)        </t>
  </si>
  <si>
    <t>3.2</t>
  </si>
  <si>
    <t xml:space="preserve">Капітальний ремонт системи вентиляції та системи електропостачання комунального некомерційного підприємства "Дитяча клінічна лікарня Святої Зінаїди"СМР по </t>
  </si>
  <si>
    <t>квітень</t>
  </si>
  <si>
    <t>3.3</t>
  </si>
  <si>
    <t>Енергоефективна термомодернізація  (капітальний ремонт) будівель комунального некомерційного підприємства "Дитяча клінічна лікарня Святої Зінаїди" Сумської міської ради за адресами: м. Суми, вул. Троїцька, 28, вул. І. Сірка, 3</t>
  </si>
  <si>
    <t xml:space="preserve">січень </t>
  </si>
  <si>
    <t>3.4</t>
  </si>
  <si>
    <t>Енергоефективна термомодернізація (капітальний ремонт) будівлі стаціонару (старий корпус А2, 3-х поверхова будівля) комунального некомерційного підприємства «Дитяча клінічна лікарня Святої Зінаїди» Сумської міської ради за адресою: м. Суми, вул. Троїцька,</t>
  </si>
  <si>
    <t>Капітальний ремонт ліфтового господарства КНП "ДКЛ Святої Зінаїди" СМР по вул. Троїцька, 28</t>
  </si>
  <si>
    <t>1 ліфт</t>
  </si>
  <si>
    <t>Капітальний ремонт приміщень на 2 поверсі КНП "ДКЛ СВ.Зінаїди" СМР за адресою вул. Троїцька, 28</t>
  </si>
  <si>
    <t>розробка проекту</t>
  </si>
  <si>
    <t>поточний ремонт внутрішніх приміщень Троїцька, 28</t>
  </si>
  <si>
    <t>ФОП Марєєва Д.В.</t>
  </si>
  <si>
    <t>січень 2019</t>
  </si>
  <si>
    <t>1.1.</t>
  </si>
  <si>
    <t xml:space="preserve"> Гідравлічні випробовування та гідропневматичне промивання системи опалення та водопідігрівального устаткування</t>
  </si>
  <si>
    <t>м.п.</t>
  </si>
  <si>
    <t>КНП "КПБ Пресвятої Діви Марії" СМР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</si>
  <si>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</si>
  <si>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</si>
  <si>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</si>
  <si>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</si>
  <si>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</si>
  <si>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Обробка дерев'яних конструкцій в генікологічному відділенні</t>
  </si>
  <si>
    <t>кв.м.</t>
  </si>
  <si>
    <t>2.2.</t>
  </si>
  <si>
    <t>Повірка лічильника води</t>
  </si>
  <si>
    <t>2.3.</t>
  </si>
  <si>
    <t>Метрологічна повірка манометрів опалювальної системи</t>
  </si>
  <si>
    <t>ДП"Сумистандартметрологія"</t>
  </si>
  <si>
    <t>Капітальний ремонт системи теплопостачання на горищі акушерського корпусу</t>
  </si>
  <si>
    <t>4.2.</t>
  </si>
  <si>
    <t>Капітальний ремонт системи теплопостачання жіночої консультації (врізка подаючого та зворотнього теплопостачання)</t>
  </si>
  <si>
    <t>4.3.</t>
  </si>
  <si>
    <t>Капітальний ремонт вводу холодного водопостачання в жіночу консультацію</t>
  </si>
  <si>
    <t>КНП "Клінічна стоматологічна поліклініка"СМР</t>
  </si>
  <si>
    <t>Проведення гідравлічного випробування системи теплопостачання</t>
  </si>
  <si>
    <t>п.м.</t>
  </si>
  <si>
    <t>ТОВ "Сумитеплоенерго"</t>
  </si>
  <si>
    <t>Виміри контурів заземлення</t>
  </si>
  <si>
    <t>ФОП Голохвост Є.В.</t>
  </si>
  <si>
    <t>Проведення промивки та гідравлічне випробування системи опалення</t>
  </si>
  <si>
    <t>КНП "ЦПМСД №1" СМР</t>
  </si>
  <si>
    <t>Провести повірку приладу обліку теплової енергії</t>
  </si>
  <si>
    <t>Метрологічна повірка обладнання</t>
  </si>
  <si>
    <t>лютий</t>
  </si>
  <si>
    <t>Проведення виміру опору контуру заземлення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</si>
  <si>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</si>
  <si>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</si>
  <si>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ТОВ НВП М, СУМДУ</t>
  </si>
  <si>
    <t>Проведення перезарядки вогнегасників</t>
  </si>
  <si>
    <t xml:space="preserve">Провести обстеження та скласти відповідний акт про результати огляду будівель та споруд. </t>
  </si>
  <si>
    <t>Перевірити та привести в належний технічний стан димові та вентиляційні канали</t>
  </si>
  <si>
    <t>Організувати перевірку та прочищення водостоків, зливних дренажів</t>
  </si>
  <si>
    <t xml:space="preserve">од. </t>
  </si>
  <si>
    <t>Обстеження та техобслуговування пожежних кранів)</t>
  </si>
  <si>
    <t>кран-комплект</t>
  </si>
  <si>
    <t>ПП Вогнезахист</t>
  </si>
  <si>
    <t>Вивезення опалого листя</t>
  </si>
  <si>
    <t>прилегла територія</t>
  </si>
  <si>
    <t>КП "Шляхрембуд"</t>
  </si>
  <si>
    <t>Технічний нагляд за виконанням робі по об'єкту "Капітальний ремонт приміщень вул. Ковпака,7"</t>
  </si>
  <si>
    <t>Капітальний ремонт приміщень вул. Ковпака,7</t>
  </si>
  <si>
    <t>об'єкт</t>
  </si>
  <si>
    <t>Поточний ремонт приміщень по вул.Ковпака,7</t>
  </si>
  <si>
    <t>ТОВ Статус-Е</t>
  </si>
  <si>
    <t>Поточний ремонт приміщень по вул.Іллінська 48/50)</t>
  </si>
  <si>
    <t>Поточний ремонт приміщень по вул.Труда,3</t>
  </si>
  <si>
    <t>Поточний ремонт приміщень по вул. 20 років Перемоги, 13</t>
  </si>
  <si>
    <t>Поточний ремонт козирка по вул. О.Аніщенка, 10</t>
  </si>
  <si>
    <t>Поточний ремонт мереж водопостачання та водовідведення</t>
  </si>
  <si>
    <t>Проведення поточного ремонту теплопункту</t>
  </si>
  <si>
    <t>КНП ЦПМСД №2</t>
  </si>
  <si>
    <t>Проведення повірки манометрів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</si>
  <si>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</si>
  <si>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ПП Дехтярьов В.</t>
  </si>
  <si>
    <t>Вимірювання опору ізоляції, електровимірювальні роботи</t>
  </si>
  <si>
    <t>ПП Голохвост Є.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</si>
  <si>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</si>
  <si>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</si>
  <si>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</si>
  <si>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>Встановлення світлодіодних світильників (ламп)</t>
  </si>
  <si>
    <t>Заміна застарілих віконних блоків на  енергозберігаючі (вул. Привокзальна, 3-а)</t>
  </si>
  <si>
    <t>м2/од</t>
  </si>
  <si>
    <t>50/16</t>
  </si>
  <si>
    <t>Заміна застарілих віконних блоків на  енергозберігаючі (вул. Паркова, 1)</t>
  </si>
  <si>
    <t>41,0/12</t>
  </si>
  <si>
    <t>Проведення капітального ремонту приміщень (вул. Привокзальна, 3-а)</t>
  </si>
  <si>
    <t>Проведення капітального ремонту приміщень (вул. Паркова, 1</t>
  </si>
  <si>
    <t xml:space="preserve">Проведення капітального ремонту ліфта  </t>
  </si>
  <si>
    <t>Проведення поточного ремонту приміщень (амбулаторія №1, вул. Паркова,1)</t>
  </si>
  <si>
    <t>ВСЬОГО:</t>
  </si>
  <si>
    <t xml:space="preserve"> КНП "Клінічний пологовий будинок Пресвятої Діви Марії" СМР</t>
  </si>
  <si>
    <t>Комунальне некомерційне підприємство "Клінічна лікарня №4" Сумської міської ради</t>
  </si>
  <si>
    <t>Комунальна установа "Сумська міська клінічна лікарня №5" Сумської міської ради</t>
  </si>
  <si>
    <t>Комунальне некомерційне підприємство "Дитяча клінічна лікарня Святої Зінаїди" Сумської міської ради</t>
  </si>
  <si>
    <t>Комерційне некомерційне підприємство "Клінічна стоматологічна поліклініка"СМР</t>
  </si>
  <si>
    <t xml:space="preserve">             Комунальне некомерційне підприємство "Центр первинної медико-санітарної допомоги №2" Сумської міської ради</t>
  </si>
  <si>
    <t>5.2</t>
  </si>
  <si>
    <t>5.3</t>
  </si>
  <si>
    <t>5.4</t>
  </si>
  <si>
    <t>5.5</t>
  </si>
  <si>
    <t>5.6</t>
  </si>
  <si>
    <t>В.о. начальника відділу</t>
  </si>
  <si>
    <t>Денисенко 787-000</t>
  </si>
  <si>
    <t>Додаток</t>
  </si>
  <si>
    <t>Комунальне некомерційне підприємство "Центр первинної медико-санітарної допомоги №1" Сумської міської ради</t>
  </si>
  <si>
    <t>Н.Б. Кіпенко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</si>
</sst>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0.0"/>
    <numFmt numFmtId="170" formatCode="_-* #,##0.0_р_._-;\-* #,##0.0_р_._-;_-* &quot;-&quot;??_р_._-;_-@_-"/>
    <numFmt numFmtId="171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D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5" fillId="0" borderId="0"/>
    <xf numFmtId="0" fontId="3" fillId="0" borderId="0"/>
    <xf numFmtId="0" fontId="16" fillId="0" borderId="0"/>
  </cellStyleXfs>
  <cellXfs count="208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2" xfId="0" applyFont="1" applyBorder="1"/>
    <xf numFmtId="0" fontId="4" fillId="0" borderId="1" xfId="0" applyFont="1" applyBorder="1"/>
    <xf numFmtId="0" fontId="1" fillId="2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" fontId="11" fillId="0" borderId="1" xfId="0" applyNumberFormat="1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10" fillId="0" borderId="0" xfId="0" applyFont="1"/>
    <xf numFmtId="0" fontId="12" fillId="0" borderId="9" xfId="0" applyFont="1" applyBorder="1" applyAlignment="1">
      <alignment horizontal="center" wrapText="1"/>
    </xf>
    <xf numFmtId="0" fontId="3" fillId="0" borderId="1" xfId="3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70" fontId="12" fillId="0" borderId="1" xfId="1" applyNumberFormat="1" applyFont="1" applyBorder="1" applyAlignment="1">
      <alignment horizontal="center" wrapText="1"/>
    </xf>
    <xf numFmtId="170" fontId="12" fillId="0" borderId="1" xfId="1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170" fontId="13" fillId="0" borderId="1" xfId="0" applyNumberFormat="1" applyFont="1" applyBorder="1" applyAlignment="1"/>
    <xf numFmtId="0" fontId="13" fillId="0" borderId="1" xfId="0" applyFont="1" applyBorder="1" applyAlignment="1">
      <alignment horizontal="justify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0" fontId="13" fillId="0" borderId="1" xfId="0" applyNumberFormat="1" applyFont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171" fontId="12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18" fillId="0" borderId="0" xfId="0" applyFont="1"/>
    <xf numFmtId="0" fontId="19" fillId="0" borderId="0" xfId="0" applyFont="1"/>
    <xf numFmtId="0" fontId="1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3" fillId="0" borderId="1" xfId="0" applyFont="1" applyBorder="1" applyAlignment="1">
      <alignment horizontal="justify" vertical="top"/>
    </xf>
    <xf numFmtId="164" fontId="13" fillId="0" borderId="1" xfId="0" applyNumberFormat="1" applyFont="1" applyBorder="1" applyAlignment="1">
      <alignment vertical="top"/>
    </xf>
    <xf numFmtId="164" fontId="17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164" fontId="17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3" fillId="0" borderId="0" xfId="0" applyFont="1"/>
    <xf numFmtId="49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/>
    <xf numFmtId="2" fontId="13" fillId="0" borderId="1" xfId="0" applyNumberFormat="1" applyFont="1" applyBorder="1"/>
    <xf numFmtId="4" fontId="13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0" fontId="3" fillId="0" borderId="8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0" xfId="0" applyFont="1"/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4" fontId="1" fillId="2" borderId="1" xfId="0" applyNumberFormat="1" applyFont="1" applyFill="1" applyBorder="1"/>
    <xf numFmtId="170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 applyAlignment="1"/>
    <xf numFmtId="0" fontId="13" fillId="2" borderId="0" xfId="0" applyFont="1" applyFill="1"/>
    <xf numFmtId="0" fontId="0" fillId="2" borderId="0" xfId="0" applyFill="1"/>
    <xf numFmtId="0" fontId="11" fillId="0" borderId="0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7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4" fillId="2" borderId="1" xfId="0" applyFont="1" applyFill="1" applyBorder="1"/>
    <xf numFmtId="164" fontId="17" fillId="2" borderId="1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center"/>
    </xf>
    <xf numFmtId="0" fontId="20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horizontal="center" vertical="top"/>
    </xf>
    <xf numFmtId="0" fontId="4" fillId="4" borderId="1" xfId="0" applyFont="1" applyFill="1" applyBorder="1"/>
    <xf numFmtId="164" fontId="21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/>
    </xf>
    <xf numFmtId="0" fontId="13" fillId="4" borderId="0" xfId="0" applyFont="1" applyFill="1"/>
    <xf numFmtId="0" fontId="0" fillId="4" borderId="0" xfId="0" applyFill="1"/>
    <xf numFmtId="164" fontId="21" fillId="4" borderId="1" xfId="0" applyNumberFormat="1" applyFont="1" applyFill="1" applyBorder="1" applyAlignment="1">
      <alignment vertical="top"/>
    </xf>
    <xf numFmtId="164" fontId="21" fillId="4" borderId="1" xfId="0" applyNumberFormat="1" applyFont="1" applyFill="1" applyBorder="1" applyAlignment="1">
      <alignment horizontal="right" vertical="top"/>
    </xf>
    <xf numFmtId="164" fontId="20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7" fillId="4" borderId="1" xfId="0" applyFont="1" applyFill="1" applyBorder="1" applyAlignment="1">
      <alignment horizontal="justify" vertical="top"/>
    </xf>
    <xf numFmtId="0" fontId="17" fillId="4" borderId="1" xfId="0" applyFont="1" applyFill="1" applyBorder="1" applyAlignment="1">
      <alignment vertical="top"/>
    </xf>
    <xf numFmtId="0" fontId="17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7" fillId="4" borderId="1" xfId="0" applyFont="1" applyFill="1" applyBorder="1"/>
    <xf numFmtId="0" fontId="1" fillId="4" borderId="1" xfId="0" applyFont="1" applyFill="1" applyBorder="1"/>
    <xf numFmtId="0" fontId="13" fillId="4" borderId="1" xfId="0" applyFont="1" applyFill="1" applyBorder="1" applyAlignment="1"/>
    <xf numFmtId="2" fontId="17" fillId="4" borderId="1" xfId="0" applyNumberFormat="1" applyFont="1" applyFill="1" applyBorder="1" applyAlignment="1"/>
    <xf numFmtId="2" fontId="17" fillId="4" borderId="1" xfId="0" applyNumberFormat="1" applyFont="1" applyFill="1" applyBorder="1" applyAlignment="1">
      <alignment horizontal="right"/>
    </xf>
    <xf numFmtId="170" fontId="17" fillId="4" borderId="1" xfId="0" applyNumberFormat="1" applyFont="1" applyFill="1" applyBorder="1" applyAlignment="1">
      <alignment horizontal="right"/>
    </xf>
    <xf numFmtId="170" fontId="17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/>
    <xf numFmtId="170" fontId="17" fillId="4" borderId="1" xfId="0" applyNumberFormat="1" applyFont="1" applyFill="1" applyBorder="1" applyAlignment="1"/>
    <xf numFmtId="0" fontId="13" fillId="0" borderId="1" xfId="0" applyFont="1" applyFill="1" applyBorder="1" applyAlignment="1"/>
    <xf numFmtId="0" fontId="10" fillId="4" borderId="0" xfId="0" applyFont="1" applyFill="1"/>
    <xf numFmtId="4" fontId="17" fillId="4" borderId="1" xfId="0" applyNumberFormat="1" applyFont="1" applyFill="1" applyBorder="1"/>
    <xf numFmtId="2" fontId="17" fillId="4" borderId="1" xfId="0" applyNumberFormat="1" applyFont="1" applyFill="1" applyBorder="1"/>
    <xf numFmtId="0" fontId="13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/>
    <xf numFmtId="0" fontId="1" fillId="4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3" fillId="0" borderId="2" xfId="0" applyFont="1" applyBorder="1"/>
    <xf numFmtId="0" fontId="7" fillId="0" borderId="0" xfId="0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wrapText="1"/>
    </xf>
    <xf numFmtId="0" fontId="17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wrapText="1"/>
    </xf>
    <xf numFmtId="49" fontId="20" fillId="4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3" fillId="5" borderId="0" xfId="0" applyFont="1" applyFill="1"/>
    <xf numFmtId="0" fontId="24" fillId="5" borderId="0" xfId="0" applyFont="1" applyFill="1"/>
    <xf numFmtId="0" fontId="22" fillId="5" borderId="0" xfId="0" applyFont="1" applyFill="1" applyBorder="1" applyAlignment="1">
      <alignment horizontal="center" wrapText="1"/>
    </xf>
    <xf numFmtId="0" fontId="13" fillId="5" borderId="0" xfId="0" applyFont="1" applyFill="1" applyBorder="1"/>
    <xf numFmtId="0" fontId="10" fillId="5" borderId="0" xfId="0" applyFont="1" applyFill="1" applyBorder="1"/>
    <xf numFmtId="0" fontId="13" fillId="5" borderId="0" xfId="0" applyFont="1" applyFill="1"/>
    <xf numFmtId="0" fontId="0" fillId="5" borderId="0" xfId="0" applyFill="1"/>
    <xf numFmtId="0" fontId="0" fillId="5" borderId="0" xfId="0" applyFill="1" applyBorder="1"/>
    <xf numFmtId="0" fontId="11" fillId="5" borderId="0" xfId="0" applyFont="1" applyFill="1"/>
    <xf numFmtId="0" fontId="18" fillId="5" borderId="0" xfId="0" applyFont="1" applyFill="1"/>
    <xf numFmtId="0" fontId="4" fillId="5" borderId="0" xfId="0" applyFont="1" applyFill="1"/>
    <xf numFmtId="0" fontId="25" fillId="0" borderId="0" xfId="0" applyFont="1" applyAlignment="1"/>
    <xf numFmtId="0" fontId="26" fillId="0" borderId="0" xfId="0" applyFont="1"/>
    <xf numFmtId="0" fontId="25" fillId="0" borderId="0" xfId="0" applyFont="1"/>
  </cellXfs>
  <cellStyles count="6">
    <cellStyle name="Обычный" xfId="0" builtinId="0"/>
    <cellStyle name="Обычный 2 2" xfId="4"/>
    <cellStyle name="Обычный 2_Розрахунки до кошторису_2019" xfId="2"/>
    <cellStyle name="Обычный_осінь-зима-2007" xfId="3"/>
    <cellStyle name="Обычный_проект 010116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abSelected="1" view="pageBreakPreview" topLeftCell="A190" zoomScaleSheetLayoutView="100" workbookViewId="0">
      <selection activeCell="H217" sqref="H217"/>
    </sheetView>
  </sheetViews>
  <sheetFormatPr defaultRowHeight="15" x14ac:dyDescent="0.25"/>
  <cols>
    <col min="1" max="1" width="8" style="19" bestFit="1" customWidth="1"/>
    <col min="2" max="2" width="75.5703125" style="19" customWidth="1"/>
    <col min="3" max="3" width="14.42578125" style="19" customWidth="1"/>
    <col min="4" max="4" width="15.28515625" style="19" customWidth="1"/>
    <col min="5" max="5" width="18.42578125" style="19" customWidth="1"/>
    <col min="6" max="6" width="17.140625" style="19" customWidth="1"/>
    <col min="7" max="7" width="13.85546875" style="19" bestFit="1" customWidth="1"/>
    <col min="8" max="8" width="14.28515625" style="19" bestFit="1" customWidth="1"/>
    <col min="9" max="9" width="13.85546875" style="19" bestFit="1" customWidth="1"/>
    <col min="10" max="10" width="13.140625" style="19" customWidth="1"/>
    <col min="11" max="11" width="15" style="19" customWidth="1"/>
    <col min="12" max="12" width="16.85546875" style="19" customWidth="1"/>
    <col min="13" max="13" width="16.140625" style="19" customWidth="1"/>
    <col min="14" max="14" width="12.7109375" style="20" customWidth="1"/>
    <col min="15" max="15" width="12" style="20" customWidth="1"/>
    <col min="16" max="16384" width="9.140625" style="19"/>
  </cols>
  <sheetData>
    <row r="1" spans="1:15" x14ac:dyDescent="0.25">
      <c r="M1" s="190" t="s">
        <v>258</v>
      </c>
    </row>
    <row r="2" spans="1:15" ht="15.75" customHeight="1" x14ac:dyDescent="0.25">
      <c r="A2" s="26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19.5" customHeight="1" x14ac:dyDescent="0.25">
      <c r="A3" s="25" t="s">
        <v>45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5" ht="19.5" customHeight="1" x14ac:dyDescent="0.25">
      <c r="A4" s="13"/>
      <c r="B4" s="25" t="s">
        <v>46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3"/>
    </row>
    <row r="5" spans="1:15" ht="19.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15.75" x14ac:dyDescent="0.25">
      <c r="A6" s="27" t="s">
        <v>39</v>
      </c>
      <c r="B6" s="27" t="s">
        <v>11</v>
      </c>
      <c r="C6" s="27" t="s">
        <v>5</v>
      </c>
      <c r="D6" s="27" t="s">
        <v>6</v>
      </c>
      <c r="E6" s="27" t="s">
        <v>0</v>
      </c>
      <c r="F6" s="27" t="s">
        <v>1</v>
      </c>
      <c r="G6" s="27" t="s">
        <v>44</v>
      </c>
      <c r="H6" s="27"/>
      <c r="I6" s="27"/>
      <c r="J6" s="27"/>
      <c r="K6" s="27"/>
      <c r="L6" s="27" t="s">
        <v>7</v>
      </c>
      <c r="M6" s="163" t="s">
        <v>8</v>
      </c>
      <c r="N6" s="164"/>
      <c r="O6" s="164"/>
    </row>
    <row r="7" spans="1:15" ht="50.25" customHeight="1" x14ac:dyDescent="0.25">
      <c r="A7" s="27"/>
      <c r="B7" s="27"/>
      <c r="C7" s="27"/>
      <c r="D7" s="27"/>
      <c r="E7" s="27"/>
      <c r="F7" s="27"/>
      <c r="G7" s="21" t="s">
        <v>2</v>
      </c>
      <c r="H7" s="21" t="s">
        <v>9</v>
      </c>
      <c r="I7" s="21" t="s">
        <v>3</v>
      </c>
      <c r="J7" s="24" t="s">
        <v>57</v>
      </c>
      <c r="K7" s="22" t="s">
        <v>4</v>
      </c>
      <c r="L7" s="27"/>
      <c r="M7" s="163"/>
      <c r="N7" s="165"/>
      <c r="O7" s="165"/>
    </row>
    <row r="8" spans="1:15" ht="18" customHeight="1" x14ac:dyDescent="0.25">
      <c r="A8" s="191" t="s">
        <v>47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65"/>
      <c r="O8" s="165"/>
    </row>
    <row r="9" spans="1:15" s="159" customFormat="1" ht="15.75" x14ac:dyDescent="0.25">
      <c r="A9" s="117"/>
      <c r="B9" s="118" t="s">
        <v>12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68"/>
      <c r="O9" s="169"/>
    </row>
    <row r="10" spans="1:15" ht="31.5" x14ac:dyDescent="0.25">
      <c r="A10" s="1">
        <v>1</v>
      </c>
      <c r="B10" s="3" t="s">
        <v>16</v>
      </c>
      <c r="C10" s="4" t="s">
        <v>21</v>
      </c>
      <c r="D10" s="4">
        <v>4</v>
      </c>
      <c r="E10" s="3" t="s">
        <v>49</v>
      </c>
      <c r="F10" s="5" t="s">
        <v>22</v>
      </c>
      <c r="G10" s="101"/>
      <c r="H10" s="101"/>
      <c r="I10" s="101">
        <v>0.3</v>
      </c>
      <c r="J10" s="101"/>
      <c r="K10" s="102">
        <f>SUM(G10:I10)</f>
        <v>0.3</v>
      </c>
      <c r="L10" s="1" t="s">
        <v>52</v>
      </c>
      <c r="M10" s="7" t="s">
        <v>53</v>
      </c>
      <c r="N10" s="171"/>
      <c r="O10" s="171"/>
    </row>
    <row r="11" spans="1:15" ht="47.25" x14ac:dyDescent="0.25">
      <c r="A11" s="1">
        <v>2</v>
      </c>
      <c r="B11" s="5" t="s">
        <v>17</v>
      </c>
      <c r="C11" s="4" t="s">
        <v>23</v>
      </c>
      <c r="D11" s="12">
        <v>40</v>
      </c>
      <c r="E11" s="3" t="s">
        <v>49</v>
      </c>
      <c r="F11" s="5" t="s">
        <v>24</v>
      </c>
      <c r="G11" s="101"/>
      <c r="H11" s="103">
        <v>2.7</v>
      </c>
      <c r="I11" s="101"/>
      <c r="J11" s="101"/>
      <c r="K11" s="102">
        <f>SUM(G11:I11)</f>
        <v>2.7</v>
      </c>
      <c r="L11" s="1" t="s">
        <v>55</v>
      </c>
      <c r="M11" s="7" t="s">
        <v>52</v>
      </c>
      <c r="N11" s="171"/>
      <c r="O11" s="171"/>
    </row>
    <row r="12" spans="1:15" ht="31.5" x14ac:dyDescent="0.25">
      <c r="A12" s="1">
        <v>3</v>
      </c>
      <c r="B12" s="5" t="s">
        <v>18</v>
      </c>
      <c r="C12" s="4" t="s">
        <v>25</v>
      </c>
      <c r="D12" s="4">
        <v>3</v>
      </c>
      <c r="E12" s="3" t="s">
        <v>49</v>
      </c>
      <c r="F12" s="5" t="s">
        <v>22</v>
      </c>
      <c r="G12" s="101"/>
      <c r="H12" s="101"/>
      <c r="I12" s="101"/>
      <c r="J12" s="101"/>
      <c r="K12" s="102">
        <f>SUM(G12:I12)</f>
        <v>0</v>
      </c>
      <c r="L12" s="11" t="s">
        <v>53</v>
      </c>
      <c r="M12" s="166" t="s">
        <v>53</v>
      </c>
      <c r="N12" s="171"/>
      <c r="O12" s="171"/>
    </row>
    <row r="13" spans="1:15" ht="31.5" x14ac:dyDescent="0.25">
      <c r="A13" s="1">
        <v>4</v>
      </c>
      <c r="B13" s="5" t="s">
        <v>19</v>
      </c>
      <c r="C13" s="15" t="s">
        <v>26</v>
      </c>
      <c r="D13" s="15">
        <v>6</v>
      </c>
      <c r="E13" s="3" t="s">
        <v>49</v>
      </c>
      <c r="F13" s="5" t="s">
        <v>27</v>
      </c>
      <c r="G13" s="101"/>
      <c r="H13" s="101">
        <v>21.6</v>
      </c>
      <c r="I13" s="101">
        <v>0.4</v>
      </c>
      <c r="J13" s="101"/>
      <c r="K13" s="102">
        <f>SUM(G13:I13)</f>
        <v>22</v>
      </c>
      <c r="L13" s="1" t="s">
        <v>50</v>
      </c>
      <c r="M13" s="7" t="s">
        <v>52</v>
      </c>
      <c r="N13" s="171"/>
      <c r="O13" s="171"/>
    </row>
    <row r="14" spans="1:15" ht="31.5" x14ac:dyDescent="0.25">
      <c r="A14" s="1">
        <v>5</v>
      </c>
      <c r="B14" s="5" t="s">
        <v>20</v>
      </c>
      <c r="C14" s="4" t="s">
        <v>21</v>
      </c>
      <c r="D14" s="4">
        <v>1</v>
      </c>
      <c r="E14" s="3" t="s">
        <v>49</v>
      </c>
      <c r="F14" s="5"/>
      <c r="G14" s="101"/>
      <c r="H14" s="101"/>
      <c r="I14" s="101"/>
      <c r="J14" s="101"/>
      <c r="K14" s="102">
        <f>SUM(G14:I14)</f>
        <v>0</v>
      </c>
      <c r="L14" s="1" t="s">
        <v>53</v>
      </c>
      <c r="M14" s="7" t="s">
        <v>53</v>
      </c>
      <c r="N14" s="171"/>
      <c r="O14" s="171"/>
    </row>
    <row r="15" spans="1:15" s="158" customFormat="1" ht="15.75" x14ac:dyDescent="0.25">
      <c r="A15" s="143"/>
      <c r="B15" s="143" t="s">
        <v>4</v>
      </c>
      <c r="C15" s="143"/>
      <c r="D15" s="143"/>
      <c r="E15" s="143"/>
      <c r="F15" s="143"/>
      <c r="G15" s="143">
        <f>SUM(G10:G14)</f>
        <v>0</v>
      </c>
      <c r="H15" s="143">
        <f>SUM(H10:H14)</f>
        <v>24.3</v>
      </c>
      <c r="I15" s="143">
        <f>SUM(I10:I14)</f>
        <v>0.7</v>
      </c>
      <c r="J15" s="143"/>
      <c r="K15" s="143">
        <f>SUM(K10:K14)</f>
        <v>25</v>
      </c>
      <c r="L15" s="143"/>
      <c r="M15" s="167"/>
      <c r="N15" s="172"/>
      <c r="O15" s="172"/>
    </row>
    <row r="16" spans="1:15" s="159" customFormat="1" ht="15.75" x14ac:dyDescent="0.25">
      <c r="A16" s="117"/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70"/>
      <c r="O16" s="170"/>
    </row>
    <row r="17" spans="1:15" ht="31.5" x14ac:dyDescent="0.25">
      <c r="A17" s="1">
        <v>1</v>
      </c>
      <c r="B17" s="5" t="s">
        <v>28</v>
      </c>
      <c r="C17" s="15" t="s">
        <v>29</v>
      </c>
      <c r="D17" s="15">
        <v>1</v>
      </c>
      <c r="E17" s="3" t="s">
        <v>49</v>
      </c>
      <c r="F17" s="5" t="s">
        <v>22</v>
      </c>
      <c r="G17" s="1"/>
      <c r="H17" s="1"/>
      <c r="I17" s="1">
        <v>0.5</v>
      </c>
      <c r="J17" s="1"/>
      <c r="K17" s="6">
        <f>SUM(G17:I17)</f>
        <v>0.5</v>
      </c>
      <c r="L17" s="1" t="s">
        <v>52</v>
      </c>
      <c r="M17" s="1" t="s">
        <v>51</v>
      </c>
      <c r="N17" s="4"/>
      <c r="O17" s="4"/>
    </row>
    <row r="18" spans="1:15" ht="31.5" x14ac:dyDescent="0.25">
      <c r="A18" s="1">
        <v>2</v>
      </c>
      <c r="B18" s="5" t="s">
        <v>30</v>
      </c>
      <c r="C18" s="15" t="s">
        <v>31</v>
      </c>
      <c r="D18" s="15">
        <v>12</v>
      </c>
      <c r="E18" s="3" t="s">
        <v>49</v>
      </c>
      <c r="F18" s="5" t="s">
        <v>22</v>
      </c>
      <c r="G18" s="1"/>
      <c r="H18" s="1">
        <v>5</v>
      </c>
      <c r="I18" s="1"/>
      <c r="J18" s="1"/>
      <c r="K18" s="6">
        <f>SUM(G18:I18)</f>
        <v>5</v>
      </c>
      <c r="L18" s="1" t="s">
        <v>53</v>
      </c>
      <c r="M18" s="1" t="s">
        <v>51</v>
      </c>
      <c r="N18" s="4"/>
      <c r="O18" s="4"/>
    </row>
    <row r="19" spans="1:15" ht="31.5" x14ac:dyDescent="0.25">
      <c r="A19" s="1">
        <v>3</v>
      </c>
      <c r="B19" s="10" t="s">
        <v>33</v>
      </c>
      <c r="C19" s="15" t="s">
        <v>32</v>
      </c>
      <c r="D19" s="15">
        <v>110</v>
      </c>
      <c r="E19" s="3" t="s">
        <v>49</v>
      </c>
      <c r="F19" s="5" t="s">
        <v>27</v>
      </c>
      <c r="G19" s="1"/>
      <c r="H19" s="1">
        <v>10.7</v>
      </c>
      <c r="I19" s="1">
        <v>0.2</v>
      </c>
      <c r="J19" s="1"/>
      <c r="K19" s="6">
        <f>SUM(G19:I19)</f>
        <v>10.899999999999999</v>
      </c>
      <c r="L19" s="1" t="s">
        <v>54</v>
      </c>
      <c r="M19" s="1" t="s">
        <v>51</v>
      </c>
      <c r="N19" s="4"/>
      <c r="O19" s="4"/>
    </row>
    <row r="20" spans="1:15" s="18" customFormat="1" ht="31.5" x14ac:dyDescent="0.25">
      <c r="A20" s="11">
        <v>4</v>
      </c>
      <c r="B20" s="10" t="s">
        <v>34</v>
      </c>
      <c r="C20" s="15" t="s">
        <v>32</v>
      </c>
      <c r="D20" s="15">
        <v>2</v>
      </c>
      <c r="E20" s="16" t="s">
        <v>49</v>
      </c>
      <c r="F20" s="5" t="s">
        <v>27</v>
      </c>
      <c r="G20" s="11"/>
      <c r="H20" s="11">
        <v>0</v>
      </c>
      <c r="I20" s="11"/>
      <c r="J20" s="11"/>
      <c r="K20" s="17">
        <f>SUM(G20:I20)</f>
        <v>0</v>
      </c>
      <c r="L20" s="11" t="s">
        <v>53</v>
      </c>
      <c r="M20" s="11" t="s">
        <v>51</v>
      </c>
      <c r="N20" s="12"/>
      <c r="O20" s="12"/>
    </row>
    <row r="21" spans="1:15" s="18" customFormat="1" ht="31.5" x14ac:dyDescent="0.25">
      <c r="A21" s="11">
        <v>5</v>
      </c>
      <c r="B21" s="10" t="s">
        <v>35</v>
      </c>
      <c r="C21" s="15" t="s">
        <v>32</v>
      </c>
      <c r="D21" s="15">
        <v>34</v>
      </c>
      <c r="E21" s="16" t="s">
        <v>49</v>
      </c>
      <c r="F21" s="5" t="s">
        <v>27</v>
      </c>
      <c r="G21" s="11"/>
      <c r="H21" s="11">
        <v>5</v>
      </c>
      <c r="I21" s="11">
        <v>0.1</v>
      </c>
      <c r="J21" s="11"/>
      <c r="K21" s="17">
        <f>SUM(G21:I21)</f>
        <v>5.0999999999999996</v>
      </c>
      <c r="L21" s="11" t="s">
        <v>53</v>
      </c>
      <c r="M21" s="11" t="s">
        <v>51</v>
      </c>
      <c r="N21" s="12"/>
      <c r="O21" s="12"/>
    </row>
    <row r="22" spans="1:15" s="18" customFormat="1" ht="31.5" x14ac:dyDescent="0.25">
      <c r="A22" s="11">
        <v>6</v>
      </c>
      <c r="B22" s="10" t="s">
        <v>36</v>
      </c>
      <c r="C22" s="15" t="s">
        <v>37</v>
      </c>
      <c r="D22" s="15">
        <v>2</v>
      </c>
      <c r="E22" s="16" t="s">
        <v>49</v>
      </c>
      <c r="F22" s="5" t="s">
        <v>38</v>
      </c>
      <c r="G22" s="11"/>
      <c r="H22" s="11">
        <v>0.7</v>
      </c>
      <c r="I22" s="11"/>
      <c r="J22" s="11"/>
      <c r="K22" s="17">
        <f>SUM(G22:I22)</f>
        <v>0.7</v>
      </c>
      <c r="L22" s="11" t="s">
        <v>56</v>
      </c>
      <c r="M22" s="11" t="s">
        <v>56</v>
      </c>
      <c r="N22" s="12"/>
      <c r="O22" s="12"/>
    </row>
    <row r="23" spans="1:15" s="158" customFormat="1" ht="15.75" x14ac:dyDescent="0.25">
      <c r="A23" s="143"/>
      <c r="B23" s="143" t="s">
        <v>4</v>
      </c>
      <c r="C23" s="143"/>
      <c r="D23" s="143"/>
      <c r="E23" s="143"/>
      <c r="F23" s="143"/>
      <c r="G23" s="143">
        <f>SUM(G17:G22)</f>
        <v>0</v>
      </c>
      <c r="H23" s="143">
        <f>SUM(H17:H22)</f>
        <v>21.4</v>
      </c>
      <c r="I23" s="143">
        <f>SUM(I17:I22)</f>
        <v>0.79999999999999993</v>
      </c>
      <c r="J23" s="143"/>
      <c r="K23" s="143">
        <f>SUM(K17:K22)</f>
        <v>22.2</v>
      </c>
      <c r="L23" s="143"/>
      <c r="M23" s="143"/>
      <c r="N23" s="157"/>
      <c r="O23" s="157"/>
    </row>
    <row r="24" spans="1:15" s="159" customFormat="1" ht="15.75" x14ac:dyDescent="0.25">
      <c r="A24" s="117"/>
      <c r="B24" s="160" t="s">
        <v>14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</row>
    <row r="25" spans="1:15" ht="31.5" x14ac:dyDescent="0.25">
      <c r="A25" s="1">
        <v>1</v>
      </c>
      <c r="B25" s="10" t="s">
        <v>48</v>
      </c>
      <c r="C25" s="15" t="s">
        <v>41</v>
      </c>
      <c r="D25" s="15">
        <v>703</v>
      </c>
      <c r="E25" s="3" t="s">
        <v>49</v>
      </c>
      <c r="F25" s="5" t="s">
        <v>40</v>
      </c>
      <c r="G25" s="1"/>
      <c r="H25" s="1">
        <v>2200</v>
      </c>
      <c r="I25" s="1"/>
      <c r="J25" s="1"/>
      <c r="K25" s="6">
        <f>SUM(G25:I25)</f>
        <v>2200</v>
      </c>
      <c r="L25" s="3" t="s">
        <v>50</v>
      </c>
      <c r="M25" s="3" t="s">
        <v>51</v>
      </c>
      <c r="N25" s="4"/>
      <c r="O25" s="4"/>
    </row>
    <row r="26" spans="1:15" s="158" customFormat="1" ht="15.75" x14ac:dyDescent="0.25">
      <c r="A26" s="143"/>
      <c r="B26" s="143" t="s">
        <v>4</v>
      </c>
      <c r="C26" s="143"/>
      <c r="D26" s="143"/>
      <c r="E26" s="143"/>
      <c r="F26" s="143"/>
      <c r="G26" s="143">
        <f>SUM(G25:G25)</f>
        <v>0</v>
      </c>
      <c r="H26" s="143">
        <f>SUM(H25:H25)</f>
        <v>2200</v>
      </c>
      <c r="I26" s="143">
        <f>SUM(I25:I25)</f>
        <v>0</v>
      </c>
      <c r="J26" s="143"/>
      <c r="K26" s="143">
        <f>SUM(K25:K25)</f>
        <v>2200</v>
      </c>
      <c r="L26" s="143"/>
      <c r="M26" s="143"/>
      <c r="N26" s="157"/>
      <c r="O26" s="157"/>
    </row>
    <row r="27" spans="1:15" s="159" customFormat="1" ht="15.75" x14ac:dyDescent="0.25">
      <c r="A27" s="117"/>
      <c r="B27" s="118" t="s">
        <v>15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5" ht="15.75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N28" s="4"/>
      <c r="O28" s="4"/>
    </row>
    <row r="29" spans="1:15" s="159" customFormat="1" ht="15.75" x14ac:dyDescent="0.25">
      <c r="A29" s="117"/>
      <c r="B29" s="161" t="s">
        <v>43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</row>
    <row r="30" spans="1:15" ht="15.75" x14ac:dyDescent="0.25">
      <c r="A30" s="1"/>
      <c r="B30" s="10"/>
      <c r="C30" s="4"/>
      <c r="D30" s="12"/>
      <c r="E30" s="1"/>
      <c r="F30" s="3"/>
      <c r="G30" s="1"/>
      <c r="H30" s="1"/>
      <c r="I30" s="1"/>
      <c r="J30" s="1"/>
      <c r="K30" s="1"/>
      <c r="L30" s="1"/>
      <c r="M30" s="1"/>
      <c r="N30" s="4"/>
      <c r="O30" s="4"/>
    </row>
    <row r="31" spans="1:15" s="23" customFormat="1" ht="15.75" x14ac:dyDescent="0.25">
      <c r="A31" s="9"/>
      <c r="B31" s="9" t="s">
        <v>42</v>
      </c>
      <c r="C31" s="9"/>
      <c r="D31" s="9"/>
      <c r="E31" s="9"/>
      <c r="F31" s="9"/>
      <c r="G31" s="9">
        <v>0</v>
      </c>
      <c r="H31" s="9">
        <f>H15+H23+H26</f>
        <v>2245.6999999999998</v>
      </c>
      <c r="I31" s="9">
        <f>I15+I23+I26</f>
        <v>1.5</v>
      </c>
      <c r="J31" s="9"/>
      <c r="K31" s="9">
        <f>K15+K23+K26</f>
        <v>2247.1999999999998</v>
      </c>
      <c r="L31" s="9"/>
      <c r="M31" s="9"/>
      <c r="N31" s="84"/>
      <c r="O31" s="84"/>
    </row>
    <row r="32" spans="1:15" customFormat="1" ht="18.75" customHeight="1" x14ac:dyDescent="0.25">
      <c r="A32" s="193" t="s">
        <v>246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85"/>
      <c r="O32" s="85"/>
    </row>
    <row r="33" spans="1:15" customFormat="1" ht="15.75" x14ac:dyDescent="0.25">
      <c r="A33" s="28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85"/>
      <c r="O33" s="85"/>
    </row>
    <row r="34" spans="1:15" customFormat="1" ht="31.5" x14ac:dyDescent="0.25">
      <c r="A34" s="86" t="s">
        <v>59</v>
      </c>
      <c r="B34" s="40" t="s">
        <v>60</v>
      </c>
      <c r="C34" s="40" t="s">
        <v>61</v>
      </c>
      <c r="D34" s="40">
        <v>10</v>
      </c>
      <c r="E34" s="40" t="s">
        <v>62</v>
      </c>
      <c r="F34" s="40" t="s">
        <v>22</v>
      </c>
      <c r="G34" s="40"/>
      <c r="H34" s="40"/>
      <c r="I34" s="40"/>
      <c r="J34" s="40"/>
      <c r="K34" s="40">
        <f>J34+I34+H34+G34</f>
        <v>0</v>
      </c>
      <c r="L34" s="40" t="s">
        <v>63</v>
      </c>
      <c r="M34" s="29" t="s">
        <v>64</v>
      </c>
      <c r="N34" s="85"/>
      <c r="O34" s="85"/>
    </row>
    <row r="35" spans="1:15" customFormat="1" ht="31.5" x14ac:dyDescent="0.25">
      <c r="A35" s="86" t="s">
        <v>65</v>
      </c>
      <c r="B35" s="40" t="s">
        <v>66</v>
      </c>
      <c r="C35" s="40" t="s">
        <v>67</v>
      </c>
      <c r="D35" s="40">
        <v>15</v>
      </c>
      <c r="E35" s="40" t="s">
        <v>62</v>
      </c>
      <c r="F35" s="40" t="s">
        <v>22</v>
      </c>
      <c r="G35" s="40"/>
      <c r="H35" s="40"/>
      <c r="I35" s="40"/>
      <c r="J35" s="40"/>
      <c r="K35" s="40">
        <f>J35+I35+H35+G35</f>
        <v>0</v>
      </c>
      <c r="L35" s="29" t="s">
        <v>68</v>
      </c>
      <c r="M35" s="29" t="s">
        <v>64</v>
      </c>
      <c r="N35" s="85"/>
      <c r="O35" s="85"/>
    </row>
    <row r="36" spans="1:15" customFormat="1" ht="31.5" x14ac:dyDescent="0.25">
      <c r="A36" s="86" t="s">
        <v>69</v>
      </c>
      <c r="B36" s="40" t="s">
        <v>70</v>
      </c>
      <c r="C36" s="40" t="s">
        <v>21</v>
      </c>
      <c r="D36" s="40">
        <v>12</v>
      </c>
      <c r="E36" s="40" t="s">
        <v>62</v>
      </c>
      <c r="F36" s="40" t="s">
        <v>22</v>
      </c>
      <c r="G36" s="40"/>
      <c r="H36" s="40"/>
      <c r="I36" s="40"/>
      <c r="J36" s="40"/>
      <c r="K36" s="40">
        <f>J36+I36+H36+G36</f>
        <v>0</v>
      </c>
      <c r="L36" s="29" t="s">
        <v>68</v>
      </c>
      <c r="M36" s="29" t="s">
        <v>64</v>
      </c>
      <c r="N36" s="85"/>
      <c r="O36" s="85"/>
    </row>
    <row r="37" spans="1:15" customFormat="1" ht="49.5" customHeight="1" x14ac:dyDescent="0.25">
      <c r="A37" s="86" t="s">
        <v>71</v>
      </c>
      <c r="B37" s="40" t="s">
        <v>72</v>
      </c>
      <c r="C37" s="40" t="s">
        <v>21</v>
      </c>
      <c r="D37" s="40">
        <v>12</v>
      </c>
      <c r="E37" s="40" t="s">
        <v>62</v>
      </c>
      <c r="F37" s="40" t="s">
        <v>24</v>
      </c>
      <c r="G37" s="40"/>
      <c r="H37" s="40">
        <v>1</v>
      </c>
      <c r="I37" s="40"/>
      <c r="J37" s="40"/>
      <c r="K37" s="40">
        <f>J37+I37+H37+G37</f>
        <v>1</v>
      </c>
      <c r="L37" s="40" t="s">
        <v>63</v>
      </c>
      <c r="M37" s="29" t="s">
        <v>64</v>
      </c>
      <c r="N37" s="85"/>
      <c r="O37" s="85"/>
    </row>
    <row r="38" spans="1:15" customFormat="1" ht="31.5" x14ac:dyDescent="0.25">
      <c r="A38" s="86" t="s">
        <v>73</v>
      </c>
      <c r="B38" s="40" t="s">
        <v>74</v>
      </c>
      <c r="C38" s="30" t="s">
        <v>75</v>
      </c>
      <c r="D38" s="31">
        <v>3000</v>
      </c>
      <c r="E38" s="40" t="s">
        <v>62</v>
      </c>
      <c r="F38" s="40" t="s">
        <v>76</v>
      </c>
      <c r="G38" s="40">
        <v>1.1000000000000001</v>
      </c>
      <c r="H38" s="87">
        <v>15</v>
      </c>
      <c r="I38" s="40"/>
      <c r="J38" s="40"/>
      <c r="K38" s="40">
        <f>J38+I38+H38+G38</f>
        <v>16.100000000000001</v>
      </c>
      <c r="L38" s="40" t="s">
        <v>63</v>
      </c>
      <c r="M38" s="29" t="s">
        <v>64</v>
      </c>
      <c r="N38" s="85"/>
      <c r="O38" s="85"/>
    </row>
    <row r="39" spans="1:15" customFormat="1" ht="45" customHeight="1" x14ac:dyDescent="0.25">
      <c r="A39" s="86" t="s">
        <v>77</v>
      </c>
      <c r="B39" s="40" t="s">
        <v>78</v>
      </c>
      <c r="C39" s="40" t="s">
        <v>21</v>
      </c>
      <c r="D39" s="40">
        <v>3</v>
      </c>
      <c r="E39" s="40" t="s">
        <v>62</v>
      </c>
      <c r="F39" s="40" t="s">
        <v>22</v>
      </c>
      <c r="G39" s="40"/>
      <c r="H39" s="40"/>
      <c r="I39" s="40"/>
      <c r="J39" s="40"/>
      <c r="K39" s="40">
        <f>J39+I39+H39+G39</f>
        <v>0</v>
      </c>
      <c r="L39" s="40" t="s">
        <v>63</v>
      </c>
      <c r="M39" s="29" t="s">
        <v>64</v>
      </c>
      <c r="N39" s="85"/>
      <c r="O39" s="85"/>
    </row>
    <row r="40" spans="1:15" customFormat="1" ht="31.5" x14ac:dyDescent="0.25">
      <c r="A40" s="86" t="s">
        <v>79</v>
      </c>
      <c r="B40" s="40" t="s">
        <v>80</v>
      </c>
      <c r="C40" s="40" t="s">
        <v>21</v>
      </c>
      <c r="D40" s="40">
        <v>1</v>
      </c>
      <c r="E40" s="40" t="s">
        <v>62</v>
      </c>
      <c r="F40" s="40" t="s">
        <v>22</v>
      </c>
      <c r="G40" s="40"/>
      <c r="H40" s="40"/>
      <c r="I40" s="40"/>
      <c r="J40" s="40"/>
      <c r="K40" s="40">
        <f>J40+I40+H40+G40</f>
        <v>0</v>
      </c>
      <c r="L40" s="40" t="s">
        <v>63</v>
      </c>
      <c r="M40" s="29" t="s">
        <v>64</v>
      </c>
      <c r="N40" s="85"/>
      <c r="O40" s="85"/>
    </row>
    <row r="41" spans="1:15" customFormat="1" ht="87.75" customHeight="1" x14ac:dyDescent="0.25">
      <c r="A41" s="86" t="s">
        <v>81</v>
      </c>
      <c r="B41" s="40" t="s">
        <v>82</v>
      </c>
      <c r="C41" s="40" t="s">
        <v>21</v>
      </c>
      <c r="D41" s="40">
        <v>1</v>
      </c>
      <c r="E41" s="40" t="s">
        <v>62</v>
      </c>
      <c r="F41" s="40" t="s">
        <v>83</v>
      </c>
      <c r="G41" s="40"/>
      <c r="H41" s="40">
        <v>10</v>
      </c>
      <c r="I41" s="40"/>
      <c r="J41" s="40"/>
      <c r="K41" s="40">
        <f>J41+I41+H41+G41</f>
        <v>10</v>
      </c>
      <c r="L41" s="40" t="s">
        <v>63</v>
      </c>
      <c r="M41" s="29" t="s">
        <v>68</v>
      </c>
      <c r="N41" s="85"/>
      <c r="O41" s="85"/>
    </row>
    <row r="42" spans="1:15" customFormat="1" ht="47.25" x14ac:dyDescent="0.25">
      <c r="A42" s="86" t="s">
        <v>84</v>
      </c>
      <c r="B42" s="40" t="s">
        <v>85</v>
      </c>
      <c r="C42" s="40" t="s">
        <v>21</v>
      </c>
      <c r="D42" s="40">
        <v>4</v>
      </c>
      <c r="E42" s="40" t="s">
        <v>62</v>
      </c>
      <c r="F42" s="40" t="s">
        <v>24</v>
      </c>
      <c r="G42" s="40"/>
      <c r="H42" s="40">
        <v>9</v>
      </c>
      <c r="I42" s="40"/>
      <c r="J42" s="40"/>
      <c r="K42" s="40">
        <f>J42+I42+H42+G42</f>
        <v>9</v>
      </c>
      <c r="L42" s="40" t="s">
        <v>63</v>
      </c>
      <c r="M42" s="29" t="s">
        <v>68</v>
      </c>
      <c r="N42" s="85"/>
      <c r="O42" s="85"/>
    </row>
    <row r="43" spans="1:15" s="133" customFormat="1" ht="15.75" x14ac:dyDescent="0.25">
      <c r="A43" s="140" t="s">
        <v>4</v>
      </c>
      <c r="B43" s="140"/>
      <c r="C43" s="155"/>
      <c r="D43" s="155"/>
      <c r="E43" s="155"/>
      <c r="F43" s="155"/>
      <c r="G43" s="156">
        <f>G38</f>
        <v>1.1000000000000001</v>
      </c>
      <c r="H43" s="156">
        <f>SUM(H37:H42)</f>
        <v>35</v>
      </c>
      <c r="I43" s="156"/>
      <c r="J43" s="156"/>
      <c r="K43" s="156">
        <f>SUM(K34:K42)</f>
        <v>36.1</v>
      </c>
      <c r="L43" s="155"/>
      <c r="M43" s="155"/>
      <c r="N43" s="132"/>
      <c r="O43" s="132"/>
    </row>
    <row r="44" spans="1:15" customFormat="1" ht="15.75" x14ac:dyDescent="0.25">
      <c r="A44" s="28" t="s">
        <v>86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85"/>
      <c r="O44" s="85"/>
    </row>
    <row r="45" spans="1:15" customFormat="1" ht="31.5" x14ac:dyDescent="0.25">
      <c r="A45" s="86" t="s">
        <v>79</v>
      </c>
      <c r="B45" s="32" t="s">
        <v>28</v>
      </c>
      <c r="C45" s="33" t="s">
        <v>29</v>
      </c>
      <c r="D45" s="33">
        <v>1</v>
      </c>
      <c r="E45" s="40" t="s">
        <v>62</v>
      </c>
      <c r="F45" s="40" t="s">
        <v>22</v>
      </c>
      <c r="G45" s="40"/>
      <c r="H45" s="40"/>
      <c r="I45" s="40"/>
      <c r="J45" s="40"/>
      <c r="K45" s="40">
        <f>J45+I45+H45+G45</f>
        <v>0</v>
      </c>
      <c r="L45" s="40" t="s">
        <v>63</v>
      </c>
      <c r="M45" s="29" t="s">
        <v>64</v>
      </c>
      <c r="N45" s="85"/>
      <c r="O45" s="85"/>
    </row>
    <row r="46" spans="1:15" customFormat="1" ht="31.5" x14ac:dyDescent="0.25">
      <c r="A46" s="86" t="s">
        <v>81</v>
      </c>
      <c r="B46" s="32" t="s">
        <v>30</v>
      </c>
      <c r="C46" s="33" t="s">
        <v>31</v>
      </c>
      <c r="D46" s="33">
        <v>4</v>
      </c>
      <c r="E46" s="40" t="s">
        <v>62</v>
      </c>
      <c r="F46" s="40" t="s">
        <v>22</v>
      </c>
      <c r="G46" s="40"/>
      <c r="H46" s="40"/>
      <c r="I46" s="40"/>
      <c r="J46" s="40"/>
      <c r="K46" s="40">
        <f>J46+I46+H46+G46</f>
        <v>0</v>
      </c>
      <c r="L46" s="40" t="s">
        <v>63</v>
      </c>
      <c r="M46" s="29" t="s">
        <v>64</v>
      </c>
      <c r="N46" s="85"/>
      <c r="O46" s="85"/>
    </row>
    <row r="47" spans="1:15" customFormat="1" ht="31.5" x14ac:dyDescent="0.25">
      <c r="A47" s="86" t="s">
        <v>87</v>
      </c>
      <c r="B47" s="34" t="s">
        <v>35</v>
      </c>
      <c r="C47" s="33" t="s">
        <v>32</v>
      </c>
      <c r="D47" s="33">
        <v>43</v>
      </c>
      <c r="E47" s="40" t="s">
        <v>62</v>
      </c>
      <c r="F47" s="40" t="s">
        <v>88</v>
      </c>
      <c r="G47" s="40"/>
      <c r="H47" s="40">
        <v>4.2</v>
      </c>
      <c r="I47" s="40"/>
      <c r="J47" s="40"/>
      <c r="K47" s="40">
        <f>J47+I47+H47+G47</f>
        <v>4.2</v>
      </c>
      <c r="L47" s="40" t="s">
        <v>89</v>
      </c>
      <c r="M47" s="29" t="s">
        <v>64</v>
      </c>
      <c r="N47" s="85"/>
      <c r="O47" s="85"/>
    </row>
    <row r="48" spans="1:15" customFormat="1" ht="47.25" x14ac:dyDescent="0.25">
      <c r="A48" s="86" t="s">
        <v>90</v>
      </c>
      <c r="B48" s="32" t="s">
        <v>91</v>
      </c>
      <c r="C48" s="33" t="s">
        <v>32</v>
      </c>
      <c r="D48" s="33">
        <v>1</v>
      </c>
      <c r="E48" s="40" t="s">
        <v>62</v>
      </c>
      <c r="F48" s="40" t="s">
        <v>92</v>
      </c>
      <c r="G48" s="40"/>
      <c r="H48" s="40">
        <v>4.3</v>
      </c>
      <c r="I48" s="40"/>
      <c r="J48" s="40"/>
      <c r="K48" s="40">
        <v>4.3</v>
      </c>
      <c r="L48" s="40" t="s">
        <v>89</v>
      </c>
      <c r="M48" s="29" t="s">
        <v>89</v>
      </c>
      <c r="N48" s="85"/>
      <c r="O48" s="85"/>
    </row>
    <row r="49" spans="1:15" s="133" customFormat="1" ht="15.75" x14ac:dyDescent="0.25">
      <c r="A49" s="140" t="s">
        <v>4</v>
      </c>
      <c r="B49" s="140"/>
      <c r="C49" s="155"/>
      <c r="D49" s="155"/>
      <c r="E49" s="155"/>
      <c r="F49" s="155"/>
      <c r="G49" s="155"/>
      <c r="H49" s="156">
        <f>SUM(H45:H48)</f>
        <v>8.5</v>
      </c>
      <c r="I49" s="156"/>
      <c r="J49" s="156"/>
      <c r="K49" s="156">
        <f>SUM(K47:K48)</f>
        <v>8.5</v>
      </c>
      <c r="L49" s="155"/>
      <c r="M49" s="155"/>
      <c r="N49" s="132"/>
      <c r="O49" s="132"/>
    </row>
    <row r="50" spans="1:15" customFormat="1" ht="15.75" x14ac:dyDescent="0.25">
      <c r="A50" s="28" t="s">
        <v>93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85"/>
      <c r="O50" s="85"/>
    </row>
    <row r="51" spans="1:15" customFormat="1" ht="15.75" x14ac:dyDescent="0.25">
      <c r="A51" s="86" t="s">
        <v>94</v>
      </c>
      <c r="B51" s="88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85"/>
      <c r="O51" s="85"/>
    </row>
    <row r="52" spans="1:15" customFormat="1" ht="15.75" x14ac:dyDescent="0.25">
      <c r="A52" s="28" t="s">
        <v>95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85"/>
      <c r="O52" s="85"/>
    </row>
    <row r="53" spans="1:15" customFormat="1" ht="47.25" customHeight="1" x14ac:dyDescent="0.25">
      <c r="A53" s="86" t="s">
        <v>96</v>
      </c>
      <c r="B53" s="90" t="s">
        <v>97</v>
      </c>
      <c r="C53" s="40"/>
      <c r="D53" s="40"/>
      <c r="E53" s="40" t="s">
        <v>62</v>
      </c>
      <c r="F53" s="40" t="s">
        <v>98</v>
      </c>
      <c r="G53" s="40"/>
      <c r="H53" s="40">
        <v>1473.7</v>
      </c>
      <c r="I53" s="40"/>
      <c r="J53" s="40"/>
      <c r="K53" s="40">
        <f>J53+I53+H53+G53</f>
        <v>1473.7</v>
      </c>
      <c r="L53" s="40" t="s">
        <v>89</v>
      </c>
      <c r="M53" s="40" t="s">
        <v>64</v>
      </c>
      <c r="N53" s="85"/>
      <c r="O53" s="85"/>
    </row>
    <row r="54" spans="1:15" customFormat="1" ht="28.5" customHeight="1" x14ac:dyDescent="0.25">
      <c r="A54" s="86" t="s">
        <v>99</v>
      </c>
      <c r="B54" s="90" t="s">
        <v>100</v>
      </c>
      <c r="C54" s="40" t="s">
        <v>21</v>
      </c>
      <c r="D54" s="40">
        <v>1</v>
      </c>
      <c r="E54" s="40" t="s">
        <v>62</v>
      </c>
      <c r="F54" s="40" t="s">
        <v>101</v>
      </c>
      <c r="G54" s="40"/>
      <c r="H54" s="40">
        <v>250</v>
      </c>
      <c r="I54" s="40"/>
      <c r="J54" s="40"/>
      <c r="K54" s="40">
        <f>J54+I54+H54+G54</f>
        <v>250</v>
      </c>
      <c r="L54" s="40" t="s">
        <v>89</v>
      </c>
      <c r="M54" s="40" t="s">
        <v>68</v>
      </c>
      <c r="N54" s="85"/>
      <c r="O54" s="85"/>
    </row>
    <row r="55" spans="1:15" customFormat="1" ht="63" customHeight="1" x14ac:dyDescent="0.25">
      <c r="A55" s="86" t="s">
        <v>102</v>
      </c>
      <c r="B55" s="90" t="s">
        <v>103</v>
      </c>
      <c r="C55" s="40"/>
      <c r="D55" s="40"/>
      <c r="E55" s="40" t="s">
        <v>62</v>
      </c>
      <c r="F55" s="40" t="s">
        <v>98</v>
      </c>
      <c r="G55" s="40"/>
      <c r="H55" s="40">
        <v>276.3</v>
      </c>
      <c r="I55" s="40"/>
      <c r="J55" s="40"/>
      <c r="K55" s="40">
        <f>J55+I55+H55+G55</f>
        <v>276.3</v>
      </c>
      <c r="L55" s="40" t="s">
        <v>63</v>
      </c>
      <c r="M55" s="40" t="s">
        <v>64</v>
      </c>
      <c r="N55" s="85"/>
      <c r="O55" s="85"/>
    </row>
    <row r="56" spans="1:15" s="133" customFormat="1" ht="15.75" x14ac:dyDescent="0.25">
      <c r="A56" s="140" t="s">
        <v>4</v>
      </c>
      <c r="B56" s="140"/>
      <c r="C56" s="155"/>
      <c r="D56" s="155"/>
      <c r="E56" s="155"/>
      <c r="F56" s="155"/>
      <c r="G56" s="155"/>
      <c r="H56" s="156">
        <f>SUM(H53:H55)</f>
        <v>2000</v>
      </c>
      <c r="I56" s="156"/>
      <c r="J56" s="156"/>
      <c r="K56" s="156">
        <f>SUM(K53:K55)</f>
        <v>2000</v>
      </c>
      <c r="L56" s="155"/>
      <c r="M56" s="155"/>
      <c r="N56" s="132"/>
      <c r="O56" s="132"/>
    </row>
    <row r="57" spans="1:15" customFormat="1" ht="15.75" x14ac:dyDescent="0.25">
      <c r="A57" s="28" t="s">
        <v>104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85"/>
      <c r="O57" s="85"/>
    </row>
    <row r="58" spans="1:15" customFormat="1" ht="36.75" customHeight="1" x14ac:dyDescent="0.25">
      <c r="A58" s="86" t="s">
        <v>105</v>
      </c>
      <c r="B58" s="91" t="s">
        <v>106</v>
      </c>
      <c r="C58" s="40" t="s">
        <v>21</v>
      </c>
      <c r="D58" s="40">
        <v>1</v>
      </c>
      <c r="E58" s="40" t="s">
        <v>62</v>
      </c>
      <c r="F58" s="40" t="s">
        <v>107</v>
      </c>
      <c r="G58" s="40">
        <v>6.5</v>
      </c>
      <c r="H58" s="40"/>
      <c r="I58" s="40"/>
      <c r="J58" s="40"/>
      <c r="K58" s="40">
        <f>J58+I58+H58+G58</f>
        <v>6.5</v>
      </c>
      <c r="L58" s="40" t="s">
        <v>89</v>
      </c>
      <c r="M58" s="40" t="s">
        <v>89</v>
      </c>
      <c r="N58" s="85"/>
      <c r="O58" s="85"/>
    </row>
    <row r="59" spans="1:15" customFormat="1" ht="29.25" customHeight="1" x14ac:dyDescent="0.25">
      <c r="A59" s="86" t="s">
        <v>108</v>
      </c>
      <c r="B59" s="90" t="s">
        <v>109</v>
      </c>
      <c r="C59" s="40" t="s">
        <v>61</v>
      </c>
      <c r="D59" s="40">
        <v>30</v>
      </c>
      <c r="E59" s="40" t="s">
        <v>62</v>
      </c>
      <c r="F59" s="40" t="s">
        <v>76</v>
      </c>
      <c r="G59" s="40">
        <v>13</v>
      </c>
      <c r="H59" s="40">
        <v>5</v>
      </c>
      <c r="I59" s="40"/>
      <c r="J59" s="40"/>
      <c r="K59" s="40">
        <f>J59+I59+H59+G59</f>
        <v>18</v>
      </c>
      <c r="L59" s="40" t="s">
        <v>89</v>
      </c>
      <c r="M59" s="40" t="s">
        <v>110</v>
      </c>
      <c r="N59" s="85"/>
      <c r="O59" s="85"/>
    </row>
    <row r="60" spans="1:15" s="133" customFormat="1" ht="15.75" x14ac:dyDescent="0.25">
      <c r="A60" s="140" t="s">
        <v>4</v>
      </c>
      <c r="B60" s="140"/>
      <c r="C60" s="155"/>
      <c r="D60" s="156"/>
      <c r="E60" s="156"/>
      <c r="F60" s="156"/>
      <c r="G60" s="156">
        <f>SUM(G58:G59)</f>
        <v>19.5</v>
      </c>
      <c r="H60" s="156">
        <f>H59</f>
        <v>5</v>
      </c>
      <c r="I60" s="156"/>
      <c r="J60" s="156"/>
      <c r="K60" s="156">
        <f>SUM(K58:K59)</f>
        <v>24.5</v>
      </c>
      <c r="L60" s="155"/>
      <c r="M60" s="155"/>
      <c r="N60" s="132"/>
      <c r="O60" s="132"/>
    </row>
    <row r="61" spans="1:15" s="23" customFormat="1" ht="15.75" x14ac:dyDescent="0.25">
      <c r="A61" s="9"/>
      <c r="B61" s="9" t="s">
        <v>42</v>
      </c>
      <c r="C61" s="9"/>
      <c r="D61" s="9"/>
      <c r="E61" s="9"/>
      <c r="F61" s="9"/>
      <c r="G61" s="9">
        <f>G60+G43</f>
        <v>20.6</v>
      </c>
      <c r="H61" s="9">
        <f>H60+H56+H49+H43</f>
        <v>2048.5</v>
      </c>
      <c r="I61" s="9">
        <f>I45+I53+I56</f>
        <v>0</v>
      </c>
      <c r="J61" s="9"/>
      <c r="K61" s="9">
        <f>K60+K56+K49+K43</f>
        <v>2069.1</v>
      </c>
      <c r="L61" s="9"/>
      <c r="M61" s="9"/>
      <c r="N61" s="84"/>
      <c r="O61" s="84"/>
    </row>
    <row r="62" spans="1:15" s="195" customFormat="1" ht="18.75" customHeight="1" x14ac:dyDescent="0.3">
      <c r="A62" s="193" t="s">
        <v>247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4"/>
      <c r="N62" s="194"/>
      <c r="O62" s="194"/>
    </row>
    <row r="63" spans="1:15" s="111" customFormat="1" ht="15.75" x14ac:dyDescent="0.25">
      <c r="A63" s="35" t="s">
        <v>58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7"/>
      <c r="M63" s="115"/>
      <c r="N63" s="110"/>
      <c r="O63" s="110"/>
    </row>
    <row r="64" spans="1:15" customFormat="1" ht="31.5" x14ac:dyDescent="0.25">
      <c r="A64" s="86" t="s">
        <v>59</v>
      </c>
      <c r="B64" s="38" t="s">
        <v>111</v>
      </c>
      <c r="C64" s="89"/>
      <c r="D64" s="89"/>
      <c r="E64" s="39" t="s">
        <v>112</v>
      </c>
      <c r="F64" s="40" t="s">
        <v>113</v>
      </c>
      <c r="G64" s="89"/>
      <c r="H64" s="89"/>
      <c r="I64" s="89"/>
      <c r="J64" s="89"/>
      <c r="K64" s="89"/>
      <c r="L64" s="89"/>
      <c r="M64" s="89"/>
      <c r="N64" s="85"/>
      <c r="O64" s="85"/>
    </row>
    <row r="65" spans="1:15" s="133" customFormat="1" ht="15.75" x14ac:dyDescent="0.25">
      <c r="A65" s="140" t="s">
        <v>4</v>
      </c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32"/>
      <c r="O65" s="132"/>
    </row>
    <row r="66" spans="1:15" s="111" customFormat="1" ht="15.75" x14ac:dyDescent="0.25">
      <c r="A66" s="35" t="s">
        <v>86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115"/>
      <c r="N66" s="110"/>
      <c r="O66" s="110"/>
    </row>
    <row r="67" spans="1:15" customFormat="1" ht="31.5" x14ac:dyDescent="0.25">
      <c r="A67" s="86" t="s">
        <v>79</v>
      </c>
      <c r="B67" s="41" t="s">
        <v>114</v>
      </c>
      <c r="C67" s="89"/>
      <c r="D67" s="89"/>
      <c r="E67" s="39" t="s">
        <v>112</v>
      </c>
      <c r="F67" s="89"/>
      <c r="G67" s="89"/>
      <c r="H67" s="93">
        <v>30000</v>
      </c>
      <c r="I67" s="93"/>
      <c r="J67" s="8"/>
      <c r="K67" s="93">
        <v>30000</v>
      </c>
      <c r="L67" s="89" t="s">
        <v>64</v>
      </c>
      <c r="M67" s="89" t="s">
        <v>110</v>
      </c>
      <c r="N67" s="85"/>
      <c r="O67" s="85"/>
    </row>
    <row r="68" spans="1:15" customFormat="1" ht="15.75" x14ac:dyDescent="0.25">
      <c r="A68" s="86" t="s">
        <v>81</v>
      </c>
      <c r="B68" s="41" t="s">
        <v>115</v>
      </c>
      <c r="C68" s="89"/>
      <c r="D68" s="89"/>
      <c r="E68" s="39" t="s">
        <v>112</v>
      </c>
      <c r="F68" s="89"/>
      <c r="G68" s="89"/>
      <c r="H68" s="93">
        <v>87048</v>
      </c>
      <c r="I68" s="93"/>
      <c r="J68" s="8"/>
      <c r="K68" s="93">
        <v>87048</v>
      </c>
      <c r="L68" s="89" t="s">
        <v>116</v>
      </c>
      <c r="M68" s="89"/>
      <c r="N68" s="85"/>
      <c r="O68" s="85"/>
    </row>
    <row r="69" spans="1:15" customFormat="1" ht="31.5" x14ac:dyDescent="0.25">
      <c r="A69" s="86" t="s">
        <v>87</v>
      </c>
      <c r="B69" s="41" t="s">
        <v>117</v>
      </c>
      <c r="C69" s="89"/>
      <c r="D69" s="89"/>
      <c r="E69" s="39" t="s">
        <v>112</v>
      </c>
      <c r="F69" s="89"/>
      <c r="G69" s="89"/>
      <c r="H69" s="93">
        <v>13440</v>
      </c>
      <c r="I69" s="93"/>
      <c r="J69" s="8"/>
      <c r="K69" s="93">
        <v>13440</v>
      </c>
      <c r="L69" s="89" t="s">
        <v>110</v>
      </c>
      <c r="M69" s="89" t="s">
        <v>118</v>
      </c>
      <c r="N69" s="85"/>
      <c r="O69" s="85"/>
    </row>
    <row r="70" spans="1:15" customFormat="1" ht="35.25" customHeight="1" x14ac:dyDescent="0.25">
      <c r="A70" s="86" t="s">
        <v>90</v>
      </c>
      <c r="B70" s="41" t="s">
        <v>119</v>
      </c>
      <c r="C70" s="89"/>
      <c r="D70" s="89"/>
      <c r="E70" s="39" t="s">
        <v>112</v>
      </c>
      <c r="F70" s="40" t="s">
        <v>113</v>
      </c>
      <c r="G70" s="89"/>
      <c r="H70" s="93"/>
      <c r="I70" s="89"/>
      <c r="J70" s="8"/>
      <c r="K70" s="89"/>
      <c r="L70" s="89" t="s">
        <v>120</v>
      </c>
      <c r="M70" s="89" t="s">
        <v>110</v>
      </c>
      <c r="N70" s="85"/>
      <c r="O70" s="85"/>
    </row>
    <row r="71" spans="1:15" customFormat="1" ht="35.25" customHeight="1" x14ac:dyDescent="0.25">
      <c r="A71" s="86" t="s">
        <v>84</v>
      </c>
      <c r="B71" s="41" t="s">
        <v>30</v>
      </c>
      <c r="C71" s="89"/>
      <c r="D71" s="89"/>
      <c r="E71" s="39" t="s">
        <v>112</v>
      </c>
      <c r="F71" s="89"/>
      <c r="G71" s="89"/>
      <c r="H71" s="93">
        <f>5294+14+2300</f>
        <v>7608</v>
      </c>
      <c r="I71" s="93"/>
      <c r="J71" s="8"/>
      <c r="K71" s="93">
        <f t="shared" ref="K71" si="0">5294+14+2300</f>
        <v>7608</v>
      </c>
      <c r="L71" s="89" t="s">
        <v>120</v>
      </c>
      <c r="M71" s="89" t="s">
        <v>110</v>
      </c>
      <c r="N71" s="85"/>
      <c r="O71" s="85"/>
    </row>
    <row r="72" spans="1:15" customFormat="1" ht="31.5" x14ac:dyDescent="0.25">
      <c r="A72" s="86" t="s">
        <v>121</v>
      </c>
      <c r="B72" s="41" t="s">
        <v>122</v>
      </c>
      <c r="C72" s="89"/>
      <c r="D72" s="89"/>
      <c r="E72" s="39" t="s">
        <v>112</v>
      </c>
      <c r="F72" s="40" t="s">
        <v>113</v>
      </c>
      <c r="G72" s="89"/>
      <c r="H72" s="93"/>
      <c r="I72" s="89"/>
      <c r="J72" s="8"/>
      <c r="K72" s="89"/>
      <c r="L72" s="89" t="s">
        <v>116</v>
      </c>
      <c r="M72" s="89"/>
      <c r="N72" s="85"/>
      <c r="O72" s="85"/>
    </row>
    <row r="73" spans="1:15" customFormat="1" ht="31.5" x14ac:dyDescent="0.25">
      <c r="A73" s="86" t="s">
        <v>123</v>
      </c>
      <c r="B73" s="41" t="s">
        <v>124</v>
      </c>
      <c r="C73" s="89"/>
      <c r="D73" s="89"/>
      <c r="E73" s="39" t="s">
        <v>112</v>
      </c>
      <c r="F73" s="89"/>
      <c r="G73" s="89"/>
      <c r="H73" s="93">
        <v>24600</v>
      </c>
      <c r="I73" s="93"/>
      <c r="J73" s="8"/>
      <c r="K73" s="93">
        <v>24600</v>
      </c>
      <c r="L73" s="89" t="s">
        <v>116</v>
      </c>
      <c r="M73" s="89"/>
      <c r="N73" s="85"/>
      <c r="O73" s="85"/>
    </row>
    <row r="74" spans="1:15" customFormat="1" ht="15.75" x14ac:dyDescent="0.25">
      <c r="A74" s="86" t="s">
        <v>125</v>
      </c>
      <c r="B74" s="41" t="s">
        <v>126</v>
      </c>
      <c r="C74" s="89" t="s">
        <v>127</v>
      </c>
      <c r="D74" s="89">
        <v>25600</v>
      </c>
      <c r="E74" s="39" t="s">
        <v>112</v>
      </c>
      <c r="F74" s="89"/>
      <c r="G74" s="89"/>
      <c r="H74" s="93">
        <v>190181</v>
      </c>
      <c r="I74" s="93"/>
      <c r="J74" s="8"/>
      <c r="K74" s="93">
        <v>190181</v>
      </c>
      <c r="L74" s="89" t="s">
        <v>64</v>
      </c>
      <c r="M74" s="89" t="s">
        <v>128</v>
      </c>
      <c r="N74" s="85"/>
      <c r="O74" s="85"/>
    </row>
    <row r="75" spans="1:15" customFormat="1" ht="31.5" x14ac:dyDescent="0.25">
      <c r="A75" s="86" t="s">
        <v>129</v>
      </c>
      <c r="B75" s="42" t="s">
        <v>130</v>
      </c>
      <c r="C75" s="89" t="s">
        <v>23</v>
      </c>
      <c r="D75" s="89">
        <v>5</v>
      </c>
      <c r="E75" s="39" t="s">
        <v>112</v>
      </c>
      <c r="F75" s="89"/>
      <c r="G75" s="89"/>
      <c r="H75" s="93">
        <v>10799.26</v>
      </c>
      <c r="I75" s="93"/>
      <c r="J75" s="8"/>
      <c r="K75" s="93">
        <v>10799.26</v>
      </c>
      <c r="L75" s="89" t="s">
        <v>116</v>
      </c>
      <c r="M75" s="89"/>
      <c r="N75" s="85"/>
      <c r="O75" s="85"/>
    </row>
    <row r="76" spans="1:15" s="133" customFormat="1" ht="15.75" x14ac:dyDescent="0.25">
      <c r="A76" s="140" t="s">
        <v>4</v>
      </c>
      <c r="B76" s="140"/>
      <c r="C76" s="141"/>
      <c r="D76" s="141"/>
      <c r="E76" s="141"/>
      <c r="F76" s="141"/>
      <c r="G76" s="141"/>
      <c r="H76" s="142">
        <f>SUM(H67:H75)</f>
        <v>363676.26</v>
      </c>
      <c r="I76" s="141"/>
      <c r="J76" s="129"/>
      <c r="K76" s="154">
        <f>SUM(K67:K75)</f>
        <v>363676.26</v>
      </c>
      <c r="L76" s="141"/>
      <c r="M76" s="141"/>
      <c r="N76" s="132"/>
      <c r="O76" s="132"/>
    </row>
    <row r="77" spans="1:15" s="111" customFormat="1" ht="15.75" x14ac:dyDescent="0.25">
      <c r="A77" s="35" t="s">
        <v>93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7"/>
      <c r="M77" s="115"/>
      <c r="N77" s="110"/>
      <c r="O77" s="110"/>
    </row>
    <row r="78" spans="1:15" customFormat="1" ht="15.75" x14ac:dyDescent="0.25">
      <c r="A78" s="86" t="s">
        <v>94</v>
      </c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5"/>
      <c r="O78" s="85"/>
    </row>
    <row r="79" spans="1:15" s="111" customFormat="1" ht="15.75" x14ac:dyDescent="0.25">
      <c r="A79" s="35" t="s">
        <v>95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/>
      <c r="M79" s="115"/>
      <c r="N79" s="110"/>
      <c r="O79" s="110"/>
    </row>
    <row r="80" spans="1:15" customFormat="1" ht="14.25" customHeight="1" x14ac:dyDescent="0.25">
      <c r="A80" s="86" t="s">
        <v>96</v>
      </c>
      <c r="B80" s="38"/>
      <c r="C80" s="89"/>
      <c r="D80" s="89"/>
      <c r="E80" s="39"/>
      <c r="F80" s="89"/>
      <c r="G80" s="89"/>
      <c r="H80" s="89"/>
      <c r="I80" s="89"/>
      <c r="J80" s="89"/>
      <c r="K80" s="89"/>
      <c r="L80" s="89"/>
      <c r="M80" s="89"/>
      <c r="N80" s="85"/>
      <c r="O80" s="85"/>
    </row>
    <row r="81" spans="1:15" s="111" customFormat="1" ht="15.75" x14ac:dyDescent="0.25">
      <c r="A81" s="35" t="s">
        <v>104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7"/>
      <c r="M81" s="115"/>
      <c r="N81" s="110"/>
      <c r="O81" s="110"/>
    </row>
    <row r="82" spans="1:15" customFormat="1" ht="15.75" x14ac:dyDescent="0.25">
      <c r="A82" s="86" t="s">
        <v>105</v>
      </c>
      <c r="B82" s="91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5"/>
      <c r="O82" s="85"/>
    </row>
    <row r="83" spans="1:15" s="23" customFormat="1" ht="15.75" x14ac:dyDescent="0.25">
      <c r="A83" s="9"/>
      <c r="B83" s="9" t="s">
        <v>42</v>
      </c>
      <c r="C83" s="9"/>
      <c r="D83" s="9"/>
      <c r="E83" s="9"/>
      <c r="F83" s="9"/>
      <c r="G83" s="9"/>
      <c r="H83" s="9">
        <f>H76</f>
        <v>363676.26</v>
      </c>
      <c r="I83" s="9"/>
      <c r="J83" s="9"/>
      <c r="K83" s="104">
        <f>K76</f>
        <v>363676.26</v>
      </c>
      <c r="L83" s="9"/>
      <c r="M83" s="9"/>
      <c r="N83" s="125"/>
      <c r="O83" s="84"/>
    </row>
    <row r="84" spans="1:15" s="198" customFormat="1" ht="18.75" x14ac:dyDescent="0.3">
      <c r="A84" s="196" t="s">
        <v>248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7"/>
      <c r="O84" s="197"/>
    </row>
    <row r="85" spans="1:15" s="43" customFormat="1" ht="15.75" x14ac:dyDescent="0.25">
      <c r="A85" s="35" t="s">
        <v>58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7"/>
      <c r="N85" s="85"/>
      <c r="O85" s="85"/>
    </row>
    <row r="86" spans="1:15" s="43" customFormat="1" ht="63" x14ac:dyDescent="0.25">
      <c r="A86" s="86" t="s">
        <v>59</v>
      </c>
      <c r="B86" s="40" t="s">
        <v>131</v>
      </c>
      <c r="C86" s="89" t="s">
        <v>132</v>
      </c>
      <c r="D86" s="89">
        <v>1</v>
      </c>
      <c r="E86" s="40" t="s">
        <v>133</v>
      </c>
      <c r="F86" s="40" t="s">
        <v>134</v>
      </c>
      <c r="G86" s="89"/>
      <c r="H86" s="94">
        <v>100000</v>
      </c>
      <c r="I86" s="94"/>
      <c r="J86" s="94"/>
      <c r="K86" s="94">
        <v>100000</v>
      </c>
      <c r="L86" s="89" t="s">
        <v>63</v>
      </c>
      <c r="M86" s="89" t="s">
        <v>64</v>
      </c>
      <c r="N86" s="85"/>
      <c r="O86" s="85"/>
    </row>
    <row r="87" spans="1:15" s="43" customFormat="1" ht="63" x14ac:dyDescent="0.25">
      <c r="A87" s="86" t="s">
        <v>65</v>
      </c>
      <c r="B87" s="89" t="s">
        <v>135</v>
      </c>
      <c r="C87" s="89" t="s">
        <v>132</v>
      </c>
      <c r="D87" s="89">
        <v>2</v>
      </c>
      <c r="E87" s="40" t="s">
        <v>133</v>
      </c>
      <c r="F87" s="40" t="s">
        <v>134</v>
      </c>
      <c r="G87" s="89"/>
      <c r="H87" s="94">
        <v>54000</v>
      </c>
      <c r="I87" s="94"/>
      <c r="J87" s="94"/>
      <c r="K87" s="94">
        <v>54000</v>
      </c>
      <c r="L87" s="89" t="s">
        <v>136</v>
      </c>
      <c r="M87" s="89" t="s">
        <v>137</v>
      </c>
      <c r="N87" s="85"/>
      <c r="O87" s="85"/>
    </row>
    <row r="88" spans="1:15" s="43" customFormat="1" ht="63" x14ac:dyDescent="0.25">
      <c r="A88" s="86" t="s">
        <v>138</v>
      </c>
      <c r="B88" s="89" t="s">
        <v>139</v>
      </c>
      <c r="C88" s="89" t="s">
        <v>132</v>
      </c>
      <c r="D88" s="89">
        <v>1</v>
      </c>
      <c r="E88" s="40" t="s">
        <v>133</v>
      </c>
      <c r="F88" s="40" t="s">
        <v>134</v>
      </c>
      <c r="G88" s="89"/>
      <c r="H88" s="94">
        <v>6500</v>
      </c>
      <c r="I88" s="94"/>
      <c r="J88" s="94"/>
      <c r="K88" s="94">
        <v>6500</v>
      </c>
      <c r="L88" s="89" t="s">
        <v>140</v>
      </c>
      <c r="M88" s="89" t="s">
        <v>140</v>
      </c>
      <c r="N88" s="85"/>
      <c r="O88" s="85"/>
    </row>
    <row r="89" spans="1:15" s="152" customFormat="1" ht="15.75" x14ac:dyDescent="0.25">
      <c r="A89" s="140" t="s">
        <v>4</v>
      </c>
      <c r="B89" s="140"/>
      <c r="C89" s="141"/>
      <c r="D89" s="141"/>
      <c r="E89" s="141"/>
      <c r="F89" s="141"/>
      <c r="G89" s="141"/>
      <c r="H89" s="153">
        <f>SUM(H86:H88)</f>
        <v>160500</v>
      </c>
      <c r="I89" s="142"/>
      <c r="J89" s="142"/>
      <c r="K89" s="153">
        <f>SUM(K86:K88)</f>
        <v>160500</v>
      </c>
      <c r="L89" s="141"/>
      <c r="M89" s="141"/>
      <c r="N89" s="132"/>
      <c r="O89" s="132"/>
    </row>
    <row r="90" spans="1:15" s="43" customFormat="1" ht="15.75" x14ac:dyDescent="0.25">
      <c r="A90" s="35" t="s">
        <v>86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/>
      <c r="N90" s="85"/>
      <c r="O90" s="85"/>
    </row>
    <row r="91" spans="1:15" s="43" customFormat="1" ht="63" x14ac:dyDescent="0.25">
      <c r="A91" s="86" t="s">
        <v>79</v>
      </c>
      <c r="B91" s="89" t="s">
        <v>141</v>
      </c>
      <c r="C91" s="89" t="s">
        <v>142</v>
      </c>
      <c r="D91" s="89">
        <v>6</v>
      </c>
      <c r="E91" s="40" t="s">
        <v>133</v>
      </c>
      <c r="F91" s="40" t="s">
        <v>134</v>
      </c>
      <c r="G91" s="89"/>
      <c r="H91" s="94">
        <v>45000</v>
      </c>
      <c r="I91" s="94"/>
      <c r="J91" s="94"/>
      <c r="K91" s="94">
        <f>H91</f>
        <v>45000</v>
      </c>
      <c r="L91" s="89" t="s">
        <v>136</v>
      </c>
      <c r="M91" s="89" t="s">
        <v>143</v>
      </c>
      <c r="N91" s="85"/>
      <c r="O91" s="85"/>
    </row>
    <row r="92" spans="1:15" s="43" customFormat="1" ht="63" x14ac:dyDescent="0.25">
      <c r="A92" s="86" t="s">
        <v>81</v>
      </c>
      <c r="B92" s="89" t="s">
        <v>135</v>
      </c>
      <c r="C92" s="89" t="s">
        <v>132</v>
      </c>
      <c r="D92" s="89">
        <v>2</v>
      </c>
      <c r="E92" s="40" t="s">
        <v>133</v>
      </c>
      <c r="F92" s="40" t="s">
        <v>134</v>
      </c>
      <c r="G92" s="89"/>
      <c r="H92" s="94">
        <v>54000</v>
      </c>
      <c r="I92" s="94"/>
      <c r="J92" s="94"/>
      <c r="K92" s="94">
        <f t="shared" ref="K92:K98" si="1">H92</f>
        <v>54000</v>
      </c>
      <c r="L92" s="89" t="s">
        <v>136</v>
      </c>
      <c r="M92" s="89" t="s">
        <v>143</v>
      </c>
      <c r="N92" s="85"/>
      <c r="O92" s="85"/>
    </row>
    <row r="93" spans="1:15" s="43" customFormat="1" ht="63" x14ac:dyDescent="0.25">
      <c r="A93" s="86" t="s">
        <v>87</v>
      </c>
      <c r="B93" s="40" t="s">
        <v>144</v>
      </c>
      <c r="C93" s="89" t="s">
        <v>37</v>
      </c>
      <c r="D93" s="89">
        <v>8</v>
      </c>
      <c r="E93" s="40" t="s">
        <v>133</v>
      </c>
      <c r="F93" s="40" t="s">
        <v>134</v>
      </c>
      <c r="G93" s="89"/>
      <c r="H93" s="94">
        <v>5000</v>
      </c>
      <c r="I93" s="94"/>
      <c r="J93" s="94"/>
      <c r="K93" s="94">
        <f t="shared" si="1"/>
        <v>5000</v>
      </c>
      <c r="L93" s="89" t="s">
        <v>136</v>
      </c>
      <c r="M93" s="89" t="s">
        <v>143</v>
      </c>
      <c r="N93" s="85"/>
      <c r="O93" s="85"/>
    </row>
    <row r="94" spans="1:15" s="43" customFormat="1" ht="63" x14ac:dyDescent="0.25">
      <c r="A94" s="86" t="s">
        <v>90</v>
      </c>
      <c r="B94" s="89" t="s">
        <v>145</v>
      </c>
      <c r="C94" s="89" t="s">
        <v>132</v>
      </c>
      <c r="D94" s="89">
        <v>1</v>
      </c>
      <c r="E94" s="40" t="s">
        <v>133</v>
      </c>
      <c r="F94" s="40" t="s">
        <v>134</v>
      </c>
      <c r="G94" s="89"/>
      <c r="H94" s="94">
        <v>36000</v>
      </c>
      <c r="I94" s="94"/>
      <c r="J94" s="94"/>
      <c r="K94" s="94">
        <f t="shared" si="1"/>
        <v>36000</v>
      </c>
      <c r="L94" s="89" t="s">
        <v>136</v>
      </c>
      <c r="M94" s="89" t="s">
        <v>143</v>
      </c>
      <c r="N94" s="85"/>
      <c r="O94" s="85"/>
    </row>
    <row r="95" spans="1:15" s="43" customFormat="1" ht="47.25" x14ac:dyDescent="0.25">
      <c r="A95" s="86" t="s">
        <v>84</v>
      </c>
      <c r="B95" s="90" t="s">
        <v>146</v>
      </c>
      <c r="C95" s="89" t="s">
        <v>132</v>
      </c>
      <c r="D95" s="89">
        <v>2</v>
      </c>
      <c r="E95" s="40" t="s">
        <v>133</v>
      </c>
      <c r="F95" s="40" t="s">
        <v>147</v>
      </c>
      <c r="G95" s="89"/>
      <c r="H95" s="94">
        <v>81000</v>
      </c>
      <c r="I95" s="94"/>
      <c r="J95" s="94"/>
      <c r="K95" s="94">
        <f t="shared" si="1"/>
        <v>81000</v>
      </c>
      <c r="L95" s="89" t="s">
        <v>136</v>
      </c>
      <c r="M95" s="89" t="s">
        <v>143</v>
      </c>
      <c r="N95" s="85"/>
      <c r="O95" s="85"/>
    </row>
    <row r="96" spans="1:15" s="43" customFormat="1" ht="63" x14ac:dyDescent="0.25">
      <c r="A96" s="86" t="s">
        <v>121</v>
      </c>
      <c r="B96" s="40" t="s">
        <v>148</v>
      </c>
      <c r="C96" s="89" t="s">
        <v>132</v>
      </c>
      <c r="D96" s="89">
        <v>1</v>
      </c>
      <c r="E96" s="40" t="s">
        <v>133</v>
      </c>
      <c r="F96" s="40" t="s">
        <v>134</v>
      </c>
      <c r="G96" s="89"/>
      <c r="H96" s="94">
        <v>6000</v>
      </c>
      <c r="I96" s="94"/>
      <c r="J96" s="94"/>
      <c r="K96" s="94">
        <f t="shared" si="1"/>
        <v>6000</v>
      </c>
      <c r="L96" s="89" t="s">
        <v>136</v>
      </c>
      <c r="M96" s="89" t="s">
        <v>143</v>
      </c>
      <c r="N96" s="85"/>
      <c r="O96" s="85"/>
    </row>
    <row r="97" spans="1:15" s="43" customFormat="1" ht="63" x14ac:dyDescent="0.25">
      <c r="A97" s="86" t="s">
        <v>123</v>
      </c>
      <c r="B97" s="89" t="s">
        <v>149</v>
      </c>
      <c r="C97" s="89" t="s">
        <v>132</v>
      </c>
      <c r="D97" s="89">
        <v>1</v>
      </c>
      <c r="E97" s="40" t="s">
        <v>133</v>
      </c>
      <c r="F97" s="40" t="s">
        <v>134</v>
      </c>
      <c r="G97" s="89"/>
      <c r="H97" s="94">
        <v>100000</v>
      </c>
      <c r="I97" s="89"/>
      <c r="J97" s="89"/>
      <c r="K97" s="94">
        <f t="shared" si="1"/>
        <v>100000</v>
      </c>
      <c r="L97" s="89" t="s">
        <v>136</v>
      </c>
      <c r="M97" s="89" t="s">
        <v>143</v>
      </c>
      <c r="N97" s="85"/>
      <c r="O97" s="85"/>
    </row>
    <row r="98" spans="1:15" s="43" customFormat="1" ht="63" x14ac:dyDescent="0.25">
      <c r="A98" s="86" t="s">
        <v>125</v>
      </c>
      <c r="B98" s="40" t="s">
        <v>150</v>
      </c>
      <c r="C98" s="89" t="s">
        <v>132</v>
      </c>
      <c r="D98" s="89">
        <v>1</v>
      </c>
      <c r="E98" s="40" t="s">
        <v>133</v>
      </c>
      <c r="F98" s="40" t="s">
        <v>134</v>
      </c>
      <c r="G98" s="89"/>
      <c r="H98" s="94">
        <v>90000</v>
      </c>
      <c r="I98" s="89"/>
      <c r="J98" s="89"/>
      <c r="K98" s="94">
        <f t="shared" si="1"/>
        <v>90000</v>
      </c>
      <c r="L98" s="89" t="s">
        <v>136</v>
      </c>
      <c r="M98" s="89" t="s">
        <v>143</v>
      </c>
      <c r="N98" s="85"/>
      <c r="O98" s="85"/>
    </row>
    <row r="99" spans="1:15" s="152" customFormat="1" ht="15.75" x14ac:dyDescent="0.25">
      <c r="A99" s="140" t="s">
        <v>4</v>
      </c>
      <c r="B99" s="140"/>
      <c r="C99" s="141"/>
      <c r="D99" s="141"/>
      <c r="E99" s="141"/>
      <c r="F99" s="141"/>
      <c r="G99" s="141"/>
      <c r="H99" s="153">
        <f>SUM(H91:H98)</f>
        <v>417000</v>
      </c>
      <c r="I99" s="142"/>
      <c r="J99" s="142"/>
      <c r="K99" s="153">
        <f>SUM(K91:K98)</f>
        <v>417000</v>
      </c>
      <c r="L99" s="141"/>
      <c r="M99" s="141"/>
      <c r="N99" s="132"/>
      <c r="O99" s="132"/>
    </row>
    <row r="100" spans="1:15" s="43" customFormat="1" ht="15.75" x14ac:dyDescent="0.25">
      <c r="A100" s="35" t="s">
        <v>93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7"/>
      <c r="N100" s="85"/>
      <c r="O100" s="85"/>
    </row>
    <row r="101" spans="1:15" s="43" customFormat="1" ht="63" x14ac:dyDescent="0.25">
      <c r="A101" s="86" t="s">
        <v>94</v>
      </c>
      <c r="B101" s="95" t="s">
        <v>151</v>
      </c>
      <c r="C101" s="52" t="s">
        <v>41</v>
      </c>
      <c r="D101" s="89">
        <v>253</v>
      </c>
      <c r="E101" s="40" t="s">
        <v>133</v>
      </c>
      <c r="F101" s="40" t="s">
        <v>134</v>
      </c>
      <c r="G101" s="89"/>
      <c r="H101" s="94">
        <v>792000</v>
      </c>
      <c r="I101" s="94"/>
      <c r="J101" s="94"/>
      <c r="K101" s="94">
        <f>H101</f>
        <v>792000</v>
      </c>
      <c r="L101" s="94" t="s">
        <v>140</v>
      </c>
      <c r="M101" s="89" t="s">
        <v>143</v>
      </c>
      <c r="N101" s="85"/>
      <c r="O101" s="85"/>
    </row>
    <row r="102" spans="1:15" s="43" customFormat="1" ht="69" customHeight="1" x14ac:dyDescent="0.25">
      <c r="A102" s="86" t="s">
        <v>152</v>
      </c>
      <c r="B102" s="95" t="s">
        <v>153</v>
      </c>
      <c r="C102" s="52" t="s">
        <v>41</v>
      </c>
      <c r="D102" s="89">
        <v>228.74</v>
      </c>
      <c r="E102" s="40" t="s">
        <v>133</v>
      </c>
      <c r="F102" s="40" t="s">
        <v>134</v>
      </c>
      <c r="G102" s="89"/>
      <c r="H102" s="94">
        <v>699732.36</v>
      </c>
      <c r="I102" s="94"/>
      <c r="J102" s="94"/>
      <c r="K102" s="94">
        <f>H102</f>
        <v>699732.36</v>
      </c>
      <c r="L102" s="94" t="s">
        <v>136</v>
      </c>
      <c r="M102" s="89" t="s">
        <v>154</v>
      </c>
      <c r="N102" s="85"/>
      <c r="O102" s="85"/>
    </row>
    <row r="103" spans="1:15" s="43" customFormat="1" ht="98.25" customHeight="1" x14ac:dyDescent="0.25">
      <c r="A103" s="86" t="s">
        <v>155</v>
      </c>
      <c r="B103" s="51" t="s">
        <v>156</v>
      </c>
      <c r="C103" s="52" t="s">
        <v>41</v>
      </c>
      <c r="D103" s="89">
        <v>1817.6</v>
      </c>
      <c r="E103" s="40" t="s">
        <v>133</v>
      </c>
      <c r="F103" s="40" t="s">
        <v>134</v>
      </c>
      <c r="G103" s="89"/>
      <c r="H103" s="94">
        <f>4360000+450000</f>
        <v>4810000</v>
      </c>
      <c r="I103" s="94">
        <v>3900000</v>
      </c>
      <c r="J103" s="94"/>
      <c r="K103" s="94">
        <f>H103+I103</f>
        <v>8710000</v>
      </c>
      <c r="L103" s="94" t="s">
        <v>157</v>
      </c>
      <c r="M103" s="89" t="s">
        <v>143</v>
      </c>
      <c r="N103" s="85"/>
      <c r="O103" s="85"/>
    </row>
    <row r="104" spans="1:15" s="43" customFormat="1" ht="78.75" customHeight="1" x14ac:dyDescent="0.25">
      <c r="A104" s="86" t="s">
        <v>158</v>
      </c>
      <c r="B104" s="96" t="s">
        <v>159</v>
      </c>
      <c r="C104" s="52" t="s">
        <v>41</v>
      </c>
      <c r="D104" s="89">
        <v>1163.5999999999999</v>
      </c>
      <c r="E104" s="40" t="s">
        <v>133</v>
      </c>
      <c r="F104" s="40" t="s">
        <v>134</v>
      </c>
      <c r="G104" s="89"/>
      <c r="H104" s="94">
        <v>9592653.5800000001</v>
      </c>
      <c r="I104" s="94"/>
      <c r="J104" s="94"/>
      <c r="K104" s="94">
        <f>H104</f>
        <v>9592653.5800000001</v>
      </c>
      <c r="L104" s="94" t="s">
        <v>157</v>
      </c>
      <c r="M104" s="89" t="s">
        <v>143</v>
      </c>
      <c r="N104" s="85"/>
      <c r="O104" s="85"/>
    </row>
    <row r="105" spans="1:15" s="152" customFormat="1" ht="15.75" x14ac:dyDescent="0.25">
      <c r="A105" s="140" t="s">
        <v>4</v>
      </c>
      <c r="B105" s="140"/>
      <c r="C105" s="141"/>
      <c r="D105" s="141"/>
      <c r="E105" s="141"/>
      <c r="F105" s="141"/>
      <c r="G105" s="141"/>
      <c r="H105" s="153">
        <f>SUM(H101:H104)</f>
        <v>15894385.939999999</v>
      </c>
      <c r="I105" s="153">
        <f>I103</f>
        <v>3900000</v>
      </c>
      <c r="J105" s="142"/>
      <c r="K105" s="153">
        <f>SUM(K101:K104)</f>
        <v>19794385.939999998</v>
      </c>
      <c r="L105" s="141"/>
      <c r="M105" s="141"/>
      <c r="N105" s="132"/>
      <c r="O105" s="132"/>
    </row>
    <row r="106" spans="1:15" s="43" customFormat="1" ht="15.75" x14ac:dyDescent="0.25">
      <c r="A106" s="35" t="s">
        <v>95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7"/>
      <c r="N106" s="85"/>
      <c r="O106" s="85"/>
    </row>
    <row r="107" spans="1:15" s="43" customFormat="1" ht="63" x14ac:dyDescent="0.25">
      <c r="A107" s="86" t="s">
        <v>96</v>
      </c>
      <c r="B107" s="95" t="s">
        <v>160</v>
      </c>
      <c r="C107" s="89" t="s">
        <v>161</v>
      </c>
      <c r="D107" s="89"/>
      <c r="E107" s="40" t="s">
        <v>133</v>
      </c>
      <c r="F107" s="40" t="s">
        <v>134</v>
      </c>
      <c r="G107" s="89"/>
      <c r="H107" s="89"/>
      <c r="I107" s="89"/>
      <c r="J107" s="89"/>
      <c r="K107" s="89"/>
      <c r="L107" s="89" t="s">
        <v>154</v>
      </c>
      <c r="M107" s="89" t="s">
        <v>143</v>
      </c>
      <c r="N107" s="85"/>
      <c r="O107" s="85"/>
    </row>
    <row r="108" spans="1:15" s="43" customFormat="1" ht="63" x14ac:dyDescent="0.25">
      <c r="A108" s="86" t="s">
        <v>99</v>
      </c>
      <c r="B108" s="95" t="s">
        <v>162</v>
      </c>
      <c r="C108" s="40" t="s">
        <v>163</v>
      </c>
      <c r="D108" s="89"/>
      <c r="E108" s="40" t="s">
        <v>133</v>
      </c>
      <c r="F108" s="40" t="s">
        <v>134</v>
      </c>
      <c r="G108" s="89"/>
      <c r="H108" s="89"/>
      <c r="I108" s="89"/>
      <c r="J108" s="89"/>
      <c r="K108" s="89"/>
      <c r="L108" s="89" t="s">
        <v>154</v>
      </c>
      <c r="M108" s="89" t="s">
        <v>143</v>
      </c>
      <c r="N108" s="85"/>
      <c r="O108" s="85"/>
    </row>
    <row r="109" spans="1:15" s="152" customFormat="1" ht="15.75" x14ac:dyDescent="0.25">
      <c r="A109" s="140" t="s">
        <v>4</v>
      </c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32"/>
      <c r="O109" s="132"/>
    </row>
    <row r="110" spans="1:15" s="43" customFormat="1" ht="15.75" x14ac:dyDescent="0.25">
      <c r="A110" s="35" t="s">
        <v>104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7"/>
      <c r="N110" s="85"/>
      <c r="O110" s="85"/>
    </row>
    <row r="111" spans="1:15" s="43" customFormat="1" ht="47.25" x14ac:dyDescent="0.25">
      <c r="A111" s="86" t="s">
        <v>105</v>
      </c>
      <c r="B111" s="91" t="s">
        <v>164</v>
      </c>
      <c r="C111" s="89"/>
      <c r="D111" s="89"/>
      <c r="E111" s="40" t="s">
        <v>133</v>
      </c>
      <c r="F111" s="40" t="s">
        <v>165</v>
      </c>
      <c r="G111" s="89"/>
      <c r="H111" s="89">
        <v>124603.83</v>
      </c>
      <c r="I111" s="89"/>
      <c r="J111" s="89"/>
      <c r="K111" s="89">
        <f>H111</f>
        <v>124603.83</v>
      </c>
      <c r="L111" s="40" t="s">
        <v>166</v>
      </c>
      <c r="M111" s="40" t="s">
        <v>50</v>
      </c>
      <c r="N111" s="85"/>
      <c r="O111" s="85"/>
    </row>
    <row r="112" spans="1:15" s="152" customFormat="1" ht="15.75" x14ac:dyDescent="0.25">
      <c r="A112" s="140" t="s">
        <v>4</v>
      </c>
      <c r="B112" s="140"/>
      <c r="C112" s="141"/>
      <c r="D112" s="142"/>
      <c r="E112" s="142"/>
      <c r="F112" s="142"/>
      <c r="G112" s="142"/>
      <c r="H112" s="142">
        <f>H111</f>
        <v>124603.83</v>
      </c>
      <c r="I112" s="141"/>
      <c r="J112" s="141"/>
      <c r="K112" s="142">
        <f>K111</f>
        <v>124603.83</v>
      </c>
      <c r="L112" s="141"/>
      <c r="M112" s="141"/>
      <c r="N112" s="132"/>
      <c r="O112" s="132"/>
    </row>
    <row r="113" spans="1:15" s="23" customFormat="1" ht="15.75" x14ac:dyDescent="0.25">
      <c r="A113" s="9"/>
      <c r="B113" s="9" t="s">
        <v>42</v>
      </c>
      <c r="C113" s="9"/>
      <c r="D113" s="9"/>
      <c r="E113" s="9"/>
      <c r="F113" s="9"/>
      <c r="G113" s="9"/>
      <c r="H113" s="105">
        <f>H112+H105+H99+H89</f>
        <v>16596489.77</v>
      </c>
      <c r="I113" s="9">
        <f>I105</f>
        <v>3900000</v>
      </c>
      <c r="J113" s="9"/>
      <c r="K113" s="104">
        <f>K112+K105+K99+K89</f>
        <v>20496489.769999996</v>
      </c>
      <c r="L113" s="9"/>
      <c r="M113" s="9"/>
      <c r="N113" s="84"/>
      <c r="O113" s="84"/>
    </row>
    <row r="114" spans="1:15" s="200" customFormat="1" ht="18.75" customHeight="1" x14ac:dyDescent="0.25">
      <c r="A114" s="193" t="s">
        <v>245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9"/>
      <c r="O114" s="199"/>
    </row>
    <row r="115" spans="1:15" customFormat="1" ht="15.75" x14ac:dyDescent="0.25">
      <c r="A115" s="35" t="s">
        <v>58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7"/>
      <c r="N115" s="85"/>
      <c r="O115" s="85"/>
    </row>
    <row r="116" spans="1:15" customFormat="1" ht="44.25" customHeight="1" x14ac:dyDescent="0.25">
      <c r="A116" s="44" t="s">
        <v>167</v>
      </c>
      <c r="B116" s="45" t="s">
        <v>168</v>
      </c>
      <c r="C116" s="46" t="s">
        <v>169</v>
      </c>
      <c r="D116" s="46">
        <v>4200</v>
      </c>
      <c r="E116" s="47" t="s">
        <v>170</v>
      </c>
      <c r="F116" s="47" t="s">
        <v>171</v>
      </c>
      <c r="G116" s="48">
        <v>0</v>
      </c>
      <c r="H116" s="48">
        <v>20</v>
      </c>
      <c r="I116" s="49">
        <v>0</v>
      </c>
      <c r="J116" s="49"/>
      <c r="K116" s="49">
        <f>G116+H116+I116+J116</f>
        <v>20</v>
      </c>
      <c r="L116" s="50" t="s">
        <v>63</v>
      </c>
      <c r="M116" s="51" t="s">
        <v>68</v>
      </c>
      <c r="N116" s="85"/>
      <c r="O116" s="85"/>
    </row>
    <row r="117" spans="1:15" customFormat="1" ht="30.75" customHeight="1" x14ac:dyDescent="0.25">
      <c r="A117" s="44" t="s">
        <v>172</v>
      </c>
      <c r="B117" s="151" t="s">
        <v>173</v>
      </c>
      <c r="C117" s="52" t="s">
        <v>29</v>
      </c>
      <c r="D117" s="52">
        <v>7</v>
      </c>
      <c r="E117" s="47" t="s">
        <v>170</v>
      </c>
      <c r="F117" s="47" t="s">
        <v>171</v>
      </c>
      <c r="G117" s="39"/>
      <c r="H117" s="48">
        <v>20</v>
      </c>
      <c r="I117" s="53"/>
      <c r="J117" s="53"/>
      <c r="K117" s="49">
        <f>G117+H117+I117+J117</f>
        <v>20</v>
      </c>
      <c r="L117" s="39" t="s">
        <v>128</v>
      </c>
      <c r="M117" s="39" t="s">
        <v>128</v>
      </c>
      <c r="N117" s="85"/>
      <c r="O117" s="85"/>
    </row>
    <row r="118" spans="1:15" customFormat="1" ht="31.5" customHeight="1" x14ac:dyDescent="0.25">
      <c r="A118" s="44" t="s">
        <v>174</v>
      </c>
      <c r="B118" s="54" t="s">
        <v>175</v>
      </c>
      <c r="C118" s="52" t="s">
        <v>29</v>
      </c>
      <c r="D118" s="52">
        <v>1</v>
      </c>
      <c r="E118" s="47" t="s">
        <v>170</v>
      </c>
      <c r="F118" s="47" t="s">
        <v>171</v>
      </c>
      <c r="G118" s="39"/>
      <c r="H118" s="58">
        <v>8</v>
      </c>
      <c r="I118" s="53"/>
      <c r="J118" s="53"/>
      <c r="K118" s="49">
        <f>G118+H118+I118+J118</f>
        <v>8</v>
      </c>
      <c r="L118" s="39" t="s">
        <v>110</v>
      </c>
      <c r="M118" s="39" t="s">
        <v>128</v>
      </c>
      <c r="N118" s="85"/>
      <c r="O118" s="85"/>
    </row>
    <row r="119" spans="1:15" s="133" customFormat="1" ht="15.75" x14ac:dyDescent="0.25">
      <c r="A119" s="140" t="s">
        <v>4</v>
      </c>
      <c r="B119" s="140"/>
      <c r="C119" s="144"/>
      <c r="D119" s="144"/>
      <c r="E119" s="144"/>
      <c r="F119" s="144"/>
      <c r="G119" s="144"/>
      <c r="H119" s="147">
        <f>SUM(H116:H118)</f>
        <v>48</v>
      </c>
      <c r="I119" s="149"/>
      <c r="J119" s="149"/>
      <c r="K119" s="150">
        <f>SUM(K116:K118)</f>
        <v>48</v>
      </c>
      <c r="L119" s="144"/>
      <c r="M119" s="144"/>
      <c r="N119" s="132"/>
      <c r="O119" s="132"/>
    </row>
    <row r="120" spans="1:15" customFormat="1" ht="15.75" x14ac:dyDescent="0.25">
      <c r="A120" s="55" t="s">
        <v>86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  <c r="N120" s="85"/>
      <c r="O120" s="85"/>
    </row>
    <row r="121" spans="1:15" customFormat="1" ht="31.5" customHeight="1" x14ac:dyDescent="0.25">
      <c r="A121" s="86" t="s">
        <v>79</v>
      </c>
      <c r="B121" s="54" t="s">
        <v>176</v>
      </c>
      <c r="C121" s="52" t="s">
        <v>177</v>
      </c>
      <c r="D121" s="52">
        <v>2395.6999999999998</v>
      </c>
      <c r="E121" s="47" t="s">
        <v>170</v>
      </c>
      <c r="F121" s="47" t="s">
        <v>171</v>
      </c>
      <c r="G121" s="39"/>
      <c r="H121" s="106">
        <v>61.5</v>
      </c>
      <c r="I121" s="58"/>
      <c r="J121" s="58"/>
      <c r="K121" s="48">
        <f>G121+H121+I121+J121</f>
        <v>61.5</v>
      </c>
      <c r="L121" s="39" t="s">
        <v>63</v>
      </c>
      <c r="M121" s="39" t="s">
        <v>64</v>
      </c>
      <c r="N121" s="85"/>
      <c r="O121" s="85"/>
    </row>
    <row r="122" spans="1:15" customFormat="1" ht="27.75" customHeight="1" x14ac:dyDescent="0.25">
      <c r="A122" s="52" t="s">
        <v>178</v>
      </c>
      <c r="B122" s="63" t="s">
        <v>179</v>
      </c>
      <c r="C122" s="52" t="s">
        <v>29</v>
      </c>
      <c r="D122" s="52">
        <v>1</v>
      </c>
      <c r="E122" s="47" t="s">
        <v>170</v>
      </c>
      <c r="F122" s="47" t="s">
        <v>171</v>
      </c>
      <c r="G122" s="39"/>
      <c r="H122" s="107">
        <v>1</v>
      </c>
      <c r="I122" s="52"/>
      <c r="J122" s="52"/>
      <c r="K122" s="48">
        <f>G122+H122+I122+J122</f>
        <v>1</v>
      </c>
      <c r="L122" s="39" t="s">
        <v>118</v>
      </c>
      <c r="M122" s="39" t="s">
        <v>143</v>
      </c>
      <c r="N122" s="85"/>
      <c r="O122" s="85"/>
    </row>
    <row r="123" spans="1:15" customFormat="1" ht="27.75" customHeight="1" x14ac:dyDescent="0.25">
      <c r="A123" s="52" t="s">
        <v>180</v>
      </c>
      <c r="B123" s="63" t="s">
        <v>181</v>
      </c>
      <c r="C123" s="52" t="s">
        <v>29</v>
      </c>
      <c r="D123" s="52">
        <v>44</v>
      </c>
      <c r="E123" s="47" t="s">
        <v>170</v>
      </c>
      <c r="F123" s="40" t="s">
        <v>182</v>
      </c>
      <c r="G123" s="39"/>
      <c r="H123" s="108">
        <v>1.1000000000000001</v>
      </c>
      <c r="I123" s="52"/>
      <c r="J123" s="52"/>
      <c r="K123" s="48">
        <f>G123+H123+I123+J123</f>
        <v>1.1000000000000001</v>
      </c>
      <c r="L123" s="39" t="s">
        <v>63</v>
      </c>
      <c r="M123" s="39" t="s">
        <v>64</v>
      </c>
      <c r="N123" s="85"/>
      <c r="O123" s="85"/>
    </row>
    <row r="124" spans="1:15" s="133" customFormat="1" ht="15.75" x14ac:dyDescent="0.25">
      <c r="A124" s="140" t="s">
        <v>4</v>
      </c>
      <c r="B124" s="140"/>
      <c r="C124" s="144"/>
      <c r="D124" s="144"/>
      <c r="E124" s="144"/>
      <c r="F124" s="144"/>
      <c r="G124" s="144"/>
      <c r="H124" s="147">
        <f>SUM(H121:H123)</f>
        <v>63.6</v>
      </c>
      <c r="I124" s="140"/>
      <c r="J124" s="140"/>
      <c r="K124" s="148">
        <f>SUM(K121:K123)</f>
        <v>63.6</v>
      </c>
      <c r="L124" s="144"/>
      <c r="M124" s="144"/>
      <c r="N124" s="132"/>
      <c r="O124" s="132"/>
    </row>
    <row r="125" spans="1:15" customFormat="1" ht="15.75" x14ac:dyDescent="0.25">
      <c r="A125" s="55" t="s">
        <v>93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7"/>
      <c r="N125" s="85"/>
      <c r="O125" s="85"/>
    </row>
    <row r="126" spans="1:15" customFormat="1" ht="15.75" x14ac:dyDescent="0.25">
      <c r="A126" s="86" t="s">
        <v>94</v>
      </c>
      <c r="B126" s="8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85"/>
      <c r="O126" s="85"/>
    </row>
    <row r="127" spans="1:15" customFormat="1" ht="15.75" x14ac:dyDescent="0.25">
      <c r="A127" s="55" t="s">
        <v>95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  <c r="N127" s="85"/>
      <c r="O127" s="85"/>
    </row>
    <row r="128" spans="1:15" customFormat="1" ht="34.5" customHeight="1" x14ac:dyDescent="0.25">
      <c r="A128" s="86" t="s">
        <v>96</v>
      </c>
      <c r="B128" s="59" t="s">
        <v>183</v>
      </c>
      <c r="C128" s="60" t="s">
        <v>169</v>
      </c>
      <c r="D128" s="61">
        <v>32</v>
      </c>
      <c r="E128" s="47" t="s">
        <v>170</v>
      </c>
      <c r="F128" s="47" t="s">
        <v>171</v>
      </c>
      <c r="G128" s="39"/>
      <c r="H128" s="39">
        <f>ROUND(31550/1000,2)</f>
        <v>31.55</v>
      </c>
      <c r="I128" s="52"/>
      <c r="J128" s="52"/>
      <c r="K128" s="62">
        <f>G128+H128+I128+J128</f>
        <v>31.55</v>
      </c>
      <c r="L128" s="63" t="s">
        <v>64</v>
      </c>
      <c r="M128" s="63" t="s">
        <v>110</v>
      </c>
      <c r="N128" s="85"/>
      <c r="O128" s="85"/>
    </row>
    <row r="129" spans="1:15" customFormat="1" ht="45.75" customHeight="1" x14ac:dyDescent="0.25">
      <c r="A129" s="86" t="s">
        <v>184</v>
      </c>
      <c r="B129" s="59" t="s">
        <v>185</v>
      </c>
      <c r="C129" s="60" t="s">
        <v>169</v>
      </c>
      <c r="D129" s="61">
        <v>4</v>
      </c>
      <c r="E129" s="47" t="s">
        <v>170</v>
      </c>
      <c r="F129" s="47" t="s">
        <v>171</v>
      </c>
      <c r="G129" s="39"/>
      <c r="H129" s="39">
        <f>ROUND(12850/1000,2)</f>
        <v>12.85</v>
      </c>
      <c r="I129" s="52"/>
      <c r="J129" s="52"/>
      <c r="K129" s="62">
        <f>G129+H129+I129+J129</f>
        <v>12.85</v>
      </c>
      <c r="L129" s="63" t="s">
        <v>64</v>
      </c>
      <c r="M129" s="63" t="s">
        <v>110</v>
      </c>
      <c r="N129" s="85"/>
      <c r="O129" s="85"/>
    </row>
    <row r="130" spans="1:15" customFormat="1" ht="30" customHeight="1" x14ac:dyDescent="0.25">
      <c r="A130" s="52" t="s">
        <v>186</v>
      </c>
      <c r="B130" s="59" t="s">
        <v>187</v>
      </c>
      <c r="C130" s="60" t="s">
        <v>169</v>
      </c>
      <c r="D130" s="61">
        <v>16</v>
      </c>
      <c r="E130" s="47" t="s">
        <v>170</v>
      </c>
      <c r="F130" s="47" t="s">
        <v>171</v>
      </c>
      <c r="G130" s="39"/>
      <c r="H130" s="109">
        <f>ROUND(19300/1000,1)</f>
        <v>19.3</v>
      </c>
      <c r="I130" s="52"/>
      <c r="J130" s="52"/>
      <c r="K130" s="62">
        <f>G130+H130+I130+J130</f>
        <v>19.3</v>
      </c>
      <c r="L130" s="63" t="s">
        <v>64</v>
      </c>
      <c r="M130" s="63" t="s">
        <v>110</v>
      </c>
      <c r="N130" s="85"/>
      <c r="O130" s="85"/>
    </row>
    <row r="131" spans="1:15" s="133" customFormat="1" ht="15.75" x14ac:dyDescent="0.25">
      <c r="A131" s="140" t="s">
        <v>4</v>
      </c>
      <c r="B131" s="140"/>
      <c r="C131" s="144"/>
      <c r="D131" s="144"/>
      <c r="E131" s="144"/>
      <c r="F131" s="144"/>
      <c r="G131" s="144"/>
      <c r="H131" s="145">
        <f>SUM(H128:H130)</f>
        <v>63.7</v>
      </c>
      <c r="I131" s="140"/>
      <c r="J131" s="140"/>
      <c r="K131" s="146">
        <f>SUM(K128:K130)</f>
        <v>63.7</v>
      </c>
      <c r="L131" s="144"/>
      <c r="M131" s="144"/>
      <c r="N131" s="132"/>
      <c r="O131" s="132"/>
    </row>
    <row r="132" spans="1:15" customFormat="1" ht="15.75" x14ac:dyDescent="0.25">
      <c r="A132" s="55" t="s">
        <v>104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  <c r="N132" s="85"/>
      <c r="O132" s="85"/>
    </row>
    <row r="133" spans="1:15" customFormat="1" ht="15.75" x14ac:dyDescent="0.25">
      <c r="A133" s="86" t="s">
        <v>105</v>
      </c>
      <c r="B133" s="90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85"/>
      <c r="O133" s="85"/>
    </row>
    <row r="134" spans="1:15" s="23" customFormat="1" ht="15.75" x14ac:dyDescent="0.25">
      <c r="A134" s="9"/>
      <c r="B134" s="9" t="s">
        <v>42</v>
      </c>
      <c r="C134" s="9"/>
      <c r="D134" s="9"/>
      <c r="E134" s="9"/>
      <c r="F134" s="9"/>
      <c r="G134" s="9"/>
      <c r="H134" s="105">
        <f>H131+H124+H119</f>
        <v>175.3</v>
      </c>
      <c r="I134" s="9">
        <f>I126</f>
        <v>0</v>
      </c>
      <c r="J134" s="9"/>
      <c r="K134" s="104">
        <f>K131+K124+K119</f>
        <v>175.3</v>
      </c>
      <c r="L134" s="9"/>
      <c r="M134" s="9"/>
      <c r="N134" s="84"/>
      <c r="O134" s="84"/>
    </row>
    <row r="135" spans="1:15" s="201" customFormat="1" ht="19.5" customHeight="1" x14ac:dyDescent="0.3">
      <c r="A135" s="196" t="s">
        <v>249</v>
      </c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7"/>
      <c r="O135" s="197"/>
    </row>
    <row r="136" spans="1:15" s="111" customFormat="1" ht="15.75" x14ac:dyDescent="0.25">
      <c r="A136" s="35" t="s">
        <v>58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115"/>
      <c r="N136" s="110"/>
      <c r="O136" s="110"/>
    </row>
    <row r="137" spans="1:15" customFormat="1" ht="15.75" x14ac:dyDescent="0.25">
      <c r="A137" s="86" t="s">
        <v>59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173"/>
      <c r="M137" s="89"/>
      <c r="N137" s="85"/>
      <c r="O137" s="85"/>
    </row>
    <row r="138" spans="1:15" s="111" customFormat="1" ht="15.75" x14ac:dyDescent="0.25">
      <c r="A138" s="35" t="s">
        <v>86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115"/>
      <c r="N138" s="110"/>
      <c r="O138" s="110"/>
    </row>
    <row r="139" spans="1:15" customFormat="1" ht="63" x14ac:dyDescent="0.25">
      <c r="A139" s="86" t="s">
        <v>79</v>
      </c>
      <c r="B139" s="40" t="s">
        <v>189</v>
      </c>
      <c r="C139" s="89" t="s">
        <v>190</v>
      </c>
      <c r="D139" s="89">
        <v>400</v>
      </c>
      <c r="E139" s="40" t="s">
        <v>188</v>
      </c>
      <c r="F139" s="40" t="s">
        <v>191</v>
      </c>
      <c r="G139" s="89">
        <v>2000</v>
      </c>
      <c r="H139" s="89">
        <v>4500</v>
      </c>
      <c r="I139" s="89">
        <v>0</v>
      </c>
      <c r="J139" s="1"/>
      <c r="K139" s="89">
        <v>6500</v>
      </c>
      <c r="L139" s="173" t="s">
        <v>68</v>
      </c>
      <c r="M139" s="89" t="s">
        <v>64</v>
      </c>
      <c r="N139" s="85"/>
      <c r="O139" s="85"/>
    </row>
    <row r="140" spans="1:15" customFormat="1" ht="63" x14ac:dyDescent="0.25">
      <c r="A140" s="97" t="s">
        <v>81</v>
      </c>
      <c r="B140" s="89" t="s">
        <v>192</v>
      </c>
      <c r="C140" s="89" t="s">
        <v>32</v>
      </c>
      <c r="D140" s="89">
        <v>1</v>
      </c>
      <c r="E140" s="40" t="s">
        <v>188</v>
      </c>
      <c r="F140" s="40" t="s">
        <v>193</v>
      </c>
      <c r="G140" s="89">
        <v>2000</v>
      </c>
      <c r="H140" s="89">
        <v>4000</v>
      </c>
      <c r="I140" s="89">
        <v>0</v>
      </c>
      <c r="J140" s="1"/>
      <c r="K140" s="89">
        <v>6000</v>
      </c>
      <c r="L140" s="173" t="s">
        <v>68</v>
      </c>
      <c r="M140" s="89" t="s">
        <v>64</v>
      </c>
      <c r="N140" s="85"/>
      <c r="O140" s="85"/>
    </row>
    <row r="141" spans="1:15" s="133" customFormat="1" ht="15.75" x14ac:dyDescent="0.25">
      <c r="A141" s="140" t="s">
        <v>4</v>
      </c>
      <c r="B141" s="140"/>
      <c r="C141" s="141"/>
      <c r="D141" s="141"/>
      <c r="E141" s="141"/>
      <c r="F141" s="141"/>
      <c r="G141" s="142">
        <f>G140+G139</f>
        <v>4000</v>
      </c>
      <c r="H141" s="142">
        <f t="shared" ref="H141:I141" si="2">H140+H139</f>
        <v>8500</v>
      </c>
      <c r="I141" s="142">
        <f t="shared" si="2"/>
        <v>0</v>
      </c>
      <c r="J141" s="143"/>
      <c r="K141" s="142">
        <f>K140+K139</f>
        <v>12500</v>
      </c>
      <c r="L141" s="141"/>
      <c r="M141" s="141"/>
      <c r="N141" s="132"/>
      <c r="O141" s="132"/>
    </row>
    <row r="142" spans="1:15" s="111" customFormat="1" ht="15.75" x14ac:dyDescent="0.25">
      <c r="A142" s="35" t="s">
        <v>93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7"/>
      <c r="M142" s="115"/>
      <c r="N142" s="110"/>
      <c r="O142" s="110"/>
    </row>
    <row r="143" spans="1:15" customFormat="1" ht="15.75" x14ac:dyDescent="0.25">
      <c r="A143" s="86" t="s">
        <v>94</v>
      </c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5"/>
      <c r="O143" s="85"/>
    </row>
    <row r="144" spans="1:15" s="111" customFormat="1" ht="15.75" x14ac:dyDescent="0.25">
      <c r="A144" s="35" t="s">
        <v>95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7"/>
      <c r="M144" s="115"/>
      <c r="N144" s="110"/>
      <c r="O144" s="110"/>
    </row>
    <row r="145" spans="1:23" customFormat="1" ht="15.75" x14ac:dyDescent="0.25">
      <c r="A145" s="86" t="s">
        <v>96</v>
      </c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5"/>
      <c r="O145" s="85"/>
    </row>
    <row r="146" spans="1:23" s="111" customFormat="1" ht="15.75" x14ac:dyDescent="0.25">
      <c r="A146" s="35" t="s">
        <v>104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7"/>
      <c r="M146" s="115"/>
      <c r="N146" s="110"/>
      <c r="O146" s="110"/>
    </row>
    <row r="147" spans="1:23" customFormat="1" ht="15.75" x14ac:dyDescent="0.25">
      <c r="A147" s="86" t="s">
        <v>105</v>
      </c>
      <c r="B147" s="91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5"/>
      <c r="O147" s="85"/>
    </row>
    <row r="148" spans="1:23" s="111" customFormat="1" ht="15.75" x14ac:dyDescent="0.25">
      <c r="A148" s="113"/>
      <c r="B148" s="114" t="s">
        <v>42</v>
      </c>
      <c r="C148" s="115"/>
      <c r="D148" s="116"/>
      <c r="E148" s="116"/>
      <c r="F148" s="116"/>
      <c r="G148" s="116">
        <f>G141</f>
        <v>4000</v>
      </c>
      <c r="H148" s="116">
        <f>H141</f>
        <v>8500</v>
      </c>
      <c r="I148" s="115"/>
      <c r="J148" s="115"/>
      <c r="K148" s="116">
        <f>K141</f>
        <v>12500</v>
      </c>
      <c r="L148" s="115"/>
      <c r="M148" s="115"/>
      <c r="N148" s="110"/>
      <c r="O148" s="110"/>
    </row>
    <row r="149" spans="1:23" s="204" customFormat="1" ht="18.75" customHeight="1" x14ac:dyDescent="0.25">
      <c r="A149" s="193" t="s">
        <v>259</v>
      </c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202"/>
      <c r="O149" s="202"/>
      <c r="P149" s="203"/>
      <c r="Q149" s="203"/>
      <c r="R149" s="203"/>
      <c r="S149" s="203"/>
      <c r="T149" s="203"/>
      <c r="U149" s="203"/>
      <c r="V149" s="203"/>
      <c r="W149" s="203"/>
    </row>
    <row r="150" spans="1:23" ht="15.75" x14ac:dyDescent="0.25">
      <c r="A150" s="28" t="s">
        <v>58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12"/>
      <c r="O150" s="98"/>
      <c r="P150" s="64"/>
      <c r="Q150" s="64"/>
      <c r="R150" s="64"/>
      <c r="S150" s="64"/>
      <c r="T150" s="64"/>
      <c r="U150" s="64"/>
      <c r="V150" s="64"/>
      <c r="W150" s="64"/>
    </row>
    <row r="151" spans="1:23" ht="31.5" x14ac:dyDescent="0.25">
      <c r="A151" s="188" t="s">
        <v>59</v>
      </c>
      <c r="B151" s="175" t="s">
        <v>194</v>
      </c>
      <c r="C151" s="176"/>
      <c r="D151" s="176"/>
      <c r="E151" s="176" t="s">
        <v>195</v>
      </c>
      <c r="F151" s="176" t="s">
        <v>40</v>
      </c>
      <c r="G151" s="176"/>
      <c r="H151" s="176"/>
      <c r="I151" s="176"/>
      <c r="J151" s="176">
        <v>30</v>
      </c>
      <c r="K151" s="176">
        <v>30</v>
      </c>
      <c r="L151" s="176" t="s">
        <v>68</v>
      </c>
      <c r="M151" s="176" t="s">
        <v>64</v>
      </c>
      <c r="N151" s="112"/>
      <c r="O151" s="98"/>
      <c r="P151" s="64"/>
      <c r="Q151" s="64"/>
      <c r="R151" s="64"/>
      <c r="S151" s="64"/>
      <c r="T151" s="64"/>
      <c r="U151" s="64"/>
      <c r="V151" s="64"/>
      <c r="W151" s="64"/>
    </row>
    <row r="152" spans="1:23" ht="31.5" x14ac:dyDescent="0.25">
      <c r="A152" s="188" t="s">
        <v>65</v>
      </c>
      <c r="B152" s="175" t="s">
        <v>196</v>
      </c>
      <c r="C152" s="176"/>
      <c r="D152" s="176"/>
      <c r="E152" s="176" t="s">
        <v>195</v>
      </c>
      <c r="F152" s="176" t="s">
        <v>40</v>
      </c>
      <c r="G152" s="176"/>
      <c r="H152" s="176"/>
      <c r="I152" s="176"/>
      <c r="J152" s="176">
        <v>6.6</v>
      </c>
      <c r="K152" s="176">
        <v>6.6</v>
      </c>
      <c r="L152" s="176" t="s">
        <v>89</v>
      </c>
      <c r="M152" s="176" t="s">
        <v>63</v>
      </c>
      <c r="N152" s="112"/>
      <c r="O152" s="98"/>
      <c r="P152" s="64"/>
      <c r="Q152" s="64"/>
      <c r="R152" s="64"/>
      <c r="S152" s="64"/>
      <c r="T152" s="64"/>
      <c r="U152" s="64"/>
      <c r="V152" s="64"/>
      <c r="W152" s="64"/>
    </row>
    <row r="153" spans="1:23" ht="15.75" x14ac:dyDescent="0.25">
      <c r="A153" s="177" t="s">
        <v>4</v>
      </c>
      <c r="B153" s="177"/>
      <c r="C153" s="178"/>
      <c r="D153" s="178"/>
      <c r="E153" s="178"/>
      <c r="F153" s="178"/>
      <c r="G153" s="178">
        <v>0</v>
      </c>
      <c r="H153" s="178">
        <v>0</v>
      </c>
      <c r="I153" s="178">
        <v>0</v>
      </c>
      <c r="J153" s="178">
        <v>36.6</v>
      </c>
      <c r="K153" s="178">
        <v>36.6</v>
      </c>
      <c r="L153" s="178"/>
      <c r="M153" s="178"/>
      <c r="N153" s="174"/>
      <c r="O153" s="99"/>
      <c r="P153" s="65"/>
      <c r="Q153" s="65"/>
      <c r="R153" s="65"/>
      <c r="S153" s="65"/>
      <c r="T153" s="65"/>
      <c r="U153" s="65"/>
      <c r="V153" s="65"/>
      <c r="W153" s="65"/>
    </row>
    <row r="154" spans="1:23" ht="15.75" x14ac:dyDescent="0.25">
      <c r="A154" s="28" t="s">
        <v>86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112"/>
      <c r="O154" s="98"/>
      <c r="P154" s="64"/>
      <c r="Q154" s="64"/>
      <c r="R154" s="64"/>
      <c r="S154" s="64"/>
      <c r="T154" s="64"/>
      <c r="U154" s="64"/>
      <c r="V154" s="64"/>
      <c r="W154" s="64"/>
    </row>
    <row r="155" spans="1:23" ht="47.25" x14ac:dyDescent="0.25">
      <c r="A155" s="188" t="s">
        <v>79</v>
      </c>
      <c r="B155" s="176" t="s">
        <v>197</v>
      </c>
      <c r="C155" s="179" t="s">
        <v>23</v>
      </c>
      <c r="D155" s="179">
        <v>310</v>
      </c>
      <c r="E155" s="176" t="s">
        <v>195</v>
      </c>
      <c r="F155" s="176" t="s">
        <v>24</v>
      </c>
      <c r="G155" s="176"/>
      <c r="H155" s="176"/>
      <c r="I155" s="176"/>
      <c r="J155" s="176">
        <v>36.700000000000003</v>
      </c>
      <c r="K155" s="176">
        <v>36.700000000000003</v>
      </c>
      <c r="L155" s="176" t="s">
        <v>198</v>
      </c>
      <c r="M155" s="176" t="s">
        <v>143</v>
      </c>
      <c r="N155" s="112"/>
      <c r="O155" s="98"/>
      <c r="P155" s="64"/>
      <c r="Q155" s="64"/>
      <c r="R155" s="64"/>
      <c r="S155" s="64"/>
      <c r="T155" s="64"/>
      <c r="U155" s="64"/>
      <c r="V155" s="64"/>
      <c r="W155" s="64"/>
    </row>
    <row r="156" spans="1:23" ht="31.5" x14ac:dyDescent="0.25">
      <c r="A156" s="188" t="s">
        <v>81</v>
      </c>
      <c r="B156" s="176" t="s">
        <v>199</v>
      </c>
      <c r="C156" s="179" t="s">
        <v>26</v>
      </c>
      <c r="D156" s="179">
        <v>2</v>
      </c>
      <c r="E156" s="176" t="s">
        <v>195</v>
      </c>
      <c r="F156" s="176" t="s">
        <v>40</v>
      </c>
      <c r="G156" s="176"/>
      <c r="H156" s="176"/>
      <c r="I156" s="176"/>
      <c r="J156" s="176">
        <v>5</v>
      </c>
      <c r="K156" s="176">
        <v>5</v>
      </c>
      <c r="L156" s="176" t="s">
        <v>63</v>
      </c>
      <c r="M156" s="176" t="s">
        <v>63</v>
      </c>
      <c r="N156" s="112"/>
      <c r="O156" s="98"/>
      <c r="P156" s="64"/>
      <c r="Q156" s="64"/>
      <c r="R156" s="64"/>
      <c r="S156" s="64"/>
      <c r="T156" s="64"/>
      <c r="U156" s="64"/>
      <c r="V156" s="64"/>
      <c r="W156" s="64"/>
    </row>
    <row r="157" spans="1:23" ht="78.75" x14ac:dyDescent="0.25">
      <c r="A157" s="188" t="s">
        <v>87</v>
      </c>
      <c r="B157" s="175" t="s">
        <v>200</v>
      </c>
      <c r="C157" s="180" t="s">
        <v>201</v>
      </c>
      <c r="D157" s="180">
        <v>14</v>
      </c>
      <c r="E157" s="176" t="s">
        <v>195</v>
      </c>
      <c r="F157" s="176" t="s">
        <v>202</v>
      </c>
      <c r="G157" s="176"/>
      <c r="H157" s="176"/>
      <c r="I157" s="176"/>
      <c r="J157" s="176">
        <v>5</v>
      </c>
      <c r="K157" s="176">
        <v>5</v>
      </c>
      <c r="L157" s="176" t="s">
        <v>136</v>
      </c>
      <c r="M157" s="176" t="s">
        <v>143</v>
      </c>
      <c r="N157" s="112"/>
      <c r="O157" s="98"/>
      <c r="P157" s="64"/>
      <c r="Q157" s="64"/>
      <c r="R157" s="64"/>
      <c r="S157" s="64"/>
      <c r="T157" s="64"/>
      <c r="U157" s="64"/>
      <c r="V157" s="64"/>
      <c r="W157" s="64"/>
    </row>
    <row r="158" spans="1:23" ht="31.5" x14ac:dyDescent="0.25">
      <c r="A158" s="188" t="s">
        <v>90</v>
      </c>
      <c r="B158" s="175" t="s">
        <v>203</v>
      </c>
      <c r="C158" s="180" t="s">
        <v>21</v>
      </c>
      <c r="D158" s="180">
        <v>22</v>
      </c>
      <c r="E158" s="176" t="s">
        <v>195</v>
      </c>
      <c r="F158" s="176" t="s">
        <v>40</v>
      </c>
      <c r="G158" s="176"/>
      <c r="H158" s="176"/>
      <c r="I158" s="176"/>
      <c r="J158" s="176">
        <v>8.1</v>
      </c>
      <c r="K158" s="176">
        <v>8.1</v>
      </c>
      <c r="L158" s="176" t="s">
        <v>89</v>
      </c>
      <c r="M158" s="176" t="s">
        <v>63</v>
      </c>
      <c r="N158" s="112"/>
      <c r="O158" s="98"/>
      <c r="P158" s="64"/>
      <c r="Q158" s="64"/>
      <c r="R158" s="64"/>
      <c r="S158" s="64"/>
      <c r="T158" s="64"/>
      <c r="U158" s="64"/>
      <c r="V158" s="64"/>
      <c r="W158" s="64"/>
    </row>
    <row r="159" spans="1:23" ht="31.5" x14ac:dyDescent="0.25">
      <c r="A159" s="188" t="s">
        <v>84</v>
      </c>
      <c r="B159" s="175" t="s">
        <v>204</v>
      </c>
      <c r="C159" s="180" t="s">
        <v>21</v>
      </c>
      <c r="D159" s="180">
        <v>1</v>
      </c>
      <c r="E159" s="176" t="s">
        <v>195</v>
      </c>
      <c r="F159" s="176" t="s">
        <v>22</v>
      </c>
      <c r="G159" s="176"/>
      <c r="H159" s="176"/>
      <c r="I159" s="176"/>
      <c r="J159" s="176"/>
      <c r="K159" s="176">
        <v>0</v>
      </c>
      <c r="L159" s="176" t="s">
        <v>68</v>
      </c>
      <c r="M159" s="176" t="s">
        <v>64</v>
      </c>
      <c r="N159" s="112"/>
      <c r="O159" s="98"/>
      <c r="P159" s="64"/>
      <c r="Q159" s="64"/>
      <c r="R159" s="64"/>
      <c r="S159" s="64"/>
      <c r="T159" s="64"/>
      <c r="U159" s="64"/>
      <c r="V159" s="64"/>
      <c r="W159" s="64"/>
    </row>
    <row r="160" spans="1:23" ht="31.5" x14ac:dyDescent="0.25">
      <c r="A160" s="188" t="s">
        <v>121</v>
      </c>
      <c r="B160" s="175" t="s">
        <v>205</v>
      </c>
      <c r="C160" s="180" t="s">
        <v>26</v>
      </c>
      <c r="D160" s="180">
        <v>1</v>
      </c>
      <c r="E160" s="176" t="s">
        <v>195</v>
      </c>
      <c r="F160" s="176" t="s">
        <v>22</v>
      </c>
      <c r="G160" s="176"/>
      <c r="H160" s="176"/>
      <c r="I160" s="176"/>
      <c r="J160" s="176"/>
      <c r="K160" s="176">
        <v>0</v>
      </c>
      <c r="L160" s="176" t="s">
        <v>63</v>
      </c>
      <c r="M160" s="176" t="s">
        <v>64</v>
      </c>
      <c r="N160" s="112"/>
      <c r="O160" s="98"/>
      <c r="P160" s="64"/>
      <c r="Q160" s="64"/>
      <c r="R160" s="64"/>
      <c r="S160" s="64"/>
      <c r="T160" s="64"/>
      <c r="U160" s="64"/>
      <c r="V160" s="64"/>
      <c r="W160" s="64"/>
    </row>
    <row r="161" spans="1:23" ht="31.5" x14ac:dyDescent="0.25">
      <c r="A161" s="188" t="s">
        <v>123</v>
      </c>
      <c r="B161" s="175" t="s">
        <v>206</v>
      </c>
      <c r="C161" s="180" t="s">
        <v>207</v>
      </c>
      <c r="D161" s="180">
        <v>1</v>
      </c>
      <c r="E161" s="176" t="s">
        <v>195</v>
      </c>
      <c r="F161" s="176" t="s">
        <v>22</v>
      </c>
      <c r="G161" s="176"/>
      <c r="H161" s="176"/>
      <c r="I161" s="176"/>
      <c r="J161" s="176"/>
      <c r="K161" s="176">
        <v>0</v>
      </c>
      <c r="L161" s="176" t="s">
        <v>68</v>
      </c>
      <c r="M161" s="176" t="s">
        <v>64</v>
      </c>
      <c r="N161" s="112"/>
      <c r="O161" s="98"/>
      <c r="P161" s="64"/>
      <c r="Q161" s="64"/>
      <c r="R161" s="64"/>
      <c r="S161" s="64"/>
      <c r="T161" s="64"/>
      <c r="U161" s="64"/>
      <c r="V161" s="64"/>
      <c r="W161" s="64"/>
    </row>
    <row r="162" spans="1:23" ht="31.5" x14ac:dyDescent="0.25">
      <c r="A162" s="188" t="s">
        <v>125</v>
      </c>
      <c r="B162" s="175" t="s">
        <v>208</v>
      </c>
      <c r="C162" s="179" t="s">
        <v>209</v>
      </c>
      <c r="D162" s="180">
        <v>8</v>
      </c>
      <c r="E162" s="176" t="s">
        <v>195</v>
      </c>
      <c r="F162" s="176" t="s">
        <v>210</v>
      </c>
      <c r="G162" s="176"/>
      <c r="H162" s="176"/>
      <c r="I162" s="176"/>
      <c r="J162" s="176">
        <v>1</v>
      </c>
      <c r="K162" s="176">
        <v>1</v>
      </c>
      <c r="L162" s="176" t="s">
        <v>136</v>
      </c>
      <c r="M162" s="176" t="s">
        <v>136</v>
      </c>
      <c r="N162" s="112"/>
      <c r="O162" s="98"/>
      <c r="P162" s="64"/>
      <c r="Q162" s="64"/>
      <c r="R162" s="64"/>
      <c r="S162" s="64"/>
      <c r="T162" s="64"/>
      <c r="U162" s="64"/>
      <c r="V162" s="64"/>
      <c r="W162" s="64"/>
    </row>
    <row r="163" spans="1:23" ht="31.5" x14ac:dyDescent="0.25">
      <c r="A163" s="188" t="s">
        <v>129</v>
      </c>
      <c r="B163" s="175" t="s">
        <v>211</v>
      </c>
      <c r="C163" s="179" t="s">
        <v>212</v>
      </c>
      <c r="D163" s="180">
        <v>1</v>
      </c>
      <c r="E163" s="176" t="s">
        <v>195</v>
      </c>
      <c r="F163" s="176" t="s">
        <v>213</v>
      </c>
      <c r="G163" s="176"/>
      <c r="H163" s="176"/>
      <c r="I163" s="176"/>
      <c r="J163" s="176">
        <v>1.6</v>
      </c>
      <c r="K163" s="176">
        <v>1.6</v>
      </c>
      <c r="L163" s="176" t="s">
        <v>140</v>
      </c>
      <c r="M163" s="176" t="s">
        <v>140</v>
      </c>
      <c r="N163" s="112"/>
      <c r="O163" s="98"/>
      <c r="P163" s="64"/>
      <c r="Q163" s="64"/>
      <c r="R163" s="64"/>
      <c r="S163" s="64"/>
      <c r="T163" s="64"/>
      <c r="U163" s="64"/>
      <c r="V163" s="64"/>
      <c r="W163" s="64"/>
    </row>
    <row r="164" spans="1:23" ht="15.75" x14ac:dyDescent="0.25">
      <c r="A164" s="177" t="s">
        <v>4</v>
      </c>
      <c r="B164" s="177"/>
      <c r="C164" s="177"/>
      <c r="D164" s="177"/>
      <c r="E164" s="178"/>
      <c r="F164" s="178"/>
      <c r="G164" s="178">
        <v>0</v>
      </c>
      <c r="H164" s="178">
        <v>0</v>
      </c>
      <c r="I164" s="178">
        <v>0</v>
      </c>
      <c r="J164" s="178">
        <v>57.4</v>
      </c>
      <c r="K164" s="178">
        <v>57.4</v>
      </c>
      <c r="L164" s="178"/>
      <c r="M164" s="178"/>
      <c r="N164" s="174"/>
      <c r="O164" s="99"/>
      <c r="P164" s="65"/>
      <c r="Q164" s="65"/>
      <c r="R164" s="65"/>
      <c r="S164" s="65"/>
      <c r="T164" s="65"/>
      <c r="U164" s="65"/>
      <c r="V164" s="65"/>
      <c r="W164" s="65"/>
    </row>
    <row r="165" spans="1:23" ht="15.75" x14ac:dyDescent="0.25">
      <c r="A165" s="28" t="s">
        <v>93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112"/>
      <c r="O165" s="98"/>
      <c r="P165" s="64"/>
      <c r="Q165" s="64"/>
      <c r="R165" s="64"/>
      <c r="S165" s="64"/>
      <c r="T165" s="64"/>
      <c r="U165" s="64"/>
      <c r="V165" s="64"/>
      <c r="W165" s="64"/>
    </row>
    <row r="166" spans="1:23" ht="15.75" x14ac:dyDescent="0.25">
      <c r="A166" s="188" t="s">
        <v>94</v>
      </c>
      <c r="B166" s="181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12"/>
      <c r="O166" s="98"/>
      <c r="P166" s="64"/>
      <c r="Q166" s="64"/>
      <c r="R166" s="64"/>
      <c r="S166" s="64"/>
      <c r="T166" s="64"/>
      <c r="U166" s="64"/>
      <c r="V166" s="64"/>
      <c r="W166" s="64"/>
    </row>
    <row r="167" spans="1:23" ht="15.75" x14ac:dyDescent="0.25">
      <c r="A167" s="177" t="s">
        <v>4</v>
      </c>
      <c r="B167" s="177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12"/>
      <c r="O167" s="98"/>
      <c r="P167" s="64"/>
      <c r="Q167" s="64"/>
      <c r="R167" s="64"/>
      <c r="S167" s="64"/>
      <c r="T167" s="64"/>
      <c r="U167" s="64"/>
      <c r="V167" s="64"/>
      <c r="W167" s="64"/>
    </row>
    <row r="168" spans="1:23" ht="15.75" x14ac:dyDescent="0.25">
      <c r="A168" s="28" t="s">
        <v>95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112"/>
      <c r="O168" s="98"/>
      <c r="P168" s="64"/>
      <c r="Q168" s="64"/>
      <c r="R168" s="64"/>
      <c r="S168" s="64"/>
      <c r="T168" s="64"/>
      <c r="U168" s="64"/>
      <c r="V168" s="64"/>
      <c r="W168" s="64"/>
    </row>
    <row r="169" spans="1:23" ht="31.5" x14ac:dyDescent="0.25">
      <c r="A169" s="188" t="s">
        <v>96</v>
      </c>
      <c r="B169" s="183" t="s">
        <v>214</v>
      </c>
      <c r="C169" s="180" t="s">
        <v>207</v>
      </c>
      <c r="D169" s="180">
        <v>1</v>
      </c>
      <c r="E169" s="176" t="s">
        <v>195</v>
      </c>
      <c r="F169" s="176" t="s">
        <v>40</v>
      </c>
      <c r="G169" s="176"/>
      <c r="H169" s="176"/>
      <c r="I169" s="176"/>
      <c r="J169" s="176">
        <v>13</v>
      </c>
      <c r="K169" s="176">
        <v>13</v>
      </c>
      <c r="L169" s="176" t="s">
        <v>89</v>
      </c>
      <c r="M169" s="176" t="s">
        <v>89</v>
      </c>
      <c r="N169" s="112"/>
      <c r="O169" s="98"/>
      <c r="P169" s="64"/>
      <c r="Q169" s="64"/>
      <c r="R169" s="64"/>
      <c r="S169" s="64"/>
      <c r="T169" s="64"/>
      <c r="U169" s="64"/>
      <c r="V169" s="64"/>
      <c r="W169" s="64"/>
    </row>
    <row r="170" spans="1:23" ht="31.5" x14ac:dyDescent="0.25">
      <c r="A170" s="188" t="s">
        <v>99</v>
      </c>
      <c r="B170" s="183" t="s">
        <v>215</v>
      </c>
      <c r="C170" s="176" t="s">
        <v>216</v>
      </c>
      <c r="D170" s="179">
        <v>1</v>
      </c>
      <c r="E170" s="176" t="s">
        <v>195</v>
      </c>
      <c r="F170" s="176" t="s">
        <v>40</v>
      </c>
      <c r="G170" s="176"/>
      <c r="H170" s="176"/>
      <c r="I170" s="176"/>
      <c r="J170" s="176">
        <v>862</v>
      </c>
      <c r="K170" s="176">
        <v>862</v>
      </c>
      <c r="L170" s="176" t="s">
        <v>89</v>
      </c>
      <c r="M170" s="176" t="s">
        <v>68</v>
      </c>
      <c r="N170" s="112"/>
      <c r="O170" s="98"/>
      <c r="P170" s="64"/>
      <c r="Q170" s="64"/>
      <c r="R170" s="64"/>
      <c r="S170" s="64"/>
      <c r="T170" s="64"/>
      <c r="U170" s="64"/>
      <c r="V170" s="64"/>
      <c r="W170" s="64"/>
    </row>
    <row r="171" spans="1:23" ht="15.75" x14ac:dyDescent="0.25">
      <c r="A171" s="177" t="s">
        <v>4</v>
      </c>
      <c r="B171" s="177"/>
      <c r="C171" s="178"/>
      <c r="D171" s="178"/>
      <c r="E171" s="178"/>
      <c r="F171" s="178"/>
      <c r="G171" s="178">
        <v>0</v>
      </c>
      <c r="H171" s="178">
        <v>0</v>
      </c>
      <c r="I171" s="178">
        <v>0</v>
      </c>
      <c r="J171" s="178">
        <v>875</v>
      </c>
      <c r="K171" s="178">
        <v>875</v>
      </c>
      <c r="L171" s="178"/>
      <c r="M171" s="178"/>
      <c r="N171" s="174"/>
      <c r="O171" s="99"/>
      <c r="P171" s="65"/>
      <c r="Q171" s="65"/>
      <c r="R171" s="65"/>
      <c r="S171" s="65"/>
      <c r="T171" s="65"/>
      <c r="U171" s="65"/>
      <c r="V171" s="65"/>
      <c r="W171" s="65"/>
    </row>
    <row r="172" spans="1:23" ht="15.75" x14ac:dyDescent="0.25">
      <c r="A172" s="28" t="s">
        <v>104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112"/>
      <c r="O172" s="98"/>
      <c r="P172" s="64"/>
      <c r="Q172" s="64"/>
      <c r="R172" s="64"/>
      <c r="S172" s="64"/>
      <c r="T172" s="64"/>
      <c r="U172" s="64"/>
      <c r="V172" s="64"/>
      <c r="W172" s="64"/>
    </row>
    <row r="173" spans="1:23" ht="31.5" x14ac:dyDescent="0.25">
      <c r="A173" s="188" t="s">
        <v>105</v>
      </c>
      <c r="B173" s="183" t="s">
        <v>217</v>
      </c>
      <c r="C173" s="176" t="s">
        <v>216</v>
      </c>
      <c r="D173" s="179">
        <v>1</v>
      </c>
      <c r="E173" s="176" t="s">
        <v>195</v>
      </c>
      <c r="F173" s="176" t="s">
        <v>218</v>
      </c>
      <c r="G173" s="176"/>
      <c r="H173" s="176"/>
      <c r="I173" s="176"/>
      <c r="J173" s="184">
        <v>199.9</v>
      </c>
      <c r="K173" s="176">
        <v>199.9</v>
      </c>
      <c r="L173" s="176" t="s">
        <v>154</v>
      </c>
      <c r="M173" s="176" t="s">
        <v>154</v>
      </c>
      <c r="N173" s="112"/>
      <c r="O173" s="98"/>
      <c r="P173" s="64"/>
      <c r="Q173" s="64"/>
      <c r="R173" s="64"/>
      <c r="S173" s="64"/>
      <c r="T173" s="64"/>
      <c r="U173" s="64"/>
      <c r="V173" s="64"/>
      <c r="W173" s="64"/>
    </row>
    <row r="174" spans="1:23" ht="31.5" x14ac:dyDescent="0.25">
      <c r="A174" s="188" t="s">
        <v>251</v>
      </c>
      <c r="B174" s="183" t="s">
        <v>219</v>
      </c>
      <c r="C174" s="176" t="s">
        <v>216</v>
      </c>
      <c r="D174" s="179">
        <v>1</v>
      </c>
      <c r="E174" s="176" t="s">
        <v>195</v>
      </c>
      <c r="F174" s="176"/>
      <c r="G174" s="176"/>
      <c r="H174" s="176"/>
      <c r="I174" s="176"/>
      <c r="J174" s="184">
        <v>198.5</v>
      </c>
      <c r="K174" s="176">
        <v>198.5</v>
      </c>
      <c r="L174" s="176" t="s">
        <v>89</v>
      </c>
      <c r="M174" s="176" t="s">
        <v>143</v>
      </c>
      <c r="N174" s="112"/>
      <c r="O174" s="98"/>
      <c r="P174" s="64"/>
      <c r="Q174" s="64"/>
      <c r="R174" s="64"/>
      <c r="S174" s="64"/>
      <c r="T174" s="64"/>
      <c r="U174" s="64"/>
      <c r="V174" s="64"/>
      <c r="W174" s="64"/>
    </row>
    <row r="175" spans="1:23" ht="31.5" x14ac:dyDescent="0.25">
      <c r="A175" s="188" t="s">
        <v>252</v>
      </c>
      <c r="B175" s="183" t="s">
        <v>220</v>
      </c>
      <c r="C175" s="176" t="s">
        <v>216</v>
      </c>
      <c r="D175" s="179">
        <v>1</v>
      </c>
      <c r="E175" s="176" t="s">
        <v>195</v>
      </c>
      <c r="F175" s="176"/>
      <c r="G175" s="176"/>
      <c r="H175" s="176"/>
      <c r="I175" s="176"/>
      <c r="J175" s="184">
        <v>197.3</v>
      </c>
      <c r="K175" s="176">
        <v>197.3</v>
      </c>
      <c r="L175" s="176" t="s">
        <v>89</v>
      </c>
      <c r="M175" s="176" t="s">
        <v>143</v>
      </c>
      <c r="N175" s="112"/>
      <c r="O175" s="98"/>
      <c r="P175" s="64"/>
      <c r="Q175" s="64"/>
      <c r="R175" s="64"/>
      <c r="S175" s="64"/>
      <c r="T175" s="64"/>
      <c r="U175" s="64"/>
      <c r="V175" s="64"/>
      <c r="W175" s="64"/>
    </row>
    <row r="176" spans="1:23" ht="31.5" x14ac:dyDescent="0.25">
      <c r="A176" s="188" t="s">
        <v>253</v>
      </c>
      <c r="B176" s="183" t="s">
        <v>221</v>
      </c>
      <c r="C176" s="176" t="s">
        <v>216</v>
      </c>
      <c r="D176" s="179">
        <v>1</v>
      </c>
      <c r="E176" s="176" t="s">
        <v>195</v>
      </c>
      <c r="F176" s="176"/>
      <c r="G176" s="176"/>
      <c r="H176" s="176"/>
      <c r="I176" s="176"/>
      <c r="J176" s="184">
        <v>134.80000000000001</v>
      </c>
      <c r="K176" s="176">
        <v>134.80000000000001</v>
      </c>
      <c r="L176" s="176" t="s">
        <v>89</v>
      </c>
      <c r="M176" s="176" t="s">
        <v>143</v>
      </c>
      <c r="N176" s="112"/>
      <c r="O176" s="98"/>
      <c r="P176" s="64"/>
      <c r="Q176" s="64"/>
      <c r="R176" s="64"/>
      <c r="S176" s="64"/>
      <c r="T176" s="64"/>
      <c r="U176" s="64"/>
      <c r="V176" s="64"/>
      <c r="W176" s="64"/>
    </row>
    <row r="177" spans="1:23" ht="31.5" x14ac:dyDescent="0.25">
      <c r="A177" s="188" t="s">
        <v>254</v>
      </c>
      <c r="B177" s="183" t="s">
        <v>222</v>
      </c>
      <c r="C177" s="176" t="s">
        <v>216</v>
      </c>
      <c r="D177" s="179">
        <v>1</v>
      </c>
      <c r="E177" s="176" t="s">
        <v>195</v>
      </c>
      <c r="F177" s="176" t="s">
        <v>218</v>
      </c>
      <c r="G177" s="176"/>
      <c r="H177" s="176"/>
      <c r="I177" s="176"/>
      <c r="J177" s="184">
        <v>62</v>
      </c>
      <c r="K177" s="176">
        <v>62</v>
      </c>
      <c r="L177" s="176" t="s">
        <v>198</v>
      </c>
      <c r="M177" s="176" t="s">
        <v>198</v>
      </c>
      <c r="N177" s="112"/>
      <c r="O177" s="98"/>
      <c r="P177" s="64"/>
      <c r="Q177" s="64"/>
      <c r="R177" s="64"/>
      <c r="S177" s="64"/>
      <c r="T177" s="64"/>
      <c r="U177" s="64"/>
      <c r="V177" s="64"/>
      <c r="W177" s="64"/>
    </row>
    <row r="178" spans="1:23" ht="31.5" x14ac:dyDescent="0.25">
      <c r="A178" s="188" t="s">
        <v>255</v>
      </c>
      <c r="B178" s="183" t="s">
        <v>223</v>
      </c>
      <c r="C178" s="176" t="s">
        <v>216</v>
      </c>
      <c r="D178" s="179">
        <v>1</v>
      </c>
      <c r="E178" s="176" t="s">
        <v>195</v>
      </c>
      <c r="F178" s="176"/>
      <c r="G178" s="176"/>
      <c r="H178" s="176"/>
      <c r="I178" s="176"/>
      <c r="J178" s="184">
        <v>193.7</v>
      </c>
      <c r="K178" s="176">
        <v>193.7</v>
      </c>
      <c r="L178" s="176" t="s">
        <v>89</v>
      </c>
      <c r="M178" s="176" t="s">
        <v>143</v>
      </c>
      <c r="N178" s="112"/>
      <c r="O178" s="98"/>
      <c r="P178" s="64"/>
      <c r="Q178" s="64"/>
      <c r="R178" s="64"/>
      <c r="S178" s="64"/>
      <c r="T178" s="64"/>
      <c r="U178" s="64"/>
      <c r="V178" s="64"/>
      <c r="W178" s="64"/>
    </row>
    <row r="179" spans="1:23" ht="15.75" x14ac:dyDescent="0.25">
      <c r="A179" s="177" t="s">
        <v>4</v>
      </c>
      <c r="B179" s="177"/>
      <c r="C179" s="182"/>
      <c r="D179" s="178"/>
      <c r="E179" s="178"/>
      <c r="F179" s="178"/>
      <c r="G179" s="178">
        <v>0</v>
      </c>
      <c r="H179" s="178">
        <v>0</v>
      </c>
      <c r="I179" s="178">
        <v>0</v>
      </c>
      <c r="J179" s="178">
        <v>986.2</v>
      </c>
      <c r="K179" s="178">
        <v>986.2</v>
      </c>
      <c r="L179" s="182"/>
      <c r="M179" s="182"/>
      <c r="N179" s="112"/>
      <c r="O179" s="98"/>
      <c r="P179" s="64"/>
      <c r="Q179" s="64"/>
      <c r="R179" s="64"/>
      <c r="S179" s="64"/>
      <c r="T179" s="64"/>
      <c r="U179" s="64"/>
      <c r="V179" s="64"/>
      <c r="W179" s="64"/>
    </row>
    <row r="180" spans="1:23" s="111" customFormat="1" ht="15.75" x14ac:dyDescent="0.25">
      <c r="A180" s="113"/>
      <c r="B180" s="114" t="s">
        <v>42</v>
      </c>
      <c r="C180" s="115"/>
      <c r="D180" s="116"/>
      <c r="E180" s="116"/>
      <c r="F180" s="116"/>
      <c r="G180" s="116">
        <f>G173</f>
        <v>0</v>
      </c>
      <c r="H180" s="116">
        <f>H173</f>
        <v>0</v>
      </c>
      <c r="I180" s="115"/>
      <c r="J180" s="115">
        <f>J179+J171+J164+J153</f>
        <v>1955.2</v>
      </c>
      <c r="K180" s="116">
        <f>K179+K171+K164+K153</f>
        <v>1955.2</v>
      </c>
      <c r="L180" s="115"/>
      <c r="M180" s="115"/>
      <c r="N180" s="110"/>
      <c r="O180" s="110"/>
    </row>
    <row r="181" spans="1:23" s="200" customFormat="1" ht="19.5" customHeight="1" x14ac:dyDescent="0.25">
      <c r="A181" s="192" t="s">
        <v>250</v>
      </c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9"/>
      <c r="N181" s="199"/>
      <c r="O181" s="199"/>
    </row>
    <row r="182" spans="1:23" s="111" customFormat="1" ht="15.75" x14ac:dyDescent="0.25">
      <c r="A182" s="160" t="s">
        <v>58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10"/>
      <c r="O182" s="110"/>
    </row>
    <row r="183" spans="1:23" customFormat="1" ht="19.5" customHeight="1" x14ac:dyDescent="0.25">
      <c r="A183" s="187" t="s">
        <v>59</v>
      </c>
      <c r="B183" s="67" t="s">
        <v>224</v>
      </c>
      <c r="C183" s="66" t="s">
        <v>32</v>
      </c>
      <c r="D183" s="66">
        <v>1</v>
      </c>
      <c r="E183" s="66" t="s">
        <v>225</v>
      </c>
      <c r="F183" s="68" t="s">
        <v>113</v>
      </c>
      <c r="G183" s="8"/>
      <c r="H183" s="69"/>
      <c r="I183" s="69"/>
      <c r="J183" s="66">
        <v>0.1</v>
      </c>
      <c r="K183" s="69">
        <f>J183+H183+I183</f>
        <v>0.1</v>
      </c>
      <c r="L183" s="66" t="s">
        <v>89</v>
      </c>
      <c r="M183" s="66" t="s">
        <v>68</v>
      </c>
      <c r="N183" s="85"/>
      <c r="O183" s="85"/>
    </row>
    <row r="184" spans="1:23" customFormat="1" ht="15.75" x14ac:dyDescent="0.25">
      <c r="A184" s="187" t="s">
        <v>65</v>
      </c>
      <c r="B184" s="67" t="s">
        <v>226</v>
      </c>
      <c r="C184" s="66" t="s">
        <v>32</v>
      </c>
      <c r="D184" s="66">
        <v>4</v>
      </c>
      <c r="E184" s="66" t="s">
        <v>225</v>
      </c>
      <c r="F184" s="68"/>
      <c r="G184" s="8"/>
      <c r="H184" s="69"/>
      <c r="I184" s="69"/>
      <c r="J184" s="66">
        <v>1.5</v>
      </c>
      <c r="K184" s="69">
        <f>J184+H184+I184</f>
        <v>1.5</v>
      </c>
      <c r="L184" s="66" t="s">
        <v>154</v>
      </c>
      <c r="M184" s="66" t="s">
        <v>154</v>
      </c>
      <c r="N184" s="85"/>
      <c r="O184" s="85"/>
    </row>
    <row r="185" spans="1:23" customFormat="1" ht="51.75" customHeight="1" x14ac:dyDescent="0.25">
      <c r="A185" s="187" t="s">
        <v>138</v>
      </c>
      <c r="B185" s="70" t="s">
        <v>227</v>
      </c>
      <c r="C185" s="66"/>
      <c r="D185" s="66"/>
      <c r="E185" s="66" t="s">
        <v>225</v>
      </c>
      <c r="F185" s="66" t="s">
        <v>228</v>
      </c>
      <c r="G185" s="8"/>
      <c r="H185" s="66"/>
      <c r="I185" s="66"/>
      <c r="J185" s="71">
        <v>3</v>
      </c>
      <c r="K185" s="72">
        <f>J185</f>
        <v>3</v>
      </c>
      <c r="L185" s="66" t="s">
        <v>63</v>
      </c>
      <c r="M185" s="66" t="s">
        <v>68</v>
      </c>
      <c r="N185" s="85"/>
      <c r="O185" s="85"/>
    </row>
    <row r="186" spans="1:23" customFormat="1" ht="18.75" customHeight="1" x14ac:dyDescent="0.25">
      <c r="A186" s="187" t="s">
        <v>69</v>
      </c>
      <c r="B186" s="70" t="s">
        <v>229</v>
      </c>
      <c r="C186" s="66"/>
      <c r="D186" s="66"/>
      <c r="E186" s="66" t="s">
        <v>225</v>
      </c>
      <c r="F186" s="66" t="s">
        <v>230</v>
      </c>
      <c r="G186" s="8"/>
      <c r="H186" s="66"/>
      <c r="I186" s="66"/>
      <c r="J186" s="71">
        <v>2.44</v>
      </c>
      <c r="K186" s="72">
        <f>J186</f>
        <v>2.44</v>
      </c>
      <c r="L186" s="66" t="s">
        <v>63</v>
      </c>
      <c r="M186" s="66" t="s">
        <v>68</v>
      </c>
      <c r="N186" s="85"/>
      <c r="O186" s="85"/>
    </row>
    <row r="187" spans="1:23" s="133" customFormat="1" ht="15.75" x14ac:dyDescent="0.25">
      <c r="A187" s="137"/>
      <c r="B187" s="138" t="s">
        <v>4</v>
      </c>
      <c r="C187" s="137"/>
      <c r="D187" s="137"/>
      <c r="E187" s="137"/>
      <c r="F187" s="137"/>
      <c r="G187" s="129"/>
      <c r="H187" s="139">
        <f t="shared" ref="H187:J187" si="3">SUM(H183:H185)</f>
        <v>0</v>
      </c>
      <c r="I187" s="139">
        <f t="shared" si="3"/>
        <v>0</v>
      </c>
      <c r="J187" s="139">
        <f>SUM(J183:J185)</f>
        <v>4.5999999999999996</v>
      </c>
      <c r="K187" s="139">
        <f>SUM(K183:K185)</f>
        <v>4.5999999999999996</v>
      </c>
      <c r="L187" s="137"/>
      <c r="M187" s="137"/>
      <c r="N187" s="132"/>
      <c r="O187" s="132"/>
    </row>
    <row r="188" spans="1:23" s="111" customFormat="1" ht="15.75" x14ac:dyDescent="0.25">
      <c r="A188" s="185" t="s">
        <v>86</v>
      </c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15"/>
      <c r="N188" s="110"/>
      <c r="O188" s="110"/>
    </row>
    <row r="189" spans="1:23" customFormat="1" ht="19.5" customHeight="1" x14ac:dyDescent="0.25">
      <c r="A189" s="187" t="s">
        <v>79</v>
      </c>
      <c r="B189" s="73" t="s">
        <v>231</v>
      </c>
      <c r="C189" s="74" t="s">
        <v>32</v>
      </c>
      <c r="D189" s="74">
        <v>3</v>
      </c>
      <c r="E189" s="66" t="s">
        <v>225</v>
      </c>
      <c r="F189" s="66"/>
      <c r="G189" s="75"/>
      <c r="H189" s="71"/>
      <c r="I189" s="75"/>
      <c r="J189" s="8"/>
      <c r="K189" s="76"/>
      <c r="L189" s="66" t="s">
        <v>89</v>
      </c>
      <c r="M189" s="66" t="s">
        <v>64</v>
      </c>
      <c r="N189" s="85"/>
      <c r="O189" s="85"/>
    </row>
    <row r="190" spans="1:23" customFormat="1" ht="15.75" x14ac:dyDescent="0.25">
      <c r="A190" s="187" t="s">
        <v>81</v>
      </c>
      <c r="B190" s="73" t="s">
        <v>232</v>
      </c>
      <c r="C190" s="75"/>
      <c r="D190" s="75"/>
      <c r="E190" s="66" t="s">
        <v>225</v>
      </c>
      <c r="F190" s="66" t="s">
        <v>113</v>
      </c>
      <c r="G190" s="75"/>
      <c r="H190" s="71"/>
      <c r="I190" s="75"/>
      <c r="J190" s="8"/>
      <c r="K190" s="76"/>
      <c r="L190" s="66" t="s">
        <v>89</v>
      </c>
      <c r="M190" s="66" t="s">
        <v>64</v>
      </c>
      <c r="N190" s="85"/>
      <c r="O190" s="85"/>
    </row>
    <row r="191" spans="1:23" s="133" customFormat="1" ht="15.75" x14ac:dyDescent="0.25">
      <c r="A191" s="126"/>
      <c r="B191" s="127" t="s">
        <v>233</v>
      </c>
      <c r="C191" s="126"/>
      <c r="D191" s="126"/>
      <c r="E191" s="126"/>
      <c r="F191" s="126"/>
      <c r="G191" s="126"/>
      <c r="H191" s="136">
        <f>SUM(H189:H190)</f>
        <v>0</v>
      </c>
      <c r="I191" s="126"/>
      <c r="J191" s="129"/>
      <c r="K191" s="135">
        <f>SUM(K189:K190)</f>
        <v>0</v>
      </c>
      <c r="L191" s="126"/>
      <c r="M191" s="126"/>
      <c r="N191" s="132"/>
      <c r="O191" s="132"/>
    </row>
    <row r="192" spans="1:23" s="111" customFormat="1" ht="15.75" x14ac:dyDescent="0.25">
      <c r="A192" s="185" t="s">
        <v>93</v>
      </c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10"/>
      <c r="O192" s="110"/>
    </row>
    <row r="193" spans="1:15" customFormat="1" ht="15.75" x14ac:dyDescent="0.25">
      <c r="A193" s="187" t="s">
        <v>94</v>
      </c>
      <c r="B193" s="73" t="s">
        <v>234</v>
      </c>
      <c r="C193" s="66" t="s">
        <v>21</v>
      </c>
      <c r="D193" s="66">
        <v>33</v>
      </c>
      <c r="E193" s="66" t="s">
        <v>225</v>
      </c>
      <c r="F193" s="66"/>
      <c r="G193" s="8"/>
      <c r="H193" s="77"/>
      <c r="I193" s="66"/>
      <c r="J193" s="66">
        <v>2.7</v>
      </c>
      <c r="K193" s="72">
        <f>J193+H193+I193</f>
        <v>2.7</v>
      </c>
      <c r="L193" s="66" t="s">
        <v>140</v>
      </c>
      <c r="M193" s="66" t="s">
        <v>89</v>
      </c>
      <c r="N193" s="85"/>
      <c r="O193" s="85"/>
    </row>
    <row r="194" spans="1:15" customFormat="1" ht="31.5" x14ac:dyDescent="0.25">
      <c r="A194" s="187" t="s">
        <v>152</v>
      </c>
      <c r="B194" s="73" t="s">
        <v>235</v>
      </c>
      <c r="C194" s="66" t="s">
        <v>236</v>
      </c>
      <c r="D194" s="66" t="s">
        <v>237</v>
      </c>
      <c r="E194" s="66" t="s">
        <v>225</v>
      </c>
      <c r="F194" s="66"/>
      <c r="G194" s="8"/>
      <c r="H194" s="77">
        <v>191.7</v>
      </c>
      <c r="I194" s="66"/>
      <c r="J194" s="66"/>
      <c r="K194" s="72">
        <f>J194+H194+I194</f>
        <v>191.7</v>
      </c>
      <c r="L194" s="66" t="s">
        <v>140</v>
      </c>
      <c r="M194" s="66" t="s">
        <v>89</v>
      </c>
      <c r="N194" s="85"/>
      <c r="O194" s="85"/>
    </row>
    <row r="195" spans="1:15" customFormat="1" ht="15.75" x14ac:dyDescent="0.25">
      <c r="A195" s="187" t="s">
        <v>155</v>
      </c>
      <c r="B195" s="78" t="s">
        <v>238</v>
      </c>
      <c r="C195" s="66" t="s">
        <v>236</v>
      </c>
      <c r="D195" s="66" t="s">
        <v>239</v>
      </c>
      <c r="E195" s="66" t="s">
        <v>225</v>
      </c>
      <c r="F195" s="66"/>
      <c r="G195" s="8"/>
      <c r="H195" s="77"/>
      <c r="I195" s="66"/>
      <c r="J195" s="71">
        <v>128</v>
      </c>
      <c r="K195" s="72">
        <f>J195+H195+I195</f>
        <v>128</v>
      </c>
      <c r="L195" s="66"/>
      <c r="M195" s="66"/>
      <c r="N195" s="85"/>
      <c r="O195" s="85"/>
    </row>
    <row r="196" spans="1:15" s="133" customFormat="1" ht="15.75" x14ac:dyDescent="0.25">
      <c r="A196" s="126"/>
      <c r="B196" s="127" t="s">
        <v>233</v>
      </c>
      <c r="C196" s="126"/>
      <c r="D196" s="126"/>
      <c r="E196" s="126"/>
      <c r="F196" s="126"/>
      <c r="G196" s="129"/>
      <c r="H196" s="127">
        <f t="shared" ref="H196:J196" si="4">SUM(H193:H195)</f>
        <v>191.7</v>
      </c>
      <c r="I196" s="127">
        <f t="shared" si="4"/>
        <v>0</v>
      </c>
      <c r="J196" s="127">
        <f>SUM(J193:J195)</f>
        <v>130.69999999999999</v>
      </c>
      <c r="K196" s="134">
        <f>SUM(K193:K195)</f>
        <v>322.39999999999998</v>
      </c>
      <c r="L196" s="126"/>
      <c r="M196" s="126"/>
      <c r="N196" s="132"/>
      <c r="O196" s="132"/>
    </row>
    <row r="197" spans="1:15" s="111" customFormat="1" ht="15.75" x14ac:dyDescent="0.25">
      <c r="A197" s="185" t="s">
        <v>95</v>
      </c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10"/>
      <c r="O197" s="110"/>
    </row>
    <row r="198" spans="1:15" customFormat="1" ht="20.25" customHeight="1" x14ac:dyDescent="0.25">
      <c r="A198" s="187" t="s">
        <v>96</v>
      </c>
      <c r="B198" s="186" t="s">
        <v>240</v>
      </c>
      <c r="C198" s="66" t="s">
        <v>177</v>
      </c>
      <c r="D198" s="100">
        <v>211</v>
      </c>
      <c r="E198" s="66" t="s">
        <v>225</v>
      </c>
      <c r="F198" s="75"/>
      <c r="G198" s="75"/>
      <c r="H198" s="79">
        <v>1150</v>
      </c>
      <c r="I198" s="75"/>
      <c r="J198" s="8"/>
      <c r="K198" s="76">
        <f>H198</f>
        <v>1150</v>
      </c>
      <c r="L198" s="66" t="s">
        <v>140</v>
      </c>
      <c r="M198" s="66" t="s">
        <v>68</v>
      </c>
      <c r="N198" s="85"/>
      <c r="O198" s="85"/>
    </row>
    <row r="199" spans="1:15" customFormat="1" ht="15.75" x14ac:dyDescent="0.25">
      <c r="A199" s="187" t="s">
        <v>99</v>
      </c>
      <c r="B199" s="186" t="s">
        <v>241</v>
      </c>
      <c r="C199" s="66" t="s">
        <v>177</v>
      </c>
      <c r="D199" s="100">
        <v>56.4</v>
      </c>
      <c r="E199" s="66" t="s">
        <v>225</v>
      </c>
      <c r="F199" s="75"/>
      <c r="G199" s="75"/>
      <c r="H199" s="79">
        <v>545.79999999999995</v>
      </c>
      <c r="I199" s="75"/>
      <c r="J199" s="8"/>
      <c r="K199" s="76">
        <f>H199</f>
        <v>545.79999999999995</v>
      </c>
      <c r="L199" s="66" t="s">
        <v>68</v>
      </c>
      <c r="M199" s="66" t="s">
        <v>110</v>
      </c>
      <c r="N199" s="85"/>
      <c r="O199" s="85"/>
    </row>
    <row r="200" spans="1:15" customFormat="1" ht="15.75" x14ac:dyDescent="0.25">
      <c r="A200" s="187" t="s">
        <v>102</v>
      </c>
      <c r="B200" s="67" t="s">
        <v>242</v>
      </c>
      <c r="C200" s="66" t="s">
        <v>23</v>
      </c>
      <c r="D200" s="66">
        <v>1</v>
      </c>
      <c r="E200" s="66" t="s">
        <v>225</v>
      </c>
      <c r="F200" s="69"/>
      <c r="G200" s="69"/>
      <c r="H200" s="80">
        <v>299.2</v>
      </c>
      <c r="I200" s="69"/>
      <c r="J200" s="8"/>
      <c r="K200" s="76">
        <f>H200</f>
        <v>299.2</v>
      </c>
      <c r="L200" s="66" t="s">
        <v>198</v>
      </c>
      <c r="M200" s="66" t="s">
        <v>154</v>
      </c>
      <c r="N200" s="85"/>
      <c r="O200" s="85"/>
    </row>
    <row r="201" spans="1:15" s="133" customFormat="1" ht="15.75" x14ac:dyDescent="0.25">
      <c r="A201" s="189"/>
      <c r="B201" s="127" t="s">
        <v>233</v>
      </c>
      <c r="C201" s="126"/>
      <c r="D201" s="126"/>
      <c r="E201" s="126"/>
      <c r="F201" s="127"/>
      <c r="G201" s="127"/>
      <c r="H201" s="134">
        <f>SUM(H198:H200)</f>
        <v>1995</v>
      </c>
      <c r="I201" s="127"/>
      <c r="J201" s="129"/>
      <c r="K201" s="135">
        <f>SUM(K198:K200)</f>
        <v>1995</v>
      </c>
      <c r="L201" s="127"/>
      <c r="M201" s="126"/>
      <c r="N201" s="132"/>
      <c r="O201" s="132"/>
    </row>
    <row r="202" spans="1:15" s="111" customFormat="1" ht="15.75" x14ac:dyDescent="0.25">
      <c r="A202" s="185" t="s">
        <v>104</v>
      </c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10"/>
      <c r="O202" s="110"/>
    </row>
    <row r="203" spans="1:15" customFormat="1" ht="34.5" customHeight="1" x14ac:dyDescent="0.25">
      <c r="A203" s="187" t="s">
        <v>105</v>
      </c>
      <c r="B203" s="68" t="s">
        <v>243</v>
      </c>
      <c r="C203" s="81" t="s">
        <v>177</v>
      </c>
      <c r="D203" s="74">
        <v>40</v>
      </c>
      <c r="E203" s="66" t="s">
        <v>225</v>
      </c>
      <c r="F203" s="75"/>
      <c r="G203" s="8"/>
      <c r="H203" s="74"/>
      <c r="I203" s="75"/>
      <c r="J203" s="74">
        <v>199.9</v>
      </c>
      <c r="K203" s="82">
        <f>J203</f>
        <v>199.9</v>
      </c>
      <c r="L203" s="74" t="s">
        <v>89</v>
      </c>
      <c r="M203" s="66" t="s">
        <v>63</v>
      </c>
      <c r="N203" s="85"/>
      <c r="O203" s="85"/>
    </row>
    <row r="204" spans="1:15" s="133" customFormat="1" ht="15.75" x14ac:dyDescent="0.25">
      <c r="A204" s="126"/>
      <c r="B204" s="127" t="s">
        <v>233</v>
      </c>
      <c r="C204" s="128"/>
      <c r="D204" s="128"/>
      <c r="E204" s="128"/>
      <c r="F204" s="128"/>
      <c r="G204" s="129"/>
      <c r="H204" s="128"/>
      <c r="I204" s="128"/>
      <c r="J204" s="128">
        <f>J203</f>
        <v>199.9</v>
      </c>
      <c r="K204" s="130">
        <f>SUM(K203:K203)</f>
        <v>199.9</v>
      </c>
      <c r="L204" s="131"/>
      <c r="M204" s="126"/>
      <c r="N204" s="132"/>
      <c r="O204" s="132"/>
    </row>
    <row r="205" spans="1:15" s="111" customFormat="1" ht="15.75" x14ac:dyDescent="0.25">
      <c r="A205" s="121"/>
      <c r="B205" s="122" t="s">
        <v>244</v>
      </c>
      <c r="C205" s="121"/>
      <c r="D205" s="121"/>
      <c r="E205" s="121"/>
      <c r="F205" s="121"/>
      <c r="G205" s="123"/>
      <c r="H205" s="124">
        <f>H187+H191+H196+H201</f>
        <v>2186.6999999999998</v>
      </c>
      <c r="I205" s="121"/>
      <c r="J205" s="122">
        <f>J187+J196+J204</f>
        <v>335.2</v>
      </c>
      <c r="K205" s="124">
        <f>K191+K196+K201+K204</f>
        <v>2517.3000000000002</v>
      </c>
      <c r="L205" s="121"/>
      <c r="M205" s="121"/>
      <c r="N205" s="110"/>
      <c r="O205" s="110"/>
    </row>
    <row r="208" spans="1:15" ht="23.25" x14ac:dyDescent="0.35">
      <c r="B208" s="205" t="s">
        <v>256</v>
      </c>
      <c r="C208" s="206"/>
      <c r="D208" s="206"/>
      <c r="E208" s="206"/>
      <c r="F208" s="206"/>
      <c r="G208" s="206"/>
      <c r="H208" s="206"/>
      <c r="I208" s="206"/>
      <c r="J208" s="207" t="s">
        <v>260</v>
      </c>
      <c r="K208" s="206"/>
    </row>
    <row r="209" spans="2:2" x14ac:dyDescent="0.25">
      <c r="B209" s="83"/>
    </row>
    <row r="210" spans="2:2" ht="15.75" x14ac:dyDescent="0.25">
      <c r="B210" s="92" t="s">
        <v>257</v>
      </c>
    </row>
  </sheetData>
  <mergeCells count="61">
    <mergeCell ref="A8:M8"/>
    <mergeCell ref="A84:M84"/>
    <mergeCell ref="A192:M192"/>
    <mergeCell ref="A197:M197"/>
    <mergeCell ref="A202:M202"/>
    <mergeCell ref="A188:L188"/>
    <mergeCell ref="A182:M182"/>
    <mergeCell ref="A135:M135"/>
    <mergeCell ref="A181:L181"/>
    <mergeCell ref="A150:M150"/>
    <mergeCell ref="A154:M154"/>
    <mergeCell ref="A165:M165"/>
    <mergeCell ref="A168:M168"/>
    <mergeCell ref="A172:M172"/>
    <mergeCell ref="A149:M149"/>
    <mergeCell ref="A136:L136"/>
    <mergeCell ref="A138:L138"/>
    <mergeCell ref="A142:L142"/>
    <mergeCell ref="A144:L144"/>
    <mergeCell ref="A146:L146"/>
    <mergeCell ref="A115:M115"/>
    <mergeCell ref="A120:M120"/>
    <mergeCell ref="A125:M125"/>
    <mergeCell ref="A127:M127"/>
    <mergeCell ref="A132:M132"/>
    <mergeCell ref="A106:M106"/>
    <mergeCell ref="A110:M110"/>
    <mergeCell ref="A114:M114"/>
    <mergeCell ref="A85:M85"/>
    <mergeCell ref="A90:M90"/>
    <mergeCell ref="A100:M100"/>
    <mergeCell ref="A63:L63"/>
    <mergeCell ref="A66:L66"/>
    <mergeCell ref="A77:L77"/>
    <mergeCell ref="A79:L79"/>
    <mergeCell ref="A81:L81"/>
    <mergeCell ref="A62:L62"/>
    <mergeCell ref="A33:M33"/>
    <mergeCell ref="A44:M44"/>
    <mergeCell ref="A50:M50"/>
    <mergeCell ref="A52:M52"/>
    <mergeCell ref="A57:M57"/>
    <mergeCell ref="B9:O9"/>
    <mergeCell ref="B16:O16"/>
    <mergeCell ref="B24:O24"/>
    <mergeCell ref="A32:M32"/>
    <mergeCell ref="B29:O29"/>
    <mergeCell ref="B4:L4"/>
    <mergeCell ref="A2:M2"/>
    <mergeCell ref="A3:M3"/>
    <mergeCell ref="A6:A7"/>
    <mergeCell ref="B6:B7"/>
    <mergeCell ref="C6:C7"/>
    <mergeCell ref="D6:D7"/>
    <mergeCell ref="E6:E7"/>
    <mergeCell ref="F6:F7"/>
    <mergeCell ref="G6:K6"/>
    <mergeCell ref="L6:L7"/>
    <mergeCell ref="B27:O27"/>
    <mergeCell ref="M6:M7"/>
    <mergeCell ref="N6:O6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2019-05-08T11:29:14Z</dcterms:modified>
</cp:coreProperties>
</file>