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"/>
    </mc:Choice>
  </mc:AlternateContent>
  <bookViews>
    <workbookView xWindow="0" yWindow="0" windowWidth="20490" windowHeight="7620"/>
  </bookViews>
  <sheets>
    <sheet name="щочетв" sheetId="3" r:id="rId1"/>
  </sheets>
  <definedNames>
    <definedName name="_xlnm.Print_Area" localSheetId="0">щочетв!$A$1:$L$256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0" i="3" l="1"/>
  <c r="K43" i="3"/>
  <c r="K44" i="3"/>
  <c r="K45" i="3"/>
  <c r="K42" i="3"/>
  <c r="G46" i="3"/>
  <c r="H40" i="3"/>
  <c r="K15" i="3"/>
  <c r="K16" i="3"/>
  <c r="K17" i="3"/>
  <c r="K18" i="3"/>
  <c r="K19" i="3"/>
  <c r="K20" i="3"/>
  <c r="K21" i="3"/>
  <c r="K22" i="3"/>
  <c r="K23" i="3"/>
  <c r="K24" i="3"/>
  <c r="K25" i="3"/>
  <c r="K26" i="3"/>
  <c r="K14" i="3"/>
  <c r="J12" i="3"/>
  <c r="K8" i="3"/>
  <c r="K9" i="3"/>
  <c r="K10" i="3"/>
  <c r="K249" i="3" l="1"/>
  <c r="K250" i="3"/>
  <c r="K248" i="3"/>
  <c r="J251" i="3"/>
  <c r="H242" i="3"/>
  <c r="K233" i="3"/>
  <c r="K234" i="3"/>
  <c r="K235" i="3"/>
  <c r="K236" i="3"/>
  <c r="K237" i="3"/>
  <c r="K232" i="3"/>
  <c r="K227" i="3" l="1"/>
  <c r="K226" i="3"/>
  <c r="K220" i="3"/>
  <c r="K221" i="3"/>
  <c r="K222" i="3"/>
  <c r="K223" i="3"/>
  <c r="K219" i="3"/>
  <c r="K203" i="3"/>
  <c r="K204" i="3"/>
  <c r="K205" i="3"/>
  <c r="K206" i="3"/>
  <c r="K207" i="3"/>
  <c r="K208" i="3"/>
  <c r="K209" i="3"/>
  <c r="K210" i="3"/>
  <c r="K211" i="3"/>
  <c r="K212" i="3"/>
  <c r="K202" i="3"/>
  <c r="K197" i="3"/>
  <c r="K198" i="3"/>
  <c r="K199" i="3"/>
  <c r="K196" i="3"/>
  <c r="J200" i="3"/>
  <c r="K200" i="3" l="1"/>
  <c r="K160" i="3" l="1"/>
  <c r="K157" i="3"/>
  <c r="G155" i="3"/>
  <c r="H155" i="3"/>
  <c r="I155" i="3"/>
  <c r="J155" i="3"/>
  <c r="K137" i="3" l="1"/>
  <c r="K138" i="3"/>
  <c r="K139" i="3"/>
  <c r="K140" i="3"/>
  <c r="K141" i="3"/>
  <c r="K136" i="3"/>
  <c r="I142" i="3"/>
  <c r="J142" i="3"/>
  <c r="G142" i="3"/>
  <c r="H142" i="3"/>
  <c r="K145" i="3"/>
  <c r="K146" i="3"/>
  <c r="K147" i="3"/>
  <c r="K144" i="3"/>
  <c r="K130" i="3"/>
  <c r="K131" i="3"/>
  <c r="K132" i="3"/>
  <c r="K133" i="3"/>
  <c r="J134" i="3"/>
  <c r="K129" i="3"/>
  <c r="I127" i="3"/>
  <c r="J127" i="3"/>
  <c r="K117" i="3"/>
  <c r="K118" i="3"/>
  <c r="K119" i="3"/>
  <c r="K120" i="3"/>
  <c r="K121" i="3"/>
  <c r="K122" i="3"/>
  <c r="K123" i="3"/>
  <c r="K124" i="3"/>
  <c r="K125" i="3"/>
  <c r="K126" i="3"/>
  <c r="K116" i="3"/>
  <c r="K113" i="3"/>
  <c r="K142" i="3" l="1"/>
  <c r="K109" i="3" l="1"/>
  <c r="H109" i="3"/>
  <c r="I109" i="3"/>
  <c r="J109" i="3"/>
  <c r="G109" i="3"/>
  <c r="G104" i="3"/>
  <c r="H90" i="3"/>
  <c r="I90" i="3"/>
  <c r="J90" i="3"/>
  <c r="H79" i="3"/>
  <c r="I79" i="3"/>
  <c r="J79" i="3"/>
  <c r="K78" i="3"/>
  <c r="G79" i="3"/>
  <c r="I65" i="3" l="1"/>
  <c r="J65" i="3"/>
  <c r="G65" i="3"/>
  <c r="I59" i="3"/>
  <c r="J59" i="3"/>
  <c r="G59" i="3"/>
  <c r="K40" i="3" l="1"/>
  <c r="N40" i="3"/>
  <c r="N148" i="3"/>
  <c r="K148" i="3"/>
  <c r="G148" i="3"/>
  <c r="H148" i="3"/>
  <c r="I148" i="3"/>
  <c r="N109" i="3" l="1"/>
  <c r="N104" i="3"/>
  <c r="N90" i="3"/>
  <c r="N65" i="3" l="1"/>
  <c r="N59" i="3"/>
  <c r="N228" i="3"/>
  <c r="N224" i="3"/>
  <c r="K224" i="3"/>
  <c r="J224" i="3"/>
  <c r="N213" i="3"/>
  <c r="N200" i="3"/>
  <c r="N180" i="3"/>
  <c r="N165" i="3"/>
  <c r="N155" i="3"/>
  <c r="N158" i="3"/>
  <c r="N142" i="3"/>
  <c r="N134" i="3"/>
  <c r="N127" i="3"/>
  <c r="N114" i="3"/>
  <c r="N46" i="3" l="1"/>
  <c r="N27" i="3"/>
  <c r="N12" i="3" l="1"/>
  <c r="J193" i="3"/>
  <c r="I170" i="3"/>
  <c r="J170" i="3"/>
  <c r="G170" i="3"/>
  <c r="H165" i="3"/>
  <c r="H158" i="3"/>
  <c r="K158" i="3"/>
  <c r="K154" i="3"/>
  <c r="K153" i="3"/>
  <c r="K152" i="3"/>
  <c r="N47" i="3" l="1"/>
  <c r="K165" i="3"/>
  <c r="H170" i="3"/>
  <c r="K155" i="3"/>
  <c r="K59" i="3" l="1"/>
  <c r="H59" i="3"/>
  <c r="I46" i="3"/>
  <c r="G40" i="3"/>
  <c r="J31" i="3"/>
  <c r="I31" i="3"/>
  <c r="H31" i="3"/>
  <c r="G31" i="3"/>
  <c r="I27" i="3"/>
  <c r="H27" i="3"/>
  <c r="I12" i="3"/>
  <c r="H12" i="3"/>
  <c r="G12" i="3"/>
  <c r="K11" i="3"/>
  <c r="K7" i="3"/>
  <c r="K46" i="3" l="1"/>
  <c r="K12" i="3"/>
  <c r="K27" i="3"/>
  <c r="I47" i="3"/>
  <c r="G47" i="3"/>
  <c r="K47" i="3" l="1"/>
  <c r="K251" i="3" l="1"/>
  <c r="K254" i="3"/>
  <c r="K238" i="3"/>
  <c r="J254" i="3"/>
  <c r="G254" i="3"/>
  <c r="H251" i="3"/>
  <c r="I246" i="3"/>
  <c r="H246" i="3"/>
  <c r="J242" i="3"/>
  <c r="I238" i="3"/>
  <c r="H238" i="3"/>
  <c r="J238" i="3"/>
  <c r="K255" i="3" l="1"/>
  <c r="J255" i="3"/>
  <c r="J228" i="3"/>
  <c r="J213" i="3"/>
  <c r="K82" i="3"/>
  <c r="K83" i="3"/>
  <c r="K84" i="3"/>
  <c r="K87" i="3"/>
  <c r="K88" i="3"/>
  <c r="K89" i="3"/>
  <c r="K81" i="3"/>
  <c r="K65" i="3"/>
  <c r="H65" i="3"/>
  <c r="J229" i="3" l="1"/>
  <c r="J256" i="3" s="1"/>
  <c r="H71" i="3"/>
  <c r="H72" i="3" s="1"/>
  <c r="K71" i="3"/>
  <c r="G71" i="3"/>
  <c r="G72" i="3" s="1"/>
  <c r="K72" i="3" l="1"/>
  <c r="K228" i="3"/>
  <c r="I228" i="3"/>
  <c r="H228" i="3"/>
  <c r="G228" i="3"/>
  <c r="I224" i="3"/>
  <c r="H224" i="3"/>
  <c r="G224" i="3"/>
  <c r="K213" i="3"/>
  <c r="I213" i="3"/>
  <c r="H213" i="3"/>
  <c r="G213" i="3"/>
  <c r="I200" i="3"/>
  <c r="H200" i="3"/>
  <c r="K229" i="3" l="1"/>
  <c r="I180" i="3" l="1"/>
  <c r="I193" i="3" s="1"/>
  <c r="H180" i="3"/>
  <c r="H193" i="3" s="1"/>
  <c r="G180" i="3"/>
  <c r="G193" i="3" s="1"/>
  <c r="K180" i="3" l="1"/>
  <c r="K193" i="3" s="1"/>
  <c r="I134" i="3"/>
  <c r="H134" i="3"/>
  <c r="G134" i="3"/>
  <c r="H114" i="3"/>
  <c r="G149" i="3" l="1"/>
  <c r="I149" i="3"/>
  <c r="I256" i="3" s="1"/>
  <c r="H127" i="3"/>
  <c r="H149" i="3" s="1"/>
  <c r="K134" i="3"/>
  <c r="R6" i="3" s="1"/>
  <c r="K114" i="3"/>
  <c r="K127" i="3"/>
  <c r="K149" i="3" l="1"/>
  <c r="K76" i="3"/>
  <c r="K77" i="3"/>
  <c r="K79" i="3" l="1"/>
  <c r="R3" i="3" s="1"/>
  <c r="K86" i="3"/>
  <c r="K85" i="3" l="1"/>
  <c r="K90" i="3" s="1"/>
  <c r="R4" i="3" s="1"/>
  <c r="G90" i="3"/>
  <c r="G110" i="3" s="1"/>
  <c r="G256" i="3" s="1"/>
  <c r="H104" i="3" l="1"/>
  <c r="K96" i="3"/>
  <c r="K97" i="3"/>
  <c r="K98" i="3"/>
  <c r="K99" i="3"/>
  <c r="K100" i="3"/>
  <c r="K101" i="3"/>
  <c r="K102" i="3"/>
  <c r="K95" i="3"/>
  <c r="K104" i="3" l="1"/>
  <c r="R7" i="3" s="1"/>
  <c r="H110" i="3"/>
  <c r="H256" i="3" s="1"/>
  <c r="K110" i="3" l="1"/>
  <c r="K256" i="3" s="1"/>
  <c r="R8" i="3"/>
  <c r="R9" i="3" s="1"/>
</calcChain>
</file>

<file path=xl/sharedStrings.xml><?xml version="1.0" encoding="utf-8"?>
<sst xmlns="http://schemas.openxmlformats.org/spreadsheetml/2006/main" count="864" uniqueCount="340">
  <si>
    <t>1.1</t>
  </si>
  <si>
    <t>2.1</t>
  </si>
  <si>
    <t>3.1</t>
  </si>
  <si>
    <t>4.1</t>
  </si>
  <si>
    <t>5.1</t>
  </si>
  <si>
    <t>№ п/п</t>
  </si>
  <si>
    <t>Найменування заходу</t>
  </si>
  <si>
    <t>Од. виміру</t>
  </si>
  <si>
    <t>Кількість</t>
  </si>
  <si>
    <t>Замовник</t>
  </si>
  <si>
    <t>Підрядник</t>
  </si>
  <si>
    <t>Джерело фінансування</t>
  </si>
  <si>
    <t>Початок виконання</t>
  </si>
  <si>
    <t>Кінець виконання</t>
  </si>
  <si>
    <t>Власні кошти</t>
  </si>
  <si>
    <t>Місцевий бюджет</t>
  </si>
  <si>
    <t>Залучені кошти</t>
  </si>
  <si>
    <t>Разом</t>
  </si>
  <si>
    <t>Розділ I. Заходи по підготовці теплогенеруючого обладнання до опалювального періоду (котельні, теплові пункти, бойлерні)</t>
  </si>
  <si>
    <t>Розділ II. Інші заходи по підготовці до осінньо-зимового періоду</t>
  </si>
  <si>
    <t>Розділ III. Заходи з енергозбереження відповідно до програми</t>
  </si>
  <si>
    <t>Розділ IV. Капітальні ремонти</t>
  </si>
  <si>
    <t>Розділ V. Поточні ремонти</t>
  </si>
  <si>
    <t>Заходи</t>
  </si>
  <si>
    <t xml:space="preserve">Огляд та поточний ремонт теплопунктів </t>
  </si>
  <si>
    <t>Власними силами</t>
  </si>
  <si>
    <t>2.2</t>
  </si>
  <si>
    <t>2.3</t>
  </si>
  <si>
    <t>2.4</t>
  </si>
  <si>
    <t>2.5</t>
  </si>
  <si>
    <t>2.6</t>
  </si>
  <si>
    <t>2.7</t>
  </si>
  <si>
    <t>2.8</t>
  </si>
  <si>
    <t>2.9</t>
  </si>
  <si>
    <t>Проведення ремонту, гідравлічне випробовування внутрішньо-будівельних мереж опалювання будівель та споруд</t>
  </si>
  <si>
    <t>Метрологічна повірка засобів вимірювальної техніки</t>
  </si>
  <si>
    <t>Вимірювання опору ізоляції,визначення питомого опору грунту. Електровимірювання обладнання, інструменту</t>
  </si>
  <si>
    <t>Підготувати  овочесховище для збереження овочів</t>
  </si>
  <si>
    <t>Підготувати транспорт лікарні до роботи в зимових умовах</t>
  </si>
  <si>
    <t>Провести герметизацію вікон та дверей</t>
  </si>
  <si>
    <t xml:space="preserve">Перезарядка вогнегасників та послуги по обслуговуванню первинних засобів пожежогасіння </t>
  </si>
  <si>
    <t>Заготівля овочів та картоплі</t>
  </si>
  <si>
    <t>серпень</t>
  </si>
  <si>
    <t>жовтень</t>
  </si>
  <si>
    <t>вересень</t>
  </si>
  <si>
    <t xml:space="preserve">кг </t>
  </si>
  <si>
    <t>Закупівля будівельних матеріалів</t>
  </si>
  <si>
    <t>КНП "Клінічна лікарня №5" СМР</t>
  </si>
  <si>
    <t>1.2</t>
  </si>
  <si>
    <t>1.3</t>
  </si>
  <si>
    <t>послуга</t>
  </si>
  <si>
    <t>КНП "ДКЛ Святої Зінаїди" СМР</t>
  </si>
  <si>
    <t>…</t>
  </si>
  <si>
    <t>Страхування від нещасних випадків на транспорті</t>
  </si>
  <si>
    <t>особи</t>
  </si>
  <si>
    <t>Перезарядка вогнегасників</t>
  </si>
  <si>
    <t>2.10</t>
  </si>
  <si>
    <t>2.11</t>
  </si>
  <si>
    <t>ФОП Голохвост Є.О.</t>
  </si>
  <si>
    <t>кв.м.</t>
  </si>
  <si>
    <t>3.2</t>
  </si>
  <si>
    <t>3.3</t>
  </si>
  <si>
    <t>будівля</t>
  </si>
  <si>
    <t>3.4</t>
  </si>
  <si>
    <t>ФОП Фесенко Є.О.</t>
  </si>
  <si>
    <t>3.5</t>
  </si>
  <si>
    <t>5.2</t>
  </si>
  <si>
    <t>5.3</t>
  </si>
  <si>
    <t>5.4</t>
  </si>
  <si>
    <t>КНП "Дитяча клінічна лікарня Святої Зінаїди" СМР</t>
  </si>
  <si>
    <t>Всього по закладу</t>
  </si>
  <si>
    <t>КНП "Клінічний пологовий будинок Пресвятої Діви Марії" СМР</t>
  </si>
  <si>
    <t>Проведення гідравлічного випробування системи теплопостачання</t>
  </si>
  <si>
    <t>п.м.</t>
  </si>
  <si>
    <t>ТОВ "Сумитеплоенерго"</t>
  </si>
  <si>
    <t>червень</t>
  </si>
  <si>
    <t>Виміри контурів заземлення</t>
  </si>
  <si>
    <t>од.</t>
  </si>
  <si>
    <t>ФОП Голохвост Є.В.</t>
  </si>
  <si>
    <t>липень</t>
  </si>
  <si>
    <t>од</t>
  </si>
  <si>
    <t>КНП "Клінічна стоматологічна поліклініка" СМР</t>
  </si>
  <si>
    <t>КНП "Центр первинно медико-санітарної допомоги №1" СМР</t>
  </si>
  <si>
    <t>шт.</t>
  </si>
  <si>
    <t>КНП "ЦПМСД №1" СМР</t>
  </si>
  <si>
    <t>підрядник не визначений</t>
  </si>
  <si>
    <t>Проведення повірки приладу обліку теплової енергії</t>
  </si>
  <si>
    <t>Проведення повірки приладу обліку води</t>
  </si>
  <si>
    <t>Метрологічна повірка обладнання</t>
  </si>
  <si>
    <t>ДП "Сумистандартметрологія"</t>
  </si>
  <si>
    <t>корпус</t>
  </si>
  <si>
    <t>Проведення навчання посадових осіб і спеціалістів з Правил технічної експлуатації теплових установок і мереж та Правил підготовки теплових господарств до опалювального періоду, з питань пожежної безпеки, з питань цивільного захисту, с правил охорони праці, навчання та перевірка знань на різні групи допуску з електробезпеки.</t>
  </si>
  <si>
    <t>чол</t>
  </si>
  <si>
    <t>ТОВ НВЦ "Планета знань", НМЦ ЦЗ та БЖД Сум.обл., СумДУ</t>
  </si>
  <si>
    <t>Проведення перезарядки вогнегасників</t>
  </si>
  <si>
    <t>шт</t>
  </si>
  <si>
    <t>Проведення обстеження та складання акту про результати огляду будівель та споруд</t>
  </si>
  <si>
    <t>власними силами</t>
  </si>
  <si>
    <t>Організація перевірки та прочищення водостоків, зливних дренажів</t>
  </si>
  <si>
    <t xml:space="preserve">од. </t>
  </si>
  <si>
    <t>Обстеження та техобслуговування пожежних кранів</t>
  </si>
  <si>
    <t>кран-комплект</t>
  </si>
  <si>
    <t>Вивезення опалого листя</t>
  </si>
  <si>
    <t>прилегла територія</t>
  </si>
  <si>
    <t>4.2</t>
  </si>
  <si>
    <t>Послуги з виготовлення проектно-кошторисної документації</t>
  </si>
  <si>
    <t>4.3</t>
  </si>
  <si>
    <t>Послуги з проведення експертизи кошторисної частини проектної документації</t>
  </si>
  <si>
    <t>об'єкт</t>
  </si>
  <si>
    <t>4.4</t>
  </si>
  <si>
    <t>Капітальний ремонт приміщень по вул.Іллінська, 48/50</t>
  </si>
  <si>
    <t xml:space="preserve">Поточний ремонт приміщень будівлі по вул. Праці, 3 </t>
  </si>
  <si>
    <t>Поточний ремонт мереж водопостачання та водовідведення</t>
  </si>
  <si>
    <t>Забезпечити освітлення підвалів та проходів до них, прибрати всі сторонні предмети. Закрити на механічні замки вхідні двері в приміщення підвалу, з метою недопущення санкціонованого доступу сторонніх осіб до теплоспоживаючого обладнання. Усунути витрати тепла через відсутність скла у віконних рамах.</t>
  </si>
  <si>
    <t>м. кв.</t>
  </si>
  <si>
    <t>КНП "Клінічна лікарня № 4"</t>
  </si>
  <si>
    <t>Виконати в повному обсязі  ревізію запірної і регулюючої арматури та вентелів трубопроводів, а також ручних пристроїв для випуску повітря верхніх точок системи опалення.</t>
  </si>
  <si>
    <t>Виконати відповідне маркування і написи на обладнанні вузла керування системи теплопостачання.</t>
  </si>
  <si>
    <t>м. пог.</t>
  </si>
  <si>
    <t>Забезпечити  вузли керування теплової енергії оперативною та технічною документацією.</t>
  </si>
  <si>
    <t>Виконати повірку приладів обліку теплової енергії. Повірку контрольно-вимірювальних приладів (манометри, термометри) та встановити їх у вузлі керування.</t>
  </si>
  <si>
    <t>Провести гідравлічні випробування та гідравлічну промивку трубопроводів теплових мереж підвищеним тиском  системи теплопостачання в присутності представника Дирекції КППВ.</t>
  </si>
  <si>
    <t>Надати копію наказу про призначення відповідальної особи за теплове господарство, посвідчення, протокол перевірки знань.</t>
  </si>
  <si>
    <t>Звірити акти межі розподілу технічного обслуговування теплових мереж та надати в Дирекцію КППВ.</t>
  </si>
  <si>
    <t>Виконати прийомку готовності теплового господарства до роботи в осінньо-зимовий період разом із представниками Дирекції КППВ та отримати акти готовності теплових пунктів та теплового господарства до роботи в опалювальний період 2020 - 2021 років.</t>
  </si>
  <si>
    <t xml:space="preserve"> Дирекція КППВ та КНП "Клінічна лікарня № 4"</t>
  </si>
  <si>
    <t>Підготувати овочесховище до збереження картоплі та овочів.</t>
  </si>
  <si>
    <t>Підготувати санітарний автотранспорт лікарні до роботи в зимових умовах</t>
  </si>
  <si>
    <t>КНП "Клінічна лікарня №4" СМР</t>
  </si>
  <si>
    <t>1.4</t>
  </si>
  <si>
    <t>1.5</t>
  </si>
  <si>
    <t>1.6</t>
  </si>
  <si>
    <t>1.7</t>
  </si>
  <si>
    <t>1.8</t>
  </si>
  <si>
    <t>1.9</t>
  </si>
  <si>
    <t>1.10</t>
  </si>
  <si>
    <t>НСЗУ</t>
  </si>
  <si>
    <t>Розділ 1. Заходи по підготовці теплогенеруючого обладнання до опалювального періоду (котельні, теплові пункти, бойлерні)</t>
  </si>
  <si>
    <t>Проведення поточного ремонту теплопункту</t>
  </si>
  <si>
    <t>КНП "ЦПМСД №2" СМР</t>
  </si>
  <si>
    <t>травень</t>
  </si>
  <si>
    <t>Проведення повірки манометрів</t>
  </si>
  <si>
    <t>квітень</t>
  </si>
  <si>
    <t>Проведення промивки, гідравлічне випробовування внутрішньо-будівельних мереж опалювання будівель та споруд (вул. Привокзальна, 3-а)</t>
  </si>
  <si>
    <t>Вимірювання опору ізоляції, електровимірювальні роботи</t>
  </si>
  <si>
    <t>ПП Голохвост Є.</t>
  </si>
  <si>
    <t>Розділ 11. Інші заходи по підготовці до осінньо-зимового періоду</t>
  </si>
  <si>
    <t>Підготовка транспорту підприємства до роботи в зимових умовах</t>
  </si>
  <si>
    <t>Прведення технічіного огляду протипожежних пристроїв та обладнання</t>
  </si>
  <si>
    <t>Разом:</t>
  </si>
  <si>
    <t>Розділ 111. Заходи з енергозбереження відповідно до програми</t>
  </si>
  <si>
    <t>Заміна освітлювальних приладів на світлодіодні</t>
  </si>
  <si>
    <t>постійно</t>
  </si>
  <si>
    <t>Заміна застарілих віконних блоків на  енергозберігаючі (вул. Привокзальна, 3-а)</t>
  </si>
  <si>
    <t>м2/од</t>
  </si>
  <si>
    <t>37,8/14</t>
  </si>
  <si>
    <t>Розділ 1У. Капітальні ремонти</t>
  </si>
  <si>
    <t>Продовження капітального ремонту приміщень (вул. Привокзальна, 3-а)</t>
  </si>
  <si>
    <t>грудень</t>
  </si>
  <si>
    <t>Розділ У. Поточні ремонти</t>
  </si>
  <si>
    <t>Проведення поточного ремонту приміщень (амбулаторія №2, вул.Привокзальна, 3-а)</t>
  </si>
  <si>
    <t>КНП "Центр первинно медико-санітарної допомоги №2" СМР</t>
  </si>
  <si>
    <t>Всього по закладу:</t>
  </si>
  <si>
    <t>Провести поточний ремонт теплових пунктів</t>
  </si>
  <si>
    <t>КНП "ЦМКЛ" СМР</t>
  </si>
  <si>
    <t>Провести протиаварійні тренування власним теплоенергетичним персоналом</t>
  </si>
  <si>
    <t>осіб</t>
  </si>
  <si>
    <t>Забезпечити складання актів готовності систем теплопостачання до опалювального сесону</t>
  </si>
  <si>
    <t>Підготовка харчоблоку до зберігання овочів</t>
  </si>
  <si>
    <t>машини</t>
  </si>
  <si>
    <t>Перевірка  пожежного гідранту</t>
  </si>
  <si>
    <t>Технічне обслуговування і перевірка на працездатність пожежних кранів</t>
  </si>
  <si>
    <t>Навчання відповідального за експлуатацію теплових установок і мереж та його дублера</t>
  </si>
  <si>
    <t>Заготівля картоплі та овочів</t>
  </si>
  <si>
    <t xml:space="preserve">  - картопля</t>
  </si>
  <si>
    <t>кг</t>
  </si>
  <si>
    <t>не визначений</t>
  </si>
  <si>
    <t xml:space="preserve">  - морква</t>
  </si>
  <si>
    <t xml:space="preserve">  - буряк</t>
  </si>
  <si>
    <t xml:space="preserve">  - цибуля</t>
  </si>
  <si>
    <t xml:space="preserve">  - капуста</t>
  </si>
  <si>
    <t xml:space="preserve">  - огірки консервовані 3 л</t>
  </si>
  <si>
    <t>банка</t>
  </si>
  <si>
    <t>п.м</t>
  </si>
  <si>
    <t>кв.м</t>
  </si>
  <si>
    <t>1.1.</t>
  </si>
  <si>
    <t xml:space="preserve"> Гідравлічні випробовування та гідропневматичне промивання системи опалення та водопідігрівального устаткування</t>
  </si>
  <si>
    <t>м.п.</t>
  </si>
  <si>
    <t>КНП "КПБ Пресвятої Діви Марії" СМР</t>
  </si>
  <si>
    <t>за рішенням тендерного комітету</t>
  </si>
  <si>
    <t>1.2.</t>
  </si>
  <si>
    <t>Електровипробування  електромереж та електрообладнання</t>
  </si>
  <si>
    <t>1.3.</t>
  </si>
  <si>
    <t>Техобслуговування автономного джерела живлення</t>
  </si>
  <si>
    <t>2.1.</t>
  </si>
  <si>
    <t>Метрологічна повірка манометрів опалювальної системи</t>
  </si>
  <si>
    <t>ДП"Сумистандартметрологія"</t>
  </si>
  <si>
    <t>ВСЬОГО ПО ГАЛУЗІ ОХОРОНА ЗДОРОВ'Я:</t>
  </si>
  <si>
    <t>4.5</t>
  </si>
  <si>
    <t>4.6</t>
  </si>
  <si>
    <t>Затверджено</t>
  </si>
  <si>
    <t>Використано</t>
  </si>
  <si>
    <t xml:space="preserve">Ремонт системи опалення (відновити ізоляцію, виконати фарбування трубопроводів і обладнання системи теплопостачання у відповідний колір.) </t>
  </si>
  <si>
    <t xml:space="preserve">м. </t>
  </si>
  <si>
    <t>червень - липень</t>
  </si>
  <si>
    <t>Термін виконання</t>
  </si>
  <si>
    <t>КНП ЦМКЛ" СМР</t>
  </si>
  <si>
    <t>Виконати поточний ремонт системи холодного водопостачання</t>
  </si>
  <si>
    <t>м.</t>
  </si>
  <si>
    <t xml:space="preserve">Виконати технічне обслуговування мереж водовідведення </t>
  </si>
  <si>
    <t xml:space="preserve">серпень </t>
  </si>
  <si>
    <t>серпень - вересень</t>
  </si>
  <si>
    <t>Виготовлення проекту для оснащення вузлом теплової енергії в будівлі господарчого корпусу №1</t>
  </si>
  <si>
    <t>Закупівля лічильника теплової енергії</t>
  </si>
  <si>
    <t>Встановлення лічильника теплової енергії</t>
  </si>
  <si>
    <t>протягороку (згідно графіку)</t>
  </si>
  <si>
    <t>протягом року</t>
  </si>
  <si>
    <t>згідно графіку повірки</t>
  </si>
  <si>
    <t>4.7</t>
  </si>
  <si>
    <t>4.8</t>
  </si>
  <si>
    <t>4.9</t>
  </si>
  <si>
    <t>Капітальний ремонт ганку, пандусу та санвузла для МГН будівлі поліклініки  комунального некомерційного підприємства «Клінічна лікарня №5» Сумської міської ради за адресою: вул. Марко Вовчок, 2, м. Суми, 40007</t>
  </si>
  <si>
    <t xml:space="preserve">Капітальний ремонт ліфта №1430  в хірургічному корпусі №1  КНП «Клінічна лікарня №5» СМР за адресою: м. Суми, вул.  Марко Вовчок, 2 </t>
  </si>
  <si>
    <t xml:space="preserve">Капітальний ремонт ліфта №1026 в  хірургічному корпусі №1 КНП «Клінічна лікарня №5» СМР за адресою: м. Суми, вул.  Марко Вовчок, 2 </t>
  </si>
  <si>
    <t xml:space="preserve">Капітальний ремонт приміщень 1-го поверху (кабінет №100) поліклініки КНП «Клінічна лікарня №5» СМР, за адресою: м. Суми, вул.  Марко Вовчок, 2  </t>
  </si>
  <si>
    <t>Капітальний ремонт кабінету комп’ютерної томографії  хірургічного корпусу №1  КНП «Клінічна лікарня №5» СМР за адресою: м. Суми, вул.  Марко Вовчок, 2</t>
  </si>
  <si>
    <t>Капітальний ремонт хірургічного відділення №1 у хірургічному корпусі №1  КНП «Клінічна лікарня №5» СМР, за адресою: м. Суми, вул.  Марко Вовчок, 2</t>
  </si>
  <si>
    <t>Проектно-кошторисна документація на капітальний ремонт приміщення операційної №6 операційного блоку хірургічного корпусу №1 КНП «Клінічна лікарня №5» СМР, за адресою: м. Суми, вул.  Марко Вовчок, 2</t>
  </si>
  <si>
    <t>Проектно-кошторисна документація на капітальний ремонт будівлі харчоблоку КНП «Клінічна лікарня №5» СМР, за адресою: м. Суми, вул.  Марко Вовчок,2</t>
  </si>
  <si>
    <t xml:space="preserve">Капітальний ремонт приміщень поліклініки,  які надають медичну допомогу пацієнтам з гострою респіраторною хворобою COVID -19,  спричиненою коронавірусом SARS-CoV-2 за адресою вул. Марко Вовчок, 2, м. Суми </t>
  </si>
  <si>
    <t>5,3</t>
  </si>
  <si>
    <t xml:space="preserve">Послуги з обстеження 5 поверху хірургічного відділення №1 КНП "Клінічна лікарня №5" СМР за адресою вул. Марко Вовчок, 2, м. Суми </t>
  </si>
  <si>
    <t>послуги з проведення робіт з монтажу (реконструкції) системи киснепостачання КНП «Клінічна лікарня № 5» СМР за адресою: м.Суми, вул. Марко Вовчок, 2, які необхідні для виконання заходів, спрямованих на запобігання виникненню та поширенню, локалізацію та ліквідацію  спалахів, епідемій та пандемій коронавірусної хвороби (COVID-19)</t>
  </si>
  <si>
    <t>Поточний ремонт приміщень поліклініки,  в яких надають медичну допомогу пацієнтам з з гострою респіраторною хворобою COVID -19,  спричиненою коронавірусом SARS-CoV-2</t>
  </si>
  <si>
    <t>Гідравлічні випробування та промивка систем теплопостачання</t>
  </si>
  <si>
    <t>ПАТ "НАСК "ОРАНТА"</t>
  </si>
  <si>
    <t>Послуги з технічного обслуговування системи пожежної сигналізації та оповіщення про пожежу</t>
  </si>
  <si>
    <t>ТОВ "Альба-техсервіс"</t>
  </si>
  <si>
    <t>Спостреження за пожежною сигналізацією</t>
  </si>
  <si>
    <t>ТОВ "Спецавтоматика ЛТД"</t>
  </si>
  <si>
    <t>Технічне осблуговування системи електропостачання</t>
  </si>
  <si>
    <t>Технічне обслуговування авто</t>
  </si>
  <si>
    <t>ТОВ"Сумизапчастина", Леонова К.В.</t>
  </si>
  <si>
    <t>Придбання запчастин для автомобіля</t>
  </si>
  <si>
    <t>ФОП Стадниченко Л.М.</t>
  </si>
  <si>
    <t>Засоби для цивільної оборони та пожежної безпеки</t>
  </si>
  <si>
    <t>Послуги з нестандартного приєднання до електричних мереж систем розподілу з АТ "Сумиобленерго" лікувального комплексу №2 КНП"Дитяча клінічна лікарня Святої Зінаїди"СМР за адресою: м.Суми. Вул.Троїцька,28</t>
  </si>
  <si>
    <t>АТ "Сумиобленерго"</t>
  </si>
  <si>
    <t>Техобслуговування ліфтів</t>
  </si>
  <si>
    <t>ТОВ "Керуюча компанія "Коменерго- Суми"</t>
  </si>
  <si>
    <t>Послуги з ремонту металопластикових конструкцій</t>
  </si>
  <si>
    <t>ФОП Болотний Я.І.</t>
  </si>
  <si>
    <t>Повірка засобів вимірювальної техніки</t>
  </si>
  <si>
    <t>ДП Сумистандартметрологія</t>
  </si>
  <si>
    <t>Капітальний ремонт теплопункту( облаштування системи автоматичного регулювання споживання тепла) консультативно-діагностичного відділення №2 комунального некомерційного підприємства "Дитяча клінічна лікарня Святої Зінаїди"3 Сумської міської ради за адресою: м.Суми, вул І.Сірка,3</t>
  </si>
  <si>
    <t>ТОВ "Електро Ленд"</t>
  </si>
  <si>
    <t>Впровадження системи моніторингу енергоресурсів будівль комунального некомерційного підприємства "Дитяча клінічна лікарня Святої Зінаїди"3 Сумської міської ради за адресою: м.Суми, вул І.Сірка,3, Троїцька,28</t>
  </si>
  <si>
    <t>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</si>
  <si>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Обслуговування системи моніторингу енергоресурсів будівль комунального некомерційного підприємства "Дитяча клінічна лікарня Святої Зінаїди"3 Сумської міської ради за адресою: м.Суми, вул І.Сірка,3, Троїцька,28</t>
  </si>
  <si>
    <t>Капітальний ремонт розпочато в квітні місяці, завершення робіт планується на червень місяць.</t>
  </si>
  <si>
    <t>Планується на травень місяць, завершення робіт в червені</t>
  </si>
  <si>
    <t xml:space="preserve">Роботи плануються завершитися до 31.05.2021. </t>
  </si>
  <si>
    <t>Планується в липні місяці</t>
  </si>
  <si>
    <t>березень місяць</t>
  </si>
  <si>
    <t>березень, червень, вересень, грудень</t>
  </si>
  <si>
    <t>січень-грудень 2021</t>
  </si>
  <si>
    <t>березень міяць 2021</t>
  </si>
  <si>
    <t>квітень місяць 2021</t>
  </si>
  <si>
    <t>квітень-червень місяць 2021</t>
  </si>
  <si>
    <t>січень 2021 р.</t>
  </si>
  <si>
    <t>квітень-травень 2021</t>
  </si>
  <si>
    <t>01.07.2021-01.08.2021</t>
  </si>
  <si>
    <t>Поточний ремонт системи опалення Троїцька,28 (старий та новий корпус)</t>
  </si>
  <si>
    <t>ФОП Пархоменко О.М.</t>
  </si>
  <si>
    <t>Пот.ремонт внутр.прим. (каб.ультразвукового дослідження та кабінет офтальмолога)вул.Троїцька,28</t>
  </si>
  <si>
    <t>ТОВ "СФЕРА АВ"</t>
  </si>
  <si>
    <t xml:space="preserve">Поточний ремонт внутрішніх приміщень КНП «Дитяча клінічна лікарня Святої Зінаїди» Сумської міської ради (сходова клітина) за адресою: м.Суми, вул. Троїцька,28 (новий корпус) </t>
  </si>
  <si>
    <t>Поточний ремонт металопластикових дверей в буд.стаціонару по вул Троїцька,28</t>
  </si>
  <si>
    <t xml:space="preserve">ТОВ "Сумиславбуд" </t>
  </si>
  <si>
    <t>січень-лютий 2021 р.</t>
  </si>
  <si>
    <t xml:space="preserve">Роботи розпочато в квітні місяці 2021р. </t>
  </si>
  <si>
    <t>Капітальний ремонт вестибюля з сходовою клітиною комунального некомерційного підприємства "Дитяча клінічна лікарня Святої Зінаїди" Сумської міської ради за адрессою : м.Суми вулюТроїцька,28</t>
  </si>
  <si>
    <t>Капітальний ремонт вхідної групи та санвузла 1-го поверху Комунального некомерційного підприємства "Дитяча клінічна длікарня Святої Зінаїди" Сумської міської ради за адресою: м.Суми, вул. вул.І.Сірка,3</t>
  </si>
  <si>
    <t>Капітальний ремонт водопостачання та водовідведення Комунальне некомерційне підприємство  "Дитяча клінічна лікарня Святої Зінаїди" Сумської міської ради за адрессою м.Суми, вул.Троїцька,28</t>
  </si>
  <si>
    <t>Капітальний ремонт електрощитолвої з влаштуванням АВР та встановленням дизель-генератора Комунального некомерційного підприємства "Дитяча клінічна лікарня Святої Зінаїда " Сумської міської ради за адрессою м.Суми, вул.Троїцька,28</t>
  </si>
  <si>
    <t>Капітальний ремонт будівлі Комунального некомерційного підприємства "Дитяча клінічна лікарня Святої Зінаїди" Сумської міської ради за адрессою : м.Суми вулюТроїцька,28 ( стаціонар, 2-х поверхова будівля)</t>
  </si>
  <si>
    <t>Капітальний ремонт ліфтового господарства КНП "Дитяча клінічна лікарня Святої Зінаїди" Сумської міської ради за адресою: м. Суми, вул. Троїцька, 28»</t>
  </si>
  <si>
    <t>ФОП Моїсеєва Ю.В.</t>
  </si>
  <si>
    <t>завершення робіт планується в кінці червня початок липня</t>
  </si>
  <si>
    <t xml:space="preserve"> завершення робіт планується на кінець липня початок серпня.   </t>
  </si>
  <si>
    <t>Роботи плануються розпочатися в червні місяці, завершення робіт на вересень місяць.</t>
  </si>
  <si>
    <t>Роботи плануються розпочатися в кінці квітня місяця.</t>
  </si>
  <si>
    <t>Роботи розпочато в квітні місяці 2021р. Роботи будуть вестися протягом 2 років.</t>
  </si>
  <si>
    <t>травень-липень 2021</t>
  </si>
  <si>
    <t>червень-липень</t>
  </si>
  <si>
    <t>Капітальний ремонт (утеплення) будівлі жіночої консультації на об'єкті КНП "Клінічний пологовий будинок Пресвятої Діви Марії" СМР , що знаходиться за адресою:м.Суми, вул.Троїцька,20</t>
  </si>
  <si>
    <r>
      <t>м</t>
    </r>
    <r>
      <rPr>
        <sz val="14"/>
        <rFont val="Calibri"/>
        <family val="2"/>
        <charset val="204"/>
      </rPr>
      <t>²</t>
    </r>
  </si>
  <si>
    <t>травень-вересень</t>
  </si>
  <si>
    <t>КНП " Клінічна стоматологічна поліклініка" СМР</t>
  </si>
  <si>
    <t>липень 2021</t>
  </si>
  <si>
    <t>Повірка  лічильника води</t>
  </si>
  <si>
    <t>ТОВ "Інвест-G"</t>
  </si>
  <si>
    <t>червень 2021</t>
  </si>
  <si>
    <t>Проведення  промивки  та гідравлічного випробування системи опалення  (вул. Іллінська 48/50, пр-т.Курький, 111)</t>
  </si>
  <si>
    <t>ТО вузла комерційного обліку теплової енергії</t>
  </si>
  <si>
    <t>травень-липень</t>
  </si>
  <si>
    <t>Проведення виміру опору контуру заземлення (вул. Іллінська 48/50, вул.О.Аніщенка,10, пр-т.Курький, 111)</t>
  </si>
  <si>
    <t>Послуги з проведення ТО вентиляційної системи</t>
  </si>
  <si>
    <t>Технічне обслуговування ліфтів та обладнання ОДС</t>
  </si>
  <si>
    <t>Послуги зі встановлення ел.лічільника</t>
  </si>
  <si>
    <t>червень-серпень</t>
  </si>
  <si>
    <t xml:space="preserve">Технічний нагляд за виконанням робіт </t>
  </si>
  <si>
    <t xml:space="preserve">Послуги з капітального ремонту приміщень за адресою пр-т.Курький, 111 </t>
  </si>
  <si>
    <t>квітень-липень</t>
  </si>
  <si>
    <t>травень-червень</t>
  </si>
  <si>
    <t>квітень-травень</t>
  </si>
  <si>
    <t>Повірка лічильників води</t>
  </si>
  <si>
    <t>Повірка лічильника теплової енергії</t>
  </si>
  <si>
    <t>ДП Стандартметрологія</t>
  </si>
  <si>
    <t>травень-серпень</t>
  </si>
  <si>
    <t>За результатами тендерних процедур</t>
  </si>
  <si>
    <t>Проведення капітального ремонту будівлі за адресою: с. Битиця, вул. Лозенка, 1</t>
  </si>
  <si>
    <t>Проведення капітального ремонту будівлі за адресою: с. В. Чернеччина, пров. Шкільний, 56</t>
  </si>
  <si>
    <t>Провести роботи по ремонту та повірці технічних манометрів та градусників</t>
  </si>
  <si>
    <t>Провести гідропневматичне випробування внутрішньобудинкової системи опалення</t>
  </si>
  <si>
    <t>по підготовці підпорядкованих закладів охорони здоров'я міста до осінньо-зимового періоду 2021-2022 років</t>
  </si>
  <si>
    <t>листопад</t>
  </si>
  <si>
    <t>Капітальний ремонт системи протипожежного захисту КНП "Центральна міська клінічна лікарня" СМР за адресою: м.Суми, вул. 20 років Перемоги, 13 (частина 1)</t>
  </si>
  <si>
    <t>ТОВ Альба -Техсервис</t>
  </si>
  <si>
    <t>Капітальний ремонт системи блискавкозахисту будівлі КНП "ЦМКЛ" СМР за адресою: вул. 20 років Перемоги, 13, м.Суми</t>
  </si>
  <si>
    <t>Капітальний ремонт системи опалення із заміною радіаторів комунального некомерційного підприємства «Центральна міська клінічна лікарня» Сумської міської ради, за адресою: м. Суми, вул. 20 років Перемоги, 13</t>
  </si>
  <si>
    <t>Капітальний ремонт ганків комунального некомерційного підприємства «Центральна міська клінічна лікарня» Сумської міської ради, за адресою: м. Суми, вул. 20 років Перемоги, 13</t>
  </si>
  <si>
    <t>Капітальний ремонт електрощитових комунального некомерційного підприємства «Центральна міська клінічна лікарня» Сумської міської ради, за адресою: м. Суми, вул. 20 років Перемоги, 13</t>
  </si>
  <si>
    <t>Капітальний ремонт ліфта лікувального корпусу №1 (реєстраційний №99) комунального некомерційного підприємства «Центральна міська клінічна лікарня»  Сумської міської ради за адресою м.Суми, вул. 20 років Перемоги, 13</t>
  </si>
  <si>
    <t>ТОВ "Завод Євроформат"</t>
  </si>
  <si>
    <t>Капітальний ремонт урологічного відділення комунального некомерційного підприємства «Центральна міська клінічна лікарня» Сумської міської ради за адресою: м. Суми, вул. 20 років Перемоги, 13</t>
  </si>
  <si>
    <t>Поточний ремонт коридору відділення екстреної допомоги</t>
  </si>
  <si>
    <t xml:space="preserve">Поточний ремонт приміщення неврологічного відділення </t>
  </si>
  <si>
    <t>Поточний ремонт приміщення санвузлів пульмонологічного відділення</t>
  </si>
  <si>
    <t>Поточний ремонт хол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</si>
</sst>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_-* #,##0.00\ _₽_-;\-* #,##0.00\ _₽_-;_-* &quot;-&quot;??\ _₽_-;_-@_-"/>
    <numFmt numFmtId="165" formatCode="0.0"/>
    <numFmt numFmtId="166" formatCode="#,##0.0"/>
    <numFmt numFmtId="167" formatCode="_-* #,##0.0_р_._-;\-* #,##0.0_р_._-;_-* &quot;-&quot;??_р_._-;_-@_-"/>
    <numFmt numFmtId="168" formatCode="_-* #,##0.0\ _₴_-;\-* #,##0.0\ _₴_-;_-* &quot;-&quot;?\ _₴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10" fillId="0" borderId="0"/>
    <xf numFmtId="164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5" fillId="0" borderId="0"/>
  </cellStyleXfs>
  <cellXfs count="344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0" borderId="1" xfId="2" applyFont="1" applyFill="1" applyBorder="1" applyAlignment="1">
      <alignment vertical="center" wrapText="1"/>
    </xf>
    <xf numFmtId="164" fontId="8" fillId="0" borderId="1" xfId="3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wrapText="1"/>
    </xf>
    <xf numFmtId="0" fontId="0" fillId="5" borderId="0" xfId="0" applyFill="1"/>
    <xf numFmtId="0" fontId="2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2" fillId="2" borderId="7" xfId="0" applyFont="1" applyFill="1" applyBorder="1"/>
    <xf numFmtId="0" fontId="0" fillId="2" borderId="7" xfId="0" applyFill="1" applyBorder="1"/>
    <xf numFmtId="0" fontId="0" fillId="5" borderId="1" xfId="0" applyFill="1" applyBorder="1"/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2" fillId="5" borderId="1" xfId="0" applyFont="1" applyFill="1" applyBorder="1"/>
    <xf numFmtId="0" fontId="0" fillId="4" borderId="1" xfId="0" applyFont="1" applyFill="1" applyBorder="1"/>
    <xf numFmtId="0" fontId="0" fillId="0" borderId="0" xfId="0" applyAlignment="1"/>
    <xf numFmtId="49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1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2" borderId="1" xfId="0" applyFont="1" applyFill="1" applyBorder="1" applyAlignment="1"/>
    <xf numFmtId="164" fontId="9" fillId="0" borderId="1" xfId="3" applyFont="1" applyFill="1" applyBorder="1" applyAlignment="1">
      <alignment horizontal="center" vertical="center"/>
    </xf>
    <xf numFmtId="0" fontId="19" fillId="5" borderId="1" xfId="0" applyFont="1" applyFill="1" applyBorder="1"/>
    <xf numFmtId="0" fontId="3" fillId="0" borderId="24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8" fillId="0" borderId="1" xfId="0" applyNumberFormat="1" applyFont="1" applyFill="1" applyBorder="1" applyAlignment="1">
      <alignment vertical="top" wrapText="1"/>
    </xf>
    <xf numFmtId="165" fontId="2" fillId="5" borderId="4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vertical="top"/>
    </xf>
    <xf numFmtId="166" fontId="2" fillId="2" borderId="1" xfId="0" applyNumberFormat="1" applyFont="1" applyFill="1" applyBorder="1" applyAlignment="1">
      <alignment horizontal="center" vertical="center"/>
    </xf>
    <xf numFmtId="0" fontId="0" fillId="7" borderId="0" xfId="0" applyFill="1"/>
    <xf numFmtId="0" fontId="22" fillId="2" borderId="1" xfId="0" applyFont="1" applyFill="1" applyBorder="1" applyAlignment="1">
      <alignment vertical="top"/>
    </xf>
    <xf numFmtId="0" fontId="23" fillId="2" borderId="1" xfId="0" applyFont="1" applyFill="1" applyBorder="1" applyAlignment="1">
      <alignment vertical="top"/>
    </xf>
    <xf numFmtId="165" fontId="22" fillId="2" borderId="1" xfId="0" applyNumberFormat="1" applyFont="1" applyFill="1" applyBorder="1" applyAlignment="1">
      <alignment vertical="top"/>
    </xf>
    <xf numFmtId="165" fontId="23" fillId="2" borderId="1" xfId="0" applyNumberFormat="1" applyFont="1" applyFill="1" applyBorder="1" applyAlignment="1">
      <alignment horizontal="right" vertical="top"/>
    </xf>
    <xf numFmtId="165" fontId="23" fillId="2" borderId="1" xfId="0" applyNumberFormat="1" applyFont="1" applyFill="1" applyBorder="1" applyAlignment="1">
      <alignment vertical="top"/>
    </xf>
    <xf numFmtId="0" fontId="22" fillId="7" borderId="1" xfId="0" applyFont="1" applyFill="1" applyBorder="1" applyAlignment="1">
      <alignment vertical="top"/>
    </xf>
    <xf numFmtId="0" fontId="23" fillId="7" borderId="1" xfId="0" applyFont="1" applyFill="1" applyBorder="1" applyAlignment="1">
      <alignment vertical="top"/>
    </xf>
    <xf numFmtId="0" fontId="23" fillId="7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165" fontId="2" fillId="5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0" fillId="7" borderId="1" xfId="0" applyFill="1" applyBorder="1"/>
    <xf numFmtId="165" fontId="2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/>
    <xf numFmtId="14" fontId="5" fillId="0" borderId="1" xfId="0" applyNumberFormat="1" applyFont="1" applyBorder="1"/>
    <xf numFmtId="0" fontId="2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4" fillId="0" borderId="1" xfId="0" applyFont="1" applyBorder="1"/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1" xfId="0" applyFont="1" applyBorder="1"/>
    <xf numFmtId="0" fontId="20" fillId="3" borderId="2" xfId="0" applyFont="1" applyFill="1" applyBorder="1"/>
    <xf numFmtId="0" fontId="20" fillId="3" borderId="3" xfId="0" applyFont="1" applyFill="1" applyBorder="1"/>
    <xf numFmtId="0" fontId="20" fillId="2" borderId="1" xfId="0" applyFont="1" applyFill="1" applyBorder="1"/>
    <xf numFmtId="0" fontId="5" fillId="3" borderId="1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20" fillId="5" borderId="1" xfId="0" applyFont="1" applyFill="1" applyBorder="1"/>
    <xf numFmtId="0" fontId="0" fillId="3" borderId="1" xfId="0" applyFill="1" applyBorder="1"/>
    <xf numFmtId="165" fontId="0" fillId="0" borderId="1" xfId="0" applyNumberFormat="1" applyFont="1" applyBorder="1"/>
    <xf numFmtId="165" fontId="20" fillId="2" borderId="1" xfId="0" applyNumberFormat="1" applyFont="1" applyFill="1" applyBorder="1"/>
    <xf numFmtId="165" fontId="0" fillId="2" borderId="1" xfId="0" applyNumberFormat="1" applyFill="1" applyBorder="1"/>
    <xf numFmtId="49" fontId="17" fillId="0" borderId="2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 wrapText="1"/>
    </xf>
    <xf numFmtId="165" fontId="17" fillId="0" borderId="28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/>
    <xf numFmtId="0" fontId="26" fillId="0" borderId="30" xfId="0" applyFont="1" applyBorder="1" applyAlignment="1">
      <alignment horizontal="center" wrapText="1"/>
    </xf>
    <xf numFmtId="0" fontId="5" fillId="0" borderId="1" xfId="5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167" fontId="28" fillId="0" borderId="1" xfId="4" applyNumberFormat="1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/>
    </xf>
    <xf numFmtId="0" fontId="8" fillId="0" borderId="1" xfId="0" applyFont="1" applyBorder="1" applyAlignment="1"/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2" fillId="2" borderId="1" xfId="0" applyFont="1" applyFill="1" applyBorder="1" applyAlignment="1"/>
    <xf numFmtId="167" fontId="26" fillId="0" borderId="1" xfId="4" applyNumberFormat="1" applyFont="1" applyBorder="1" applyAlignment="1">
      <alignment horizontal="center" vertical="center" wrapText="1"/>
    </xf>
    <xf numFmtId="167" fontId="28" fillId="0" borderId="1" xfId="4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43" fontId="2" fillId="5" borderId="1" xfId="0" applyNumberFormat="1" applyFont="1" applyFill="1" applyBorder="1"/>
    <xf numFmtId="165" fontId="2" fillId="5" borderId="1" xfId="0" applyNumberFormat="1" applyFont="1" applyFill="1" applyBorder="1"/>
    <xf numFmtId="0" fontId="13" fillId="4" borderId="1" xfId="0" applyFont="1" applyFill="1" applyBorder="1"/>
    <xf numFmtId="0" fontId="12" fillId="4" borderId="1" xfId="0" applyFont="1" applyFill="1" applyBorder="1" applyAlignment="1">
      <alignment vertical="top"/>
    </xf>
    <xf numFmtId="2" fontId="12" fillId="4" borderId="1" xfId="0" applyNumberFormat="1" applyFont="1" applyFill="1" applyBorder="1" applyAlignment="1">
      <alignment horizontal="center" vertical="center"/>
    </xf>
    <xf numFmtId="0" fontId="13" fillId="5" borderId="0" xfId="0" applyFont="1" applyFill="1"/>
    <xf numFmtId="14" fontId="5" fillId="8" borderId="1" xfId="0" applyNumberFormat="1" applyFont="1" applyFill="1" applyBorder="1"/>
    <xf numFmtId="0" fontId="5" fillId="8" borderId="1" xfId="0" applyFont="1" applyFill="1" applyBorder="1"/>
    <xf numFmtId="0" fontId="0" fillId="8" borderId="6" xfId="0" applyFill="1" applyBorder="1" applyAlignment="1">
      <alignment horizontal="center" vertical="center" wrapText="1"/>
    </xf>
    <xf numFmtId="0" fontId="20" fillId="8" borderId="0" xfId="0" applyFont="1" applyFill="1" applyBorder="1"/>
    <xf numFmtId="0" fontId="15" fillId="8" borderId="19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2" fontId="2" fillId="8" borderId="1" xfId="0" applyNumberFormat="1" applyFont="1" applyFill="1" applyBorder="1"/>
    <xf numFmtId="0" fontId="2" fillId="8" borderId="1" xfId="0" applyFont="1" applyFill="1" applyBorder="1"/>
    <xf numFmtId="2" fontId="1" fillId="8" borderId="1" xfId="0" applyNumberFormat="1" applyFont="1" applyFill="1" applyBorder="1"/>
    <xf numFmtId="0" fontId="0" fillId="8" borderId="0" xfId="0" applyFill="1"/>
    <xf numFmtId="0" fontId="0" fillId="8" borderId="1" xfId="0" applyFill="1" applyBorder="1"/>
    <xf numFmtId="0" fontId="0" fillId="8" borderId="1" xfId="0" applyFont="1" applyFill="1" applyBorder="1"/>
    <xf numFmtId="0" fontId="0" fillId="8" borderId="0" xfId="0" applyFill="1" applyAlignment="1"/>
    <xf numFmtId="165" fontId="1" fillId="8" borderId="1" xfId="0" applyNumberFormat="1" applyFont="1" applyFill="1" applyBorder="1" applyAlignment="1">
      <alignment vertical="top" wrapText="1"/>
    </xf>
    <xf numFmtId="165" fontId="8" fillId="8" borderId="1" xfId="0" applyNumberFormat="1" applyFont="1" applyFill="1" applyBorder="1" applyAlignment="1">
      <alignment vertical="top" wrapText="1"/>
    </xf>
    <xf numFmtId="165" fontId="1" fillId="8" borderId="1" xfId="0" applyNumberFormat="1" applyFont="1" applyFill="1" applyBorder="1" applyAlignment="1">
      <alignment horizontal="right" vertical="center" wrapText="1"/>
    </xf>
    <xf numFmtId="165" fontId="2" fillId="8" borderId="1" xfId="0" applyNumberFormat="1" applyFont="1" applyFill="1" applyBorder="1" applyAlignment="1">
      <alignment wrapText="1"/>
    </xf>
    <xf numFmtId="0" fontId="1" fillId="8" borderId="1" xfId="0" applyFont="1" applyFill="1" applyBorder="1" applyAlignment="1">
      <alignment vertical="top"/>
    </xf>
    <xf numFmtId="0" fontId="22" fillId="8" borderId="1" xfId="0" applyFont="1" applyFill="1" applyBorder="1" applyAlignment="1">
      <alignment vertical="top"/>
    </xf>
    <xf numFmtId="0" fontId="1" fillId="8" borderId="1" xfId="0" applyFont="1" applyFill="1" applyBorder="1" applyAlignment="1">
      <alignment horizontal="center" vertical="top"/>
    </xf>
    <xf numFmtId="0" fontId="13" fillId="8" borderId="0" xfId="0" applyFont="1" applyFill="1"/>
    <xf numFmtId="165" fontId="8" fillId="8" borderId="1" xfId="0" applyNumberFormat="1" applyFont="1" applyFill="1" applyBorder="1"/>
    <xf numFmtId="14" fontId="5" fillId="0" borderId="2" xfId="0" applyNumberFormat="1" applyFont="1" applyBorder="1"/>
    <xf numFmtId="0" fontId="30" fillId="8" borderId="1" xfId="0" applyFont="1" applyFill="1" applyBorder="1" applyAlignment="1">
      <alignment horizontal="center" vertical="center"/>
    </xf>
    <xf numFmtId="168" fontId="30" fillId="8" borderId="1" xfId="0" applyNumberFormat="1" applyFont="1" applyFill="1" applyBorder="1" applyAlignment="1">
      <alignment horizontal="center" vertical="center"/>
    </xf>
    <xf numFmtId="165" fontId="30" fillId="8" borderId="1" xfId="0" applyNumberFormat="1" applyFont="1" applyFill="1" applyBorder="1" applyAlignment="1">
      <alignment horizontal="center" vertical="center"/>
    </xf>
    <xf numFmtId="43" fontId="30" fillId="8" borderId="1" xfId="0" applyNumberFormat="1" applyFont="1" applyFill="1" applyBorder="1" applyAlignment="1">
      <alignment horizontal="center" vertical="center"/>
    </xf>
    <xf numFmtId="2" fontId="30" fillId="8" borderId="1" xfId="0" applyNumberFormat="1" applyFont="1" applyFill="1" applyBorder="1" applyAlignment="1">
      <alignment horizontal="center" vertical="center"/>
    </xf>
    <xf numFmtId="0" fontId="29" fillId="8" borderId="31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6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8" borderId="7" xfId="0" applyNumberFormat="1" applyFont="1" applyFill="1" applyBorder="1"/>
    <xf numFmtId="0" fontId="31" fillId="0" borderId="1" xfId="0" applyFont="1" applyBorder="1" applyAlignment="1">
      <alignment horizontal="center" vertical="center"/>
    </xf>
    <xf numFmtId="168" fontId="30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0" fontId="13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" borderId="0" xfId="0" applyFill="1" applyBorder="1"/>
    <xf numFmtId="167" fontId="28" fillId="0" borderId="0" xfId="4" applyNumberFormat="1" applyFont="1" applyBorder="1" applyAlignment="1">
      <alignment horizontal="center" vertical="center" wrapText="1"/>
    </xf>
    <xf numFmtId="167" fontId="28" fillId="0" borderId="0" xfId="4" applyNumberFormat="1" applyFont="1" applyBorder="1" applyAlignment="1">
      <alignment wrapText="1"/>
    </xf>
    <xf numFmtId="43" fontId="2" fillId="5" borderId="0" xfId="0" applyNumberFormat="1" applyFont="1" applyFill="1" applyBorder="1"/>
    <xf numFmtId="0" fontId="12" fillId="4" borderId="0" xfId="0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43" fontId="1" fillId="2" borderId="2" xfId="4" applyFont="1" applyFill="1" applyBorder="1" applyAlignment="1"/>
    <xf numFmtId="0" fontId="0" fillId="3" borderId="2" xfId="0" applyFill="1" applyBorder="1"/>
    <xf numFmtId="165" fontId="0" fillId="0" borderId="2" xfId="0" applyNumberForma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3" fontId="2" fillId="2" borderId="2" xfId="4" applyFont="1" applyFill="1" applyBorder="1" applyAlignment="1"/>
    <xf numFmtId="0" fontId="2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21" fillId="3" borderId="2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7">
    <cellStyle name="Обычный" xfId="0" builtinId="0"/>
    <cellStyle name="Обычный 2 2" xfId="6"/>
    <cellStyle name="Обычный_осінь-зима-2007" xfId="5"/>
    <cellStyle name="Обычный_проект 010116" xfId="1"/>
    <cellStyle name="Стиль 1 2" xfId="2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tabSelected="1" view="pageBreakPreview" zoomScale="70" zoomScaleNormal="100" zoomScaleSheetLayoutView="70" workbookViewId="0">
      <selection activeCell="O7" sqref="O7"/>
    </sheetView>
  </sheetViews>
  <sheetFormatPr defaultRowHeight="15" x14ac:dyDescent="0.25"/>
  <cols>
    <col min="1" max="1" width="6.42578125" customWidth="1"/>
    <col min="2" max="2" width="61.5703125" customWidth="1"/>
    <col min="3" max="3" width="7.28515625" customWidth="1"/>
    <col min="4" max="4" width="12.140625" customWidth="1"/>
    <col min="5" max="5" width="35.28515625" customWidth="1"/>
    <col min="6" max="6" width="19.5703125" customWidth="1"/>
    <col min="7" max="7" width="11.7109375" customWidth="1"/>
    <col min="8" max="8" width="15.85546875" customWidth="1"/>
    <col min="9" max="10" width="15.28515625" customWidth="1"/>
    <col min="11" max="13" width="16.42578125" customWidth="1"/>
    <col min="14" max="14" width="18.5703125" customWidth="1"/>
    <col min="15" max="15" width="13.140625" customWidth="1"/>
    <col min="16" max="16" width="11.7109375" customWidth="1"/>
    <col min="18" max="18" width="18.5703125" bestFit="1" customWidth="1"/>
    <col min="19" max="19" width="20.42578125" customWidth="1"/>
  </cols>
  <sheetData>
    <row r="1" spans="1:19" ht="18.75" customHeight="1" x14ac:dyDescent="0.25">
      <c r="A1" s="304" t="s">
        <v>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9" ht="18.75" customHeight="1" thickBot="1" x14ac:dyDescent="0.3">
      <c r="A2" s="306" t="s">
        <v>325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R2" s="255" t="s">
        <v>200</v>
      </c>
      <c r="S2" s="255" t="s">
        <v>201</v>
      </c>
    </row>
    <row r="3" spans="1:19" ht="41.25" customHeight="1" thickTop="1" thickBot="1" x14ac:dyDescent="0.3">
      <c r="A3" s="307" t="s">
        <v>5</v>
      </c>
      <c r="B3" s="309" t="s">
        <v>6</v>
      </c>
      <c r="C3" s="309" t="s">
        <v>7</v>
      </c>
      <c r="D3" s="309" t="s">
        <v>8</v>
      </c>
      <c r="E3" s="309" t="s">
        <v>9</v>
      </c>
      <c r="F3" s="309" t="s">
        <v>10</v>
      </c>
      <c r="G3" s="311" t="s">
        <v>11</v>
      </c>
      <c r="H3" s="312"/>
      <c r="I3" s="312"/>
      <c r="J3" s="312"/>
      <c r="K3" s="313"/>
      <c r="L3" s="318" t="s">
        <v>205</v>
      </c>
      <c r="M3" s="262"/>
      <c r="N3" s="314"/>
      <c r="O3" s="337" t="s">
        <v>12</v>
      </c>
      <c r="P3" s="339" t="s">
        <v>13</v>
      </c>
      <c r="Q3" s="241">
        <v>1</v>
      </c>
      <c r="R3" s="242">
        <f>K12+K59+K79+K114+K155+K200+K238</f>
        <v>376.59999999999997</v>
      </c>
      <c r="S3" s="242"/>
    </row>
    <row r="4" spans="1:19" ht="51" customHeight="1" thickBot="1" x14ac:dyDescent="0.3">
      <c r="A4" s="308"/>
      <c r="B4" s="310"/>
      <c r="C4" s="310"/>
      <c r="D4" s="310"/>
      <c r="E4" s="310"/>
      <c r="F4" s="310"/>
      <c r="G4" s="62" t="s">
        <v>14</v>
      </c>
      <c r="H4" s="62" t="s">
        <v>15</v>
      </c>
      <c r="I4" s="62" t="s">
        <v>16</v>
      </c>
      <c r="J4" s="88" t="s">
        <v>136</v>
      </c>
      <c r="K4" s="63" t="s">
        <v>17</v>
      </c>
      <c r="L4" s="319"/>
      <c r="M4" s="262"/>
      <c r="N4" s="315"/>
      <c r="O4" s="338"/>
      <c r="P4" s="340"/>
      <c r="Q4" s="241">
        <v>2</v>
      </c>
      <c r="R4" s="242">
        <f>K27+K65+K90+K127+K158+K180+K213+K242</f>
        <v>1902.59</v>
      </c>
      <c r="S4" s="242"/>
    </row>
    <row r="5" spans="1:19" ht="21" x14ac:dyDescent="0.3">
      <c r="A5" s="316" t="s">
        <v>206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261"/>
      <c r="M5" s="261"/>
      <c r="N5" s="220"/>
      <c r="O5" s="130"/>
      <c r="P5" s="130"/>
      <c r="Q5" s="241"/>
      <c r="R5" s="242"/>
      <c r="S5" s="242"/>
    </row>
    <row r="6" spans="1:19" ht="21" x14ac:dyDescent="0.25">
      <c r="A6" s="131"/>
      <c r="B6" s="330" t="s">
        <v>137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130"/>
      <c r="P6" s="130"/>
      <c r="Q6" s="241">
        <v>3</v>
      </c>
      <c r="R6" s="243">
        <f>K134+K251</f>
        <v>9513.57</v>
      </c>
      <c r="S6" s="243"/>
    </row>
    <row r="7" spans="1:19" ht="21" x14ac:dyDescent="0.25">
      <c r="A7" s="159" t="s">
        <v>0</v>
      </c>
      <c r="B7" s="17" t="s">
        <v>163</v>
      </c>
      <c r="C7" s="147" t="s">
        <v>95</v>
      </c>
      <c r="D7" s="147">
        <v>4</v>
      </c>
      <c r="E7" s="17" t="s">
        <v>164</v>
      </c>
      <c r="F7" s="154" t="s">
        <v>97</v>
      </c>
      <c r="G7" s="155">
        <v>0</v>
      </c>
      <c r="H7" s="155">
        <v>0</v>
      </c>
      <c r="I7" s="155">
        <v>0</v>
      </c>
      <c r="J7" s="173">
        <v>0</v>
      </c>
      <c r="K7" s="155">
        <f t="shared" ref="K7" si="0">SUM(G7:I7)</f>
        <v>0</v>
      </c>
      <c r="L7" s="163" t="s">
        <v>42</v>
      </c>
      <c r="M7" s="155"/>
      <c r="N7" s="239"/>
      <c r="O7" s="137"/>
      <c r="P7" s="240"/>
      <c r="Q7" s="241">
        <v>4</v>
      </c>
      <c r="R7" s="244">
        <f>K40+K104+K142+K170+K224+K251</f>
        <v>36511.699999999997</v>
      </c>
      <c r="S7" s="244"/>
    </row>
    <row r="8" spans="1:19" ht="41.25" customHeight="1" x14ac:dyDescent="0.25">
      <c r="A8" s="159" t="s">
        <v>48</v>
      </c>
      <c r="B8" s="154" t="s">
        <v>323</v>
      </c>
      <c r="C8" s="147" t="s">
        <v>83</v>
      </c>
      <c r="D8" s="156">
        <v>46</v>
      </c>
      <c r="E8" s="17" t="s">
        <v>164</v>
      </c>
      <c r="F8" s="154"/>
      <c r="G8" s="155">
        <v>0</v>
      </c>
      <c r="H8" s="155">
        <v>0</v>
      </c>
      <c r="I8" s="155">
        <v>0</v>
      </c>
      <c r="J8" s="173">
        <v>0</v>
      </c>
      <c r="K8" s="155">
        <f t="shared" ref="K8:K9" si="1">SUM(G8:I8)</f>
        <v>0</v>
      </c>
      <c r="L8" s="163" t="s">
        <v>42</v>
      </c>
      <c r="M8" s="155"/>
      <c r="N8" s="239"/>
      <c r="O8" s="137"/>
      <c r="P8" s="240"/>
      <c r="Q8" s="241">
        <v>5</v>
      </c>
      <c r="R8" s="245">
        <f>K46+K71+K109+K148+K228+K254</f>
        <v>8251.1999999999989</v>
      </c>
      <c r="S8" s="245"/>
    </row>
    <row r="9" spans="1:19" ht="30" x14ac:dyDescent="0.35">
      <c r="A9" s="159" t="s">
        <v>49</v>
      </c>
      <c r="B9" s="154" t="s">
        <v>165</v>
      </c>
      <c r="C9" s="138" t="s">
        <v>166</v>
      </c>
      <c r="D9" s="147">
        <v>4</v>
      </c>
      <c r="E9" s="17" t="s">
        <v>164</v>
      </c>
      <c r="F9" s="154" t="s">
        <v>97</v>
      </c>
      <c r="G9" s="155">
        <v>0</v>
      </c>
      <c r="H9" s="155">
        <v>0</v>
      </c>
      <c r="I9" s="155">
        <v>0</v>
      </c>
      <c r="J9" s="173">
        <v>0</v>
      </c>
      <c r="K9" s="155">
        <f t="shared" si="1"/>
        <v>0</v>
      </c>
      <c r="L9" s="163" t="s">
        <v>44</v>
      </c>
      <c r="M9" s="155"/>
      <c r="N9" s="239"/>
      <c r="O9" s="142"/>
      <c r="P9" s="142"/>
      <c r="Q9" s="7"/>
      <c r="R9" s="256">
        <f>SUM(R3:R8)</f>
        <v>56555.659999999996</v>
      </c>
      <c r="S9" s="256"/>
    </row>
    <row r="10" spans="1:19" ht="30" x14ac:dyDescent="0.25">
      <c r="A10" s="159" t="s">
        <v>129</v>
      </c>
      <c r="B10" s="154" t="s">
        <v>324</v>
      </c>
      <c r="C10" s="158" t="s">
        <v>90</v>
      </c>
      <c r="D10" s="158">
        <v>6</v>
      </c>
      <c r="E10" s="17" t="s">
        <v>164</v>
      </c>
      <c r="F10" s="154"/>
      <c r="G10" s="155">
        <v>0</v>
      </c>
      <c r="H10" s="155">
        <v>0</v>
      </c>
      <c r="I10" s="155">
        <v>0</v>
      </c>
      <c r="J10" s="173">
        <v>20</v>
      </c>
      <c r="K10" s="155">
        <f>J10</f>
        <v>20</v>
      </c>
      <c r="L10" s="163" t="s">
        <v>79</v>
      </c>
      <c r="M10" s="155"/>
      <c r="N10" s="239"/>
      <c r="O10" s="137"/>
      <c r="P10" s="137"/>
    </row>
    <row r="11" spans="1:19" ht="30" x14ac:dyDescent="0.25">
      <c r="A11" s="159" t="s">
        <v>130</v>
      </c>
      <c r="B11" s="154" t="s">
        <v>167</v>
      </c>
      <c r="C11" s="147" t="s">
        <v>95</v>
      </c>
      <c r="D11" s="147">
        <v>1</v>
      </c>
      <c r="E11" s="17" t="s">
        <v>164</v>
      </c>
      <c r="F11" s="154"/>
      <c r="G11" s="155">
        <v>0</v>
      </c>
      <c r="H11" s="155">
        <v>0</v>
      </c>
      <c r="I11" s="155">
        <v>0</v>
      </c>
      <c r="J11" s="155">
        <v>0</v>
      </c>
      <c r="K11" s="155">
        <f>SUM(G11:I11)</f>
        <v>0</v>
      </c>
      <c r="L11" s="163" t="s">
        <v>42</v>
      </c>
      <c r="M11" s="155"/>
      <c r="N11" s="218"/>
      <c r="O11" s="142"/>
      <c r="P11" s="142"/>
    </row>
    <row r="12" spans="1:19" ht="15.75" x14ac:dyDescent="0.25">
      <c r="A12" s="151"/>
      <c r="B12" s="151" t="s">
        <v>17</v>
      </c>
      <c r="C12" s="151"/>
      <c r="D12" s="151"/>
      <c r="E12" s="151"/>
      <c r="F12" s="151"/>
      <c r="G12" s="151">
        <f>SUM(G7:G11)</f>
        <v>0</v>
      </c>
      <c r="H12" s="174">
        <f>SUM(H7:H11)</f>
        <v>0</v>
      </c>
      <c r="I12" s="174">
        <f>SUM(I7:I11)</f>
        <v>0</v>
      </c>
      <c r="J12" s="175">
        <f>J10</f>
        <v>20</v>
      </c>
      <c r="K12" s="174">
        <f>SUM(K7:K11)</f>
        <v>20</v>
      </c>
      <c r="L12" s="174"/>
      <c r="M12" s="174"/>
      <c r="N12" s="174">
        <f>SUM(N7:N11)</f>
        <v>0</v>
      </c>
      <c r="O12" s="130"/>
      <c r="P12" s="130"/>
    </row>
    <row r="13" spans="1:19" s="72" customFormat="1" ht="15.75" x14ac:dyDescent="0.25">
      <c r="A13" s="152"/>
      <c r="B13" s="341" t="s">
        <v>146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153"/>
      <c r="P13" s="153"/>
    </row>
    <row r="14" spans="1:19" ht="15.75" x14ac:dyDescent="0.25">
      <c r="A14" s="159" t="s">
        <v>1</v>
      </c>
      <c r="B14" s="154" t="s">
        <v>168</v>
      </c>
      <c r="C14" s="158" t="s">
        <v>80</v>
      </c>
      <c r="D14" s="158">
        <v>1</v>
      </c>
      <c r="E14" s="17" t="s">
        <v>164</v>
      </c>
      <c r="F14" s="154" t="s">
        <v>97</v>
      </c>
      <c r="G14" s="163">
        <v>0</v>
      </c>
      <c r="H14" s="163">
        <v>0</v>
      </c>
      <c r="I14" s="163">
        <v>0</v>
      </c>
      <c r="J14" s="162">
        <v>1</v>
      </c>
      <c r="K14" s="163">
        <f>G14+H14+I14+J14</f>
        <v>1</v>
      </c>
      <c r="L14" s="163" t="s">
        <v>44</v>
      </c>
      <c r="M14" s="163"/>
      <c r="N14" s="219"/>
      <c r="O14" s="132"/>
      <c r="P14" s="132"/>
    </row>
    <row r="15" spans="1:19" ht="37.5" customHeight="1" x14ac:dyDescent="0.25">
      <c r="A15" s="159" t="s">
        <v>26</v>
      </c>
      <c r="B15" s="154" t="s">
        <v>38</v>
      </c>
      <c r="C15" s="158" t="s">
        <v>169</v>
      </c>
      <c r="D15" s="158">
        <v>2</v>
      </c>
      <c r="E15" s="160" t="s">
        <v>164</v>
      </c>
      <c r="F15" s="154" t="s">
        <v>97</v>
      </c>
      <c r="G15" s="163">
        <v>0</v>
      </c>
      <c r="H15" s="163">
        <v>0</v>
      </c>
      <c r="I15" s="163">
        <v>0</v>
      </c>
      <c r="J15" s="164">
        <v>1.5</v>
      </c>
      <c r="K15" s="163">
        <f t="shared" ref="K15:K26" si="2">G15+H15+I15+J15</f>
        <v>1.5</v>
      </c>
      <c r="L15" s="163" t="s">
        <v>44</v>
      </c>
      <c r="M15" s="163"/>
      <c r="N15" s="219"/>
      <c r="O15" s="132"/>
      <c r="P15" s="132"/>
    </row>
    <row r="16" spans="1:19" ht="37.5" customHeight="1" x14ac:dyDescent="0.25">
      <c r="A16" s="159" t="s">
        <v>27</v>
      </c>
      <c r="B16" s="161" t="s">
        <v>55</v>
      </c>
      <c r="C16" s="158" t="s">
        <v>77</v>
      </c>
      <c r="D16" s="158">
        <v>150</v>
      </c>
      <c r="E16" s="160" t="s">
        <v>164</v>
      </c>
      <c r="F16" s="154" t="s">
        <v>85</v>
      </c>
      <c r="G16" s="163">
        <v>0</v>
      </c>
      <c r="H16" s="163">
        <v>0</v>
      </c>
      <c r="I16" s="163">
        <v>0</v>
      </c>
      <c r="J16" s="164">
        <v>11.4</v>
      </c>
      <c r="K16" s="163">
        <f t="shared" si="2"/>
        <v>11.4</v>
      </c>
      <c r="L16" s="163" t="s">
        <v>79</v>
      </c>
      <c r="M16" s="163"/>
      <c r="N16" s="219"/>
      <c r="O16" s="132"/>
      <c r="P16" s="132"/>
    </row>
    <row r="17" spans="1:16" ht="37.5" customHeight="1" x14ac:dyDescent="0.25">
      <c r="A17" s="159" t="s">
        <v>28</v>
      </c>
      <c r="B17" s="161" t="s">
        <v>170</v>
      </c>
      <c r="C17" s="158" t="s">
        <v>77</v>
      </c>
      <c r="D17" s="158">
        <v>2</v>
      </c>
      <c r="E17" s="160" t="s">
        <v>164</v>
      </c>
      <c r="F17" s="154" t="s">
        <v>85</v>
      </c>
      <c r="G17" s="163">
        <v>0</v>
      </c>
      <c r="H17" s="163">
        <v>0</v>
      </c>
      <c r="I17" s="163">
        <v>0</v>
      </c>
      <c r="J17" s="164">
        <v>0</v>
      </c>
      <c r="K17" s="163">
        <f t="shared" si="2"/>
        <v>0</v>
      </c>
      <c r="L17" s="165"/>
      <c r="M17" s="165"/>
      <c r="N17" s="219"/>
      <c r="O17" s="140"/>
      <c r="P17" s="140"/>
    </row>
    <row r="18" spans="1:16" ht="37.5" customHeight="1" x14ac:dyDescent="0.25">
      <c r="A18" s="159" t="s">
        <v>29</v>
      </c>
      <c r="B18" s="161" t="s">
        <v>171</v>
      </c>
      <c r="C18" s="158" t="s">
        <v>77</v>
      </c>
      <c r="D18" s="158">
        <v>20</v>
      </c>
      <c r="E18" s="160" t="s">
        <v>164</v>
      </c>
      <c r="F18" s="154" t="s">
        <v>85</v>
      </c>
      <c r="G18" s="163">
        <v>0</v>
      </c>
      <c r="H18" s="163">
        <v>0</v>
      </c>
      <c r="I18" s="163">
        <v>0</v>
      </c>
      <c r="J18" s="164">
        <v>6.1</v>
      </c>
      <c r="K18" s="163">
        <f t="shared" si="2"/>
        <v>6.1</v>
      </c>
      <c r="L18" s="165" t="s">
        <v>44</v>
      </c>
      <c r="M18" s="165"/>
      <c r="N18" s="219"/>
      <c r="O18" s="140"/>
      <c r="P18" s="140"/>
    </row>
    <row r="19" spans="1:16" ht="37.5" customHeight="1" x14ac:dyDescent="0.25">
      <c r="A19" s="159" t="s">
        <v>30</v>
      </c>
      <c r="B19" s="161" t="s">
        <v>172</v>
      </c>
      <c r="C19" s="158" t="s">
        <v>54</v>
      </c>
      <c r="D19" s="158">
        <v>2</v>
      </c>
      <c r="E19" s="160" t="s">
        <v>164</v>
      </c>
      <c r="F19" s="154" t="s">
        <v>85</v>
      </c>
      <c r="G19" s="163">
        <v>0</v>
      </c>
      <c r="H19" s="163">
        <v>0</v>
      </c>
      <c r="I19" s="163">
        <v>0</v>
      </c>
      <c r="J19" s="164">
        <v>0.8</v>
      </c>
      <c r="K19" s="163">
        <f t="shared" si="2"/>
        <v>0.8</v>
      </c>
      <c r="L19" s="165" t="s">
        <v>79</v>
      </c>
      <c r="M19" s="165"/>
      <c r="N19" s="219"/>
      <c r="O19" s="140"/>
      <c r="P19" s="140"/>
    </row>
    <row r="20" spans="1:16" ht="15.75" x14ac:dyDescent="0.25">
      <c r="A20" s="159" t="s">
        <v>31</v>
      </c>
      <c r="B20" s="161" t="s">
        <v>173</v>
      </c>
      <c r="C20" s="158"/>
      <c r="D20" s="158"/>
      <c r="E20" s="160"/>
      <c r="F20" s="154"/>
      <c r="G20" s="163">
        <v>0</v>
      </c>
      <c r="H20" s="164">
        <v>58.5</v>
      </c>
      <c r="I20" s="163">
        <v>0</v>
      </c>
      <c r="J20" s="164">
        <v>58.5</v>
      </c>
      <c r="K20" s="163">
        <f t="shared" si="2"/>
        <v>117</v>
      </c>
      <c r="L20" s="165"/>
      <c r="M20" s="165"/>
      <c r="N20" s="219"/>
      <c r="O20" s="140"/>
      <c r="P20" s="140"/>
    </row>
    <row r="21" spans="1:16" ht="15.75" x14ac:dyDescent="0.25">
      <c r="A21" s="157"/>
      <c r="B21" s="161" t="s">
        <v>174</v>
      </c>
      <c r="C21" s="158" t="s">
        <v>175</v>
      </c>
      <c r="D21" s="158">
        <v>13000</v>
      </c>
      <c r="E21" s="160" t="s">
        <v>164</v>
      </c>
      <c r="F21" s="154" t="s">
        <v>176</v>
      </c>
      <c r="G21" s="163">
        <v>0</v>
      </c>
      <c r="H21" s="164">
        <v>58.5</v>
      </c>
      <c r="I21" s="163">
        <v>0</v>
      </c>
      <c r="J21" s="164">
        <v>58.5</v>
      </c>
      <c r="K21" s="163">
        <f t="shared" si="2"/>
        <v>117</v>
      </c>
      <c r="L21" s="163" t="s">
        <v>44</v>
      </c>
      <c r="M21" s="163"/>
      <c r="N21" s="219"/>
      <c r="O21" s="140"/>
      <c r="P21" s="140"/>
    </row>
    <row r="22" spans="1:16" ht="15.75" x14ac:dyDescent="0.25">
      <c r="A22" s="157"/>
      <c r="B22" s="161" t="s">
        <v>177</v>
      </c>
      <c r="C22" s="158" t="s">
        <v>175</v>
      </c>
      <c r="D22" s="158">
        <v>2000</v>
      </c>
      <c r="E22" s="160" t="s">
        <v>164</v>
      </c>
      <c r="F22" s="154" t="s">
        <v>176</v>
      </c>
      <c r="G22" s="163">
        <v>0</v>
      </c>
      <c r="H22" s="164">
        <v>6</v>
      </c>
      <c r="I22" s="163">
        <v>0</v>
      </c>
      <c r="J22" s="164">
        <v>6</v>
      </c>
      <c r="K22" s="163">
        <f t="shared" si="2"/>
        <v>12</v>
      </c>
      <c r="L22" s="163" t="s">
        <v>43</v>
      </c>
      <c r="M22" s="163"/>
      <c r="N22" s="219"/>
      <c r="O22" s="140"/>
      <c r="P22" s="140"/>
    </row>
    <row r="23" spans="1:16" ht="15.75" x14ac:dyDescent="0.25">
      <c r="A23" s="157"/>
      <c r="B23" s="161" t="s">
        <v>178</v>
      </c>
      <c r="C23" s="158" t="s">
        <v>175</v>
      </c>
      <c r="D23" s="158">
        <v>2000</v>
      </c>
      <c r="E23" s="160" t="s">
        <v>164</v>
      </c>
      <c r="F23" s="154" t="s">
        <v>176</v>
      </c>
      <c r="G23" s="163">
        <v>0</v>
      </c>
      <c r="H23" s="164">
        <v>5</v>
      </c>
      <c r="I23" s="163">
        <v>0</v>
      </c>
      <c r="J23" s="164">
        <v>5</v>
      </c>
      <c r="K23" s="163">
        <f t="shared" si="2"/>
        <v>10</v>
      </c>
      <c r="L23" s="163" t="s">
        <v>43</v>
      </c>
      <c r="M23" s="163"/>
      <c r="N23" s="219"/>
      <c r="O23" s="140"/>
      <c r="P23" s="140"/>
    </row>
    <row r="24" spans="1:16" ht="15.75" x14ac:dyDescent="0.25">
      <c r="A24" s="157"/>
      <c r="B24" s="161" t="s">
        <v>179</v>
      </c>
      <c r="C24" s="158" t="s">
        <v>175</v>
      </c>
      <c r="D24" s="158">
        <v>1100</v>
      </c>
      <c r="E24" s="160" t="s">
        <v>164</v>
      </c>
      <c r="F24" s="154" t="s">
        <v>176</v>
      </c>
      <c r="G24" s="163">
        <v>0</v>
      </c>
      <c r="H24" s="164">
        <v>3.1</v>
      </c>
      <c r="I24" s="163">
        <v>0</v>
      </c>
      <c r="J24" s="164">
        <v>3.1</v>
      </c>
      <c r="K24" s="163">
        <f t="shared" si="2"/>
        <v>6.2</v>
      </c>
      <c r="L24" s="163" t="s">
        <v>44</v>
      </c>
      <c r="M24" s="163"/>
      <c r="N24" s="219"/>
      <c r="O24" s="140"/>
      <c r="P24" s="140"/>
    </row>
    <row r="25" spans="1:16" ht="15.75" x14ac:dyDescent="0.25">
      <c r="A25" s="157"/>
      <c r="B25" s="161" t="s">
        <v>180</v>
      </c>
      <c r="C25" s="158" t="s">
        <v>175</v>
      </c>
      <c r="D25" s="158">
        <v>3000</v>
      </c>
      <c r="E25" s="160" t="s">
        <v>164</v>
      </c>
      <c r="F25" s="154" t="s">
        <v>176</v>
      </c>
      <c r="G25" s="163">
        <v>0</v>
      </c>
      <c r="H25" s="164">
        <v>6</v>
      </c>
      <c r="I25" s="163">
        <v>0</v>
      </c>
      <c r="J25" s="164">
        <v>6</v>
      </c>
      <c r="K25" s="163">
        <f t="shared" si="2"/>
        <v>12</v>
      </c>
      <c r="L25" s="163" t="s">
        <v>326</v>
      </c>
      <c r="M25" s="163"/>
      <c r="N25" s="219"/>
      <c r="O25" s="140"/>
      <c r="P25" s="140"/>
    </row>
    <row r="26" spans="1:16" ht="15.75" x14ac:dyDescent="0.25">
      <c r="A26" s="157"/>
      <c r="B26" s="161" t="s">
        <v>181</v>
      </c>
      <c r="C26" s="158" t="s">
        <v>182</v>
      </c>
      <c r="D26" s="158">
        <v>176</v>
      </c>
      <c r="E26" s="160" t="s">
        <v>164</v>
      </c>
      <c r="F26" s="154" t="s">
        <v>176</v>
      </c>
      <c r="G26" s="163">
        <v>0</v>
      </c>
      <c r="H26" s="164">
        <v>5.7</v>
      </c>
      <c r="I26" s="163">
        <v>0</v>
      </c>
      <c r="J26" s="164">
        <v>5.7</v>
      </c>
      <c r="K26" s="163">
        <f t="shared" si="2"/>
        <v>11.4</v>
      </c>
      <c r="L26" s="163" t="s">
        <v>326</v>
      </c>
      <c r="M26" s="163"/>
      <c r="N26" s="219"/>
      <c r="O26" s="140"/>
      <c r="P26" s="140"/>
    </row>
    <row r="27" spans="1:16" s="76" customFormat="1" ht="15.75" x14ac:dyDescent="0.25">
      <c r="A27" s="151"/>
      <c r="B27" s="151" t="s">
        <v>17</v>
      </c>
      <c r="C27" s="151"/>
      <c r="D27" s="151"/>
      <c r="E27" s="151"/>
      <c r="F27" s="151"/>
      <c r="G27" s="151"/>
      <c r="H27" s="166">
        <f>SUM(H14:H26)</f>
        <v>142.79999999999998</v>
      </c>
      <c r="I27" s="166">
        <f>SUM(I14:I26)</f>
        <v>0</v>
      </c>
      <c r="J27" s="167"/>
      <c r="K27" s="166">
        <f>SUM(K14:K26)</f>
        <v>306.39999999999998</v>
      </c>
      <c r="L27" s="166"/>
      <c r="M27" s="166"/>
      <c r="N27" s="166">
        <f>SUM(N14:N26)</f>
        <v>0</v>
      </c>
    </row>
    <row r="28" spans="1:16" s="72" customFormat="1" ht="15.75" x14ac:dyDescent="0.25">
      <c r="A28" s="152"/>
      <c r="B28" s="341" t="s">
        <v>150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</row>
    <row r="29" spans="1:16" ht="8.25" hidden="1" customHeight="1" x14ac:dyDescent="0.25">
      <c r="A29" s="132"/>
      <c r="B29" s="145"/>
      <c r="C29" s="143"/>
      <c r="D29" s="143"/>
      <c r="E29" s="133"/>
      <c r="F29" s="135"/>
      <c r="G29" s="141"/>
      <c r="H29" s="141"/>
      <c r="I29" s="141"/>
      <c r="J29" s="136"/>
      <c r="K29" s="133"/>
      <c r="L29" s="133"/>
      <c r="M29" s="133"/>
      <c r="N29" s="133"/>
    </row>
    <row r="30" spans="1:16" ht="10.5" hidden="1" customHeight="1" x14ac:dyDescent="0.25">
      <c r="A30" s="132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16" ht="15.75" hidden="1" x14ac:dyDescent="0.25">
      <c r="A31" s="144"/>
      <c r="B31" s="144" t="s">
        <v>17</v>
      </c>
      <c r="C31" s="144"/>
      <c r="D31" s="144"/>
      <c r="E31" s="144"/>
      <c r="F31" s="144"/>
      <c r="G31" s="144">
        <f>SUM(G29:G30)</f>
        <v>0</v>
      </c>
      <c r="H31" s="144">
        <f>SUM(H29:H30)</f>
        <v>0</v>
      </c>
      <c r="I31" s="144">
        <f>SUM(I29:I30)</f>
        <v>0</v>
      </c>
      <c r="J31" s="144">
        <f>SUM(J29:J30)</f>
        <v>0</v>
      </c>
      <c r="K31" s="144"/>
      <c r="L31" s="144"/>
      <c r="M31" s="144"/>
      <c r="N31" s="144"/>
    </row>
    <row r="32" spans="1:16" s="72" customFormat="1" ht="15.75" x14ac:dyDescent="0.25">
      <c r="A32" s="152"/>
      <c r="B32" s="330" t="s">
        <v>156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</row>
    <row r="33" spans="1:16" s="129" customFormat="1" ht="47.25" x14ac:dyDescent="0.25">
      <c r="A33" s="159" t="s">
        <v>3</v>
      </c>
      <c r="B33" s="145" t="s">
        <v>327</v>
      </c>
      <c r="C33" s="143" t="s">
        <v>77</v>
      </c>
      <c r="D33" s="143">
        <v>1</v>
      </c>
      <c r="E33" s="133" t="s">
        <v>164</v>
      </c>
      <c r="F33" s="342" t="s">
        <v>328</v>
      </c>
      <c r="G33" s="163">
        <v>0</v>
      </c>
      <c r="H33" s="168">
        <v>1500</v>
      </c>
      <c r="I33" s="163">
        <v>0</v>
      </c>
      <c r="J33" s="163">
        <v>0</v>
      </c>
      <c r="K33" s="168">
        <v>1500</v>
      </c>
      <c r="L33" s="168" t="s">
        <v>140</v>
      </c>
      <c r="M33" s="168"/>
      <c r="N33" s="219"/>
    </row>
    <row r="34" spans="1:16" ht="37.5" customHeight="1" x14ac:dyDescent="0.25">
      <c r="A34" s="159" t="s">
        <v>104</v>
      </c>
      <c r="B34" s="145" t="s">
        <v>329</v>
      </c>
      <c r="C34" s="143" t="s">
        <v>77</v>
      </c>
      <c r="D34" s="143">
        <v>1</v>
      </c>
      <c r="E34" s="133" t="s">
        <v>164</v>
      </c>
      <c r="F34" s="148"/>
      <c r="G34" s="163">
        <v>0</v>
      </c>
      <c r="H34" s="168">
        <v>350</v>
      </c>
      <c r="I34" s="163">
        <v>0</v>
      </c>
      <c r="J34" s="163">
        <v>0</v>
      </c>
      <c r="K34" s="168">
        <v>350</v>
      </c>
      <c r="L34" s="168" t="s">
        <v>42</v>
      </c>
      <c r="M34" s="168"/>
      <c r="N34" s="219"/>
      <c r="O34" s="132"/>
      <c r="P34" s="132"/>
    </row>
    <row r="35" spans="1:16" ht="37.5" customHeight="1" x14ac:dyDescent="0.25">
      <c r="A35" s="159" t="s">
        <v>106</v>
      </c>
      <c r="B35" s="145" t="s">
        <v>330</v>
      </c>
      <c r="C35" s="143" t="s">
        <v>183</v>
      </c>
      <c r="D35" s="143">
        <v>1</v>
      </c>
      <c r="E35" s="133" t="s">
        <v>164</v>
      </c>
      <c r="F35" s="148"/>
      <c r="G35" s="163">
        <v>0</v>
      </c>
      <c r="H35" s="168">
        <v>250</v>
      </c>
      <c r="I35" s="163">
        <v>0</v>
      </c>
      <c r="J35" s="163">
        <v>0</v>
      </c>
      <c r="K35" s="168">
        <v>250</v>
      </c>
      <c r="L35" s="168" t="s">
        <v>42</v>
      </c>
      <c r="M35" s="168"/>
      <c r="N35" s="219"/>
      <c r="O35" s="132"/>
      <c r="P35" s="132"/>
    </row>
    <row r="36" spans="1:16" ht="37.5" customHeight="1" x14ac:dyDescent="0.25">
      <c r="A36" s="159" t="s">
        <v>109</v>
      </c>
      <c r="B36" s="145" t="s">
        <v>331</v>
      </c>
      <c r="C36" s="143" t="s">
        <v>77</v>
      </c>
      <c r="D36" s="143">
        <v>3</v>
      </c>
      <c r="E36" s="133" t="s">
        <v>164</v>
      </c>
      <c r="F36" s="148"/>
      <c r="G36" s="163">
        <v>0</v>
      </c>
      <c r="H36" s="168">
        <v>500</v>
      </c>
      <c r="I36" s="163">
        <v>0</v>
      </c>
      <c r="J36" s="163">
        <v>0</v>
      </c>
      <c r="K36" s="168">
        <v>500</v>
      </c>
      <c r="L36" s="168" t="s">
        <v>44</v>
      </c>
      <c r="M36" s="168"/>
      <c r="N36" s="219"/>
      <c r="O36" s="132"/>
      <c r="P36" s="132"/>
    </row>
    <row r="37" spans="1:16" ht="63" x14ac:dyDescent="0.25">
      <c r="A37" s="159" t="s">
        <v>198</v>
      </c>
      <c r="B37" s="145" t="s">
        <v>332</v>
      </c>
      <c r="C37" s="143" t="s">
        <v>77</v>
      </c>
      <c r="D37" s="143">
        <v>3</v>
      </c>
      <c r="E37" s="133" t="s">
        <v>164</v>
      </c>
      <c r="F37" s="148"/>
      <c r="G37" s="163">
        <v>0</v>
      </c>
      <c r="H37" s="168">
        <v>400</v>
      </c>
      <c r="I37" s="163">
        <v>0</v>
      </c>
      <c r="J37" s="163">
        <v>0</v>
      </c>
      <c r="K37" s="168">
        <v>400</v>
      </c>
      <c r="L37" s="168" t="s">
        <v>43</v>
      </c>
      <c r="M37" s="168"/>
      <c r="N37" s="219"/>
      <c r="O37" s="132"/>
      <c r="P37" s="132"/>
    </row>
    <row r="38" spans="1:16" ht="78.75" x14ac:dyDescent="0.25">
      <c r="A38" s="159" t="s">
        <v>199</v>
      </c>
      <c r="B38" s="145" t="s">
        <v>333</v>
      </c>
      <c r="C38" s="143" t="s">
        <v>77</v>
      </c>
      <c r="D38" s="143">
        <v>1</v>
      </c>
      <c r="E38" s="133" t="s">
        <v>164</v>
      </c>
      <c r="F38" s="342" t="s">
        <v>334</v>
      </c>
      <c r="G38" s="163">
        <v>0</v>
      </c>
      <c r="H38" s="168">
        <v>378.7</v>
      </c>
      <c r="I38" s="163">
        <v>0</v>
      </c>
      <c r="J38" s="163">
        <v>0</v>
      </c>
      <c r="K38" s="168">
        <v>378.7</v>
      </c>
      <c r="L38" s="168" t="s">
        <v>140</v>
      </c>
      <c r="M38" s="168"/>
      <c r="N38" s="219"/>
      <c r="O38" s="132"/>
      <c r="P38" s="132"/>
    </row>
    <row r="39" spans="1:16" ht="63" x14ac:dyDescent="0.25">
      <c r="A39" s="159" t="s">
        <v>218</v>
      </c>
      <c r="B39" s="145" t="s">
        <v>335</v>
      </c>
      <c r="C39" s="143" t="s">
        <v>184</v>
      </c>
      <c r="D39" s="143">
        <v>345</v>
      </c>
      <c r="E39" s="133" t="s">
        <v>164</v>
      </c>
      <c r="F39" s="148" t="s">
        <v>176</v>
      </c>
      <c r="G39" s="163">
        <v>0</v>
      </c>
      <c r="H39" s="168">
        <v>1000</v>
      </c>
      <c r="I39" s="163">
        <v>0</v>
      </c>
      <c r="J39" s="163">
        <v>0</v>
      </c>
      <c r="K39" s="168">
        <v>1000</v>
      </c>
      <c r="L39" s="168" t="s">
        <v>43</v>
      </c>
      <c r="M39" s="168"/>
      <c r="N39" s="219"/>
      <c r="O39" s="132"/>
      <c r="P39" s="132"/>
    </row>
    <row r="40" spans="1:16" ht="15.75" x14ac:dyDescent="0.25">
      <c r="A40" s="144"/>
      <c r="B40" s="149" t="s">
        <v>17</v>
      </c>
      <c r="C40" s="150"/>
      <c r="D40" s="150"/>
      <c r="E40" s="150"/>
      <c r="F40" s="150"/>
      <c r="G40" s="144">
        <f>SUM(G34:G34)</f>
        <v>0</v>
      </c>
      <c r="H40" s="169">
        <f>SUM(H33:H39)</f>
        <v>4378.7</v>
      </c>
      <c r="I40" s="169"/>
      <c r="J40" s="170"/>
      <c r="K40" s="169">
        <f>SUM(K33:K39)</f>
        <v>4378.7</v>
      </c>
      <c r="L40" s="169"/>
      <c r="M40" s="169"/>
      <c r="N40" s="169">
        <f>SUM(N33:N39)</f>
        <v>0</v>
      </c>
    </row>
    <row r="41" spans="1:16" s="72" customFormat="1" ht="15.75" x14ac:dyDescent="0.25">
      <c r="A41" s="152"/>
      <c r="B41" s="335" t="s">
        <v>159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</row>
    <row r="42" spans="1:16" ht="15.75" x14ac:dyDescent="0.25">
      <c r="A42" s="159" t="s">
        <v>4</v>
      </c>
      <c r="B42" s="145" t="s">
        <v>336</v>
      </c>
      <c r="C42" s="134" t="s">
        <v>77</v>
      </c>
      <c r="D42" s="139">
        <v>1</v>
      </c>
      <c r="E42" s="133" t="s">
        <v>164</v>
      </c>
      <c r="F42" s="133"/>
      <c r="G42" s="132">
        <v>36.299999999999997</v>
      </c>
      <c r="H42" s="163">
        <v>0</v>
      </c>
      <c r="I42" s="163">
        <v>0</v>
      </c>
      <c r="J42" s="163">
        <v>0</v>
      </c>
      <c r="K42" s="132">
        <f>G42+H42+I42+J42</f>
        <v>36.299999999999997</v>
      </c>
      <c r="L42" s="343" t="s">
        <v>75</v>
      </c>
      <c r="M42" s="132"/>
      <c r="N42" s="219"/>
      <c r="O42" s="132"/>
      <c r="P42" s="132"/>
    </row>
    <row r="43" spans="1:16" ht="15.75" x14ac:dyDescent="0.25">
      <c r="A43" s="159" t="s">
        <v>66</v>
      </c>
      <c r="B43" s="145" t="s">
        <v>337</v>
      </c>
      <c r="C43" s="134" t="s">
        <v>77</v>
      </c>
      <c r="D43" s="139">
        <v>1</v>
      </c>
      <c r="E43" s="133" t="s">
        <v>164</v>
      </c>
      <c r="F43" s="133"/>
      <c r="G43" s="132">
        <v>49.6</v>
      </c>
      <c r="H43" s="163">
        <v>0</v>
      </c>
      <c r="I43" s="163">
        <v>0</v>
      </c>
      <c r="J43" s="163">
        <v>0</v>
      </c>
      <c r="K43" s="132">
        <f t="shared" ref="K43:K46" si="3">G43+H43+I43+J43</f>
        <v>49.6</v>
      </c>
      <c r="L43" s="343" t="s">
        <v>79</v>
      </c>
      <c r="M43" s="132"/>
      <c r="N43" s="219"/>
      <c r="O43" s="132"/>
      <c r="P43" s="132"/>
    </row>
    <row r="44" spans="1:16" ht="31.5" x14ac:dyDescent="0.25">
      <c r="A44" s="159" t="s">
        <v>67</v>
      </c>
      <c r="B44" s="145" t="s">
        <v>338</v>
      </c>
      <c r="C44" s="134" t="s">
        <v>77</v>
      </c>
      <c r="D44" s="139">
        <v>1</v>
      </c>
      <c r="E44" s="133" t="s">
        <v>164</v>
      </c>
      <c r="F44" s="133"/>
      <c r="G44" s="132">
        <v>49.9</v>
      </c>
      <c r="H44" s="163">
        <v>0</v>
      </c>
      <c r="I44" s="163">
        <v>0</v>
      </c>
      <c r="J44" s="163">
        <v>0</v>
      </c>
      <c r="K44" s="132">
        <f t="shared" si="3"/>
        <v>49.9</v>
      </c>
      <c r="L44" s="343" t="s">
        <v>75</v>
      </c>
      <c r="M44" s="132"/>
      <c r="N44" s="219"/>
      <c r="O44" s="132"/>
      <c r="P44" s="132"/>
    </row>
    <row r="45" spans="1:16" ht="15.75" x14ac:dyDescent="0.25">
      <c r="A45" s="159" t="s">
        <v>68</v>
      </c>
      <c r="B45" s="145" t="s">
        <v>339</v>
      </c>
      <c r="C45" s="134" t="s">
        <v>77</v>
      </c>
      <c r="D45" s="139">
        <v>1</v>
      </c>
      <c r="E45" s="133" t="s">
        <v>164</v>
      </c>
      <c r="F45" s="133"/>
      <c r="G45" s="132">
        <v>49.9</v>
      </c>
      <c r="H45" s="163">
        <v>0</v>
      </c>
      <c r="I45" s="163">
        <v>0</v>
      </c>
      <c r="J45" s="163">
        <v>0</v>
      </c>
      <c r="K45" s="132">
        <f t="shared" si="3"/>
        <v>49.9</v>
      </c>
      <c r="L45" s="343" t="s">
        <v>79</v>
      </c>
      <c r="M45" s="132"/>
      <c r="N45" s="219"/>
      <c r="O45" s="132"/>
      <c r="P45" s="132"/>
    </row>
    <row r="46" spans="1:16" ht="15.75" x14ac:dyDescent="0.25">
      <c r="A46" s="144"/>
      <c r="B46" s="149" t="s">
        <v>17</v>
      </c>
      <c r="C46" s="150"/>
      <c r="D46" s="150"/>
      <c r="E46" s="150"/>
      <c r="F46" s="150"/>
      <c r="G46" s="144">
        <f>SUM(G42:G45)</f>
        <v>185.70000000000002</v>
      </c>
      <c r="H46" s="144"/>
      <c r="I46" s="144">
        <f t="shared" ref="H46:I46" si="4">SUM(I42:I45)</f>
        <v>0</v>
      </c>
      <c r="J46" s="172"/>
      <c r="K46" s="132">
        <f t="shared" si="3"/>
        <v>185.70000000000002</v>
      </c>
      <c r="L46" s="144"/>
      <c r="M46" s="144"/>
      <c r="N46" s="144">
        <f>SUM(N42:N45)</f>
        <v>0</v>
      </c>
    </row>
    <row r="47" spans="1:16" s="26" customFormat="1" ht="15.75" x14ac:dyDescent="0.25">
      <c r="A47" s="171"/>
      <c r="B47" s="171" t="s">
        <v>70</v>
      </c>
      <c r="C47" s="171"/>
      <c r="D47" s="171"/>
      <c r="E47" s="171"/>
      <c r="F47" s="171"/>
      <c r="G47" s="171">
        <f>G46+G40+G31+G27+G12</f>
        <v>185.70000000000002</v>
      </c>
      <c r="H47" s="171"/>
      <c r="I47" s="171">
        <f>I46+I40+I31+I27+I12</f>
        <v>0</v>
      </c>
      <c r="J47" s="31"/>
      <c r="K47" s="171">
        <f>K46+K40+J31+K27+K12</f>
        <v>4890.7999999999993</v>
      </c>
      <c r="L47" s="171"/>
      <c r="M47" s="171"/>
      <c r="N47" s="171">
        <f>N46+N40+K31+N27+N12</f>
        <v>0</v>
      </c>
    </row>
    <row r="48" spans="1:16" ht="18.75" x14ac:dyDescent="0.3">
      <c r="A48" s="316" t="s">
        <v>128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261"/>
      <c r="M48" s="261"/>
      <c r="N48" s="220"/>
    </row>
    <row r="49" spans="1:16" s="129" customFormat="1" ht="80.25" customHeight="1" thickBot="1" x14ac:dyDescent="0.3">
      <c r="A49" s="159" t="s">
        <v>0</v>
      </c>
      <c r="B49" s="179" t="s">
        <v>113</v>
      </c>
      <c r="C49" s="180" t="s">
        <v>114</v>
      </c>
      <c r="D49" s="180">
        <v>15</v>
      </c>
      <c r="E49" s="180" t="s">
        <v>115</v>
      </c>
      <c r="F49" s="180" t="s">
        <v>97</v>
      </c>
      <c r="G49" s="180">
        <v>0</v>
      </c>
      <c r="H49" s="182">
        <v>0</v>
      </c>
      <c r="I49" s="182">
        <v>0</v>
      </c>
      <c r="J49" s="182">
        <v>0</v>
      </c>
      <c r="K49" s="182">
        <v>0</v>
      </c>
      <c r="L49" s="182" t="s">
        <v>75</v>
      </c>
      <c r="M49" s="263"/>
      <c r="N49" s="221"/>
      <c r="O49" s="64"/>
      <c r="P49" s="64"/>
    </row>
    <row r="50" spans="1:16" s="129" customFormat="1" ht="45.75" thickBot="1" x14ac:dyDescent="0.3">
      <c r="A50" s="159" t="s">
        <v>48</v>
      </c>
      <c r="B50" s="179" t="s">
        <v>116</v>
      </c>
      <c r="C50" s="180" t="s">
        <v>95</v>
      </c>
      <c r="D50" s="180">
        <v>4</v>
      </c>
      <c r="E50" s="180" t="s">
        <v>115</v>
      </c>
      <c r="F50" s="180" t="s">
        <v>97</v>
      </c>
      <c r="G50" s="180">
        <v>0</v>
      </c>
      <c r="H50" s="182">
        <v>0</v>
      </c>
      <c r="I50" s="182">
        <v>0</v>
      </c>
      <c r="J50" s="182">
        <v>0</v>
      </c>
      <c r="K50" s="182">
        <v>0</v>
      </c>
      <c r="L50" s="182" t="s">
        <v>204</v>
      </c>
      <c r="M50" s="263"/>
      <c r="N50" s="221"/>
      <c r="O50" s="64"/>
      <c r="P50" s="64"/>
    </row>
    <row r="51" spans="1:16" s="129" customFormat="1" ht="45.75" thickBot="1" x14ac:dyDescent="0.3">
      <c r="A51" s="159" t="s">
        <v>49</v>
      </c>
      <c r="B51" s="179" t="s">
        <v>202</v>
      </c>
      <c r="C51" s="180" t="s">
        <v>114</v>
      </c>
      <c r="D51" s="180">
        <v>15</v>
      </c>
      <c r="E51" s="180" t="s">
        <v>115</v>
      </c>
      <c r="F51" s="180" t="s">
        <v>97</v>
      </c>
      <c r="G51" s="180">
        <v>0.5</v>
      </c>
      <c r="H51" s="182">
        <v>0</v>
      </c>
      <c r="I51" s="182">
        <v>0</v>
      </c>
      <c r="J51" s="182">
        <v>6</v>
      </c>
      <c r="K51" s="182">
        <v>6.5</v>
      </c>
      <c r="L51" s="182" t="s">
        <v>79</v>
      </c>
      <c r="M51" s="263"/>
      <c r="N51" s="221"/>
      <c r="O51" s="65"/>
      <c r="P51" s="64"/>
    </row>
    <row r="52" spans="1:16" s="129" customFormat="1" ht="30.75" thickBot="1" x14ac:dyDescent="0.3">
      <c r="A52" s="159" t="s">
        <v>129</v>
      </c>
      <c r="B52" s="179" t="s">
        <v>117</v>
      </c>
      <c r="C52" s="181" t="s">
        <v>118</v>
      </c>
      <c r="D52" s="181">
        <v>5</v>
      </c>
      <c r="E52" s="180" t="s">
        <v>115</v>
      </c>
      <c r="F52" s="180" t="s">
        <v>97</v>
      </c>
      <c r="G52" s="180">
        <v>0</v>
      </c>
      <c r="H52" s="182">
        <v>0</v>
      </c>
      <c r="I52" s="182">
        <v>0</v>
      </c>
      <c r="J52" s="182">
        <v>0</v>
      </c>
      <c r="K52" s="182">
        <v>0</v>
      </c>
      <c r="L52" s="182" t="s">
        <v>79</v>
      </c>
      <c r="M52" s="263"/>
      <c r="N52" s="221"/>
      <c r="O52" s="65"/>
      <c r="P52" s="64"/>
    </row>
    <row r="53" spans="1:16" s="129" customFormat="1" ht="30.75" thickBot="1" x14ac:dyDescent="0.3">
      <c r="A53" s="159" t="s">
        <v>130</v>
      </c>
      <c r="B53" s="179" t="s">
        <v>119</v>
      </c>
      <c r="C53" s="180"/>
      <c r="D53" s="180"/>
      <c r="E53" s="180" t="s">
        <v>115</v>
      </c>
      <c r="F53" s="180" t="s">
        <v>97</v>
      </c>
      <c r="G53" s="180">
        <v>0</v>
      </c>
      <c r="H53" s="182">
        <v>0</v>
      </c>
      <c r="I53" s="182">
        <v>0</v>
      </c>
      <c r="J53" s="182">
        <v>0</v>
      </c>
      <c r="K53" s="182">
        <v>0</v>
      </c>
      <c r="L53" s="182" t="s">
        <v>75</v>
      </c>
      <c r="M53" s="263"/>
      <c r="N53" s="221"/>
      <c r="O53" s="65"/>
      <c r="P53" s="64"/>
    </row>
    <row r="54" spans="1:16" s="129" customFormat="1" ht="45.75" thickBot="1" x14ac:dyDescent="0.3">
      <c r="A54" s="159" t="s">
        <v>131</v>
      </c>
      <c r="B54" s="179" t="s">
        <v>120</v>
      </c>
      <c r="C54" s="180" t="s">
        <v>95</v>
      </c>
      <c r="D54" s="180">
        <v>54</v>
      </c>
      <c r="E54" s="180" t="s">
        <v>115</v>
      </c>
      <c r="F54" s="180" t="s">
        <v>89</v>
      </c>
      <c r="G54" s="180">
        <v>3</v>
      </c>
      <c r="H54" s="182">
        <v>0</v>
      </c>
      <c r="I54" s="182">
        <v>0</v>
      </c>
      <c r="J54" s="182">
        <v>17.600000000000001</v>
      </c>
      <c r="K54" s="182">
        <v>20.6</v>
      </c>
      <c r="L54" s="182" t="s">
        <v>204</v>
      </c>
      <c r="M54" s="263"/>
      <c r="N54" s="221"/>
      <c r="O54" s="65"/>
      <c r="P54" s="64"/>
    </row>
    <row r="55" spans="1:16" ht="63.75" thickBot="1" x14ac:dyDescent="0.3">
      <c r="A55" s="176" t="s">
        <v>132</v>
      </c>
      <c r="B55" s="177" t="s">
        <v>121</v>
      </c>
      <c r="C55" s="178" t="s">
        <v>203</v>
      </c>
      <c r="D55" s="178">
        <v>1212</v>
      </c>
      <c r="E55" s="178" t="s">
        <v>115</v>
      </c>
      <c r="F55" s="178" t="s">
        <v>74</v>
      </c>
      <c r="G55" s="178">
        <v>3.6</v>
      </c>
      <c r="H55" s="183">
        <v>0</v>
      </c>
      <c r="I55" s="183">
        <v>0</v>
      </c>
      <c r="J55" s="183">
        <v>16.399999999999999</v>
      </c>
      <c r="K55" s="183">
        <v>20</v>
      </c>
      <c r="L55" s="184" t="s">
        <v>42</v>
      </c>
      <c r="M55" s="264"/>
      <c r="N55" s="222"/>
      <c r="O55" s="65"/>
      <c r="P55" s="64"/>
    </row>
    <row r="56" spans="1:16" ht="48" thickBot="1" x14ac:dyDescent="0.3">
      <c r="A56" s="73" t="s">
        <v>133</v>
      </c>
      <c r="B56" s="68" t="s">
        <v>122</v>
      </c>
      <c r="C56" s="69"/>
      <c r="D56" s="69"/>
      <c r="E56" s="69" t="s">
        <v>115</v>
      </c>
      <c r="F56" s="69"/>
      <c r="G56" s="69"/>
      <c r="H56" s="184"/>
      <c r="I56" s="184"/>
      <c r="J56" s="184"/>
      <c r="K56" s="184"/>
      <c r="L56" s="184" t="s">
        <v>75</v>
      </c>
      <c r="M56" s="264"/>
      <c r="N56" s="222"/>
      <c r="O56" s="65"/>
      <c r="P56" s="64"/>
    </row>
    <row r="57" spans="1:16" ht="32.25" thickBot="1" x14ac:dyDescent="0.3">
      <c r="A57" s="73" t="s">
        <v>134</v>
      </c>
      <c r="B57" s="68" t="s">
        <v>123</v>
      </c>
      <c r="C57" s="69"/>
      <c r="D57" s="69"/>
      <c r="E57" s="69" t="s">
        <v>115</v>
      </c>
      <c r="F57" s="69" t="s">
        <v>97</v>
      </c>
      <c r="G57" s="69">
        <v>0</v>
      </c>
      <c r="H57" s="184">
        <v>0</v>
      </c>
      <c r="I57" s="184">
        <v>0</v>
      </c>
      <c r="J57" s="184">
        <v>0</v>
      </c>
      <c r="K57" s="184">
        <v>0</v>
      </c>
      <c r="L57" s="184" t="s">
        <v>79</v>
      </c>
      <c r="M57" s="264"/>
      <c r="N57" s="222"/>
      <c r="O57" s="65"/>
      <c r="P57" s="64"/>
    </row>
    <row r="58" spans="1:16" ht="79.5" thickBot="1" x14ac:dyDescent="0.3">
      <c r="A58" s="73" t="s">
        <v>135</v>
      </c>
      <c r="B58" s="68" t="s">
        <v>124</v>
      </c>
      <c r="C58" s="69" t="s">
        <v>83</v>
      </c>
      <c r="D58" s="69">
        <v>3</v>
      </c>
      <c r="E58" s="69" t="s">
        <v>115</v>
      </c>
      <c r="F58" s="69" t="s">
        <v>125</v>
      </c>
      <c r="G58" s="69">
        <v>0</v>
      </c>
      <c r="H58" s="184">
        <v>0</v>
      </c>
      <c r="I58" s="184">
        <v>0</v>
      </c>
      <c r="J58" s="184">
        <v>0</v>
      </c>
      <c r="K58" s="184">
        <v>0</v>
      </c>
      <c r="L58" s="184" t="s">
        <v>44</v>
      </c>
      <c r="M58" s="264"/>
      <c r="N58" s="222"/>
      <c r="O58" s="65"/>
      <c r="P58" s="64"/>
    </row>
    <row r="59" spans="1:16" s="76" customFormat="1" ht="15.75" x14ac:dyDescent="0.25">
      <c r="A59" s="74" t="s">
        <v>17</v>
      </c>
      <c r="B59" s="74"/>
      <c r="C59" s="75"/>
      <c r="D59" s="75"/>
      <c r="E59" s="75"/>
      <c r="F59" s="75"/>
      <c r="G59" s="185">
        <f>SUM(G49:G58)</f>
        <v>7.1</v>
      </c>
      <c r="H59" s="185">
        <f>SUM(H49:H58)</f>
        <v>0</v>
      </c>
      <c r="I59" s="185">
        <f t="shared" ref="I59:J59" si="5">SUM(I49:I58)</f>
        <v>0</v>
      </c>
      <c r="J59" s="185">
        <f t="shared" si="5"/>
        <v>40</v>
      </c>
      <c r="K59" s="185">
        <f t="shared" ref="K59:N59" si="6">SUM(K49:K58)</f>
        <v>47.1</v>
      </c>
      <c r="L59" s="185"/>
      <c r="M59" s="185"/>
      <c r="N59" s="185">
        <f t="shared" si="6"/>
        <v>0</v>
      </c>
    </row>
    <row r="60" spans="1:16" ht="15.75" x14ac:dyDescent="0.25">
      <c r="A60" s="302" t="s">
        <v>19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298"/>
    </row>
    <row r="61" spans="1:16" ht="37.5" customHeight="1" thickBot="1" x14ac:dyDescent="0.3">
      <c r="A61" s="73" t="s">
        <v>1</v>
      </c>
      <c r="B61" s="68" t="s">
        <v>126</v>
      </c>
      <c r="C61" s="69" t="s">
        <v>80</v>
      </c>
      <c r="D61" s="69">
        <v>1</v>
      </c>
      <c r="E61" s="68" t="s">
        <v>115</v>
      </c>
      <c r="F61" s="68" t="s">
        <v>97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277" t="s">
        <v>210</v>
      </c>
      <c r="M61" s="276"/>
      <c r="N61" s="222"/>
      <c r="O61" s="66"/>
      <c r="P61" s="67"/>
    </row>
    <row r="62" spans="1:16" ht="37.5" customHeight="1" thickBot="1" x14ac:dyDescent="0.3">
      <c r="A62" s="73" t="s">
        <v>26</v>
      </c>
      <c r="B62" s="68" t="s">
        <v>127</v>
      </c>
      <c r="C62" s="69" t="s">
        <v>77</v>
      </c>
      <c r="D62" s="69">
        <v>4</v>
      </c>
      <c r="E62" s="68" t="s">
        <v>115</v>
      </c>
      <c r="F62" s="68" t="s">
        <v>97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277" t="s">
        <v>211</v>
      </c>
      <c r="M62" s="276"/>
      <c r="N62" s="222"/>
      <c r="O62" s="66"/>
      <c r="P62" s="67"/>
    </row>
    <row r="63" spans="1:16" ht="37.5" customHeight="1" thickBot="1" x14ac:dyDescent="0.3">
      <c r="A63" s="73" t="s">
        <v>27</v>
      </c>
      <c r="B63" s="68" t="s">
        <v>207</v>
      </c>
      <c r="C63" s="69" t="s">
        <v>208</v>
      </c>
      <c r="D63" s="69"/>
      <c r="E63" s="68" t="s">
        <v>115</v>
      </c>
      <c r="F63" s="68" t="s">
        <v>97</v>
      </c>
      <c r="G63" s="69">
        <v>2</v>
      </c>
      <c r="H63" s="69">
        <v>0</v>
      </c>
      <c r="I63" s="69">
        <v>0</v>
      </c>
      <c r="J63" s="69">
        <v>20</v>
      </c>
      <c r="K63" s="69">
        <v>22</v>
      </c>
      <c r="L63" s="277" t="s">
        <v>42</v>
      </c>
      <c r="M63" s="276"/>
      <c r="N63" s="222"/>
      <c r="O63" s="66"/>
      <c r="P63" s="67"/>
    </row>
    <row r="64" spans="1:16" ht="37.5" customHeight="1" thickBot="1" x14ac:dyDescent="0.3">
      <c r="A64" s="73" t="s">
        <v>28</v>
      </c>
      <c r="B64" s="68" t="s">
        <v>209</v>
      </c>
      <c r="C64" s="69" t="s">
        <v>208</v>
      </c>
      <c r="D64" s="69"/>
      <c r="E64" s="68" t="s">
        <v>115</v>
      </c>
      <c r="F64" s="68" t="s">
        <v>97</v>
      </c>
      <c r="G64" s="69">
        <v>2</v>
      </c>
      <c r="H64" s="69">
        <v>0</v>
      </c>
      <c r="I64" s="69">
        <v>0</v>
      </c>
      <c r="J64" s="69">
        <v>15</v>
      </c>
      <c r="K64" s="69">
        <v>17</v>
      </c>
      <c r="L64" s="277" t="s">
        <v>42</v>
      </c>
      <c r="M64" s="276"/>
      <c r="N64" s="222"/>
      <c r="O64" s="66"/>
      <c r="P64" s="67"/>
    </row>
    <row r="65" spans="1:14" s="76" customFormat="1" ht="15.75" x14ac:dyDescent="0.25">
      <c r="A65" s="74" t="s">
        <v>17</v>
      </c>
      <c r="B65" s="74"/>
      <c r="C65" s="75"/>
      <c r="D65" s="75"/>
      <c r="E65" s="75"/>
      <c r="F65" s="75"/>
      <c r="G65" s="77">
        <f>SUM(G61:G64)</f>
        <v>4</v>
      </c>
      <c r="H65" s="77">
        <f>SUM(H61:H64)</f>
        <v>0</v>
      </c>
      <c r="I65" s="77">
        <f t="shared" ref="I65:J65" si="7">SUM(I61:I64)</f>
        <v>0</v>
      </c>
      <c r="J65" s="77">
        <f t="shared" si="7"/>
        <v>35</v>
      </c>
      <c r="K65" s="77">
        <f>SUM(K61:K64)</f>
        <v>39</v>
      </c>
      <c r="L65" s="77"/>
      <c r="M65" s="77"/>
      <c r="N65" s="77">
        <f>SUM(N61:N64)</f>
        <v>0</v>
      </c>
    </row>
    <row r="66" spans="1:14" ht="15.75" x14ac:dyDescent="0.25">
      <c r="A66" s="302" t="s">
        <v>20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298"/>
    </row>
    <row r="67" spans="1:14" ht="1.5" hidden="1" customHeight="1" x14ac:dyDescent="0.25">
      <c r="A67" s="4" t="s">
        <v>2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.5" hidden="1" customHeight="1" x14ac:dyDescent="0.25">
      <c r="A68" s="8" t="s">
        <v>17</v>
      </c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6.5" thickBot="1" x14ac:dyDescent="0.3">
      <c r="A69" s="297" t="s">
        <v>21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</row>
    <row r="70" spans="1:14" s="72" customFormat="1" ht="16.5" thickBot="1" x14ac:dyDescent="0.3">
      <c r="A70" s="299" t="s">
        <v>22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1"/>
    </row>
    <row r="71" spans="1:14" x14ac:dyDescent="0.25">
      <c r="A71" s="8" t="s">
        <v>17</v>
      </c>
      <c r="B71" s="8"/>
      <c r="C71" s="9"/>
      <c r="D71" s="9"/>
      <c r="E71" s="9"/>
      <c r="F71" s="9"/>
      <c r="G71" s="126">
        <f>SUM(G69:G70)</f>
        <v>0</v>
      </c>
      <c r="H71" s="126">
        <f>SUM(H69:H70)</f>
        <v>0</v>
      </c>
      <c r="I71" s="186"/>
      <c r="J71" s="186"/>
      <c r="K71" s="187">
        <f>SUM(K69:K70)</f>
        <v>0</v>
      </c>
      <c r="L71" s="187"/>
      <c r="M71" s="187"/>
      <c r="N71" s="223"/>
    </row>
    <row r="72" spans="1:14" s="31" customFormat="1" x14ac:dyDescent="0.25">
      <c r="B72" s="32" t="s">
        <v>70</v>
      </c>
      <c r="C72" s="33"/>
      <c r="D72" s="34"/>
      <c r="E72" s="34"/>
      <c r="F72" s="34"/>
      <c r="G72" s="188">
        <f>G71+G65+G59</f>
        <v>11.1</v>
      </c>
      <c r="H72" s="188">
        <f>H71+H65+H59</f>
        <v>0</v>
      </c>
      <c r="I72" s="188"/>
      <c r="J72" s="188"/>
      <c r="K72" s="188">
        <f>K71+K65+K59</f>
        <v>86.1</v>
      </c>
      <c r="L72" s="188"/>
      <c r="M72" s="188"/>
      <c r="N72" s="224"/>
    </row>
    <row r="73" spans="1:14" ht="18.75" x14ac:dyDescent="0.3">
      <c r="A73" s="316" t="s">
        <v>47</v>
      </c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261"/>
      <c r="M73" s="261"/>
      <c r="N73" s="16"/>
    </row>
    <row r="74" spans="1:14" ht="15.75" x14ac:dyDescent="0.25">
      <c r="A74" s="297" t="s">
        <v>18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4" ht="30.75" customHeight="1" x14ac:dyDescent="0.25">
      <c r="A75" s="4" t="s">
        <v>0</v>
      </c>
      <c r="B75" s="12" t="s">
        <v>24</v>
      </c>
      <c r="C75" s="2"/>
      <c r="D75" s="2"/>
      <c r="E75" s="13" t="s">
        <v>47</v>
      </c>
      <c r="F75" s="13" t="s">
        <v>25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 t="s">
        <v>44</v>
      </c>
      <c r="M75" s="106"/>
      <c r="N75" s="223"/>
    </row>
    <row r="76" spans="1:14" ht="32.25" customHeight="1" x14ac:dyDescent="0.25">
      <c r="A76" s="4" t="s">
        <v>48</v>
      </c>
      <c r="B76" s="12" t="s">
        <v>212</v>
      </c>
      <c r="C76" s="2"/>
      <c r="D76" s="2"/>
      <c r="E76" s="13" t="s">
        <v>47</v>
      </c>
      <c r="F76" s="13"/>
      <c r="G76" s="106">
        <v>25</v>
      </c>
      <c r="H76" s="106">
        <v>0</v>
      </c>
      <c r="I76" s="106">
        <v>0</v>
      </c>
      <c r="J76" s="106">
        <v>0</v>
      </c>
      <c r="K76" s="106">
        <f t="shared" ref="K76:K78" si="8">H76+G76</f>
        <v>25</v>
      </c>
      <c r="L76" s="106" t="s">
        <v>44</v>
      </c>
      <c r="M76" s="106"/>
      <c r="N76" s="223"/>
    </row>
    <row r="77" spans="1:14" ht="45" customHeight="1" x14ac:dyDescent="0.25">
      <c r="A77" s="4" t="s">
        <v>49</v>
      </c>
      <c r="B77" s="12" t="s">
        <v>213</v>
      </c>
      <c r="C77" s="2"/>
      <c r="D77" s="2"/>
      <c r="E77" s="13" t="s">
        <v>47</v>
      </c>
      <c r="F77" s="13"/>
      <c r="G77" s="106">
        <v>49</v>
      </c>
      <c r="H77" s="106">
        <v>0</v>
      </c>
      <c r="I77" s="106">
        <v>0</v>
      </c>
      <c r="J77" s="106">
        <v>0</v>
      </c>
      <c r="K77" s="106">
        <f t="shared" si="8"/>
        <v>49</v>
      </c>
      <c r="L77" s="106" t="s">
        <v>44</v>
      </c>
      <c r="M77" s="106"/>
      <c r="N77" s="223"/>
    </row>
    <row r="78" spans="1:14" ht="45" customHeight="1" x14ac:dyDescent="0.25">
      <c r="A78" s="4" t="s">
        <v>129</v>
      </c>
      <c r="B78" s="12" t="s">
        <v>214</v>
      </c>
      <c r="C78" s="2"/>
      <c r="D78" s="2"/>
      <c r="E78" s="13" t="s">
        <v>47</v>
      </c>
      <c r="F78" s="13"/>
      <c r="G78" s="106">
        <v>46</v>
      </c>
      <c r="H78" s="106">
        <v>0</v>
      </c>
      <c r="I78" s="106">
        <v>0</v>
      </c>
      <c r="J78" s="106">
        <v>0</v>
      </c>
      <c r="K78" s="106">
        <f t="shared" si="8"/>
        <v>46</v>
      </c>
      <c r="L78" s="106" t="s">
        <v>44</v>
      </c>
      <c r="M78" s="106"/>
      <c r="N78" s="223"/>
    </row>
    <row r="79" spans="1:14" x14ac:dyDescent="0.25">
      <c r="A79" s="8" t="s">
        <v>17</v>
      </c>
      <c r="B79" s="8"/>
      <c r="C79" s="9"/>
      <c r="D79" s="9"/>
      <c r="E79" s="9"/>
      <c r="F79" s="9"/>
      <c r="G79" s="126">
        <f>SUM(G75:G78)</f>
        <v>120</v>
      </c>
      <c r="H79" s="126">
        <f t="shared" ref="H79:J79" si="9">SUM(H75:H78)</f>
        <v>0</v>
      </c>
      <c r="I79" s="126">
        <f t="shared" si="9"/>
        <v>0</v>
      </c>
      <c r="J79" s="126">
        <f t="shared" si="9"/>
        <v>0</v>
      </c>
      <c r="K79" s="126">
        <f>SUM(K75:K78)</f>
        <v>120</v>
      </c>
      <c r="L79" s="126"/>
      <c r="M79" s="126"/>
      <c r="N79" s="223"/>
    </row>
    <row r="80" spans="1:14" ht="15.75" x14ac:dyDescent="0.25">
      <c r="A80" s="297" t="s">
        <v>19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</row>
    <row r="81" spans="1:14" ht="31.5" customHeight="1" x14ac:dyDescent="0.25">
      <c r="A81" s="4" t="s">
        <v>1</v>
      </c>
      <c r="B81" s="14" t="s">
        <v>34</v>
      </c>
      <c r="C81" s="2"/>
      <c r="D81" s="2"/>
      <c r="E81" s="13" t="s">
        <v>47</v>
      </c>
      <c r="F81" s="2"/>
      <c r="G81" s="106">
        <v>30</v>
      </c>
      <c r="H81" s="189">
        <v>0</v>
      </c>
      <c r="I81" s="106">
        <v>0</v>
      </c>
      <c r="J81" s="106">
        <v>0</v>
      </c>
      <c r="K81" s="106">
        <f>SUM(G81:I81)</f>
        <v>30</v>
      </c>
      <c r="L81" s="90" t="s">
        <v>44</v>
      </c>
      <c r="M81" s="106"/>
      <c r="N81" s="225">
        <v>24.9</v>
      </c>
    </row>
    <row r="82" spans="1:14" ht="30" x14ac:dyDescent="0.25">
      <c r="A82" s="4" t="s">
        <v>26</v>
      </c>
      <c r="B82" s="14" t="s">
        <v>35</v>
      </c>
      <c r="C82" s="2"/>
      <c r="D82" s="2"/>
      <c r="E82" s="13" t="s">
        <v>47</v>
      </c>
      <c r="F82" s="2"/>
      <c r="G82" s="106">
        <v>286.08</v>
      </c>
      <c r="H82" s="189">
        <v>0</v>
      </c>
      <c r="I82" s="106">
        <v>0</v>
      </c>
      <c r="J82" s="106">
        <v>0</v>
      </c>
      <c r="K82" s="106">
        <f t="shared" ref="K82:K89" si="10">SUM(G82:I82)</f>
        <v>286.08</v>
      </c>
      <c r="L82" s="90" t="s">
        <v>215</v>
      </c>
      <c r="M82" s="106"/>
      <c r="N82" s="225">
        <v>26.7</v>
      </c>
    </row>
    <row r="83" spans="1:14" ht="30.75" customHeight="1" x14ac:dyDescent="0.25">
      <c r="A83" s="4" t="s">
        <v>27</v>
      </c>
      <c r="B83" s="14" t="s">
        <v>36</v>
      </c>
      <c r="C83" s="2"/>
      <c r="D83" s="2"/>
      <c r="E83" s="13" t="s">
        <v>47</v>
      </c>
      <c r="F83" s="2"/>
      <c r="G83" s="106">
        <v>10</v>
      </c>
      <c r="H83" s="189">
        <v>0</v>
      </c>
      <c r="I83" s="106">
        <v>0</v>
      </c>
      <c r="J83" s="106">
        <v>0</v>
      </c>
      <c r="K83" s="106">
        <f t="shared" si="10"/>
        <v>10</v>
      </c>
      <c r="L83" s="90" t="s">
        <v>158</v>
      </c>
      <c r="M83" s="106"/>
      <c r="N83" s="225"/>
    </row>
    <row r="84" spans="1:14" ht="27" customHeight="1" x14ac:dyDescent="0.25">
      <c r="A84" s="4" t="s">
        <v>28</v>
      </c>
      <c r="B84" s="14" t="s">
        <v>37</v>
      </c>
      <c r="C84" s="2"/>
      <c r="D84" s="2"/>
      <c r="E84" s="13" t="s">
        <v>47</v>
      </c>
      <c r="F84" s="15" t="s">
        <v>25</v>
      </c>
      <c r="G84" s="106">
        <v>0</v>
      </c>
      <c r="H84" s="189">
        <v>0</v>
      </c>
      <c r="I84" s="106">
        <v>0</v>
      </c>
      <c r="J84" s="106">
        <v>0</v>
      </c>
      <c r="K84" s="106">
        <f t="shared" si="10"/>
        <v>0</v>
      </c>
      <c r="L84" s="90" t="s">
        <v>44</v>
      </c>
      <c r="M84" s="106"/>
      <c r="N84" s="225"/>
    </row>
    <row r="85" spans="1:14" ht="22.5" customHeight="1" x14ac:dyDescent="0.25">
      <c r="A85" s="4" t="s">
        <v>29</v>
      </c>
      <c r="B85" s="14" t="s">
        <v>38</v>
      </c>
      <c r="C85" s="2"/>
      <c r="D85" s="2"/>
      <c r="E85" s="13" t="s">
        <v>47</v>
      </c>
      <c r="F85" s="2"/>
      <c r="G85" s="106">
        <v>8.1999999999999993</v>
      </c>
      <c r="H85" s="189">
        <v>0</v>
      </c>
      <c r="I85" s="106">
        <v>0</v>
      </c>
      <c r="J85" s="106">
        <v>0</v>
      </c>
      <c r="K85" s="106">
        <f t="shared" si="10"/>
        <v>8.1999999999999993</v>
      </c>
      <c r="L85" s="90" t="s">
        <v>44</v>
      </c>
      <c r="M85" s="106"/>
      <c r="N85" s="224">
        <v>2.7</v>
      </c>
    </row>
    <row r="86" spans="1:14" ht="15.75" x14ac:dyDescent="0.25">
      <c r="A86" s="4" t="s">
        <v>30</v>
      </c>
      <c r="B86" s="14" t="s">
        <v>46</v>
      </c>
      <c r="C86" s="2"/>
      <c r="D86" s="2"/>
      <c r="E86" s="13" t="s">
        <v>47</v>
      </c>
      <c r="F86" s="2"/>
      <c r="G86" s="106">
        <v>120.6</v>
      </c>
      <c r="H86" s="189">
        <v>0</v>
      </c>
      <c r="I86" s="106">
        <v>0</v>
      </c>
      <c r="J86" s="106">
        <v>0</v>
      </c>
      <c r="K86" s="106">
        <f t="shared" si="10"/>
        <v>120.6</v>
      </c>
      <c r="L86" s="90" t="s">
        <v>216</v>
      </c>
      <c r="M86" s="106"/>
      <c r="N86" s="224">
        <v>75.599999999999994</v>
      </c>
    </row>
    <row r="87" spans="1:14" ht="21.75" customHeight="1" x14ac:dyDescent="0.25">
      <c r="A87" s="4" t="s">
        <v>31</v>
      </c>
      <c r="B87" s="14" t="s">
        <v>39</v>
      </c>
      <c r="C87" s="2"/>
      <c r="D87" s="2"/>
      <c r="E87" s="13" t="s">
        <v>47</v>
      </c>
      <c r="F87" s="15" t="s">
        <v>25</v>
      </c>
      <c r="G87" s="106">
        <v>0</v>
      </c>
      <c r="H87" s="189">
        <v>0</v>
      </c>
      <c r="I87" s="106">
        <v>0</v>
      </c>
      <c r="J87" s="106">
        <v>0</v>
      </c>
      <c r="K87" s="106">
        <f t="shared" si="10"/>
        <v>0</v>
      </c>
      <c r="L87" s="90" t="s">
        <v>44</v>
      </c>
      <c r="M87" s="106"/>
      <c r="N87" s="225"/>
    </row>
    <row r="88" spans="1:14" ht="30" customHeight="1" x14ac:dyDescent="0.25">
      <c r="A88" s="4" t="s">
        <v>32</v>
      </c>
      <c r="B88" s="14" t="s">
        <v>40</v>
      </c>
      <c r="C88" s="2"/>
      <c r="D88" s="2"/>
      <c r="E88" s="13" t="s">
        <v>47</v>
      </c>
      <c r="F88" s="2"/>
      <c r="G88" s="106">
        <v>23.2</v>
      </c>
      <c r="H88" s="189">
        <v>0</v>
      </c>
      <c r="I88" s="106">
        <v>0</v>
      </c>
      <c r="J88" s="106">
        <v>0</v>
      </c>
      <c r="K88" s="106">
        <f t="shared" si="10"/>
        <v>23.2</v>
      </c>
      <c r="L88" s="90" t="s">
        <v>217</v>
      </c>
      <c r="M88" s="106"/>
      <c r="N88" s="225">
        <v>9.3000000000000007</v>
      </c>
    </row>
    <row r="89" spans="1:14" ht="21" customHeight="1" x14ac:dyDescent="0.25">
      <c r="A89" s="4" t="s">
        <v>33</v>
      </c>
      <c r="B89" s="14" t="s">
        <v>41</v>
      </c>
      <c r="C89" s="2" t="s">
        <v>45</v>
      </c>
      <c r="D89" s="2">
        <v>21160</v>
      </c>
      <c r="E89" s="13" t="s">
        <v>47</v>
      </c>
      <c r="F89" s="2"/>
      <c r="G89" s="106">
        <v>282.8</v>
      </c>
      <c r="H89" s="189">
        <v>0</v>
      </c>
      <c r="I89" s="106">
        <v>0</v>
      </c>
      <c r="J89" s="106">
        <v>0</v>
      </c>
      <c r="K89" s="106">
        <f t="shared" si="10"/>
        <v>282.8</v>
      </c>
      <c r="L89" s="90" t="s">
        <v>43</v>
      </c>
      <c r="M89" s="106"/>
      <c r="N89" s="225"/>
    </row>
    <row r="90" spans="1:14" x14ac:dyDescent="0.25">
      <c r="A90" s="8" t="s">
        <v>17</v>
      </c>
      <c r="B90" s="8"/>
      <c r="C90" s="9"/>
      <c r="D90" s="9"/>
      <c r="E90" s="9"/>
      <c r="F90" s="9"/>
      <c r="G90" s="126">
        <f>SUM(G81:G89)</f>
        <v>760.88</v>
      </c>
      <c r="H90" s="126">
        <f t="shared" ref="H90:J90" si="11">SUM(H81:H89)</f>
        <v>0</v>
      </c>
      <c r="I90" s="126">
        <f t="shared" si="11"/>
        <v>0</v>
      </c>
      <c r="J90" s="126">
        <f t="shared" si="11"/>
        <v>0</v>
      </c>
      <c r="K90" s="126">
        <f>SUM(K81:K89)</f>
        <v>760.88</v>
      </c>
      <c r="L90" s="126"/>
      <c r="M90" s="126"/>
      <c r="N90" s="126">
        <f>SUM(N81:N89)</f>
        <v>139.19999999999999</v>
      </c>
    </row>
    <row r="91" spans="1:14" ht="15.75" x14ac:dyDescent="0.25">
      <c r="A91" s="297" t="s">
        <v>20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</row>
    <row r="92" spans="1:14" ht="1.5" hidden="1" customHeight="1" x14ac:dyDescent="0.25">
      <c r="A92" s="4" t="s">
        <v>2</v>
      </c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.5" hidden="1" customHeight="1" x14ac:dyDescent="0.25">
      <c r="A93" s="8" t="s">
        <v>17</v>
      </c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.75" x14ac:dyDescent="0.25">
      <c r="A94" s="297" t="s">
        <v>21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</row>
    <row r="95" spans="1:14" ht="63" x14ac:dyDescent="0.25">
      <c r="A95" s="4" t="s">
        <v>3</v>
      </c>
      <c r="B95" s="12" t="s">
        <v>221</v>
      </c>
      <c r="C95" s="2"/>
      <c r="D95" s="2"/>
      <c r="E95" s="13" t="s">
        <v>47</v>
      </c>
      <c r="F95" s="80"/>
      <c r="G95" s="106">
        <v>0</v>
      </c>
      <c r="H95" s="190">
        <v>600</v>
      </c>
      <c r="I95" s="106">
        <v>0</v>
      </c>
      <c r="J95" s="106">
        <v>0</v>
      </c>
      <c r="K95" s="106">
        <f>H95</f>
        <v>600</v>
      </c>
      <c r="L95" s="106" t="s">
        <v>142</v>
      </c>
      <c r="M95" s="191"/>
      <c r="N95" s="223">
        <v>716.6</v>
      </c>
    </row>
    <row r="96" spans="1:14" ht="47.25" x14ac:dyDescent="0.25">
      <c r="A96" s="4" t="s">
        <v>104</v>
      </c>
      <c r="B96" s="12" t="s">
        <v>222</v>
      </c>
      <c r="C96" s="2"/>
      <c r="D96" s="2"/>
      <c r="E96" s="13" t="s">
        <v>47</v>
      </c>
      <c r="F96" s="80"/>
      <c r="G96" s="106">
        <v>0</v>
      </c>
      <c r="H96" s="190">
        <v>250</v>
      </c>
      <c r="I96" s="106">
        <v>0</v>
      </c>
      <c r="J96" s="106">
        <v>0</v>
      </c>
      <c r="K96" s="106">
        <f t="shared" ref="K96:K102" si="12">H96</f>
        <v>250</v>
      </c>
      <c r="L96" s="106" t="s">
        <v>44</v>
      </c>
      <c r="M96" s="191"/>
      <c r="N96" s="223">
        <v>246.3</v>
      </c>
    </row>
    <row r="97" spans="1:14" ht="47.25" x14ac:dyDescent="0.25">
      <c r="A97" s="4" t="s">
        <v>106</v>
      </c>
      <c r="B97" s="12" t="s">
        <v>223</v>
      </c>
      <c r="C97" s="2"/>
      <c r="D97" s="2"/>
      <c r="E97" s="13" t="s">
        <v>47</v>
      </c>
      <c r="F97" s="80"/>
      <c r="G97" s="106">
        <v>0</v>
      </c>
      <c r="H97" s="190">
        <v>912.3</v>
      </c>
      <c r="I97" s="106">
        <v>0</v>
      </c>
      <c r="J97" s="106">
        <v>0</v>
      </c>
      <c r="K97" s="106">
        <f t="shared" si="12"/>
        <v>912.3</v>
      </c>
      <c r="L97" s="106" t="s">
        <v>44</v>
      </c>
      <c r="M97" s="191"/>
      <c r="N97" s="223">
        <v>1322.1</v>
      </c>
    </row>
    <row r="98" spans="1:14" ht="47.25" x14ac:dyDescent="0.25">
      <c r="A98" s="4" t="s">
        <v>109</v>
      </c>
      <c r="B98" s="12" t="s">
        <v>224</v>
      </c>
      <c r="C98" s="2"/>
      <c r="D98" s="2"/>
      <c r="E98" s="13" t="s">
        <v>47</v>
      </c>
      <c r="F98" s="80"/>
      <c r="G98" s="106">
        <v>0</v>
      </c>
      <c r="H98" s="190">
        <v>1385.7</v>
      </c>
      <c r="I98" s="106">
        <v>0</v>
      </c>
      <c r="J98" s="106">
        <v>0</v>
      </c>
      <c r="K98" s="106">
        <f t="shared" si="12"/>
        <v>1385.7</v>
      </c>
      <c r="L98" s="106" t="s">
        <v>44</v>
      </c>
      <c r="M98" s="191"/>
      <c r="N98" s="223">
        <v>238.1</v>
      </c>
    </row>
    <row r="99" spans="1:14" ht="47.25" x14ac:dyDescent="0.25">
      <c r="A99" s="4" t="s">
        <v>198</v>
      </c>
      <c r="B99" s="12" t="s">
        <v>225</v>
      </c>
      <c r="C99" s="2"/>
      <c r="D99" s="2"/>
      <c r="E99" s="13" t="s">
        <v>47</v>
      </c>
      <c r="F99" s="80"/>
      <c r="G99" s="106">
        <v>0</v>
      </c>
      <c r="H99" s="190">
        <v>1822.8</v>
      </c>
      <c r="I99" s="106">
        <v>0</v>
      </c>
      <c r="J99" s="106">
        <v>0</v>
      </c>
      <c r="K99" s="106">
        <f t="shared" si="12"/>
        <v>1822.8</v>
      </c>
      <c r="L99" s="106" t="s">
        <v>44</v>
      </c>
      <c r="M99" s="191"/>
      <c r="N99" s="223">
        <v>408.3</v>
      </c>
    </row>
    <row r="100" spans="1:14" ht="47.25" x14ac:dyDescent="0.25">
      <c r="A100" s="4" t="s">
        <v>199</v>
      </c>
      <c r="B100" s="12" t="s">
        <v>226</v>
      </c>
      <c r="C100" s="2"/>
      <c r="D100" s="2"/>
      <c r="E100" s="13" t="s">
        <v>47</v>
      </c>
      <c r="F100" s="80"/>
      <c r="G100" s="106">
        <v>0</v>
      </c>
      <c r="H100" s="190">
        <v>934.3</v>
      </c>
      <c r="I100" s="106">
        <v>0</v>
      </c>
      <c r="J100" s="106">
        <v>0</v>
      </c>
      <c r="K100" s="106">
        <f t="shared" si="12"/>
        <v>934.3</v>
      </c>
      <c r="L100" s="106" t="s">
        <v>44</v>
      </c>
      <c r="M100" s="191"/>
      <c r="N100" s="223">
        <v>429.9</v>
      </c>
    </row>
    <row r="101" spans="1:14" ht="63" x14ac:dyDescent="0.25">
      <c r="A101" s="4" t="s">
        <v>218</v>
      </c>
      <c r="B101" s="12" t="s">
        <v>227</v>
      </c>
      <c r="C101" s="2"/>
      <c r="D101" s="2"/>
      <c r="E101" s="13" t="s">
        <v>47</v>
      </c>
      <c r="F101" s="80"/>
      <c r="G101" s="106">
        <v>0</v>
      </c>
      <c r="H101" s="190">
        <v>50</v>
      </c>
      <c r="I101" s="106">
        <v>0</v>
      </c>
      <c r="J101" s="106">
        <v>0</v>
      </c>
      <c r="K101" s="106">
        <f t="shared" si="12"/>
        <v>50</v>
      </c>
      <c r="L101" s="106" t="s">
        <v>44</v>
      </c>
      <c r="M101" s="191"/>
      <c r="N101" s="223">
        <v>174.3</v>
      </c>
    </row>
    <row r="102" spans="1:14" ht="48.75" customHeight="1" x14ac:dyDescent="0.25">
      <c r="A102" s="4" t="s">
        <v>219</v>
      </c>
      <c r="B102" s="12" t="s">
        <v>228</v>
      </c>
      <c r="C102" s="2"/>
      <c r="D102" s="2"/>
      <c r="E102" s="13" t="s">
        <v>47</v>
      </c>
      <c r="F102" s="80"/>
      <c r="G102" s="106">
        <v>0</v>
      </c>
      <c r="H102" s="190">
        <v>45</v>
      </c>
      <c r="I102" s="106">
        <v>0</v>
      </c>
      <c r="J102" s="106">
        <v>0</v>
      </c>
      <c r="K102" s="106">
        <f t="shared" si="12"/>
        <v>45</v>
      </c>
      <c r="L102" s="106" t="s">
        <v>44</v>
      </c>
      <c r="M102" s="191"/>
      <c r="N102" s="223">
        <v>761.2</v>
      </c>
    </row>
    <row r="103" spans="1:14" ht="63" x14ac:dyDescent="0.25">
      <c r="A103" s="4" t="s">
        <v>220</v>
      </c>
      <c r="B103" s="12" t="s">
        <v>229</v>
      </c>
      <c r="C103" s="2"/>
      <c r="D103" s="2"/>
      <c r="E103" s="13" t="s">
        <v>47</v>
      </c>
      <c r="F103" s="80"/>
      <c r="G103" s="80">
        <v>1619.9</v>
      </c>
      <c r="H103" s="190">
        <v>0</v>
      </c>
      <c r="I103" s="106">
        <v>0</v>
      </c>
      <c r="J103" s="106">
        <v>0</v>
      </c>
      <c r="K103" s="80">
        <v>1619.9</v>
      </c>
      <c r="L103" s="106" t="s">
        <v>44</v>
      </c>
      <c r="M103" s="191"/>
      <c r="N103" s="223">
        <v>719</v>
      </c>
    </row>
    <row r="104" spans="1:14" x14ac:dyDescent="0.25">
      <c r="A104" s="8" t="s">
        <v>17</v>
      </c>
      <c r="B104" s="8"/>
      <c r="C104" s="9"/>
      <c r="D104" s="9"/>
      <c r="E104" s="9"/>
      <c r="F104" s="9"/>
      <c r="G104" s="9">
        <f>G103</f>
        <v>1619.9</v>
      </c>
      <c r="H104" s="186">
        <f>SUM(H95:H103)</f>
        <v>6000.1</v>
      </c>
      <c r="I104" s="186"/>
      <c r="J104" s="186"/>
      <c r="K104" s="186">
        <f t="shared" ref="K104:N104" si="13">SUM(K95:K103)</f>
        <v>7620</v>
      </c>
      <c r="L104" s="186"/>
      <c r="M104" s="186"/>
      <c r="N104" s="186">
        <f t="shared" si="13"/>
        <v>5015.8</v>
      </c>
    </row>
    <row r="105" spans="1:14" ht="15.75" x14ac:dyDescent="0.25">
      <c r="A105" s="297" t="s">
        <v>22</v>
      </c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</row>
    <row r="106" spans="1:14" ht="30" customHeight="1" x14ac:dyDescent="0.25">
      <c r="A106" s="4" t="s">
        <v>4</v>
      </c>
      <c r="B106" s="5" t="s">
        <v>231</v>
      </c>
      <c r="C106" s="2"/>
      <c r="D106" s="2"/>
      <c r="E106" s="13" t="s">
        <v>47</v>
      </c>
      <c r="F106" s="2"/>
      <c r="G106" s="80">
        <v>33</v>
      </c>
      <c r="H106" s="190">
        <v>0</v>
      </c>
      <c r="I106" s="106">
        <v>0</v>
      </c>
      <c r="J106" s="106">
        <v>0</v>
      </c>
      <c r="K106" s="80">
        <v>33</v>
      </c>
      <c r="L106" s="81"/>
      <c r="M106" s="81"/>
      <c r="N106" s="226">
        <v>75</v>
      </c>
    </row>
    <row r="107" spans="1:14" ht="30" customHeight="1" x14ac:dyDescent="0.25">
      <c r="A107" s="248" t="s">
        <v>66</v>
      </c>
      <c r="B107" s="249" t="s">
        <v>232</v>
      </c>
      <c r="C107" s="250"/>
      <c r="D107" s="250"/>
      <c r="E107" s="251" t="s">
        <v>47</v>
      </c>
      <c r="F107" s="250"/>
      <c r="G107" s="252">
        <v>120.1</v>
      </c>
      <c r="H107" s="190">
        <v>0</v>
      </c>
      <c r="I107" s="106">
        <v>0</v>
      </c>
      <c r="J107" s="106">
        <v>0</v>
      </c>
      <c r="K107" s="252">
        <v>120.1</v>
      </c>
      <c r="L107" s="253"/>
      <c r="M107" s="253"/>
      <c r="N107" s="254">
        <v>13.8</v>
      </c>
    </row>
    <row r="108" spans="1:14" ht="30" customHeight="1" x14ac:dyDescent="0.25">
      <c r="A108" s="248" t="s">
        <v>230</v>
      </c>
      <c r="B108" s="249" t="s">
        <v>233</v>
      </c>
      <c r="C108" s="250"/>
      <c r="D108" s="250"/>
      <c r="E108" s="251" t="s">
        <v>47</v>
      </c>
      <c r="F108" s="250"/>
      <c r="G108" s="252">
        <v>6903.9</v>
      </c>
      <c r="H108" s="190">
        <v>0</v>
      </c>
      <c r="I108" s="106">
        <v>0</v>
      </c>
      <c r="J108" s="106">
        <v>0</v>
      </c>
      <c r="K108" s="252">
        <v>6903.9</v>
      </c>
      <c r="L108" s="253"/>
      <c r="M108" s="253"/>
      <c r="N108" s="254"/>
    </row>
    <row r="109" spans="1:14" x14ac:dyDescent="0.25">
      <c r="A109" s="27" t="s">
        <v>17</v>
      </c>
      <c r="B109" s="27"/>
      <c r="C109" s="28"/>
      <c r="D109" s="29"/>
      <c r="E109" s="29"/>
      <c r="F109" s="29"/>
      <c r="G109" s="82">
        <f>G106+G107+G108</f>
        <v>7057</v>
      </c>
      <c r="H109" s="82">
        <f t="shared" ref="H109:J109" si="14">H106+H107+H108</f>
        <v>0</v>
      </c>
      <c r="I109" s="82">
        <f t="shared" si="14"/>
        <v>0</v>
      </c>
      <c r="J109" s="82">
        <f t="shared" si="14"/>
        <v>0</v>
      </c>
      <c r="K109" s="83">
        <f>K106+K107+K108</f>
        <v>7057</v>
      </c>
      <c r="L109" s="83"/>
      <c r="M109" s="83"/>
      <c r="N109" s="83">
        <f>N106+N107</f>
        <v>88.8</v>
      </c>
    </row>
    <row r="110" spans="1:14" s="31" customFormat="1" x14ac:dyDescent="0.25">
      <c r="B110" s="32" t="s">
        <v>70</v>
      </c>
      <c r="C110" s="33"/>
      <c r="D110" s="34"/>
      <c r="E110" s="34"/>
      <c r="F110" s="34"/>
      <c r="G110" s="71">
        <f>G109+G104+G90+G79</f>
        <v>9557.7799999999988</v>
      </c>
      <c r="H110" s="71">
        <f>H109+H104+H90+H79</f>
        <v>6000.1</v>
      </c>
      <c r="I110" s="71"/>
      <c r="J110" s="71"/>
      <c r="K110" s="71">
        <f t="shared" ref="K110" si="15">K109+K104+K90+K79</f>
        <v>15557.88</v>
      </c>
      <c r="L110" s="71"/>
      <c r="M110" s="71"/>
      <c r="N110" s="224"/>
    </row>
    <row r="111" spans="1:14" s="1" customFormat="1" ht="18.75" x14ac:dyDescent="0.3">
      <c r="A111" s="316" t="s">
        <v>69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265"/>
      <c r="M111" s="265"/>
      <c r="N111" s="6"/>
    </row>
    <row r="112" spans="1:14" ht="15.75" x14ac:dyDescent="0.25">
      <c r="A112" s="320" t="s">
        <v>18</v>
      </c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257"/>
      <c r="M112" s="266"/>
    </row>
    <row r="113" spans="1:14" ht="30" x14ac:dyDescent="0.25">
      <c r="A113" s="4" t="s">
        <v>0</v>
      </c>
      <c r="B113" s="17" t="s">
        <v>234</v>
      </c>
      <c r="C113" s="18" t="s">
        <v>50</v>
      </c>
      <c r="D113" s="18">
        <v>1</v>
      </c>
      <c r="E113" s="19" t="s">
        <v>51</v>
      </c>
      <c r="F113" s="15" t="s">
        <v>85</v>
      </c>
      <c r="G113" s="2"/>
      <c r="H113" s="81">
        <v>5.9</v>
      </c>
      <c r="I113" s="80"/>
      <c r="J113" s="80">
        <v>50</v>
      </c>
      <c r="K113" s="81">
        <f>J113+H113</f>
        <v>55.9</v>
      </c>
      <c r="L113" s="282" t="s">
        <v>271</v>
      </c>
      <c r="M113" s="267"/>
      <c r="N113" s="227">
        <v>50</v>
      </c>
    </row>
    <row r="114" spans="1:14" x14ac:dyDescent="0.25">
      <c r="A114" s="8" t="s">
        <v>17</v>
      </c>
      <c r="B114" s="8"/>
      <c r="C114" s="9"/>
      <c r="D114" s="9"/>
      <c r="E114" s="9"/>
      <c r="F114" s="9"/>
      <c r="G114" s="9"/>
      <c r="H114" s="70">
        <f>SUM(H113:H113)</f>
        <v>5.9</v>
      </c>
      <c r="I114" s="70"/>
      <c r="J114" s="70">
        <v>50</v>
      </c>
      <c r="K114" s="70">
        <f>SUM(K113:K113)</f>
        <v>55.9</v>
      </c>
      <c r="L114" s="70"/>
      <c r="M114" s="70"/>
      <c r="N114" s="70">
        <f>SUM(N113:N113)</f>
        <v>50</v>
      </c>
    </row>
    <row r="115" spans="1:14" ht="15.75" x14ac:dyDescent="0.25">
      <c r="A115" s="321" t="s">
        <v>19</v>
      </c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258"/>
      <c r="M115" s="268"/>
    </row>
    <row r="116" spans="1:14" ht="30" x14ac:dyDescent="0.25">
      <c r="A116" s="4" t="s">
        <v>1</v>
      </c>
      <c r="B116" s="15" t="s">
        <v>53</v>
      </c>
      <c r="C116" s="2" t="s">
        <v>54</v>
      </c>
      <c r="D116" s="2">
        <v>7</v>
      </c>
      <c r="E116" s="15" t="s">
        <v>51</v>
      </c>
      <c r="F116" s="15" t="s">
        <v>235</v>
      </c>
      <c r="G116" s="81">
        <v>0</v>
      </c>
      <c r="H116" s="81">
        <v>0</v>
      </c>
      <c r="I116" s="81">
        <v>0</v>
      </c>
      <c r="J116" s="80">
        <v>3.23</v>
      </c>
      <c r="K116" s="81">
        <f>G116+H116+I116+J116</f>
        <v>3.23</v>
      </c>
      <c r="L116" s="282" t="s">
        <v>263</v>
      </c>
      <c r="M116" s="267"/>
      <c r="N116" s="227">
        <v>8.6999999999999993</v>
      </c>
    </row>
    <row r="117" spans="1:14" ht="60.75" customHeight="1" x14ac:dyDescent="0.25">
      <c r="A117" s="4" t="s">
        <v>26</v>
      </c>
      <c r="B117" s="15" t="s">
        <v>236</v>
      </c>
      <c r="C117" s="2" t="s">
        <v>50</v>
      </c>
      <c r="D117" s="2">
        <v>1</v>
      </c>
      <c r="E117" s="15" t="s">
        <v>51</v>
      </c>
      <c r="F117" s="15" t="s">
        <v>237</v>
      </c>
      <c r="G117" s="81">
        <v>0</v>
      </c>
      <c r="H117" s="81">
        <v>0</v>
      </c>
      <c r="I117" s="81">
        <v>0</v>
      </c>
      <c r="J117" s="80">
        <v>6</v>
      </c>
      <c r="K117" s="81">
        <f t="shared" ref="K117:K126" si="16">G117+H117+I117+J117</f>
        <v>6</v>
      </c>
      <c r="L117" s="282" t="s">
        <v>264</v>
      </c>
      <c r="M117" s="267"/>
      <c r="N117" s="227">
        <v>32.1</v>
      </c>
    </row>
    <row r="118" spans="1:14" ht="45" x14ac:dyDescent="0.25">
      <c r="A118" s="4" t="s">
        <v>27</v>
      </c>
      <c r="B118" s="15" t="s">
        <v>238</v>
      </c>
      <c r="C118" s="2" t="s">
        <v>50</v>
      </c>
      <c r="D118" s="2">
        <v>1</v>
      </c>
      <c r="E118" s="15" t="s">
        <v>51</v>
      </c>
      <c r="F118" s="15" t="s">
        <v>239</v>
      </c>
      <c r="G118" s="81">
        <v>0</v>
      </c>
      <c r="H118" s="81">
        <v>0</v>
      </c>
      <c r="I118" s="81">
        <v>0</v>
      </c>
      <c r="J118" s="80">
        <v>3.6</v>
      </c>
      <c r="K118" s="81">
        <f t="shared" si="16"/>
        <v>3.6</v>
      </c>
      <c r="L118" s="282" t="s">
        <v>265</v>
      </c>
      <c r="M118" s="267"/>
      <c r="N118" s="227">
        <v>5.4</v>
      </c>
    </row>
    <row r="119" spans="1:14" ht="30" x14ac:dyDescent="0.25">
      <c r="A119" s="4" t="s">
        <v>28</v>
      </c>
      <c r="B119" s="15" t="s">
        <v>240</v>
      </c>
      <c r="C119" s="2" t="s">
        <v>50</v>
      </c>
      <c r="D119" s="2">
        <v>1</v>
      </c>
      <c r="E119" s="15" t="s">
        <v>51</v>
      </c>
      <c r="F119" s="15" t="s">
        <v>58</v>
      </c>
      <c r="G119" s="81">
        <v>0</v>
      </c>
      <c r="H119" s="81">
        <v>0</v>
      </c>
      <c r="I119" s="81">
        <v>0</v>
      </c>
      <c r="J119" s="80">
        <v>5.95</v>
      </c>
      <c r="K119" s="81">
        <f t="shared" si="16"/>
        <v>5.95</v>
      </c>
      <c r="L119" s="282" t="s">
        <v>266</v>
      </c>
      <c r="M119" s="267"/>
      <c r="N119" s="227">
        <v>8.5</v>
      </c>
    </row>
    <row r="120" spans="1:14" ht="30" x14ac:dyDescent="0.25">
      <c r="A120" s="4" t="s">
        <v>29</v>
      </c>
      <c r="B120" s="15" t="s">
        <v>241</v>
      </c>
      <c r="C120" s="2" t="s">
        <v>50</v>
      </c>
      <c r="D120" s="2">
        <v>2</v>
      </c>
      <c r="E120" s="15" t="s">
        <v>51</v>
      </c>
      <c r="F120" s="15" t="s">
        <v>242</v>
      </c>
      <c r="G120" s="81">
        <v>0</v>
      </c>
      <c r="H120" s="81">
        <v>0</v>
      </c>
      <c r="I120" s="81">
        <v>0</v>
      </c>
      <c r="J120" s="80">
        <v>2.5</v>
      </c>
      <c r="K120" s="81">
        <f t="shared" si="16"/>
        <v>2.5</v>
      </c>
      <c r="L120" s="282" t="s">
        <v>267</v>
      </c>
      <c r="M120" s="267"/>
      <c r="N120" s="227"/>
    </row>
    <row r="121" spans="1:14" ht="30" x14ac:dyDescent="0.25">
      <c r="A121" s="4" t="s">
        <v>30</v>
      </c>
      <c r="B121" s="15" t="s">
        <v>243</v>
      </c>
      <c r="C121" s="2" t="s">
        <v>50</v>
      </c>
      <c r="D121" s="2">
        <v>1</v>
      </c>
      <c r="E121" s="15" t="s">
        <v>51</v>
      </c>
      <c r="F121" s="15" t="s">
        <v>244</v>
      </c>
      <c r="G121" s="81">
        <v>0</v>
      </c>
      <c r="H121" s="81">
        <v>0</v>
      </c>
      <c r="I121" s="81">
        <v>0</v>
      </c>
      <c r="J121" s="80">
        <v>8.6</v>
      </c>
      <c r="K121" s="81">
        <f t="shared" si="16"/>
        <v>8.6</v>
      </c>
      <c r="L121" s="282" t="s">
        <v>267</v>
      </c>
      <c r="M121" s="267"/>
      <c r="N121" s="227"/>
    </row>
    <row r="122" spans="1:14" ht="30" x14ac:dyDescent="0.25">
      <c r="A122" s="4" t="s">
        <v>31</v>
      </c>
      <c r="B122" s="15" t="s">
        <v>245</v>
      </c>
      <c r="C122" s="2" t="s">
        <v>50</v>
      </c>
      <c r="D122" s="2"/>
      <c r="E122" s="15" t="s">
        <v>51</v>
      </c>
      <c r="F122" s="15" t="s">
        <v>85</v>
      </c>
      <c r="G122" s="81">
        <v>0</v>
      </c>
      <c r="H122" s="81">
        <v>5</v>
      </c>
      <c r="I122" s="81">
        <v>0</v>
      </c>
      <c r="J122" s="81">
        <v>0</v>
      </c>
      <c r="K122" s="81">
        <f t="shared" si="16"/>
        <v>5</v>
      </c>
      <c r="L122" s="282"/>
      <c r="M122" s="267"/>
      <c r="N122" s="227"/>
    </row>
    <row r="123" spans="1:14" ht="60" x14ac:dyDescent="0.25">
      <c r="A123" s="4" t="s">
        <v>32</v>
      </c>
      <c r="B123" s="15" t="s">
        <v>246</v>
      </c>
      <c r="C123" s="2" t="s">
        <v>50</v>
      </c>
      <c r="D123" s="2">
        <v>1</v>
      </c>
      <c r="E123" s="15" t="s">
        <v>51</v>
      </c>
      <c r="F123" s="15" t="s">
        <v>247</v>
      </c>
      <c r="G123" s="81">
        <v>0</v>
      </c>
      <c r="H123" s="81">
        <v>549.1</v>
      </c>
      <c r="I123" s="81">
        <v>0</v>
      </c>
      <c r="J123" s="81">
        <v>0</v>
      </c>
      <c r="K123" s="81">
        <f t="shared" si="16"/>
        <v>549.1</v>
      </c>
      <c r="L123" s="282" t="s">
        <v>268</v>
      </c>
      <c r="M123" s="267"/>
      <c r="N123" s="227">
        <v>12.5</v>
      </c>
    </row>
    <row r="124" spans="1:14" ht="45" x14ac:dyDescent="0.25">
      <c r="A124" s="4" t="s">
        <v>33</v>
      </c>
      <c r="B124" s="15" t="s">
        <v>248</v>
      </c>
      <c r="C124" s="2" t="s">
        <v>50</v>
      </c>
      <c r="D124" s="2">
        <v>1</v>
      </c>
      <c r="E124" s="15" t="s">
        <v>51</v>
      </c>
      <c r="F124" s="15" t="s">
        <v>249</v>
      </c>
      <c r="G124" s="81">
        <v>0</v>
      </c>
      <c r="H124" s="81">
        <v>0</v>
      </c>
      <c r="I124" s="81">
        <v>0</v>
      </c>
      <c r="J124" s="278">
        <v>38.4</v>
      </c>
      <c r="K124" s="81">
        <f t="shared" si="16"/>
        <v>38.4</v>
      </c>
      <c r="L124" s="282" t="s">
        <v>265</v>
      </c>
      <c r="M124" s="267"/>
      <c r="N124" s="227">
        <v>11.1</v>
      </c>
    </row>
    <row r="125" spans="1:14" x14ac:dyDescent="0.25">
      <c r="A125" s="4" t="s">
        <v>56</v>
      </c>
      <c r="B125" s="15" t="s">
        <v>250</v>
      </c>
      <c r="C125" s="2" t="s">
        <v>50</v>
      </c>
      <c r="D125" s="2">
        <v>1</v>
      </c>
      <c r="E125" s="15" t="s">
        <v>51</v>
      </c>
      <c r="F125" s="15" t="s">
        <v>251</v>
      </c>
      <c r="G125" s="81">
        <v>0</v>
      </c>
      <c r="H125" s="81">
        <v>0</v>
      </c>
      <c r="I125" s="81">
        <v>0</v>
      </c>
      <c r="J125" s="278">
        <v>11.33</v>
      </c>
      <c r="K125" s="81">
        <f t="shared" si="16"/>
        <v>11.33</v>
      </c>
      <c r="L125" s="282" t="s">
        <v>269</v>
      </c>
      <c r="M125" s="267"/>
      <c r="N125" s="227">
        <v>7.2</v>
      </c>
    </row>
    <row r="126" spans="1:14" ht="45" x14ac:dyDescent="0.25">
      <c r="A126" s="4" t="s">
        <v>57</v>
      </c>
      <c r="B126" s="15" t="s">
        <v>252</v>
      </c>
      <c r="C126" s="2" t="s">
        <v>50</v>
      </c>
      <c r="D126" s="2">
        <v>1</v>
      </c>
      <c r="E126" s="15" t="s">
        <v>51</v>
      </c>
      <c r="F126" s="15" t="s">
        <v>253</v>
      </c>
      <c r="G126" s="81">
        <v>0</v>
      </c>
      <c r="H126" s="81">
        <v>0</v>
      </c>
      <c r="I126" s="81">
        <v>0</v>
      </c>
      <c r="J126" s="278">
        <v>2.5</v>
      </c>
      <c r="K126" s="81">
        <f t="shared" si="16"/>
        <v>2.5</v>
      </c>
      <c r="L126" s="282" t="s">
        <v>270</v>
      </c>
      <c r="M126" s="267"/>
      <c r="N126" s="227">
        <v>76.400000000000006</v>
      </c>
    </row>
    <row r="127" spans="1:14" x14ac:dyDescent="0.25">
      <c r="A127" s="8" t="s">
        <v>17</v>
      </c>
      <c r="B127" s="8"/>
      <c r="C127" s="9"/>
      <c r="D127" s="9"/>
      <c r="E127" s="9"/>
      <c r="F127" s="9"/>
      <c r="G127" s="9"/>
      <c r="H127" s="70">
        <f>SUM(H116:H126)</f>
        <v>554.1</v>
      </c>
      <c r="I127" s="70">
        <f t="shared" ref="I127:J127" si="17">SUM(I116:I126)</f>
        <v>0</v>
      </c>
      <c r="J127" s="70">
        <f t="shared" si="17"/>
        <v>82.11</v>
      </c>
      <c r="K127" s="70">
        <f>SUM(K116:K126)</f>
        <v>636.21</v>
      </c>
      <c r="L127" s="70"/>
      <c r="M127" s="70"/>
      <c r="N127" s="70">
        <f>SUM(N116:N126)</f>
        <v>161.89999999999998</v>
      </c>
    </row>
    <row r="128" spans="1:14" ht="15.75" x14ac:dyDescent="0.25">
      <c r="A128" s="321" t="s">
        <v>20</v>
      </c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258"/>
      <c r="M128" s="268"/>
    </row>
    <row r="129" spans="1:14" ht="120" x14ac:dyDescent="0.25">
      <c r="A129" s="4" t="s">
        <v>2</v>
      </c>
      <c r="B129" s="21" t="s">
        <v>254</v>
      </c>
      <c r="C129" s="2" t="s">
        <v>62</v>
      </c>
      <c r="D129" s="2">
        <v>1</v>
      </c>
      <c r="E129" s="15" t="s">
        <v>51</v>
      </c>
      <c r="F129" s="15" t="s">
        <v>255</v>
      </c>
      <c r="G129" s="81">
        <v>0</v>
      </c>
      <c r="H129" s="80">
        <v>410</v>
      </c>
      <c r="I129" s="81">
        <v>0</v>
      </c>
      <c r="J129" s="81">
        <v>0</v>
      </c>
      <c r="K129" s="81">
        <f t="shared" ref="K129:K133" si="18">G129+H129+I129+J129</f>
        <v>410</v>
      </c>
      <c r="L129" s="91" t="s">
        <v>259</v>
      </c>
      <c r="M129" s="269"/>
      <c r="N129" s="227">
        <v>1033.5999999999999</v>
      </c>
    </row>
    <row r="130" spans="1:14" ht="60" x14ac:dyDescent="0.25">
      <c r="A130" s="4" t="s">
        <v>60</v>
      </c>
      <c r="B130" s="21" t="s">
        <v>256</v>
      </c>
      <c r="C130" s="2" t="s">
        <v>50</v>
      </c>
      <c r="D130" s="2">
        <v>2</v>
      </c>
      <c r="E130" s="15" t="s">
        <v>51</v>
      </c>
      <c r="F130" s="15"/>
      <c r="G130" s="81">
        <v>0</v>
      </c>
      <c r="H130" s="80">
        <v>405</v>
      </c>
      <c r="I130" s="81">
        <v>0</v>
      </c>
      <c r="J130" s="81">
        <v>0</v>
      </c>
      <c r="K130" s="81">
        <f t="shared" si="18"/>
        <v>405</v>
      </c>
      <c r="L130" s="91" t="s">
        <v>260</v>
      </c>
      <c r="M130" s="269"/>
      <c r="N130" s="227">
        <v>54.3</v>
      </c>
    </row>
    <row r="131" spans="1:14" ht="75" x14ac:dyDescent="0.25">
      <c r="A131" s="4" t="s">
        <v>61</v>
      </c>
      <c r="B131" s="21" t="s">
        <v>257</v>
      </c>
      <c r="C131" s="2" t="s">
        <v>59</v>
      </c>
      <c r="D131" s="2">
        <v>793</v>
      </c>
      <c r="E131" s="15" t="s">
        <v>51</v>
      </c>
      <c r="F131" s="15"/>
      <c r="G131" s="81">
        <v>0</v>
      </c>
      <c r="H131" s="80">
        <v>130</v>
      </c>
      <c r="I131" s="278">
        <v>4662.07</v>
      </c>
      <c r="J131" s="81">
        <v>0</v>
      </c>
      <c r="K131" s="81">
        <f t="shared" si="18"/>
        <v>4792.07</v>
      </c>
      <c r="L131" s="91" t="s">
        <v>261</v>
      </c>
      <c r="M131" s="269"/>
      <c r="N131" s="227">
        <v>230</v>
      </c>
    </row>
    <row r="132" spans="1:14" ht="60" x14ac:dyDescent="0.25">
      <c r="A132" s="4" t="s">
        <v>63</v>
      </c>
      <c r="B132" s="21" t="s">
        <v>256</v>
      </c>
      <c r="C132" s="2" t="s">
        <v>50</v>
      </c>
      <c r="D132" s="2">
        <v>2</v>
      </c>
      <c r="E132" s="15" t="s">
        <v>51</v>
      </c>
      <c r="F132" s="15"/>
      <c r="G132" s="81">
        <v>0</v>
      </c>
      <c r="H132" s="80">
        <v>94.5</v>
      </c>
      <c r="I132" s="81">
        <v>0</v>
      </c>
      <c r="J132" s="81">
        <v>0</v>
      </c>
      <c r="K132" s="81">
        <f t="shared" si="18"/>
        <v>94.5</v>
      </c>
      <c r="L132" s="91" t="s">
        <v>262</v>
      </c>
      <c r="M132" s="269"/>
      <c r="N132" s="227">
        <v>543</v>
      </c>
    </row>
    <row r="133" spans="1:14" ht="60" x14ac:dyDescent="0.25">
      <c r="A133" s="4" t="s">
        <v>65</v>
      </c>
      <c r="B133" s="21" t="s">
        <v>258</v>
      </c>
      <c r="C133" s="2" t="s">
        <v>50</v>
      </c>
      <c r="D133" s="2">
        <v>2</v>
      </c>
      <c r="E133" s="15" t="s">
        <v>51</v>
      </c>
      <c r="F133" s="15"/>
      <c r="G133" s="81">
        <v>0</v>
      </c>
      <c r="H133" s="80">
        <v>12</v>
      </c>
      <c r="I133" s="81">
        <v>0</v>
      </c>
      <c r="J133" s="81">
        <v>0</v>
      </c>
      <c r="K133" s="81">
        <f t="shared" si="18"/>
        <v>12</v>
      </c>
      <c r="L133" s="91" t="s">
        <v>262</v>
      </c>
      <c r="M133" s="269"/>
      <c r="N133" s="227">
        <v>21.5</v>
      </c>
    </row>
    <row r="134" spans="1:14" x14ac:dyDescent="0.25">
      <c r="A134" s="8" t="s">
        <v>17</v>
      </c>
      <c r="B134" s="8"/>
      <c r="C134" s="9"/>
      <c r="D134" s="9"/>
      <c r="E134" s="9"/>
      <c r="F134" s="9"/>
      <c r="G134" s="9">
        <f>SUM(G129:G133)</f>
        <v>0</v>
      </c>
      <c r="H134" s="11">
        <f>SUM(H129:H133)</f>
        <v>1051.5</v>
      </c>
      <c r="I134" s="11">
        <f>SUM(I129:I133)</f>
        <v>4662.07</v>
      </c>
      <c r="J134" s="11">
        <f>SUM(J129:J133)</f>
        <v>0</v>
      </c>
      <c r="K134" s="11">
        <f>SUM(K129:K133)</f>
        <v>5713.57</v>
      </c>
      <c r="L134" s="11"/>
      <c r="M134" s="11"/>
      <c r="N134" s="11">
        <f>SUM(N129:N133)</f>
        <v>1882.3999999999999</v>
      </c>
    </row>
    <row r="135" spans="1:14" ht="15.75" x14ac:dyDescent="0.25">
      <c r="A135" s="321" t="s">
        <v>21</v>
      </c>
      <c r="B135" s="321"/>
      <c r="C135" s="321"/>
      <c r="D135" s="321"/>
      <c r="E135" s="321"/>
      <c r="F135" s="321"/>
      <c r="G135" s="321"/>
      <c r="H135" s="321"/>
      <c r="I135" s="321"/>
      <c r="J135" s="321"/>
      <c r="K135" s="321"/>
      <c r="L135" s="268"/>
      <c r="M135" s="268"/>
      <c r="N135" s="227"/>
    </row>
    <row r="136" spans="1:14" ht="60" x14ac:dyDescent="0.25">
      <c r="A136" s="4" t="s">
        <v>3</v>
      </c>
      <c r="B136" s="22" t="s">
        <v>281</v>
      </c>
      <c r="C136" s="23" t="s">
        <v>59</v>
      </c>
      <c r="D136" s="24">
        <v>1070</v>
      </c>
      <c r="E136" s="15" t="s">
        <v>51</v>
      </c>
      <c r="F136" s="15"/>
      <c r="G136" s="81">
        <v>0</v>
      </c>
      <c r="H136" s="86">
        <v>1500</v>
      </c>
      <c r="I136" s="81">
        <v>0</v>
      </c>
      <c r="J136" s="81">
        <v>0</v>
      </c>
      <c r="K136" s="81">
        <f t="shared" ref="K136:K141" si="19">G136+H136+I136+J136</f>
        <v>1500</v>
      </c>
      <c r="L136" s="91" t="s">
        <v>288</v>
      </c>
      <c r="M136" s="269"/>
      <c r="N136" s="227">
        <v>3973.4</v>
      </c>
    </row>
    <row r="137" spans="1:14" ht="60" x14ac:dyDescent="0.25">
      <c r="A137" s="4" t="s">
        <v>104</v>
      </c>
      <c r="B137" s="22" t="s">
        <v>282</v>
      </c>
      <c r="C137" s="23" t="s">
        <v>59</v>
      </c>
      <c r="D137" s="24">
        <v>980</v>
      </c>
      <c r="E137" s="15" t="s">
        <v>51</v>
      </c>
      <c r="F137" s="15"/>
      <c r="G137" s="81">
        <v>0</v>
      </c>
      <c r="H137" s="86">
        <v>600</v>
      </c>
      <c r="I137" s="81">
        <v>0</v>
      </c>
      <c r="J137" s="81">
        <v>0</v>
      </c>
      <c r="K137" s="81">
        <f t="shared" si="19"/>
        <v>600</v>
      </c>
      <c r="L137" s="91" t="s">
        <v>289</v>
      </c>
      <c r="M137" s="269"/>
      <c r="N137" s="227">
        <v>1462.5</v>
      </c>
    </row>
    <row r="138" spans="1:14" ht="105" x14ac:dyDescent="0.25">
      <c r="A138" s="4" t="s">
        <v>106</v>
      </c>
      <c r="B138" s="22" t="s">
        <v>283</v>
      </c>
      <c r="C138" s="23" t="s">
        <v>59</v>
      </c>
      <c r="D138" s="24">
        <v>480</v>
      </c>
      <c r="E138" s="15" t="s">
        <v>51</v>
      </c>
      <c r="F138" s="15"/>
      <c r="G138" s="81">
        <v>0</v>
      </c>
      <c r="H138" s="86">
        <v>900</v>
      </c>
      <c r="I138" s="81">
        <v>0</v>
      </c>
      <c r="J138" s="81">
        <v>0</v>
      </c>
      <c r="K138" s="81">
        <f t="shared" si="19"/>
        <v>900</v>
      </c>
      <c r="L138" s="91" t="s">
        <v>290</v>
      </c>
      <c r="M138" s="269"/>
      <c r="N138" s="227"/>
    </row>
    <row r="139" spans="1:14" ht="75" x14ac:dyDescent="0.25">
      <c r="A139" s="4" t="s">
        <v>109</v>
      </c>
      <c r="B139" s="22" t="s">
        <v>284</v>
      </c>
      <c r="C139" s="23" t="s">
        <v>59</v>
      </c>
      <c r="D139" s="24">
        <v>200</v>
      </c>
      <c r="E139" s="15" t="s">
        <v>51</v>
      </c>
      <c r="F139" s="15"/>
      <c r="G139" s="81">
        <v>0</v>
      </c>
      <c r="H139" s="86">
        <v>1600</v>
      </c>
      <c r="I139" s="81">
        <v>0</v>
      </c>
      <c r="J139" s="81">
        <v>0</v>
      </c>
      <c r="K139" s="81">
        <f t="shared" si="19"/>
        <v>1600</v>
      </c>
      <c r="L139" s="91" t="s">
        <v>291</v>
      </c>
      <c r="M139" s="269"/>
      <c r="N139" s="227"/>
    </row>
    <row r="140" spans="1:14" ht="105" x14ac:dyDescent="0.25">
      <c r="A140" s="4" t="s">
        <v>198</v>
      </c>
      <c r="B140" s="22" t="s">
        <v>285</v>
      </c>
      <c r="C140" s="23" t="s">
        <v>59</v>
      </c>
      <c r="D140" s="24">
        <v>928</v>
      </c>
      <c r="E140" s="15" t="s">
        <v>51</v>
      </c>
      <c r="F140" s="15"/>
      <c r="G140" s="81">
        <v>0</v>
      </c>
      <c r="H140" s="86">
        <v>2289</v>
      </c>
      <c r="I140" s="81">
        <v>0</v>
      </c>
      <c r="J140" s="81">
        <v>0</v>
      </c>
      <c r="K140" s="81">
        <f t="shared" si="19"/>
        <v>2289</v>
      </c>
      <c r="L140" s="91" t="s">
        <v>292</v>
      </c>
      <c r="M140" s="269"/>
      <c r="N140" s="227"/>
    </row>
    <row r="141" spans="1:14" ht="45" x14ac:dyDescent="0.25">
      <c r="A141" s="4" t="s">
        <v>199</v>
      </c>
      <c r="B141" s="22" t="s">
        <v>286</v>
      </c>
      <c r="C141" s="23" t="s">
        <v>50</v>
      </c>
      <c r="D141" s="24">
        <v>1</v>
      </c>
      <c r="E141" s="15" t="s">
        <v>51</v>
      </c>
      <c r="F141" s="15" t="s">
        <v>287</v>
      </c>
      <c r="G141" s="81">
        <v>0</v>
      </c>
      <c r="H141" s="81">
        <v>0</v>
      </c>
      <c r="I141" s="81">
        <v>0</v>
      </c>
      <c r="J141" s="80">
        <v>1500</v>
      </c>
      <c r="K141" s="81">
        <f t="shared" si="19"/>
        <v>1500</v>
      </c>
      <c r="L141" s="91" t="s">
        <v>293</v>
      </c>
      <c r="M141" s="269"/>
      <c r="N141" s="227"/>
    </row>
    <row r="142" spans="1:14" x14ac:dyDescent="0.25">
      <c r="A142" s="8" t="s">
        <v>17</v>
      </c>
      <c r="B142" s="8"/>
      <c r="C142" s="9"/>
      <c r="D142" s="9"/>
      <c r="E142" s="9"/>
      <c r="F142" s="9"/>
      <c r="G142" s="126">
        <f>SUM(G136:G141)</f>
        <v>0</v>
      </c>
      <c r="H142" s="126">
        <f>SUM(H136:H141)</f>
        <v>6889</v>
      </c>
      <c r="I142" s="126">
        <f>SUM(I136:I141)</f>
        <v>0</v>
      </c>
      <c r="J142" s="126">
        <f>SUM(J136:J141)</f>
        <v>1500</v>
      </c>
      <c r="K142" s="126">
        <f>SUM(K136:K141)</f>
        <v>8389</v>
      </c>
      <c r="L142" s="126"/>
      <c r="M142" s="126"/>
      <c r="N142" s="126">
        <f>SUM(N136:N137)</f>
        <v>5435.9</v>
      </c>
    </row>
    <row r="143" spans="1:14" ht="15.75" x14ac:dyDescent="0.25">
      <c r="A143" s="321" t="s">
        <v>22</v>
      </c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  <c r="L143" s="268"/>
      <c r="M143" s="268"/>
      <c r="N143" s="227"/>
    </row>
    <row r="144" spans="1:14" s="129" customFormat="1" ht="30" x14ac:dyDescent="0.25">
      <c r="A144" s="4" t="s">
        <v>4</v>
      </c>
      <c r="B144" s="17" t="s">
        <v>272</v>
      </c>
      <c r="C144" s="2" t="s">
        <v>50</v>
      </c>
      <c r="D144" s="2">
        <v>1</v>
      </c>
      <c r="E144" s="15" t="s">
        <v>51</v>
      </c>
      <c r="F144" s="279" t="s">
        <v>273</v>
      </c>
      <c r="G144" s="81">
        <v>0</v>
      </c>
      <c r="H144" s="81">
        <v>0</v>
      </c>
      <c r="I144" s="81">
        <v>0</v>
      </c>
      <c r="J144" s="278">
        <v>79.599999999999994</v>
      </c>
      <c r="K144" s="81">
        <f t="shared" ref="K144:K147" si="20">G144+H144+I144+J144</f>
        <v>79.599999999999994</v>
      </c>
      <c r="L144" s="280" t="s">
        <v>269</v>
      </c>
      <c r="M144" s="6"/>
      <c r="N144" s="129">
        <v>241.8</v>
      </c>
    </row>
    <row r="145" spans="1:14" ht="30" x14ac:dyDescent="0.25">
      <c r="A145" s="4" t="s">
        <v>66</v>
      </c>
      <c r="B145" s="17" t="s">
        <v>274</v>
      </c>
      <c r="C145" s="2" t="s">
        <v>50</v>
      </c>
      <c r="D145" s="2">
        <v>1</v>
      </c>
      <c r="E145" s="15" t="s">
        <v>51</v>
      </c>
      <c r="F145" s="279" t="s">
        <v>275</v>
      </c>
      <c r="G145" s="81">
        <v>0</v>
      </c>
      <c r="H145" s="81">
        <v>0</v>
      </c>
      <c r="I145" s="81">
        <v>0</v>
      </c>
      <c r="J145" s="278">
        <v>128.4</v>
      </c>
      <c r="K145" s="81">
        <f t="shared" si="20"/>
        <v>128.4</v>
      </c>
      <c r="L145" s="280" t="s">
        <v>279</v>
      </c>
      <c r="M145" s="6"/>
      <c r="N145" s="227">
        <v>75.7</v>
      </c>
    </row>
    <row r="146" spans="1:14" ht="60" x14ac:dyDescent="0.25">
      <c r="A146" s="4" t="s">
        <v>67</v>
      </c>
      <c r="B146" s="25" t="s">
        <v>276</v>
      </c>
      <c r="C146" s="2" t="s">
        <v>50</v>
      </c>
      <c r="D146" s="2">
        <v>1</v>
      </c>
      <c r="E146" s="15" t="s">
        <v>51</v>
      </c>
      <c r="F146" s="25" t="s">
        <v>64</v>
      </c>
      <c r="G146" s="81">
        <v>0</v>
      </c>
      <c r="H146" s="81">
        <v>0</v>
      </c>
      <c r="I146" s="81">
        <v>0</v>
      </c>
      <c r="J146" s="278">
        <v>607.79999999999995</v>
      </c>
      <c r="K146" s="81">
        <f t="shared" si="20"/>
        <v>607.79999999999995</v>
      </c>
      <c r="L146" s="280" t="s">
        <v>280</v>
      </c>
      <c r="M146" s="6"/>
      <c r="N146" s="227">
        <v>49.85</v>
      </c>
    </row>
    <row r="147" spans="1:14" ht="30" x14ac:dyDescent="0.25">
      <c r="A147" s="4" t="s">
        <v>68</v>
      </c>
      <c r="B147" s="25" t="s">
        <v>277</v>
      </c>
      <c r="C147" s="2" t="s">
        <v>50</v>
      </c>
      <c r="D147" s="2">
        <v>1</v>
      </c>
      <c r="E147" s="15" t="s">
        <v>51</v>
      </c>
      <c r="F147" s="25" t="s">
        <v>278</v>
      </c>
      <c r="G147" s="81">
        <v>0</v>
      </c>
      <c r="H147" s="81">
        <v>0</v>
      </c>
      <c r="I147" s="81">
        <v>0</v>
      </c>
      <c r="J147" s="278">
        <v>20.399999999999999</v>
      </c>
      <c r="K147" s="81">
        <f t="shared" si="20"/>
        <v>20.399999999999999</v>
      </c>
      <c r="L147" s="280" t="s">
        <v>269</v>
      </c>
      <c r="M147" s="6"/>
      <c r="N147" s="227"/>
    </row>
    <row r="148" spans="1:14" x14ac:dyDescent="0.25">
      <c r="A148" s="27" t="s">
        <v>17</v>
      </c>
      <c r="B148" s="27"/>
      <c r="C148" s="28"/>
      <c r="D148" s="29"/>
      <c r="E148" s="29"/>
      <c r="F148" s="29"/>
      <c r="G148" s="29">
        <f>SUM(G145:G147)</f>
        <v>0</v>
      </c>
      <c r="H148" s="29">
        <f>SUM(H145:H147)</f>
        <v>0</v>
      </c>
      <c r="I148" s="29">
        <f>SUM(I145:I147)</f>
        <v>0</v>
      </c>
      <c r="J148" s="29"/>
      <c r="K148" s="29">
        <f>SUM(K145:K147)</f>
        <v>756.59999999999991</v>
      </c>
      <c r="L148" s="29"/>
      <c r="M148" s="29"/>
      <c r="N148" s="29">
        <f>SUM(N144:N147)</f>
        <v>367.35</v>
      </c>
    </row>
    <row r="149" spans="1:14" s="31" customFormat="1" x14ac:dyDescent="0.25">
      <c r="B149" s="34" t="s">
        <v>70</v>
      </c>
      <c r="G149" s="87">
        <f>G148+G142+G134+G127+G114</f>
        <v>0</v>
      </c>
      <c r="H149" s="34">
        <f>H148+H142+H134+H127+H114</f>
        <v>8500.5</v>
      </c>
      <c r="I149" s="34">
        <f>I148+I142+I134+I127+I114</f>
        <v>4662.07</v>
      </c>
      <c r="J149" s="34"/>
      <c r="K149" s="34">
        <f>K148+K142+K134+K127+K114</f>
        <v>15551.28</v>
      </c>
      <c r="L149" s="34"/>
      <c r="M149" s="34"/>
      <c r="N149" s="228"/>
    </row>
    <row r="150" spans="1:14" s="35" customFormat="1" ht="18.75" x14ac:dyDescent="0.3">
      <c r="A150" s="322" t="s">
        <v>71</v>
      </c>
      <c r="B150" s="323"/>
      <c r="C150" s="323"/>
      <c r="D150" s="323"/>
      <c r="E150" s="323"/>
      <c r="F150" s="323"/>
      <c r="G150" s="323"/>
      <c r="H150" s="323"/>
      <c r="I150" s="323"/>
      <c r="J150" s="323"/>
      <c r="K150" s="324"/>
      <c r="L150" s="283"/>
      <c r="M150" s="259"/>
      <c r="N150" s="229"/>
    </row>
    <row r="151" spans="1:14" ht="15.75" x14ac:dyDescent="0.25">
      <c r="A151" s="297" t="s">
        <v>18</v>
      </c>
      <c r="B151" s="298"/>
      <c r="C151" s="298"/>
      <c r="D151" s="298"/>
      <c r="E151" s="298"/>
      <c r="F151" s="298"/>
      <c r="G151" s="298"/>
      <c r="H151" s="298"/>
      <c r="I151" s="298"/>
      <c r="J151" s="298"/>
      <c r="K151" s="172"/>
      <c r="L151" s="172"/>
      <c r="M151" s="270"/>
      <c r="N151" s="227"/>
    </row>
    <row r="152" spans="1:14" ht="47.25" x14ac:dyDescent="0.25">
      <c r="A152" s="192" t="s">
        <v>185</v>
      </c>
      <c r="B152" s="193" t="s">
        <v>186</v>
      </c>
      <c r="C152" s="194" t="s">
        <v>187</v>
      </c>
      <c r="D152" s="194">
        <v>4200</v>
      </c>
      <c r="E152" s="195" t="s">
        <v>188</v>
      </c>
      <c r="F152" s="195" t="s">
        <v>189</v>
      </c>
      <c r="G152" s="81">
        <v>0</v>
      </c>
      <c r="H152" s="81">
        <v>0</v>
      </c>
      <c r="I152" s="205">
        <v>22</v>
      </c>
      <c r="J152" s="81">
        <v>0</v>
      </c>
      <c r="K152" s="206">
        <f>G152+H152+I152</f>
        <v>22</v>
      </c>
      <c r="L152" s="206" t="s">
        <v>294</v>
      </c>
      <c r="M152" s="271"/>
      <c r="N152" s="227">
        <v>20.100000000000001</v>
      </c>
    </row>
    <row r="153" spans="1:14" ht="47.25" x14ac:dyDescent="0.25">
      <c r="A153" s="192" t="s">
        <v>190</v>
      </c>
      <c r="B153" s="197" t="s">
        <v>191</v>
      </c>
      <c r="C153" s="198" t="s">
        <v>80</v>
      </c>
      <c r="D153" s="198">
        <v>7</v>
      </c>
      <c r="E153" s="195" t="s">
        <v>188</v>
      </c>
      <c r="F153" s="195" t="s">
        <v>189</v>
      </c>
      <c r="G153" s="81">
        <v>0</v>
      </c>
      <c r="H153" s="81">
        <v>0</v>
      </c>
      <c r="I153" s="207">
        <v>20</v>
      </c>
      <c r="J153" s="81">
        <v>0</v>
      </c>
      <c r="K153" s="206">
        <f>G153+H153+I153</f>
        <v>20</v>
      </c>
      <c r="L153" s="206" t="s">
        <v>79</v>
      </c>
      <c r="M153" s="271"/>
      <c r="N153" s="227"/>
    </row>
    <row r="154" spans="1:14" ht="47.25" x14ac:dyDescent="0.25">
      <c r="A154" s="192" t="s">
        <v>192</v>
      </c>
      <c r="B154" s="199" t="s">
        <v>193</v>
      </c>
      <c r="C154" s="198" t="s">
        <v>80</v>
      </c>
      <c r="D154" s="198">
        <v>1</v>
      </c>
      <c r="E154" s="195" t="s">
        <v>188</v>
      </c>
      <c r="F154" s="195" t="s">
        <v>189</v>
      </c>
      <c r="G154" s="81">
        <v>0</v>
      </c>
      <c r="H154" s="81">
        <v>0</v>
      </c>
      <c r="I154" s="207">
        <v>7.5</v>
      </c>
      <c r="J154" s="81">
        <v>0</v>
      </c>
      <c r="K154" s="206">
        <f>G154+H154+I154</f>
        <v>7.5</v>
      </c>
      <c r="L154" s="206" t="s">
        <v>79</v>
      </c>
      <c r="M154" s="271"/>
      <c r="N154" s="227"/>
    </row>
    <row r="155" spans="1:14" x14ac:dyDescent="0.25">
      <c r="A155" s="8" t="s">
        <v>17</v>
      </c>
      <c r="B155" s="8"/>
      <c r="C155" s="85"/>
      <c r="D155" s="85"/>
      <c r="E155" s="85"/>
      <c r="F155" s="85"/>
      <c r="G155" s="208">
        <f t="shared" ref="G155:J155" si="21">SUM(G152:G154)</f>
        <v>0</v>
      </c>
      <c r="H155" s="208">
        <f t="shared" si="21"/>
        <v>0</v>
      </c>
      <c r="I155" s="208">
        <f t="shared" si="21"/>
        <v>49.5</v>
      </c>
      <c r="J155" s="208">
        <f t="shared" si="21"/>
        <v>0</v>
      </c>
      <c r="K155" s="208">
        <f>SUM(K152:K154)</f>
        <v>49.5</v>
      </c>
      <c r="L155" s="208"/>
      <c r="M155" s="208"/>
      <c r="N155" s="208">
        <f>SUM(N152:N154)</f>
        <v>20.100000000000001</v>
      </c>
    </row>
    <row r="156" spans="1:14" ht="16.5" thickBot="1" x14ac:dyDescent="0.3">
      <c r="A156" s="333" t="s">
        <v>19</v>
      </c>
      <c r="B156" s="334"/>
      <c r="C156" s="334"/>
      <c r="D156" s="334"/>
      <c r="E156" s="334"/>
      <c r="F156" s="334"/>
      <c r="G156" s="334"/>
      <c r="H156" s="334"/>
      <c r="I156" s="334"/>
      <c r="J156" s="334"/>
      <c r="K156" s="172"/>
      <c r="L156" s="172"/>
      <c r="M156" s="270"/>
      <c r="N156" s="227"/>
    </row>
    <row r="157" spans="1:14" ht="32.25" thickBot="1" x14ac:dyDescent="0.3">
      <c r="A157" s="78" t="s">
        <v>194</v>
      </c>
      <c r="B157" s="200" t="s">
        <v>195</v>
      </c>
      <c r="C157" s="198" t="s">
        <v>80</v>
      </c>
      <c r="D157" s="78">
        <v>39</v>
      </c>
      <c r="E157" s="195" t="s">
        <v>188</v>
      </c>
      <c r="F157" s="15" t="s">
        <v>196</v>
      </c>
      <c r="G157" s="81">
        <v>0</v>
      </c>
      <c r="H157" s="81">
        <v>0</v>
      </c>
      <c r="I157" s="80">
        <v>1.5</v>
      </c>
      <c r="J157" s="81">
        <v>0</v>
      </c>
      <c r="K157" s="206">
        <f>G157+H157+I157</f>
        <v>1.5</v>
      </c>
      <c r="L157" s="206" t="s">
        <v>294</v>
      </c>
      <c r="M157" s="271"/>
      <c r="N157" s="246">
        <v>1.1000000000000001</v>
      </c>
    </row>
    <row r="158" spans="1:14" x14ac:dyDescent="0.25">
      <c r="A158" s="8" t="s">
        <v>17</v>
      </c>
      <c r="B158" s="8"/>
      <c r="C158" s="85"/>
      <c r="D158" s="85"/>
      <c r="E158" s="85"/>
      <c r="F158" s="85"/>
      <c r="G158" s="85"/>
      <c r="H158" s="208">
        <f>SUM(H157:H157)</f>
        <v>0</v>
      </c>
      <c r="I158" s="70"/>
      <c r="J158" s="209"/>
      <c r="K158" s="208">
        <f>SUM(K157:K157)</f>
        <v>1.5</v>
      </c>
      <c r="L158" s="208"/>
      <c r="M158" s="284"/>
      <c r="N158" s="208">
        <f>SUM(N157:N157)</f>
        <v>1.1000000000000001</v>
      </c>
    </row>
    <row r="159" spans="1:14" ht="15.75" x14ac:dyDescent="0.25">
      <c r="A159" s="333" t="s">
        <v>20</v>
      </c>
      <c r="B159" s="334"/>
      <c r="C159" s="334"/>
      <c r="D159" s="334"/>
      <c r="E159" s="334"/>
      <c r="F159" s="334"/>
      <c r="G159" s="334"/>
      <c r="H159" s="334"/>
      <c r="I159" s="334"/>
      <c r="J159" s="334"/>
      <c r="K159" s="288"/>
      <c r="L159" s="172"/>
      <c r="M159" s="270"/>
      <c r="N159" s="227"/>
    </row>
    <row r="160" spans="1:14" ht="63.75" x14ac:dyDescent="0.3">
      <c r="A160" s="4" t="s">
        <v>2</v>
      </c>
      <c r="B160" s="14" t="s">
        <v>295</v>
      </c>
      <c r="C160" s="285" t="s">
        <v>296</v>
      </c>
      <c r="D160" s="286">
        <v>1637.3</v>
      </c>
      <c r="E160" s="195" t="s">
        <v>188</v>
      </c>
      <c r="F160" s="195" t="s">
        <v>189</v>
      </c>
      <c r="G160" s="281">
        <v>0</v>
      </c>
      <c r="H160" s="290">
        <v>5285</v>
      </c>
      <c r="I160" s="281">
        <v>0</v>
      </c>
      <c r="J160" s="281">
        <v>0</v>
      </c>
      <c r="K160" s="289">
        <f>H160</f>
        <v>5285</v>
      </c>
      <c r="L160" s="7" t="s">
        <v>297</v>
      </c>
      <c r="M160" s="1"/>
      <c r="N160" s="227"/>
    </row>
    <row r="161" spans="1:14" ht="17.25" customHeight="1" x14ac:dyDescent="0.25">
      <c r="A161" s="8" t="s">
        <v>17</v>
      </c>
      <c r="B161" s="8"/>
      <c r="C161" s="85"/>
      <c r="D161" s="85"/>
      <c r="E161" s="85"/>
      <c r="F161" s="85"/>
      <c r="G161" s="85"/>
      <c r="H161" s="85"/>
      <c r="I161" s="85"/>
      <c r="J161" s="287"/>
      <c r="K161" s="291">
        <v>5285</v>
      </c>
      <c r="L161" s="291"/>
      <c r="M161" s="1"/>
      <c r="N161" s="227"/>
    </row>
    <row r="162" spans="1:14" ht="14.25" customHeight="1" x14ac:dyDescent="0.25">
      <c r="A162" s="333" t="s">
        <v>21</v>
      </c>
      <c r="B162" s="334"/>
      <c r="C162" s="334"/>
      <c r="D162" s="334"/>
      <c r="E162" s="334"/>
      <c r="F162" s="334"/>
      <c r="G162" s="334"/>
      <c r="H162" s="334"/>
      <c r="I162" s="334"/>
      <c r="J162" s="334"/>
      <c r="K162" s="288"/>
      <c r="L162" s="172"/>
      <c r="M162" s="270"/>
      <c r="N162" s="227"/>
    </row>
    <row r="163" spans="1:14" ht="15.75" hidden="1" x14ac:dyDescent="0.25">
      <c r="A163" s="4"/>
      <c r="B163" s="201"/>
      <c r="C163" s="202"/>
      <c r="D163" s="203"/>
      <c r="E163" s="195"/>
      <c r="F163" s="195"/>
      <c r="G163" s="84"/>
      <c r="H163" s="78"/>
      <c r="I163" s="78"/>
      <c r="J163" s="7"/>
      <c r="K163" s="196"/>
      <c r="L163" s="272"/>
      <c r="M163" s="272"/>
      <c r="N163" s="227">
        <v>955</v>
      </c>
    </row>
    <row r="164" spans="1:14" ht="15.75" hidden="1" x14ac:dyDescent="0.25">
      <c r="A164" s="78"/>
      <c r="B164" s="201"/>
      <c r="C164" s="202"/>
      <c r="D164" s="203"/>
      <c r="E164" s="195"/>
      <c r="F164" s="195"/>
      <c r="G164" s="84"/>
      <c r="H164" s="79"/>
      <c r="I164" s="78"/>
      <c r="J164" s="7"/>
      <c r="K164" s="196"/>
      <c r="L164" s="272"/>
      <c r="M164" s="272"/>
      <c r="N164" s="227">
        <v>1025.9000000000001</v>
      </c>
    </row>
    <row r="165" spans="1:14" x14ac:dyDescent="0.25">
      <c r="A165" s="8" t="s">
        <v>17</v>
      </c>
      <c r="B165" s="8"/>
      <c r="C165" s="85"/>
      <c r="D165" s="85"/>
      <c r="E165" s="85"/>
      <c r="F165" s="85"/>
      <c r="G165" s="85"/>
      <c r="H165" s="210">
        <f>SUM(H163:H164)</f>
        <v>0</v>
      </c>
      <c r="I165" s="8"/>
      <c r="J165" s="211"/>
      <c r="K165" s="210">
        <f>SUM(K163:K164)</f>
        <v>0</v>
      </c>
      <c r="L165" s="210"/>
      <c r="M165" s="210"/>
      <c r="N165" s="210">
        <f>SUM(N163:N164)</f>
        <v>1980.9</v>
      </c>
    </row>
    <row r="166" spans="1:14" ht="15.75" x14ac:dyDescent="0.25">
      <c r="A166" s="333" t="s">
        <v>22</v>
      </c>
      <c r="B166" s="334"/>
      <c r="C166" s="334"/>
      <c r="D166" s="334"/>
      <c r="E166" s="334"/>
      <c r="F166" s="334"/>
      <c r="G166" s="334"/>
      <c r="H166" s="334"/>
      <c r="I166" s="334"/>
      <c r="J166" s="334"/>
      <c r="K166" s="72"/>
      <c r="L166" s="72"/>
      <c r="M166" s="72"/>
      <c r="N166" s="227"/>
    </row>
    <row r="167" spans="1:14" hidden="1" x14ac:dyDescent="0.25">
      <c r="A167" s="4" t="s">
        <v>4</v>
      </c>
      <c r="B167" s="21"/>
      <c r="C167" s="84"/>
      <c r="D167" s="84"/>
      <c r="E167" s="84"/>
      <c r="F167" s="84"/>
      <c r="G167" s="84"/>
      <c r="H167" s="84"/>
      <c r="I167" s="84"/>
      <c r="J167" s="84"/>
      <c r="N167" s="227"/>
    </row>
    <row r="168" spans="1:14" hidden="1" x14ac:dyDescent="0.25">
      <c r="A168" s="4" t="s">
        <v>52</v>
      </c>
      <c r="B168" s="21"/>
      <c r="C168" s="84"/>
      <c r="D168" s="84"/>
      <c r="E168" s="84"/>
      <c r="F168" s="84"/>
      <c r="G168" s="84"/>
      <c r="H168" s="84"/>
      <c r="I168" s="84"/>
      <c r="J168" s="84"/>
      <c r="N168" s="227"/>
    </row>
    <row r="169" spans="1:14" hidden="1" x14ac:dyDescent="0.25">
      <c r="A169" s="8" t="s">
        <v>17</v>
      </c>
      <c r="B169" s="8"/>
      <c r="C169" s="85"/>
      <c r="D169" s="204"/>
      <c r="E169" s="204"/>
      <c r="F169" s="204"/>
      <c r="G169" s="204"/>
      <c r="H169" s="204"/>
      <c r="I169" s="85"/>
      <c r="J169" s="85"/>
      <c r="N169" s="227"/>
    </row>
    <row r="170" spans="1:14" x14ac:dyDescent="0.25">
      <c r="A170" s="31"/>
      <c r="B170" s="34" t="s">
        <v>70</v>
      </c>
      <c r="C170" s="31"/>
      <c r="D170" s="31"/>
      <c r="E170" s="31"/>
      <c r="F170" s="31"/>
      <c r="G170" s="87">
        <f>G169+G161+G159+G151+G133</f>
        <v>0</v>
      </c>
      <c r="H170" s="212">
        <f>H165+H158+H155</f>
        <v>0</v>
      </c>
      <c r="I170" s="212">
        <f>I165+I158+I155</f>
        <v>49.5</v>
      </c>
      <c r="J170" s="212">
        <f>J165+J158+J155</f>
        <v>0</v>
      </c>
      <c r="K170" s="212">
        <f>K165+K158+K155+K161</f>
        <v>5336</v>
      </c>
      <c r="L170" s="273"/>
      <c r="M170" s="273"/>
      <c r="N170" s="227"/>
    </row>
    <row r="171" spans="1:14" s="36" customFormat="1" ht="18.75" x14ac:dyDescent="0.3">
      <c r="A171" s="322" t="s">
        <v>81</v>
      </c>
      <c r="B171" s="323"/>
      <c r="C171" s="323"/>
      <c r="D171" s="323"/>
      <c r="E171" s="323"/>
      <c r="F171" s="323"/>
      <c r="G171" s="323"/>
      <c r="H171" s="323"/>
      <c r="I171" s="323"/>
      <c r="J171" s="323"/>
      <c r="K171" s="324"/>
      <c r="L171" s="274"/>
      <c r="M171" s="274"/>
      <c r="N171" s="230"/>
    </row>
    <row r="172" spans="1:14" ht="15" customHeight="1" x14ac:dyDescent="0.25">
      <c r="A172" s="297" t="s">
        <v>18</v>
      </c>
      <c r="B172" s="298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</row>
    <row r="173" spans="1:14" ht="0.75" hidden="1" customHeight="1" x14ac:dyDescent="0.25">
      <c r="A173" s="4" t="s">
        <v>0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7"/>
    </row>
    <row r="174" spans="1:14" hidden="1" x14ac:dyDescent="0.25">
      <c r="A174" s="3" t="s">
        <v>52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7"/>
    </row>
    <row r="175" spans="1:14" hidden="1" x14ac:dyDescent="0.25">
      <c r="A175" s="8" t="s">
        <v>17</v>
      </c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0"/>
    </row>
    <row r="176" spans="1:14" ht="15.75" x14ac:dyDescent="0.25">
      <c r="A176" s="297" t="s">
        <v>19</v>
      </c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</row>
    <row r="177" spans="1:14" ht="30" x14ac:dyDescent="0.25">
      <c r="A177" s="4" t="s">
        <v>1</v>
      </c>
      <c r="B177" s="15" t="s">
        <v>72</v>
      </c>
      <c r="C177" s="2" t="s">
        <v>73</v>
      </c>
      <c r="D177" s="2">
        <v>400</v>
      </c>
      <c r="E177" s="15" t="s">
        <v>298</v>
      </c>
      <c r="F177" s="15" t="s">
        <v>74</v>
      </c>
      <c r="G177" s="106">
        <v>0</v>
      </c>
      <c r="H177" s="106">
        <v>1</v>
      </c>
      <c r="I177" s="281">
        <v>10</v>
      </c>
      <c r="J177" s="281">
        <v>0</v>
      </c>
      <c r="K177" s="106">
        <v>11</v>
      </c>
      <c r="L177" s="106" t="s">
        <v>299</v>
      </c>
      <c r="M177" s="106"/>
      <c r="N177" s="223">
        <v>7.6</v>
      </c>
    </row>
    <row r="178" spans="1:14" ht="30" x14ac:dyDescent="0.25">
      <c r="A178" s="20" t="s">
        <v>26</v>
      </c>
      <c r="B178" s="2" t="s">
        <v>300</v>
      </c>
      <c r="C178" s="2" t="s">
        <v>77</v>
      </c>
      <c r="D178" s="2">
        <v>1</v>
      </c>
      <c r="E178" s="15" t="s">
        <v>298</v>
      </c>
      <c r="F178" s="15" t="s">
        <v>301</v>
      </c>
      <c r="G178" s="106">
        <v>0</v>
      </c>
      <c r="H178" s="106">
        <v>0</v>
      </c>
      <c r="I178" s="281">
        <v>1.6</v>
      </c>
      <c r="J178" s="281">
        <v>0</v>
      </c>
      <c r="K178" s="106">
        <v>1.6</v>
      </c>
      <c r="L178" s="106" t="s">
        <v>302</v>
      </c>
      <c r="M178" s="106"/>
      <c r="N178" s="223">
        <v>6</v>
      </c>
    </row>
    <row r="179" spans="1:14" ht="30" x14ac:dyDescent="0.25">
      <c r="A179" s="20" t="s">
        <v>27</v>
      </c>
      <c r="B179" s="15" t="s">
        <v>76</v>
      </c>
      <c r="C179" s="2" t="s">
        <v>77</v>
      </c>
      <c r="D179" s="2">
        <v>1</v>
      </c>
      <c r="E179" s="15" t="s">
        <v>298</v>
      </c>
      <c r="F179" s="15" t="s">
        <v>78</v>
      </c>
      <c r="G179" s="281">
        <v>0</v>
      </c>
      <c r="H179" s="106">
        <v>2</v>
      </c>
      <c r="I179" s="281">
        <v>4</v>
      </c>
      <c r="J179" s="281">
        <v>0</v>
      </c>
      <c r="K179" s="106">
        <v>6</v>
      </c>
      <c r="L179" s="106" t="s">
        <v>299</v>
      </c>
      <c r="M179" s="106"/>
      <c r="N179" s="223">
        <v>0.5</v>
      </c>
    </row>
    <row r="180" spans="1:14" x14ac:dyDescent="0.25">
      <c r="A180" s="8" t="s">
        <v>17</v>
      </c>
      <c r="B180" s="8"/>
      <c r="C180" s="9"/>
      <c r="D180" s="9"/>
      <c r="E180" s="9"/>
      <c r="F180" s="9"/>
      <c r="G180" s="126">
        <f>G178+G177+G179</f>
        <v>0</v>
      </c>
      <c r="H180" s="126">
        <f>H178+H177+H179</f>
        <v>3</v>
      </c>
      <c r="I180" s="126">
        <f t="shared" ref="I180:N180" si="22">I178+I177+I179</f>
        <v>15.6</v>
      </c>
      <c r="J180" s="126"/>
      <c r="K180" s="126">
        <f t="shared" si="22"/>
        <v>18.600000000000001</v>
      </c>
      <c r="L180" s="126"/>
      <c r="M180" s="126"/>
      <c r="N180" s="126">
        <f t="shared" si="22"/>
        <v>14.1</v>
      </c>
    </row>
    <row r="181" spans="1:14" ht="15.75" x14ac:dyDescent="0.25">
      <c r="A181" s="297" t="s">
        <v>20</v>
      </c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</row>
    <row r="182" spans="1:14" hidden="1" x14ac:dyDescent="0.25">
      <c r="A182" s="4" t="s">
        <v>2</v>
      </c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7"/>
    </row>
    <row r="183" spans="1:14" hidden="1" x14ac:dyDescent="0.25">
      <c r="A183" s="3" t="s">
        <v>52</v>
      </c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7"/>
    </row>
    <row r="184" spans="1:14" hidden="1" x14ac:dyDescent="0.25">
      <c r="A184" s="8" t="s">
        <v>17</v>
      </c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0"/>
    </row>
    <row r="185" spans="1:14" ht="15.75" x14ac:dyDescent="0.25">
      <c r="A185" s="297" t="s">
        <v>21</v>
      </c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</row>
    <row r="186" spans="1:14" hidden="1" x14ac:dyDescent="0.25">
      <c r="A186" s="4" t="s">
        <v>3</v>
      </c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7"/>
    </row>
    <row r="187" spans="1:14" hidden="1" x14ac:dyDescent="0.25">
      <c r="A187" s="3" t="s">
        <v>52</v>
      </c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7"/>
    </row>
    <row r="188" spans="1:14" hidden="1" x14ac:dyDescent="0.25">
      <c r="A188" s="8" t="s">
        <v>17</v>
      </c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0"/>
    </row>
    <row r="189" spans="1:14" ht="15.75" x14ac:dyDescent="0.25">
      <c r="A189" s="297" t="s">
        <v>22</v>
      </c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</row>
    <row r="190" spans="1:14" hidden="1" x14ac:dyDescent="0.25">
      <c r="A190" s="4" t="s">
        <v>4</v>
      </c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7"/>
    </row>
    <row r="191" spans="1:14" hidden="1" x14ac:dyDescent="0.25">
      <c r="A191" s="4" t="s">
        <v>52</v>
      </c>
      <c r="B191" s="2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7"/>
    </row>
    <row r="192" spans="1:14" hidden="1" x14ac:dyDescent="0.25">
      <c r="A192" s="27" t="s">
        <v>17</v>
      </c>
      <c r="B192" s="27"/>
      <c r="C192" s="28"/>
      <c r="D192" s="29"/>
      <c r="E192" s="29"/>
      <c r="F192" s="29"/>
      <c r="G192" s="29"/>
      <c r="H192" s="29"/>
      <c r="I192" s="28"/>
      <c r="J192" s="28"/>
      <c r="K192" s="28"/>
      <c r="L192" s="28"/>
      <c r="M192" s="28"/>
      <c r="N192" s="30"/>
    </row>
    <row r="193" spans="1:14" s="33" customFormat="1" x14ac:dyDescent="0.25">
      <c r="B193" s="34" t="s">
        <v>70</v>
      </c>
      <c r="G193" s="213">
        <f>G180</f>
        <v>0</v>
      </c>
      <c r="H193" s="213">
        <f t="shared" ref="H193:K193" si="23">H180</f>
        <v>3</v>
      </c>
      <c r="I193" s="213">
        <f t="shared" si="23"/>
        <v>15.6</v>
      </c>
      <c r="J193" s="213">
        <f t="shared" si="23"/>
        <v>0</v>
      </c>
      <c r="K193" s="213">
        <f t="shared" si="23"/>
        <v>18.600000000000001</v>
      </c>
      <c r="L193" s="213"/>
      <c r="M193" s="213"/>
    </row>
    <row r="194" spans="1:14" ht="18.75" x14ac:dyDescent="0.3">
      <c r="A194" s="322" t="s">
        <v>82</v>
      </c>
      <c r="B194" s="323"/>
      <c r="C194" s="323"/>
      <c r="D194" s="323"/>
      <c r="E194" s="323"/>
      <c r="F194" s="323"/>
      <c r="G194" s="323"/>
      <c r="H194" s="323"/>
      <c r="I194" s="323"/>
      <c r="J194" s="323"/>
      <c r="K194" s="324"/>
      <c r="L194" s="274"/>
      <c r="M194" s="274"/>
      <c r="N194" s="227"/>
    </row>
    <row r="195" spans="1:14" ht="15.75" x14ac:dyDescent="0.25">
      <c r="A195" s="297" t="s">
        <v>18</v>
      </c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</row>
    <row r="196" spans="1:14" ht="31.5" x14ac:dyDescent="0.25">
      <c r="A196" s="37" t="s">
        <v>0</v>
      </c>
      <c r="B196" s="38" t="s">
        <v>303</v>
      </c>
      <c r="C196" s="39" t="s">
        <v>83</v>
      </c>
      <c r="D196" s="40">
        <v>2</v>
      </c>
      <c r="E196" s="39" t="s">
        <v>84</v>
      </c>
      <c r="F196" s="39" t="s">
        <v>85</v>
      </c>
      <c r="G196" s="106">
        <v>0</v>
      </c>
      <c r="H196" s="106">
        <v>0</v>
      </c>
      <c r="I196" s="106">
        <v>0</v>
      </c>
      <c r="J196" s="91">
        <v>55.5</v>
      </c>
      <c r="K196" s="90">
        <f>G196+H196+I196+J196</f>
        <v>55.5</v>
      </c>
      <c r="L196" s="90" t="s">
        <v>305</v>
      </c>
      <c r="M196" s="90"/>
      <c r="N196" s="231">
        <v>24.3</v>
      </c>
    </row>
    <row r="197" spans="1:14" ht="30" x14ac:dyDescent="0.25">
      <c r="A197" s="37" t="s">
        <v>48</v>
      </c>
      <c r="B197" s="38" t="s">
        <v>86</v>
      </c>
      <c r="C197" s="39" t="s">
        <v>83</v>
      </c>
      <c r="D197" s="40">
        <v>1</v>
      </c>
      <c r="E197" s="39" t="s">
        <v>84</v>
      </c>
      <c r="F197" s="39" t="s">
        <v>85</v>
      </c>
      <c r="G197" s="106">
        <v>0</v>
      </c>
      <c r="H197" s="106">
        <v>0</v>
      </c>
      <c r="I197" s="106">
        <v>0</v>
      </c>
      <c r="J197" s="91">
        <v>8.1999999999999993</v>
      </c>
      <c r="K197" s="90">
        <f t="shared" ref="K197:K199" si="24">G197+H197+I197+J197</f>
        <v>8.1999999999999993</v>
      </c>
      <c r="L197" s="90" t="s">
        <v>305</v>
      </c>
      <c r="M197" s="91"/>
      <c r="N197" s="231">
        <v>0.1</v>
      </c>
    </row>
    <row r="198" spans="1:14" ht="30" x14ac:dyDescent="0.25">
      <c r="A198" s="37" t="s">
        <v>49</v>
      </c>
      <c r="B198" s="38" t="s">
        <v>87</v>
      </c>
      <c r="C198" s="39" t="s">
        <v>83</v>
      </c>
      <c r="D198" s="40">
        <v>1</v>
      </c>
      <c r="E198" s="39" t="s">
        <v>84</v>
      </c>
      <c r="F198" s="39" t="s">
        <v>85</v>
      </c>
      <c r="G198" s="106">
        <v>0</v>
      </c>
      <c r="H198" s="106">
        <v>0</v>
      </c>
      <c r="I198" s="106">
        <v>0</v>
      </c>
      <c r="J198" s="91">
        <v>0.4</v>
      </c>
      <c r="K198" s="90">
        <f t="shared" si="24"/>
        <v>0.4</v>
      </c>
      <c r="L198" s="90" t="s">
        <v>305</v>
      </c>
      <c r="M198" s="91"/>
      <c r="N198" s="231"/>
    </row>
    <row r="199" spans="1:14" ht="30" x14ac:dyDescent="0.25">
      <c r="A199" s="37"/>
      <c r="B199" s="38" t="s">
        <v>304</v>
      </c>
      <c r="C199" s="39" t="s">
        <v>83</v>
      </c>
      <c r="D199" s="40">
        <v>1</v>
      </c>
      <c r="E199" s="39" t="s">
        <v>84</v>
      </c>
      <c r="F199" s="39" t="s">
        <v>85</v>
      </c>
      <c r="G199" s="106">
        <v>0</v>
      </c>
      <c r="H199" s="106">
        <v>0</v>
      </c>
      <c r="I199" s="106">
        <v>0</v>
      </c>
      <c r="J199" s="91">
        <v>0.1</v>
      </c>
      <c r="K199" s="90">
        <f t="shared" si="24"/>
        <v>0.1</v>
      </c>
      <c r="L199" s="90" t="s">
        <v>305</v>
      </c>
      <c r="M199" s="91"/>
      <c r="N199" s="231"/>
    </row>
    <row r="200" spans="1:14" ht="18" customHeight="1" x14ac:dyDescent="0.25">
      <c r="A200" s="41" t="s">
        <v>17</v>
      </c>
      <c r="B200" s="41"/>
      <c r="C200" s="42"/>
      <c r="D200" s="42"/>
      <c r="E200" s="42"/>
      <c r="F200" s="42"/>
      <c r="G200" s="42"/>
      <c r="H200" s="42">
        <f>SUM(H196:H197)</f>
        <v>0</v>
      </c>
      <c r="I200" s="42">
        <f>SUM(I196:I197)</f>
        <v>0</v>
      </c>
      <c r="J200" s="89">
        <f>J196+J197+J198+J199</f>
        <v>64.2</v>
      </c>
      <c r="K200" s="89">
        <f>SUM(K196:K199)</f>
        <v>64.2</v>
      </c>
      <c r="L200" s="89"/>
      <c r="M200" s="89"/>
      <c r="N200" s="89">
        <f>SUM(N196:N198)</f>
        <v>24.400000000000002</v>
      </c>
    </row>
    <row r="201" spans="1:14" ht="15.75" x14ac:dyDescent="0.25">
      <c r="A201" s="325" t="s">
        <v>19</v>
      </c>
      <c r="B201" s="326"/>
      <c r="C201" s="326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</row>
    <row r="202" spans="1:14" ht="30" x14ac:dyDescent="0.25">
      <c r="A202" s="37" t="s">
        <v>1</v>
      </c>
      <c r="B202" s="39" t="s">
        <v>88</v>
      </c>
      <c r="C202" s="40" t="s">
        <v>83</v>
      </c>
      <c r="D202" s="40">
        <v>310</v>
      </c>
      <c r="E202" s="39" t="s">
        <v>84</v>
      </c>
      <c r="F202" s="39" t="s">
        <v>85</v>
      </c>
      <c r="G202" s="106">
        <v>0</v>
      </c>
      <c r="H202" s="106">
        <v>0</v>
      </c>
      <c r="I202" s="106">
        <v>0</v>
      </c>
      <c r="J202" s="91">
        <v>86</v>
      </c>
      <c r="K202" s="90">
        <f>G202+H202+I202+J202</f>
        <v>86</v>
      </c>
      <c r="L202" s="90" t="s">
        <v>305</v>
      </c>
      <c r="M202" s="91"/>
      <c r="N202" s="231">
        <v>59.5</v>
      </c>
    </row>
    <row r="203" spans="1:14" ht="30" x14ac:dyDescent="0.25">
      <c r="A203" s="37" t="s">
        <v>26</v>
      </c>
      <c r="B203" s="39" t="s">
        <v>306</v>
      </c>
      <c r="C203" s="40" t="s">
        <v>90</v>
      </c>
      <c r="D203" s="40">
        <v>3</v>
      </c>
      <c r="E203" s="39" t="s">
        <v>84</v>
      </c>
      <c r="F203" s="39" t="s">
        <v>85</v>
      </c>
      <c r="G203" s="106">
        <v>0</v>
      </c>
      <c r="H203" s="106">
        <v>0</v>
      </c>
      <c r="I203" s="106">
        <v>0</v>
      </c>
      <c r="J203" s="92">
        <v>10</v>
      </c>
      <c r="K203" s="90">
        <f t="shared" ref="K203:K212" si="25">G203+H203+I203+J203</f>
        <v>10</v>
      </c>
      <c r="L203" s="90" t="s">
        <v>305</v>
      </c>
      <c r="M203" s="92"/>
      <c r="N203" s="232">
        <v>5</v>
      </c>
    </row>
    <row r="204" spans="1:14" ht="63.75" x14ac:dyDescent="0.25">
      <c r="A204" s="37" t="s">
        <v>27</v>
      </c>
      <c r="B204" s="44" t="s">
        <v>91</v>
      </c>
      <c r="C204" s="45" t="s">
        <v>92</v>
      </c>
      <c r="D204" s="45">
        <v>14</v>
      </c>
      <c r="E204" s="39" t="s">
        <v>84</v>
      </c>
      <c r="F204" s="46" t="s">
        <v>93</v>
      </c>
      <c r="G204" s="106">
        <v>0</v>
      </c>
      <c r="H204" s="106">
        <v>0</v>
      </c>
      <c r="I204" s="106">
        <v>0</v>
      </c>
      <c r="J204" s="90">
        <v>11.5</v>
      </c>
      <c r="K204" s="90">
        <f t="shared" si="25"/>
        <v>11.5</v>
      </c>
      <c r="L204" s="90" t="s">
        <v>305</v>
      </c>
      <c r="M204" s="90"/>
      <c r="N204" s="233">
        <v>2</v>
      </c>
    </row>
    <row r="205" spans="1:14" ht="30" x14ac:dyDescent="0.25">
      <c r="A205" s="37" t="s">
        <v>28</v>
      </c>
      <c r="B205" s="47" t="s">
        <v>94</v>
      </c>
      <c r="C205" s="45" t="s">
        <v>95</v>
      </c>
      <c r="D205" s="45">
        <v>22</v>
      </c>
      <c r="E205" s="39" t="s">
        <v>84</v>
      </c>
      <c r="F205" s="39" t="s">
        <v>85</v>
      </c>
      <c r="G205" s="106">
        <v>0</v>
      </c>
      <c r="H205" s="106">
        <v>0</v>
      </c>
      <c r="I205" s="106">
        <v>0</v>
      </c>
      <c r="J205" s="92">
        <v>8.8000000000000007</v>
      </c>
      <c r="K205" s="90">
        <f t="shared" si="25"/>
        <v>8.8000000000000007</v>
      </c>
      <c r="L205" s="90" t="s">
        <v>305</v>
      </c>
      <c r="M205" s="92"/>
      <c r="N205" s="231">
        <v>3</v>
      </c>
    </row>
    <row r="206" spans="1:14" ht="30" x14ac:dyDescent="0.25">
      <c r="A206" s="37" t="s">
        <v>29</v>
      </c>
      <c r="B206" s="47" t="s">
        <v>96</v>
      </c>
      <c r="C206" s="45" t="s">
        <v>95</v>
      </c>
      <c r="D206" s="45">
        <v>1</v>
      </c>
      <c r="E206" s="39" t="s">
        <v>84</v>
      </c>
      <c r="F206" s="39" t="s">
        <v>97</v>
      </c>
      <c r="G206" s="106">
        <v>0</v>
      </c>
      <c r="H206" s="106">
        <v>0</v>
      </c>
      <c r="I206" s="106">
        <v>0</v>
      </c>
      <c r="J206" s="91">
        <v>0</v>
      </c>
      <c r="K206" s="90">
        <f t="shared" si="25"/>
        <v>0</v>
      </c>
      <c r="L206" s="90" t="s">
        <v>305</v>
      </c>
      <c r="M206" s="91"/>
      <c r="N206" s="231">
        <v>0</v>
      </c>
    </row>
    <row r="207" spans="1:14" ht="30" x14ac:dyDescent="0.25">
      <c r="A207" s="37" t="s">
        <v>30</v>
      </c>
      <c r="B207" s="47" t="s">
        <v>307</v>
      </c>
      <c r="C207" s="45" t="s">
        <v>90</v>
      </c>
      <c r="D207" s="45">
        <v>1</v>
      </c>
      <c r="E207" s="39" t="s">
        <v>84</v>
      </c>
      <c r="F207" s="39" t="s">
        <v>85</v>
      </c>
      <c r="G207" s="106">
        <v>0</v>
      </c>
      <c r="H207" s="106">
        <v>0</v>
      </c>
      <c r="I207" s="106">
        <v>0</v>
      </c>
      <c r="J207" s="91">
        <v>1.5</v>
      </c>
      <c r="K207" s="90">
        <f t="shared" si="25"/>
        <v>1.5</v>
      </c>
      <c r="L207" s="91" t="s">
        <v>310</v>
      </c>
      <c r="M207" s="91"/>
      <c r="N207" s="231">
        <v>0</v>
      </c>
    </row>
    <row r="208" spans="1:14" ht="30" x14ac:dyDescent="0.25">
      <c r="A208" s="37" t="s">
        <v>31</v>
      </c>
      <c r="B208" s="47" t="s">
        <v>98</v>
      </c>
      <c r="C208" s="45" t="s">
        <v>99</v>
      </c>
      <c r="D208" s="45">
        <v>1</v>
      </c>
      <c r="E208" s="39" t="s">
        <v>84</v>
      </c>
      <c r="F208" s="39" t="s">
        <v>97</v>
      </c>
      <c r="G208" s="106">
        <v>0</v>
      </c>
      <c r="H208" s="106">
        <v>0</v>
      </c>
      <c r="I208" s="106">
        <v>0</v>
      </c>
      <c r="J208" s="91">
        <v>0</v>
      </c>
      <c r="K208" s="90">
        <f t="shared" si="25"/>
        <v>0</v>
      </c>
      <c r="L208" s="91" t="s">
        <v>310</v>
      </c>
      <c r="M208" s="91"/>
      <c r="N208" s="231">
        <v>0</v>
      </c>
    </row>
    <row r="209" spans="1:14" ht="45" x14ac:dyDescent="0.25">
      <c r="A209" s="37" t="s">
        <v>32</v>
      </c>
      <c r="B209" s="47" t="s">
        <v>100</v>
      </c>
      <c r="C209" s="40" t="s">
        <v>101</v>
      </c>
      <c r="D209" s="45">
        <v>8</v>
      </c>
      <c r="E209" s="39" t="s">
        <v>84</v>
      </c>
      <c r="F209" s="39" t="s">
        <v>85</v>
      </c>
      <c r="G209" s="106">
        <v>0</v>
      </c>
      <c r="H209" s="106">
        <v>0</v>
      </c>
      <c r="I209" s="106">
        <v>0</v>
      </c>
      <c r="J209" s="92">
        <v>1.1000000000000001</v>
      </c>
      <c r="K209" s="90">
        <f t="shared" si="25"/>
        <v>1.1000000000000001</v>
      </c>
      <c r="L209" s="91" t="s">
        <v>310</v>
      </c>
      <c r="M209" s="92"/>
      <c r="N209" s="232">
        <v>0</v>
      </c>
    </row>
    <row r="210" spans="1:14" ht="60" x14ac:dyDescent="0.25">
      <c r="A210" s="37" t="s">
        <v>33</v>
      </c>
      <c r="B210" s="47" t="s">
        <v>102</v>
      </c>
      <c r="C210" s="40" t="s">
        <v>103</v>
      </c>
      <c r="D210" s="45">
        <v>1</v>
      </c>
      <c r="E210" s="39" t="s">
        <v>84</v>
      </c>
      <c r="F210" s="39" t="s">
        <v>85</v>
      </c>
      <c r="G210" s="106">
        <v>0</v>
      </c>
      <c r="H210" s="106">
        <v>0</v>
      </c>
      <c r="I210" s="106">
        <v>0</v>
      </c>
      <c r="J210" s="92">
        <v>2.5</v>
      </c>
      <c r="K210" s="90">
        <f t="shared" si="25"/>
        <v>2.5</v>
      </c>
      <c r="L210" s="91" t="s">
        <v>310</v>
      </c>
      <c r="M210" s="92"/>
      <c r="N210" s="232">
        <v>0</v>
      </c>
    </row>
    <row r="211" spans="1:14" ht="30" x14ac:dyDescent="0.25">
      <c r="A211" s="37"/>
      <c r="B211" s="47" t="s">
        <v>308</v>
      </c>
      <c r="C211" s="40" t="s">
        <v>83</v>
      </c>
      <c r="D211" s="45">
        <v>1</v>
      </c>
      <c r="E211" s="39" t="s">
        <v>84</v>
      </c>
      <c r="F211" s="39" t="s">
        <v>85</v>
      </c>
      <c r="G211" s="106">
        <v>0</v>
      </c>
      <c r="H211" s="106">
        <v>0</v>
      </c>
      <c r="I211" s="106">
        <v>0</v>
      </c>
      <c r="J211" s="92">
        <v>17.8</v>
      </c>
      <c r="K211" s="90">
        <f t="shared" si="25"/>
        <v>17.8</v>
      </c>
      <c r="L211" s="91" t="s">
        <v>310</v>
      </c>
      <c r="M211" s="92"/>
      <c r="N211" s="232"/>
    </row>
    <row r="212" spans="1:14" ht="30" x14ac:dyDescent="0.25">
      <c r="A212" s="37" t="s">
        <v>56</v>
      </c>
      <c r="B212" s="47" t="s">
        <v>309</v>
      </c>
      <c r="C212" s="40" t="s">
        <v>83</v>
      </c>
      <c r="D212" s="45">
        <v>1</v>
      </c>
      <c r="E212" s="39" t="s">
        <v>84</v>
      </c>
      <c r="F212" s="39" t="s">
        <v>85</v>
      </c>
      <c r="G212" s="106">
        <v>0</v>
      </c>
      <c r="H212" s="106">
        <v>0</v>
      </c>
      <c r="I212" s="106">
        <v>0</v>
      </c>
      <c r="J212" s="92">
        <v>0.8</v>
      </c>
      <c r="K212" s="90">
        <f t="shared" si="25"/>
        <v>0.8</v>
      </c>
      <c r="L212" s="91" t="s">
        <v>310</v>
      </c>
      <c r="M212" s="92"/>
      <c r="N212" s="232">
        <v>14.1</v>
      </c>
    </row>
    <row r="213" spans="1:14" ht="16.5" customHeight="1" x14ac:dyDescent="0.25">
      <c r="A213" s="41" t="s">
        <v>17</v>
      </c>
      <c r="B213" s="41"/>
      <c r="C213" s="41"/>
      <c r="D213" s="41"/>
      <c r="E213" s="42"/>
      <c r="F213" s="42"/>
      <c r="G213" s="43">
        <f>SUM(G202:G210)</f>
        <v>0</v>
      </c>
      <c r="H213" s="43">
        <f>SUM(H202:H210)</f>
        <v>0</v>
      </c>
      <c r="I213" s="43">
        <f>SUM(I202:I210)</f>
        <v>0</v>
      </c>
      <c r="J213" s="89">
        <f>SUM(J202:J212)</f>
        <v>140</v>
      </c>
      <c r="K213" s="89">
        <f>SUM(K202:K212)</f>
        <v>140</v>
      </c>
      <c r="L213" s="89"/>
      <c r="M213" s="89"/>
      <c r="N213" s="89">
        <f>SUM(N202:N212)</f>
        <v>83.6</v>
      </c>
    </row>
    <row r="214" spans="1:14" ht="15.75" x14ac:dyDescent="0.25">
      <c r="A214" s="325" t="s">
        <v>20</v>
      </c>
      <c r="B214" s="326"/>
      <c r="C214" s="326"/>
      <c r="D214" s="326"/>
      <c r="E214" s="326"/>
      <c r="F214" s="326"/>
      <c r="G214" s="326"/>
      <c r="H214" s="326"/>
      <c r="I214" s="326"/>
      <c r="J214" s="326"/>
      <c r="K214" s="326"/>
      <c r="L214" s="260"/>
      <c r="M214" s="260"/>
      <c r="N214" s="48"/>
    </row>
    <row r="215" spans="1:14" hidden="1" x14ac:dyDescent="0.25">
      <c r="A215" s="37" t="s">
        <v>2</v>
      </c>
      <c r="B215" s="4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idden="1" x14ac:dyDescent="0.25">
      <c r="A216" s="49" t="s">
        <v>52</v>
      </c>
      <c r="B216" s="4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20.25" hidden="1" customHeight="1" x14ac:dyDescent="0.25">
      <c r="A217" s="50" t="s">
        <v>17</v>
      </c>
      <c r="B217" s="50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2">
        <v>0</v>
      </c>
    </row>
    <row r="218" spans="1:14" ht="15.75" x14ac:dyDescent="0.25">
      <c r="A218" s="325" t="s">
        <v>21</v>
      </c>
      <c r="B218" s="326"/>
      <c r="C218" s="326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</row>
    <row r="219" spans="1:14" ht="30" x14ac:dyDescent="0.25">
      <c r="A219" s="53" t="s">
        <v>3</v>
      </c>
      <c r="B219" s="54" t="s">
        <v>311</v>
      </c>
      <c r="C219" s="55" t="s">
        <v>99</v>
      </c>
      <c r="D219" s="55">
        <v>1</v>
      </c>
      <c r="E219" s="56" t="s">
        <v>84</v>
      </c>
      <c r="F219" s="39" t="s">
        <v>85</v>
      </c>
      <c r="G219" s="106">
        <v>0</v>
      </c>
      <c r="H219" s="106">
        <v>0</v>
      </c>
      <c r="I219" s="106">
        <v>0</v>
      </c>
      <c r="J219" s="92">
        <v>112.5</v>
      </c>
      <c r="K219" s="92">
        <f>J219+I219+H219+G219</f>
        <v>112.5</v>
      </c>
      <c r="L219" s="92" t="s">
        <v>305</v>
      </c>
      <c r="M219" s="92"/>
      <c r="N219" s="232">
        <v>40</v>
      </c>
    </row>
    <row r="220" spans="1:14" ht="30" x14ac:dyDescent="0.25">
      <c r="A220" s="37" t="s">
        <v>104</v>
      </c>
      <c r="B220" s="54" t="s">
        <v>105</v>
      </c>
      <c r="C220" s="45" t="s">
        <v>99</v>
      </c>
      <c r="D220" s="45">
        <v>1</v>
      </c>
      <c r="E220" s="39" t="s">
        <v>84</v>
      </c>
      <c r="F220" s="39" t="s">
        <v>85</v>
      </c>
      <c r="G220" s="106">
        <v>0</v>
      </c>
      <c r="H220" s="106">
        <v>0</v>
      </c>
      <c r="I220" s="106">
        <v>0</v>
      </c>
      <c r="J220" s="92">
        <v>537</v>
      </c>
      <c r="K220" s="92">
        <f t="shared" ref="K220:K223" si="26">J220+I220+H220+G220</f>
        <v>537</v>
      </c>
      <c r="L220" s="92" t="s">
        <v>315</v>
      </c>
      <c r="M220" s="92"/>
      <c r="N220" s="232">
        <v>3.5</v>
      </c>
    </row>
    <row r="221" spans="1:14" ht="30" x14ac:dyDescent="0.25">
      <c r="A221" s="53" t="s">
        <v>106</v>
      </c>
      <c r="B221" s="57" t="s">
        <v>107</v>
      </c>
      <c r="C221" s="40" t="s">
        <v>108</v>
      </c>
      <c r="D221" s="40">
        <v>1</v>
      </c>
      <c r="E221" s="39" t="s">
        <v>84</v>
      </c>
      <c r="F221" s="39" t="s">
        <v>85</v>
      </c>
      <c r="G221" s="106">
        <v>0</v>
      </c>
      <c r="H221" s="106">
        <v>0</v>
      </c>
      <c r="I221" s="106">
        <v>0</v>
      </c>
      <c r="J221" s="92">
        <v>38.5</v>
      </c>
      <c r="K221" s="92">
        <f t="shared" si="26"/>
        <v>38.5</v>
      </c>
      <c r="L221" s="92" t="s">
        <v>305</v>
      </c>
      <c r="M221" s="92"/>
      <c r="N221" s="232">
        <v>2.8</v>
      </c>
    </row>
    <row r="222" spans="1:14" ht="38.25" customHeight="1" x14ac:dyDescent="0.25">
      <c r="A222" s="37" t="s">
        <v>109</v>
      </c>
      <c r="B222" s="57" t="s">
        <v>110</v>
      </c>
      <c r="C222" s="55" t="s">
        <v>99</v>
      </c>
      <c r="D222" s="55">
        <v>1</v>
      </c>
      <c r="E222" s="56" t="s">
        <v>84</v>
      </c>
      <c r="F222" s="39" t="s">
        <v>85</v>
      </c>
      <c r="G222" s="106">
        <v>0</v>
      </c>
      <c r="H222" s="106">
        <v>0</v>
      </c>
      <c r="I222" s="106">
        <v>0</v>
      </c>
      <c r="J222" s="92">
        <v>2000</v>
      </c>
      <c r="K222" s="92">
        <f t="shared" si="26"/>
        <v>2000</v>
      </c>
      <c r="L222" s="92" t="s">
        <v>305</v>
      </c>
      <c r="M222" s="92"/>
      <c r="N222" s="232">
        <v>4</v>
      </c>
    </row>
    <row r="223" spans="1:14" ht="30" x14ac:dyDescent="0.25">
      <c r="A223" s="37" t="s">
        <v>198</v>
      </c>
      <c r="B223" s="57" t="s">
        <v>312</v>
      </c>
      <c r="C223" s="55" t="s">
        <v>99</v>
      </c>
      <c r="D223" s="55">
        <v>1</v>
      </c>
      <c r="E223" s="56" t="s">
        <v>84</v>
      </c>
      <c r="F223" s="39" t="s">
        <v>85</v>
      </c>
      <c r="G223" s="106">
        <v>0</v>
      </c>
      <c r="H223" s="106">
        <v>0</v>
      </c>
      <c r="I223" s="106">
        <v>0</v>
      </c>
      <c r="J223" s="92">
        <v>4300</v>
      </c>
      <c r="K223" s="92">
        <f t="shared" si="26"/>
        <v>4300</v>
      </c>
      <c r="L223" s="92" t="s">
        <v>305</v>
      </c>
      <c r="M223" s="247"/>
      <c r="N223" s="92">
        <v>4.2</v>
      </c>
    </row>
    <row r="224" spans="1:14" ht="17.25" customHeight="1" x14ac:dyDescent="0.25">
      <c r="A224" s="41" t="s">
        <v>17</v>
      </c>
      <c r="B224" s="41"/>
      <c r="C224" s="42"/>
      <c r="D224" s="42"/>
      <c r="E224" s="42"/>
      <c r="F224" s="42"/>
      <c r="G224" s="43">
        <f>SUM(G219:G221)</f>
        <v>0</v>
      </c>
      <c r="H224" s="43">
        <f>SUM(H219:H221)</f>
        <v>0</v>
      </c>
      <c r="I224" s="43">
        <f>SUM(I219:I221)</f>
        <v>0</v>
      </c>
      <c r="J224" s="89">
        <f>SUM(J219:J223)</f>
        <v>6988</v>
      </c>
      <c r="K224" s="89">
        <f>SUM(K219:K223)</f>
        <v>6988</v>
      </c>
      <c r="L224" s="89"/>
      <c r="M224" s="89"/>
      <c r="N224" s="89">
        <f>SUM(N219:N223)</f>
        <v>54.5</v>
      </c>
    </row>
    <row r="225" spans="1:16" ht="15.75" x14ac:dyDescent="0.25">
      <c r="A225" s="325" t="s">
        <v>22</v>
      </c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</row>
    <row r="226" spans="1:16" ht="30" x14ac:dyDescent="0.25">
      <c r="A226" s="37" t="s">
        <v>4</v>
      </c>
      <c r="B226" s="54" t="s">
        <v>111</v>
      </c>
      <c r="C226" s="40" t="s">
        <v>108</v>
      </c>
      <c r="D226" s="40">
        <v>1</v>
      </c>
      <c r="E226" s="39" t="s">
        <v>84</v>
      </c>
      <c r="F226" s="39" t="s">
        <v>85</v>
      </c>
      <c r="G226" s="106">
        <v>0</v>
      </c>
      <c r="H226" s="106">
        <v>0</v>
      </c>
      <c r="I226" s="106">
        <v>0</v>
      </c>
      <c r="J226" s="127">
        <v>54.5</v>
      </c>
      <c r="K226" s="92">
        <f t="shared" ref="K226:K227" si="27">J226+I226+H226+G226</f>
        <v>54.5</v>
      </c>
      <c r="L226" s="127" t="s">
        <v>313</v>
      </c>
      <c r="M226" s="127"/>
      <c r="N226" s="232">
        <v>0</v>
      </c>
    </row>
    <row r="227" spans="1:16" ht="30" x14ac:dyDescent="0.25">
      <c r="A227" s="37" t="s">
        <v>66</v>
      </c>
      <c r="B227" s="54" t="s">
        <v>112</v>
      </c>
      <c r="C227" s="40" t="s">
        <v>108</v>
      </c>
      <c r="D227" s="40">
        <v>1</v>
      </c>
      <c r="E227" s="39" t="s">
        <v>84</v>
      </c>
      <c r="F227" s="39" t="s">
        <v>85</v>
      </c>
      <c r="G227" s="106">
        <v>0</v>
      </c>
      <c r="H227" s="106">
        <v>0</v>
      </c>
      <c r="I227" s="106">
        <v>0</v>
      </c>
      <c r="J227" s="127">
        <v>49.9</v>
      </c>
      <c r="K227" s="92">
        <f t="shared" si="27"/>
        <v>49.9</v>
      </c>
      <c r="L227" s="127" t="s">
        <v>314</v>
      </c>
      <c r="M227" s="127"/>
      <c r="N227" s="232">
        <v>0</v>
      </c>
    </row>
    <row r="228" spans="1:16" ht="20.25" customHeight="1" x14ac:dyDescent="0.25">
      <c r="A228" s="41" t="s">
        <v>17</v>
      </c>
      <c r="B228" s="41"/>
      <c r="C228" s="42"/>
      <c r="D228" s="42"/>
      <c r="E228" s="42"/>
      <c r="F228" s="42"/>
      <c r="G228" s="43">
        <f>SUM(G226:G227)</f>
        <v>0</v>
      </c>
      <c r="H228" s="43">
        <f>SUM(H226:H227)</f>
        <v>0</v>
      </c>
      <c r="I228" s="43">
        <f>SUM(I226:I227)</f>
        <v>0</v>
      </c>
      <c r="J228" s="89">
        <f>SUM(J226:J227)</f>
        <v>104.4</v>
      </c>
      <c r="K228" s="89">
        <f>SUM(K226:K227)</f>
        <v>104.4</v>
      </c>
      <c r="L228" s="89"/>
      <c r="M228" s="89"/>
      <c r="N228" s="89">
        <f>SUM(N226:N227)</f>
        <v>0</v>
      </c>
    </row>
    <row r="229" spans="1:16" s="26" customFormat="1" x14ac:dyDescent="0.25">
      <c r="A229" s="32"/>
      <c r="B229" s="61" t="s">
        <v>70</v>
      </c>
      <c r="C229" s="58"/>
      <c r="D229" s="59"/>
      <c r="E229" s="59"/>
      <c r="F229" s="59"/>
      <c r="G229" s="60"/>
      <c r="H229" s="60"/>
      <c r="I229" s="60"/>
      <c r="J229" s="128">
        <f>J228+J224+J213+J200</f>
        <v>7296.5999999999995</v>
      </c>
      <c r="K229" s="128">
        <f>K200+K213+K217+K224+K228</f>
        <v>7296.5999999999995</v>
      </c>
      <c r="L229" s="128"/>
      <c r="M229" s="128"/>
      <c r="N229" s="234"/>
    </row>
    <row r="230" spans="1:16" s="26" customFormat="1" ht="18.75" x14ac:dyDescent="0.3">
      <c r="A230" s="322" t="s">
        <v>161</v>
      </c>
      <c r="B230" s="323"/>
      <c r="C230" s="323"/>
      <c r="D230" s="323"/>
      <c r="E230" s="323"/>
      <c r="F230" s="323"/>
      <c r="G230" s="323"/>
      <c r="H230" s="323"/>
      <c r="I230" s="323"/>
      <c r="J230" s="323"/>
      <c r="K230" s="324"/>
      <c r="L230" s="259"/>
      <c r="M230" s="259"/>
      <c r="N230" s="97"/>
    </row>
    <row r="231" spans="1:16" ht="15.75" x14ac:dyDescent="0.25">
      <c r="A231" s="330" t="s">
        <v>137</v>
      </c>
      <c r="B231" s="331"/>
      <c r="C231" s="331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332"/>
    </row>
    <row r="232" spans="1:16" ht="15.75" x14ac:dyDescent="0.25">
      <c r="A232" s="20" t="s">
        <v>0</v>
      </c>
      <c r="B232" s="98" t="s">
        <v>138</v>
      </c>
      <c r="C232" s="95" t="s">
        <v>77</v>
      </c>
      <c r="D232" s="95">
        <v>1</v>
      </c>
      <c r="E232" s="80" t="s">
        <v>139</v>
      </c>
      <c r="F232" s="39" t="s">
        <v>25</v>
      </c>
      <c r="G232" s="106">
        <v>0</v>
      </c>
      <c r="H232" s="106">
        <v>0</v>
      </c>
      <c r="I232" s="106">
        <v>0</v>
      </c>
      <c r="J232" s="107">
        <v>0.1</v>
      </c>
      <c r="K232" s="92">
        <f t="shared" ref="K232:K237" si="28">J232+I232+H232+G232</f>
        <v>0.1</v>
      </c>
      <c r="L232" s="107" t="s">
        <v>305</v>
      </c>
      <c r="M232" s="107"/>
      <c r="N232" s="235"/>
      <c r="O232" s="93"/>
      <c r="P232" s="93"/>
    </row>
    <row r="233" spans="1:16" ht="30" x14ac:dyDescent="0.25">
      <c r="A233" s="20" t="s">
        <v>48</v>
      </c>
      <c r="B233" s="98" t="s">
        <v>141</v>
      </c>
      <c r="C233" s="95" t="s">
        <v>77</v>
      </c>
      <c r="D233" s="95">
        <v>4</v>
      </c>
      <c r="E233" s="80" t="s">
        <v>139</v>
      </c>
      <c r="F233" s="39" t="s">
        <v>318</v>
      </c>
      <c r="G233" s="106">
        <v>0</v>
      </c>
      <c r="H233" s="106">
        <v>0</v>
      </c>
      <c r="I233" s="106">
        <v>0</v>
      </c>
      <c r="J233" s="107">
        <v>0.1</v>
      </c>
      <c r="K233" s="92">
        <f t="shared" si="28"/>
        <v>0.1</v>
      </c>
      <c r="L233" s="107" t="s">
        <v>142</v>
      </c>
      <c r="M233" s="107"/>
      <c r="N233" s="235"/>
      <c r="O233" s="93"/>
      <c r="P233" s="93"/>
    </row>
    <row r="234" spans="1:16" ht="45" x14ac:dyDescent="0.25">
      <c r="A234" s="20" t="s">
        <v>49</v>
      </c>
      <c r="B234" s="99" t="s">
        <v>143</v>
      </c>
      <c r="C234" s="95"/>
      <c r="D234" s="95"/>
      <c r="E234" s="80" t="s">
        <v>139</v>
      </c>
      <c r="F234" s="39"/>
      <c r="G234" s="106">
        <v>0</v>
      </c>
      <c r="H234" s="106">
        <v>0</v>
      </c>
      <c r="I234" s="106">
        <v>0</v>
      </c>
      <c r="J234" s="107">
        <v>10</v>
      </c>
      <c r="K234" s="92">
        <f t="shared" si="28"/>
        <v>10</v>
      </c>
      <c r="L234" s="107" t="s">
        <v>294</v>
      </c>
      <c r="M234" s="107"/>
      <c r="N234" s="235"/>
      <c r="O234" s="93"/>
      <c r="P234" s="93"/>
    </row>
    <row r="235" spans="1:16" ht="15.75" x14ac:dyDescent="0.25">
      <c r="A235" s="20"/>
      <c r="B235" s="99" t="s">
        <v>144</v>
      </c>
      <c r="C235" s="95"/>
      <c r="D235" s="95"/>
      <c r="E235" s="80" t="s">
        <v>139</v>
      </c>
      <c r="F235" s="39" t="s">
        <v>145</v>
      </c>
      <c r="G235" s="106">
        <v>0</v>
      </c>
      <c r="H235" s="106">
        <v>0</v>
      </c>
      <c r="I235" s="106">
        <v>0</v>
      </c>
      <c r="J235" s="107">
        <v>8</v>
      </c>
      <c r="K235" s="92">
        <f t="shared" si="28"/>
        <v>8</v>
      </c>
      <c r="L235" s="107" t="s">
        <v>142</v>
      </c>
      <c r="M235" s="107"/>
      <c r="N235" s="235"/>
      <c r="O235" s="93"/>
      <c r="P235" s="93"/>
    </row>
    <row r="236" spans="1:16" ht="30" x14ac:dyDescent="0.25">
      <c r="A236" s="20"/>
      <c r="B236" s="99" t="s">
        <v>316</v>
      </c>
      <c r="C236" s="95" t="s">
        <v>77</v>
      </c>
      <c r="D236" s="95">
        <v>3</v>
      </c>
      <c r="E236" s="80" t="s">
        <v>139</v>
      </c>
      <c r="F236" s="39" t="s">
        <v>318</v>
      </c>
      <c r="G236" s="106">
        <v>0</v>
      </c>
      <c r="H236" s="106">
        <v>0</v>
      </c>
      <c r="I236" s="106">
        <v>0</v>
      </c>
      <c r="J236" s="107">
        <v>1.2</v>
      </c>
      <c r="K236" s="92">
        <f t="shared" si="28"/>
        <v>1.2</v>
      </c>
      <c r="L236" s="107" t="s">
        <v>142</v>
      </c>
      <c r="M236" s="107"/>
      <c r="N236" s="235"/>
      <c r="O236" s="93"/>
      <c r="P236" s="93"/>
    </row>
    <row r="237" spans="1:16" ht="30" x14ac:dyDescent="0.25">
      <c r="A237" s="20" t="s">
        <v>129</v>
      </c>
      <c r="B237" s="99" t="s">
        <v>317</v>
      </c>
      <c r="C237" s="95" t="s">
        <v>77</v>
      </c>
      <c r="D237" s="95">
        <v>1</v>
      </c>
      <c r="E237" s="80" t="s">
        <v>139</v>
      </c>
      <c r="F237" s="39" t="s">
        <v>318</v>
      </c>
      <c r="G237" s="106">
        <v>0</v>
      </c>
      <c r="H237" s="106">
        <v>0</v>
      </c>
      <c r="I237" s="106">
        <v>0</v>
      </c>
      <c r="J237" s="107">
        <v>0.5</v>
      </c>
      <c r="K237" s="92">
        <f t="shared" si="28"/>
        <v>0.5</v>
      </c>
      <c r="L237" s="107" t="s">
        <v>314</v>
      </c>
      <c r="M237" s="107"/>
      <c r="N237" s="235"/>
      <c r="O237" s="93"/>
      <c r="P237" s="93"/>
    </row>
    <row r="238" spans="1:16" s="76" customFormat="1" x14ac:dyDescent="0.25">
      <c r="A238" s="108"/>
      <c r="B238" s="109" t="s">
        <v>17</v>
      </c>
      <c r="C238" s="108"/>
      <c r="D238" s="108"/>
      <c r="E238" s="108"/>
      <c r="F238" s="108"/>
      <c r="G238" s="10"/>
      <c r="H238" s="110">
        <f t="shared" ref="H238:I238" si="29">SUM(H232:H237)</f>
        <v>0</v>
      </c>
      <c r="I238" s="110">
        <f t="shared" si="29"/>
        <v>0</v>
      </c>
      <c r="J238" s="111">
        <f>SUM(J232:J237)</f>
        <v>19.899999999999999</v>
      </c>
      <c r="K238" s="111">
        <f>SUM(K232:K237)</f>
        <v>19.899999999999999</v>
      </c>
      <c r="L238" s="111"/>
      <c r="M238" s="111"/>
      <c r="N238" s="111"/>
    </row>
    <row r="239" spans="1:16" ht="15.75" x14ac:dyDescent="0.25">
      <c r="A239" s="327" t="s">
        <v>146</v>
      </c>
      <c r="B239" s="328"/>
      <c r="C239" s="328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9"/>
    </row>
    <row r="240" spans="1:16" ht="15.75" x14ac:dyDescent="0.25">
      <c r="A240" s="20" t="s">
        <v>0</v>
      </c>
      <c r="B240" s="54" t="s">
        <v>147</v>
      </c>
      <c r="C240" s="45" t="s">
        <v>77</v>
      </c>
      <c r="D240" s="100">
        <v>3</v>
      </c>
      <c r="E240" s="99" t="s">
        <v>139</v>
      </c>
      <c r="F240" s="95" t="s">
        <v>25</v>
      </c>
      <c r="G240" s="106">
        <v>0</v>
      </c>
      <c r="H240" s="106">
        <v>0</v>
      </c>
      <c r="I240" s="106">
        <v>0</v>
      </c>
      <c r="J240" s="106">
        <v>0</v>
      </c>
      <c r="K240" s="106">
        <v>0</v>
      </c>
      <c r="L240" s="95" t="s">
        <v>319</v>
      </c>
      <c r="M240" s="95"/>
      <c r="N240" s="235"/>
      <c r="O240" s="93"/>
      <c r="P240" s="93"/>
    </row>
    <row r="241" spans="1:16" ht="30" x14ac:dyDescent="0.25">
      <c r="A241" s="20" t="s">
        <v>48</v>
      </c>
      <c r="B241" s="54" t="s">
        <v>148</v>
      </c>
      <c r="C241" s="101"/>
      <c r="D241" s="102"/>
      <c r="E241" s="99" t="s">
        <v>139</v>
      </c>
      <c r="F241" s="95" t="s">
        <v>25</v>
      </c>
      <c r="G241" s="106">
        <v>0</v>
      </c>
      <c r="H241" s="106">
        <v>0</v>
      </c>
      <c r="I241" s="106">
        <v>0</v>
      </c>
      <c r="J241" s="106">
        <v>0</v>
      </c>
      <c r="K241" s="106">
        <v>0</v>
      </c>
      <c r="L241" s="95" t="s">
        <v>319</v>
      </c>
      <c r="M241" s="95"/>
      <c r="N241" s="235"/>
      <c r="O241" s="93"/>
      <c r="P241" s="93"/>
    </row>
    <row r="242" spans="1:16" s="76" customFormat="1" x14ac:dyDescent="0.25">
      <c r="A242" s="113"/>
      <c r="B242" s="114" t="s">
        <v>149</v>
      </c>
      <c r="C242" s="113"/>
      <c r="D242" s="113"/>
      <c r="E242" s="113"/>
      <c r="F242" s="113"/>
      <c r="G242" s="113"/>
      <c r="H242" s="115">
        <f>SUM(H240:H241)</f>
        <v>0</v>
      </c>
      <c r="I242" s="113"/>
      <c r="J242" s="116">
        <f>SUM(J240:J241)</f>
        <v>0</v>
      </c>
      <c r="K242" s="113"/>
      <c r="L242" s="113"/>
      <c r="M242" s="113"/>
      <c r="N242" s="236"/>
    </row>
    <row r="243" spans="1:16" ht="15.75" x14ac:dyDescent="0.25">
      <c r="A243" s="327" t="s">
        <v>150</v>
      </c>
      <c r="B243" s="328"/>
      <c r="C243" s="328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9"/>
    </row>
    <row r="244" spans="1:16" ht="15.75" hidden="1" x14ac:dyDescent="0.25">
      <c r="A244" s="95">
        <v>1</v>
      </c>
      <c r="B244" s="54" t="s">
        <v>151</v>
      </c>
      <c r="C244" s="95" t="s">
        <v>95</v>
      </c>
      <c r="D244" s="95">
        <v>33</v>
      </c>
      <c r="E244" s="99" t="s">
        <v>139</v>
      </c>
      <c r="F244" s="95"/>
      <c r="H244" s="103"/>
      <c r="I244" s="95"/>
      <c r="J244" s="106">
        <v>2.7</v>
      </c>
      <c r="K244" s="106">
        <v>2.7</v>
      </c>
      <c r="L244" s="106"/>
      <c r="M244" s="106"/>
      <c r="N244" s="95"/>
      <c r="O244" s="93" t="s">
        <v>152</v>
      </c>
      <c r="P244" s="93"/>
    </row>
    <row r="245" spans="1:16" ht="3" customHeight="1" x14ac:dyDescent="0.25">
      <c r="A245" s="95">
        <v>2</v>
      </c>
      <c r="B245" s="54" t="s">
        <v>153</v>
      </c>
      <c r="C245" s="95" t="s">
        <v>154</v>
      </c>
      <c r="D245" s="95" t="s">
        <v>155</v>
      </c>
      <c r="E245" s="99" t="s">
        <v>139</v>
      </c>
      <c r="F245" s="95"/>
      <c r="H245" s="103"/>
      <c r="I245" s="95"/>
      <c r="J245" s="106">
        <v>150</v>
      </c>
      <c r="K245" s="106">
        <v>150</v>
      </c>
      <c r="L245" s="106"/>
      <c r="M245" s="106"/>
      <c r="N245" s="95" t="s">
        <v>43</v>
      </c>
      <c r="O245" s="93" t="s">
        <v>42</v>
      </c>
      <c r="P245" s="93" t="s">
        <v>43</v>
      </c>
    </row>
    <row r="246" spans="1:16" s="76" customFormat="1" ht="18" customHeight="1" x14ac:dyDescent="0.25">
      <c r="A246" s="113"/>
      <c r="B246" s="114" t="s">
        <v>149</v>
      </c>
      <c r="C246" s="113"/>
      <c r="D246" s="113"/>
      <c r="E246" s="113"/>
      <c r="F246" s="113"/>
      <c r="H246" s="114">
        <f>SUM(H244:H245)</f>
        <v>0</v>
      </c>
      <c r="I246" s="114">
        <f>SUM(I244:I245)</f>
        <v>0</v>
      </c>
      <c r="J246" s="70"/>
      <c r="K246" s="70"/>
      <c r="L246" s="70"/>
      <c r="M246" s="70"/>
      <c r="N246" s="113"/>
    </row>
    <row r="247" spans="1:16" ht="15.75" x14ac:dyDescent="0.25">
      <c r="A247" s="325" t="s">
        <v>21</v>
      </c>
      <c r="B247" s="326"/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</row>
    <row r="248" spans="1:16" ht="30" x14ac:dyDescent="0.25">
      <c r="A248" s="53" t="s">
        <v>2</v>
      </c>
      <c r="B248" s="104" t="s">
        <v>157</v>
      </c>
      <c r="C248" s="95" t="s">
        <v>59</v>
      </c>
      <c r="D248" s="96">
        <v>213.1</v>
      </c>
      <c r="E248" s="99" t="s">
        <v>139</v>
      </c>
      <c r="F248" s="294" t="s">
        <v>320</v>
      </c>
      <c r="G248" s="106">
        <v>0</v>
      </c>
      <c r="H248" s="106">
        <v>0</v>
      </c>
      <c r="I248" s="106">
        <v>0</v>
      </c>
      <c r="J248" s="106">
        <v>1300</v>
      </c>
      <c r="K248" s="92">
        <f t="shared" ref="K248:K250" si="30">J248+I248+H248+G248</f>
        <v>1300</v>
      </c>
      <c r="L248" s="106" t="s">
        <v>216</v>
      </c>
      <c r="M248" s="106"/>
      <c r="N248" s="235"/>
      <c r="O248" s="93"/>
      <c r="P248" s="93"/>
    </row>
    <row r="249" spans="1:16" ht="30" x14ac:dyDescent="0.25">
      <c r="A249" s="53"/>
      <c r="B249" s="104" t="s">
        <v>321</v>
      </c>
      <c r="C249" s="95" t="s">
        <v>59</v>
      </c>
      <c r="D249" s="96">
        <v>212.6</v>
      </c>
      <c r="E249" s="99" t="s">
        <v>139</v>
      </c>
      <c r="F249" s="295"/>
      <c r="G249" s="106">
        <v>0</v>
      </c>
      <c r="H249" s="106">
        <v>0</v>
      </c>
      <c r="I249" s="106">
        <v>0</v>
      </c>
      <c r="J249" s="106">
        <v>1400</v>
      </c>
      <c r="K249" s="92">
        <f t="shared" si="30"/>
        <v>1400</v>
      </c>
      <c r="L249" s="106" t="s">
        <v>216</v>
      </c>
      <c r="M249" s="106"/>
      <c r="N249" s="235"/>
      <c r="O249" s="93"/>
      <c r="P249" s="93"/>
    </row>
    <row r="250" spans="1:16" ht="30" x14ac:dyDescent="0.25">
      <c r="A250" s="37" t="s">
        <v>60</v>
      </c>
      <c r="B250" s="104" t="s">
        <v>322</v>
      </c>
      <c r="C250" s="95" t="s">
        <v>59</v>
      </c>
      <c r="D250" s="96">
        <v>380.4</v>
      </c>
      <c r="E250" s="99" t="s">
        <v>139</v>
      </c>
      <c r="F250" s="296"/>
      <c r="G250" s="106">
        <v>0</v>
      </c>
      <c r="H250" s="106">
        <v>0</v>
      </c>
      <c r="I250" s="106">
        <v>0</v>
      </c>
      <c r="J250" s="106">
        <v>2500</v>
      </c>
      <c r="K250" s="92">
        <f t="shared" si="30"/>
        <v>2500</v>
      </c>
      <c r="L250" s="106" t="s">
        <v>216</v>
      </c>
      <c r="M250" s="106"/>
      <c r="N250" s="235"/>
      <c r="O250" s="93"/>
      <c r="P250" s="93"/>
    </row>
    <row r="251" spans="1:16" s="76" customFormat="1" x14ac:dyDescent="0.25">
      <c r="A251" s="53"/>
      <c r="B251" s="114" t="s">
        <v>149</v>
      </c>
      <c r="C251" s="113"/>
      <c r="D251" s="113"/>
      <c r="E251" s="113"/>
      <c r="F251" s="114"/>
      <c r="G251" s="10"/>
      <c r="H251" s="117">
        <f>SUM(H248:H250)</f>
        <v>0</v>
      </c>
      <c r="I251" s="114"/>
      <c r="J251" s="126">
        <f>J248+J249+J250</f>
        <v>5200</v>
      </c>
      <c r="K251" s="126">
        <f>K248+K250</f>
        <v>3800</v>
      </c>
      <c r="L251" s="126"/>
      <c r="M251" s="126"/>
      <c r="N251" s="236"/>
    </row>
    <row r="252" spans="1:16" ht="15.75" x14ac:dyDescent="0.25">
      <c r="A252" s="325" t="s">
        <v>22</v>
      </c>
      <c r="B252" s="326"/>
      <c r="C252" s="326"/>
      <c r="D252" s="326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</row>
    <row r="253" spans="1:16" ht="42.75" customHeight="1" x14ac:dyDescent="0.25">
      <c r="A253" s="53" t="s">
        <v>3</v>
      </c>
      <c r="B253" s="39" t="s">
        <v>160</v>
      </c>
      <c r="C253" s="105" t="s">
        <v>59</v>
      </c>
      <c r="D253" s="45">
        <v>103.4</v>
      </c>
      <c r="E253" s="99" t="s">
        <v>139</v>
      </c>
      <c r="F253" s="292"/>
      <c r="G253" s="290">
        <v>0</v>
      </c>
      <c r="H253" s="290">
        <v>147.5</v>
      </c>
      <c r="I253" s="290">
        <v>0</v>
      </c>
      <c r="J253" s="290">
        <v>0</v>
      </c>
      <c r="K253" s="293">
        <v>147.5</v>
      </c>
      <c r="L253" s="45" t="s">
        <v>315</v>
      </c>
      <c r="M253" s="45"/>
      <c r="N253" s="237"/>
      <c r="O253" s="93"/>
      <c r="P253" s="94"/>
    </row>
    <row r="254" spans="1:16" s="112" customFormat="1" x14ac:dyDescent="0.25">
      <c r="A254" s="118"/>
      <c r="B254" s="119" t="s">
        <v>149</v>
      </c>
      <c r="C254" s="120"/>
      <c r="D254" s="120"/>
      <c r="E254" s="120"/>
      <c r="F254" s="120"/>
      <c r="G254" s="120">
        <f>G253</f>
        <v>0</v>
      </c>
      <c r="H254" s="125"/>
      <c r="I254" s="120"/>
      <c r="J254" s="124">
        <f>H253</f>
        <v>147.5</v>
      </c>
      <c r="K254" s="124">
        <f>K253</f>
        <v>147.5</v>
      </c>
      <c r="L254" s="124"/>
      <c r="M254" s="124"/>
      <c r="N254" s="124"/>
    </row>
    <row r="255" spans="1:16" s="26" customFormat="1" x14ac:dyDescent="0.25">
      <c r="A255" s="121"/>
      <c r="B255" s="122" t="s">
        <v>162</v>
      </c>
      <c r="C255" s="121"/>
      <c r="D255" s="121"/>
      <c r="E255" s="121"/>
      <c r="F255" s="121"/>
      <c r="G255" s="122"/>
      <c r="H255" s="122"/>
      <c r="I255" s="121"/>
      <c r="J255" s="123">
        <f>J254+J251+J242+J238</f>
        <v>5367.4</v>
      </c>
      <c r="K255" s="123">
        <f>K254+K251+K242+K238</f>
        <v>3967.4</v>
      </c>
      <c r="L255" s="123"/>
      <c r="M255" s="123"/>
      <c r="N255" s="235"/>
    </row>
    <row r="256" spans="1:16" s="217" customFormat="1" ht="18.75" x14ac:dyDescent="0.3">
      <c r="A256" s="214"/>
      <c r="B256" s="215" t="s">
        <v>197</v>
      </c>
      <c r="C256" s="214"/>
      <c r="D256" s="214"/>
      <c r="E256" s="214"/>
      <c r="F256" s="214"/>
      <c r="G256" s="216">
        <f>G255+G229+G193+G170+G149+G110+G72+G47</f>
        <v>9754.58</v>
      </c>
      <c r="H256" s="216">
        <f>H255+H229+H193+H170+H149+H110+H72+H47</f>
        <v>14503.6</v>
      </c>
      <c r="I256" s="216">
        <f>I255+I229+I193+I170+I149+I110+I72+I47</f>
        <v>4727.17</v>
      </c>
      <c r="J256" s="216">
        <f>J255+J229+J193+J170+J149+J110+J72+J47</f>
        <v>12664</v>
      </c>
      <c r="K256" s="216">
        <f>K255+K229+K193+K170+K149+K110+K72+K47</f>
        <v>52704.659999999989</v>
      </c>
      <c r="L256" s="275"/>
      <c r="M256" s="275"/>
      <c r="N256" s="238"/>
    </row>
  </sheetData>
  <mergeCells count="61">
    <mergeCell ref="O3:O4"/>
    <mergeCell ref="P3:P4"/>
    <mergeCell ref="B6:N6"/>
    <mergeCell ref="B13:N13"/>
    <mergeCell ref="B28:N28"/>
    <mergeCell ref="A151:J151"/>
    <mergeCell ref="A156:J156"/>
    <mergeCell ref="A128:K128"/>
    <mergeCell ref="A135:K135"/>
    <mergeCell ref="A143:K143"/>
    <mergeCell ref="A150:K150"/>
    <mergeCell ref="A231:N231"/>
    <mergeCell ref="A159:J159"/>
    <mergeCell ref="A162:J162"/>
    <mergeCell ref="A166:J166"/>
    <mergeCell ref="A252:N252"/>
    <mergeCell ref="A247:N247"/>
    <mergeCell ref="A225:N225"/>
    <mergeCell ref="A214:K214"/>
    <mergeCell ref="A239:N239"/>
    <mergeCell ref="A243:N243"/>
    <mergeCell ref="A5:K5"/>
    <mergeCell ref="L3:L4"/>
    <mergeCell ref="A112:K112"/>
    <mergeCell ref="A94:N94"/>
    <mergeCell ref="A115:K115"/>
    <mergeCell ref="A74:N74"/>
    <mergeCell ref="A80:N80"/>
    <mergeCell ref="B32:N32"/>
    <mergeCell ref="B41:N41"/>
    <mergeCell ref="A48:K48"/>
    <mergeCell ref="A73:K73"/>
    <mergeCell ref="A91:N91"/>
    <mergeCell ref="A105:N105"/>
    <mergeCell ref="A111:K111"/>
    <mergeCell ref="A1:N1"/>
    <mergeCell ref="A2:N2"/>
    <mergeCell ref="A3:A4"/>
    <mergeCell ref="B3:B4"/>
    <mergeCell ref="C3:C4"/>
    <mergeCell ref="D3:D4"/>
    <mergeCell ref="E3:E4"/>
    <mergeCell ref="F3:F4"/>
    <mergeCell ref="G3:K3"/>
    <mergeCell ref="N3:N4"/>
    <mergeCell ref="F248:F250"/>
    <mergeCell ref="A69:N69"/>
    <mergeCell ref="A70:N70"/>
    <mergeCell ref="A60:N60"/>
    <mergeCell ref="A66:N66"/>
    <mergeCell ref="A181:N181"/>
    <mergeCell ref="A185:N185"/>
    <mergeCell ref="A189:N189"/>
    <mergeCell ref="A171:K171"/>
    <mergeCell ref="A172:N172"/>
    <mergeCell ref="A176:N176"/>
    <mergeCell ref="A230:K230"/>
    <mergeCell ref="A194:K194"/>
    <mergeCell ref="A195:N195"/>
    <mergeCell ref="A201:N201"/>
    <mergeCell ref="A218:N218"/>
  </mergeCells>
  <pageMargins left="0.51181102362204722" right="0.51181102362204722" top="0.55118110236220474" bottom="0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щочетв</vt:lpstr>
      <vt:lpstr>щочетв!Область_печати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2020-04-24T06:26:16Z</cp:lastPrinted>
  <dcterms:created xsi:type="dcterms:W3CDTF">2019-03-19T12:48:40Z</dcterms:created>
  <dcterms:modified xsi:type="dcterms:W3CDTF">2021-05-17T13:41:03Z</dcterms:modified>
</cp:coreProperties>
</file>