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\"/>
    </mc:Choice>
  </mc:AlternateContent>
  <bookViews>
    <workbookView xWindow="0" yWindow="0" windowWidth="20490" windowHeight="7620"/>
  </bookViews>
  <sheets>
    <sheet name="Заходи" sheetId="2" r:id="rId1"/>
  </sheets>
  <definedNames>
    <definedName name="_xlnm.Print_Area" localSheetId="0">Заходи!$A$1:$L$238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0" i="2" l="1"/>
  <c r="I237" i="2"/>
  <c r="J237" i="2"/>
  <c r="G237" i="2"/>
  <c r="J236" i="2"/>
  <c r="G236" i="2"/>
  <c r="H235" i="2"/>
  <c r="I235" i="2"/>
  <c r="J235" i="2"/>
  <c r="K235" i="2"/>
  <c r="G235" i="2"/>
  <c r="J238" i="2"/>
  <c r="I234" i="2"/>
  <c r="G234" i="2"/>
  <c r="I233" i="2"/>
  <c r="J233" i="2"/>
  <c r="G233" i="2"/>
  <c r="H232" i="2"/>
  <c r="I232" i="2"/>
  <c r="J232" i="2"/>
  <c r="G232" i="2"/>
  <c r="K229" i="2"/>
  <c r="I229" i="2"/>
  <c r="H229" i="2"/>
  <c r="G229" i="2"/>
  <c r="J229" i="2"/>
  <c r="I226" i="2"/>
  <c r="H226" i="2"/>
  <c r="G226" i="2"/>
  <c r="J226" i="2"/>
  <c r="J223" i="2"/>
  <c r="H223" i="2"/>
  <c r="I219" i="2"/>
  <c r="H219" i="2"/>
  <c r="G219" i="2"/>
  <c r="G238" i="2" l="1"/>
  <c r="K219" i="2"/>
  <c r="K232" i="2" s="1"/>
  <c r="J219" i="2"/>
  <c r="H187" i="2" l="1"/>
  <c r="I187" i="2"/>
  <c r="J187" i="2"/>
  <c r="G187" i="2"/>
  <c r="J208" i="2"/>
  <c r="I208" i="2"/>
  <c r="H208" i="2"/>
  <c r="G208" i="2"/>
  <c r="K207" i="2"/>
  <c r="K208" i="2" s="1"/>
  <c r="J203" i="2"/>
  <c r="I203" i="2"/>
  <c r="H203" i="2"/>
  <c r="G203" i="2"/>
  <c r="K202" i="2"/>
  <c r="K201" i="2"/>
  <c r="K200" i="2"/>
  <c r="K199" i="2"/>
  <c r="K198" i="2"/>
  <c r="K197" i="2"/>
  <c r="K196" i="2"/>
  <c r="K195" i="2"/>
  <c r="K194" i="2"/>
  <c r="J192" i="2"/>
  <c r="I192" i="2"/>
  <c r="H192" i="2"/>
  <c r="G192" i="2"/>
  <c r="K191" i="2"/>
  <c r="K190" i="2"/>
  <c r="H211" i="2" l="1"/>
  <c r="G211" i="2"/>
  <c r="J211" i="2"/>
  <c r="I211" i="2"/>
  <c r="K203" i="2"/>
  <c r="K192" i="2"/>
  <c r="K211" i="2" l="1"/>
  <c r="K180" i="2"/>
  <c r="K187" i="2" s="1"/>
  <c r="K179" i="2"/>
  <c r="J164" i="2"/>
  <c r="G164" i="2"/>
  <c r="H164" i="2"/>
  <c r="J161" i="2"/>
  <c r="G161" i="2"/>
  <c r="H161" i="2"/>
  <c r="K169" i="2"/>
  <c r="I167" i="2"/>
  <c r="H167" i="2"/>
  <c r="K166" i="2"/>
  <c r="K167" i="2" s="1"/>
  <c r="I164" i="2"/>
  <c r="K163" i="2"/>
  <c r="K164" i="2" s="1"/>
  <c r="I161" i="2"/>
  <c r="K160" i="2"/>
  <c r="K159" i="2"/>
  <c r="K158" i="2"/>
  <c r="J174" i="2" l="1"/>
  <c r="I174" i="2"/>
  <c r="H174" i="2"/>
  <c r="G174" i="2"/>
  <c r="K161" i="2"/>
  <c r="K174" i="2" s="1"/>
  <c r="J154" i="2"/>
  <c r="I154" i="2"/>
  <c r="H154" i="2"/>
  <c r="G154" i="2"/>
  <c r="K153" i="2"/>
  <c r="K154" i="2" s="1"/>
  <c r="J148" i="2"/>
  <c r="I148" i="2"/>
  <c r="H148" i="2"/>
  <c r="G148" i="2"/>
  <c r="K147" i="2"/>
  <c r="K148" i="2" s="1"/>
  <c r="J145" i="2"/>
  <c r="I145" i="2"/>
  <c r="H145" i="2"/>
  <c r="G145" i="2"/>
  <c r="K144" i="2"/>
  <c r="K145" i="2" s="1"/>
  <c r="J142" i="2"/>
  <c r="I142" i="2"/>
  <c r="H142" i="2"/>
  <c r="G142" i="2"/>
  <c r="K141" i="2"/>
  <c r="K140" i="2"/>
  <c r="K139" i="2"/>
  <c r="H125" i="2"/>
  <c r="I125" i="2"/>
  <c r="J125" i="2"/>
  <c r="K131" i="2"/>
  <c r="J131" i="2"/>
  <c r="I131" i="2"/>
  <c r="H131" i="2"/>
  <c r="G131" i="2"/>
  <c r="K127" i="2"/>
  <c r="G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J111" i="2"/>
  <c r="I111" i="2"/>
  <c r="H111" i="2"/>
  <c r="F111" i="2"/>
  <c r="K110" i="2"/>
  <c r="G109" i="2"/>
  <c r="K109" i="2" s="1"/>
  <c r="J105" i="2"/>
  <c r="I105" i="2"/>
  <c r="H105" i="2"/>
  <c r="H237" i="2" s="1"/>
  <c r="K104" i="2"/>
  <c r="K105" i="2" s="1"/>
  <c r="K237" i="2" s="1"/>
  <c r="J101" i="2"/>
  <c r="I101" i="2"/>
  <c r="I236" i="2" s="1"/>
  <c r="I238" i="2" s="1"/>
  <c r="H101" i="2"/>
  <c r="H236" i="2" s="1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J83" i="2"/>
  <c r="I83" i="2"/>
  <c r="K82" i="2"/>
  <c r="D82" i="2"/>
  <c r="K81" i="2"/>
  <c r="K79" i="2"/>
  <c r="K78" i="2"/>
  <c r="K77" i="2"/>
  <c r="K76" i="2"/>
  <c r="K75" i="2"/>
  <c r="K74" i="2"/>
  <c r="J72" i="2"/>
  <c r="I72" i="2"/>
  <c r="K71" i="2"/>
  <c r="H70" i="2"/>
  <c r="K70" i="2" s="1"/>
  <c r="H69" i="2"/>
  <c r="J155" i="2" l="1"/>
  <c r="G155" i="2"/>
  <c r="H155" i="2"/>
  <c r="H136" i="2"/>
  <c r="I155" i="2"/>
  <c r="J136" i="2"/>
  <c r="I136" i="2"/>
  <c r="K83" i="2"/>
  <c r="K234" i="2" s="1"/>
  <c r="K142" i="2"/>
  <c r="K155" i="2" s="1"/>
  <c r="K125" i="2"/>
  <c r="K111" i="2"/>
  <c r="G111" i="2"/>
  <c r="G136" i="2" s="1"/>
  <c r="H83" i="2"/>
  <c r="H234" i="2" s="1"/>
  <c r="H72" i="2"/>
  <c r="H233" i="2" s="1"/>
  <c r="K101" i="2"/>
  <c r="K236" i="2" s="1"/>
  <c r="I106" i="2"/>
  <c r="J106" i="2"/>
  <c r="K69" i="2"/>
  <c r="K72" i="2" s="1"/>
  <c r="K233" i="2" s="1"/>
  <c r="K238" i="2" l="1"/>
  <c r="H238" i="2"/>
  <c r="K136" i="2"/>
  <c r="H106" i="2"/>
  <c r="K106" i="2"/>
  <c r="K56" i="2"/>
  <c r="G49" i="2"/>
  <c r="K48" i="2"/>
  <c r="K47" i="2"/>
  <c r="K46" i="2"/>
  <c r="K45" i="2"/>
  <c r="K44" i="2"/>
  <c r="K43" i="2"/>
  <c r="K42" i="2"/>
  <c r="K49" i="2" l="1"/>
  <c r="K65" i="2" s="1"/>
  <c r="G38" i="2"/>
  <c r="H26" i="2"/>
  <c r="I26" i="2"/>
  <c r="J26" i="2"/>
  <c r="G26" i="2"/>
  <c r="K38" i="2"/>
  <c r="K33" i="2"/>
  <c r="K34" i="2"/>
  <c r="K32" i="2"/>
  <c r="H35" i="2"/>
  <c r="I35" i="2"/>
  <c r="J35" i="2"/>
  <c r="G35" i="2"/>
  <c r="H13" i="2"/>
  <c r="I13" i="2"/>
  <c r="J13" i="2"/>
  <c r="G13" i="2"/>
  <c r="K16" i="2"/>
  <c r="K17" i="2"/>
  <c r="K18" i="2"/>
  <c r="K20" i="2"/>
  <c r="K21" i="2"/>
  <c r="K22" i="2"/>
  <c r="K23" i="2"/>
  <c r="K24" i="2"/>
  <c r="K25" i="2"/>
  <c r="K15" i="2"/>
  <c r="K9" i="2"/>
  <c r="K10" i="2"/>
  <c r="K11" i="2"/>
  <c r="K12" i="2"/>
  <c r="K8" i="2"/>
  <c r="J39" i="2" l="1"/>
  <c r="I39" i="2"/>
  <c r="H39" i="2"/>
  <c r="G39" i="2"/>
  <c r="K26" i="2"/>
  <c r="K35" i="2"/>
  <c r="K13" i="2"/>
  <c r="K39" i="2" l="1"/>
</calcChain>
</file>

<file path=xl/sharedStrings.xml><?xml version="1.0" encoding="utf-8"?>
<sst xmlns="http://schemas.openxmlformats.org/spreadsheetml/2006/main" count="672" uniqueCount="296">
  <si>
    <t>…</t>
  </si>
  <si>
    <t>1.1</t>
  </si>
  <si>
    <t>3.1</t>
  </si>
  <si>
    <t>4.1</t>
  </si>
  <si>
    <t>5.1</t>
  </si>
  <si>
    <t>№ п/п</t>
  </si>
  <si>
    <t>Найменування заходу</t>
  </si>
  <si>
    <t>Од. виміру</t>
  </si>
  <si>
    <t>Кількість</t>
  </si>
  <si>
    <t>Замовник</t>
  </si>
  <si>
    <t>Підрядник</t>
  </si>
  <si>
    <t>Джерело фінансування</t>
  </si>
  <si>
    <t>Власні кошти</t>
  </si>
  <si>
    <t>Місцевий бюджет</t>
  </si>
  <si>
    <t>Залучені кошти</t>
  </si>
  <si>
    <t>Разом</t>
  </si>
  <si>
    <t>Розділ I. Заходи по підготовці теплогенеруючого обладнання до опалювального періоду (котельні, теплові пункти, бойлерні)</t>
  </si>
  <si>
    <t>Розділ II. Інші заходи по підготовці до осінньо-зимового періоду</t>
  </si>
  <si>
    <t>Розділ III. Заходи з енергозбереження відповідно до програми</t>
  </si>
  <si>
    <t>Розділ IV. Капітальні ремонти</t>
  </si>
  <si>
    <t>Розділ V. Поточні ремонти</t>
  </si>
  <si>
    <t>Термін виконання</t>
  </si>
  <si>
    <t>НСЗУ</t>
  </si>
  <si>
    <t>1.2</t>
  </si>
  <si>
    <t>1.3</t>
  </si>
  <si>
    <t>1.4</t>
  </si>
  <si>
    <t>шт</t>
  </si>
  <si>
    <t>КНП "ЦМКЛ" СМР</t>
  </si>
  <si>
    <t>Провести роботи по ремонту та повірці технічних манометрів та градусників</t>
  </si>
  <si>
    <t>шт.</t>
  </si>
  <si>
    <t>Провести протиаварійні тренування власним теплоенергетичним персоналом</t>
  </si>
  <si>
    <t>осіб</t>
  </si>
  <si>
    <t>Провести гідропневматичне випробування внутрішньобудинкової системи опалення</t>
  </si>
  <si>
    <t>корпус</t>
  </si>
  <si>
    <t>Забезпечити складання актів готовності систем теплопостачання до опалювального сесону</t>
  </si>
  <si>
    <t>1.5</t>
  </si>
  <si>
    <t>власними силами</t>
  </si>
  <si>
    <t>стандарт метрологія</t>
  </si>
  <si>
    <t>ТОВ «Комфортремсервіс»</t>
  </si>
  <si>
    <t>Провести регламентні роботи теплових мереж та теплопунктів</t>
  </si>
  <si>
    <t>2.3.</t>
  </si>
  <si>
    <t>Перезарядка вогнегасників</t>
  </si>
  <si>
    <t>од.</t>
  </si>
  <si>
    <t>2.4.</t>
  </si>
  <si>
    <t>Перевірка  пожежного гідранту</t>
  </si>
  <si>
    <t>2.5.</t>
  </si>
  <si>
    <t>Технічне обслуговування і перевірка на працездатність пожежних кранів</t>
  </si>
  <si>
    <t>2.6.</t>
  </si>
  <si>
    <t>Навчання відповідального за експлуатацію теплових установок і мереж та його дублера</t>
  </si>
  <si>
    <t>особи</t>
  </si>
  <si>
    <t>2.7.</t>
  </si>
  <si>
    <t>Заготівля картоплі та овочів</t>
  </si>
  <si>
    <t xml:space="preserve">  - картопля</t>
  </si>
  <si>
    <t>кг</t>
  </si>
  <si>
    <t xml:space="preserve">  - морква</t>
  </si>
  <si>
    <t xml:space="preserve">  - буряк</t>
  </si>
  <si>
    <t xml:space="preserve">  - цибуля</t>
  </si>
  <si>
    <t xml:space="preserve">  - капуста</t>
  </si>
  <si>
    <t xml:space="preserve">  - огірки консервовані 3 л</t>
  </si>
  <si>
    <t>банка</t>
  </si>
  <si>
    <t>34 одиниці</t>
  </si>
  <si>
    <t>2 одиниці</t>
  </si>
  <si>
    <t>Капітальний ремонт приміщень урологічного відділення КНП"ЦМКЛ"СМР по вул. 20 років Перемоги, 13 в м. Суми”</t>
  </si>
  <si>
    <t>од</t>
  </si>
  <si>
    <t>4.2</t>
  </si>
  <si>
    <t>4.3</t>
  </si>
  <si>
    <t>"Капітальний ремонт поліклінічного відділення №1 КНП ЦМКЛ СМР по вул. 20 років Перемоги, 13 в м. Суми"</t>
  </si>
  <si>
    <t>"Капітальний ремонт коридору адміністрації КНП ЦМКЛ СМР по вул. 20 років Перемоги, 13 в м. Суми"</t>
  </si>
  <si>
    <t xml:space="preserve">Регламентні роботи системи теплопостачанн </t>
  </si>
  <si>
    <t>Заходи</t>
  </si>
  <si>
    <t>Разом по закладу</t>
  </si>
  <si>
    <t>КНП "Клінічна лікарня №4" СМР</t>
  </si>
  <si>
    <t>Забезпечити 
освітлення підвалів та проходів підвалу</t>
  </si>
  <si>
    <t>КНП "Клінічна
лікарня № 4" СМР</t>
  </si>
  <si>
    <t>Виконати у повному 
обсязі ремонт і ревізію запірної і регулюючої арматури трубопроводів опалення та гарячого водопостачання</t>
  </si>
  <si>
    <t>Відновити ізоляцію, виконати фарбування трубопроводів і обладнання, виконати відповідне маркування обладнання вузлів керування згідно вимог Правил технічної експлуатації теплових установок і мереж (далі – Правила)</t>
  </si>
  <si>
    <t>м.п.</t>
  </si>
  <si>
    <t>Виконати повірку приладів обліку теплової енергії та повірку контрольно-вимірювальних приладів (манометри, термометри) і встановити їх на вузлах керування</t>
  </si>
  <si>
    <t>Виконатигідропневматичнепромиванняі гідравлічні випробування системи опалення в присутності представника ТОВ «КППВ»</t>
  </si>
  <si>
    <t>1.6</t>
  </si>
  <si>
    <t xml:space="preserve">Виконати ревізію, заміну за необхідності з подальшимгідропневматичним промиванням і гідравлічними випробуваннями водопідігрівача </t>
  </si>
  <si>
    <t>1.7</t>
  </si>
  <si>
    <t>Перевірити та відновити герметизацію інженерних вводів</t>
  </si>
  <si>
    <t>2.1</t>
  </si>
  <si>
    <t>Придбання та встановлення 
обладнання згідно програми впровадження Сумської міської системи моніторингу теплоспоживання будівель об'єктів галузі охорони здоров'я</t>
  </si>
  <si>
    <t>друге півріччя 
2022 р.</t>
  </si>
  <si>
    <t xml:space="preserve">Червень 
</t>
  </si>
  <si>
    <t>Серпень</t>
  </si>
  <si>
    <t>Липень</t>
  </si>
  <si>
    <t xml:space="preserve">Червень-
липень
</t>
  </si>
  <si>
    <t>Липень-
вересень</t>
  </si>
  <si>
    <t xml:space="preserve">Червень -
липень
</t>
  </si>
  <si>
    <t>КНП "Клінічна лікарня №5" СМР</t>
  </si>
  <si>
    <t>1</t>
  </si>
  <si>
    <t xml:space="preserve">Огляд та поточний ремонт теплопунктів </t>
  </si>
  <si>
    <t>Власними силами</t>
  </si>
  <si>
    <t>вересень</t>
  </si>
  <si>
    <t>2</t>
  </si>
  <si>
    <t>Закупівля лічильника теплової енергії</t>
  </si>
  <si>
    <t>3</t>
  </si>
  <si>
    <t>Встановлення лічильника теплової енергії</t>
  </si>
  <si>
    <t>4</t>
  </si>
  <si>
    <t>Повірка та технічний огляд теплових лічильників</t>
  </si>
  <si>
    <t>Проведення ремонту, гідравлічне випробовування внутрішньо-будівельних мереж опалювання будівель та споруд</t>
  </si>
  <si>
    <t>Метрологічна повірка засобів вимірювальної техніки</t>
  </si>
  <si>
    <t>протягом року (згідно графіку)</t>
  </si>
  <si>
    <t>Вимірювання опору ізоляції,визначення питомого опору грунту. Електровимірювання обладнання, інструменту</t>
  </si>
  <si>
    <t>грудень</t>
  </si>
  <si>
    <t>Підготувати  овочесховище для збереження овочів</t>
  </si>
  <si>
    <t>5</t>
  </si>
  <si>
    <t>Підготувати транспорт лікарні до роботи в зимових умовах</t>
  </si>
  <si>
    <t>6</t>
  </si>
  <si>
    <t>Закупівля будівельних матеріалів</t>
  </si>
  <si>
    <t>протягом року</t>
  </si>
  <si>
    <t>7</t>
  </si>
  <si>
    <t>Провести герметизацію вікон та дверей</t>
  </si>
  <si>
    <t>8</t>
  </si>
  <si>
    <t xml:space="preserve">Перезарядка вогнегасників та послуги по обслуговуванню первинних засобів пожежогасіння </t>
  </si>
  <si>
    <t>згідно графіку повірки</t>
  </si>
  <si>
    <t>9</t>
  </si>
  <si>
    <t>Заготівля овочів та картоплі</t>
  </si>
  <si>
    <t xml:space="preserve">кг </t>
  </si>
  <si>
    <t>жовтень</t>
  </si>
  <si>
    <r>
      <t>Розділ IV. Капітальні ремонти</t>
    </r>
    <r>
      <rPr>
        <sz val="12"/>
        <color rgb="FF000000"/>
        <rFont val="Times New Roman"/>
        <family val="1"/>
        <charset val="204"/>
      </rPr>
      <t>(за умови виділення коштів із міського бюджету(внесені зміни до НСЗУ)</t>
    </r>
  </si>
  <si>
    <t>Капітальний ремонт відділення невідкладної допомогу у хірургічному корпусі №1  КНП «Клінічна лікарня №5» СМР за адресою: м. Суми, вул.  Марко Вовчок, 2</t>
  </si>
  <si>
    <t>вересень-жовтень</t>
  </si>
  <si>
    <t>Капітальний ремонт системи автоматичної  пожежної сигналізації, оповіщення людей про пожежу та моніторинг будівель КНП «Клінічна лікарня №5» СМР, за адресою: м. Суми, вул.  Марко Вовчок,2</t>
  </si>
  <si>
    <t>Капітальний ремонт ліфта №1432  в харчоблоці КНП «Клінічна лікарня №5» СМР за адресою: м. Суми, вул.  Марко Вовчок, 2</t>
  </si>
  <si>
    <t>Капітальний ремонт з заміною пасажирського ліфта №1025 в хірургічному корпусі №1 КНП «Клінічна лікарня №5» СМР за адресою: м. Суми, вул.  Марко Вовчок, 2</t>
  </si>
  <si>
    <t>Капітальний ремонт будівлі харчоблоку КНП «Клінічна лікарня №5» СМР, за адресою: м. Суми, вул.  Марко Вовчок,2</t>
  </si>
  <si>
    <t>«Капітальний ремонт хірургічного відділення №1 у хірургічному корпусі №1  КНП «Клінічна лікарня № 5» СМР, за адресою: м. Суми, вул. Марко Вовчок, 2»( 5 поверх хірургічного відділення №1 хірургічного корпусу )</t>
  </si>
  <si>
    <r>
      <t>Капітальний  ремонт  приміщень поліклініки КНП «Клінічна лікарня №5» СМР, які надають медичну допомогу пацієнтам з гострою респіраторною хворобою COVID-19, спричиненою корона вірусом SaRS-Cov-2, за адресою м. Суми, вул. Марко Вовчок,2 (</t>
    </r>
    <r>
      <rPr>
        <i/>
        <sz val="11"/>
        <color theme="1"/>
        <rFont val="Times New Roman"/>
        <family val="1"/>
        <charset val="204"/>
      </rPr>
      <t>вестибюльполіклініки</t>
    </r>
    <r>
      <rPr>
        <b/>
        <i/>
        <sz val="11"/>
        <color theme="1"/>
        <rFont val="Times New Roman"/>
        <family val="1"/>
        <charset val="204"/>
      </rPr>
      <t>)</t>
    </r>
  </si>
  <si>
    <t>Капітальний  ремонт  приміщень поліклініки (ІІІ поверх) КНП «Клінічна лікарня №5» СМР, які надають медичну допомогу пацієнтам з гострою респіраторною хворобою COVID-19, спричиненою корона вірусом SaRS-Cov-2, за адресою м. Суми, вул. Марко Вовчок,2 (лабораторія)</t>
  </si>
  <si>
    <t>«Капітальний ремонт кабінету ангіографії у хірургічному корпусі №1  КНП «Клінічна лікарня № 5» СМР, за адресою: м. Суми, вул. Марко Вовчок, 2»</t>
  </si>
  <si>
    <t>10</t>
  </si>
  <si>
    <t>Капітальний ремонт насосної станції КНП «Клінічна лікарня №5» СМР за адресою: м. Суми, вул.  Марко Вовчок, 2</t>
  </si>
  <si>
    <t>11</t>
  </si>
  <si>
    <t>«Капітальний ремонт системи кисне постачання у відділеннях хірургічного корпусу №1 КНП "Клінічна лікарня №5" СМР, які надають медичну допомогу пацієнтам з гострою респіраторною хворобою COVID-19, спричиненою корона вірусом SaRS-Cov-2, за адресою: м. Суми, вул. Марко Вовчок, 2 (облаштування додаткових точок подачі кисню четвертого та шостого поверхів )</t>
  </si>
  <si>
    <t>12</t>
  </si>
  <si>
    <t xml:space="preserve">Капітальний ремонт  системи киснепостачання у відділеннях хірургічного корпусу №1 КНП "Клінічна лікарня №5" СМР, які надають медичну допомогу пацієнтам з гострою респіраторною хворобою COVID-19, спричиненою корона вірусом SaRS-Cov-2, за адресою м. Суми, вул. Марко Вовчок,2 (облаштування додаткових точок подачі кисню з встановленням кисневої станції)  </t>
  </si>
  <si>
    <t>13</t>
  </si>
  <si>
    <t xml:space="preserve">Капітальний ремонт системи киснепостачання у відділеннях хірургічного корпусу №1 КНП «Клінічна лікарня №5» СМР, які надають допомогу пацієнтам з гострою респіраторною хворобою COVID-19, спричиненою корона вірусом SaRS-Cov-2, за адресою: м.Суми, вул.Марко Вовчок, 2 (облаштування додаткових точок подачі кисню із встановленням кисневої станції) </t>
  </si>
  <si>
    <t>Поточний ремонт підвальних приміщень (під час воєнного стану) (операційного блоку, хірургічного відділення, відділення анестезіології з ліжками для інтенсивної терапії)</t>
  </si>
  <si>
    <t>травень-серпень</t>
  </si>
  <si>
    <t>УСЬОГО:</t>
  </si>
  <si>
    <t>КНП "Дитяча клінічна лікарня Святої Зінаїди" СМР</t>
  </si>
  <si>
    <t xml:space="preserve">Гідравлічні випробування трубопроводів системи водопроводу, гарячого  водопостачання та опалення </t>
  </si>
  <si>
    <t>послуга</t>
  </si>
  <si>
    <t>КНП "ДКЛ Святої Зінаїди" СМР</t>
  </si>
  <si>
    <t>ФОП Дегтярьов В.Е.</t>
  </si>
  <si>
    <t>до 01.09.2022р.</t>
  </si>
  <si>
    <t xml:space="preserve">Промивання з дезинфекцією трубопроводів </t>
  </si>
  <si>
    <t>Тех. обслуговування автомобіля, ремонт.</t>
  </si>
  <si>
    <t>ФОП "Гавриленко О.Г."</t>
  </si>
  <si>
    <t>2.2</t>
  </si>
  <si>
    <t>Охорона об'єкта та обслуговування сигналізації Троїцька</t>
  </si>
  <si>
    <t>Управління поліції охорони в Сумській облаті</t>
  </si>
  <si>
    <t>2.3</t>
  </si>
  <si>
    <t>Обсуговування ліфтів</t>
  </si>
  <si>
    <t>ТОВ "Керуючая компанія "Коменерго - Суми"</t>
  </si>
  <si>
    <t>2.4</t>
  </si>
  <si>
    <t>Охорона приміщень</t>
  </si>
  <si>
    <t>ТОВ "Альфа-Ю"</t>
  </si>
  <si>
    <t>2.6</t>
  </si>
  <si>
    <t>Спостреження за пожежною сигналізацією</t>
  </si>
  <si>
    <t>ТОВ "Спецавтоматика ЛТД"</t>
  </si>
  <si>
    <t>2.7</t>
  </si>
  <si>
    <t>Послуги з технічного обслуговування системи пожежної сигналізації та оповіщення про пожежу</t>
  </si>
  <si>
    <t>ТОВ "Альба-техсервіс"</t>
  </si>
  <si>
    <t>березень, червень, вересень, грудень</t>
  </si>
  <si>
    <t>2.9</t>
  </si>
  <si>
    <t>Технічне обслуговування механічного устаткування будівель (ліфти Троїцька 28)</t>
  </si>
  <si>
    <t>2.11</t>
  </si>
  <si>
    <t>Технічний огляд ліфта Троїцька 28(старий корпус)</t>
  </si>
  <si>
    <t>ТОВ "Експерт-ліфт"</t>
  </si>
  <si>
    <t>2.12</t>
  </si>
  <si>
    <t>Повірка засобів вимірювальної техніки</t>
  </si>
  <si>
    <t>ДП "Сумистандартметрологія"</t>
  </si>
  <si>
    <t>2.13</t>
  </si>
  <si>
    <t>Пожежна сигналізація Троїцька 28, Троїцька 57</t>
  </si>
  <si>
    <t>2.14</t>
  </si>
  <si>
    <t>Виконання ремонту запорно-регулюючої арматури та вентилів трубопроводів стояків, лежаків опалення і гарячого водопостачаня, в тому числі вентилів кранів для аварійного спускання води з теплопроводів</t>
  </si>
  <si>
    <t>підрядник не визначений</t>
  </si>
  <si>
    <t>до 02.09.2022р.</t>
  </si>
  <si>
    <t>2.15</t>
  </si>
  <si>
    <t>Виконання ремонту освітлення індивідуальних теплових пунктів та очищення проходів до обладнання і трубопроводів</t>
  </si>
  <si>
    <t>до 12.08.2022р.</t>
  </si>
  <si>
    <t>Виконання теплової ізоляції трубопроводів системи опалення та гарячого водопостачання у приміщеннях де непередбачено теплополстачання</t>
  </si>
  <si>
    <t>Капітальний ремонт будівлі Комунального некомерційного підприємства "Дитяча клінічна лікарня Святої Зінаїди" Сумської міської ради за адрессою : м.Суми вулюТроїцька,28 ( стаціонар, 2-х поверхова будівля)</t>
  </si>
  <si>
    <t>кв.м</t>
  </si>
  <si>
    <t>ТОВ "Сумиславбуд", ФОП Глух В.П.</t>
  </si>
  <si>
    <t>до 31.12.2022р.</t>
  </si>
  <si>
    <t>квітень</t>
  </si>
  <si>
    <t xml:space="preserve">січень-грудень </t>
  </si>
  <si>
    <t>Разом по лікарні</t>
  </si>
  <si>
    <t>КНП "Клінічна лікарня Святого Пантелеймона" СМР</t>
  </si>
  <si>
    <t>Заміна лічильника теплової енергії</t>
  </si>
  <si>
    <t>КНП "КЛ Святого Пантелеймона" СМР</t>
  </si>
  <si>
    <t>ТОВ "Інвест -ВІ"</t>
  </si>
  <si>
    <t>до 01.08.2022р.</t>
  </si>
  <si>
    <t>Перевірка технічного стану теплових пунктів вузлів обліку теплової енергії контрольно вимірювальних пристроїв та автоматики</t>
  </si>
  <si>
    <t xml:space="preserve">Проведення навчання відповідальних осіб за теплове господарство </t>
  </si>
  <si>
    <t>ТОВ "НВЦ Планета знань"</t>
  </si>
  <si>
    <t>до 15.08.2022р.</t>
  </si>
  <si>
    <t>Придбання дров для опалення Стецьківської АЗПСМ</t>
  </si>
  <si>
    <t>куб. м.</t>
  </si>
  <si>
    <t>Сумський лісгосп</t>
  </si>
  <si>
    <t>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 (заміна системи опалення чотириповерхової будівлі)</t>
  </si>
  <si>
    <t>ТОВ "БК Темп Інвест"</t>
  </si>
  <si>
    <t xml:space="preserve">Промивка системи опалення та виконання гідравлічного випробування системи опалення </t>
  </si>
  <si>
    <t>м. погонні</t>
  </si>
  <si>
    <t>ТОВ "Сумитеплоенерго"</t>
  </si>
  <si>
    <t>липень</t>
  </si>
  <si>
    <t>серпень</t>
  </si>
  <si>
    <t>КНП "Клінічний пологовий будинок Пресвятої Діви Марії" СМР</t>
  </si>
  <si>
    <t>1.1.</t>
  </si>
  <si>
    <t>Гідравлічні випробовування та гідропневматичне промивання системи опалення та водопідігрівального устаткування</t>
  </si>
  <si>
    <t>КНП "КПБ Пресвятої Діви Марії" СМР</t>
  </si>
  <si>
    <t>за рішенням тендерного комітету</t>
  </si>
  <si>
    <t>1.2.</t>
  </si>
  <si>
    <t>Електровипробування  електромереж та електрообладнання</t>
  </si>
  <si>
    <t>1.3.</t>
  </si>
  <si>
    <t>Техобслуговування автономного джерела живлення</t>
  </si>
  <si>
    <t>2.1.</t>
  </si>
  <si>
    <t>Метрологічна повірка манометрів опалювальної системи</t>
  </si>
  <si>
    <t>Впровадження та обслуговування Сумської міської системи моніторингу теплоспоживання будівель об'єктів галузі охорони здоров'я: КНП "Клінічний пологовий будинок Пресвятої Діви Марії" Сумської міської ради за адресою: м. Суми, вул. Троїцька, 20</t>
  </si>
  <si>
    <t>4.2.</t>
  </si>
  <si>
    <t>липень-серпень</t>
  </si>
  <si>
    <t>червень</t>
  </si>
  <si>
    <t>КНП "Клінічна стоматологічна поліклініка" СМР</t>
  </si>
  <si>
    <t>Гідравлічні випробування та промивка системи теплопостачання</t>
  </si>
  <si>
    <t>п.м.</t>
  </si>
  <si>
    <t>ТОВ " Сумитеплоенерго"</t>
  </si>
  <si>
    <t>КНП "Центр первинно медико-санітарної допомоги №1" СМР</t>
  </si>
  <si>
    <t>Проведення  промивки  та гідравлічного випробування системи опалення  (вул. Іллінська 48/50, пр-т.Курький,111)</t>
  </si>
  <si>
    <t>КНП "ЦПМСД №1" СМР</t>
  </si>
  <si>
    <t>червень-липень</t>
  </si>
  <si>
    <t>ТО вузла комерційного обліку теплової енергії</t>
  </si>
  <si>
    <t>Метрологічна повірка обладнання</t>
  </si>
  <si>
    <t>Проведення виміру опору контуру заземлення (вул. Іллінська 48/50, вул.О.Аніщенка,10, пр-т.Курький, 111)</t>
  </si>
  <si>
    <t>Проведення навчання посадових осіб і спеціалістів з Правил технічної експлуатації теплових установок і мереж та Правил підготовки теплових господарств до опалювального періоду, з питань пожежної безпеки, з питань цивільного захисту, с правил охорони праці, навчання та перевірка знань на різні групи допуску з електробезпеки.</t>
  </si>
  <si>
    <t>чол</t>
  </si>
  <si>
    <t>ТОВ НВЦ "Планета знань", НМЦ ЦЗ та БЖД Сум.обл., СумДУ</t>
  </si>
  <si>
    <t>Проведення перезарядки вогнегасників</t>
  </si>
  <si>
    <t>червень-грудень</t>
  </si>
  <si>
    <t>2.5</t>
  </si>
  <si>
    <t>Проведення обстеження та складання акту про результати огляду будівель та споруд</t>
  </si>
  <si>
    <t>травень-жовтень</t>
  </si>
  <si>
    <t>Послуги з проведення ТО вентиляційної системи</t>
  </si>
  <si>
    <t>ТОВ "Тіан-Сервіс"</t>
  </si>
  <si>
    <t>червень-серпень</t>
  </si>
  <si>
    <t>Організація перевірки та прочищення водостоків, зливних дренажів</t>
  </si>
  <si>
    <t xml:space="preserve">од. </t>
  </si>
  <si>
    <t>2.8</t>
  </si>
  <si>
    <t>Обстеження та техобслуговування пожежних кранів</t>
  </si>
  <si>
    <t>кран-комплект</t>
  </si>
  <si>
    <t>ПП "Вогнезахист"</t>
  </si>
  <si>
    <t>лютий</t>
  </si>
  <si>
    <t>Вивезення опалого листя</t>
  </si>
  <si>
    <t>прилегла територія</t>
  </si>
  <si>
    <t>листопад</t>
  </si>
  <si>
    <t xml:space="preserve">Послуги з капітального ремонту приміщень за адресою пр-т.Курький, 111 </t>
  </si>
  <si>
    <t>липень -грудень</t>
  </si>
  <si>
    <t>КНП "Центр первинно медико-санітарної допомоги №2" СМР</t>
  </si>
  <si>
    <t>Розділ 1. Заходи по підготовці теплогенеруючого обладнання до опалювального періоду (котельні, теплові пункти, бойлерні)</t>
  </si>
  <si>
    <t>Проведення поточного ремонту теплопункту</t>
  </si>
  <si>
    <t>Проведення повірки манометрів</t>
  </si>
  <si>
    <t>ДП Стандартметрологія</t>
  </si>
  <si>
    <t>Проведення промивки, гідравлічне випробовування внутрішньо-будівельних мереж опалювання будівель та споруд (вул. Привокзальна, 3-а)</t>
  </si>
  <si>
    <t>Вимірювання опору ізоляції, електровимірювальні роботи</t>
  </si>
  <si>
    <t>ПП Голохвост Є.</t>
  </si>
  <si>
    <t>Повірка лічильників води</t>
  </si>
  <si>
    <t>Розділ 11. Інші заходи по підготовці до осінньо-зимового періоду</t>
  </si>
  <si>
    <t>Підготовка транспорту підприємства до роботи в зимових умовах</t>
  </si>
  <si>
    <t>Прведення технічіного огляду протипожежних пристроїв та обладнання</t>
  </si>
  <si>
    <t>Разом:</t>
  </si>
  <si>
    <t xml:space="preserve">Розділ 111. Заходи з енергозбереження </t>
  </si>
  <si>
    <t>Заміна освітлювальних приладів на світлодіодні</t>
  </si>
  <si>
    <t>постійно</t>
  </si>
  <si>
    <t>Розділ 1У. Капітальні ремонти</t>
  </si>
  <si>
    <t>Завершення капітального ремонтуприміщень амбулаторій №№1 та 5</t>
  </si>
  <si>
    <t>кв.м.</t>
  </si>
  <si>
    <t>За результатами тендерних процедур</t>
  </si>
  <si>
    <t>Розділ У. Поточні ремонти</t>
  </si>
  <si>
    <t>травень-липень</t>
  </si>
  <si>
    <t>квітень-липень</t>
  </si>
  <si>
    <t>Разом по:</t>
  </si>
  <si>
    <t>Розділу 1</t>
  </si>
  <si>
    <t>Розділу 2</t>
  </si>
  <si>
    <t>Розділу 3</t>
  </si>
  <si>
    <t>Розділу 4</t>
  </si>
  <si>
    <t>Розділу 5</t>
  </si>
  <si>
    <t>Разом по розділам:</t>
  </si>
  <si>
    <t>КНП "Центральна міська клінічна лікарня" СМР</t>
  </si>
  <si>
    <t>по підготовці підпорядкованих лікувальних закладів до осінньо-зимового періоду 2022-2023 років</t>
  </si>
  <si>
    <t>вересень-листопад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</si>
</sst>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₴_-;\-* #,##0.00\ _₴_-;_-* &quot;-&quot;??\ _₴_-;_-@_-"/>
    <numFmt numFmtId="164" formatCode="0.0"/>
    <numFmt numFmtId="165" formatCode="#,##0.0"/>
    <numFmt numFmtId="167" formatCode="#,##0.0\ _₴;\-#,##0.0\ _₴"/>
    <numFmt numFmtId="168" formatCode="_-* #,##0.0_р_._-;\-* #,##0.0_р_._-;_-* &quot;-&quot;??_р_._-;_-@_-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0" fillId="0" borderId="0" applyFont="0" applyFill="0" applyBorder="0" applyAlignment="0" applyProtection="0"/>
    <xf numFmtId="0" fontId="19" fillId="0" borderId="0"/>
    <xf numFmtId="0" fontId="21" fillId="0" borderId="0"/>
    <xf numFmtId="0" fontId="21" fillId="0" borderId="0"/>
    <xf numFmtId="0" fontId="24" fillId="0" borderId="0"/>
    <xf numFmtId="0" fontId="28" fillId="0" borderId="0"/>
    <xf numFmtId="0" fontId="30" fillId="0" borderId="0"/>
    <xf numFmtId="0" fontId="16" fillId="0" borderId="0"/>
  </cellStyleXfs>
  <cellXfs count="31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3" fillId="0" borderId="1" xfId="0" applyFont="1" applyBorder="1"/>
    <xf numFmtId="164" fontId="1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4" fillId="4" borderId="1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5" fillId="5" borderId="1" xfId="0" applyFont="1" applyFill="1" applyBorder="1"/>
    <xf numFmtId="0" fontId="13" fillId="5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center" vertical="center"/>
    </xf>
    <xf numFmtId="164" fontId="12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/>
    <xf numFmtId="0" fontId="0" fillId="5" borderId="0" xfId="0" applyFill="1"/>
    <xf numFmtId="0" fontId="3" fillId="3" borderId="6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7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0" fillId="2" borderId="1" xfId="0" applyFill="1" applyBorder="1" applyAlignment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0" fontId="1" fillId="0" borderId="6" xfId="0" applyFont="1" applyBorder="1" applyAlignment="1"/>
    <xf numFmtId="0" fontId="8" fillId="0" borderId="1" xfId="0" applyFont="1" applyFill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1" xfId="0" applyBorder="1" applyAlignment="1"/>
    <xf numFmtId="0" fontId="16" fillId="0" borderId="6" xfId="2" applyFont="1" applyFill="1" applyBorder="1" applyAlignment="1">
      <alignment horizontal="left" wrapText="1"/>
    </xf>
    <xf numFmtId="0" fontId="1" fillId="0" borderId="1" xfId="3" applyFont="1" applyFill="1" applyBorder="1" applyAlignment="1">
      <alignment wrapText="1"/>
    </xf>
    <xf numFmtId="0" fontId="1" fillId="0" borderId="14" xfId="3" applyFont="1" applyFill="1" applyBorder="1" applyAlignment="1">
      <alignment wrapText="1"/>
    </xf>
    <xf numFmtId="0" fontId="1" fillId="0" borderId="1" xfId="3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2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20" fillId="0" borderId="1" xfId="2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4" applyNumberFormat="1" applyFont="1" applyFill="1" applyBorder="1" applyAlignment="1">
      <alignment horizontal="center" vertical="center"/>
    </xf>
    <xf numFmtId="164" fontId="16" fillId="0" borderId="1" xfId="5" applyNumberFormat="1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20" fillId="0" borderId="13" xfId="2" applyNumberFormat="1" applyFont="1" applyFill="1" applyBorder="1" applyAlignment="1">
      <alignment horizontal="center" vertical="center" wrapText="1"/>
    </xf>
    <xf numFmtId="164" fontId="1" fillId="0" borderId="13" xfId="4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5" borderId="14" xfId="0" applyFont="1" applyFill="1" applyBorder="1" applyAlignment="1"/>
    <xf numFmtId="3" fontId="2" fillId="5" borderId="14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25" fillId="6" borderId="15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/>
    <xf numFmtId="49" fontId="27" fillId="0" borderId="1" xfId="0" applyNumberFormat="1" applyFont="1" applyBorder="1" applyAlignment="1">
      <alignment horizontal="center"/>
    </xf>
    <xf numFmtId="0" fontId="27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0" fontId="27" fillId="7" borderId="1" xfId="0" applyFont="1" applyFill="1" applyBorder="1" applyAlignment="1">
      <alignment wrapText="1"/>
    </xf>
    <xf numFmtId="0" fontId="27" fillId="0" borderId="1" xfId="0" applyFont="1" applyBorder="1" applyAlignment="1">
      <alignment horizontal="center" vertical="center"/>
    </xf>
    <xf numFmtId="165" fontId="27" fillId="0" borderId="1" xfId="6" applyNumberFormat="1" applyFont="1" applyFill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/>
    <xf numFmtId="0" fontId="26" fillId="0" borderId="0" xfId="0" applyFont="1" applyFill="1" applyBorder="1" applyAlignment="1">
      <alignment horizontal="center"/>
    </xf>
    <xf numFmtId="0" fontId="27" fillId="0" borderId="0" xfId="0" applyFont="1" applyFill="1"/>
    <xf numFmtId="49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left" vertical="center" wrapText="1"/>
    </xf>
    <xf numFmtId="43" fontId="27" fillId="0" borderId="1" xfId="1" applyFont="1" applyBorder="1" applyAlignment="1">
      <alignment vertical="center" wrapText="1"/>
    </xf>
    <xf numFmtId="0" fontId="26" fillId="7" borderId="0" xfId="0" applyFont="1" applyFill="1" applyBorder="1" applyAlignment="1">
      <alignment horizontal="center" wrapText="1"/>
    </xf>
    <xf numFmtId="49" fontId="27" fillId="0" borderId="1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27" fillId="0" borderId="1" xfId="0" applyNumberFormat="1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/>
    </xf>
    <xf numFmtId="0" fontId="27" fillId="0" borderId="1" xfId="0" applyFont="1" applyBorder="1"/>
    <xf numFmtId="0" fontId="27" fillId="0" borderId="6" xfId="0" applyFont="1" applyBorder="1"/>
    <xf numFmtId="0" fontId="25" fillId="2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left" vertical="center" wrapText="1"/>
    </xf>
    <xf numFmtId="0" fontId="27" fillId="2" borderId="1" xfId="0" applyFont="1" applyFill="1" applyBorder="1"/>
    <xf numFmtId="164" fontId="27" fillId="2" borderId="1" xfId="0" applyNumberFormat="1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7" fillId="2" borderId="0" xfId="0" applyFont="1" applyFill="1"/>
    <xf numFmtId="0" fontId="25" fillId="2" borderId="17" xfId="0" applyFont="1" applyFill="1" applyBorder="1" applyAlignment="1">
      <alignment horizontal="center"/>
    </xf>
    <xf numFmtId="0" fontId="27" fillId="2" borderId="17" xfId="0" applyFont="1" applyFill="1" applyBorder="1" applyAlignment="1">
      <alignment horizontal="left" vertical="center" wrapText="1"/>
    </xf>
    <xf numFmtId="0" fontId="27" fillId="2" borderId="17" xfId="0" applyFont="1" applyFill="1" applyBorder="1"/>
    <xf numFmtId="164" fontId="27" fillId="2" borderId="13" xfId="0" applyNumberFormat="1" applyFont="1" applyFill="1" applyBorder="1" applyAlignment="1">
      <alignment horizontal="center" wrapText="1"/>
    </xf>
    <xf numFmtId="43" fontId="27" fillId="2" borderId="13" xfId="1" applyFont="1" applyFill="1" applyBorder="1" applyAlignment="1">
      <alignment vertical="center" wrapText="1"/>
    </xf>
    <xf numFmtId="0" fontId="27" fillId="2" borderId="15" xfId="0" applyFont="1" applyFill="1" applyBorder="1"/>
    <xf numFmtId="164" fontId="27" fillId="2" borderId="1" xfId="0" applyNumberFormat="1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6" xfId="0" applyFont="1" applyFill="1" applyBorder="1"/>
    <xf numFmtId="0" fontId="25" fillId="2" borderId="1" xfId="0" applyFont="1" applyFill="1" applyBorder="1"/>
    <xf numFmtId="0" fontId="25" fillId="8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left" vertical="center" wrapText="1"/>
    </xf>
    <xf numFmtId="0" fontId="27" fillId="8" borderId="1" xfId="0" applyFont="1" applyFill="1" applyBorder="1"/>
    <xf numFmtId="164" fontId="27" fillId="8" borderId="1" xfId="0" applyNumberFormat="1" applyFont="1" applyFill="1" applyBorder="1" applyAlignment="1">
      <alignment horizontal="center"/>
    </xf>
    <xf numFmtId="0" fontId="26" fillId="8" borderId="0" xfId="0" applyFont="1" applyFill="1" applyBorder="1" applyAlignment="1">
      <alignment horizontal="center"/>
    </xf>
    <xf numFmtId="0" fontId="27" fillId="8" borderId="0" xfId="0" applyFont="1" applyFill="1"/>
    <xf numFmtId="164" fontId="27" fillId="8" borderId="1" xfId="0" applyNumberFormat="1" applyFont="1" applyFill="1" applyBorder="1" applyAlignment="1">
      <alignment horizontal="center" vertical="center"/>
    </xf>
    <xf numFmtId="0" fontId="27" fillId="8" borderId="6" xfId="0" applyFont="1" applyFill="1" applyBorder="1"/>
    <xf numFmtId="43" fontId="27" fillId="0" borderId="1" xfId="1" applyFont="1" applyFill="1" applyBorder="1" applyAlignment="1">
      <alignment horizontal="center" vertical="center" wrapText="1"/>
    </xf>
    <xf numFmtId="167" fontId="27" fillId="0" borderId="1" xfId="1" applyNumberFormat="1" applyFont="1" applyFill="1" applyBorder="1" applyAlignment="1">
      <alignment horizontal="center" vertical="center" wrapText="1"/>
    </xf>
    <xf numFmtId="43" fontId="27" fillId="7" borderId="1" xfId="1" applyFont="1" applyFill="1" applyBorder="1" applyAlignment="1">
      <alignment horizontal="center" vertical="center" wrapText="1"/>
    </xf>
    <xf numFmtId="43" fontId="27" fillId="0" borderId="1" xfId="1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/>
    </xf>
    <xf numFmtId="0" fontId="14" fillId="5" borderId="1" xfId="0" applyFont="1" applyFill="1" applyBorder="1"/>
    <xf numFmtId="0" fontId="0" fillId="5" borderId="1" xfId="0" applyFill="1" applyBorder="1" applyAlignment="1">
      <alignment vertical="top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43" fontId="12" fillId="5" borderId="1" xfId="0" applyNumberFormat="1" applyFont="1" applyFill="1" applyBorder="1"/>
    <xf numFmtId="0" fontId="1" fillId="0" borderId="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/>
    </xf>
    <xf numFmtId="0" fontId="1" fillId="2" borderId="14" xfId="0" applyFont="1" applyFill="1" applyBorder="1"/>
    <xf numFmtId="0" fontId="2" fillId="2" borderId="14" xfId="0" applyFont="1" applyFill="1" applyBorder="1"/>
    <xf numFmtId="0" fontId="0" fillId="2" borderId="14" xfId="0" applyFill="1" applyBorder="1"/>
    <xf numFmtId="0" fontId="14" fillId="5" borderId="6" xfId="0" applyFont="1" applyFill="1" applyBorder="1" applyAlignment="1">
      <alignment horizontal="left"/>
    </xf>
    <xf numFmtId="0" fontId="14" fillId="5" borderId="8" xfId="0" applyFont="1" applyFill="1" applyBorder="1" applyAlignment="1">
      <alignment horizontal="left"/>
    </xf>
    <xf numFmtId="164" fontId="11" fillId="5" borderId="1" xfId="0" applyNumberFormat="1" applyFont="1" applyFill="1" applyBorder="1"/>
    <xf numFmtId="0" fontId="29" fillId="0" borderId="18" xfId="0" applyFont="1" applyBorder="1" applyAlignment="1">
      <alignment horizontal="center" wrapText="1"/>
    </xf>
    <xf numFmtId="0" fontId="16" fillId="0" borderId="1" xfId="7" applyFont="1" applyFill="1" applyBorder="1" applyAlignment="1">
      <alignment horizontal="left" wrapText="1"/>
    </xf>
    <xf numFmtId="0" fontId="16" fillId="0" borderId="1" xfId="7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/>
    </xf>
    <xf numFmtId="0" fontId="20" fillId="0" borderId="1" xfId="0" applyFont="1" applyBorder="1" applyAlignment="1"/>
    <xf numFmtId="0" fontId="31" fillId="0" borderId="1" xfId="5" applyFont="1" applyFill="1" applyBorder="1" applyAlignment="1">
      <alignment horizontal="center"/>
    </xf>
    <xf numFmtId="1" fontId="16" fillId="0" borderId="1" xfId="5" applyNumberFormat="1" applyFont="1" applyFill="1" applyBorder="1" applyAlignment="1">
      <alignment horizontal="center"/>
    </xf>
    <xf numFmtId="164" fontId="32" fillId="0" borderId="1" xfId="5" applyNumberFormat="1" applyFont="1" applyFill="1" applyBorder="1" applyAlignment="1">
      <alignment horizontal="center"/>
    </xf>
    <xf numFmtId="2" fontId="32" fillId="0" borderId="1" xfId="5" applyNumberFormat="1" applyFont="1" applyFill="1" applyBorder="1" applyAlignment="1">
      <alignment horizontal="center"/>
    </xf>
    <xf numFmtId="2" fontId="32" fillId="0" borderId="1" xfId="0" applyNumberFormat="1" applyFont="1" applyFill="1" applyBorder="1" applyAlignment="1">
      <alignment wrapText="1"/>
    </xf>
    <xf numFmtId="0" fontId="16" fillId="0" borderId="1" xfId="8" applyFont="1" applyFill="1" applyBorder="1" applyAlignment="1">
      <alignment wrapText="1"/>
    </xf>
    <xf numFmtId="0" fontId="16" fillId="0" borderId="1" xfId="8" applyFont="1" applyFill="1" applyBorder="1" applyAlignment="1">
      <alignment horizontal="center" wrapText="1"/>
    </xf>
    <xf numFmtId="0" fontId="16" fillId="0" borderId="1" xfId="2" applyFont="1" applyFill="1" applyBorder="1" applyAlignment="1">
      <alignment horizontal="center" wrapText="1"/>
    </xf>
    <xf numFmtId="168" fontId="27" fillId="0" borderId="1" xfId="1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2" borderId="0" xfId="0" applyFill="1"/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vertical="center"/>
    </xf>
    <xf numFmtId="164" fontId="29" fillId="0" borderId="1" xfId="1" applyNumberFormat="1" applyFont="1" applyBorder="1" applyAlignment="1">
      <alignment horizontal="center" vertical="center" wrapText="1"/>
    </xf>
    <xf numFmtId="164" fontId="27" fillId="0" borderId="1" xfId="1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8" fontId="27" fillId="0" borderId="1" xfId="1" applyNumberFormat="1" applyFont="1" applyBorder="1" applyAlignment="1">
      <alignment horizontal="center" vertical="center" wrapText="1"/>
    </xf>
    <xf numFmtId="0" fontId="1" fillId="2" borderId="14" xfId="0" applyFont="1" applyFill="1" applyBorder="1" applyAlignment="1"/>
    <xf numFmtId="0" fontId="2" fillId="2" borderId="14" xfId="0" applyFont="1" applyFill="1" applyBorder="1" applyAlignment="1"/>
    <xf numFmtId="164" fontId="2" fillId="2" borderId="14" xfId="0" applyNumberFormat="1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left"/>
    </xf>
    <xf numFmtId="0" fontId="12" fillId="5" borderId="8" xfId="0" applyFont="1" applyFill="1" applyBorder="1" applyAlignment="1">
      <alignment horizontal="left"/>
    </xf>
    <xf numFmtId="164" fontId="14" fillId="5" borderId="1" xfId="0" applyNumberFormat="1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4" fontId="20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1" fillId="2" borderId="1" xfId="0" applyFont="1" applyFill="1" applyBorder="1"/>
    <xf numFmtId="0" fontId="20" fillId="0" borderId="1" xfId="0" applyNumberFormat="1" applyFont="1" applyFill="1" applyBorder="1" applyAlignment="1" applyProtection="1">
      <alignment horizontal="left" vertical="top" wrapText="1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horizontal="center" vertical="center"/>
    </xf>
    <xf numFmtId="0" fontId="34" fillId="5" borderId="6" xfId="0" applyFont="1" applyFill="1" applyBorder="1" applyAlignment="1">
      <alignment horizontal="left"/>
    </xf>
    <xf numFmtId="0" fontId="34" fillId="5" borderId="8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2" fillId="5" borderId="1" xfId="0" applyFont="1" applyFill="1" applyBorder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6" fillId="0" borderId="6" xfId="0" applyNumberFormat="1" applyFont="1" applyFill="1" applyBorder="1" applyAlignment="1">
      <alignment horizontal="left" wrapText="1"/>
    </xf>
    <xf numFmtId="0" fontId="16" fillId="0" borderId="1" xfId="0" applyNumberFormat="1" applyFont="1" applyFill="1" applyBorder="1" applyAlignment="1">
      <alignment horizontal="left" wrapText="1"/>
    </xf>
    <xf numFmtId="0" fontId="7" fillId="0" borderId="14" xfId="0" applyFont="1" applyBorder="1" applyAlignment="1">
      <alignment horizontal="justify" vertical="top"/>
    </xf>
    <xf numFmtId="0" fontId="35" fillId="3" borderId="6" xfId="0" applyFont="1" applyFill="1" applyBorder="1" applyAlignment="1">
      <alignment horizontal="center"/>
    </xf>
    <xf numFmtId="0" fontId="35" fillId="3" borderId="7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6" fillId="2" borderId="1" xfId="0" applyFont="1" applyFill="1" applyBorder="1" applyAlignment="1">
      <alignment vertical="top"/>
    </xf>
    <xf numFmtId="0" fontId="37" fillId="2" borderId="1" xfId="0" applyFont="1" applyFill="1" applyBorder="1" applyAlignment="1">
      <alignment horizontal="left"/>
    </xf>
    <xf numFmtId="0" fontId="36" fillId="2" borderId="1" xfId="0" applyFont="1" applyFill="1" applyBorder="1" applyAlignment="1">
      <alignment horizontal="left"/>
    </xf>
    <xf numFmtId="0" fontId="38" fillId="2" borderId="1" xfId="0" applyFont="1" applyFill="1" applyBorder="1" applyAlignment="1">
      <alignment horizontal="justify" vertical="top"/>
    </xf>
    <xf numFmtId="0" fontId="22" fillId="2" borderId="1" xfId="0" applyFont="1" applyFill="1" applyBorder="1" applyAlignment="1">
      <alignment horizontal="left"/>
    </xf>
    <xf numFmtId="0" fontId="40" fillId="5" borderId="6" xfId="0" applyFont="1" applyFill="1" applyBorder="1" applyAlignment="1">
      <alignment horizontal="center" vertical="top"/>
    </xf>
    <xf numFmtId="0" fontId="40" fillId="5" borderId="8" xfId="0" applyFont="1" applyFill="1" applyBorder="1" applyAlignment="1">
      <alignment horizontal="center" vertical="top"/>
    </xf>
    <xf numFmtId="0" fontId="39" fillId="5" borderId="1" xfId="0" applyFont="1" applyFill="1" applyBorder="1" applyAlignment="1">
      <alignment vertical="top"/>
    </xf>
    <xf numFmtId="0" fontId="37" fillId="2" borderId="1" xfId="0" applyFont="1" applyFill="1" applyBorder="1" applyAlignment="1">
      <alignment horizontal="center" vertical="center"/>
    </xf>
    <xf numFmtId="164" fontId="37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164" fontId="40" fillId="5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0" xfId="4"/>
    <cellStyle name="Обычный 2 2" xfId="8"/>
    <cellStyle name="Обычный 9" xfId="3"/>
    <cellStyle name="Обычный_клініка дружня_2020 2" xfId="6"/>
    <cellStyle name="Обычный_осінь-зима-2007" xfId="7"/>
    <cellStyle name="Обычный_проект 010116" xfId="2"/>
    <cellStyle name="Стиль 1" xf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tabSelected="1" view="pageBreakPreview" zoomScale="90" zoomScaleNormal="100" zoomScaleSheetLayoutView="90" workbookViewId="0">
      <selection activeCell="N8" sqref="N8"/>
    </sheetView>
  </sheetViews>
  <sheetFormatPr defaultRowHeight="15" x14ac:dyDescent="0.25"/>
  <cols>
    <col min="1" max="1" width="7.42578125" customWidth="1"/>
    <col min="2" max="2" width="31" style="23" customWidth="1"/>
    <col min="3" max="3" width="8.85546875" style="16"/>
    <col min="4" max="4" width="10.5703125" style="16" customWidth="1"/>
    <col min="5" max="5" width="13" style="16" customWidth="1"/>
    <col min="6" max="6" width="10.7109375" style="16" customWidth="1"/>
    <col min="7" max="7" width="13.140625" customWidth="1"/>
    <col min="8" max="8" width="18" style="27" customWidth="1"/>
    <col min="9" max="9" width="12.5703125" customWidth="1"/>
    <col min="10" max="10" width="15.140625" customWidth="1"/>
    <col min="11" max="11" width="24.7109375" customWidth="1"/>
    <col min="12" max="12" width="13.85546875" customWidth="1"/>
  </cols>
  <sheetData>
    <row r="1" spans="1:12" ht="18.75" x14ac:dyDescent="0.25">
      <c r="A1" s="33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 x14ac:dyDescent="0.25">
      <c r="A2" s="35" t="s">
        <v>294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.75" thickBot="1" x14ac:dyDescent="0.3"/>
    <row r="4" spans="1:12" ht="17.25" customHeight="1" thickTop="1" thickBot="1" x14ac:dyDescent="0.3">
      <c r="A4" s="45" t="s">
        <v>5</v>
      </c>
      <c r="B4" s="47" t="s">
        <v>6</v>
      </c>
      <c r="C4" s="49" t="s">
        <v>7</v>
      </c>
      <c r="D4" s="49" t="s">
        <v>8</v>
      </c>
      <c r="E4" s="49" t="s">
        <v>9</v>
      </c>
      <c r="F4" s="49" t="s">
        <v>10</v>
      </c>
      <c r="G4" s="40" t="s">
        <v>11</v>
      </c>
      <c r="H4" s="41"/>
      <c r="I4" s="41"/>
      <c r="J4" s="41"/>
      <c r="K4" s="41"/>
      <c r="L4" s="316" t="s">
        <v>21</v>
      </c>
    </row>
    <row r="5" spans="1:12" ht="32.25" thickBot="1" x14ac:dyDescent="0.3">
      <c r="A5" s="46"/>
      <c r="B5" s="48"/>
      <c r="C5" s="46"/>
      <c r="D5" s="46"/>
      <c r="E5" s="46"/>
      <c r="F5" s="46"/>
      <c r="G5" s="10" t="s">
        <v>22</v>
      </c>
      <c r="H5" s="24" t="s">
        <v>12</v>
      </c>
      <c r="I5" s="9" t="s">
        <v>13</v>
      </c>
      <c r="J5" s="9" t="s">
        <v>14</v>
      </c>
      <c r="K5" s="314" t="s">
        <v>15</v>
      </c>
      <c r="L5" s="317"/>
    </row>
    <row r="6" spans="1:12" ht="18.75" x14ac:dyDescent="0.3">
      <c r="A6" s="66" t="s">
        <v>293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315"/>
    </row>
    <row r="7" spans="1:12" ht="15.75" customHeight="1" x14ac:dyDescent="0.25">
      <c r="A7" s="37" t="s">
        <v>16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1:12" ht="45" x14ac:dyDescent="0.25">
      <c r="A8" s="3" t="s">
        <v>1</v>
      </c>
      <c r="B8" s="19" t="s">
        <v>39</v>
      </c>
      <c r="C8" s="13" t="s">
        <v>26</v>
      </c>
      <c r="D8" s="31">
        <v>4</v>
      </c>
      <c r="E8" s="32" t="s">
        <v>27</v>
      </c>
      <c r="F8" s="32" t="s">
        <v>36</v>
      </c>
      <c r="G8" s="64">
        <v>0</v>
      </c>
      <c r="H8" s="64">
        <v>0</v>
      </c>
      <c r="I8" s="64">
        <v>0</v>
      </c>
      <c r="J8" s="64">
        <v>0</v>
      </c>
      <c r="K8" s="55">
        <f>SUM(G8:J8)</f>
        <v>0</v>
      </c>
      <c r="L8" s="67" t="s">
        <v>250</v>
      </c>
    </row>
    <row r="9" spans="1:12" ht="45" x14ac:dyDescent="0.25">
      <c r="A9" s="3" t="s">
        <v>23</v>
      </c>
      <c r="B9" s="19" t="s">
        <v>28</v>
      </c>
      <c r="C9" s="13" t="s">
        <v>29</v>
      </c>
      <c r="D9" s="31">
        <v>46</v>
      </c>
      <c r="E9" s="32" t="s">
        <v>27</v>
      </c>
      <c r="F9" s="32" t="s">
        <v>37</v>
      </c>
      <c r="G9" s="64">
        <v>5</v>
      </c>
      <c r="H9" s="64">
        <v>0</v>
      </c>
      <c r="I9" s="64">
        <v>0</v>
      </c>
      <c r="J9" s="64">
        <v>0</v>
      </c>
      <c r="K9" s="55">
        <f t="shared" ref="K9:K12" si="0">SUM(G9:J9)</f>
        <v>5</v>
      </c>
      <c r="L9" s="67" t="s">
        <v>250</v>
      </c>
    </row>
    <row r="10" spans="1:12" ht="45" x14ac:dyDescent="0.25">
      <c r="A10" s="3" t="s">
        <v>24</v>
      </c>
      <c r="B10" s="19" t="s">
        <v>30</v>
      </c>
      <c r="C10" s="13" t="s">
        <v>31</v>
      </c>
      <c r="D10" s="31">
        <v>4</v>
      </c>
      <c r="E10" s="32" t="s">
        <v>27</v>
      </c>
      <c r="F10" s="32" t="s">
        <v>36</v>
      </c>
      <c r="G10" s="64">
        <v>0</v>
      </c>
      <c r="H10" s="64">
        <v>0</v>
      </c>
      <c r="I10" s="64">
        <v>0</v>
      </c>
      <c r="J10" s="64">
        <v>0</v>
      </c>
      <c r="K10" s="55">
        <f t="shared" si="0"/>
        <v>0</v>
      </c>
      <c r="L10" s="67" t="s">
        <v>250</v>
      </c>
    </row>
    <row r="11" spans="1:12" ht="60" x14ac:dyDescent="0.25">
      <c r="A11" s="3" t="s">
        <v>25</v>
      </c>
      <c r="B11" s="19" t="s">
        <v>32</v>
      </c>
      <c r="C11" s="13" t="s">
        <v>33</v>
      </c>
      <c r="D11" s="31">
        <v>6</v>
      </c>
      <c r="E11" s="32" t="s">
        <v>27</v>
      </c>
      <c r="F11" s="32" t="s">
        <v>38</v>
      </c>
      <c r="G11" s="64">
        <v>30</v>
      </c>
      <c r="H11" s="64">
        <v>0</v>
      </c>
      <c r="I11" s="64">
        <v>0</v>
      </c>
      <c r="J11" s="64">
        <v>0</v>
      </c>
      <c r="K11" s="55">
        <f t="shared" si="0"/>
        <v>30</v>
      </c>
      <c r="L11" s="67" t="s">
        <v>250</v>
      </c>
    </row>
    <row r="12" spans="1:12" ht="60" x14ac:dyDescent="0.25">
      <c r="A12" s="3" t="s">
        <v>35</v>
      </c>
      <c r="B12" s="19" t="s">
        <v>34</v>
      </c>
      <c r="C12" s="13" t="s">
        <v>26</v>
      </c>
      <c r="D12" s="13">
        <v>1</v>
      </c>
      <c r="E12" s="17" t="s">
        <v>27</v>
      </c>
      <c r="F12" s="17" t="s">
        <v>36</v>
      </c>
      <c r="G12" s="64">
        <v>0</v>
      </c>
      <c r="H12" s="64">
        <v>0</v>
      </c>
      <c r="I12" s="64">
        <v>0</v>
      </c>
      <c r="J12" s="64">
        <v>0</v>
      </c>
      <c r="K12" s="55">
        <f t="shared" si="0"/>
        <v>0</v>
      </c>
      <c r="L12" s="67" t="s">
        <v>250</v>
      </c>
    </row>
    <row r="13" spans="1:12" x14ac:dyDescent="0.25">
      <c r="A13" s="4" t="s">
        <v>15</v>
      </c>
      <c r="B13" s="20"/>
      <c r="C13" s="14"/>
      <c r="D13" s="14"/>
      <c r="E13" s="14"/>
      <c r="F13" s="14"/>
      <c r="G13" s="14">
        <f>SUM(G8:G12)</f>
        <v>35</v>
      </c>
      <c r="H13" s="14">
        <f t="shared" ref="H13:J13" si="1">SUM(H8:H12)</f>
        <v>0</v>
      </c>
      <c r="I13" s="14">
        <f t="shared" si="1"/>
        <v>0</v>
      </c>
      <c r="J13" s="14">
        <f t="shared" si="1"/>
        <v>0</v>
      </c>
      <c r="K13" s="53">
        <f>SUM(K8:K12)</f>
        <v>35</v>
      </c>
      <c r="L13" s="12"/>
    </row>
    <row r="14" spans="1:12" ht="15.75" x14ac:dyDescent="0.25">
      <c r="A14" s="42" t="s">
        <v>17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4"/>
    </row>
    <row r="15" spans="1:12" ht="45" x14ac:dyDescent="0.25">
      <c r="A15" s="8" t="s">
        <v>40</v>
      </c>
      <c r="B15" s="19" t="s">
        <v>41</v>
      </c>
      <c r="C15" s="13" t="s">
        <v>42</v>
      </c>
      <c r="D15" s="31">
        <v>150</v>
      </c>
      <c r="E15" s="17" t="s">
        <v>27</v>
      </c>
      <c r="F15" s="18">
        <v>0</v>
      </c>
      <c r="G15" s="58">
        <v>15</v>
      </c>
      <c r="H15" s="13">
        <v>0</v>
      </c>
      <c r="I15" s="13">
        <v>0</v>
      </c>
      <c r="J15" s="13">
        <v>0</v>
      </c>
      <c r="K15" s="55">
        <f t="shared" ref="K15:K25" si="2">SUM(G15:J15)</f>
        <v>15</v>
      </c>
      <c r="L15" s="67" t="s">
        <v>143</v>
      </c>
    </row>
    <row r="16" spans="1:12" ht="45" x14ac:dyDescent="0.25">
      <c r="A16" s="8" t="s">
        <v>43</v>
      </c>
      <c r="B16" s="19" t="s">
        <v>44</v>
      </c>
      <c r="C16" s="13" t="s">
        <v>42</v>
      </c>
      <c r="D16" s="31" t="s">
        <v>61</v>
      </c>
      <c r="E16" s="17" t="s">
        <v>27</v>
      </c>
      <c r="F16" s="18">
        <v>0</v>
      </c>
      <c r="G16" s="58">
        <v>0</v>
      </c>
      <c r="H16" s="13">
        <v>0</v>
      </c>
      <c r="I16" s="13">
        <v>0</v>
      </c>
      <c r="J16" s="13">
        <v>0</v>
      </c>
      <c r="K16" s="55">
        <f t="shared" si="2"/>
        <v>0</v>
      </c>
      <c r="L16" s="67" t="s">
        <v>143</v>
      </c>
    </row>
    <row r="17" spans="1:12" ht="45" x14ac:dyDescent="0.25">
      <c r="A17" s="8" t="s">
        <v>45</v>
      </c>
      <c r="B17" s="19" t="s">
        <v>46</v>
      </c>
      <c r="C17" s="13" t="s">
        <v>42</v>
      </c>
      <c r="D17" s="31" t="s">
        <v>60</v>
      </c>
      <c r="E17" s="17" t="s">
        <v>27</v>
      </c>
      <c r="F17" s="18">
        <v>0</v>
      </c>
      <c r="G17" s="58">
        <v>6</v>
      </c>
      <c r="H17" s="13">
        <v>0</v>
      </c>
      <c r="I17" s="13">
        <v>0</v>
      </c>
      <c r="J17" s="13">
        <v>0</v>
      </c>
      <c r="K17" s="55">
        <f t="shared" si="2"/>
        <v>6</v>
      </c>
      <c r="L17" s="67" t="s">
        <v>143</v>
      </c>
    </row>
    <row r="18" spans="1:12" ht="60" x14ac:dyDescent="0.25">
      <c r="A18" s="8" t="s">
        <v>47</v>
      </c>
      <c r="B18" s="19" t="s">
        <v>48</v>
      </c>
      <c r="C18" s="13" t="s">
        <v>49</v>
      </c>
      <c r="D18" s="31">
        <v>3</v>
      </c>
      <c r="E18" s="17" t="s">
        <v>27</v>
      </c>
      <c r="F18" s="18">
        <v>0</v>
      </c>
      <c r="G18" s="59">
        <v>5</v>
      </c>
      <c r="H18" s="13">
        <v>0</v>
      </c>
      <c r="I18" s="13">
        <v>0</v>
      </c>
      <c r="J18" s="13">
        <v>0</v>
      </c>
      <c r="K18" s="55">
        <f t="shared" si="2"/>
        <v>5</v>
      </c>
      <c r="L18" s="67" t="s">
        <v>143</v>
      </c>
    </row>
    <row r="19" spans="1:12" ht="30" x14ac:dyDescent="0.25">
      <c r="A19" s="8" t="s">
        <v>50</v>
      </c>
      <c r="B19" s="19" t="s">
        <v>51</v>
      </c>
      <c r="C19" s="13"/>
      <c r="D19" s="13"/>
      <c r="E19" s="17"/>
      <c r="F19" s="18">
        <v>0</v>
      </c>
      <c r="G19" s="17"/>
      <c r="H19" s="13">
        <v>0</v>
      </c>
      <c r="I19" s="13">
        <v>0</v>
      </c>
      <c r="J19" s="13">
        <v>0</v>
      </c>
      <c r="K19" s="13"/>
      <c r="L19" s="67" t="s">
        <v>295</v>
      </c>
    </row>
    <row r="20" spans="1:12" ht="45" x14ac:dyDescent="0.25">
      <c r="A20" s="8"/>
      <c r="B20" s="19" t="s">
        <v>52</v>
      </c>
      <c r="C20" s="13" t="s">
        <v>53</v>
      </c>
      <c r="D20" s="13">
        <v>12000</v>
      </c>
      <c r="E20" s="17" t="s">
        <v>27</v>
      </c>
      <c r="F20" s="18">
        <v>0</v>
      </c>
      <c r="G20" s="58">
        <v>132</v>
      </c>
      <c r="H20" s="13">
        <v>0</v>
      </c>
      <c r="I20" s="13">
        <v>0</v>
      </c>
      <c r="J20" s="13">
        <v>0</v>
      </c>
      <c r="K20" s="55">
        <f t="shared" si="2"/>
        <v>132</v>
      </c>
      <c r="L20" s="67" t="s">
        <v>295</v>
      </c>
    </row>
    <row r="21" spans="1:12" ht="45" x14ac:dyDescent="0.25">
      <c r="A21" s="8"/>
      <c r="B21" s="19" t="s">
        <v>54</v>
      </c>
      <c r="C21" s="13" t="s">
        <v>53</v>
      </c>
      <c r="D21" s="13">
        <v>2000</v>
      </c>
      <c r="E21" s="17" t="s">
        <v>27</v>
      </c>
      <c r="F21" s="18">
        <v>0</v>
      </c>
      <c r="G21" s="58">
        <v>16</v>
      </c>
      <c r="H21" s="13">
        <v>0</v>
      </c>
      <c r="I21" s="13">
        <v>0</v>
      </c>
      <c r="J21" s="13">
        <v>0</v>
      </c>
      <c r="K21" s="55">
        <f t="shared" si="2"/>
        <v>16</v>
      </c>
      <c r="L21" s="67" t="s">
        <v>295</v>
      </c>
    </row>
    <row r="22" spans="1:12" ht="45" x14ac:dyDescent="0.25">
      <c r="A22" s="8"/>
      <c r="B22" s="19" t="s">
        <v>55</v>
      </c>
      <c r="C22" s="13" t="s">
        <v>53</v>
      </c>
      <c r="D22" s="13">
        <v>2000</v>
      </c>
      <c r="E22" s="17" t="s">
        <v>27</v>
      </c>
      <c r="F22" s="18">
        <v>0</v>
      </c>
      <c r="G22" s="58">
        <v>16</v>
      </c>
      <c r="H22" s="13">
        <v>0</v>
      </c>
      <c r="I22" s="13">
        <v>0</v>
      </c>
      <c r="J22" s="13">
        <v>0</v>
      </c>
      <c r="K22" s="55">
        <f t="shared" si="2"/>
        <v>16</v>
      </c>
      <c r="L22" s="67" t="s">
        <v>295</v>
      </c>
    </row>
    <row r="23" spans="1:12" ht="45" x14ac:dyDescent="0.25">
      <c r="A23" s="8"/>
      <c r="B23" s="19" t="s">
        <v>56</v>
      </c>
      <c r="C23" s="13" t="s">
        <v>53</v>
      </c>
      <c r="D23" s="13">
        <v>1200</v>
      </c>
      <c r="E23" s="17" t="s">
        <v>27</v>
      </c>
      <c r="F23" s="18">
        <v>0</v>
      </c>
      <c r="G23" s="58">
        <v>13.2</v>
      </c>
      <c r="H23" s="13">
        <v>0</v>
      </c>
      <c r="I23" s="13">
        <v>0</v>
      </c>
      <c r="J23" s="13">
        <v>0</v>
      </c>
      <c r="K23" s="55">
        <f t="shared" si="2"/>
        <v>13.2</v>
      </c>
      <c r="L23" s="67" t="s">
        <v>295</v>
      </c>
    </row>
    <row r="24" spans="1:12" ht="45" x14ac:dyDescent="0.25">
      <c r="A24" s="8"/>
      <c r="B24" s="19" t="s">
        <v>57</v>
      </c>
      <c r="C24" s="13" t="s">
        <v>53</v>
      </c>
      <c r="D24" s="13">
        <v>2000</v>
      </c>
      <c r="E24" s="17" t="s">
        <v>27</v>
      </c>
      <c r="F24" s="18">
        <v>0</v>
      </c>
      <c r="G24" s="58">
        <v>14</v>
      </c>
      <c r="H24" s="13">
        <v>0</v>
      </c>
      <c r="I24" s="13">
        <v>0</v>
      </c>
      <c r="J24" s="13">
        <v>0</v>
      </c>
      <c r="K24" s="55">
        <f t="shared" si="2"/>
        <v>14</v>
      </c>
      <c r="L24" s="67" t="s">
        <v>295</v>
      </c>
    </row>
    <row r="25" spans="1:12" ht="45" x14ac:dyDescent="0.25">
      <c r="A25" s="8"/>
      <c r="B25" s="19" t="s">
        <v>58</v>
      </c>
      <c r="C25" s="13" t="s">
        <v>59</v>
      </c>
      <c r="D25" s="13">
        <v>200</v>
      </c>
      <c r="E25" s="17" t="s">
        <v>27</v>
      </c>
      <c r="F25" s="18">
        <v>0</v>
      </c>
      <c r="G25" s="58">
        <v>15</v>
      </c>
      <c r="H25" s="13">
        <v>0</v>
      </c>
      <c r="I25" s="13">
        <v>0</v>
      </c>
      <c r="J25" s="13">
        <v>0</v>
      </c>
      <c r="K25" s="55">
        <f t="shared" si="2"/>
        <v>15</v>
      </c>
      <c r="L25" s="67" t="s">
        <v>295</v>
      </c>
    </row>
    <row r="26" spans="1:12" x14ac:dyDescent="0.25">
      <c r="A26" s="4" t="s">
        <v>15</v>
      </c>
      <c r="B26" s="20"/>
      <c r="C26" s="14"/>
      <c r="D26" s="14"/>
      <c r="E26" s="14"/>
      <c r="F26" s="14">
        <v>0</v>
      </c>
      <c r="G26" s="53">
        <f>SUM(G15:G25)</f>
        <v>232.2</v>
      </c>
      <c r="H26" s="53">
        <f t="shared" ref="H26:K26" si="3">SUM(H15:H25)</f>
        <v>0</v>
      </c>
      <c r="I26" s="53">
        <f t="shared" si="3"/>
        <v>0</v>
      </c>
      <c r="J26" s="53">
        <f t="shared" si="3"/>
        <v>0</v>
      </c>
      <c r="K26" s="53">
        <f t="shared" si="3"/>
        <v>232.2</v>
      </c>
      <c r="L26" s="12"/>
    </row>
    <row r="27" spans="1:12" ht="15.75" x14ac:dyDescent="0.25">
      <c r="A27" s="42" t="s">
        <v>18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4"/>
    </row>
    <row r="28" spans="1:12" ht="3.75" customHeight="1" x14ac:dyDescent="0.25">
      <c r="A28" s="3" t="s">
        <v>2</v>
      </c>
      <c r="B28" s="21"/>
      <c r="C28" s="13"/>
      <c r="D28" s="13"/>
      <c r="E28" s="13"/>
      <c r="F28" s="13"/>
      <c r="G28" s="1"/>
      <c r="H28" s="25"/>
      <c r="I28" s="1"/>
      <c r="J28" s="1"/>
      <c r="K28" s="1"/>
      <c r="L28" s="11"/>
    </row>
    <row r="29" spans="1:12" hidden="1" x14ac:dyDescent="0.25">
      <c r="A29" s="2" t="s">
        <v>0</v>
      </c>
      <c r="B29" s="21"/>
      <c r="C29" s="13"/>
      <c r="D29" s="13"/>
      <c r="E29" s="13"/>
      <c r="F29" s="13"/>
      <c r="G29" s="1"/>
      <c r="H29" s="25"/>
      <c r="I29" s="1"/>
      <c r="J29" s="1"/>
      <c r="K29" s="1"/>
      <c r="L29" s="11"/>
    </row>
    <row r="30" spans="1:12" x14ac:dyDescent="0.25">
      <c r="A30" s="4" t="s">
        <v>15</v>
      </c>
      <c r="B30" s="20"/>
      <c r="C30" s="14"/>
      <c r="D30" s="14"/>
      <c r="E30" s="14"/>
      <c r="F30" s="14"/>
      <c r="G30" s="5">
        <v>0</v>
      </c>
      <c r="H30" s="26"/>
      <c r="I30" s="5"/>
      <c r="J30" s="5"/>
      <c r="K30" s="5"/>
      <c r="L30" s="12"/>
    </row>
    <row r="31" spans="1:12" ht="15.75" x14ac:dyDescent="0.25">
      <c r="A31" s="42" t="s">
        <v>19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4"/>
    </row>
    <row r="32" spans="1:12" ht="78.75" x14ac:dyDescent="0.25">
      <c r="A32" s="30" t="s">
        <v>3</v>
      </c>
      <c r="B32" s="28" t="s">
        <v>62</v>
      </c>
      <c r="C32" s="13" t="s">
        <v>63</v>
      </c>
      <c r="D32" s="13">
        <v>1</v>
      </c>
      <c r="E32" s="17" t="s">
        <v>27</v>
      </c>
      <c r="F32" s="60">
        <v>0</v>
      </c>
      <c r="G32" s="54">
        <v>1500</v>
      </c>
      <c r="H32" s="55">
        <v>0</v>
      </c>
      <c r="I32" s="55">
        <v>0</v>
      </c>
      <c r="J32" s="55">
        <v>0</v>
      </c>
      <c r="K32" s="55">
        <f>SUM(G32:J32)</f>
        <v>1500</v>
      </c>
      <c r="L32" s="11" t="s">
        <v>113</v>
      </c>
    </row>
    <row r="33" spans="1:12" ht="63" x14ac:dyDescent="0.25">
      <c r="A33" s="30" t="s">
        <v>64</v>
      </c>
      <c r="B33" s="28" t="s">
        <v>66</v>
      </c>
      <c r="C33" s="29" t="s">
        <v>63</v>
      </c>
      <c r="D33" s="29">
        <v>1</v>
      </c>
      <c r="E33" s="17" t="s">
        <v>27</v>
      </c>
      <c r="F33" s="60">
        <v>0</v>
      </c>
      <c r="G33" s="54">
        <v>1750</v>
      </c>
      <c r="H33" s="55">
        <v>0</v>
      </c>
      <c r="I33" s="55">
        <v>0</v>
      </c>
      <c r="J33" s="55">
        <v>0</v>
      </c>
      <c r="K33" s="55">
        <f>SUM(G33:J33)</f>
        <v>1750</v>
      </c>
      <c r="L33" s="11" t="s">
        <v>113</v>
      </c>
    </row>
    <row r="34" spans="1:12" ht="63" x14ac:dyDescent="0.25">
      <c r="A34" s="30" t="s">
        <v>65</v>
      </c>
      <c r="B34" s="28" t="s">
        <v>67</v>
      </c>
      <c r="C34" s="29" t="s">
        <v>63</v>
      </c>
      <c r="D34" s="29">
        <v>1</v>
      </c>
      <c r="E34" s="17" t="s">
        <v>27</v>
      </c>
      <c r="F34" s="60">
        <v>0</v>
      </c>
      <c r="G34" s="54">
        <v>1200</v>
      </c>
      <c r="H34" s="55">
        <v>0</v>
      </c>
      <c r="I34" s="55">
        <v>0</v>
      </c>
      <c r="J34" s="55">
        <v>0</v>
      </c>
      <c r="K34" s="55">
        <f>SUM(G34:J34)</f>
        <v>1200</v>
      </c>
      <c r="L34" s="11" t="s">
        <v>113</v>
      </c>
    </row>
    <row r="35" spans="1:12" x14ac:dyDescent="0.25">
      <c r="A35" s="4" t="s">
        <v>15</v>
      </c>
      <c r="B35" s="20"/>
      <c r="C35" s="14"/>
      <c r="D35" s="14"/>
      <c r="E35" s="14"/>
      <c r="F35" s="61"/>
      <c r="G35" s="53">
        <f>SUM(G32:G34)</f>
        <v>4450</v>
      </c>
      <c r="H35" s="53">
        <f>SUM(H32:H34)</f>
        <v>0</v>
      </c>
      <c r="I35" s="53">
        <f t="shared" ref="I35:K35" si="4">SUM(I32:I34)</f>
        <v>0</v>
      </c>
      <c r="J35" s="53">
        <f t="shared" si="4"/>
        <v>0</v>
      </c>
      <c r="K35" s="53">
        <f t="shared" si="4"/>
        <v>4450</v>
      </c>
      <c r="L35" s="12"/>
    </row>
    <row r="36" spans="1:12" ht="15.75" x14ac:dyDescent="0.25">
      <c r="A36" s="36" t="s">
        <v>20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45" x14ac:dyDescent="0.25">
      <c r="A37" s="3" t="s">
        <v>4</v>
      </c>
      <c r="B37" s="22" t="s">
        <v>68</v>
      </c>
      <c r="C37" s="13" t="s">
        <v>63</v>
      </c>
      <c r="D37" s="13">
        <v>1</v>
      </c>
      <c r="E37" s="17" t="s">
        <v>27</v>
      </c>
      <c r="F37" s="13">
        <v>0</v>
      </c>
      <c r="G37" s="13">
        <v>49.8</v>
      </c>
      <c r="H37" s="55">
        <v>0</v>
      </c>
      <c r="I37" s="55">
        <v>0</v>
      </c>
      <c r="J37" s="55">
        <v>0</v>
      </c>
      <c r="K37" s="13">
        <v>49.8</v>
      </c>
      <c r="L37" s="60" t="s">
        <v>212</v>
      </c>
    </row>
    <row r="38" spans="1:12" x14ac:dyDescent="0.25">
      <c r="A38" s="4" t="s">
        <v>15</v>
      </c>
      <c r="B38" s="20"/>
      <c r="C38" s="14"/>
      <c r="D38" s="15"/>
      <c r="E38" s="15"/>
      <c r="F38" s="15">
        <v>0</v>
      </c>
      <c r="G38" s="15">
        <f>G37</f>
        <v>49.8</v>
      </c>
      <c r="H38" s="15">
        <v>0</v>
      </c>
      <c r="I38" s="15">
        <v>0</v>
      </c>
      <c r="J38" s="14">
        <v>0</v>
      </c>
      <c r="K38" s="15">
        <f>K37</f>
        <v>49.8</v>
      </c>
      <c r="L38" s="12"/>
    </row>
    <row r="39" spans="1:12" s="75" customFormat="1" ht="15.75" x14ac:dyDescent="0.25">
      <c r="A39" s="70" t="s">
        <v>70</v>
      </c>
      <c r="B39" s="71"/>
      <c r="C39" s="72"/>
      <c r="D39" s="72"/>
      <c r="E39" s="72"/>
      <c r="F39" s="72">
        <v>0</v>
      </c>
      <c r="G39" s="73">
        <f>G38+G35+G26+G13</f>
        <v>4767</v>
      </c>
      <c r="H39" s="73">
        <f t="shared" ref="H39:K39" si="5">H38+H35+H26+H13</f>
        <v>0</v>
      </c>
      <c r="I39" s="73">
        <f t="shared" si="5"/>
        <v>0</v>
      </c>
      <c r="J39" s="73">
        <f t="shared" si="5"/>
        <v>0</v>
      </c>
      <c r="K39" s="73">
        <f t="shared" si="5"/>
        <v>4767</v>
      </c>
      <c r="L39" s="74"/>
    </row>
    <row r="40" spans="1:12" ht="18.75" x14ac:dyDescent="0.3">
      <c r="A40" s="66" t="s">
        <v>71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5.75" x14ac:dyDescent="0.25">
      <c r="A41" s="37" t="s">
        <v>16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</row>
    <row r="42" spans="1:12" ht="60" x14ac:dyDescent="0.25">
      <c r="A42" s="3" t="s">
        <v>1</v>
      </c>
      <c r="B42" s="7" t="s">
        <v>72</v>
      </c>
      <c r="C42" s="1" t="s">
        <v>29</v>
      </c>
      <c r="D42" s="1">
        <v>5</v>
      </c>
      <c r="E42" s="7" t="s">
        <v>73</v>
      </c>
      <c r="F42" s="1"/>
      <c r="G42" s="55">
        <v>1.5</v>
      </c>
      <c r="H42" s="55">
        <v>0</v>
      </c>
      <c r="I42" s="55">
        <v>0</v>
      </c>
      <c r="J42" s="55">
        <v>0</v>
      </c>
      <c r="K42" s="55">
        <f>G42+H42+I42+J42</f>
        <v>1.5</v>
      </c>
      <c r="L42" s="7" t="s">
        <v>86</v>
      </c>
    </row>
    <row r="43" spans="1:12" ht="75" x14ac:dyDescent="0.25">
      <c r="A43" s="3" t="s">
        <v>23</v>
      </c>
      <c r="B43" s="7" t="s">
        <v>74</v>
      </c>
      <c r="C43" s="1" t="s">
        <v>29</v>
      </c>
      <c r="D43" s="1">
        <v>7</v>
      </c>
      <c r="E43" s="7" t="s">
        <v>73</v>
      </c>
      <c r="F43" s="1"/>
      <c r="G43" s="55">
        <v>15</v>
      </c>
      <c r="H43" s="55">
        <v>0</v>
      </c>
      <c r="I43" s="55">
        <v>0</v>
      </c>
      <c r="J43" s="55">
        <v>0</v>
      </c>
      <c r="K43" s="55">
        <f t="shared" ref="K43:K48" si="6">G43+H43+I43+J43</f>
        <v>15</v>
      </c>
      <c r="L43" s="7" t="s">
        <v>87</v>
      </c>
    </row>
    <row r="44" spans="1:12" ht="120" x14ac:dyDescent="0.25">
      <c r="A44" s="3" t="s">
        <v>24</v>
      </c>
      <c r="B44" s="7" t="s">
        <v>75</v>
      </c>
      <c r="C44" s="1" t="s">
        <v>76</v>
      </c>
      <c r="D44" s="1">
        <v>50</v>
      </c>
      <c r="E44" s="7" t="s">
        <v>73</v>
      </c>
      <c r="F44" s="1"/>
      <c r="G44" s="55">
        <v>1</v>
      </c>
      <c r="H44" s="55">
        <v>0</v>
      </c>
      <c r="I44" s="55">
        <v>0</v>
      </c>
      <c r="J44" s="55">
        <v>0</v>
      </c>
      <c r="K44" s="55">
        <f t="shared" si="6"/>
        <v>1</v>
      </c>
      <c r="L44" s="1" t="s">
        <v>88</v>
      </c>
    </row>
    <row r="45" spans="1:12" ht="105" x14ac:dyDescent="0.25">
      <c r="A45" s="3" t="s">
        <v>25</v>
      </c>
      <c r="B45" s="7" t="s">
        <v>77</v>
      </c>
      <c r="C45" s="1" t="s">
        <v>29</v>
      </c>
      <c r="D45" s="1">
        <v>14</v>
      </c>
      <c r="E45" s="7" t="s">
        <v>73</v>
      </c>
      <c r="F45" s="1"/>
      <c r="G45" s="55">
        <v>4.2</v>
      </c>
      <c r="H45" s="55">
        <v>0</v>
      </c>
      <c r="I45" s="55">
        <v>0</v>
      </c>
      <c r="J45" s="55">
        <v>0</v>
      </c>
      <c r="K45" s="55">
        <f t="shared" si="6"/>
        <v>4.2</v>
      </c>
      <c r="L45" s="7" t="s">
        <v>89</v>
      </c>
    </row>
    <row r="46" spans="1:12" ht="60" x14ac:dyDescent="0.25">
      <c r="A46" s="3" t="s">
        <v>35</v>
      </c>
      <c r="B46" s="7" t="s">
        <v>78</v>
      </c>
      <c r="C46" s="1" t="s">
        <v>29</v>
      </c>
      <c r="D46" s="1">
        <v>3</v>
      </c>
      <c r="E46" s="7" t="s">
        <v>73</v>
      </c>
      <c r="F46" s="1"/>
      <c r="G46" s="55">
        <v>70</v>
      </c>
      <c r="H46" s="55">
        <v>0</v>
      </c>
      <c r="I46" s="55">
        <v>0</v>
      </c>
      <c r="J46" s="55">
        <v>0</v>
      </c>
      <c r="K46" s="55">
        <f t="shared" si="6"/>
        <v>70</v>
      </c>
      <c r="L46" s="7" t="s">
        <v>90</v>
      </c>
    </row>
    <row r="47" spans="1:12" ht="75" x14ac:dyDescent="0.25">
      <c r="A47" s="3" t="s">
        <v>79</v>
      </c>
      <c r="B47" s="7" t="s">
        <v>80</v>
      </c>
      <c r="C47" s="1" t="s">
        <v>29</v>
      </c>
      <c r="D47" s="1">
        <v>1</v>
      </c>
      <c r="E47" s="7" t="s">
        <v>73</v>
      </c>
      <c r="F47" s="1"/>
      <c r="G47" s="55">
        <v>20</v>
      </c>
      <c r="H47" s="55">
        <v>0</v>
      </c>
      <c r="I47" s="55">
        <v>0</v>
      </c>
      <c r="J47" s="55">
        <v>0</v>
      </c>
      <c r="K47" s="55">
        <f t="shared" si="6"/>
        <v>20</v>
      </c>
      <c r="L47" s="7" t="s">
        <v>91</v>
      </c>
    </row>
    <row r="48" spans="1:12" ht="60" x14ac:dyDescent="0.25">
      <c r="A48" s="3" t="s">
        <v>81</v>
      </c>
      <c r="B48" s="7" t="s">
        <v>82</v>
      </c>
      <c r="C48" s="1" t="s">
        <v>29</v>
      </c>
      <c r="D48" s="1">
        <v>3</v>
      </c>
      <c r="E48" s="7" t="s">
        <v>73</v>
      </c>
      <c r="F48" s="1"/>
      <c r="G48" s="55">
        <v>5</v>
      </c>
      <c r="H48" s="55">
        <v>0</v>
      </c>
      <c r="I48" s="55">
        <v>0</v>
      </c>
      <c r="J48" s="55">
        <v>0</v>
      </c>
      <c r="K48" s="55">
        <f t="shared" si="6"/>
        <v>5</v>
      </c>
      <c r="L48" s="1" t="s">
        <v>88</v>
      </c>
    </row>
    <row r="49" spans="1:12" x14ac:dyDescent="0.25">
      <c r="A49" s="4" t="s">
        <v>15</v>
      </c>
      <c r="B49" s="4"/>
      <c r="C49" s="5"/>
      <c r="D49" s="5"/>
      <c r="E49" s="5"/>
      <c r="F49" s="5"/>
      <c r="G49" s="53">
        <f>SUM(G42:G48)</f>
        <v>116.7</v>
      </c>
      <c r="H49" s="53">
        <v>0</v>
      </c>
      <c r="I49" s="53">
        <v>0</v>
      </c>
      <c r="J49" s="53">
        <v>0</v>
      </c>
      <c r="K49" s="53">
        <f>K42+K43+K44+K45+K46+K47+K48</f>
        <v>116.7</v>
      </c>
      <c r="L49" s="5"/>
    </row>
    <row r="50" spans="1:12" ht="15.75" x14ac:dyDescent="0.25">
      <c r="A50" s="42" t="s">
        <v>17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4"/>
    </row>
    <row r="51" spans="1:12" ht="4.5" customHeight="1" x14ac:dyDescent="0.25">
      <c r="A51" s="3" t="s">
        <v>83</v>
      </c>
      <c r="B51" s="7"/>
      <c r="C51" s="1"/>
      <c r="D51" s="1"/>
      <c r="E51" s="7"/>
      <c r="F51" s="7"/>
      <c r="G51" s="7"/>
      <c r="H51" s="1"/>
      <c r="I51" s="1"/>
      <c r="J51" s="1"/>
      <c r="K51" s="1"/>
      <c r="L51" s="1"/>
    </row>
    <row r="52" spans="1:12" ht="3" customHeight="1" x14ac:dyDescent="0.25">
      <c r="A52" s="8" t="s">
        <v>0</v>
      </c>
      <c r="B52" s="1"/>
      <c r="C52" s="1"/>
      <c r="D52" s="1"/>
      <c r="E52" s="7"/>
      <c r="F52" s="7"/>
      <c r="G52" s="7"/>
      <c r="H52" s="1"/>
      <c r="I52" s="1"/>
      <c r="J52" s="1"/>
      <c r="K52" s="1"/>
      <c r="L52" s="1"/>
    </row>
    <row r="53" spans="1:12" ht="9.75" customHeight="1" x14ac:dyDescent="0.25">
      <c r="A53" s="4" t="s">
        <v>15</v>
      </c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5.75" x14ac:dyDescent="0.25">
      <c r="A54" s="42" t="s">
        <v>18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4"/>
    </row>
    <row r="55" spans="1:12" ht="90" x14ac:dyDescent="0.25">
      <c r="A55" s="3" t="s">
        <v>2</v>
      </c>
      <c r="B55" s="68" t="s">
        <v>84</v>
      </c>
      <c r="C55" s="1"/>
      <c r="D55" s="1"/>
      <c r="E55" s="7" t="s">
        <v>73</v>
      </c>
      <c r="F55" s="1"/>
      <c r="G55" s="13">
        <v>0</v>
      </c>
      <c r="H55" s="13">
        <v>0</v>
      </c>
      <c r="I55" s="13">
        <v>77.5</v>
      </c>
      <c r="J55" s="13">
        <v>0</v>
      </c>
      <c r="K55" s="13">
        <v>77.5</v>
      </c>
      <c r="L55" s="7" t="s">
        <v>85</v>
      </c>
    </row>
    <row r="56" spans="1:12" x14ac:dyDescent="0.25">
      <c r="A56" s="4" t="s">
        <v>15</v>
      </c>
      <c r="B56" s="4"/>
      <c r="C56" s="5"/>
      <c r="D56" s="5"/>
      <c r="E56" s="5"/>
      <c r="F56" s="5"/>
      <c r="G56" s="14">
        <v>0</v>
      </c>
      <c r="H56" s="14">
        <v>0</v>
      </c>
      <c r="I56" s="14">
        <v>77.5</v>
      </c>
      <c r="J56" s="14">
        <v>0</v>
      </c>
      <c r="K56" s="14">
        <f>77.5</f>
        <v>77.5</v>
      </c>
      <c r="L56" s="5"/>
    </row>
    <row r="57" spans="1:12" ht="15.75" x14ac:dyDescent="0.25">
      <c r="A57" s="42" t="s">
        <v>19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4"/>
    </row>
    <row r="58" spans="1:12" ht="4.5" customHeight="1" x14ac:dyDescent="0.25">
      <c r="A58" s="3" t="s">
        <v>3</v>
      </c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idden="1" x14ac:dyDescent="0.25">
      <c r="A59" s="2" t="s">
        <v>0</v>
      </c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4" t="s">
        <v>15</v>
      </c>
      <c r="B60" s="4"/>
      <c r="C60" s="5"/>
      <c r="D60" s="5"/>
      <c r="E60" s="5"/>
      <c r="F60" s="5"/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/>
    </row>
    <row r="61" spans="1:12" ht="15.75" x14ac:dyDescent="0.25">
      <c r="A61" s="36" t="s">
        <v>20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12" ht="6" customHeight="1" x14ac:dyDescent="0.25">
      <c r="A62" s="3" t="s">
        <v>4</v>
      </c>
      <c r="B62" s="69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idden="1" x14ac:dyDescent="0.25">
      <c r="A63" s="3" t="s">
        <v>0</v>
      </c>
      <c r="B63" s="68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5">
      <c r="A64" s="4" t="s">
        <v>15</v>
      </c>
      <c r="B64" s="4"/>
      <c r="C64" s="5"/>
      <c r="D64" s="6"/>
      <c r="E64" s="6"/>
      <c r="F64" s="6"/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5"/>
    </row>
    <row r="65" spans="1:12" s="75" customFormat="1" ht="15.75" x14ac:dyDescent="0.25">
      <c r="A65" s="101" t="s">
        <v>70</v>
      </c>
      <c r="B65" s="101"/>
      <c r="C65" s="102"/>
      <c r="D65" s="103"/>
      <c r="E65" s="103"/>
      <c r="F65" s="103"/>
      <c r="G65" s="103"/>
      <c r="H65" s="103"/>
      <c r="I65" s="103"/>
      <c r="J65" s="102"/>
      <c r="K65" s="104">
        <f>K56+K49</f>
        <v>194.2</v>
      </c>
      <c r="L65" s="102"/>
    </row>
    <row r="66" spans="1:12" ht="18.75" x14ac:dyDescent="0.3">
      <c r="A66" s="66" t="s">
        <v>92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5.75" x14ac:dyDescent="0.25">
      <c r="A67" s="76" t="s">
        <v>16</v>
      </c>
      <c r="B67" s="77"/>
      <c r="C67" s="77"/>
      <c r="D67" s="77"/>
      <c r="E67" s="77"/>
      <c r="F67" s="77"/>
      <c r="G67" s="78"/>
      <c r="H67" s="77"/>
      <c r="I67" s="77"/>
      <c r="J67" s="77"/>
      <c r="K67" s="77"/>
      <c r="L67" s="79"/>
    </row>
    <row r="68" spans="1:12" ht="63" x14ac:dyDescent="0.25">
      <c r="A68" s="3" t="s">
        <v>93</v>
      </c>
      <c r="B68" s="80" t="s">
        <v>94</v>
      </c>
      <c r="C68" s="81"/>
      <c r="D68" s="81"/>
      <c r="E68" s="82" t="s">
        <v>92</v>
      </c>
      <c r="F68" s="82" t="s">
        <v>95</v>
      </c>
      <c r="G68" s="107">
        <v>0</v>
      </c>
      <c r="H68" s="55">
        <v>0</v>
      </c>
      <c r="I68" s="55">
        <v>0</v>
      </c>
      <c r="J68" s="55">
        <v>0</v>
      </c>
      <c r="K68" s="55"/>
      <c r="L68" s="93" t="s">
        <v>96</v>
      </c>
    </row>
    <row r="69" spans="1:12" ht="63" x14ac:dyDescent="0.25">
      <c r="A69" s="3" t="s">
        <v>97</v>
      </c>
      <c r="B69" s="84" t="s">
        <v>98</v>
      </c>
      <c r="C69" s="81"/>
      <c r="D69" s="81"/>
      <c r="E69" s="82" t="s">
        <v>92</v>
      </c>
      <c r="F69" s="81"/>
      <c r="G69" s="55">
        <v>0</v>
      </c>
      <c r="H69" s="55">
        <f>49000/1000</f>
        <v>49</v>
      </c>
      <c r="I69" s="55">
        <v>0</v>
      </c>
      <c r="J69" s="55">
        <v>0</v>
      </c>
      <c r="K69" s="55">
        <f>H69</f>
        <v>49</v>
      </c>
      <c r="L69" s="93" t="s">
        <v>96</v>
      </c>
    </row>
    <row r="70" spans="1:12" ht="63" x14ac:dyDescent="0.25">
      <c r="A70" s="3" t="s">
        <v>99</v>
      </c>
      <c r="B70" s="7" t="s">
        <v>100</v>
      </c>
      <c r="C70" s="81"/>
      <c r="D70" s="81"/>
      <c r="E70" s="82" t="s">
        <v>92</v>
      </c>
      <c r="F70" s="81"/>
      <c r="G70" s="55">
        <v>0</v>
      </c>
      <c r="H70" s="55">
        <f>46000/1000</f>
        <v>46</v>
      </c>
      <c r="I70" s="55">
        <v>0</v>
      </c>
      <c r="J70" s="55">
        <v>0</v>
      </c>
      <c r="K70" s="55">
        <f>H70</f>
        <v>46</v>
      </c>
      <c r="L70" s="93" t="s">
        <v>96</v>
      </c>
    </row>
    <row r="71" spans="1:12" ht="63" x14ac:dyDescent="0.25">
      <c r="A71" s="3" t="s">
        <v>101</v>
      </c>
      <c r="B71" s="7" t="s">
        <v>102</v>
      </c>
      <c r="C71" s="81"/>
      <c r="D71" s="81"/>
      <c r="E71" s="82" t="s">
        <v>92</v>
      </c>
      <c r="F71" s="81"/>
      <c r="G71" s="108">
        <v>0</v>
      </c>
      <c r="H71" s="64">
        <v>6.4</v>
      </c>
      <c r="I71" s="55">
        <v>0</v>
      </c>
      <c r="J71" s="55">
        <v>0</v>
      </c>
      <c r="K71" s="55">
        <f>H71</f>
        <v>6.4</v>
      </c>
      <c r="L71" s="93" t="s">
        <v>96</v>
      </c>
    </row>
    <row r="72" spans="1:12" x14ac:dyDescent="0.25">
      <c r="A72" s="4" t="s">
        <v>15</v>
      </c>
      <c r="B72" s="4"/>
      <c r="C72" s="85"/>
      <c r="D72" s="85"/>
      <c r="E72" s="85"/>
      <c r="F72" s="85"/>
      <c r="G72" s="53">
        <v>0</v>
      </c>
      <c r="H72" s="109">
        <f>SUM(H68:H71)</f>
        <v>101.4</v>
      </c>
      <c r="I72" s="109">
        <f>SUM(I68:I70)</f>
        <v>0</v>
      </c>
      <c r="J72" s="109">
        <f>SUM(J68:J70)</f>
        <v>0</v>
      </c>
      <c r="K72" s="109">
        <f>SUM(K68:K71)</f>
        <v>101.4</v>
      </c>
      <c r="L72" s="87"/>
    </row>
    <row r="73" spans="1:12" ht="15.75" x14ac:dyDescent="0.25">
      <c r="A73" s="88" t="s">
        <v>17</v>
      </c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90"/>
    </row>
    <row r="74" spans="1:12" ht="78.75" x14ac:dyDescent="0.25">
      <c r="A74" s="3" t="s">
        <v>93</v>
      </c>
      <c r="B74" s="91" t="s">
        <v>103</v>
      </c>
      <c r="C74" s="81"/>
      <c r="D74" s="81"/>
      <c r="E74" s="82" t="s">
        <v>92</v>
      </c>
      <c r="F74" s="92"/>
      <c r="G74" s="110">
        <v>0</v>
      </c>
      <c r="H74" s="111">
        <v>29.9</v>
      </c>
      <c r="I74" s="112">
        <v>0</v>
      </c>
      <c r="J74" s="112">
        <v>0</v>
      </c>
      <c r="K74" s="113">
        <f>H74</f>
        <v>29.9</v>
      </c>
      <c r="L74" s="93" t="s">
        <v>96</v>
      </c>
    </row>
    <row r="75" spans="1:12" ht="63" x14ac:dyDescent="0.25">
      <c r="A75" s="3" t="s">
        <v>97</v>
      </c>
      <c r="B75" s="91" t="s">
        <v>104</v>
      </c>
      <c r="C75" s="81"/>
      <c r="D75" s="81"/>
      <c r="E75" s="82" t="s">
        <v>92</v>
      </c>
      <c r="F75" s="92"/>
      <c r="G75" s="110">
        <v>0</v>
      </c>
      <c r="H75" s="111">
        <v>286.10000000000002</v>
      </c>
      <c r="I75" s="112">
        <v>0</v>
      </c>
      <c r="J75" s="112">
        <v>0</v>
      </c>
      <c r="K75" s="113">
        <f t="shared" ref="K75:K82" si="7">H75</f>
        <v>286.10000000000002</v>
      </c>
      <c r="L75" s="125" t="s">
        <v>105</v>
      </c>
    </row>
    <row r="76" spans="1:12" ht="78.75" x14ac:dyDescent="0.25">
      <c r="A76" s="3" t="s">
        <v>99</v>
      </c>
      <c r="B76" s="91" t="s">
        <v>106</v>
      </c>
      <c r="C76" s="81"/>
      <c r="D76" s="81"/>
      <c r="E76" s="82" t="s">
        <v>92</v>
      </c>
      <c r="F76" s="92"/>
      <c r="G76" s="110">
        <v>0</v>
      </c>
      <c r="H76" s="111">
        <v>10</v>
      </c>
      <c r="I76" s="112">
        <v>0</v>
      </c>
      <c r="J76" s="112">
        <v>0</v>
      </c>
      <c r="K76" s="113">
        <f t="shared" si="7"/>
        <v>10</v>
      </c>
      <c r="L76" s="93" t="s">
        <v>107</v>
      </c>
    </row>
    <row r="77" spans="1:12" ht="63" x14ac:dyDescent="0.25">
      <c r="A77" s="3" t="s">
        <v>101</v>
      </c>
      <c r="B77" s="91" t="s">
        <v>108</v>
      </c>
      <c r="C77" s="81"/>
      <c r="D77" s="81"/>
      <c r="E77" s="82" t="s">
        <v>92</v>
      </c>
      <c r="F77" s="94" t="s">
        <v>95</v>
      </c>
      <c r="G77" s="110">
        <v>0</v>
      </c>
      <c r="H77" s="111">
        <v>0</v>
      </c>
      <c r="I77" s="112">
        <v>0</v>
      </c>
      <c r="J77" s="112">
        <v>0</v>
      </c>
      <c r="K77" s="113">
        <f t="shared" si="7"/>
        <v>0</v>
      </c>
      <c r="L77" s="93" t="s">
        <v>96</v>
      </c>
    </row>
    <row r="78" spans="1:12" ht="63" x14ac:dyDescent="0.25">
      <c r="A78" s="3" t="s">
        <v>109</v>
      </c>
      <c r="B78" s="91" t="s">
        <v>110</v>
      </c>
      <c r="C78" s="81"/>
      <c r="D78" s="81"/>
      <c r="E78" s="82" t="s">
        <v>92</v>
      </c>
      <c r="F78" s="92"/>
      <c r="G78" s="110">
        <v>0</v>
      </c>
      <c r="H78" s="111">
        <v>8.1</v>
      </c>
      <c r="I78" s="112">
        <v>0</v>
      </c>
      <c r="J78" s="112">
        <v>0</v>
      </c>
      <c r="K78" s="113">
        <f t="shared" si="7"/>
        <v>8.1</v>
      </c>
      <c r="L78" s="93" t="s">
        <v>96</v>
      </c>
    </row>
    <row r="79" spans="1:12" ht="63" x14ac:dyDescent="0.25">
      <c r="A79" s="3" t="s">
        <v>111</v>
      </c>
      <c r="B79" s="91" t="s">
        <v>112</v>
      </c>
      <c r="C79" s="81"/>
      <c r="D79" s="81"/>
      <c r="E79" s="82" t="s">
        <v>92</v>
      </c>
      <c r="F79" s="92"/>
      <c r="G79" s="110">
        <v>0</v>
      </c>
      <c r="H79" s="59">
        <v>159.80000000000001</v>
      </c>
      <c r="I79" s="112">
        <v>0</v>
      </c>
      <c r="J79" s="112">
        <v>0</v>
      </c>
      <c r="K79" s="113">
        <f t="shared" si="7"/>
        <v>159.80000000000001</v>
      </c>
      <c r="L79" s="93" t="s">
        <v>113</v>
      </c>
    </row>
    <row r="80" spans="1:12" ht="63" x14ac:dyDescent="0.25">
      <c r="A80" s="3" t="s">
        <v>114</v>
      </c>
      <c r="B80" s="91" t="s">
        <v>115</v>
      </c>
      <c r="C80" s="81"/>
      <c r="D80" s="81"/>
      <c r="E80" s="82" t="s">
        <v>92</v>
      </c>
      <c r="F80" s="7" t="s">
        <v>95</v>
      </c>
      <c r="G80" s="110">
        <v>0</v>
      </c>
      <c r="H80" s="114">
        <v>0</v>
      </c>
      <c r="I80" s="112">
        <v>0</v>
      </c>
      <c r="J80" s="112">
        <v>0</v>
      </c>
      <c r="K80" s="113">
        <f t="shared" si="7"/>
        <v>0</v>
      </c>
      <c r="L80" s="93" t="s">
        <v>96</v>
      </c>
    </row>
    <row r="81" spans="1:12" ht="63" x14ac:dyDescent="0.25">
      <c r="A81" s="3" t="s">
        <v>116</v>
      </c>
      <c r="B81" s="91" t="s">
        <v>117</v>
      </c>
      <c r="C81" s="81"/>
      <c r="D81" s="81"/>
      <c r="E81" s="82" t="s">
        <v>92</v>
      </c>
      <c r="F81" s="92"/>
      <c r="G81" s="110">
        <v>0</v>
      </c>
      <c r="H81" s="111">
        <v>23.7</v>
      </c>
      <c r="I81" s="112">
        <v>0</v>
      </c>
      <c r="J81" s="112">
        <v>0</v>
      </c>
      <c r="K81" s="113">
        <f t="shared" si="7"/>
        <v>23.7</v>
      </c>
      <c r="L81" s="125" t="s">
        <v>118</v>
      </c>
    </row>
    <row r="82" spans="1:12" ht="63" x14ac:dyDescent="0.25">
      <c r="A82" s="3" t="s">
        <v>119</v>
      </c>
      <c r="B82" s="91" t="s">
        <v>120</v>
      </c>
      <c r="C82" s="81" t="s">
        <v>121</v>
      </c>
      <c r="D82" s="81">
        <f>11660+2500+2000+2500+2500</f>
        <v>21160</v>
      </c>
      <c r="E82" s="82" t="s">
        <v>92</v>
      </c>
      <c r="F82" s="92"/>
      <c r="G82" s="110">
        <v>0</v>
      </c>
      <c r="H82" s="111">
        <v>282.7</v>
      </c>
      <c r="I82" s="112">
        <v>0</v>
      </c>
      <c r="J82" s="112">
        <v>0</v>
      </c>
      <c r="K82" s="113">
        <f t="shared" si="7"/>
        <v>282.7</v>
      </c>
      <c r="L82" s="93" t="s">
        <v>122</v>
      </c>
    </row>
    <row r="83" spans="1:12" x14ac:dyDescent="0.25">
      <c r="A83" s="4" t="s">
        <v>15</v>
      </c>
      <c r="B83" s="4"/>
      <c r="C83" s="85"/>
      <c r="D83" s="85"/>
      <c r="E83" s="85"/>
      <c r="F83" s="85"/>
      <c r="G83" s="115">
        <v>0</v>
      </c>
      <c r="H83" s="109">
        <f>SUM(H74:H82)</f>
        <v>800.3</v>
      </c>
      <c r="I83" s="109">
        <f t="shared" ref="I83:K83" si="8">SUM(I74:I82)</f>
        <v>0</v>
      </c>
      <c r="J83" s="109">
        <f t="shared" si="8"/>
        <v>0</v>
      </c>
      <c r="K83" s="109">
        <f t="shared" si="8"/>
        <v>800.3</v>
      </c>
      <c r="L83" s="87"/>
    </row>
    <row r="84" spans="1:12" ht="15.75" x14ac:dyDescent="0.25">
      <c r="A84" s="88" t="s">
        <v>18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90"/>
    </row>
    <row r="85" spans="1:12" ht="6.75" customHeight="1" x14ac:dyDescent="0.25">
      <c r="A85" s="3" t="s">
        <v>93</v>
      </c>
      <c r="B85" s="2"/>
      <c r="C85" s="81"/>
      <c r="D85" s="81"/>
      <c r="E85" s="81"/>
      <c r="F85" s="81"/>
      <c r="G85" s="81"/>
      <c r="H85" s="2">
        <v>0</v>
      </c>
      <c r="I85" s="81"/>
      <c r="J85" s="81"/>
      <c r="K85" s="81"/>
      <c r="L85" s="95"/>
    </row>
    <row r="86" spans="1:12" x14ac:dyDescent="0.25">
      <c r="A86" s="4" t="s">
        <v>15</v>
      </c>
      <c r="B86" s="4"/>
      <c r="C86" s="85"/>
      <c r="D86" s="85"/>
      <c r="E86" s="85"/>
      <c r="F86" s="85"/>
      <c r="G86" s="85"/>
      <c r="H86" s="85"/>
      <c r="I86" s="85"/>
      <c r="J86" s="85"/>
      <c r="K86" s="85">
        <v>0</v>
      </c>
      <c r="L86" s="87"/>
    </row>
    <row r="87" spans="1:12" ht="15.75" x14ac:dyDescent="0.25">
      <c r="A87" s="88" t="s">
        <v>123</v>
      </c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90"/>
    </row>
    <row r="88" spans="1:12" ht="110.25" x14ac:dyDescent="0.25">
      <c r="A88" s="3" t="s">
        <v>93</v>
      </c>
      <c r="B88" s="96" t="s">
        <v>124</v>
      </c>
      <c r="C88" s="95"/>
      <c r="D88" s="81"/>
      <c r="E88" s="82" t="s">
        <v>92</v>
      </c>
      <c r="F88" s="81"/>
      <c r="G88" s="55">
        <v>0</v>
      </c>
      <c r="H88" s="62">
        <v>0</v>
      </c>
      <c r="I88" s="116">
        <v>2000</v>
      </c>
      <c r="J88" s="55">
        <v>0</v>
      </c>
      <c r="K88" s="117">
        <f>H88+I88</f>
        <v>2000</v>
      </c>
      <c r="L88" s="124" t="s">
        <v>125</v>
      </c>
    </row>
    <row r="89" spans="1:12" ht="105" x14ac:dyDescent="0.25">
      <c r="A89" s="3" t="s">
        <v>97</v>
      </c>
      <c r="B89" s="97" t="s">
        <v>126</v>
      </c>
      <c r="C89" s="95"/>
      <c r="D89" s="81"/>
      <c r="E89" s="82" t="s">
        <v>92</v>
      </c>
      <c r="F89" s="81"/>
      <c r="G89" s="55">
        <v>0</v>
      </c>
      <c r="H89" s="62">
        <v>0</v>
      </c>
      <c r="I89" s="118">
        <v>3684.5</v>
      </c>
      <c r="J89" s="55">
        <v>0</v>
      </c>
      <c r="K89" s="117">
        <f t="shared" ref="K89:K93" si="9">H89+I89</f>
        <v>3684.5</v>
      </c>
      <c r="L89" s="124" t="s">
        <v>125</v>
      </c>
    </row>
    <row r="90" spans="1:12" ht="75" x14ac:dyDescent="0.25">
      <c r="A90" s="3" t="s">
        <v>99</v>
      </c>
      <c r="B90" s="97" t="s">
        <v>127</v>
      </c>
      <c r="C90" s="95"/>
      <c r="D90" s="81"/>
      <c r="E90" s="82" t="s">
        <v>92</v>
      </c>
      <c r="F90" s="81"/>
      <c r="G90" s="55">
        <v>0</v>
      </c>
      <c r="H90" s="62">
        <v>0</v>
      </c>
      <c r="I90" s="118">
        <v>600</v>
      </c>
      <c r="J90" s="55">
        <v>0</v>
      </c>
      <c r="K90" s="117">
        <f t="shared" si="9"/>
        <v>600</v>
      </c>
      <c r="L90" s="124" t="s">
        <v>125</v>
      </c>
    </row>
    <row r="91" spans="1:12" ht="90" x14ac:dyDescent="0.25">
      <c r="A91" s="3" t="s">
        <v>101</v>
      </c>
      <c r="B91" s="97" t="s">
        <v>128</v>
      </c>
      <c r="C91" s="95"/>
      <c r="D91" s="81"/>
      <c r="E91" s="82" t="s">
        <v>92</v>
      </c>
      <c r="F91" s="81"/>
      <c r="G91" s="55">
        <v>0</v>
      </c>
      <c r="H91" s="62">
        <v>0</v>
      </c>
      <c r="I91" s="118">
        <v>1550</v>
      </c>
      <c r="J91" s="55">
        <v>0</v>
      </c>
      <c r="K91" s="117">
        <f t="shared" si="9"/>
        <v>1550</v>
      </c>
      <c r="L91" s="124" t="s">
        <v>125</v>
      </c>
    </row>
    <row r="92" spans="1:12" ht="63" x14ac:dyDescent="0.25">
      <c r="A92" s="3" t="s">
        <v>109</v>
      </c>
      <c r="B92" s="97" t="s">
        <v>129</v>
      </c>
      <c r="C92" s="95"/>
      <c r="D92" s="81"/>
      <c r="E92" s="82" t="s">
        <v>92</v>
      </c>
      <c r="F92" s="81"/>
      <c r="G92" s="55">
        <v>0</v>
      </c>
      <c r="H92" s="62">
        <v>0</v>
      </c>
      <c r="I92" s="118">
        <v>4529.8</v>
      </c>
      <c r="J92" s="55">
        <v>0</v>
      </c>
      <c r="K92" s="117">
        <f t="shared" si="9"/>
        <v>4529.8</v>
      </c>
      <c r="L92" s="124" t="s">
        <v>125</v>
      </c>
    </row>
    <row r="93" spans="1:12" ht="120" x14ac:dyDescent="0.25">
      <c r="A93" s="3" t="s">
        <v>111</v>
      </c>
      <c r="B93" s="97" t="s">
        <v>130</v>
      </c>
      <c r="C93" s="95"/>
      <c r="D93" s="81"/>
      <c r="E93" s="82" t="s">
        <v>92</v>
      </c>
      <c r="F93" s="81"/>
      <c r="G93" s="55">
        <v>0</v>
      </c>
      <c r="H93" s="62">
        <v>0</v>
      </c>
      <c r="I93" s="116">
        <v>3467.1</v>
      </c>
      <c r="J93" s="55">
        <v>0</v>
      </c>
      <c r="K93" s="117">
        <f t="shared" si="9"/>
        <v>3467.1</v>
      </c>
      <c r="L93" s="124" t="s">
        <v>125</v>
      </c>
    </row>
    <row r="94" spans="1:12" ht="150" x14ac:dyDescent="0.25">
      <c r="A94" s="3" t="s">
        <v>114</v>
      </c>
      <c r="B94" s="97" t="s">
        <v>131</v>
      </c>
      <c r="C94" s="95"/>
      <c r="D94" s="81"/>
      <c r="E94" s="82" t="s">
        <v>92</v>
      </c>
      <c r="F94" s="81"/>
      <c r="G94" s="55">
        <v>0</v>
      </c>
      <c r="H94" s="116">
        <v>1506.38</v>
      </c>
      <c r="I94" s="119">
        <v>0</v>
      </c>
      <c r="J94" s="55">
        <v>0</v>
      </c>
      <c r="K94" s="117">
        <f t="shared" ref="K94:K97" si="10">H94+I94+J94</f>
        <v>1506.38</v>
      </c>
      <c r="L94" s="124" t="s">
        <v>125</v>
      </c>
    </row>
    <row r="95" spans="1:12" ht="150" x14ac:dyDescent="0.25">
      <c r="A95" s="3" t="s">
        <v>116</v>
      </c>
      <c r="B95" s="97" t="s">
        <v>132</v>
      </c>
      <c r="C95" s="95"/>
      <c r="D95" s="81"/>
      <c r="E95" s="82" t="s">
        <v>92</v>
      </c>
      <c r="F95" s="81"/>
      <c r="G95" s="120">
        <v>0</v>
      </c>
      <c r="H95" s="121">
        <v>4518.7</v>
      </c>
      <c r="I95" s="119">
        <v>0</v>
      </c>
      <c r="J95" s="55">
        <v>0</v>
      </c>
      <c r="K95" s="117">
        <f t="shared" si="10"/>
        <v>4518.7</v>
      </c>
      <c r="L95" s="124" t="s">
        <v>125</v>
      </c>
    </row>
    <row r="96" spans="1:12" ht="75" x14ac:dyDescent="0.25">
      <c r="A96" s="3" t="s">
        <v>119</v>
      </c>
      <c r="B96" s="97" t="s">
        <v>133</v>
      </c>
      <c r="C96" s="95"/>
      <c r="D96" s="81"/>
      <c r="E96" s="82" t="s">
        <v>92</v>
      </c>
      <c r="F96" s="81"/>
      <c r="G96" s="55">
        <v>0</v>
      </c>
      <c r="H96" s="118">
        <v>0</v>
      </c>
      <c r="I96" s="118">
        <v>4900</v>
      </c>
      <c r="J96" s="55">
        <v>0</v>
      </c>
      <c r="K96" s="117">
        <f t="shared" si="10"/>
        <v>4900</v>
      </c>
      <c r="L96" s="124" t="s">
        <v>125</v>
      </c>
    </row>
    <row r="97" spans="1:13" ht="63" x14ac:dyDescent="0.25">
      <c r="A97" s="3" t="s">
        <v>134</v>
      </c>
      <c r="B97" s="97" t="s">
        <v>135</v>
      </c>
      <c r="C97" s="95"/>
      <c r="D97" s="81"/>
      <c r="E97" s="82" t="s">
        <v>92</v>
      </c>
      <c r="F97" s="81"/>
      <c r="G97" s="55">
        <v>0</v>
      </c>
      <c r="H97" s="118">
        <v>0</v>
      </c>
      <c r="I97" s="118">
        <v>500</v>
      </c>
      <c r="J97" s="55">
        <v>0</v>
      </c>
      <c r="K97" s="117">
        <f t="shared" si="10"/>
        <v>500</v>
      </c>
      <c r="L97" s="124" t="s">
        <v>125</v>
      </c>
    </row>
    <row r="98" spans="1:13" ht="210" x14ac:dyDescent="0.25">
      <c r="A98" s="3" t="s">
        <v>136</v>
      </c>
      <c r="B98" s="98" t="s">
        <v>137</v>
      </c>
      <c r="C98" s="81"/>
      <c r="D98" s="81"/>
      <c r="E98" s="82" t="s">
        <v>92</v>
      </c>
      <c r="F98" s="81"/>
      <c r="G98" s="55">
        <v>0</v>
      </c>
      <c r="H98" s="118">
        <v>1595.8</v>
      </c>
      <c r="I98" s="55">
        <v>0</v>
      </c>
      <c r="J98" s="55">
        <v>0</v>
      </c>
      <c r="K98" s="117">
        <f t="shared" ref="K98:K100" si="11">H98+I98</f>
        <v>1595.8</v>
      </c>
      <c r="L98" s="124" t="s">
        <v>125</v>
      </c>
    </row>
    <row r="99" spans="1:13" ht="195" x14ac:dyDescent="0.25">
      <c r="A99" s="3" t="s">
        <v>138</v>
      </c>
      <c r="B99" s="97" t="s">
        <v>139</v>
      </c>
      <c r="C99" s="81"/>
      <c r="D99" s="81"/>
      <c r="E99" s="82" t="s">
        <v>92</v>
      </c>
      <c r="F99" s="81"/>
      <c r="G99" s="55">
        <v>0</v>
      </c>
      <c r="H99" s="118">
        <v>1000</v>
      </c>
      <c r="I99" s="55"/>
      <c r="J99" s="55">
        <v>0</v>
      </c>
      <c r="K99" s="117">
        <f t="shared" si="11"/>
        <v>1000</v>
      </c>
      <c r="L99" s="124" t="s">
        <v>125</v>
      </c>
    </row>
    <row r="100" spans="1:13" ht="195" x14ac:dyDescent="0.25">
      <c r="A100" s="3" t="s">
        <v>140</v>
      </c>
      <c r="B100" s="99" t="s">
        <v>141</v>
      </c>
      <c r="C100" s="81"/>
      <c r="D100" s="81"/>
      <c r="E100" s="82" t="s">
        <v>92</v>
      </c>
      <c r="F100" s="81"/>
      <c r="G100" s="120">
        <v>0</v>
      </c>
      <c r="H100" s="122">
        <v>8000</v>
      </c>
      <c r="I100" s="55">
        <v>0</v>
      </c>
      <c r="J100" s="55">
        <v>0</v>
      </c>
      <c r="K100" s="117">
        <f t="shared" si="11"/>
        <v>8000</v>
      </c>
      <c r="L100" s="124" t="s">
        <v>125</v>
      </c>
    </row>
    <row r="101" spans="1:13" x14ac:dyDescent="0.25">
      <c r="A101" s="4" t="s">
        <v>15</v>
      </c>
      <c r="B101" s="4"/>
      <c r="C101" s="85"/>
      <c r="D101" s="85"/>
      <c r="E101" s="85"/>
      <c r="F101" s="85"/>
      <c r="G101" s="53"/>
      <c r="H101" s="109">
        <f>SUM(H88:H100)</f>
        <v>16620.88</v>
      </c>
      <c r="I101" s="109">
        <f>SUM(I88:I98)</f>
        <v>21231.4</v>
      </c>
      <c r="J101" s="109">
        <f>SUM(J88:J98)</f>
        <v>0</v>
      </c>
      <c r="K101" s="109">
        <f>SUM(K88:K100)</f>
        <v>37852.28</v>
      </c>
      <c r="L101" s="87"/>
    </row>
    <row r="102" spans="1:13" ht="15.75" x14ac:dyDescent="0.25">
      <c r="A102" s="100" t="s">
        <v>20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1:13" ht="15.75" x14ac:dyDescent="0.25">
      <c r="A103" s="3"/>
      <c r="B103" s="68"/>
      <c r="C103" s="81"/>
      <c r="D103" s="81"/>
      <c r="E103" s="82"/>
      <c r="F103" s="81"/>
      <c r="G103" s="81"/>
      <c r="H103" s="51"/>
      <c r="I103" s="51"/>
      <c r="J103" s="51"/>
      <c r="K103" s="2"/>
      <c r="L103" s="83"/>
    </row>
    <row r="104" spans="1:13" ht="90" x14ac:dyDescent="0.25">
      <c r="A104" s="3" t="s">
        <v>93</v>
      </c>
      <c r="B104" s="68" t="s">
        <v>142</v>
      </c>
      <c r="C104" s="81"/>
      <c r="D104" s="81"/>
      <c r="E104" s="82"/>
      <c r="F104" s="81"/>
      <c r="G104" s="55">
        <v>0</v>
      </c>
      <c r="H104" s="55">
        <v>150</v>
      </c>
      <c r="I104" s="55">
        <v>0</v>
      </c>
      <c r="J104" s="55">
        <v>0</v>
      </c>
      <c r="K104" s="117">
        <f>H104</f>
        <v>150</v>
      </c>
      <c r="L104" s="123" t="s">
        <v>143</v>
      </c>
    </row>
    <row r="105" spans="1:13" x14ac:dyDescent="0.25">
      <c r="A105" s="4" t="s">
        <v>15</v>
      </c>
      <c r="B105" s="4"/>
      <c r="C105" s="85"/>
      <c r="D105" s="86"/>
      <c r="E105" s="86"/>
      <c r="F105" s="86"/>
      <c r="G105" s="86"/>
      <c r="H105" s="4">
        <f>SUM(H103:H104)</f>
        <v>150</v>
      </c>
      <c r="I105" s="4">
        <f>SUM(I103:I104)</f>
        <v>0</v>
      </c>
      <c r="J105" s="4">
        <f>SUM(J103:J104)</f>
        <v>0</v>
      </c>
      <c r="K105" s="4">
        <f>SUM(K103:K104)</f>
        <v>150</v>
      </c>
      <c r="L105" s="87"/>
    </row>
    <row r="106" spans="1:13" s="75" customFormat="1" x14ac:dyDescent="0.25">
      <c r="A106" s="127" t="s">
        <v>144</v>
      </c>
      <c r="B106" s="127"/>
      <c r="C106" s="127"/>
      <c r="D106" s="127"/>
      <c r="E106" s="127"/>
      <c r="F106" s="127"/>
      <c r="G106" s="127"/>
      <c r="H106" s="128">
        <f>H72+H83+H101+H105</f>
        <v>17672.580000000002</v>
      </c>
      <c r="I106" s="128">
        <f>I72+I83+I101+I105</f>
        <v>21231.4</v>
      </c>
      <c r="J106" s="128">
        <f>J72+J83+J101+J105</f>
        <v>0</v>
      </c>
      <c r="K106" s="128">
        <f>K72+K83+K101+K105</f>
        <v>38903.979999999996</v>
      </c>
      <c r="L106" s="127"/>
    </row>
    <row r="107" spans="1:13" ht="18.75" x14ac:dyDescent="0.3">
      <c r="A107" s="129" t="s">
        <v>145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</row>
    <row r="108" spans="1:13" s="134" customFormat="1" ht="15.75" customHeight="1" x14ac:dyDescent="0.25">
      <c r="A108" s="130" t="s">
        <v>16</v>
      </c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2"/>
      <c r="M108" s="133"/>
    </row>
    <row r="109" spans="1:13" s="134" customFormat="1" ht="60" x14ac:dyDescent="0.25">
      <c r="A109" s="135" t="s">
        <v>1</v>
      </c>
      <c r="B109" s="136" t="s">
        <v>146</v>
      </c>
      <c r="C109" s="137" t="s">
        <v>147</v>
      </c>
      <c r="D109" s="137">
        <v>1</v>
      </c>
      <c r="E109" s="138" t="s">
        <v>148</v>
      </c>
      <c r="F109" s="139" t="s">
        <v>149</v>
      </c>
      <c r="G109" s="140">
        <f>49.9-G110</f>
        <v>28.7</v>
      </c>
      <c r="H109" s="140">
        <v>0</v>
      </c>
      <c r="I109" s="141">
        <v>6.3</v>
      </c>
      <c r="J109" s="140">
        <v>0</v>
      </c>
      <c r="K109" s="142">
        <f>SUM(G109:J109)</f>
        <v>35</v>
      </c>
      <c r="L109" s="143" t="s">
        <v>150</v>
      </c>
      <c r="M109" s="133"/>
    </row>
    <row r="110" spans="1:13" s="134" customFormat="1" ht="45" x14ac:dyDescent="0.25">
      <c r="A110" s="135" t="s">
        <v>23</v>
      </c>
      <c r="B110" s="144" t="s">
        <v>151</v>
      </c>
      <c r="C110" s="145" t="s">
        <v>147</v>
      </c>
      <c r="D110" s="145">
        <v>1</v>
      </c>
      <c r="E110" s="138" t="s">
        <v>148</v>
      </c>
      <c r="F110" s="139" t="s">
        <v>149</v>
      </c>
      <c r="G110" s="140">
        <v>21.2</v>
      </c>
      <c r="H110" s="140">
        <v>0</v>
      </c>
      <c r="I110" s="140">
        <v>0</v>
      </c>
      <c r="J110" s="140">
        <v>0</v>
      </c>
      <c r="K110" s="142">
        <f>SUM(G110:J110)</f>
        <v>21.2</v>
      </c>
      <c r="L110" s="146" t="s">
        <v>150</v>
      </c>
      <c r="M110" s="133"/>
    </row>
    <row r="111" spans="1:13" s="179" customFormat="1" x14ac:dyDescent="0.25">
      <c r="A111" s="173" t="s">
        <v>15</v>
      </c>
      <c r="B111" s="174"/>
      <c r="C111" s="175"/>
      <c r="D111" s="175"/>
      <c r="E111" s="175"/>
      <c r="F111" s="176">
        <f t="shared" ref="F111:K111" si="12">SUM(F109:F110)</f>
        <v>0</v>
      </c>
      <c r="G111" s="176">
        <f t="shared" si="12"/>
        <v>49.9</v>
      </c>
      <c r="H111" s="176">
        <f t="shared" si="12"/>
        <v>0</v>
      </c>
      <c r="I111" s="176">
        <f t="shared" si="12"/>
        <v>6.3</v>
      </c>
      <c r="J111" s="176">
        <f t="shared" si="12"/>
        <v>0</v>
      </c>
      <c r="K111" s="176">
        <f t="shared" si="12"/>
        <v>56.2</v>
      </c>
      <c r="L111" s="177"/>
      <c r="M111" s="178"/>
    </row>
    <row r="112" spans="1:13" s="134" customFormat="1" x14ac:dyDescent="0.25">
      <c r="A112" s="147" t="s">
        <v>17</v>
      </c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  <c r="L112" s="149"/>
      <c r="M112" s="133"/>
    </row>
    <row r="113" spans="1:13" s="155" customFormat="1" ht="45" x14ac:dyDescent="0.25">
      <c r="A113" s="150" t="s">
        <v>83</v>
      </c>
      <c r="B113" s="151" t="s">
        <v>152</v>
      </c>
      <c r="C113" s="152" t="s">
        <v>147</v>
      </c>
      <c r="D113" s="152">
        <v>1</v>
      </c>
      <c r="E113" s="152" t="s">
        <v>148</v>
      </c>
      <c r="F113" s="153" t="s">
        <v>153</v>
      </c>
      <c r="G113" s="198">
        <v>0.7</v>
      </c>
      <c r="H113" s="199">
        <v>0</v>
      </c>
      <c r="I113" s="199">
        <v>0</v>
      </c>
      <c r="J113" s="199">
        <v>0</v>
      </c>
      <c r="K113" s="198">
        <f>SUM(G113:J113)</f>
        <v>0.7</v>
      </c>
      <c r="L113" s="146" t="s">
        <v>192</v>
      </c>
      <c r="M113" s="154">
        <v>0.7</v>
      </c>
    </row>
    <row r="114" spans="1:13" s="155" customFormat="1" ht="75" x14ac:dyDescent="0.25">
      <c r="A114" s="156" t="s">
        <v>154</v>
      </c>
      <c r="B114" s="151" t="s">
        <v>155</v>
      </c>
      <c r="C114" s="152" t="s">
        <v>147</v>
      </c>
      <c r="D114" s="152">
        <v>3</v>
      </c>
      <c r="E114" s="152" t="s">
        <v>148</v>
      </c>
      <c r="F114" s="157" t="s">
        <v>156</v>
      </c>
      <c r="G114" s="198">
        <v>24.9</v>
      </c>
      <c r="H114" s="199">
        <v>0</v>
      </c>
      <c r="I114" s="199">
        <v>0</v>
      </c>
      <c r="J114" s="199">
        <v>0</v>
      </c>
      <c r="K114" s="198">
        <f t="shared" ref="K114:K124" si="13">SUM(G114:J114)</f>
        <v>24.9</v>
      </c>
      <c r="L114" s="146" t="s">
        <v>193</v>
      </c>
      <c r="M114" s="158">
        <v>8.3000000000000007</v>
      </c>
    </row>
    <row r="115" spans="1:13" s="155" customFormat="1" ht="75" x14ac:dyDescent="0.25">
      <c r="A115" s="156" t="s">
        <v>157</v>
      </c>
      <c r="B115" s="151" t="s">
        <v>158</v>
      </c>
      <c r="C115" s="152" t="s">
        <v>147</v>
      </c>
      <c r="D115" s="152">
        <v>2</v>
      </c>
      <c r="E115" s="152" t="s">
        <v>148</v>
      </c>
      <c r="F115" s="157" t="s">
        <v>159</v>
      </c>
      <c r="G115" s="198">
        <v>36.1</v>
      </c>
      <c r="H115" s="199">
        <v>0</v>
      </c>
      <c r="I115" s="199">
        <v>0</v>
      </c>
      <c r="J115" s="199">
        <v>0</v>
      </c>
      <c r="K115" s="198">
        <f t="shared" si="13"/>
        <v>36.1</v>
      </c>
      <c r="L115" s="146" t="s">
        <v>193</v>
      </c>
      <c r="M115" s="158">
        <v>4.4000000000000004</v>
      </c>
    </row>
    <row r="116" spans="1:13" s="155" customFormat="1" ht="45" x14ac:dyDescent="0.25">
      <c r="A116" s="159" t="s">
        <v>160</v>
      </c>
      <c r="B116" s="151" t="s">
        <v>161</v>
      </c>
      <c r="C116" s="152" t="s">
        <v>147</v>
      </c>
      <c r="D116" s="152"/>
      <c r="E116" s="152" t="s">
        <v>148</v>
      </c>
      <c r="F116" s="157" t="s">
        <v>162</v>
      </c>
      <c r="G116" s="198">
        <v>13.2</v>
      </c>
      <c r="H116" s="199">
        <v>0</v>
      </c>
      <c r="I116" s="199">
        <v>0</v>
      </c>
      <c r="J116" s="199">
        <v>0</v>
      </c>
      <c r="K116" s="198">
        <f t="shared" si="13"/>
        <v>13.2</v>
      </c>
      <c r="L116" s="146" t="s">
        <v>193</v>
      </c>
      <c r="M116" s="158">
        <v>3.3</v>
      </c>
    </row>
    <row r="117" spans="1:13" s="155" customFormat="1" ht="60" x14ac:dyDescent="0.25">
      <c r="A117" s="159" t="s">
        <v>163</v>
      </c>
      <c r="B117" s="151" t="s">
        <v>164</v>
      </c>
      <c r="C117" s="152" t="s">
        <v>147</v>
      </c>
      <c r="D117" s="152">
        <v>1</v>
      </c>
      <c r="E117" s="152" t="s">
        <v>148</v>
      </c>
      <c r="F117" s="157" t="s">
        <v>165</v>
      </c>
      <c r="G117" s="198">
        <v>4.2</v>
      </c>
      <c r="H117" s="199">
        <v>0</v>
      </c>
      <c r="I117" s="199">
        <v>0</v>
      </c>
      <c r="J117" s="199">
        <v>0</v>
      </c>
      <c r="K117" s="198">
        <f t="shared" si="13"/>
        <v>4.2</v>
      </c>
      <c r="L117" s="146" t="s">
        <v>193</v>
      </c>
      <c r="M117" s="158">
        <v>1.4</v>
      </c>
    </row>
    <row r="118" spans="1:13" s="155" customFormat="1" ht="60" x14ac:dyDescent="0.25">
      <c r="A118" s="159" t="s">
        <v>166</v>
      </c>
      <c r="B118" s="151" t="s">
        <v>167</v>
      </c>
      <c r="C118" s="152" t="s">
        <v>147</v>
      </c>
      <c r="D118" s="152">
        <v>1</v>
      </c>
      <c r="E118" s="152" t="s">
        <v>148</v>
      </c>
      <c r="F118" s="157" t="s">
        <v>168</v>
      </c>
      <c r="G118" s="198">
        <v>2.4</v>
      </c>
      <c r="H118" s="199">
        <v>0</v>
      </c>
      <c r="I118" s="199">
        <v>0</v>
      </c>
      <c r="J118" s="199">
        <v>0</v>
      </c>
      <c r="K118" s="198">
        <f t="shared" si="13"/>
        <v>2.4</v>
      </c>
      <c r="L118" s="146" t="s">
        <v>169</v>
      </c>
      <c r="M118" s="158">
        <v>1.8</v>
      </c>
    </row>
    <row r="119" spans="1:13" s="155" customFormat="1" ht="75" x14ac:dyDescent="0.25">
      <c r="A119" s="159" t="s">
        <v>170</v>
      </c>
      <c r="B119" s="151" t="s">
        <v>171</v>
      </c>
      <c r="C119" s="152" t="s">
        <v>147</v>
      </c>
      <c r="D119" s="152">
        <v>2</v>
      </c>
      <c r="E119" s="152" t="s">
        <v>148</v>
      </c>
      <c r="F119" s="157" t="s">
        <v>159</v>
      </c>
      <c r="G119" s="198">
        <v>25</v>
      </c>
      <c r="H119" s="199">
        <v>0</v>
      </c>
      <c r="I119" s="199">
        <v>0</v>
      </c>
      <c r="J119" s="199">
        <v>0</v>
      </c>
      <c r="K119" s="198">
        <f t="shared" si="13"/>
        <v>25</v>
      </c>
      <c r="L119" s="146" t="s">
        <v>193</v>
      </c>
      <c r="M119" s="154"/>
    </row>
    <row r="120" spans="1:13" s="155" customFormat="1" ht="45" x14ac:dyDescent="0.25">
      <c r="A120" s="159" t="s">
        <v>172</v>
      </c>
      <c r="B120" s="151" t="s">
        <v>173</v>
      </c>
      <c r="C120" s="152" t="s">
        <v>147</v>
      </c>
      <c r="D120" s="152">
        <v>1</v>
      </c>
      <c r="E120" s="152" t="s">
        <v>148</v>
      </c>
      <c r="F120" s="157" t="s">
        <v>174</v>
      </c>
      <c r="G120" s="198">
        <v>2</v>
      </c>
      <c r="H120" s="199">
        <v>0</v>
      </c>
      <c r="I120" s="199">
        <v>0</v>
      </c>
      <c r="J120" s="199">
        <v>0</v>
      </c>
      <c r="K120" s="198">
        <f>SUM(G120:J120)</f>
        <v>2</v>
      </c>
      <c r="L120" s="146" t="s">
        <v>193</v>
      </c>
      <c r="M120" s="154"/>
    </row>
    <row r="121" spans="1:13" s="155" customFormat="1" ht="60" x14ac:dyDescent="0.25">
      <c r="A121" s="159" t="s">
        <v>175</v>
      </c>
      <c r="B121" s="151" t="s">
        <v>176</v>
      </c>
      <c r="C121" s="152" t="s">
        <v>147</v>
      </c>
      <c r="D121" s="152">
        <v>1</v>
      </c>
      <c r="E121" s="152" t="s">
        <v>148</v>
      </c>
      <c r="F121" s="157" t="s">
        <v>177</v>
      </c>
      <c r="G121" s="198">
        <v>3.8</v>
      </c>
      <c r="H121" s="199">
        <v>0</v>
      </c>
      <c r="I121" s="199">
        <v>0</v>
      </c>
      <c r="J121" s="199">
        <v>0</v>
      </c>
      <c r="K121" s="198">
        <f t="shared" si="13"/>
        <v>3.8</v>
      </c>
      <c r="L121" s="202" t="s">
        <v>150</v>
      </c>
      <c r="M121" s="154"/>
    </row>
    <row r="122" spans="1:13" s="155" customFormat="1" ht="60" x14ac:dyDescent="0.25">
      <c r="A122" s="159" t="s">
        <v>178</v>
      </c>
      <c r="B122" s="151" t="s">
        <v>179</v>
      </c>
      <c r="C122" s="152" t="s">
        <v>147</v>
      </c>
      <c r="D122" s="152">
        <v>2</v>
      </c>
      <c r="E122" s="152" t="s">
        <v>148</v>
      </c>
      <c r="F122" s="153" t="s">
        <v>168</v>
      </c>
      <c r="G122" s="198">
        <v>6</v>
      </c>
      <c r="H122" s="199">
        <v>0</v>
      </c>
      <c r="I122" s="199">
        <v>0</v>
      </c>
      <c r="J122" s="199">
        <v>0</v>
      </c>
      <c r="K122" s="198">
        <f t="shared" si="13"/>
        <v>6</v>
      </c>
      <c r="L122" s="146" t="s">
        <v>169</v>
      </c>
      <c r="M122" s="154"/>
    </row>
    <row r="123" spans="1:13" s="134" customFormat="1" ht="105" x14ac:dyDescent="0.25">
      <c r="A123" s="160" t="s">
        <v>180</v>
      </c>
      <c r="B123" s="161" t="s">
        <v>181</v>
      </c>
      <c r="C123" s="145" t="s">
        <v>147</v>
      </c>
      <c r="D123" s="145"/>
      <c r="E123" s="145" t="s">
        <v>148</v>
      </c>
      <c r="F123" s="144" t="s">
        <v>182</v>
      </c>
      <c r="G123" s="200">
        <v>10</v>
      </c>
      <c r="H123" s="199">
        <v>0</v>
      </c>
      <c r="I123" s="199">
        <v>0</v>
      </c>
      <c r="J123" s="199">
        <v>0</v>
      </c>
      <c r="K123" s="201">
        <f t="shared" si="13"/>
        <v>10</v>
      </c>
      <c r="L123" s="152" t="s">
        <v>183</v>
      </c>
      <c r="M123" s="163"/>
    </row>
    <row r="124" spans="1:13" s="134" customFormat="1" ht="60" x14ac:dyDescent="0.25">
      <c r="A124" s="160" t="s">
        <v>184</v>
      </c>
      <c r="B124" s="161" t="s">
        <v>185</v>
      </c>
      <c r="C124" s="145" t="s">
        <v>147</v>
      </c>
      <c r="D124" s="145"/>
      <c r="E124" s="145" t="s">
        <v>148</v>
      </c>
      <c r="F124" s="144" t="s">
        <v>182</v>
      </c>
      <c r="G124" s="200">
        <v>5</v>
      </c>
      <c r="H124" s="199">
        <v>0</v>
      </c>
      <c r="I124" s="199">
        <v>0</v>
      </c>
      <c r="J124" s="199">
        <v>0</v>
      </c>
      <c r="K124" s="201">
        <f t="shared" si="13"/>
        <v>5</v>
      </c>
      <c r="L124" s="152" t="s">
        <v>186</v>
      </c>
      <c r="M124" s="163"/>
    </row>
    <row r="125" spans="1:13" s="179" customFormat="1" x14ac:dyDescent="0.25">
      <c r="A125" s="180" t="s">
        <v>15</v>
      </c>
      <c r="B125" s="181"/>
      <c r="C125" s="182"/>
      <c r="D125" s="182"/>
      <c r="E125" s="182"/>
      <c r="F125" s="183"/>
      <c r="G125" s="184">
        <f>SUM(G113:G124)</f>
        <v>133.30000000000001</v>
      </c>
      <c r="H125" s="184">
        <f t="shared" ref="H125:J125" si="14">SUM(H113:H124)</f>
        <v>0</v>
      </c>
      <c r="I125" s="184">
        <f t="shared" si="14"/>
        <v>0</v>
      </c>
      <c r="J125" s="184">
        <f t="shared" si="14"/>
        <v>0</v>
      </c>
      <c r="K125" s="184">
        <f>SUM(K113:K124)</f>
        <v>133.30000000000001</v>
      </c>
      <c r="L125" s="185"/>
      <c r="M125" s="178"/>
    </row>
    <row r="126" spans="1:13" s="134" customFormat="1" x14ac:dyDescent="0.25">
      <c r="A126" s="147" t="s">
        <v>18</v>
      </c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149"/>
      <c r="M126" s="133"/>
    </row>
    <row r="127" spans="1:13" s="167" customFormat="1" ht="75" x14ac:dyDescent="0.25">
      <c r="A127" s="164" t="s">
        <v>2</v>
      </c>
      <c r="B127" s="144" t="s">
        <v>187</v>
      </c>
      <c r="C127" s="140" t="s">
        <v>147</v>
      </c>
      <c r="D127" s="140">
        <v>1</v>
      </c>
      <c r="E127" s="140"/>
      <c r="F127" s="144" t="s">
        <v>182</v>
      </c>
      <c r="G127" s="142">
        <v>15</v>
      </c>
      <c r="H127" s="142">
        <v>0</v>
      </c>
      <c r="I127" s="142">
        <v>0</v>
      </c>
      <c r="J127" s="142">
        <v>0</v>
      </c>
      <c r="K127" s="162">
        <f>SUM(G127:J127)</f>
        <v>15</v>
      </c>
      <c r="L127" s="165" t="s">
        <v>150</v>
      </c>
      <c r="M127" s="166"/>
    </row>
    <row r="128" spans="1:13" s="195" customFormat="1" x14ac:dyDescent="0.25">
      <c r="A128" s="190" t="s">
        <v>15</v>
      </c>
      <c r="B128" s="191"/>
      <c r="C128" s="192"/>
      <c r="D128" s="192"/>
      <c r="E128" s="192"/>
      <c r="F128" s="193"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7"/>
      <c r="M128" s="194"/>
    </row>
    <row r="129" spans="1:13" s="134" customFormat="1" x14ac:dyDescent="0.25">
      <c r="A129" s="147" t="s">
        <v>19</v>
      </c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9"/>
      <c r="M129" s="133"/>
    </row>
    <row r="130" spans="1:13" s="134" customFormat="1" ht="120" x14ac:dyDescent="0.25">
      <c r="A130" s="135" t="s">
        <v>3</v>
      </c>
      <c r="B130" s="144" t="s">
        <v>188</v>
      </c>
      <c r="C130" s="140" t="s">
        <v>189</v>
      </c>
      <c r="D130" s="140"/>
      <c r="E130" s="145" t="s">
        <v>148</v>
      </c>
      <c r="F130" s="144" t="s">
        <v>190</v>
      </c>
      <c r="G130" s="168">
        <v>0</v>
      </c>
      <c r="H130" s="168">
        <v>0</v>
      </c>
      <c r="I130" s="168">
        <v>5200</v>
      </c>
      <c r="J130" s="168">
        <v>0</v>
      </c>
      <c r="K130" s="168">
        <v>5200</v>
      </c>
      <c r="L130" s="169" t="s">
        <v>191</v>
      </c>
      <c r="M130" s="133"/>
    </row>
    <row r="131" spans="1:13" s="179" customFormat="1" x14ac:dyDescent="0.25">
      <c r="A131" s="173" t="s">
        <v>15</v>
      </c>
      <c r="B131" s="174"/>
      <c r="C131" s="175"/>
      <c r="D131" s="175"/>
      <c r="E131" s="175"/>
      <c r="F131" s="175"/>
      <c r="G131" s="186">
        <f>G130</f>
        <v>0</v>
      </c>
      <c r="H131" s="186">
        <f>H130</f>
        <v>0</v>
      </c>
      <c r="I131" s="186">
        <f>I130</f>
        <v>5200</v>
      </c>
      <c r="J131" s="186">
        <f>J130</f>
        <v>0</v>
      </c>
      <c r="K131" s="186">
        <f>K130</f>
        <v>5200</v>
      </c>
      <c r="L131" s="187"/>
      <c r="M131" s="178"/>
    </row>
    <row r="132" spans="1:13" s="134" customFormat="1" x14ac:dyDescent="0.25">
      <c r="A132" s="170" t="s">
        <v>20</v>
      </c>
      <c r="B132" s="170"/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33"/>
    </row>
    <row r="133" spans="1:13" s="134" customFormat="1" ht="5.25" customHeight="1" x14ac:dyDescent="0.25">
      <c r="A133" s="135" t="s">
        <v>4</v>
      </c>
      <c r="B133" s="144"/>
      <c r="C133" s="171"/>
      <c r="D133" s="171"/>
      <c r="E133" s="171"/>
      <c r="F133" s="171"/>
      <c r="G133" s="171"/>
      <c r="H133" s="171"/>
      <c r="I133" s="171"/>
      <c r="J133" s="171"/>
      <c r="K133" s="171"/>
      <c r="L133" s="172"/>
      <c r="M133" s="133"/>
    </row>
    <row r="134" spans="1:13" s="134" customFormat="1" hidden="1" x14ac:dyDescent="0.25">
      <c r="A134" s="135" t="s">
        <v>0</v>
      </c>
      <c r="B134" s="144"/>
      <c r="C134" s="171"/>
      <c r="D134" s="171"/>
      <c r="E134" s="171"/>
      <c r="F134" s="171"/>
      <c r="G134" s="171"/>
      <c r="H134" s="171"/>
      <c r="I134" s="171"/>
      <c r="J134" s="171"/>
      <c r="K134" s="171"/>
      <c r="L134" s="172"/>
      <c r="M134" s="133"/>
    </row>
    <row r="135" spans="1:13" s="179" customFormat="1" x14ac:dyDescent="0.25">
      <c r="A135" s="173" t="s">
        <v>15</v>
      </c>
      <c r="B135" s="174"/>
      <c r="C135" s="175"/>
      <c r="D135" s="189"/>
      <c r="E135" s="189"/>
      <c r="F135" s="189"/>
      <c r="G135" s="189"/>
      <c r="H135" s="189"/>
      <c r="I135" s="189"/>
      <c r="J135" s="175"/>
      <c r="K135" s="175"/>
      <c r="L135" s="188"/>
      <c r="M135" s="178"/>
    </row>
    <row r="136" spans="1:13" s="75" customFormat="1" ht="18.75" x14ac:dyDescent="0.3">
      <c r="A136" s="203" t="s">
        <v>194</v>
      </c>
      <c r="B136" s="204"/>
      <c r="C136" s="205"/>
      <c r="D136" s="205"/>
      <c r="E136" s="205"/>
      <c r="F136" s="205"/>
      <c r="G136" s="207">
        <f>G131+G128+G125+G111</f>
        <v>183.20000000000002</v>
      </c>
      <c r="H136" s="207">
        <f t="shared" ref="H136:K136" si="15">H131+H128+H125+H111</f>
        <v>0</v>
      </c>
      <c r="I136" s="207">
        <f t="shared" si="15"/>
        <v>5206.3</v>
      </c>
      <c r="J136" s="207">
        <f t="shared" si="15"/>
        <v>0</v>
      </c>
      <c r="K136" s="207">
        <f t="shared" si="15"/>
        <v>5389.5</v>
      </c>
      <c r="L136" s="206"/>
    </row>
    <row r="137" spans="1:13" ht="18.75" x14ac:dyDescent="0.3">
      <c r="A137" s="129" t="s">
        <v>195</v>
      </c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</row>
    <row r="138" spans="1:13" ht="15.75" x14ac:dyDescent="0.25">
      <c r="A138" s="37" t="s">
        <v>16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9"/>
    </row>
    <row r="139" spans="1:13" ht="60" x14ac:dyDescent="0.25">
      <c r="A139" s="3" t="s">
        <v>1</v>
      </c>
      <c r="B139" s="7" t="s">
        <v>196</v>
      </c>
      <c r="C139" s="1" t="s">
        <v>26</v>
      </c>
      <c r="D139" s="1">
        <v>1</v>
      </c>
      <c r="E139" s="7" t="s">
        <v>197</v>
      </c>
      <c r="F139" s="1" t="s">
        <v>198</v>
      </c>
      <c r="G139" s="55">
        <v>50</v>
      </c>
      <c r="H139" s="55">
        <v>0</v>
      </c>
      <c r="I139" s="55">
        <v>0</v>
      </c>
      <c r="J139" s="55">
        <v>0</v>
      </c>
      <c r="K139" s="55">
        <f>G139+H139+I139+J139</f>
        <v>50</v>
      </c>
      <c r="L139" s="67" t="s">
        <v>199</v>
      </c>
    </row>
    <row r="140" spans="1:13" ht="75" x14ac:dyDescent="0.25">
      <c r="A140" s="3" t="s">
        <v>23</v>
      </c>
      <c r="B140" s="7" t="s">
        <v>200</v>
      </c>
      <c r="C140" s="1" t="s">
        <v>29</v>
      </c>
      <c r="D140" s="1">
        <v>6</v>
      </c>
      <c r="E140" s="208" t="s">
        <v>197</v>
      </c>
      <c r="F140" s="1" t="s">
        <v>198</v>
      </c>
      <c r="G140" s="55">
        <v>9.5</v>
      </c>
      <c r="H140" s="55">
        <v>0</v>
      </c>
      <c r="I140" s="55">
        <v>0</v>
      </c>
      <c r="J140" s="55">
        <v>0</v>
      </c>
      <c r="K140" s="55">
        <f t="shared" ref="K140:K141" si="16">G140+H140+I140+J140</f>
        <v>9.5</v>
      </c>
      <c r="L140" s="67" t="s">
        <v>199</v>
      </c>
    </row>
    <row r="141" spans="1:13" ht="60" x14ac:dyDescent="0.25">
      <c r="A141" s="3" t="s">
        <v>24</v>
      </c>
      <c r="B141" s="7" t="s">
        <v>201</v>
      </c>
      <c r="C141" s="1" t="s">
        <v>49</v>
      </c>
      <c r="D141" s="1">
        <v>2</v>
      </c>
      <c r="E141" s="7" t="s">
        <v>197</v>
      </c>
      <c r="F141" s="1" t="s">
        <v>202</v>
      </c>
      <c r="G141" s="55">
        <v>1</v>
      </c>
      <c r="H141" s="55">
        <v>0</v>
      </c>
      <c r="I141" s="55">
        <v>0</v>
      </c>
      <c r="J141" s="55">
        <v>0</v>
      </c>
      <c r="K141" s="55">
        <f t="shared" si="16"/>
        <v>1</v>
      </c>
      <c r="L141" s="67" t="s">
        <v>203</v>
      </c>
    </row>
    <row r="142" spans="1:13" x14ac:dyDescent="0.25">
      <c r="A142" s="4" t="s">
        <v>15</v>
      </c>
      <c r="B142" s="4"/>
      <c r="C142" s="5"/>
      <c r="D142" s="5"/>
      <c r="E142" s="5"/>
      <c r="F142" s="5"/>
      <c r="G142" s="53">
        <f>SUM(G139:G141)</f>
        <v>60.5</v>
      </c>
      <c r="H142" s="53">
        <f t="shared" ref="H142:K142" si="17">SUM(H139:H141)</f>
        <v>0</v>
      </c>
      <c r="I142" s="53">
        <f t="shared" si="17"/>
        <v>0</v>
      </c>
      <c r="J142" s="53">
        <f t="shared" si="17"/>
        <v>0</v>
      </c>
      <c r="K142" s="53">
        <f t="shared" si="17"/>
        <v>60.5</v>
      </c>
      <c r="L142" s="12"/>
    </row>
    <row r="143" spans="1:13" ht="15.75" x14ac:dyDescent="0.25">
      <c r="A143" s="42" t="s">
        <v>17</v>
      </c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4"/>
    </row>
    <row r="144" spans="1:13" ht="60" x14ac:dyDescent="0.25">
      <c r="A144" s="3" t="s">
        <v>83</v>
      </c>
      <c r="B144" s="7" t="s">
        <v>204</v>
      </c>
      <c r="C144" s="1" t="s">
        <v>205</v>
      </c>
      <c r="D144" s="1">
        <v>36</v>
      </c>
      <c r="E144" s="7" t="s">
        <v>197</v>
      </c>
      <c r="F144" s="7" t="s">
        <v>206</v>
      </c>
      <c r="G144" s="58">
        <v>33.5</v>
      </c>
      <c r="H144" s="55">
        <v>0</v>
      </c>
      <c r="I144" s="55">
        <v>38.5</v>
      </c>
      <c r="J144" s="55">
        <v>0</v>
      </c>
      <c r="K144" s="55">
        <f>G144+H144+I144+J144</f>
        <v>72</v>
      </c>
      <c r="L144" s="67" t="s">
        <v>203</v>
      </c>
    </row>
    <row r="145" spans="1:12" x14ac:dyDescent="0.25">
      <c r="A145" s="4" t="s">
        <v>15</v>
      </c>
      <c r="B145" s="4"/>
      <c r="C145" s="5"/>
      <c r="D145" s="5"/>
      <c r="E145" s="5"/>
      <c r="F145" s="5"/>
      <c r="G145" s="53">
        <f>SUM(G144:G144)</f>
        <v>33.5</v>
      </c>
      <c r="H145" s="53">
        <f>SUM(H144:H144)</f>
        <v>0</v>
      </c>
      <c r="I145" s="53">
        <f>SUM(I144:I144)</f>
        <v>38.5</v>
      </c>
      <c r="J145" s="53">
        <f>SUM(J144:J144)</f>
        <v>0</v>
      </c>
      <c r="K145" s="53">
        <f>SUM(K144:K144)</f>
        <v>72</v>
      </c>
      <c r="L145" s="12"/>
    </row>
    <row r="146" spans="1:12" ht="15.75" x14ac:dyDescent="0.25">
      <c r="A146" s="42" t="s">
        <v>18</v>
      </c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4"/>
    </row>
    <row r="147" spans="1:12" ht="120" x14ac:dyDescent="0.25">
      <c r="A147" s="3" t="s">
        <v>2</v>
      </c>
      <c r="B147" s="56" t="s">
        <v>207</v>
      </c>
      <c r="C147" s="105" t="s">
        <v>26</v>
      </c>
      <c r="D147" s="105">
        <v>317</v>
      </c>
      <c r="E147" s="17" t="s">
        <v>197</v>
      </c>
      <c r="F147" s="17" t="s">
        <v>208</v>
      </c>
      <c r="G147" s="55">
        <v>0</v>
      </c>
      <c r="H147" s="55">
        <v>0</v>
      </c>
      <c r="I147" s="55">
        <v>1245</v>
      </c>
      <c r="J147" s="55">
        <v>0</v>
      </c>
      <c r="K147" s="55">
        <f>G147+H147+I147+J147</f>
        <v>1245</v>
      </c>
      <c r="L147" s="67" t="s">
        <v>199</v>
      </c>
    </row>
    <row r="148" spans="1:12" x14ac:dyDescent="0.25">
      <c r="A148" s="4" t="s">
        <v>15</v>
      </c>
      <c r="B148" s="4"/>
      <c r="C148" s="5"/>
      <c r="D148" s="5"/>
      <c r="E148" s="5"/>
      <c r="F148" s="5"/>
      <c r="G148" s="57">
        <f>SUM(G147)</f>
        <v>0</v>
      </c>
      <c r="H148" s="57">
        <f>SUM(H147)</f>
        <v>0</v>
      </c>
      <c r="I148" s="57">
        <f>SUM(I147)</f>
        <v>1245</v>
      </c>
      <c r="J148" s="57">
        <f>SUM(J147)</f>
        <v>0</v>
      </c>
      <c r="K148" s="57">
        <f>SUM(K147)</f>
        <v>1245</v>
      </c>
      <c r="L148" s="12"/>
    </row>
    <row r="149" spans="1:12" ht="15.75" x14ac:dyDescent="0.25">
      <c r="A149" s="42" t="s">
        <v>19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4"/>
    </row>
    <row r="150" spans="1:12" ht="4.5" customHeight="1" x14ac:dyDescent="0.25">
      <c r="A150" s="2" t="s">
        <v>0</v>
      </c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1"/>
    </row>
    <row r="151" spans="1:12" x14ac:dyDescent="0.25">
      <c r="A151" s="4" t="s">
        <v>15</v>
      </c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12"/>
    </row>
    <row r="152" spans="1:12" ht="15.75" x14ac:dyDescent="0.25">
      <c r="A152" s="36" t="s">
        <v>20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</row>
    <row r="153" spans="1:12" ht="60" x14ac:dyDescent="0.25">
      <c r="A153" s="3" t="s">
        <v>4</v>
      </c>
      <c r="B153" s="69" t="s">
        <v>209</v>
      </c>
      <c r="C153" s="105" t="s">
        <v>210</v>
      </c>
      <c r="D153" s="105">
        <v>685</v>
      </c>
      <c r="E153" s="208" t="s">
        <v>197</v>
      </c>
      <c r="F153" s="105" t="s">
        <v>211</v>
      </c>
      <c r="G153" s="105">
        <v>11.5</v>
      </c>
      <c r="H153" s="105"/>
      <c r="I153" s="105"/>
      <c r="J153" s="105"/>
      <c r="K153" s="105">
        <f>G153+H153+I153+J153</f>
        <v>11.5</v>
      </c>
      <c r="L153" s="67" t="s">
        <v>199</v>
      </c>
    </row>
    <row r="154" spans="1:12" x14ac:dyDescent="0.25">
      <c r="A154" s="209" t="s">
        <v>15</v>
      </c>
      <c r="B154" s="209"/>
      <c r="C154" s="210"/>
      <c r="D154" s="211"/>
      <c r="E154" s="211"/>
      <c r="F154" s="211"/>
      <c r="G154" s="211">
        <f>SUM(G153:G153)</f>
        <v>11.5</v>
      </c>
      <c r="H154" s="211">
        <f>SUM(H153:H153)</f>
        <v>0</v>
      </c>
      <c r="I154" s="211">
        <f>SUM(I153:I153)</f>
        <v>0</v>
      </c>
      <c r="J154" s="211">
        <f>SUM(J153:J153)</f>
        <v>0</v>
      </c>
      <c r="K154" s="211">
        <f>SUM(K153:K153)</f>
        <v>11.5</v>
      </c>
      <c r="L154" s="212"/>
    </row>
    <row r="155" spans="1:12" s="206" customFormat="1" ht="18.75" x14ac:dyDescent="0.3">
      <c r="A155" s="213" t="s">
        <v>194</v>
      </c>
      <c r="B155" s="214"/>
      <c r="C155" s="205"/>
      <c r="D155" s="205"/>
      <c r="E155" s="205"/>
      <c r="F155" s="205"/>
      <c r="G155" s="215">
        <f>G154+G148+G151+G145+G142</f>
        <v>105.5</v>
      </c>
      <c r="H155" s="215">
        <f t="shared" ref="H155:K155" si="18">H154+H148+H151+H145+H142</f>
        <v>0</v>
      </c>
      <c r="I155" s="215">
        <f t="shared" si="18"/>
        <v>1283.5</v>
      </c>
      <c r="J155" s="215">
        <f t="shared" si="18"/>
        <v>0</v>
      </c>
      <c r="K155" s="215">
        <f t="shared" si="18"/>
        <v>1389</v>
      </c>
    </row>
    <row r="156" spans="1:12" s="11" customFormat="1" ht="18.75" x14ac:dyDescent="0.3">
      <c r="A156" s="129" t="s">
        <v>214</v>
      </c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</row>
    <row r="157" spans="1:12" ht="15.75" x14ac:dyDescent="0.25">
      <c r="A157" s="234" t="s">
        <v>16</v>
      </c>
      <c r="B157" s="235"/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</row>
    <row r="158" spans="1:12" ht="94.5" x14ac:dyDescent="0.25">
      <c r="A158" s="216" t="s">
        <v>215</v>
      </c>
      <c r="B158" s="217" t="s">
        <v>216</v>
      </c>
      <c r="C158" s="218" t="s">
        <v>76</v>
      </c>
      <c r="D158" s="218">
        <v>4200</v>
      </c>
      <c r="E158" s="219" t="s">
        <v>217</v>
      </c>
      <c r="F158" s="219" t="s">
        <v>218</v>
      </c>
      <c r="G158" s="243">
        <v>0</v>
      </c>
      <c r="H158" s="243">
        <v>0</v>
      </c>
      <c r="I158" s="243">
        <v>30</v>
      </c>
      <c r="J158" s="243">
        <v>0</v>
      </c>
      <c r="K158" s="244">
        <f>G158+H158+J158+I158</f>
        <v>30</v>
      </c>
      <c r="L158" s="60" t="s">
        <v>212</v>
      </c>
    </row>
    <row r="159" spans="1:12" ht="78.75" x14ac:dyDescent="0.25">
      <c r="A159" s="216" t="s">
        <v>219</v>
      </c>
      <c r="B159" s="220" t="s">
        <v>220</v>
      </c>
      <c r="C159" s="221" t="s">
        <v>63</v>
      </c>
      <c r="D159" s="221">
        <v>7</v>
      </c>
      <c r="E159" s="219" t="s">
        <v>217</v>
      </c>
      <c r="F159" s="219" t="s">
        <v>218</v>
      </c>
      <c r="G159" s="243">
        <v>0</v>
      </c>
      <c r="H159" s="243">
        <v>0</v>
      </c>
      <c r="I159" s="243">
        <v>23</v>
      </c>
      <c r="J159" s="245">
        <v>0</v>
      </c>
      <c r="K159" s="244">
        <f t="shared" ref="K159:K160" si="19">G159+H159+J159+I159</f>
        <v>23</v>
      </c>
      <c r="L159" s="60" t="s">
        <v>212</v>
      </c>
    </row>
    <row r="160" spans="1:12" ht="78.75" x14ac:dyDescent="0.25">
      <c r="A160" s="216" t="s">
        <v>221</v>
      </c>
      <c r="B160" s="222" t="s">
        <v>222</v>
      </c>
      <c r="C160" s="221" t="s">
        <v>63</v>
      </c>
      <c r="D160" s="221">
        <v>1</v>
      </c>
      <c r="E160" s="219" t="s">
        <v>217</v>
      </c>
      <c r="F160" s="219" t="s">
        <v>218</v>
      </c>
      <c r="G160" s="243">
        <v>0</v>
      </c>
      <c r="H160" s="243">
        <v>0</v>
      </c>
      <c r="I160" s="245">
        <v>9</v>
      </c>
      <c r="J160" s="245">
        <v>0</v>
      </c>
      <c r="K160" s="244">
        <f t="shared" si="19"/>
        <v>9</v>
      </c>
      <c r="L160" s="246" t="s">
        <v>227</v>
      </c>
    </row>
    <row r="161" spans="1:15" x14ac:dyDescent="0.25">
      <c r="A161" s="4" t="s">
        <v>15</v>
      </c>
      <c r="B161" s="4"/>
      <c r="C161" s="85"/>
      <c r="D161" s="85"/>
      <c r="E161" s="85"/>
      <c r="F161" s="85"/>
      <c r="G161" s="109">
        <f t="shared" ref="G161:H161" si="20">SUM(G158:G160)</f>
        <v>0</v>
      </c>
      <c r="H161" s="109">
        <f t="shared" si="20"/>
        <v>0</v>
      </c>
      <c r="I161" s="109">
        <f>SUM(I158:I160)</f>
        <v>62</v>
      </c>
      <c r="J161" s="109">
        <f t="shared" ref="J161" si="21">SUM(J158:J160)</f>
        <v>0</v>
      </c>
      <c r="K161" s="109">
        <f t="shared" ref="K161" si="22">SUM(K158:K160)</f>
        <v>62</v>
      </c>
      <c r="L161" s="12"/>
    </row>
    <row r="162" spans="1:15" ht="15.75" x14ac:dyDescent="0.25">
      <c r="A162" s="236" t="s">
        <v>17</v>
      </c>
      <c r="B162" s="237"/>
      <c r="C162" s="237"/>
      <c r="D162" s="237"/>
      <c r="E162" s="237"/>
      <c r="F162" s="237"/>
      <c r="G162" s="237"/>
      <c r="H162" s="237"/>
      <c r="I162" s="237"/>
      <c r="J162" s="237"/>
      <c r="K162" s="237"/>
      <c r="L162" s="237"/>
    </row>
    <row r="163" spans="1:15" ht="63" x14ac:dyDescent="0.25">
      <c r="A163" s="51" t="s">
        <v>223</v>
      </c>
      <c r="B163" s="223" t="s">
        <v>224</v>
      </c>
      <c r="C163" s="221" t="s">
        <v>63</v>
      </c>
      <c r="D163" s="51">
        <v>39</v>
      </c>
      <c r="E163" s="219" t="s">
        <v>217</v>
      </c>
      <c r="F163" s="7" t="s">
        <v>177</v>
      </c>
      <c r="G163" s="55">
        <v>0</v>
      </c>
      <c r="H163" s="55">
        <v>0</v>
      </c>
      <c r="I163" s="55">
        <v>2.5</v>
      </c>
      <c r="J163" s="55">
        <v>0</v>
      </c>
      <c r="K163" s="244">
        <f t="shared" ref="K163" si="23">G163+H163+J163+I163</f>
        <v>2.5</v>
      </c>
      <c r="L163" s="60" t="s">
        <v>228</v>
      </c>
    </row>
    <row r="164" spans="1:15" x14ac:dyDescent="0.25">
      <c r="A164" s="4" t="s">
        <v>15</v>
      </c>
      <c r="B164" s="4"/>
      <c r="C164" s="85"/>
      <c r="D164" s="85"/>
      <c r="E164" s="85"/>
      <c r="F164" s="85"/>
      <c r="G164" s="53">
        <f t="shared" ref="G164:H164" si="24">SUM(G163:G163)</f>
        <v>0</v>
      </c>
      <c r="H164" s="53">
        <f t="shared" si="24"/>
        <v>0</v>
      </c>
      <c r="I164" s="53">
        <f>SUM(I163:I163)</f>
        <v>2.5</v>
      </c>
      <c r="J164" s="53">
        <f t="shared" ref="J164" si="25">SUM(J163:J163)</f>
        <v>0</v>
      </c>
      <c r="K164" s="53">
        <f t="shared" ref="K164" si="26">SUM(K163:K163)</f>
        <v>2.5</v>
      </c>
      <c r="L164" s="12"/>
    </row>
    <row r="165" spans="1:15" ht="15.75" x14ac:dyDescent="0.25">
      <c r="A165" s="238" t="s">
        <v>18</v>
      </c>
      <c r="B165" s="239"/>
      <c r="C165" s="239"/>
      <c r="D165" s="239"/>
      <c r="E165" s="239"/>
      <c r="F165" s="239"/>
      <c r="G165" s="239"/>
      <c r="H165" s="239"/>
      <c r="I165" s="239"/>
      <c r="J165" s="239"/>
      <c r="K165" s="239"/>
      <c r="L165" s="239"/>
    </row>
    <row r="166" spans="1:15" ht="158.25" x14ac:dyDescent="0.3">
      <c r="A166" s="3" t="s">
        <v>2</v>
      </c>
      <c r="B166" s="91" t="s">
        <v>225</v>
      </c>
      <c r="C166" s="224" t="s">
        <v>63</v>
      </c>
      <c r="D166" s="225">
        <v>1</v>
      </c>
      <c r="E166" s="219" t="s">
        <v>217</v>
      </c>
      <c r="F166" s="219" t="s">
        <v>218</v>
      </c>
      <c r="G166" s="13">
        <v>0</v>
      </c>
      <c r="H166" s="55">
        <v>77.5</v>
      </c>
      <c r="I166" s="55">
        <v>0</v>
      </c>
      <c r="J166" s="55">
        <v>0</v>
      </c>
      <c r="K166" s="247">
        <f t="shared" ref="K166" si="27">G166+H166+J166+I166</f>
        <v>77.5</v>
      </c>
      <c r="L166" s="254" t="s">
        <v>213</v>
      </c>
      <c r="M166" s="226"/>
      <c r="N166" s="227"/>
      <c r="O166" s="228"/>
    </row>
    <row r="167" spans="1:15" x14ac:dyDescent="0.25">
      <c r="A167" s="4" t="s">
        <v>15</v>
      </c>
      <c r="B167" s="4"/>
      <c r="C167" s="85"/>
      <c r="D167" s="85"/>
      <c r="E167" s="85"/>
      <c r="F167" s="85"/>
      <c r="G167" s="85">
        <v>0</v>
      </c>
      <c r="H167" s="109">
        <f>H166</f>
        <v>77.5</v>
      </c>
      <c r="I167" s="242">
        <f>I166</f>
        <v>0</v>
      </c>
      <c r="J167" s="106"/>
      <c r="K167" s="109">
        <f>K166</f>
        <v>77.5</v>
      </c>
      <c r="L167" s="12"/>
    </row>
    <row r="168" spans="1:15" ht="15.75" x14ac:dyDescent="0.25">
      <c r="A168" s="236" t="s">
        <v>19</v>
      </c>
      <c r="B168" s="237"/>
      <c r="C168" s="237"/>
      <c r="D168" s="237"/>
      <c r="E168" s="237"/>
      <c r="F168" s="237"/>
      <c r="G168" s="237"/>
      <c r="H168" s="237"/>
      <c r="I168" s="237"/>
      <c r="J168" s="237"/>
      <c r="K168" s="237"/>
      <c r="L168" s="237"/>
    </row>
    <row r="169" spans="1:15" ht="22.5" hidden="1" customHeight="1" x14ac:dyDescent="0.25">
      <c r="A169" s="51" t="s">
        <v>226</v>
      </c>
      <c r="B169" s="229"/>
      <c r="C169" s="230"/>
      <c r="D169" s="231"/>
      <c r="E169" s="219"/>
      <c r="F169" s="219"/>
      <c r="G169" s="81"/>
      <c r="H169" s="233"/>
      <c r="I169" s="233"/>
      <c r="J169" s="51"/>
      <c r="K169" s="232">
        <f t="shared" ref="K169" si="28">G169+H169+J169</f>
        <v>0</v>
      </c>
      <c r="L169" s="11"/>
    </row>
    <row r="170" spans="1:15" x14ac:dyDescent="0.25">
      <c r="A170" s="4" t="s">
        <v>15</v>
      </c>
      <c r="B170" s="4"/>
      <c r="C170" s="85"/>
      <c r="D170" s="85"/>
      <c r="E170" s="85"/>
      <c r="F170" s="85"/>
      <c r="G170" s="85"/>
      <c r="H170" s="109">
        <v>0</v>
      </c>
      <c r="I170" s="109">
        <v>0</v>
      </c>
      <c r="J170" s="109">
        <v>0</v>
      </c>
      <c r="K170" s="109">
        <v>0</v>
      </c>
      <c r="L170" s="12"/>
    </row>
    <row r="171" spans="1:15" ht="15.75" x14ac:dyDescent="0.25">
      <c r="A171" s="236" t="s">
        <v>20</v>
      </c>
      <c r="B171" s="237"/>
      <c r="C171" s="237"/>
      <c r="D171" s="237"/>
      <c r="E171" s="237"/>
      <c r="F171" s="237"/>
      <c r="G171" s="237"/>
      <c r="H171" s="237"/>
      <c r="I171" s="237"/>
      <c r="J171" s="237"/>
      <c r="K171" s="237"/>
      <c r="L171" s="237"/>
    </row>
    <row r="172" spans="1:15" hidden="1" x14ac:dyDescent="0.25">
      <c r="A172" s="3" t="s">
        <v>0</v>
      </c>
      <c r="B172" s="68"/>
      <c r="C172" s="81"/>
      <c r="D172" s="81"/>
      <c r="E172" s="81"/>
      <c r="F172" s="81"/>
      <c r="G172" s="81"/>
      <c r="H172" s="81"/>
      <c r="I172" s="81"/>
      <c r="J172" s="81"/>
      <c r="K172" s="81"/>
      <c r="L172" s="11"/>
    </row>
    <row r="173" spans="1:15" x14ac:dyDescent="0.25">
      <c r="A173" s="209" t="s">
        <v>15</v>
      </c>
      <c r="B173" s="209"/>
      <c r="C173" s="248"/>
      <c r="D173" s="249"/>
      <c r="E173" s="249"/>
      <c r="F173" s="249"/>
      <c r="G173" s="249"/>
      <c r="H173" s="250">
        <v>0</v>
      </c>
      <c r="I173" s="250">
        <v>0</v>
      </c>
      <c r="J173" s="250">
        <v>0</v>
      </c>
      <c r="K173" s="250">
        <v>0</v>
      </c>
      <c r="L173" s="212"/>
    </row>
    <row r="174" spans="1:15" s="206" customFormat="1" ht="18.75" x14ac:dyDescent="0.25">
      <c r="A174" s="251" t="s">
        <v>194</v>
      </c>
      <c r="B174" s="252"/>
      <c r="C174" s="205"/>
      <c r="D174" s="205"/>
      <c r="E174" s="205"/>
      <c r="F174" s="205"/>
      <c r="G174" s="253">
        <f>G173+G170+G167+G164+G161</f>
        <v>0</v>
      </c>
      <c r="H174" s="253">
        <f>H173+H170+H167+H164+H161</f>
        <v>77.5</v>
      </c>
      <c r="I174" s="253">
        <f t="shared" ref="I174:K174" si="29">I173+I170+I167+I164+I161</f>
        <v>64.5</v>
      </c>
      <c r="J174" s="253">
        <f t="shared" si="29"/>
        <v>0</v>
      </c>
      <c r="K174" s="253">
        <f t="shared" si="29"/>
        <v>142</v>
      </c>
    </row>
    <row r="175" spans="1:15" ht="18.75" x14ac:dyDescent="0.3">
      <c r="A175" s="129" t="s">
        <v>229</v>
      </c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</row>
    <row r="176" spans="1:15" ht="15.75" x14ac:dyDescent="0.25">
      <c r="A176" s="37" t="s">
        <v>16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9"/>
    </row>
    <row r="177" spans="1:12" x14ac:dyDescent="0.25">
      <c r="A177" s="4" t="s">
        <v>15</v>
      </c>
      <c r="B177" s="4"/>
      <c r="C177" s="5"/>
      <c r="D177" s="5"/>
      <c r="E177" s="5"/>
      <c r="F177" s="5"/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2"/>
    </row>
    <row r="178" spans="1:12" ht="15.75" x14ac:dyDescent="0.25">
      <c r="A178" s="42" t="s">
        <v>17</v>
      </c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4"/>
    </row>
    <row r="179" spans="1:12" ht="90" x14ac:dyDescent="0.25">
      <c r="A179" s="3" t="s">
        <v>83</v>
      </c>
      <c r="B179" s="208" t="s">
        <v>230</v>
      </c>
      <c r="C179" s="13" t="s">
        <v>231</v>
      </c>
      <c r="D179" s="13">
        <v>400</v>
      </c>
      <c r="E179" s="208" t="s">
        <v>229</v>
      </c>
      <c r="F179" s="208" t="s">
        <v>232</v>
      </c>
      <c r="G179" s="17">
        <v>0</v>
      </c>
      <c r="H179" s="55">
        <v>2</v>
      </c>
      <c r="I179" s="55">
        <v>6</v>
      </c>
      <c r="J179" s="13">
        <v>0</v>
      </c>
      <c r="K179" s="55">
        <f>SUM(G179:J179)</f>
        <v>8</v>
      </c>
      <c r="L179" s="60" t="s">
        <v>212</v>
      </c>
    </row>
    <row r="180" spans="1:12" x14ac:dyDescent="0.25">
      <c r="A180" s="4" t="s">
        <v>15</v>
      </c>
      <c r="B180" s="4"/>
      <c r="C180" s="5"/>
      <c r="D180" s="5"/>
      <c r="E180" s="5"/>
      <c r="F180" s="5"/>
      <c r="G180" s="255">
        <v>0</v>
      </c>
      <c r="H180" s="109">
        <v>2</v>
      </c>
      <c r="I180" s="109">
        <v>6</v>
      </c>
      <c r="J180" s="15">
        <v>0</v>
      </c>
      <c r="K180" s="109">
        <f>SUM(G180:J180)</f>
        <v>8</v>
      </c>
      <c r="L180" s="12"/>
    </row>
    <row r="181" spans="1:12" ht="15.75" x14ac:dyDescent="0.25">
      <c r="A181" s="42" t="s">
        <v>18</v>
      </c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4"/>
    </row>
    <row r="182" spans="1:12" x14ac:dyDescent="0.25">
      <c r="A182" s="4" t="s">
        <v>15</v>
      </c>
      <c r="B182" s="4"/>
      <c r="C182" s="5"/>
      <c r="D182" s="5"/>
      <c r="E182" s="5"/>
      <c r="F182" s="5"/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2"/>
    </row>
    <row r="183" spans="1:12" ht="15.75" x14ac:dyDescent="0.25">
      <c r="A183" s="42" t="s">
        <v>19</v>
      </c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4"/>
    </row>
    <row r="184" spans="1:12" x14ac:dyDescent="0.25">
      <c r="A184" s="4" t="s">
        <v>15</v>
      </c>
      <c r="B184" s="4"/>
      <c r="C184" s="5"/>
      <c r="D184" s="5"/>
      <c r="E184" s="5"/>
      <c r="F184" s="5"/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2"/>
    </row>
    <row r="185" spans="1:12" ht="15.75" x14ac:dyDescent="0.25">
      <c r="A185" s="36" t="s">
        <v>20</v>
      </c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</row>
    <row r="186" spans="1:12" x14ac:dyDescent="0.25">
      <c r="A186" s="4" t="s">
        <v>15</v>
      </c>
      <c r="B186" s="4"/>
      <c r="C186" s="5"/>
      <c r="D186" s="6"/>
      <c r="E186" s="6"/>
      <c r="F186" s="6"/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2"/>
    </row>
    <row r="187" spans="1:12" s="75" customFormat="1" ht="18.75" x14ac:dyDescent="0.3">
      <c r="A187" s="266" t="s">
        <v>194</v>
      </c>
      <c r="B187" s="267"/>
      <c r="C187" s="102"/>
      <c r="D187" s="103"/>
      <c r="E187" s="103"/>
      <c r="F187" s="103"/>
      <c r="G187" s="265">
        <f>G186+G184+G182+G180+G177</f>
        <v>0</v>
      </c>
      <c r="H187" s="265">
        <f>H186+H184+H182+H180+H177</f>
        <v>2</v>
      </c>
      <c r="I187" s="265">
        <f>I186+I184+I182+I180+I177</f>
        <v>6</v>
      </c>
      <c r="J187" s="265">
        <f>J186+J184+J182+J180+J177</f>
        <v>0</v>
      </c>
      <c r="K187" s="265">
        <f>K186+K184+K182+K180+K177</f>
        <v>8</v>
      </c>
      <c r="L187" s="206"/>
    </row>
    <row r="188" spans="1:12" ht="18.75" x14ac:dyDescent="0.3">
      <c r="A188" s="129" t="s">
        <v>233</v>
      </c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</row>
    <row r="189" spans="1:12" ht="15.75" x14ac:dyDescent="0.25">
      <c r="A189" s="37" t="s">
        <v>16</v>
      </c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256"/>
    </row>
    <row r="190" spans="1:12" ht="75" x14ac:dyDescent="0.25">
      <c r="A190" s="3" t="s">
        <v>1</v>
      </c>
      <c r="B190" s="22" t="s">
        <v>234</v>
      </c>
      <c r="C190" s="19" t="s">
        <v>29</v>
      </c>
      <c r="D190" s="257">
        <v>2</v>
      </c>
      <c r="E190" s="19" t="s">
        <v>235</v>
      </c>
      <c r="F190" s="19" t="s">
        <v>182</v>
      </c>
      <c r="G190" s="17">
        <v>55.5</v>
      </c>
      <c r="H190" s="13">
        <v>0</v>
      </c>
      <c r="I190" s="13">
        <v>0</v>
      </c>
      <c r="J190" s="13">
        <v>0</v>
      </c>
      <c r="K190" s="13">
        <f>SUM(G190:J190)</f>
        <v>55.5</v>
      </c>
      <c r="L190" s="58" t="s">
        <v>236</v>
      </c>
    </row>
    <row r="191" spans="1:12" ht="60" x14ac:dyDescent="0.25">
      <c r="A191" s="3" t="s">
        <v>23</v>
      </c>
      <c r="B191" s="22" t="s">
        <v>237</v>
      </c>
      <c r="C191" s="19" t="s">
        <v>29</v>
      </c>
      <c r="D191" s="257">
        <v>1</v>
      </c>
      <c r="E191" s="19" t="s">
        <v>235</v>
      </c>
      <c r="F191" s="19" t="s">
        <v>182</v>
      </c>
      <c r="G191" s="17">
        <v>0.1</v>
      </c>
      <c r="H191" s="13">
        <v>0</v>
      </c>
      <c r="I191" s="13">
        <v>0</v>
      </c>
      <c r="J191" s="13">
        <v>0</v>
      </c>
      <c r="K191" s="13">
        <f t="shared" ref="K191" si="30">SUM(G191:J191)</f>
        <v>0.1</v>
      </c>
      <c r="L191" s="58" t="s">
        <v>212</v>
      </c>
    </row>
    <row r="192" spans="1:12" x14ac:dyDescent="0.25">
      <c r="A192" s="4" t="s">
        <v>15</v>
      </c>
      <c r="B192" s="4"/>
      <c r="C192" s="5"/>
      <c r="D192" s="5"/>
      <c r="E192" s="5"/>
      <c r="F192" s="5"/>
      <c r="G192" s="4">
        <f>SUM(G190:G191)</f>
        <v>55.6</v>
      </c>
      <c r="H192" s="4">
        <f>SUM(H190:H191)</f>
        <v>0</v>
      </c>
      <c r="I192" s="4">
        <f>SUM(I190:I191)</f>
        <v>0</v>
      </c>
      <c r="J192" s="4">
        <f>SUM(J190:J191)</f>
        <v>0</v>
      </c>
      <c r="K192" s="4">
        <f>SUM(K190:K191)</f>
        <v>55.6</v>
      </c>
      <c r="L192" s="12"/>
    </row>
    <row r="193" spans="1:12" ht="15.75" x14ac:dyDescent="0.25">
      <c r="A193" s="42" t="s">
        <v>17</v>
      </c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4"/>
    </row>
    <row r="194" spans="1:12" ht="60" x14ac:dyDescent="0.25">
      <c r="A194" s="3" t="s">
        <v>83</v>
      </c>
      <c r="B194" s="19" t="s">
        <v>238</v>
      </c>
      <c r="C194" s="257" t="s">
        <v>29</v>
      </c>
      <c r="D194" s="257">
        <v>310</v>
      </c>
      <c r="E194" s="19" t="s">
        <v>235</v>
      </c>
      <c r="F194" s="19" t="s">
        <v>182</v>
      </c>
      <c r="G194" s="58">
        <v>86</v>
      </c>
      <c r="H194" s="55">
        <v>0</v>
      </c>
      <c r="I194" s="55">
        <v>0</v>
      </c>
      <c r="J194" s="55">
        <v>0</v>
      </c>
      <c r="K194" s="55">
        <f t="shared" ref="K194:K202" si="31">SUM(G194:J194)</f>
        <v>86</v>
      </c>
      <c r="L194" s="58" t="s">
        <v>236</v>
      </c>
    </row>
    <row r="195" spans="1:12" ht="75" x14ac:dyDescent="0.25">
      <c r="A195" s="3" t="s">
        <v>154</v>
      </c>
      <c r="B195" s="19" t="s">
        <v>239</v>
      </c>
      <c r="C195" s="257" t="s">
        <v>33</v>
      </c>
      <c r="D195" s="257">
        <v>3</v>
      </c>
      <c r="E195" s="19" t="s">
        <v>235</v>
      </c>
      <c r="F195" s="19" t="s">
        <v>182</v>
      </c>
      <c r="G195" s="258">
        <v>10</v>
      </c>
      <c r="H195" s="55">
        <v>0</v>
      </c>
      <c r="I195" s="55">
        <v>0</v>
      </c>
      <c r="J195" s="55">
        <v>0</v>
      </c>
      <c r="K195" s="55">
        <f t="shared" si="31"/>
        <v>10</v>
      </c>
      <c r="L195" s="58" t="s">
        <v>236</v>
      </c>
    </row>
    <row r="196" spans="1:12" ht="140.25" x14ac:dyDescent="0.25">
      <c r="A196" s="3" t="s">
        <v>157</v>
      </c>
      <c r="B196" s="259" t="s">
        <v>240</v>
      </c>
      <c r="C196" s="50" t="s">
        <v>241</v>
      </c>
      <c r="D196" s="50">
        <v>11</v>
      </c>
      <c r="E196" s="19" t="s">
        <v>235</v>
      </c>
      <c r="F196" s="260" t="s">
        <v>242</v>
      </c>
      <c r="G196" s="58">
        <v>11.5</v>
      </c>
      <c r="H196" s="55">
        <v>0</v>
      </c>
      <c r="I196" s="55">
        <v>0</v>
      </c>
      <c r="J196" s="55">
        <v>0</v>
      </c>
      <c r="K196" s="55">
        <f t="shared" si="31"/>
        <v>11.5</v>
      </c>
      <c r="L196" s="58" t="s">
        <v>236</v>
      </c>
    </row>
    <row r="197" spans="1:12" ht="60" x14ac:dyDescent="0.25">
      <c r="A197" s="3" t="s">
        <v>160</v>
      </c>
      <c r="B197" s="22" t="s">
        <v>243</v>
      </c>
      <c r="C197" s="50" t="s">
        <v>26</v>
      </c>
      <c r="D197" s="50">
        <v>22</v>
      </c>
      <c r="E197" s="19" t="s">
        <v>235</v>
      </c>
      <c r="F197" s="19" t="s">
        <v>182</v>
      </c>
      <c r="G197" s="258">
        <v>8.8000000000000007</v>
      </c>
      <c r="H197" s="55">
        <v>0</v>
      </c>
      <c r="I197" s="55">
        <v>0</v>
      </c>
      <c r="J197" s="55">
        <v>0</v>
      </c>
      <c r="K197" s="55">
        <f t="shared" si="31"/>
        <v>8.8000000000000007</v>
      </c>
      <c r="L197" s="58" t="s">
        <v>244</v>
      </c>
    </row>
    <row r="198" spans="1:12" ht="45" x14ac:dyDescent="0.25">
      <c r="A198" s="3" t="s">
        <v>245</v>
      </c>
      <c r="B198" s="22" t="s">
        <v>246</v>
      </c>
      <c r="C198" s="50" t="s">
        <v>26</v>
      </c>
      <c r="D198" s="50">
        <v>1</v>
      </c>
      <c r="E198" s="19" t="s">
        <v>235</v>
      </c>
      <c r="F198" s="19" t="s">
        <v>36</v>
      </c>
      <c r="G198" s="58">
        <v>0</v>
      </c>
      <c r="H198" s="55">
        <v>0</v>
      </c>
      <c r="I198" s="55">
        <v>0</v>
      </c>
      <c r="J198" s="55">
        <v>0</v>
      </c>
      <c r="K198" s="55">
        <f t="shared" si="31"/>
        <v>0</v>
      </c>
      <c r="L198" s="58" t="s">
        <v>247</v>
      </c>
    </row>
    <row r="199" spans="1:12" ht="45" x14ac:dyDescent="0.25">
      <c r="A199" s="3" t="s">
        <v>163</v>
      </c>
      <c r="B199" s="22" t="s">
        <v>248</v>
      </c>
      <c r="C199" s="50" t="s">
        <v>33</v>
      </c>
      <c r="D199" s="50">
        <v>1</v>
      </c>
      <c r="E199" s="19" t="s">
        <v>235</v>
      </c>
      <c r="F199" s="19" t="s">
        <v>249</v>
      </c>
      <c r="G199" s="58">
        <v>1.5</v>
      </c>
      <c r="H199" s="55">
        <v>0</v>
      </c>
      <c r="I199" s="55">
        <v>0</v>
      </c>
      <c r="J199" s="55">
        <v>0</v>
      </c>
      <c r="K199" s="55">
        <f t="shared" si="31"/>
        <v>1.5</v>
      </c>
      <c r="L199" s="17" t="s">
        <v>250</v>
      </c>
    </row>
    <row r="200" spans="1:12" ht="45" x14ac:dyDescent="0.25">
      <c r="A200" s="3" t="s">
        <v>166</v>
      </c>
      <c r="B200" s="22" t="s">
        <v>251</v>
      </c>
      <c r="C200" s="50" t="s">
        <v>252</v>
      </c>
      <c r="D200" s="50">
        <v>1</v>
      </c>
      <c r="E200" s="19" t="s">
        <v>235</v>
      </c>
      <c r="F200" s="19" t="s">
        <v>36</v>
      </c>
      <c r="G200" s="58">
        <v>0</v>
      </c>
      <c r="H200" s="55">
        <v>0</v>
      </c>
      <c r="I200" s="55">
        <v>0</v>
      </c>
      <c r="J200" s="55">
        <v>0</v>
      </c>
      <c r="K200" s="55">
        <f t="shared" si="31"/>
        <v>0</v>
      </c>
      <c r="L200" s="17" t="s">
        <v>250</v>
      </c>
    </row>
    <row r="201" spans="1:12" ht="45" x14ac:dyDescent="0.25">
      <c r="A201" s="3" t="s">
        <v>253</v>
      </c>
      <c r="B201" s="22" t="s">
        <v>254</v>
      </c>
      <c r="C201" s="257" t="s">
        <v>255</v>
      </c>
      <c r="D201" s="50">
        <v>8</v>
      </c>
      <c r="E201" s="19" t="s">
        <v>235</v>
      </c>
      <c r="F201" s="19" t="s">
        <v>256</v>
      </c>
      <c r="G201" s="258">
        <v>1.1000000000000001</v>
      </c>
      <c r="H201" s="55">
        <v>0</v>
      </c>
      <c r="I201" s="55">
        <v>0</v>
      </c>
      <c r="J201" s="55">
        <v>0</v>
      </c>
      <c r="K201" s="55">
        <f t="shared" si="31"/>
        <v>1.1000000000000001</v>
      </c>
      <c r="L201" s="17" t="s">
        <v>257</v>
      </c>
    </row>
    <row r="202" spans="1:12" ht="60" x14ac:dyDescent="0.25">
      <c r="A202" s="3" t="s">
        <v>170</v>
      </c>
      <c r="B202" s="22" t="s">
        <v>258</v>
      </c>
      <c r="C202" s="257" t="s">
        <v>259</v>
      </c>
      <c r="D202" s="50">
        <v>1</v>
      </c>
      <c r="E202" s="19" t="s">
        <v>235</v>
      </c>
      <c r="F202" s="19" t="s">
        <v>182</v>
      </c>
      <c r="G202" s="258">
        <v>2.5</v>
      </c>
      <c r="H202" s="55">
        <v>0</v>
      </c>
      <c r="I202" s="55">
        <v>0</v>
      </c>
      <c r="J202" s="55">
        <v>0</v>
      </c>
      <c r="K202" s="55">
        <f t="shared" si="31"/>
        <v>2.5</v>
      </c>
      <c r="L202" s="17" t="s">
        <v>260</v>
      </c>
    </row>
    <row r="203" spans="1:12" x14ac:dyDescent="0.25">
      <c r="A203" s="4" t="s">
        <v>15</v>
      </c>
      <c r="B203" s="4"/>
      <c r="C203" s="6"/>
      <c r="D203" s="6"/>
      <c r="E203" s="6"/>
      <c r="F203" s="6"/>
      <c r="G203" s="4">
        <f>SUM(G194:G202)</f>
        <v>121.39999999999999</v>
      </c>
      <c r="H203" s="4">
        <f>SUM(H194:H202)</f>
        <v>0</v>
      </c>
      <c r="I203" s="4">
        <f>SUM(I194:I202)</f>
        <v>0</v>
      </c>
      <c r="J203" s="4">
        <f>SUM(J194:J202)</f>
        <v>0</v>
      </c>
      <c r="K203" s="4">
        <f>SUM(K194:K202)</f>
        <v>121.39999999999999</v>
      </c>
      <c r="L203" s="261"/>
    </row>
    <row r="204" spans="1:12" ht="15.75" x14ac:dyDescent="0.25">
      <c r="A204" s="42" t="s">
        <v>18</v>
      </c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4"/>
    </row>
    <row r="205" spans="1:12" x14ac:dyDescent="0.25">
      <c r="A205" s="4" t="s">
        <v>15</v>
      </c>
      <c r="B205" s="4"/>
      <c r="C205" s="5"/>
      <c r="D205" s="5"/>
      <c r="E205" s="5"/>
      <c r="F205" s="5"/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12"/>
    </row>
    <row r="206" spans="1:12" ht="15.75" x14ac:dyDescent="0.25">
      <c r="A206" s="42" t="s">
        <v>19</v>
      </c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4"/>
    </row>
    <row r="207" spans="1:12" ht="60" x14ac:dyDescent="0.25">
      <c r="A207" s="3" t="s">
        <v>3</v>
      </c>
      <c r="B207" s="262" t="s">
        <v>261</v>
      </c>
      <c r="C207" s="263" t="s">
        <v>252</v>
      </c>
      <c r="D207" s="263">
        <v>1</v>
      </c>
      <c r="E207" s="264" t="s">
        <v>235</v>
      </c>
      <c r="F207" s="19" t="s">
        <v>182</v>
      </c>
      <c r="G207" s="55">
        <v>9000</v>
      </c>
      <c r="H207" s="55">
        <v>0</v>
      </c>
      <c r="I207" s="55">
        <v>0</v>
      </c>
      <c r="J207" s="55">
        <v>0</v>
      </c>
      <c r="K207" s="55">
        <f>SUM(G207:J207)</f>
        <v>9000</v>
      </c>
      <c r="L207" s="17" t="s">
        <v>262</v>
      </c>
    </row>
    <row r="208" spans="1:12" x14ac:dyDescent="0.25">
      <c r="A208" s="4" t="s">
        <v>15</v>
      </c>
      <c r="B208" s="4"/>
      <c r="C208" s="5"/>
      <c r="D208" s="5"/>
      <c r="E208" s="5"/>
      <c r="F208" s="5"/>
      <c r="G208" s="241">
        <f>SUM(G207)</f>
        <v>9000</v>
      </c>
      <c r="H208" s="241">
        <f t="shared" ref="H208:K208" si="32">SUM(H207)</f>
        <v>0</v>
      </c>
      <c r="I208" s="241">
        <f t="shared" si="32"/>
        <v>0</v>
      </c>
      <c r="J208" s="241">
        <f t="shared" si="32"/>
        <v>0</v>
      </c>
      <c r="K208" s="241">
        <f t="shared" si="32"/>
        <v>9000</v>
      </c>
      <c r="L208" s="12"/>
    </row>
    <row r="209" spans="1:12" ht="15.75" x14ac:dyDescent="0.25">
      <c r="A209" s="36" t="s">
        <v>20</v>
      </c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</row>
    <row r="210" spans="1:12" x14ac:dyDescent="0.25">
      <c r="A210" s="209" t="s">
        <v>15</v>
      </c>
      <c r="B210" s="209"/>
      <c r="C210" s="210"/>
      <c r="D210" s="211"/>
      <c r="E210" s="211"/>
      <c r="F210" s="211"/>
      <c r="G210" s="209">
        <v>0</v>
      </c>
      <c r="H210" s="209">
        <v>0</v>
      </c>
      <c r="I210" s="209">
        <v>0</v>
      </c>
      <c r="J210" s="268">
        <v>0</v>
      </c>
      <c r="K210" s="268">
        <v>0</v>
      </c>
      <c r="L210" s="212"/>
    </row>
    <row r="211" spans="1:12" s="206" customFormat="1" ht="15.75" x14ac:dyDescent="0.25">
      <c r="A211" s="269" t="s">
        <v>194</v>
      </c>
      <c r="B211" s="204"/>
      <c r="C211" s="205"/>
      <c r="D211" s="205"/>
      <c r="E211" s="205"/>
      <c r="F211" s="205"/>
      <c r="G211" s="73">
        <f>G210+G208+G205+G203+G192</f>
        <v>9177</v>
      </c>
      <c r="H211" s="73">
        <f t="shared" ref="H211:K211" si="33">H210+H208+H205+H203+H192</f>
        <v>0</v>
      </c>
      <c r="I211" s="73">
        <f t="shared" si="33"/>
        <v>0</v>
      </c>
      <c r="J211" s="73">
        <f t="shared" si="33"/>
        <v>0</v>
      </c>
      <c r="K211" s="73">
        <f t="shared" si="33"/>
        <v>9177</v>
      </c>
    </row>
    <row r="212" spans="1:12" ht="18.75" x14ac:dyDescent="0.3">
      <c r="A212" s="129" t="s">
        <v>263</v>
      </c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</row>
    <row r="213" spans="1:12" s="65" customFormat="1" ht="15.75" x14ac:dyDescent="0.25">
      <c r="A213" s="279" t="s">
        <v>264</v>
      </c>
      <c r="B213" s="280"/>
      <c r="C213" s="280"/>
      <c r="D213" s="280"/>
      <c r="E213" s="280"/>
      <c r="F213" s="280"/>
      <c r="G213" s="280"/>
      <c r="H213" s="280"/>
      <c r="I213" s="280"/>
      <c r="J213" s="280"/>
      <c r="K213" s="280"/>
      <c r="L213" s="281"/>
    </row>
    <row r="214" spans="1:12" ht="31.5" customHeight="1" x14ac:dyDescent="0.25">
      <c r="A214" s="13">
        <v>1</v>
      </c>
      <c r="B214" s="286" t="s">
        <v>265</v>
      </c>
      <c r="C214" s="274" t="s">
        <v>42</v>
      </c>
      <c r="D214" s="274">
        <v>1</v>
      </c>
      <c r="E214" s="264" t="s">
        <v>235</v>
      </c>
      <c r="F214" s="68" t="s">
        <v>95</v>
      </c>
      <c r="G214" s="13">
        <v>0.1</v>
      </c>
      <c r="H214" s="126">
        <v>0</v>
      </c>
      <c r="I214" s="126">
        <v>0</v>
      </c>
      <c r="J214" s="126">
        <v>0</v>
      </c>
      <c r="K214" s="126">
        <v>0.1</v>
      </c>
      <c r="L214" s="274" t="s">
        <v>284</v>
      </c>
    </row>
    <row r="215" spans="1:12" ht="45" x14ac:dyDescent="0.25">
      <c r="A215" s="13">
        <v>2</v>
      </c>
      <c r="B215" s="286" t="s">
        <v>266</v>
      </c>
      <c r="C215" s="274" t="s">
        <v>42</v>
      </c>
      <c r="D215" s="274">
        <v>4</v>
      </c>
      <c r="E215" s="264" t="s">
        <v>235</v>
      </c>
      <c r="F215" s="68" t="s">
        <v>267</v>
      </c>
      <c r="G215" s="13">
        <v>0.2</v>
      </c>
      <c r="H215" s="126">
        <v>0</v>
      </c>
      <c r="I215" s="126">
        <v>0</v>
      </c>
      <c r="J215" s="126">
        <v>0</v>
      </c>
      <c r="K215" s="126">
        <v>0.1</v>
      </c>
      <c r="L215" s="274" t="s">
        <v>285</v>
      </c>
    </row>
    <row r="216" spans="1:12" ht="75" x14ac:dyDescent="0.25">
      <c r="A216" s="13">
        <v>3</v>
      </c>
      <c r="B216" s="287" t="s">
        <v>268</v>
      </c>
      <c r="C216" s="274"/>
      <c r="D216" s="274"/>
      <c r="E216" s="264" t="s">
        <v>235</v>
      </c>
      <c r="F216" s="274"/>
      <c r="G216" s="55">
        <v>10</v>
      </c>
      <c r="H216" s="126">
        <v>0</v>
      </c>
      <c r="I216" s="126">
        <v>0</v>
      </c>
      <c r="J216" s="126">
        <v>0</v>
      </c>
      <c r="K216" s="117">
        <v>10</v>
      </c>
      <c r="L216" s="274" t="s">
        <v>236</v>
      </c>
    </row>
    <row r="217" spans="1:12" ht="45" x14ac:dyDescent="0.25">
      <c r="A217" s="13">
        <v>4</v>
      </c>
      <c r="B217" s="68" t="s">
        <v>269</v>
      </c>
      <c r="C217" s="274"/>
      <c r="D217" s="274"/>
      <c r="E217" s="264" t="s">
        <v>235</v>
      </c>
      <c r="F217" s="274" t="s">
        <v>270</v>
      </c>
      <c r="G217" s="55">
        <v>8</v>
      </c>
      <c r="H217" s="126">
        <v>0</v>
      </c>
      <c r="I217" s="126">
        <v>0</v>
      </c>
      <c r="J217" s="126">
        <v>0</v>
      </c>
      <c r="K217" s="117">
        <v>8</v>
      </c>
      <c r="L217" s="274" t="s">
        <v>192</v>
      </c>
    </row>
    <row r="218" spans="1:12" ht="45" x14ac:dyDescent="0.25">
      <c r="A218" s="13">
        <v>5</v>
      </c>
      <c r="B218" s="288" t="s">
        <v>271</v>
      </c>
      <c r="C218" s="288" t="s">
        <v>42</v>
      </c>
      <c r="D218" s="288">
        <v>1</v>
      </c>
      <c r="E218" s="264" t="s">
        <v>235</v>
      </c>
      <c r="F218" s="22" t="s">
        <v>267</v>
      </c>
      <c r="G218" s="55">
        <v>0.5</v>
      </c>
      <c r="H218" s="126">
        <v>0</v>
      </c>
      <c r="I218" s="126">
        <v>0</v>
      </c>
      <c r="J218" s="126">
        <v>0</v>
      </c>
      <c r="K218" s="117">
        <v>0.5</v>
      </c>
      <c r="L218" s="288" t="s">
        <v>285</v>
      </c>
    </row>
    <row r="219" spans="1:12" s="240" customFormat="1" x14ac:dyDescent="0.25">
      <c r="A219" s="26"/>
      <c r="B219" s="289" t="s">
        <v>15</v>
      </c>
      <c r="C219" s="290"/>
      <c r="D219" s="290"/>
      <c r="E219" s="290"/>
      <c r="F219" s="290"/>
      <c r="G219" s="15">
        <f>SUM(G214:G218)</f>
        <v>18.8</v>
      </c>
      <c r="H219" s="15">
        <f>SUM(H214:H218)</f>
        <v>0</v>
      </c>
      <c r="I219" s="15">
        <f>SUM(I214:I218)</f>
        <v>0</v>
      </c>
      <c r="J219" s="15">
        <f>SUM(J214:J218)</f>
        <v>0</v>
      </c>
      <c r="K219" s="15">
        <f>SUM(K214:K218)</f>
        <v>18.7</v>
      </c>
      <c r="L219" s="290"/>
    </row>
    <row r="220" spans="1:12" s="65" customFormat="1" ht="15.75" x14ac:dyDescent="0.25">
      <c r="A220" s="282" t="s">
        <v>272</v>
      </c>
      <c r="B220" s="283"/>
      <c r="C220" s="283"/>
      <c r="D220" s="283"/>
      <c r="E220" s="283"/>
      <c r="F220" s="283"/>
      <c r="G220" s="283"/>
      <c r="H220" s="283"/>
      <c r="I220" s="283"/>
      <c r="J220" s="283"/>
      <c r="K220" s="283"/>
      <c r="L220" s="284"/>
    </row>
    <row r="221" spans="1:12" ht="47.25" customHeight="1" x14ac:dyDescent="0.25">
      <c r="A221" s="270">
        <v>1</v>
      </c>
      <c r="B221" s="91" t="s">
        <v>273</v>
      </c>
      <c r="C221" s="271" t="s">
        <v>42</v>
      </c>
      <c r="D221" s="273">
        <v>3</v>
      </c>
      <c r="E221" s="264" t="s">
        <v>235</v>
      </c>
      <c r="F221" s="56" t="s">
        <v>95</v>
      </c>
      <c r="G221" s="305">
        <v>0</v>
      </c>
      <c r="H221" s="245">
        <v>0</v>
      </c>
      <c r="I221" s="245">
        <v>0</v>
      </c>
      <c r="J221" s="245">
        <v>0</v>
      </c>
      <c r="K221" s="245">
        <v>0</v>
      </c>
      <c r="L221" s="271" t="s">
        <v>213</v>
      </c>
    </row>
    <row r="222" spans="1:12" ht="47.25" x14ac:dyDescent="0.25">
      <c r="A222" s="270">
        <v>2</v>
      </c>
      <c r="B222" s="91" t="s">
        <v>274</v>
      </c>
      <c r="C222" s="272"/>
      <c r="D222" s="275"/>
      <c r="E222" s="264" t="s">
        <v>235</v>
      </c>
      <c r="F222" s="68" t="s">
        <v>95</v>
      </c>
      <c r="G222" s="305">
        <v>0</v>
      </c>
      <c r="H222" s="245">
        <v>0</v>
      </c>
      <c r="I222" s="245">
        <v>0</v>
      </c>
      <c r="J222" s="245">
        <v>0</v>
      </c>
      <c r="K222" s="245">
        <v>0</v>
      </c>
      <c r="L222" s="271" t="s">
        <v>213</v>
      </c>
    </row>
    <row r="223" spans="1:12" s="240" customFormat="1" ht="15.75" x14ac:dyDescent="0.25">
      <c r="A223" s="291"/>
      <c r="B223" s="292" t="s">
        <v>275</v>
      </c>
      <c r="C223" s="293"/>
      <c r="D223" s="293"/>
      <c r="E223" s="293"/>
      <c r="F223" s="293"/>
      <c r="G223" s="300">
        <v>0</v>
      </c>
      <c r="H223" s="300">
        <f>SUM(H221:H222)</f>
        <v>0</v>
      </c>
      <c r="I223" s="300">
        <v>0</v>
      </c>
      <c r="J223" s="300">
        <f>SUM(J221:J222)</f>
        <v>0</v>
      </c>
      <c r="K223" s="300">
        <v>0</v>
      </c>
      <c r="L223" s="293"/>
    </row>
    <row r="224" spans="1:12" s="65" customFormat="1" ht="15.75" x14ac:dyDescent="0.25">
      <c r="A224" s="282" t="s">
        <v>276</v>
      </c>
      <c r="B224" s="283"/>
      <c r="C224" s="283"/>
      <c r="D224" s="283"/>
      <c r="E224" s="283"/>
      <c r="F224" s="283"/>
      <c r="G224" s="283"/>
      <c r="H224" s="283"/>
      <c r="I224" s="283"/>
      <c r="J224" s="283"/>
      <c r="K224" s="283"/>
      <c r="L224" s="284"/>
    </row>
    <row r="225" spans="1:12" ht="45" x14ac:dyDescent="0.25">
      <c r="A225" s="270">
        <v>1</v>
      </c>
      <c r="B225" s="91" t="s">
        <v>277</v>
      </c>
      <c r="C225" s="271" t="s">
        <v>26</v>
      </c>
      <c r="D225" s="271">
        <v>25</v>
      </c>
      <c r="E225" s="264" t="s">
        <v>235</v>
      </c>
      <c r="F225" s="285">
        <v>0</v>
      </c>
      <c r="G225" s="285">
        <v>3.8</v>
      </c>
      <c r="H225" s="303">
        <v>0</v>
      </c>
      <c r="I225" s="303">
        <v>0</v>
      </c>
      <c r="J225" s="303">
        <v>0</v>
      </c>
      <c r="K225" s="303">
        <v>3.8</v>
      </c>
      <c r="L225" s="271" t="s">
        <v>278</v>
      </c>
    </row>
    <row r="226" spans="1:12" s="240" customFormat="1" ht="15.75" x14ac:dyDescent="0.25">
      <c r="A226" s="291"/>
      <c r="B226" s="292" t="s">
        <v>275</v>
      </c>
      <c r="C226" s="293"/>
      <c r="D226" s="293"/>
      <c r="E226" s="293"/>
      <c r="F226" s="299">
        <v>0</v>
      </c>
      <c r="G226" s="299">
        <f>SUM(G225:G225)</f>
        <v>3.8</v>
      </c>
      <c r="H226" s="299">
        <f>SUM(H225:H225)</f>
        <v>0</v>
      </c>
      <c r="I226" s="299">
        <f>SUM(I225:I225)</f>
        <v>0</v>
      </c>
      <c r="J226" s="300">
        <f>SUM(J225:J225)</f>
        <v>0</v>
      </c>
      <c r="K226" s="299">
        <v>3.8</v>
      </c>
      <c r="L226" s="293"/>
    </row>
    <row r="227" spans="1:12" s="65" customFormat="1" ht="15.75" x14ac:dyDescent="0.25">
      <c r="A227" s="282" t="s">
        <v>279</v>
      </c>
      <c r="B227" s="283"/>
      <c r="C227" s="283"/>
      <c r="D227" s="283"/>
      <c r="E227" s="283"/>
      <c r="F227" s="283"/>
      <c r="G227" s="283"/>
      <c r="H227" s="283"/>
      <c r="I227" s="283"/>
      <c r="J227" s="283"/>
      <c r="K227" s="283"/>
      <c r="L227" s="284"/>
    </row>
    <row r="228" spans="1:12" ht="94.5" x14ac:dyDescent="0.25">
      <c r="A228" s="270">
        <v>1</v>
      </c>
      <c r="B228" s="276" t="s">
        <v>280</v>
      </c>
      <c r="C228" s="271" t="s">
        <v>281</v>
      </c>
      <c r="D228" s="277">
        <v>546.20000000000005</v>
      </c>
      <c r="E228" s="264" t="s">
        <v>235</v>
      </c>
      <c r="F228" s="278" t="s">
        <v>282</v>
      </c>
      <c r="G228" s="303">
        <v>743.8</v>
      </c>
      <c r="H228" s="245">
        <v>0</v>
      </c>
      <c r="I228" s="304">
        <v>0</v>
      </c>
      <c r="J228" s="303">
        <v>0</v>
      </c>
      <c r="K228" s="303">
        <v>743.8</v>
      </c>
      <c r="L228" s="271" t="s">
        <v>213</v>
      </c>
    </row>
    <row r="229" spans="1:12" s="240" customFormat="1" ht="18.75" x14ac:dyDescent="0.25">
      <c r="A229" s="291"/>
      <c r="B229" s="294" t="s">
        <v>15</v>
      </c>
      <c r="C229" s="295"/>
      <c r="D229" s="295"/>
      <c r="E229" s="293"/>
      <c r="F229" s="292"/>
      <c r="G229" s="300">
        <f>SUM(G228:G228)</f>
        <v>743.8</v>
      </c>
      <c r="H229" s="300">
        <f>SUM(H228:H228)</f>
        <v>0</v>
      </c>
      <c r="I229" s="300">
        <f>SUM(I228:I228)</f>
        <v>0</v>
      </c>
      <c r="J229" s="300">
        <f>SUM(J228:J228)</f>
        <v>0</v>
      </c>
      <c r="K229" s="300">
        <f>SUM(K228:K228)</f>
        <v>743.8</v>
      </c>
      <c r="L229" s="293"/>
    </row>
    <row r="230" spans="1:12" s="65" customFormat="1" ht="15.75" x14ac:dyDescent="0.25">
      <c r="A230" s="282" t="s">
        <v>283</v>
      </c>
      <c r="B230" s="283"/>
      <c r="C230" s="283"/>
      <c r="D230" s="283"/>
      <c r="E230" s="283"/>
      <c r="F230" s="283"/>
      <c r="G230" s="283"/>
      <c r="H230" s="283"/>
      <c r="I230" s="283"/>
      <c r="J230" s="283"/>
      <c r="K230" s="283"/>
      <c r="L230" s="284"/>
    </row>
    <row r="231" spans="1:12" s="240" customFormat="1" ht="15.75" x14ac:dyDescent="0.25">
      <c r="A231" s="291"/>
      <c r="B231" s="292" t="s">
        <v>275</v>
      </c>
      <c r="C231" s="292"/>
      <c r="D231" s="292"/>
      <c r="E231" s="292"/>
      <c r="F231" s="292"/>
      <c r="G231" s="299">
        <v>0</v>
      </c>
      <c r="H231" s="299">
        <v>0</v>
      </c>
      <c r="I231" s="299"/>
      <c r="J231" s="300">
        <v>0</v>
      </c>
      <c r="K231" s="301"/>
      <c r="L231" s="293"/>
    </row>
    <row r="232" spans="1:12" s="75" customFormat="1" ht="16.5" x14ac:dyDescent="0.25">
      <c r="A232" s="296" t="s">
        <v>70</v>
      </c>
      <c r="B232" s="297"/>
      <c r="C232" s="298"/>
      <c r="D232" s="298"/>
      <c r="E232" s="298"/>
      <c r="F232" s="298"/>
      <c r="G232" s="302">
        <f>G231+G229+G226+G223+G219</f>
        <v>766.39999999999986</v>
      </c>
      <c r="H232" s="302">
        <f t="shared" ref="H232:K232" si="34">H231+H229+H226+H223+H219</f>
        <v>0</v>
      </c>
      <c r="I232" s="302">
        <f t="shared" si="34"/>
        <v>0</v>
      </c>
      <c r="J232" s="302">
        <f t="shared" si="34"/>
        <v>0</v>
      </c>
      <c r="K232" s="302">
        <f t="shared" si="34"/>
        <v>766.3</v>
      </c>
      <c r="L232" s="298"/>
    </row>
    <row r="233" spans="1:12" ht="18.75" x14ac:dyDescent="0.3">
      <c r="A233" s="63"/>
      <c r="B233" s="306" t="s">
        <v>286</v>
      </c>
      <c r="C233" s="307"/>
      <c r="D233" s="307"/>
      <c r="E233" s="309" t="s">
        <v>287</v>
      </c>
      <c r="F233" s="310"/>
      <c r="G233" s="313">
        <f>G13+G72+G111+G142+G161+G177+G192+G219+G49</f>
        <v>336.5</v>
      </c>
      <c r="H233" s="313">
        <f t="shared" ref="H233:K233" si="35">H13+H72+H111+H142+H161+H177+H192+H219+H49</f>
        <v>101.4</v>
      </c>
      <c r="I233" s="313">
        <f t="shared" si="35"/>
        <v>68.3</v>
      </c>
      <c r="J233" s="313">
        <f t="shared" si="35"/>
        <v>0</v>
      </c>
      <c r="K233" s="313">
        <f t="shared" si="35"/>
        <v>506.1</v>
      </c>
      <c r="L233" s="308"/>
    </row>
    <row r="234" spans="1:12" ht="18.75" x14ac:dyDescent="0.3">
      <c r="A234" s="63"/>
      <c r="B234" s="306"/>
      <c r="C234" s="307"/>
      <c r="D234" s="307"/>
      <c r="E234" s="309" t="s">
        <v>288</v>
      </c>
      <c r="F234" s="310"/>
      <c r="G234" s="313">
        <f>G223+G203+G180+G164+G145+G125+G83+G53+G26</f>
        <v>520.4</v>
      </c>
      <c r="H234" s="313">
        <f t="shared" ref="H234:K234" si="36">H223+H203+H180+H164+H145+H125+H83+H53+H26</f>
        <v>802.3</v>
      </c>
      <c r="I234" s="313">
        <f t="shared" si="36"/>
        <v>47</v>
      </c>
      <c r="J234" s="313">
        <v>0</v>
      </c>
      <c r="K234" s="313">
        <f t="shared" si="36"/>
        <v>1369.7</v>
      </c>
      <c r="L234" s="308"/>
    </row>
    <row r="235" spans="1:12" ht="18.75" x14ac:dyDescent="0.3">
      <c r="A235" s="63"/>
      <c r="B235" s="306"/>
      <c r="C235" s="307"/>
      <c r="D235" s="307"/>
      <c r="E235" s="309" t="s">
        <v>289</v>
      </c>
      <c r="F235" s="310"/>
      <c r="G235" s="313">
        <f>G226+G205+G182+G167+G148+G128+G86+G56+G30</f>
        <v>3.8</v>
      </c>
      <c r="H235" s="313">
        <f t="shared" ref="H235:K235" si="37">H226+H205+H182+H167+H148+H128+H86+H56+H30</f>
        <v>77.5</v>
      </c>
      <c r="I235" s="313">
        <f t="shared" si="37"/>
        <v>1322.5</v>
      </c>
      <c r="J235" s="313">
        <f t="shared" si="37"/>
        <v>0</v>
      </c>
      <c r="K235" s="313">
        <f t="shared" si="37"/>
        <v>1403.8</v>
      </c>
      <c r="L235" s="308"/>
    </row>
    <row r="236" spans="1:12" ht="18.75" x14ac:dyDescent="0.3">
      <c r="A236" s="63"/>
      <c r="B236" s="306"/>
      <c r="C236" s="307"/>
      <c r="D236" s="307"/>
      <c r="E236" s="309" t="s">
        <v>290</v>
      </c>
      <c r="F236" s="310"/>
      <c r="G236" s="313">
        <f>G229+G208+G184+G170+G151+G131+G101+G60+G35</f>
        <v>14193.8</v>
      </c>
      <c r="H236" s="313">
        <f t="shared" ref="H236:K236" si="38">H229+H208+H184+H170+H151+H131+H101+H60+H35</f>
        <v>16620.88</v>
      </c>
      <c r="I236" s="313">
        <f t="shared" si="38"/>
        <v>26431.4</v>
      </c>
      <c r="J236" s="313">
        <f t="shared" si="38"/>
        <v>0</v>
      </c>
      <c r="K236" s="313">
        <f t="shared" si="38"/>
        <v>57246.080000000002</v>
      </c>
      <c r="L236" s="308"/>
    </row>
    <row r="237" spans="1:12" ht="18.75" x14ac:dyDescent="0.3">
      <c r="A237" s="63"/>
      <c r="B237" s="306"/>
      <c r="C237" s="307"/>
      <c r="D237" s="307"/>
      <c r="E237" s="309" t="s">
        <v>291</v>
      </c>
      <c r="F237" s="310"/>
      <c r="G237" s="313">
        <f>G231+G210+G186+G173+G154+G135+G105+G64+G38</f>
        <v>61.3</v>
      </c>
      <c r="H237" s="313">
        <f t="shared" ref="H237:K237" si="39">H231+H210+H186+H173+H154+H135+H105+H64+H38</f>
        <v>150</v>
      </c>
      <c r="I237" s="313">
        <f t="shared" si="39"/>
        <v>0</v>
      </c>
      <c r="J237" s="313">
        <f t="shared" si="39"/>
        <v>0</v>
      </c>
      <c r="K237" s="313">
        <f t="shared" si="39"/>
        <v>211.3</v>
      </c>
      <c r="L237" s="308"/>
    </row>
    <row r="238" spans="1:12" ht="18.75" x14ac:dyDescent="0.3">
      <c r="A238" s="63"/>
      <c r="B238" s="306"/>
      <c r="C238" s="307"/>
      <c r="D238" s="307"/>
      <c r="E238" s="311" t="s">
        <v>292</v>
      </c>
      <c r="F238" s="312"/>
      <c r="G238" s="313">
        <f>SUM(G233:G237)</f>
        <v>15115.8</v>
      </c>
      <c r="H238" s="313">
        <f t="shared" ref="H238:K238" si="40">SUM(H233:H237)</f>
        <v>17752.080000000002</v>
      </c>
      <c r="I238" s="313">
        <f t="shared" si="40"/>
        <v>27869.200000000001</v>
      </c>
      <c r="J238" s="313">
        <f t="shared" si="40"/>
        <v>0</v>
      </c>
      <c r="K238" s="313">
        <f t="shared" si="40"/>
        <v>60736.98</v>
      </c>
      <c r="L238" s="308"/>
    </row>
  </sheetData>
  <mergeCells count="75">
    <mergeCell ref="E237:F237"/>
    <mergeCell ref="E238:F238"/>
    <mergeCell ref="A6:L6"/>
    <mergeCell ref="A232:B232"/>
    <mergeCell ref="E233:F233"/>
    <mergeCell ref="E234:F234"/>
    <mergeCell ref="E235:F235"/>
    <mergeCell ref="E236:F236"/>
    <mergeCell ref="A230:L230"/>
    <mergeCell ref="A227:L227"/>
    <mergeCell ref="A224:L224"/>
    <mergeCell ref="A220:L220"/>
    <mergeCell ref="A213:L213"/>
    <mergeCell ref="A204:L204"/>
    <mergeCell ref="A206:L206"/>
    <mergeCell ref="A209:L209"/>
    <mergeCell ref="A187:B187"/>
    <mergeCell ref="A212:L212"/>
    <mergeCell ref="A183:L183"/>
    <mergeCell ref="A185:L185"/>
    <mergeCell ref="A188:L188"/>
    <mergeCell ref="A189:L189"/>
    <mergeCell ref="A193:L193"/>
    <mergeCell ref="A174:B174"/>
    <mergeCell ref="A175:L175"/>
    <mergeCell ref="A176:L176"/>
    <mergeCell ref="A178:L178"/>
    <mergeCell ref="A181:L181"/>
    <mergeCell ref="A157:L157"/>
    <mergeCell ref="A162:L162"/>
    <mergeCell ref="A165:L165"/>
    <mergeCell ref="A168:L168"/>
    <mergeCell ref="A171:L171"/>
    <mergeCell ref="A155:B155"/>
    <mergeCell ref="A156:L156"/>
    <mergeCell ref="A138:L138"/>
    <mergeCell ref="A143:L143"/>
    <mergeCell ref="A146:L146"/>
    <mergeCell ref="A149:L149"/>
    <mergeCell ref="A152:L152"/>
    <mergeCell ref="A112:L112"/>
    <mergeCell ref="A126:L126"/>
    <mergeCell ref="A129:L129"/>
    <mergeCell ref="A132:L132"/>
    <mergeCell ref="A137:L137"/>
    <mergeCell ref="A87:L87"/>
    <mergeCell ref="A102:L102"/>
    <mergeCell ref="A65:B65"/>
    <mergeCell ref="A107:L107"/>
    <mergeCell ref="A108:L108"/>
    <mergeCell ref="A61:L61"/>
    <mergeCell ref="A66:L66"/>
    <mergeCell ref="A67:L67"/>
    <mergeCell ref="A73:L73"/>
    <mergeCell ref="A84:L84"/>
    <mergeCell ref="A40:L40"/>
    <mergeCell ref="A41:L41"/>
    <mergeCell ref="A50:L50"/>
    <mergeCell ref="A54:L54"/>
    <mergeCell ref="A57:L57"/>
    <mergeCell ref="A1:L1"/>
    <mergeCell ref="A2:L2"/>
    <mergeCell ref="A36:L36"/>
    <mergeCell ref="L4:L5"/>
    <mergeCell ref="A7:L7"/>
    <mergeCell ref="G4:K4"/>
    <mergeCell ref="A14:L14"/>
    <mergeCell ref="A27:L27"/>
    <mergeCell ref="A31:L31"/>
    <mergeCell ref="A4:A5"/>
    <mergeCell ref="B4:B5"/>
    <mergeCell ref="C4:C5"/>
    <mergeCell ref="D4:D5"/>
    <mergeCell ref="E4:E5"/>
    <mergeCell ref="F4:F5"/>
  </mergeCells>
  <phoneticPr fontId="5" type="noConversion"/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Заходи</vt:lpstr>
      <vt:lpstr>Заходи!Область_печати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2019-04-26T09:27:05Z</cp:lastPrinted>
  <dcterms:created xsi:type="dcterms:W3CDTF">2019-03-19T12:48:40Z</dcterms:created>
  <dcterms:modified xsi:type="dcterms:W3CDTF">2022-05-20T09:19:40Z</dcterms:modified>
</cp:coreProperties>
</file>