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осінь-Зима\"/>
    </mc:Choice>
  </mc:AlternateContent>
  <bookViews>
    <workbookView xWindow="0" yWindow="0" windowWidth="20496" windowHeight="7620"/>
  </bookViews>
  <sheets>
    <sheet name="Заходи" sheetId="2" r:id="rId1"/>
  </sheets>
  <definedNames>
    <definedName name="_xlnm.Print_Area" localSheetId="0">Заходи!$A$1:$L$275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2" i="2" l="1"/>
  <c r="H62" i="2"/>
  <c r="I62" i="2"/>
  <c r="J62" i="2"/>
  <c r="K62" i="2"/>
  <c r="I58" i="2"/>
  <c r="K58" i="2"/>
  <c r="G231" i="2" l="1"/>
  <c r="H231" i="2"/>
  <c r="I231" i="2"/>
  <c r="J231" i="2"/>
  <c r="K230" i="2"/>
  <c r="K231" i="2" s="1"/>
  <c r="K229" i="2"/>
  <c r="K228" i="2"/>
  <c r="K227" i="2"/>
  <c r="K226" i="2"/>
  <c r="K200" i="2" l="1"/>
  <c r="K169" i="2" l="1"/>
  <c r="G161" i="2"/>
  <c r="K161" i="2"/>
  <c r="I156" i="2"/>
  <c r="K156" i="2"/>
  <c r="K150" i="2"/>
  <c r="K149" i="2"/>
  <c r="D149" i="2"/>
  <c r="K148" i="2"/>
  <c r="K147" i="2"/>
  <c r="K146" i="2"/>
  <c r="K145" i="2"/>
  <c r="K144" i="2"/>
  <c r="K151" i="2" l="1"/>
  <c r="K132" i="2"/>
  <c r="K125" i="2"/>
  <c r="K90" i="2" l="1"/>
  <c r="K76" i="2"/>
  <c r="G260" i="2" l="1"/>
  <c r="K260" i="2" s="1"/>
  <c r="K234" i="2" l="1"/>
  <c r="I197" i="2" l="1"/>
  <c r="H197" i="2"/>
  <c r="I190" i="2"/>
  <c r="K190" i="2"/>
  <c r="K184" i="2"/>
  <c r="K197" i="2" l="1"/>
  <c r="K53" i="2" l="1"/>
  <c r="I36" i="2"/>
  <c r="J36" i="2"/>
  <c r="K36" i="2"/>
  <c r="L31" i="2" l="1"/>
  <c r="L70" i="2" l="1"/>
  <c r="L101" i="2"/>
  <c r="L76" i="2"/>
  <c r="L102" i="2" l="1"/>
  <c r="L107" i="2"/>
  <c r="L122" i="2"/>
  <c r="L169" i="2"/>
  <c r="L156" i="2"/>
  <c r="L133" i="2" l="1"/>
  <c r="L210" i="2"/>
  <c r="L176" i="2"/>
  <c r="L179" i="2"/>
  <c r="L184" i="2"/>
  <c r="L252" i="2" l="1"/>
  <c r="L270" i="2" s="1"/>
  <c r="L265" i="2"/>
  <c r="L269" i="2" l="1"/>
  <c r="L231" i="2"/>
  <c r="L222" i="2"/>
  <c r="L45" i="2" l="1"/>
  <c r="I265" i="2" l="1"/>
  <c r="H265" i="2"/>
  <c r="G265" i="2"/>
  <c r="K265" i="2" s="1"/>
  <c r="J265" i="2"/>
  <c r="I260" i="2"/>
  <c r="H260" i="2"/>
  <c r="J260" i="2"/>
  <c r="J256" i="2"/>
  <c r="H256" i="2"/>
  <c r="I252" i="2"/>
  <c r="H252" i="2"/>
  <c r="G269" i="2" l="1"/>
  <c r="H269" i="2"/>
  <c r="I269" i="2"/>
  <c r="K252" i="2"/>
  <c r="K269" i="2" s="1"/>
  <c r="J252" i="2"/>
  <c r="J269" i="2" s="1"/>
  <c r="H205" i="2" l="1"/>
  <c r="I205" i="2"/>
  <c r="J205" i="2"/>
  <c r="G205" i="2"/>
  <c r="J222" i="2"/>
  <c r="I222" i="2"/>
  <c r="H222" i="2"/>
  <c r="G222" i="2"/>
  <c r="J210" i="2"/>
  <c r="I210" i="2"/>
  <c r="H210" i="2"/>
  <c r="G210" i="2"/>
  <c r="H235" i="2" l="1"/>
  <c r="G235" i="2"/>
  <c r="J235" i="2"/>
  <c r="I235" i="2"/>
  <c r="K222" i="2"/>
  <c r="K210" i="2"/>
  <c r="K235" i="2" l="1"/>
  <c r="J179" i="2"/>
  <c r="G179" i="2"/>
  <c r="H179" i="2"/>
  <c r="J176" i="2"/>
  <c r="G176" i="2"/>
  <c r="H176" i="2"/>
  <c r="K186" i="2"/>
  <c r="I184" i="2"/>
  <c r="H184" i="2"/>
  <c r="I179" i="2"/>
  <c r="K179" i="2"/>
  <c r="I176" i="2"/>
  <c r="K205" i="2" l="1"/>
  <c r="L197" i="2"/>
  <c r="L205" i="2" s="1"/>
  <c r="J191" i="2"/>
  <c r="I191" i="2"/>
  <c r="H191" i="2"/>
  <c r="G191" i="2"/>
  <c r="K176" i="2"/>
  <c r="K191" i="2" s="1"/>
  <c r="J156" i="2"/>
  <c r="J272" i="2" s="1"/>
  <c r="I272" i="2"/>
  <c r="H156" i="2"/>
  <c r="H272" i="2" s="1"/>
  <c r="G156" i="2"/>
  <c r="G272" i="2" s="1"/>
  <c r="J142" i="2"/>
  <c r="I142" i="2"/>
  <c r="H142" i="2"/>
  <c r="G142" i="2"/>
  <c r="H122" i="2"/>
  <c r="I122" i="2"/>
  <c r="J122" i="2"/>
  <c r="K128" i="2"/>
  <c r="J128" i="2"/>
  <c r="I128" i="2"/>
  <c r="H128" i="2"/>
  <c r="G128" i="2"/>
  <c r="G122" i="2"/>
  <c r="J107" i="2"/>
  <c r="I107" i="2"/>
  <c r="H107" i="2"/>
  <c r="F107" i="2"/>
  <c r="J101" i="2"/>
  <c r="I101" i="2"/>
  <c r="H101" i="2"/>
  <c r="K101" i="2"/>
  <c r="J98" i="2"/>
  <c r="I98" i="2"/>
  <c r="H98" i="2"/>
  <c r="J87" i="2"/>
  <c r="I87" i="2"/>
  <c r="J76" i="2"/>
  <c r="I76" i="2"/>
  <c r="J274" i="2" l="1"/>
  <c r="H274" i="2"/>
  <c r="I274" i="2"/>
  <c r="J170" i="2"/>
  <c r="G170" i="2"/>
  <c r="H170" i="2"/>
  <c r="H133" i="2"/>
  <c r="I170" i="2"/>
  <c r="J133" i="2"/>
  <c r="I133" i="2"/>
  <c r="K87" i="2"/>
  <c r="K142" i="2"/>
  <c r="K170" i="2" s="1"/>
  <c r="K122" i="2"/>
  <c r="K133" i="2" s="1"/>
  <c r="K107" i="2"/>
  <c r="G107" i="2"/>
  <c r="G133" i="2" s="1"/>
  <c r="H87" i="2"/>
  <c r="H76" i="2"/>
  <c r="K98" i="2"/>
  <c r="I102" i="2"/>
  <c r="J102" i="2"/>
  <c r="H102" i="2" l="1"/>
  <c r="K102" i="2"/>
  <c r="K272" i="2"/>
  <c r="G53" i="2"/>
  <c r="K70" i="2" l="1"/>
  <c r="G44" i="2"/>
  <c r="G274" i="2" s="1"/>
  <c r="H31" i="2"/>
  <c r="H271" i="2" s="1"/>
  <c r="I31" i="2"/>
  <c r="I271" i="2" s="1"/>
  <c r="J31" i="2"/>
  <c r="G31" i="2"/>
  <c r="G271" i="2" s="1"/>
  <c r="K44" i="2"/>
  <c r="K274" i="2" s="1"/>
  <c r="H41" i="2"/>
  <c r="H273" i="2" s="1"/>
  <c r="I41" i="2"/>
  <c r="I273" i="2" s="1"/>
  <c r="J41" i="2"/>
  <c r="J273" i="2" s="1"/>
  <c r="G41" i="2"/>
  <c r="G273" i="2" s="1"/>
  <c r="H13" i="2"/>
  <c r="H270" i="2" s="1"/>
  <c r="I13" i="2"/>
  <c r="I270" i="2" s="1"/>
  <c r="J13" i="2"/>
  <c r="J270" i="2" s="1"/>
  <c r="G13" i="2"/>
  <c r="G270" i="2" s="1"/>
  <c r="J275" i="2" l="1"/>
  <c r="H275" i="2"/>
  <c r="G275" i="2"/>
  <c r="I275" i="2"/>
  <c r="J45" i="2"/>
  <c r="I45" i="2"/>
  <c r="H45" i="2"/>
  <c r="G45" i="2"/>
  <c r="K31" i="2"/>
  <c r="K271" i="2" s="1"/>
  <c r="K41" i="2"/>
  <c r="K273" i="2" s="1"/>
  <c r="K13" i="2"/>
  <c r="K270" i="2" s="1"/>
  <c r="K275" i="2" l="1"/>
  <c r="K45" i="2"/>
</calcChain>
</file>

<file path=xl/sharedStrings.xml><?xml version="1.0" encoding="utf-8"?>
<sst xmlns="http://schemas.openxmlformats.org/spreadsheetml/2006/main" count="881" uniqueCount="377">
  <si>
    <t>1.1</t>
  </si>
  <si>
    <t>3.1</t>
  </si>
  <si>
    <t>4.1</t>
  </si>
  <si>
    <t>5.1</t>
  </si>
  <si>
    <t>№ п/п</t>
  </si>
  <si>
    <t>Найменування заходу</t>
  </si>
  <si>
    <t>Од. виміру</t>
  </si>
  <si>
    <t>Кількість</t>
  </si>
  <si>
    <t>Замовник</t>
  </si>
  <si>
    <t>Підрядник</t>
  </si>
  <si>
    <t>Джерело фінансування</t>
  </si>
  <si>
    <t>Власні кошти</t>
  </si>
  <si>
    <t>Місцевий бюджет</t>
  </si>
  <si>
    <t>Залучені кошти</t>
  </si>
  <si>
    <t>Разом</t>
  </si>
  <si>
    <t>Розділ I. Заходи по підготовці теплогенеруючого обладнання до опалювального періоду (котельні, теплові пункти, бойлерні)</t>
  </si>
  <si>
    <t>Розділ II. Інші заходи по підготовці до осінньо-зимового періоду</t>
  </si>
  <si>
    <t>Розділ III. Заходи з енергозбереження відповідно до програми</t>
  </si>
  <si>
    <t>Розділ IV. Капітальні ремонти</t>
  </si>
  <si>
    <t>Розділ V. Поточні ремонти</t>
  </si>
  <si>
    <t>Термін виконання</t>
  </si>
  <si>
    <t>НСЗУ</t>
  </si>
  <si>
    <t>1.2</t>
  </si>
  <si>
    <t>1.3</t>
  </si>
  <si>
    <t>1.4</t>
  </si>
  <si>
    <t>шт</t>
  </si>
  <si>
    <t>КНП "ЦМКЛ" СМР</t>
  </si>
  <si>
    <t>Провести роботи по ремонту та повірці технічних манометрів та градусників</t>
  </si>
  <si>
    <t>шт.</t>
  </si>
  <si>
    <t>Провести протиаварійні тренування власним теплоенергетичним персоналом</t>
  </si>
  <si>
    <t>осіб</t>
  </si>
  <si>
    <t>Провести гідропневматичне випробування внутрішньобудинкової системи опалення</t>
  </si>
  <si>
    <t>корпус</t>
  </si>
  <si>
    <t>Забезпечити складання актів готовності систем теплопостачання до опалювального сесону</t>
  </si>
  <si>
    <t>1.5</t>
  </si>
  <si>
    <t>власними силами</t>
  </si>
  <si>
    <t>2.3.</t>
  </si>
  <si>
    <t>Перезарядка вогнегасників</t>
  </si>
  <si>
    <t>од.</t>
  </si>
  <si>
    <t>2.4.</t>
  </si>
  <si>
    <t>Перевірка  пожежного гідранту</t>
  </si>
  <si>
    <t>2.5.</t>
  </si>
  <si>
    <t>Технічне обслуговування і перевірка на працездатність пожежних кранів</t>
  </si>
  <si>
    <t>2.6.</t>
  </si>
  <si>
    <t>Навчання відповідального за експлуатацію теплових установок і мереж та його дублера</t>
  </si>
  <si>
    <t>особи</t>
  </si>
  <si>
    <t>2.7.</t>
  </si>
  <si>
    <t>Заготівля картоплі та овочів</t>
  </si>
  <si>
    <t xml:space="preserve">  - картопля</t>
  </si>
  <si>
    <t>кг</t>
  </si>
  <si>
    <t xml:space="preserve">  - морква</t>
  </si>
  <si>
    <t xml:space="preserve">  - буряк</t>
  </si>
  <si>
    <t xml:space="preserve">  - цибуля</t>
  </si>
  <si>
    <t xml:space="preserve">  - капуста</t>
  </si>
  <si>
    <t xml:space="preserve">  - огірки консервовані 3 л</t>
  </si>
  <si>
    <t>банка</t>
  </si>
  <si>
    <t>34 одиниці</t>
  </si>
  <si>
    <t>2 одиниці</t>
  </si>
  <si>
    <t>од</t>
  </si>
  <si>
    <t>4.2</t>
  </si>
  <si>
    <t>4.3</t>
  </si>
  <si>
    <t>Заходи</t>
  </si>
  <si>
    <t>Разом по закладу</t>
  </si>
  <si>
    <t>КНП "Клінічна лікарня №4" СМР</t>
  </si>
  <si>
    <t>м.п.</t>
  </si>
  <si>
    <t>1.6</t>
  </si>
  <si>
    <t>1.7</t>
  </si>
  <si>
    <t>2.1</t>
  </si>
  <si>
    <t>КНП "Клінічна лікарня №5" СМР</t>
  </si>
  <si>
    <t xml:space="preserve">Огляд та поточний ремонт теплопунктів </t>
  </si>
  <si>
    <t>Власними силами</t>
  </si>
  <si>
    <t>вересень</t>
  </si>
  <si>
    <t>Проведення ремонту, гідравлічне випробовування внутрішньо-будівельних мереж опалювання будівель та споруд</t>
  </si>
  <si>
    <t>Метрологічна повірка засобів вимірювальної техніки</t>
  </si>
  <si>
    <t>протягом року (згідно графіку)</t>
  </si>
  <si>
    <t>Вимірювання опору ізоляції,визначення питомого опору грунту. Електровимірювання обладнання, інструменту</t>
  </si>
  <si>
    <t>грудень</t>
  </si>
  <si>
    <t>Підготувати  овочесховище для збереження овочів</t>
  </si>
  <si>
    <t>Підготувати транспорт лікарні до роботи в зимових умовах</t>
  </si>
  <si>
    <t>Закупівля будівельних матеріалів</t>
  </si>
  <si>
    <t>протягом року</t>
  </si>
  <si>
    <t>Провести герметизацію вікон та дверей</t>
  </si>
  <si>
    <t xml:space="preserve">Перезарядка вогнегасників та послуги по обслуговуванню первинних засобів пожежогасіння </t>
  </si>
  <si>
    <t>згідно графіку повірки</t>
  </si>
  <si>
    <t>Заготівля овочів та картоплі</t>
  </si>
  <si>
    <t xml:space="preserve">кг </t>
  </si>
  <si>
    <t>жовтень</t>
  </si>
  <si>
    <t>УСЬОГО:</t>
  </si>
  <si>
    <t>КНП "Дитяча клінічна лікарня Святої Зінаїди" СМР</t>
  </si>
  <si>
    <t>послуга</t>
  </si>
  <si>
    <t>КНП "ДКЛ Святої Зінаїди" СМР</t>
  </si>
  <si>
    <t>2.2</t>
  </si>
  <si>
    <t>2.3</t>
  </si>
  <si>
    <t>2.4</t>
  </si>
  <si>
    <t>2.6</t>
  </si>
  <si>
    <t>ТОВ "Спецавтоматика ЛТД"</t>
  </si>
  <si>
    <t>2.7</t>
  </si>
  <si>
    <t>2.9</t>
  </si>
  <si>
    <t>ДП "Сумистандартметрологія"</t>
  </si>
  <si>
    <t>підрядник не визначений</t>
  </si>
  <si>
    <t>Виконання ремонту освітлення індивідуальних теплових пунктів та очищення проходів до обладнання і трубопроводів</t>
  </si>
  <si>
    <t>квітень</t>
  </si>
  <si>
    <t>Разом по лікарні</t>
  </si>
  <si>
    <t>КНП "Клінічна лікарня Святого Пантелеймона" СМР</t>
  </si>
  <si>
    <t>КНП "КЛ Святого Пантелеймона" СМР</t>
  </si>
  <si>
    <t>липень</t>
  </si>
  <si>
    <t>серпень</t>
  </si>
  <si>
    <t>КНП "Клінічний пологовий будинок Пресвятої Діви Марії" СМР</t>
  </si>
  <si>
    <t>1.1.</t>
  </si>
  <si>
    <t>Гідравлічні випробовування та гідропневматичне промивання системи опалення та водопідігрівального устаткування</t>
  </si>
  <si>
    <t>за рішенням тендерного комітету</t>
  </si>
  <si>
    <t>1.2.</t>
  </si>
  <si>
    <t>Електровипробування  електромереж та електрообладнання</t>
  </si>
  <si>
    <t>1.3.</t>
  </si>
  <si>
    <t>Техобслуговування автономного джерела живлення</t>
  </si>
  <si>
    <t>2.1.</t>
  </si>
  <si>
    <t>Метрологічна повірка манометрів опалювальної системи</t>
  </si>
  <si>
    <t>4.2.</t>
  </si>
  <si>
    <t>липень-серпень</t>
  </si>
  <si>
    <t>червень</t>
  </si>
  <si>
    <t>КНП "Клінічна стоматологічна поліклініка" СМР</t>
  </si>
  <si>
    <t>Гідравлічні випробування та промивка системи теплопостачання</t>
  </si>
  <si>
    <t>п.м.</t>
  </si>
  <si>
    <t>ТОВ " Сумитеплоенерго"</t>
  </si>
  <si>
    <t>КНП "Центр первинно медико-санітарної допомоги №1" СМР</t>
  </si>
  <si>
    <t>КНП "ЦПМСД №1" СМР</t>
  </si>
  <si>
    <t>ТО вузла комерційного обліку теплової енергії</t>
  </si>
  <si>
    <t>Метрологічна повірка обладнання</t>
  </si>
  <si>
    <t>Проведення навчання посадових осіб і спеціалістів з Правил технічної експлуатації теплових установок і мереж та Правил підготовки теплових господарств до опалювального періоду, з питань пожежної безпеки, з питань цивільного захисту, с правил охорони праці, навчання та перевірка знань на різні групи допуску з електробезпеки.</t>
  </si>
  <si>
    <t>чол</t>
  </si>
  <si>
    <t>Проведення перезарядки вогнегасників</t>
  </si>
  <si>
    <t>червень-грудень</t>
  </si>
  <si>
    <t>2.5</t>
  </si>
  <si>
    <t>Проведення обстеження та складання акту про результати огляду будівель та споруд</t>
  </si>
  <si>
    <t>травень-жовтень</t>
  </si>
  <si>
    <t>Послуги з проведення ТО вентиляційної системи</t>
  </si>
  <si>
    <t>червень-серпень</t>
  </si>
  <si>
    <t>2.8</t>
  </si>
  <si>
    <t>Обстеження та техобслуговування пожежних кранів</t>
  </si>
  <si>
    <t>кран-комплект</t>
  </si>
  <si>
    <t>ПП "Вогнезахист"</t>
  </si>
  <si>
    <t>лютий</t>
  </si>
  <si>
    <t>прилегла територія</t>
  </si>
  <si>
    <t>листопад</t>
  </si>
  <si>
    <t>КНП "Центр первинно медико-санітарної допомоги №2" СМР</t>
  </si>
  <si>
    <t>Розділ 1. Заходи по підготовці теплогенеруючого обладнання до опалювального періоду (котельні, теплові пункти, бойлерні)</t>
  </si>
  <si>
    <t>Проведення поточного ремонту теплопункту</t>
  </si>
  <si>
    <t>Проведення повірки манометрів</t>
  </si>
  <si>
    <t>ДП Стандартметрологія</t>
  </si>
  <si>
    <t>Проведення промивки, гідравлічне випробовування внутрішньо-будівельних мереж опалювання будівель та споруд (вул. Привокзальна, 3-а)</t>
  </si>
  <si>
    <t>Вимірювання опору ізоляції, електровимірювальні роботи</t>
  </si>
  <si>
    <t>ПП Голохвост Є.</t>
  </si>
  <si>
    <t>Розділ 11. Інші заходи по підготовці до осінньо-зимового періоду</t>
  </si>
  <si>
    <t>Підготовка транспорту підприємства до роботи в зимових умовах</t>
  </si>
  <si>
    <t>Прведення технічіного огляду протипожежних пристроїв та обладнання</t>
  </si>
  <si>
    <t>Разом:</t>
  </si>
  <si>
    <t xml:space="preserve">Розділ 111. Заходи з енергозбереження </t>
  </si>
  <si>
    <t>Заміна освітлювальних приладів на світлодіодні</t>
  </si>
  <si>
    <t>Розділ 1У. Капітальні ремонти</t>
  </si>
  <si>
    <t>Розділ У. Поточні ремонти</t>
  </si>
  <si>
    <t>Разом по:</t>
  </si>
  <si>
    <t>Розділу 1</t>
  </si>
  <si>
    <t>Розділу 2</t>
  </si>
  <si>
    <t>Розділу 3</t>
  </si>
  <si>
    <t>Розділу 4</t>
  </si>
  <si>
    <t>Розділу 5</t>
  </si>
  <si>
    <t>Разом по розділам:</t>
  </si>
  <si>
    <t>КНП "Центральна міська клінічна лікарня" СМР</t>
  </si>
  <si>
    <t>травень</t>
  </si>
  <si>
    <t>2.2.</t>
  </si>
  <si>
    <t>об'єкт</t>
  </si>
  <si>
    <t>3.2</t>
  </si>
  <si>
    <t>3.3</t>
  </si>
  <si>
    <t xml:space="preserve">Послуги по поточному ремонту системи опалення </t>
  </si>
  <si>
    <t>Встановлення грязовик у ПВ №2 (вул. Ков-пака, 7)</t>
  </si>
  <si>
    <t>Заміна вентилів Ду 50 - 2шт. у ПВ №2 (вул. Ков-пака, 7)</t>
  </si>
  <si>
    <t>Заміна конусних вентилів на кульові вентилі на технічному поверсі в кількості 14 шт. у ПВ №2 (вул. Ковпака, 7)</t>
  </si>
  <si>
    <t>Заміна згонів 3/4'' в кількості 14 шт. у ПВ №2 (вул. Ковпака, 7)</t>
  </si>
  <si>
    <t>5.2</t>
  </si>
  <si>
    <t>5.3</t>
  </si>
  <si>
    <t>5.4</t>
  </si>
  <si>
    <t>5.5</t>
  </si>
  <si>
    <t>2.8.</t>
  </si>
  <si>
    <t>2.9.</t>
  </si>
  <si>
    <t>Обслуговування  Сумської міської системи моніторингу теплоспоживання будівель об’єктів  галузі "Охорона здоров'я"</t>
  </si>
  <si>
    <t>3.3.</t>
  </si>
  <si>
    <t>березень</t>
  </si>
  <si>
    <t>4.4</t>
  </si>
  <si>
    <t>4.5</t>
  </si>
  <si>
    <t>4.6</t>
  </si>
  <si>
    <t>ФОП Шкіря С.А.</t>
  </si>
  <si>
    <t>Перевірити технічний стан теплових пунктів, вузлів обліку теплової енергії, пунктів, вузлів обліку теплової енергії, контрольно вимірювальних пристроїв та автоматики.</t>
  </si>
  <si>
    <t>Виконати повірку манометрів в тепопунктах.</t>
  </si>
  <si>
    <t>Виконати промивання (продування) трубопроводу системи опалення</t>
  </si>
  <si>
    <t>м.пог.</t>
  </si>
  <si>
    <t>1.4.</t>
  </si>
  <si>
    <t>Виконати гідравлічне випробування внутрішньої системи опалення та теплових пунктів</t>
  </si>
  <si>
    <t>1.5.</t>
  </si>
  <si>
    <t>Навчання відповідальних осіб за обслуговування теплових установок</t>
  </si>
  <si>
    <t>1.6.</t>
  </si>
  <si>
    <t>Придбання  рубаних дров паливних трердої породи для АЗПСМ с. Стецькіака</t>
  </si>
  <si>
    <t>м.кв.</t>
  </si>
  <si>
    <t>Капітальний ремонт з влаштування системи пожежної сигналізації, системи мовленнєвого оповіщення, управління евакуацією людей в разі пожежі в приміщенні та влаштування блисковкозахисту будівель медичного закладу КНП "Клінічна лікарня Святого Пантелеймона" СМР  за адресою м. Суми, вул. М. Вовчок,2</t>
  </si>
  <si>
    <t>КНП "КПЦ Пресвятої Діви Марії" СМР</t>
  </si>
  <si>
    <t>Обслуговування Сумської міської системи моніторингу теплоспоживання будівель об'єктів галузі охорони здоров'я: КНП "Клінічний перинатальний центр Пресвятої Діви Марії" Сумської міської ради за адресою: м. Суми, вул. Троїцька, 20</t>
  </si>
  <si>
    <t>Капітальний ремонт (утеплення) будівлі жіночої консультації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</si>
  <si>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м. куб.</t>
  </si>
  <si>
    <t>Заміна радіаторів опалення</t>
  </si>
  <si>
    <t>Проведення  промивки  та гідравлічного випробування системи опалення  (вул. Іллінська 48/50, пр-т.Перемоги,111)</t>
  </si>
  <si>
    <t>квітень-листопад</t>
  </si>
  <si>
    <t>Узгодження з ТОВ «Сумитеплоенерго» графіків приймання місцевих систем та об’єктів теплоспоживання до опалювального періоду</t>
  </si>
  <si>
    <t>Виконання ремонту запірно-регулюючої арматури та вентилів трубопроводів стояків, лежаків опалення і гарячого водопостачання, в тому числі вентилів кранів для аварійного спускання води з теплопроводів, автоматичних та ручних пристроїв для випуску повітря верхніх точок теплопроводів</t>
  </si>
  <si>
    <t>Встановлення гільз для термометрів, прочищення і  заповнення технічною олією існуючих гільз, встановлення термометрів згідно вимог Правил</t>
  </si>
  <si>
    <t>Встановлення на трубопроводах систем опалення і гарячого водопостачання манометрів згідно вимог Правил з нанесенням  на шкалі рисок максимально допустимого тиску теплоносія</t>
  </si>
  <si>
    <t>Забезпечення наявності схем трубопроводів та відповідних інструкцій з експлуатації теплового господарства</t>
  </si>
  <si>
    <t>Забезпечення наявності на засувках і вентилях теплових пунктів бірок з нумерацією відповідно до схеми</t>
  </si>
  <si>
    <t xml:space="preserve">Виконання фарбування обладнання і трубопроводів згідно вимог Правил </t>
  </si>
  <si>
    <t>Позначити стрілками напрямок руху теплоносія на трубопроводах та напрямки обертання запірно-регулюючої арматури під час відкривання/закривання</t>
  </si>
  <si>
    <t>Отримання акту готовності теплового господарства до опалювального періоду</t>
  </si>
  <si>
    <t>1.8</t>
  </si>
  <si>
    <t>1.9</t>
  </si>
  <si>
    <t>1.10</t>
  </si>
  <si>
    <t>1.11</t>
  </si>
  <si>
    <t>1.12</t>
  </si>
  <si>
    <t>1.13</t>
  </si>
  <si>
    <t>1.14</t>
  </si>
  <si>
    <t>Сума профінансованих хоштів</t>
  </si>
  <si>
    <t>Провести поточний ремонт теплових пунктів</t>
  </si>
  <si>
    <t>не визначений</t>
  </si>
  <si>
    <t xml:space="preserve">Капітальний ремонт системи опалення </t>
  </si>
  <si>
    <t>п.м</t>
  </si>
  <si>
    <t>Капітальний ремонт ліфта лікувального корпусу №2</t>
  </si>
  <si>
    <t xml:space="preserve">Капітальний ремонт приміщення неврологічного відділення </t>
  </si>
  <si>
    <t>Повірка та заміна манометрів по теплопунктам</t>
  </si>
  <si>
    <t>Відновлення зруйнованого теплопункта</t>
  </si>
  <si>
    <t>«Капітальний ремонт з улаштування бетонних блоків по КНП "Клінічна лікарні №5" СМР, за адресою: м. Суми, вул. Марко Вовчок, 2»</t>
  </si>
  <si>
    <t xml:space="preserve">Капітальний ремонт мережі гарячого водопостачання, мережі водопостачання до найпростішого укриття хірургічного корпусу №1 КНП "Клінічна лікарня №5" СМР, за адресою: м. Суми, вул. Марко Вовчок, 2 </t>
  </si>
  <si>
    <t>«Капітальний ремонт мережі гарячого водопостачання, мережі водопостачання в будівлі пральня дезкамера (найпростіше укриттяР1) КНП "Клінічна лікарні №5" СМР, за адресою: м. Суми, вул. Марко Вовчок, 2»</t>
  </si>
  <si>
    <t>«Капітальний ремонт будівлі склад-гараж  (Г-1) КНП "Клінічна лікарні №5" СМР, за адресою: м. Суми, вул. Марко Вовчок, 2»</t>
  </si>
  <si>
    <t>«Капітальний ремонт покрівлі харчоблоку КНП "Клінічна лікарні №5" СМР, за адресою: м. Суми, вул. Марко Вовчок, 2»</t>
  </si>
  <si>
    <t xml:space="preserve"> «Капітальний ремонт покрівлі хірургічного корпусу №1 КНП "Клінічна лікарні №5" СМР, за адресою: м. Суми, вул. Марко Вовчок, 2»</t>
  </si>
  <si>
    <t>Технічне обслуговування теплових пунктів</t>
  </si>
  <si>
    <t>січень - березень, жовтень-грудень 2024р.</t>
  </si>
  <si>
    <t>Промивка системи опалення</t>
  </si>
  <si>
    <t>ФОП Дегтярьов В.Є.</t>
  </si>
  <si>
    <t>травень 2024р.</t>
  </si>
  <si>
    <t>Обслуговування ліфтів</t>
  </si>
  <si>
    <t>ТОВ "Керуючая компанія "Коменерго - Суми"</t>
  </si>
  <si>
    <t>січень-грудень 2024р.</t>
  </si>
  <si>
    <t>Охорона приміщень</t>
  </si>
  <si>
    <t>ТОВ "Альфа-Ю"</t>
  </si>
  <si>
    <t>Тех.обслуговування пожежної сигналізації</t>
  </si>
  <si>
    <t>Спостереження за пожежною сигналізацією</t>
  </si>
  <si>
    <t>Ремонт автомобіля</t>
  </si>
  <si>
    <t>ДП ТОВ "Девелопмент Макс ЛЛС" "Автоінвестстрой-Суми"</t>
  </si>
  <si>
    <t>січень 2024р</t>
  </si>
  <si>
    <t>лютий 2024 р.</t>
  </si>
  <si>
    <t>Навчання та перевірка знань правил безпечної експлуатації електроустановок споживачів</t>
  </si>
  <si>
    <t>ТОВ "Навчально-виробничий центр "ПЛАНЕТА ЗНАНЬ"</t>
  </si>
  <si>
    <t>квітень-червень 2024 р.</t>
  </si>
  <si>
    <t>Ремонт ліфта</t>
  </si>
  <si>
    <t>травень-червень 2024 р.</t>
  </si>
  <si>
    <t>Насосне обладнання для каналізації в укритті</t>
  </si>
  <si>
    <t>ПВКП "Авангард-Н"</t>
  </si>
  <si>
    <t>2.10</t>
  </si>
  <si>
    <t>Послуги з встановлення насосного обладнання для каналізації в укритті</t>
  </si>
  <si>
    <t>2.11</t>
  </si>
  <si>
    <t>Послуги з монтажу системи кондиціювання</t>
  </si>
  <si>
    <t>ФОП Єрмаков О.В.</t>
  </si>
  <si>
    <t>травень-липень 2024 р.</t>
  </si>
  <si>
    <t>2.12</t>
  </si>
  <si>
    <t>Монтаж системи охоронної сигналізації</t>
  </si>
  <si>
    <t>Управління поліції охорони в Сумській облаті</t>
  </si>
  <si>
    <t>Обслуговування сумської міської системи
 моніторингу теплоспоживання будівель об'єктів галузі "Охорона здоров'я"</t>
  </si>
  <si>
    <t>Сумський державний 
університет</t>
  </si>
  <si>
    <t xml:space="preserve">Капітальний ремонт будівлі
 (стаціонар,2-х поверхова будівля) вул.Троїцька,28 </t>
  </si>
  <si>
    <t>ФОП Гречаниченко М.Є.
ТОВ "Центр Експертизи"
ТОВ "Сумиславбуд"</t>
  </si>
  <si>
    <t>січень - грудень 2024 р.</t>
  </si>
  <si>
    <t>Поточний ремонт сантехнічних мереж</t>
  </si>
  <si>
    <t>ТОВ "БРУКСТРІТ"</t>
  </si>
  <si>
    <t>лютий 2024р.</t>
  </si>
  <si>
    <t>Піключення комплекту акумуляторнихи батарей</t>
  </si>
  <si>
    <t>ФОП Малицький І.П.</t>
  </si>
  <si>
    <t>травень-червень 2024р.</t>
  </si>
  <si>
    <t>ТО генератора</t>
  </si>
  <si>
    <t>ТОВ "Патріот техніка"</t>
  </si>
  <si>
    <t>Чищення каналізаційних колекторів</t>
  </si>
  <si>
    <t>КП "Міськводоканал"СМР</t>
  </si>
  <si>
    <t>ТО насосів, клапанів</t>
  </si>
  <si>
    <t>ТОВ "НВП МедТехСервіс"</t>
  </si>
  <si>
    <t>Ремонт і технічне обслуговування вимірювальних, випробувльних і контрольних приладів</t>
  </si>
  <si>
    <t>ТОВ "Альба-техсервіс"</t>
  </si>
  <si>
    <t xml:space="preserve">  </t>
  </si>
  <si>
    <t xml:space="preserve">Навчання  з ОП під час експлуатації обладнання, Навчання для працівниківю зайнятих на роботах з підвищеною пожежною небезпекою, навчання для осіб які залучаються підприємством установи, організаціями до проведення інструктажів, навчання і перевірки знань з питань ЦЗ, пожежної та технічної безпеки, навчання з безпечної експлуатації електроустановок, </t>
  </si>
  <si>
    <t>ТОВ "Навчально-виробничий центр "ПЛАНЕТА ЗНАНЬ", Навчально-методичний центр цивільного-захисту та безпеки життєдіяльності Сумської області</t>
  </si>
  <si>
    <t>Впровадження Сумської міської системи моніторингу теплоспоживання будівль обєктів галузі "Охорони здоровя"</t>
  </si>
  <si>
    <t xml:space="preserve">Сумський державний університет </t>
  </si>
  <si>
    <t>Обслуговування Сумської міської системи моніторингу теплоспоживання будівль обєктів галузі "Охорони здоровя"</t>
  </si>
  <si>
    <t>ПП ПВКП" Пегас"</t>
  </si>
  <si>
    <t xml:space="preserve">"Капітальний ремонт будівель медичного закладу з утепленням стін, покрівлі, заміною покриття, заміною системи опалення за адресою м. Суми, вул.М.Вовчок, 2" </t>
  </si>
  <si>
    <t>ДП "Спеціалізована державна експертна організація - Центральна служба української державної будівельної експертизи", ТОВ "Сумитехпроектекспертиза"</t>
  </si>
  <si>
    <t>"Капітальний ремонт покрівлі корпусу №4 КНП "Клінічна лікарня Святого Пантелеймона" СМР за адресою:м.Суми, вул. М,Вовчок, 2"</t>
  </si>
  <si>
    <t>ТОВ "СУМПРОЄКТ"</t>
  </si>
  <si>
    <t>Ремонт і технічне обслуговування електричного і механічного устаткування будівель першого поверху Комунального некомерційного підприємства "Клінічна лікарня Святого пантелеймона" Сумської міської ради з адресою: м.Суми, вул. Марко Вовчок, 2</t>
  </si>
  <si>
    <t>ФОП Лопата О.В.</t>
  </si>
  <si>
    <t>Встановлення припливно-витяжної вентиляції операційної КНП "Клінічна лікарня Святого Пантелеймона" Сумської міської ради за адресою вул.М.Вовчок,2</t>
  </si>
  <si>
    <t>ТОВ "Перспектива-С"</t>
  </si>
  <si>
    <t>Монтаж та облаштування швидкоспоруджуваної захисної споруди цивільного захисту КНП «КЛ Святого Пантелеймона» СМР за адресою: м.Суми,вул.Марко Вовчок,2</t>
  </si>
  <si>
    <t>ТОВ "Сумистрімбуд", ТОВ "АВЕНБЕК"</t>
  </si>
  <si>
    <t>Поточний ремонт покрівлі головного корпуса КНП «Клінічна лікарня Святого Пантелеймона» СМР за адресою: м. Суми, вул. Марко Вовчок, 2</t>
  </si>
  <si>
    <t>ТОВ "БУДІВЕЛЬНА ФІРМА "ФОРТЕЦЯ""</t>
  </si>
  <si>
    <t>Поточний ремонт покрівлі інфекційного корпуса КНП «Клінічна лікарня Святого Пантелеймона» СМР за адресою: м. Суми, вул. Марко Вовчок, 2</t>
  </si>
  <si>
    <t>Капітальний ремонт будівля (термомодернізація покрівлі) акушерського корпусу Комунального некомерційного підприємства "Клінічний пологовий будинок Пресвятої Діви Марії" СМР, що знаходиться за адресою: м. Суми, вул.Троїцька, 20</t>
  </si>
  <si>
    <t>липень 2024</t>
  </si>
  <si>
    <t xml:space="preserve">Впровадження та обслуговування системи моніторингу теплоспоживання </t>
  </si>
  <si>
    <t>послуги</t>
  </si>
  <si>
    <t>Сумський державний університет</t>
  </si>
  <si>
    <t>березень - грудень 2024</t>
  </si>
  <si>
    <t>2.13</t>
  </si>
  <si>
    <t>Навчання з правил технічної експлуатації теплових установок і мереж (підготовка об'єктів до опалювального сезону)</t>
  </si>
  <si>
    <t>КОП СОР"Навчально-виробничий центр"</t>
  </si>
  <si>
    <t>ДП "СУМИСТАНДАРТМЕТРОЛОГІЯ"</t>
  </si>
  <si>
    <t>січень-грудень</t>
  </si>
  <si>
    <t>Послуги з техобслуговування електромереж за адресами: вул.Іллінська,48/50, вул.Г.Кондратьєва,143, вул.О.Аніщенка,10, пр.Перемоги,111</t>
  </si>
  <si>
    <t>ТОВ НВЦ "Планета знань", НМЦ ЦЗ та БЖД Сум.обл., СумДУ, інші</t>
  </si>
  <si>
    <t>ПП "ВОГНЕЗАХИСТ"</t>
  </si>
  <si>
    <t>Послуги, пов'язані з вивезенням рослинних відходів</t>
  </si>
  <si>
    <t>ТОВ "СЕРВІСРЕСУРС"</t>
  </si>
  <si>
    <t xml:space="preserve">квітень </t>
  </si>
  <si>
    <t>Послуги по технічному обслуговуванню налагоджених та працездатних систем пожежної сигналізації та оповіщенню про пожежу, змонтованих на об'єктах: за адресою вул.Г.Кондратьєва,143 та пр.Перемоги,111</t>
  </si>
  <si>
    <t>ПП ППП "Воекс"</t>
  </si>
  <si>
    <t>ТО ліфтів та обладнання ОДС</t>
  </si>
  <si>
    <t>ПВРП "Рембуд"</t>
  </si>
  <si>
    <t>1</t>
  </si>
  <si>
    <t>Роботи по коригуванню ПКД по об'єкту : «Капітальний ремонт частини підвальних приміщень з
пристосуванням їх для використання, як найпростішого
укриття в будівлі КНП "ЦПМСД №1"Сумської міської ради
за адресою: вул. Іллінській, 48/50 в м. Суми. (коригування)»</t>
  </si>
  <si>
    <t>ФОП Гречаниченко М.М.</t>
  </si>
  <si>
    <t>2</t>
  </si>
  <si>
    <t>Експертиза проектної документації по об'єкту : «Капітальний ремонт частини підвальних приміщень з
пристосуванням їх для використання, як найпростішого
укриття в будівлі КНП "ЦПМСД №1"Сумської міської ради
за адресою: вул. Іллінській, 48/50 в м. Суми. (коригування)»</t>
  </si>
  <si>
    <t>3</t>
  </si>
  <si>
    <t>Авторський нагляд по об'єкту : «Капітальний ремонт частини підвальних приміщень з
пристосуванням їх для використання, як найпростішого
укриття в будівлі КНП "ЦПМСД №1"Сумської міської ради
за адресою: вул. Іллінській, 48/50 в м. Суми. (коригування)»</t>
  </si>
  <si>
    <t>4</t>
  </si>
  <si>
    <t>Технічний нагляд по об'єкту : «Капітальний ремонт частини підвальних приміщень з
пристосуванням їх для використання, як найпростішого
укриття в будівлі КНП "ЦПМСД №1"Сумської міської ради
за адресою: вул. Іллінській, 48/50 в м. Суми. (коригування)»</t>
  </si>
  <si>
    <t>5</t>
  </si>
  <si>
    <t>«Капітальний ремонт частини підвальних приміщень з
пристосуванням їх для використання, як найпростішого
укриття в будівлі КНП "ЦПМСД №1"Сумської міської ради
за адресою: вул. Іллінській, 48/50 в м. Суми. (коригування)»</t>
  </si>
  <si>
    <t>ФОП Тимчук Н.В.</t>
  </si>
  <si>
    <t>травень-червень</t>
  </si>
  <si>
    <t xml:space="preserve">Водопровідні та санітарно-технічні послуги в будівлі КНП "ЦПМСД №1" СМР </t>
  </si>
  <si>
    <t>КНП "ЦПМСД №2" СМР</t>
  </si>
  <si>
    <t>систем</t>
  </si>
  <si>
    <t>ФОП Дегтярьов</t>
  </si>
  <si>
    <t>Придбання блоку безперебійного живлення для амбулаторії №3 по вул. Сірка, 3</t>
  </si>
  <si>
    <t>Встановлення пожежної сигналізації та системи оповіщення в будівлі по вул. Привокзальна, 3-а</t>
  </si>
  <si>
    <t>Капітальний ремонт покрівлі в буділві по вул. Привокзальна, 3-а</t>
  </si>
  <si>
    <t>Капремонт ситстеми водопостачання, водовідведення та гарячого водопостачання в будівлі по вул. Привокзальна, 3-а</t>
  </si>
  <si>
    <t>Відновлення споживання гарячої води в приміщеннях амбулаторії №5 (вул. Паркова, 1)</t>
  </si>
  <si>
    <t>Забезпечити тепловий пункт оперативною схемою тепломереж системи теплоспоживання.</t>
  </si>
  <si>
    <t>КНП "КЛ №4" СМР</t>
  </si>
  <si>
    <t>Відновити ізоляцію, виконати фарбування та розпізнавальне забарвлення для трубопроводів і обладнання у відповідний колір згідно з вимогами Правил технічної експлуатації теплових установок і мереж</t>
  </si>
  <si>
    <t>Виконати повірку приладів обліку теплової енергії та повірку контрольно-вимірювальних приладів (манометри) і встановити їх на вузлах керування.</t>
  </si>
  <si>
    <t>згідно договору</t>
  </si>
  <si>
    <t>червень - липень 2024</t>
  </si>
  <si>
    <t>Виконати відповідне маркування та написи на запірній арматурі та обладнанні в ТП.</t>
  </si>
  <si>
    <t>Виконати промивки та гідравлічні випробування внутрішньобудинкових систем опалення</t>
  </si>
  <si>
    <t>ФОП Гладун О.Ф.</t>
  </si>
  <si>
    <t>Послуги з обслуговування системи моніторингу теплоспоживання будівель</t>
  </si>
  <si>
    <t>Виготовлення ПКД на об'єкт "Капітальний ремонт покрівлі будівлі амбулаторії з підвалом (терапії) КНП «Клінічна лікарня №4» СМР за адресою: м. Суми, вул. Металургів, 38"</t>
  </si>
  <si>
    <t>ФОП Степченко В.Г.</t>
  </si>
  <si>
    <t>Капітальний ремонт покрівлі будівлі амбулаторії з підвалом (терапії) КНП «Клінічна лікарня №4» СМР за адресою: м. Суми, вул. Металургів, 38</t>
  </si>
  <si>
    <t>кв.м</t>
  </si>
  <si>
    <t>червень серпень 2024</t>
  </si>
  <si>
    <t>по підготовці підпорядкованих лікувальних закладів до осінньо-зимового періоду 2024-2025 років</t>
  </si>
  <si>
    <t>01.08.2024р.</t>
  </si>
  <si>
    <t>01.05.2024р.</t>
  </si>
  <si>
    <t>до 01.09.2024р.</t>
  </si>
  <si>
    <t>до серпня 2024 року</t>
  </si>
  <si>
    <t>Травень</t>
  </si>
  <si>
    <t>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</si>
</sst>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₴_-;\-* #,##0.00\ _₴_-;_-* &quot;-&quot;??\ _₴_-;_-@_-"/>
    <numFmt numFmtId="165" formatCode="0.0"/>
    <numFmt numFmtId="166" formatCode="#,##0.0\ _₴;\-#,##0.0\ _₴"/>
    <numFmt numFmtId="167" formatCode="_-* #,##0.0_р_._-;\-* #,##0.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7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4" fillId="0" borderId="0"/>
    <xf numFmtId="0" fontId="17" fillId="0" borderId="0"/>
    <xf numFmtId="0" fontId="11" fillId="0" borderId="0"/>
  </cellStyleXfs>
  <cellXfs count="270">
    <xf numFmtId="0" fontId="0" fillId="0" borderId="0" xfId="0"/>
    <xf numFmtId="0" fontId="11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/>
    <xf numFmtId="0" fontId="11" fillId="0" borderId="6" xfId="2" applyFont="1" applyFill="1" applyBorder="1" applyAlignment="1">
      <alignment horizontal="left" wrapText="1"/>
    </xf>
    <xf numFmtId="0" fontId="16" fillId="0" borderId="18" xfId="0" applyFont="1" applyBorder="1" applyAlignment="1">
      <alignment horizontal="center" wrapText="1"/>
    </xf>
    <xf numFmtId="0" fontId="11" fillId="0" borderId="1" xfId="6" applyFont="1" applyFill="1" applyBorder="1" applyAlignment="1">
      <alignment horizontal="left" wrapText="1"/>
    </xf>
    <xf numFmtId="0" fontId="11" fillId="0" borderId="1" xfId="6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1" fontId="11" fillId="0" borderId="1" xfId="5" applyNumberFormat="1" applyFont="1" applyFill="1" applyBorder="1" applyAlignment="1">
      <alignment horizontal="center"/>
    </xf>
    <xf numFmtId="0" fontId="11" fillId="0" borderId="1" xfId="7" applyFont="1" applyFill="1" applyBorder="1" applyAlignment="1">
      <alignment wrapText="1"/>
    </xf>
    <xf numFmtId="0" fontId="11" fillId="0" borderId="1" xfId="7" applyFont="1" applyFill="1" applyBorder="1" applyAlignment="1">
      <alignment horizontal="center" wrapText="1"/>
    </xf>
    <xf numFmtId="0" fontId="11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1" xfId="0" applyNumberFormat="1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0" fontId="9" fillId="5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center"/>
    </xf>
    <xf numFmtId="0" fontId="0" fillId="5" borderId="0" xfId="0" applyFill="1" applyAlignment="1"/>
    <xf numFmtId="165" fontId="4" fillId="0" borderId="1" xfId="0" applyNumberFormat="1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0" fontId="0" fillId="0" borderId="0" xfId="0" applyFill="1" applyAlignment="1"/>
    <xf numFmtId="165" fontId="4" fillId="0" borderId="1" xfId="0" applyNumberFormat="1" applyFont="1" applyBorder="1" applyAlignment="1">
      <alignment horizontal="center"/>
    </xf>
    <xf numFmtId="0" fontId="15" fillId="0" borderId="0" xfId="0" applyFont="1" applyAlignment="1"/>
    <xf numFmtId="0" fontId="15" fillId="2" borderId="0" xfId="0" applyFont="1" applyFill="1" applyAlignment="1"/>
    <xf numFmtId="0" fontId="15" fillId="0" borderId="0" xfId="0" applyFont="1" applyFill="1" applyAlignment="1"/>
    <xf numFmtId="0" fontId="15" fillId="0" borderId="0" xfId="0" applyFont="1" applyAlignment="1">
      <alignment horizontal="center"/>
    </xf>
    <xf numFmtId="0" fontId="15" fillId="8" borderId="0" xfId="0" applyFont="1" applyFill="1" applyAlignment="1"/>
    <xf numFmtId="0" fontId="0" fillId="5" borderId="1" xfId="0" applyFill="1" applyBorder="1" applyAlignment="1"/>
    <xf numFmtId="165" fontId="16" fillId="0" borderId="1" xfId="1" applyNumberFormat="1" applyFont="1" applyBorder="1" applyAlignment="1">
      <alignment horizontal="center" wrapText="1"/>
    </xf>
    <xf numFmtId="16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0" fillId="3" borderId="0" xfId="0" applyFill="1" applyAlignment="1"/>
    <xf numFmtId="0" fontId="0" fillId="2" borderId="0" xfId="0" applyFill="1" applyAlignment="1"/>
    <xf numFmtId="49" fontId="4" fillId="0" borderId="1" xfId="0" applyNumberFormat="1" applyFont="1" applyBorder="1" applyAlignment="1"/>
    <xf numFmtId="165" fontId="4" fillId="0" borderId="8" xfId="0" applyNumberFormat="1" applyFont="1" applyBorder="1" applyAlignment="1">
      <alignment horizontal="center"/>
    </xf>
    <xf numFmtId="0" fontId="9" fillId="0" borderId="1" xfId="0" applyFont="1" applyBorder="1" applyAlignment="1"/>
    <xf numFmtId="0" fontId="0" fillId="4" borderId="1" xfId="0" applyFill="1" applyBorder="1" applyAlignment="1"/>
    <xf numFmtId="2" fontId="18" fillId="4" borderId="1" xfId="5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0" fillId="5" borderId="8" xfId="0" applyFill="1" applyBorder="1" applyAlignment="1"/>
    <xf numFmtId="0" fontId="0" fillId="0" borderId="8" xfId="0" applyBorder="1" applyAlignment="1"/>
    <xf numFmtId="2" fontId="18" fillId="0" borderId="8" xfId="0" applyNumberFormat="1" applyFont="1" applyFill="1" applyBorder="1" applyAlignment="1">
      <alignment wrapText="1"/>
    </xf>
    <xf numFmtId="0" fontId="15" fillId="4" borderId="1" xfId="0" applyFont="1" applyFill="1" applyBorder="1" applyAlignment="1"/>
    <xf numFmtId="0" fontId="15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wrapText="1"/>
    </xf>
    <xf numFmtId="0" fontId="0" fillId="0" borderId="1" xfId="0" applyFill="1" applyBorder="1" applyAlignment="1"/>
    <xf numFmtId="49" fontId="4" fillId="0" borderId="18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left" wrapText="1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4" borderId="14" xfId="0" applyFill="1" applyBorder="1" applyAlignment="1"/>
    <xf numFmtId="0" fontId="0" fillId="4" borderId="13" xfId="0" applyFill="1" applyBorder="1" applyAlignment="1"/>
    <xf numFmtId="0" fontId="0" fillId="3" borderId="1" xfId="0" applyFill="1" applyBorder="1" applyAlignment="1"/>
    <xf numFmtId="0" fontId="0" fillId="0" borderId="1" xfId="0" applyFont="1" applyFill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0" fillId="4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9" fillId="0" borderId="6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0" fontId="9" fillId="2" borderId="6" xfId="0" applyFont="1" applyFill="1" applyBorder="1" applyAlignment="1"/>
    <xf numFmtId="165" fontId="4" fillId="2" borderId="6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4" fillId="2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/>
    <xf numFmtId="0" fontId="9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 wrapText="1"/>
    </xf>
    <xf numFmtId="0" fontId="9" fillId="0" borderId="6" xfId="0" applyFont="1" applyBorder="1" applyAlignment="1">
      <alignment horizontal="center"/>
    </xf>
    <xf numFmtId="17" fontId="4" fillId="0" borderId="6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/>
    <xf numFmtId="0" fontId="4" fillId="2" borderId="14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4" fillId="2" borderId="19" xfId="0" applyFont="1" applyFill="1" applyBorder="1" applyAlignment="1"/>
    <xf numFmtId="0" fontId="4" fillId="2" borderId="13" xfId="0" applyFont="1" applyFill="1" applyBorder="1" applyAlignment="1"/>
    <xf numFmtId="0" fontId="4" fillId="2" borderId="15" xfId="0" applyFont="1" applyFill="1" applyBorder="1" applyAlignment="1"/>
    <xf numFmtId="0" fontId="4" fillId="2" borderId="6" xfId="0" applyFont="1" applyFill="1" applyBorder="1" applyAlignment="1"/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9" fillId="0" borderId="1" xfId="0" applyFont="1" applyFill="1" applyBorder="1" applyAlignment="1"/>
    <xf numFmtId="165" fontId="4" fillId="0" borderId="6" xfId="0" applyNumberFormat="1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/>
    <xf numFmtId="165" fontId="9" fillId="0" borderId="1" xfId="0" applyNumberFormat="1" applyFont="1" applyBorder="1" applyAlignment="1">
      <alignment horizontal="center"/>
    </xf>
    <xf numFmtId="165" fontId="11" fillId="0" borderId="1" xfId="2" applyNumberFormat="1" applyFont="1" applyFill="1" applyBorder="1" applyAlignment="1">
      <alignment horizontal="center" wrapText="1"/>
    </xf>
    <xf numFmtId="0" fontId="4" fillId="0" borderId="1" xfId="3" applyFont="1" applyFill="1" applyBorder="1" applyAlignment="1">
      <alignment wrapText="1"/>
    </xf>
    <xf numFmtId="0" fontId="4" fillId="5" borderId="14" xfId="0" applyFont="1" applyFill="1" applyBorder="1" applyAlignment="1"/>
    <xf numFmtId="49" fontId="16" fillId="0" borderId="1" xfId="0" applyNumberFormat="1" applyFont="1" applyBorder="1" applyAlignment="1">
      <alignment horizontal="center"/>
    </xf>
    <xf numFmtId="0" fontId="16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center" wrapText="1"/>
    </xf>
    <xf numFmtId="0" fontId="16" fillId="7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/>
    </xf>
    <xf numFmtId="0" fontId="16" fillId="2" borderId="1" xfId="0" applyFont="1" applyFill="1" applyBorder="1" applyAlignment="1"/>
    <xf numFmtId="165" fontId="16" fillId="2" borderId="1" xfId="0" applyNumberFormat="1" applyFont="1" applyFill="1" applyBorder="1" applyAlignment="1">
      <alignment horizontal="center"/>
    </xf>
    <xf numFmtId="165" fontId="16" fillId="2" borderId="6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wrapText="1"/>
    </xf>
    <xf numFmtId="166" fontId="16" fillId="0" borderId="1" xfId="1" applyNumberFormat="1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7" xfId="0" applyNumberFormat="1" applyFont="1" applyFill="1" applyBorder="1" applyAlignment="1">
      <alignment horizont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wrapText="1"/>
    </xf>
    <xf numFmtId="164" fontId="16" fillId="0" borderId="13" xfId="1" applyFont="1" applyFill="1" applyBorder="1" applyAlignment="1">
      <alignment horizontal="center" wrapText="1"/>
    </xf>
    <xf numFmtId="166" fontId="16" fillId="0" borderId="13" xfId="1" applyNumberFormat="1" applyFont="1" applyFill="1" applyBorder="1" applyAlignment="1">
      <alignment horizontal="center" wrapText="1"/>
    </xf>
    <xf numFmtId="0" fontId="16" fillId="2" borderId="17" xfId="0" applyFont="1" applyFill="1" applyBorder="1" applyAlignment="1">
      <alignment horizontal="left" wrapText="1"/>
    </xf>
    <xf numFmtId="0" fontId="16" fillId="2" borderId="17" xfId="0" applyFont="1" applyFill="1" applyBorder="1" applyAlignment="1"/>
    <xf numFmtId="165" fontId="16" fillId="2" borderId="13" xfId="0" applyNumberFormat="1" applyFont="1" applyFill="1" applyBorder="1" applyAlignment="1">
      <alignment horizontal="center" wrapText="1"/>
    </xf>
    <xf numFmtId="164" fontId="16" fillId="2" borderId="13" xfId="1" applyFont="1" applyFill="1" applyBorder="1" applyAlignment="1">
      <alignment wrapText="1"/>
    </xf>
    <xf numFmtId="164" fontId="16" fillId="2" borderId="15" xfId="1" applyFont="1" applyFill="1" applyBorder="1" applyAlignment="1">
      <alignment wrapText="1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165" fontId="16" fillId="0" borderId="1" xfId="0" applyNumberFormat="1" applyFont="1" applyBorder="1" applyAlignment="1">
      <alignment horizontal="center" wrapText="1"/>
    </xf>
    <xf numFmtId="164" fontId="16" fillId="0" borderId="1" xfId="1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16" fillId="8" borderId="1" xfId="0" applyFont="1" applyFill="1" applyBorder="1" applyAlignment="1">
      <alignment horizontal="left" wrapText="1"/>
    </xf>
    <xf numFmtId="0" fontId="16" fillId="8" borderId="1" xfId="0" applyFont="1" applyFill="1" applyBorder="1" applyAlignment="1"/>
    <xf numFmtId="165" fontId="16" fillId="8" borderId="1" xfId="0" applyNumberFormat="1" applyFont="1" applyFill="1" applyBorder="1" applyAlignment="1">
      <alignment horizontal="center"/>
    </xf>
    <xf numFmtId="165" fontId="16" fillId="8" borderId="6" xfId="0" applyNumberFormat="1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6" xfId="0" applyFont="1" applyFill="1" applyBorder="1" applyAlignment="1"/>
    <xf numFmtId="14" fontId="9" fillId="0" borderId="6" xfId="0" applyNumberFormat="1" applyFont="1" applyBorder="1" applyAlignment="1">
      <alignment wrapText="1"/>
    </xf>
    <xf numFmtId="14" fontId="9" fillId="0" borderId="6" xfId="0" applyNumberFormat="1" applyFont="1" applyBorder="1" applyAlignment="1"/>
    <xf numFmtId="0" fontId="11" fillId="0" borderId="1" xfId="0" applyFont="1" applyBorder="1" applyAlignment="1"/>
    <xf numFmtId="0" fontId="11" fillId="0" borderId="1" xfId="5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 wrapText="1"/>
    </xf>
    <xf numFmtId="0" fontId="11" fillId="0" borderId="6" xfId="5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7" fontId="16" fillId="0" borderId="1" xfId="1" applyNumberFormat="1" applyFont="1" applyBorder="1" applyAlignment="1">
      <alignment wrapText="1"/>
    </xf>
    <xf numFmtId="165" fontId="4" fillId="0" borderId="1" xfId="0" applyNumberFormat="1" applyFont="1" applyBorder="1" applyAlignment="1"/>
    <xf numFmtId="0" fontId="9" fillId="2" borderId="19" xfId="0" applyFont="1" applyFill="1" applyBorder="1" applyAlignment="1"/>
    <xf numFmtId="165" fontId="4" fillId="0" borderId="6" xfId="0" applyNumberFormat="1" applyFont="1" applyBorder="1" applyAlignment="1">
      <alignment horizontal="center" wrapText="1"/>
    </xf>
    <xf numFmtId="165" fontId="11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6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165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justify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9" fillId="5" borderId="1" xfId="0" applyFont="1" applyFill="1" applyBorder="1" applyAlignment="1"/>
    <xf numFmtId="165" fontId="9" fillId="5" borderId="1" xfId="0" applyNumberFormat="1" applyFont="1" applyFill="1" applyBorder="1" applyAlignment="1">
      <alignment horizontal="center"/>
    </xf>
    <xf numFmtId="165" fontId="9" fillId="5" borderId="6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3" fontId="4" fillId="5" borderId="14" xfId="0" applyNumberFormat="1" applyFont="1" applyFill="1" applyBorder="1" applyAlignment="1">
      <alignment horizontal="center"/>
    </xf>
    <xf numFmtId="3" fontId="4" fillId="5" borderId="19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6" fillId="6" borderId="15" xfId="0" applyFont="1" applyFill="1" applyBorder="1" applyAlignment="1">
      <alignment horizontal="center" wrapText="1"/>
    </xf>
    <xf numFmtId="0" fontId="16" fillId="6" borderId="12" xfId="0" applyFont="1" applyFill="1" applyBorder="1" applyAlignment="1">
      <alignment horizontal="center" wrapText="1"/>
    </xf>
    <xf numFmtId="0" fontId="16" fillId="6" borderId="16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6" borderId="6" xfId="0" applyFont="1" applyFill="1" applyBorder="1" applyAlignment="1">
      <alignment horizontal="center"/>
    </xf>
    <xf numFmtId="0" fontId="16" fillId="6" borderId="7" xfId="0" applyFont="1" applyFill="1" applyBorder="1" applyAlignment="1">
      <alignment horizontal="center"/>
    </xf>
    <xf numFmtId="0" fontId="16" fillId="6" borderId="8" xfId="0" applyFont="1" applyFill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9" fillId="5" borderId="1" xfId="0" applyFont="1" applyFill="1" applyBorder="1" applyAlignment="1"/>
    <xf numFmtId="164" fontId="9" fillId="5" borderId="1" xfId="0" applyNumberFormat="1" applyFont="1" applyFill="1" applyBorder="1" applyAlignment="1"/>
    <xf numFmtId="164" fontId="9" fillId="5" borderId="6" xfId="0" applyNumberFormat="1" applyFont="1" applyFill="1" applyBorder="1" applyAlignment="1"/>
    <xf numFmtId="0" fontId="5" fillId="3" borderId="14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165" fontId="9" fillId="5" borderId="1" xfId="0" applyNumberFormat="1" applyFont="1" applyFill="1" applyBorder="1" applyAlignment="1"/>
    <xf numFmtId="165" fontId="9" fillId="5" borderId="6" xfId="0" applyNumberFormat="1" applyFont="1" applyFill="1" applyBorder="1" applyAlignment="1"/>
    <xf numFmtId="0" fontId="5" fillId="3" borderId="19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65" fontId="4" fillId="2" borderId="14" xfId="0" applyNumberFormat="1" applyFont="1" applyFill="1" applyBorder="1" applyAlignment="1">
      <alignment horizontal="center"/>
    </xf>
    <xf numFmtId="0" fontId="4" fillId="5" borderId="6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5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165" fontId="4" fillId="2" borderId="13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/>
    </xf>
  </cellXfs>
  <cellStyles count="8">
    <cellStyle name="Обычный" xfId="0" builtinId="0"/>
    <cellStyle name="Обычный 10" xfId="4"/>
    <cellStyle name="Обычный 2 2" xfId="7"/>
    <cellStyle name="Обычный 9" xfId="3"/>
    <cellStyle name="Обычный_осінь-зима-2007" xfId="6"/>
    <cellStyle name="Обычный_проект 010116" xfId="2"/>
    <cellStyle name="Стиль 1" xf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5"/>
  <sheetViews>
    <sheetView tabSelected="1" view="pageBreakPreview" zoomScale="90" zoomScaleNormal="100" zoomScaleSheetLayoutView="90" workbookViewId="0">
      <selection activeCell="J12" sqref="J12"/>
    </sheetView>
  </sheetViews>
  <sheetFormatPr defaultRowHeight="14.4" x14ac:dyDescent="0.3"/>
  <cols>
    <col min="1" max="1" width="7.44140625" style="22" customWidth="1"/>
    <col min="2" max="2" width="40.33203125" style="23" customWidth="1"/>
    <col min="3" max="3" width="8.88671875" style="24"/>
    <col min="4" max="4" width="10.5546875" style="24" customWidth="1"/>
    <col min="5" max="5" width="14.88671875" style="24" customWidth="1"/>
    <col min="6" max="6" width="15.44140625" style="24" customWidth="1"/>
    <col min="7" max="7" width="14.6640625" style="22" bestFit="1" customWidth="1"/>
    <col min="8" max="8" width="18" style="22" customWidth="1"/>
    <col min="9" max="9" width="13.88671875" style="22" bestFit="1" customWidth="1"/>
    <col min="10" max="10" width="15.109375" style="22" customWidth="1"/>
    <col min="11" max="11" width="24.6640625" style="22" customWidth="1"/>
    <col min="12" max="12" width="13.88671875" style="22" customWidth="1"/>
    <col min="13" max="13" width="15.5546875" style="49" customWidth="1"/>
    <col min="14" max="16384" width="8.88671875" style="22"/>
  </cols>
  <sheetData>
    <row r="1" spans="1:13" ht="17.399999999999999" x14ac:dyDescent="0.3">
      <c r="A1" s="76" t="s">
        <v>61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ht="17.399999999999999" x14ac:dyDescent="0.3">
      <c r="A2" s="78" t="s">
        <v>370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ht="15" thickBot="1" x14ac:dyDescent="0.35"/>
    <row r="4" spans="1:13" ht="17.25" customHeight="1" thickTop="1" thickBot="1" x14ac:dyDescent="0.35">
      <c r="A4" s="83" t="s">
        <v>4</v>
      </c>
      <c r="B4" s="85" t="s">
        <v>5</v>
      </c>
      <c r="C4" s="85" t="s">
        <v>6</v>
      </c>
      <c r="D4" s="85" t="s">
        <v>7</v>
      </c>
      <c r="E4" s="85" t="s">
        <v>8</v>
      </c>
      <c r="F4" s="85" t="s">
        <v>9</v>
      </c>
      <c r="G4" s="81" t="s">
        <v>10</v>
      </c>
      <c r="H4" s="82"/>
      <c r="I4" s="82"/>
      <c r="J4" s="82"/>
      <c r="K4" s="82"/>
      <c r="L4" s="79" t="s">
        <v>20</v>
      </c>
    </row>
    <row r="5" spans="1:13" ht="31.8" thickBot="1" x14ac:dyDescent="0.35">
      <c r="A5" s="84"/>
      <c r="B5" s="84"/>
      <c r="C5" s="84"/>
      <c r="D5" s="84"/>
      <c r="E5" s="84"/>
      <c r="F5" s="84"/>
      <c r="G5" s="25" t="s">
        <v>21</v>
      </c>
      <c r="H5" s="25" t="s">
        <v>11</v>
      </c>
      <c r="I5" s="25" t="s">
        <v>12</v>
      </c>
      <c r="J5" s="25" t="s">
        <v>13</v>
      </c>
      <c r="K5" s="26" t="s">
        <v>14</v>
      </c>
      <c r="L5" s="80"/>
    </row>
    <row r="6" spans="1:13" ht="47.4" x14ac:dyDescent="0.35">
      <c r="A6" s="86" t="s">
        <v>167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7"/>
      <c r="M6" s="57" t="s">
        <v>226</v>
      </c>
    </row>
    <row r="7" spans="1:13" ht="15.75" customHeight="1" x14ac:dyDescent="0.3">
      <c r="A7" s="196" t="s">
        <v>15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8"/>
    </row>
    <row r="8" spans="1:13" ht="31.2" x14ac:dyDescent="0.3">
      <c r="A8" s="89" t="s">
        <v>0</v>
      </c>
      <c r="B8" s="2" t="s">
        <v>227</v>
      </c>
      <c r="C8" s="12" t="s">
        <v>25</v>
      </c>
      <c r="D8" s="90">
        <v>4</v>
      </c>
      <c r="E8" s="71" t="s">
        <v>26</v>
      </c>
      <c r="F8" s="71" t="s">
        <v>35</v>
      </c>
      <c r="G8" s="91"/>
      <c r="H8" s="91"/>
      <c r="I8" s="91"/>
      <c r="J8" s="91"/>
      <c r="K8" s="34">
        <v>0</v>
      </c>
      <c r="L8" s="92" t="s">
        <v>106</v>
      </c>
    </row>
    <row r="9" spans="1:13" ht="31.2" x14ac:dyDescent="0.3">
      <c r="A9" s="89" t="s">
        <v>22</v>
      </c>
      <c r="B9" s="2" t="s">
        <v>27</v>
      </c>
      <c r="C9" s="12" t="s">
        <v>28</v>
      </c>
      <c r="D9" s="90">
        <v>46</v>
      </c>
      <c r="E9" s="71" t="s">
        <v>26</v>
      </c>
      <c r="F9" s="71"/>
      <c r="G9" s="91"/>
      <c r="H9" s="91"/>
      <c r="I9" s="91"/>
      <c r="J9" s="91"/>
      <c r="K9" s="34">
        <v>0</v>
      </c>
      <c r="L9" s="92" t="s">
        <v>106</v>
      </c>
    </row>
    <row r="10" spans="1:13" ht="46.8" x14ac:dyDescent="0.3">
      <c r="A10" s="89" t="s">
        <v>23</v>
      </c>
      <c r="B10" s="2" t="s">
        <v>29</v>
      </c>
      <c r="C10" s="12" t="s">
        <v>30</v>
      </c>
      <c r="D10" s="90">
        <v>4</v>
      </c>
      <c r="E10" s="71" t="s">
        <v>26</v>
      </c>
      <c r="F10" s="71" t="s">
        <v>35</v>
      </c>
      <c r="G10" s="91"/>
      <c r="H10" s="91"/>
      <c r="I10" s="91"/>
      <c r="J10" s="91"/>
      <c r="K10" s="34">
        <v>0</v>
      </c>
      <c r="L10" s="92" t="s">
        <v>71</v>
      </c>
    </row>
    <row r="11" spans="1:13" ht="46.8" x14ac:dyDescent="0.3">
      <c r="A11" s="89" t="s">
        <v>24</v>
      </c>
      <c r="B11" s="2" t="s">
        <v>31</v>
      </c>
      <c r="C11" s="12" t="s">
        <v>32</v>
      </c>
      <c r="D11" s="90">
        <v>6</v>
      </c>
      <c r="E11" s="71" t="s">
        <v>26</v>
      </c>
      <c r="F11" s="71"/>
      <c r="G11" s="91">
        <v>32013.38</v>
      </c>
      <c r="H11" s="91"/>
      <c r="I11" s="91"/>
      <c r="J11" s="91"/>
      <c r="K11" s="34">
        <v>32013.38</v>
      </c>
      <c r="L11" s="92" t="s">
        <v>105</v>
      </c>
    </row>
    <row r="12" spans="1:13" ht="46.8" x14ac:dyDescent="0.3">
      <c r="A12" s="89" t="s">
        <v>34</v>
      </c>
      <c r="B12" s="2" t="s">
        <v>33</v>
      </c>
      <c r="C12" s="12" t="s">
        <v>25</v>
      </c>
      <c r="D12" s="12">
        <v>1</v>
      </c>
      <c r="E12" s="93" t="s">
        <v>26</v>
      </c>
      <c r="F12" s="93"/>
      <c r="G12" s="91"/>
      <c r="H12" s="91"/>
      <c r="I12" s="91"/>
      <c r="J12" s="91"/>
      <c r="K12" s="34">
        <v>0</v>
      </c>
      <c r="L12" s="92" t="s">
        <v>106</v>
      </c>
    </row>
    <row r="13" spans="1:13" ht="15.6" x14ac:dyDescent="0.3">
      <c r="A13" s="94" t="s">
        <v>14</v>
      </c>
      <c r="B13" s="199"/>
      <c r="C13" s="94"/>
      <c r="D13" s="94"/>
      <c r="E13" s="94"/>
      <c r="F13" s="94"/>
      <c r="G13" s="94">
        <f>SUM(G8:G12)</f>
        <v>32013.38</v>
      </c>
      <c r="H13" s="94">
        <f t="shared" ref="H13:J13" si="0">SUM(H8:H12)</f>
        <v>0</v>
      </c>
      <c r="I13" s="94">
        <f t="shared" si="0"/>
        <v>0</v>
      </c>
      <c r="J13" s="94">
        <f t="shared" si="0"/>
        <v>0</v>
      </c>
      <c r="K13" s="95">
        <f>SUM(K8:K12)</f>
        <v>32013.38</v>
      </c>
      <c r="L13" s="96"/>
    </row>
    <row r="14" spans="1:13" ht="15.6" x14ac:dyDescent="0.3">
      <c r="A14" s="200" t="s">
        <v>16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2"/>
    </row>
    <row r="15" spans="1:13" ht="31.2" x14ac:dyDescent="0.3">
      <c r="A15" s="89" t="s">
        <v>115</v>
      </c>
      <c r="B15" s="2" t="s">
        <v>37</v>
      </c>
      <c r="C15" s="12" t="s">
        <v>38</v>
      </c>
      <c r="D15" s="90">
        <v>240</v>
      </c>
      <c r="E15" s="93" t="s">
        <v>26</v>
      </c>
      <c r="F15" s="93"/>
      <c r="G15" s="31">
        <v>30</v>
      </c>
      <c r="H15" s="91">
        <v>0</v>
      </c>
      <c r="I15" s="91">
        <v>0</v>
      </c>
      <c r="J15" s="91">
        <v>0</v>
      </c>
      <c r="K15" s="34">
        <v>30</v>
      </c>
      <c r="L15" s="92" t="s">
        <v>106</v>
      </c>
    </row>
    <row r="16" spans="1:13" ht="31.2" x14ac:dyDescent="0.3">
      <c r="A16" s="89" t="s">
        <v>169</v>
      </c>
      <c r="B16" s="2" t="s">
        <v>40</v>
      </c>
      <c r="C16" s="12" t="s">
        <v>38</v>
      </c>
      <c r="D16" s="90" t="s">
        <v>57</v>
      </c>
      <c r="E16" s="93" t="s">
        <v>26</v>
      </c>
      <c r="F16" s="93"/>
      <c r="G16" s="31">
        <v>0</v>
      </c>
      <c r="H16" s="91">
        <v>0</v>
      </c>
      <c r="I16" s="91">
        <v>0</v>
      </c>
      <c r="J16" s="91">
        <v>0</v>
      </c>
      <c r="K16" s="34">
        <v>0</v>
      </c>
      <c r="L16" s="92" t="s">
        <v>106</v>
      </c>
    </row>
    <row r="17" spans="1:12" ht="31.2" x14ac:dyDescent="0.3">
      <c r="A17" s="89" t="s">
        <v>36</v>
      </c>
      <c r="B17" s="2" t="s">
        <v>42</v>
      </c>
      <c r="C17" s="12" t="s">
        <v>38</v>
      </c>
      <c r="D17" s="90" t="s">
        <v>56</v>
      </c>
      <c r="E17" s="93" t="s">
        <v>26</v>
      </c>
      <c r="F17" s="93"/>
      <c r="G17" s="31">
        <v>8</v>
      </c>
      <c r="H17" s="91">
        <v>0</v>
      </c>
      <c r="I17" s="91">
        <v>0</v>
      </c>
      <c r="J17" s="91">
        <v>0</v>
      </c>
      <c r="K17" s="34">
        <v>8</v>
      </c>
      <c r="L17" s="92" t="s">
        <v>106</v>
      </c>
    </row>
    <row r="18" spans="1:12" ht="46.8" x14ac:dyDescent="0.3">
      <c r="A18" s="89" t="s">
        <v>39</v>
      </c>
      <c r="B18" s="2" t="s">
        <v>44</v>
      </c>
      <c r="C18" s="12" t="s">
        <v>45</v>
      </c>
      <c r="D18" s="90">
        <v>3</v>
      </c>
      <c r="E18" s="93" t="s">
        <v>26</v>
      </c>
      <c r="F18" s="93"/>
      <c r="G18" s="70">
        <v>1.5</v>
      </c>
      <c r="H18" s="91">
        <v>0</v>
      </c>
      <c r="I18" s="91">
        <v>0</v>
      </c>
      <c r="J18" s="91">
        <v>0</v>
      </c>
      <c r="K18" s="34">
        <v>1.5</v>
      </c>
      <c r="L18" s="92" t="s">
        <v>168</v>
      </c>
    </row>
    <row r="19" spans="1:12" ht="15.6" x14ac:dyDescent="0.3">
      <c r="A19" s="89" t="s">
        <v>41</v>
      </c>
      <c r="B19" s="2" t="s">
        <v>47</v>
      </c>
      <c r="C19" s="12"/>
      <c r="D19" s="12"/>
      <c r="E19" s="93"/>
      <c r="F19" s="93"/>
      <c r="G19" s="93"/>
      <c r="H19" s="91">
        <v>0</v>
      </c>
      <c r="I19" s="91">
        <v>0</v>
      </c>
      <c r="J19" s="91">
        <v>0</v>
      </c>
      <c r="K19" s="12"/>
      <c r="L19" s="92"/>
    </row>
    <row r="20" spans="1:12" ht="31.2" x14ac:dyDescent="0.3">
      <c r="A20" s="89"/>
      <c r="B20" s="2" t="s">
        <v>48</v>
      </c>
      <c r="C20" s="12" t="s">
        <v>49</v>
      </c>
      <c r="D20" s="12">
        <v>12000</v>
      </c>
      <c r="E20" s="93" t="s">
        <v>26</v>
      </c>
      <c r="F20" s="93"/>
      <c r="G20" s="31">
        <v>108</v>
      </c>
      <c r="H20" s="91">
        <v>0</v>
      </c>
      <c r="I20" s="91">
        <v>0</v>
      </c>
      <c r="J20" s="91">
        <v>0</v>
      </c>
      <c r="K20" s="34">
        <v>108</v>
      </c>
      <c r="L20" s="92"/>
    </row>
    <row r="21" spans="1:12" ht="31.2" x14ac:dyDescent="0.3">
      <c r="A21" s="89"/>
      <c r="B21" s="2" t="s">
        <v>50</v>
      </c>
      <c r="C21" s="12" t="s">
        <v>49</v>
      </c>
      <c r="D21" s="12">
        <v>2000</v>
      </c>
      <c r="E21" s="93" t="s">
        <v>26</v>
      </c>
      <c r="F21" s="93"/>
      <c r="G21" s="31">
        <v>60</v>
      </c>
      <c r="H21" s="91">
        <v>0</v>
      </c>
      <c r="I21" s="91">
        <v>0</v>
      </c>
      <c r="J21" s="91">
        <v>0</v>
      </c>
      <c r="K21" s="34">
        <v>60</v>
      </c>
      <c r="L21" s="92"/>
    </row>
    <row r="22" spans="1:12" ht="31.2" x14ac:dyDescent="0.3">
      <c r="A22" s="89"/>
      <c r="B22" s="2" t="s">
        <v>51</v>
      </c>
      <c r="C22" s="12" t="s">
        <v>49</v>
      </c>
      <c r="D22" s="12">
        <v>2000</v>
      </c>
      <c r="E22" s="93" t="s">
        <v>26</v>
      </c>
      <c r="F22" s="93"/>
      <c r="G22" s="31">
        <v>24</v>
      </c>
      <c r="H22" s="91">
        <v>0</v>
      </c>
      <c r="I22" s="91">
        <v>0</v>
      </c>
      <c r="J22" s="91">
        <v>0</v>
      </c>
      <c r="K22" s="34">
        <v>24</v>
      </c>
      <c r="L22" s="92"/>
    </row>
    <row r="23" spans="1:12" ht="31.2" x14ac:dyDescent="0.3">
      <c r="A23" s="89"/>
      <c r="B23" s="2" t="s">
        <v>52</v>
      </c>
      <c r="C23" s="12" t="s">
        <v>49</v>
      </c>
      <c r="D23" s="12">
        <v>1200</v>
      </c>
      <c r="E23" s="93" t="s">
        <v>26</v>
      </c>
      <c r="F23" s="93"/>
      <c r="G23" s="31">
        <v>42</v>
      </c>
      <c r="H23" s="91">
        <v>0</v>
      </c>
      <c r="I23" s="91">
        <v>0</v>
      </c>
      <c r="J23" s="91">
        <v>0</v>
      </c>
      <c r="K23" s="34">
        <v>42</v>
      </c>
      <c r="L23" s="92"/>
    </row>
    <row r="24" spans="1:12" ht="31.2" x14ac:dyDescent="0.3">
      <c r="A24" s="89"/>
      <c r="B24" s="2" t="s">
        <v>53</v>
      </c>
      <c r="C24" s="12" t="s">
        <v>49</v>
      </c>
      <c r="D24" s="12">
        <v>2000</v>
      </c>
      <c r="E24" s="93" t="s">
        <v>26</v>
      </c>
      <c r="F24" s="93"/>
      <c r="G24" s="31">
        <v>24</v>
      </c>
      <c r="H24" s="91">
        <v>0</v>
      </c>
      <c r="I24" s="91">
        <v>0</v>
      </c>
      <c r="J24" s="91">
        <v>0</v>
      </c>
      <c r="K24" s="34">
        <v>24</v>
      </c>
      <c r="L24" s="92"/>
    </row>
    <row r="25" spans="1:12" ht="31.2" x14ac:dyDescent="0.3">
      <c r="A25" s="89"/>
      <c r="B25" s="2" t="s">
        <v>54</v>
      </c>
      <c r="C25" s="12" t="s">
        <v>55</v>
      </c>
      <c r="D25" s="12">
        <v>200</v>
      </c>
      <c r="E25" s="93" t="s">
        <v>26</v>
      </c>
      <c r="F25" s="93"/>
      <c r="G25" s="31">
        <v>21</v>
      </c>
      <c r="H25" s="91">
        <v>0</v>
      </c>
      <c r="I25" s="91">
        <v>0</v>
      </c>
      <c r="J25" s="91">
        <v>0</v>
      </c>
      <c r="K25" s="34">
        <v>21</v>
      </c>
      <c r="L25" s="92"/>
    </row>
    <row r="26" spans="1:12" ht="15.6" x14ac:dyDescent="0.3">
      <c r="A26" s="89"/>
      <c r="B26" s="2"/>
      <c r="C26" s="12"/>
      <c r="D26" s="12"/>
      <c r="E26" s="93"/>
      <c r="F26" s="93"/>
      <c r="G26" s="31"/>
      <c r="H26" s="91"/>
      <c r="I26" s="91"/>
      <c r="J26" s="91"/>
      <c r="K26" s="34"/>
      <c r="L26" s="92"/>
    </row>
    <row r="27" spans="1:12" ht="31.2" x14ac:dyDescent="0.3">
      <c r="A27" s="89"/>
      <c r="B27" s="2" t="s">
        <v>51</v>
      </c>
      <c r="C27" s="12" t="s">
        <v>49</v>
      </c>
      <c r="D27" s="12">
        <v>2000</v>
      </c>
      <c r="E27" s="93" t="s">
        <v>26</v>
      </c>
      <c r="F27" s="93" t="s">
        <v>228</v>
      </c>
      <c r="G27" s="31">
        <v>64459.999999999993</v>
      </c>
      <c r="H27" s="91"/>
      <c r="I27" s="91"/>
      <c r="J27" s="91"/>
      <c r="K27" s="34">
        <v>64459.999999999993</v>
      </c>
      <c r="L27" s="92" t="s">
        <v>86</v>
      </c>
    </row>
    <row r="28" spans="1:12" ht="31.2" x14ac:dyDescent="0.3">
      <c r="A28" s="89"/>
      <c r="B28" s="2" t="s">
        <v>52</v>
      </c>
      <c r="C28" s="12" t="s">
        <v>49</v>
      </c>
      <c r="D28" s="12">
        <v>1200</v>
      </c>
      <c r="E28" s="93" t="s">
        <v>26</v>
      </c>
      <c r="F28" s="93" t="s">
        <v>228</v>
      </c>
      <c r="G28" s="31">
        <v>44880</v>
      </c>
      <c r="H28" s="91"/>
      <c r="I28" s="91"/>
      <c r="J28" s="91"/>
      <c r="K28" s="34">
        <v>44880</v>
      </c>
      <c r="L28" s="92" t="s">
        <v>71</v>
      </c>
    </row>
    <row r="29" spans="1:12" ht="31.2" x14ac:dyDescent="0.3">
      <c r="A29" s="89"/>
      <c r="B29" s="2" t="s">
        <v>53</v>
      </c>
      <c r="C29" s="12" t="s">
        <v>49</v>
      </c>
      <c r="D29" s="12">
        <v>2500</v>
      </c>
      <c r="E29" s="93" t="s">
        <v>26</v>
      </c>
      <c r="F29" s="93" t="s">
        <v>228</v>
      </c>
      <c r="G29" s="31">
        <v>41000</v>
      </c>
      <c r="H29" s="91"/>
      <c r="I29" s="91"/>
      <c r="J29" s="91"/>
      <c r="K29" s="34">
        <v>41000</v>
      </c>
      <c r="L29" s="92" t="s">
        <v>143</v>
      </c>
    </row>
    <row r="30" spans="1:12" ht="31.2" x14ac:dyDescent="0.3">
      <c r="A30" s="89"/>
      <c r="B30" s="2" t="s">
        <v>54</v>
      </c>
      <c r="C30" s="12" t="s">
        <v>55</v>
      </c>
      <c r="D30" s="12">
        <v>200</v>
      </c>
      <c r="E30" s="93" t="s">
        <v>26</v>
      </c>
      <c r="F30" s="93" t="s">
        <v>228</v>
      </c>
      <c r="G30" s="31">
        <v>31339.999999999996</v>
      </c>
      <c r="H30" s="91"/>
      <c r="I30" s="91"/>
      <c r="J30" s="91"/>
      <c r="K30" s="34">
        <v>31339.999999999996</v>
      </c>
      <c r="L30" s="92" t="s">
        <v>143</v>
      </c>
    </row>
    <row r="31" spans="1:12" ht="15.6" x14ac:dyDescent="0.3">
      <c r="A31" s="94" t="s">
        <v>14</v>
      </c>
      <c r="B31" s="199"/>
      <c r="C31" s="94"/>
      <c r="D31" s="94"/>
      <c r="E31" s="94"/>
      <c r="F31" s="94">
        <v>0</v>
      </c>
      <c r="G31" s="95">
        <f t="shared" ref="G31:L31" si="1">SUM(G15:G30)</f>
        <v>181998.5</v>
      </c>
      <c r="H31" s="95">
        <f t="shared" si="1"/>
        <v>0</v>
      </c>
      <c r="I31" s="95">
        <f t="shared" si="1"/>
        <v>0</v>
      </c>
      <c r="J31" s="95">
        <f t="shared" si="1"/>
        <v>0</v>
      </c>
      <c r="K31" s="95">
        <f t="shared" si="1"/>
        <v>181998.5</v>
      </c>
      <c r="L31" s="97">
        <f t="shared" si="1"/>
        <v>0</v>
      </c>
    </row>
    <row r="32" spans="1:12" ht="15.6" x14ac:dyDescent="0.3">
      <c r="A32" s="200" t="s">
        <v>17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2"/>
    </row>
    <row r="33" spans="1:13" ht="16.8" customHeight="1" x14ac:dyDescent="0.3">
      <c r="A33" s="89" t="s">
        <v>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8"/>
    </row>
    <row r="34" spans="1:13" ht="16.8" customHeight="1" x14ac:dyDescent="0.3">
      <c r="A34" s="89" t="s">
        <v>171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8"/>
    </row>
    <row r="35" spans="1:13" ht="12.6" customHeight="1" x14ac:dyDescent="0.3">
      <c r="A35" s="89" t="s">
        <v>172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8"/>
    </row>
    <row r="36" spans="1:13" ht="15.6" x14ac:dyDescent="0.3">
      <c r="A36" s="94" t="s">
        <v>14</v>
      </c>
      <c r="B36" s="199"/>
      <c r="C36" s="94"/>
      <c r="D36" s="94"/>
      <c r="E36" s="94"/>
      <c r="F36" s="94"/>
      <c r="G36" s="99">
        <v>0</v>
      </c>
      <c r="H36" s="99"/>
      <c r="I36" s="99">
        <f t="shared" ref="I36:J36" si="2">I35+I34+I33</f>
        <v>0</v>
      </c>
      <c r="J36" s="99">
        <f t="shared" si="2"/>
        <v>0</v>
      </c>
      <c r="K36" s="99">
        <f>K35+K34+K33</f>
        <v>0</v>
      </c>
      <c r="L36" s="96"/>
    </row>
    <row r="37" spans="1:13" ht="15.6" x14ac:dyDescent="0.3">
      <c r="A37" s="200" t="s">
        <v>18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2"/>
    </row>
    <row r="38" spans="1:13" ht="31.2" x14ac:dyDescent="0.3">
      <c r="A38" s="89" t="s">
        <v>2</v>
      </c>
      <c r="B38" s="2" t="s">
        <v>229</v>
      </c>
      <c r="C38" s="12" t="s">
        <v>230</v>
      </c>
      <c r="D38" s="12">
        <v>1</v>
      </c>
      <c r="E38" s="93" t="s">
        <v>26</v>
      </c>
      <c r="F38" s="100"/>
      <c r="G38" s="27">
        <v>61544.959999999999</v>
      </c>
      <c r="H38" s="34"/>
      <c r="I38" s="34"/>
      <c r="J38" s="34"/>
      <c r="K38" s="34">
        <v>61544.959999999999</v>
      </c>
      <c r="L38" s="101" t="s">
        <v>106</v>
      </c>
    </row>
    <row r="39" spans="1:13" ht="31.2" x14ac:dyDescent="0.3">
      <c r="A39" s="89" t="s">
        <v>59</v>
      </c>
      <c r="B39" s="2" t="s">
        <v>231</v>
      </c>
      <c r="C39" s="100" t="s">
        <v>38</v>
      </c>
      <c r="D39" s="100">
        <v>1</v>
      </c>
      <c r="E39" s="93" t="s">
        <v>26</v>
      </c>
      <c r="F39" s="100"/>
      <c r="G39" s="27">
        <v>1800000</v>
      </c>
      <c r="H39" s="34"/>
      <c r="I39" s="34"/>
      <c r="J39" s="34"/>
      <c r="K39" s="34">
        <v>1800000</v>
      </c>
      <c r="L39" s="101" t="s">
        <v>86</v>
      </c>
    </row>
    <row r="40" spans="1:13" ht="31.2" x14ac:dyDescent="0.3">
      <c r="A40" s="89" t="s">
        <v>60</v>
      </c>
      <c r="B40" s="2" t="s">
        <v>232</v>
      </c>
      <c r="C40" s="100" t="s">
        <v>38</v>
      </c>
      <c r="D40" s="100">
        <v>1</v>
      </c>
      <c r="E40" s="93" t="s">
        <v>26</v>
      </c>
      <c r="F40" s="100"/>
      <c r="G40" s="27"/>
      <c r="H40" s="34">
        <v>1800000</v>
      </c>
      <c r="I40" s="34"/>
      <c r="J40" s="34"/>
      <c r="K40" s="34">
        <v>630000</v>
      </c>
      <c r="L40" s="101" t="s">
        <v>105</v>
      </c>
    </row>
    <row r="41" spans="1:13" ht="15.6" x14ac:dyDescent="0.3">
      <c r="A41" s="94" t="s">
        <v>14</v>
      </c>
      <c r="B41" s="199"/>
      <c r="C41" s="94"/>
      <c r="D41" s="94"/>
      <c r="E41" s="94"/>
      <c r="F41" s="102"/>
      <c r="G41" s="95">
        <f>SUM(G38:G40)</f>
        <v>1861544.96</v>
      </c>
      <c r="H41" s="95">
        <f>SUM(H38:H40)</f>
        <v>1800000</v>
      </c>
      <c r="I41" s="95">
        <f t="shared" ref="I41:K41" si="3">SUM(I38:I40)</f>
        <v>0</v>
      </c>
      <c r="J41" s="95">
        <f t="shared" si="3"/>
        <v>0</v>
      </c>
      <c r="K41" s="95">
        <f t="shared" si="3"/>
        <v>2491544.96</v>
      </c>
      <c r="L41" s="96"/>
    </row>
    <row r="42" spans="1:13" ht="15.6" x14ac:dyDescent="0.3">
      <c r="A42" s="203" t="s">
        <v>19</v>
      </c>
      <c r="B42" s="203"/>
      <c r="C42" s="203"/>
      <c r="D42" s="203"/>
      <c r="E42" s="203"/>
      <c r="F42" s="203"/>
      <c r="G42" s="203"/>
      <c r="H42" s="203"/>
      <c r="I42" s="203"/>
      <c r="J42" s="203"/>
      <c r="K42" s="203"/>
      <c r="L42" s="203"/>
    </row>
    <row r="43" spans="1:13" ht="15.6" x14ac:dyDescent="0.3">
      <c r="A43" s="89" t="s">
        <v>3</v>
      </c>
      <c r="B43" s="103"/>
      <c r="C43" s="12"/>
      <c r="D43" s="12"/>
      <c r="E43" s="93"/>
      <c r="F43" s="12"/>
      <c r="G43" s="12"/>
      <c r="H43" s="34"/>
      <c r="I43" s="34"/>
      <c r="J43" s="34"/>
      <c r="K43" s="12"/>
      <c r="L43" s="104"/>
    </row>
    <row r="44" spans="1:13" ht="15.6" x14ac:dyDescent="0.3">
      <c r="A44" s="94" t="s">
        <v>14</v>
      </c>
      <c r="B44" s="199"/>
      <c r="C44" s="94"/>
      <c r="D44" s="94"/>
      <c r="E44" s="94"/>
      <c r="F44" s="94">
        <v>0</v>
      </c>
      <c r="G44" s="94">
        <f>G43</f>
        <v>0</v>
      </c>
      <c r="H44" s="94">
        <v>0</v>
      </c>
      <c r="I44" s="94">
        <v>0</v>
      </c>
      <c r="J44" s="94">
        <v>0</v>
      </c>
      <c r="K44" s="94">
        <f>K43</f>
        <v>0</v>
      </c>
      <c r="L44" s="96"/>
    </row>
    <row r="45" spans="1:13" s="30" customFormat="1" ht="15.6" x14ac:dyDescent="0.3">
      <c r="A45" s="204" t="s">
        <v>62</v>
      </c>
      <c r="B45" s="28"/>
      <c r="C45" s="29"/>
      <c r="D45" s="29"/>
      <c r="E45" s="29"/>
      <c r="F45" s="29">
        <v>0</v>
      </c>
      <c r="G45" s="205">
        <f t="shared" ref="G45:L45" si="4">G44+G41+G31+G13</f>
        <v>2075556.8399999999</v>
      </c>
      <c r="H45" s="205">
        <f t="shared" si="4"/>
        <v>1800000</v>
      </c>
      <c r="I45" s="205">
        <f t="shared" si="4"/>
        <v>0</v>
      </c>
      <c r="J45" s="205">
        <f t="shared" si="4"/>
        <v>0</v>
      </c>
      <c r="K45" s="205">
        <f t="shared" si="4"/>
        <v>2705556.84</v>
      </c>
      <c r="L45" s="206">
        <f t="shared" si="4"/>
        <v>0</v>
      </c>
      <c r="M45" s="49"/>
    </row>
    <row r="46" spans="1:13" ht="15.6" x14ac:dyDescent="0.3">
      <c r="A46" s="207" t="s">
        <v>63</v>
      </c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</row>
    <row r="47" spans="1:13" ht="15.6" x14ac:dyDescent="0.3">
      <c r="A47" s="196" t="s">
        <v>15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8"/>
    </row>
    <row r="48" spans="1:13" ht="46.8" x14ac:dyDescent="0.3">
      <c r="A48" s="89" t="s">
        <v>0</v>
      </c>
      <c r="B48" s="2" t="s">
        <v>355</v>
      </c>
      <c r="C48" s="11" t="s">
        <v>28</v>
      </c>
      <c r="D48" s="11">
        <v>3</v>
      </c>
      <c r="E48" s="2" t="s">
        <v>356</v>
      </c>
      <c r="F48" s="11" t="s">
        <v>35</v>
      </c>
      <c r="G48" s="34"/>
      <c r="H48" s="34"/>
      <c r="I48" s="34"/>
      <c r="J48" s="34"/>
      <c r="K48" s="34">
        <v>0</v>
      </c>
      <c r="L48" s="105">
        <v>45413</v>
      </c>
    </row>
    <row r="49" spans="1:13" ht="109.2" x14ac:dyDescent="0.3">
      <c r="A49" s="89" t="s">
        <v>22</v>
      </c>
      <c r="B49" s="2" t="s">
        <v>357</v>
      </c>
      <c r="C49" s="11" t="s">
        <v>64</v>
      </c>
      <c r="D49" s="11">
        <v>50</v>
      </c>
      <c r="E49" s="2" t="s">
        <v>356</v>
      </c>
      <c r="F49" s="11" t="s">
        <v>35</v>
      </c>
      <c r="G49" s="34"/>
      <c r="H49" s="34"/>
      <c r="I49" s="34"/>
      <c r="J49" s="34"/>
      <c r="K49" s="34">
        <v>0</v>
      </c>
      <c r="L49" s="105">
        <v>45444</v>
      </c>
    </row>
    <row r="50" spans="1:13" ht="62.4" x14ac:dyDescent="0.3">
      <c r="A50" s="89" t="s">
        <v>23</v>
      </c>
      <c r="B50" s="2" t="s">
        <v>358</v>
      </c>
      <c r="C50" s="11" t="s">
        <v>28</v>
      </c>
      <c r="D50" s="11">
        <v>14</v>
      </c>
      <c r="E50" s="2" t="s">
        <v>356</v>
      </c>
      <c r="F50" s="11" t="s">
        <v>359</v>
      </c>
      <c r="G50" s="34">
        <v>4.5</v>
      </c>
      <c r="H50" s="34"/>
      <c r="I50" s="34"/>
      <c r="J50" s="34"/>
      <c r="K50" s="34">
        <v>4.5</v>
      </c>
      <c r="L50" s="106" t="s">
        <v>360</v>
      </c>
    </row>
    <row r="51" spans="1:13" ht="46.8" x14ac:dyDescent="0.3">
      <c r="A51" s="89" t="s">
        <v>24</v>
      </c>
      <c r="B51" s="2" t="s">
        <v>361</v>
      </c>
      <c r="C51" s="11" t="s">
        <v>28</v>
      </c>
      <c r="D51" s="11">
        <v>3</v>
      </c>
      <c r="E51" s="2" t="s">
        <v>356</v>
      </c>
      <c r="F51" s="11" t="s">
        <v>35</v>
      </c>
      <c r="G51" s="34"/>
      <c r="H51" s="34"/>
      <c r="I51" s="34"/>
      <c r="J51" s="34"/>
      <c r="K51" s="34">
        <v>0</v>
      </c>
      <c r="L51" s="105">
        <v>45474</v>
      </c>
    </row>
    <row r="52" spans="1:13" ht="46.8" x14ac:dyDescent="0.3">
      <c r="A52" s="89" t="s">
        <v>34</v>
      </c>
      <c r="B52" s="2" t="s">
        <v>362</v>
      </c>
      <c r="C52" s="11" t="s">
        <v>28</v>
      </c>
      <c r="D52" s="11">
        <v>3</v>
      </c>
      <c r="E52" s="2" t="s">
        <v>356</v>
      </c>
      <c r="F52" s="11" t="s">
        <v>363</v>
      </c>
      <c r="G52" s="34">
        <v>43.9</v>
      </c>
      <c r="H52" s="34"/>
      <c r="I52" s="34"/>
      <c r="J52" s="34"/>
      <c r="K52" s="34">
        <v>43.9</v>
      </c>
      <c r="L52" s="106" t="s">
        <v>360</v>
      </c>
    </row>
    <row r="53" spans="1:13" ht="15.6" x14ac:dyDescent="0.3">
      <c r="A53" s="94" t="s">
        <v>14</v>
      </c>
      <c r="B53" s="94"/>
      <c r="C53" s="99"/>
      <c r="D53" s="99"/>
      <c r="E53" s="99"/>
      <c r="F53" s="99"/>
      <c r="G53" s="95">
        <f>SUM(G48:G52)</f>
        <v>48.4</v>
      </c>
      <c r="H53" s="95">
        <v>0</v>
      </c>
      <c r="I53" s="95">
        <v>0</v>
      </c>
      <c r="J53" s="95">
        <v>0</v>
      </c>
      <c r="K53" s="95">
        <f>K48+K49+K50+K51+K52</f>
        <v>48.4</v>
      </c>
      <c r="L53" s="97"/>
    </row>
    <row r="54" spans="1:13" ht="15.6" x14ac:dyDescent="0.3">
      <c r="A54" s="200" t="s">
        <v>16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2"/>
    </row>
    <row r="55" spans="1:13" ht="4.2" customHeight="1" x14ac:dyDescent="0.3">
      <c r="A55" s="89" t="s">
        <v>67</v>
      </c>
      <c r="B55" s="2"/>
      <c r="C55" s="11"/>
      <c r="D55" s="11"/>
      <c r="E55" s="2"/>
      <c r="F55" s="2"/>
      <c r="G55" s="2"/>
      <c r="H55" s="11"/>
      <c r="I55" s="11"/>
      <c r="J55" s="11"/>
      <c r="K55" s="11"/>
      <c r="L55" s="107"/>
    </row>
    <row r="56" spans="1:13" ht="15.6" x14ac:dyDescent="0.3">
      <c r="A56" s="200" t="s">
        <v>17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2"/>
    </row>
    <row r="57" spans="1:13" ht="31.2" x14ac:dyDescent="0.3">
      <c r="A57" s="89" t="s">
        <v>1</v>
      </c>
      <c r="B57" s="103" t="s">
        <v>364</v>
      </c>
      <c r="C57" s="11"/>
      <c r="D57" s="11"/>
      <c r="E57" s="2"/>
      <c r="F57" s="11"/>
      <c r="G57" s="12"/>
      <c r="H57" s="12"/>
      <c r="I57" s="12">
        <v>4</v>
      </c>
      <c r="J57" s="12"/>
      <c r="K57" s="12">
        <v>4</v>
      </c>
      <c r="L57" s="105" t="s">
        <v>376</v>
      </c>
    </row>
    <row r="58" spans="1:13" ht="15.6" x14ac:dyDescent="0.3">
      <c r="A58" s="109" t="s">
        <v>14</v>
      </c>
      <c r="B58" s="109"/>
      <c r="C58" s="108"/>
      <c r="D58" s="108"/>
      <c r="E58" s="108"/>
      <c r="F58" s="108"/>
      <c r="G58" s="109">
        <v>0</v>
      </c>
      <c r="H58" s="109">
        <v>0</v>
      </c>
      <c r="I58" s="109">
        <f>I57</f>
        <v>4</v>
      </c>
      <c r="J58" s="109">
        <v>0</v>
      </c>
      <c r="K58" s="109">
        <f>K57</f>
        <v>4</v>
      </c>
      <c r="L58" s="110"/>
      <c r="M58" s="72"/>
    </row>
    <row r="59" spans="1:13" s="74" customFormat="1" ht="15.6" x14ac:dyDescent="0.3">
      <c r="A59" s="203" t="s">
        <v>18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</row>
    <row r="60" spans="1:13" s="75" customFormat="1" ht="78" x14ac:dyDescent="0.3">
      <c r="A60" s="67"/>
      <c r="B60" s="67" t="s">
        <v>365</v>
      </c>
      <c r="C60" s="67" t="s">
        <v>25</v>
      </c>
      <c r="D60" s="67">
        <v>1</v>
      </c>
      <c r="E60" s="67" t="s">
        <v>356</v>
      </c>
      <c r="F60" s="67" t="s">
        <v>366</v>
      </c>
      <c r="G60" s="67">
        <v>29.2</v>
      </c>
      <c r="H60" s="67"/>
      <c r="I60" s="67"/>
      <c r="J60" s="67"/>
      <c r="K60" s="67">
        <v>29.2</v>
      </c>
      <c r="L60" s="88" t="s">
        <v>375</v>
      </c>
    </row>
    <row r="61" spans="1:13" s="75" customFormat="1" ht="62.4" x14ac:dyDescent="0.3">
      <c r="A61" s="67"/>
      <c r="B61" s="67" t="s">
        <v>367</v>
      </c>
      <c r="C61" s="67" t="s">
        <v>368</v>
      </c>
      <c r="D61" s="67">
        <v>727.7</v>
      </c>
      <c r="E61" s="67" t="s">
        <v>356</v>
      </c>
      <c r="F61" s="67"/>
      <c r="G61" s="67">
        <v>1447.3</v>
      </c>
      <c r="H61" s="67"/>
      <c r="I61" s="67"/>
      <c r="J61" s="67"/>
      <c r="K61" s="67">
        <v>1447.3</v>
      </c>
      <c r="L61" s="67" t="s">
        <v>369</v>
      </c>
    </row>
    <row r="62" spans="1:13" ht="15.6" x14ac:dyDescent="0.3">
      <c r="A62" s="208" t="s">
        <v>14</v>
      </c>
      <c r="B62" s="208"/>
      <c r="C62" s="111"/>
      <c r="D62" s="111"/>
      <c r="E62" s="111"/>
      <c r="F62" s="111"/>
      <c r="G62" s="111">
        <f t="shared" ref="G62:J62" si="5">G61+G60</f>
        <v>1476.5</v>
      </c>
      <c r="H62" s="111">
        <f t="shared" si="5"/>
        <v>0</v>
      </c>
      <c r="I62" s="111">
        <f t="shared" si="5"/>
        <v>0</v>
      </c>
      <c r="J62" s="111">
        <f t="shared" si="5"/>
        <v>0</v>
      </c>
      <c r="K62" s="111">
        <f>K61+K60</f>
        <v>1476.5</v>
      </c>
      <c r="L62" s="112"/>
      <c r="M62" s="73"/>
    </row>
    <row r="63" spans="1:13" ht="15.6" x14ac:dyDescent="0.3">
      <c r="A63" s="203" t="s">
        <v>19</v>
      </c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</row>
    <row r="64" spans="1:13" ht="62.4" x14ac:dyDescent="0.3">
      <c r="A64" s="89" t="s">
        <v>3</v>
      </c>
      <c r="B64" s="103" t="s">
        <v>173</v>
      </c>
      <c r="C64" s="2"/>
      <c r="D64" s="2"/>
      <c r="E64" s="2" t="s">
        <v>63</v>
      </c>
      <c r="F64" s="2"/>
      <c r="G64" s="2">
        <v>45</v>
      </c>
      <c r="H64" s="2">
        <v>0</v>
      </c>
      <c r="I64" s="2">
        <v>0</v>
      </c>
      <c r="J64" s="2">
        <v>0</v>
      </c>
      <c r="K64" s="2">
        <v>45</v>
      </c>
      <c r="L64" s="106" t="s">
        <v>374</v>
      </c>
    </row>
    <row r="65" spans="1:13" ht="62.4" x14ac:dyDescent="0.3">
      <c r="A65" s="89" t="s">
        <v>178</v>
      </c>
      <c r="B65" s="103" t="s">
        <v>174</v>
      </c>
      <c r="C65" s="2"/>
      <c r="D65" s="2"/>
      <c r="E65" s="2" t="s">
        <v>63</v>
      </c>
      <c r="F65" s="2"/>
      <c r="G65" s="2"/>
      <c r="H65" s="2">
        <v>0</v>
      </c>
      <c r="I65" s="2">
        <v>0</v>
      </c>
      <c r="J65" s="2">
        <v>0</v>
      </c>
      <c r="K65" s="2"/>
      <c r="L65" s="106" t="s">
        <v>374</v>
      </c>
    </row>
    <row r="66" spans="1:13" ht="62.4" x14ac:dyDescent="0.3">
      <c r="A66" s="89" t="s">
        <v>179</v>
      </c>
      <c r="B66" s="103" t="s">
        <v>175</v>
      </c>
      <c r="C66" s="2"/>
      <c r="D66" s="2"/>
      <c r="E66" s="2" t="s">
        <v>63</v>
      </c>
      <c r="F66" s="2"/>
      <c r="G66" s="2"/>
      <c r="H66" s="2">
        <v>0</v>
      </c>
      <c r="I66" s="2">
        <v>0</v>
      </c>
      <c r="J66" s="2">
        <v>0</v>
      </c>
      <c r="K66" s="2"/>
      <c r="L66" s="106" t="s">
        <v>374</v>
      </c>
    </row>
    <row r="67" spans="1:13" ht="62.4" x14ac:dyDescent="0.3">
      <c r="A67" s="89" t="s">
        <v>180</v>
      </c>
      <c r="B67" s="103" t="s">
        <v>176</v>
      </c>
      <c r="C67" s="2"/>
      <c r="D67" s="2"/>
      <c r="E67" s="2" t="s">
        <v>63</v>
      </c>
      <c r="F67" s="2"/>
      <c r="G67" s="2"/>
      <c r="H67" s="2">
        <v>0</v>
      </c>
      <c r="I67" s="2">
        <v>0</v>
      </c>
      <c r="J67" s="2">
        <v>0</v>
      </c>
      <c r="K67" s="2"/>
      <c r="L67" s="106" t="s">
        <v>374</v>
      </c>
    </row>
    <row r="68" spans="1:13" ht="62.4" x14ac:dyDescent="0.3">
      <c r="A68" s="89" t="s">
        <v>181</v>
      </c>
      <c r="B68" s="103" t="s">
        <v>177</v>
      </c>
      <c r="C68" s="2"/>
      <c r="D68" s="2"/>
      <c r="E68" s="2" t="s">
        <v>63</v>
      </c>
      <c r="F68" s="2"/>
      <c r="G68" s="2"/>
      <c r="H68" s="2">
        <v>0</v>
      </c>
      <c r="I68" s="2">
        <v>0</v>
      </c>
      <c r="J68" s="2">
        <v>0</v>
      </c>
      <c r="K68" s="2"/>
      <c r="L68" s="106" t="s">
        <v>374</v>
      </c>
    </row>
    <row r="69" spans="1:13" ht="15.6" x14ac:dyDescent="0.3">
      <c r="A69" s="94" t="s">
        <v>14</v>
      </c>
      <c r="B69" s="94"/>
      <c r="C69" s="99"/>
      <c r="D69" s="99"/>
      <c r="E69" s="99"/>
      <c r="F69" s="99"/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113"/>
    </row>
    <row r="70" spans="1:13" s="30" customFormat="1" ht="15.6" x14ac:dyDescent="0.3">
      <c r="A70" s="209" t="s">
        <v>62</v>
      </c>
      <c r="B70" s="209"/>
      <c r="C70" s="114"/>
      <c r="D70" s="114"/>
      <c r="E70" s="114"/>
      <c r="F70" s="114"/>
      <c r="G70" s="114"/>
      <c r="H70" s="114"/>
      <c r="I70" s="114"/>
      <c r="J70" s="114"/>
      <c r="K70" s="115">
        <f>K58+K53</f>
        <v>52.4</v>
      </c>
      <c r="L70" s="116">
        <f>L58+L53</f>
        <v>0</v>
      </c>
      <c r="M70" s="49"/>
    </row>
    <row r="71" spans="1:13" ht="15.6" x14ac:dyDescent="0.3">
      <c r="A71" s="207" t="s">
        <v>68</v>
      </c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</row>
    <row r="72" spans="1:13" ht="15.6" x14ac:dyDescent="0.3">
      <c r="A72" s="196" t="s">
        <v>15</v>
      </c>
      <c r="B72" s="197"/>
      <c r="C72" s="197"/>
      <c r="D72" s="197"/>
      <c r="E72" s="197"/>
      <c r="F72" s="197"/>
      <c r="G72" s="210"/>
      <c r="H72" s="197"/>
      <c r="I72" s="197"/>
      <c r="J72" s="197"/>
      <c r="K72" s="197"/>
      <c r="L72" s="198"/>
    </row>
    <row r="73" spans="1:13" ht="62.4" x14ac:dyDescent="0.3">
      <c r="A73" s="89" t="s">
        <v>108</v>
      </c>
      <c r="B73" s="1" t="s">
        <v>69</v>
      </c>
      <c r="C73" s="11"/>
      <c r="D73" s="11"/>
      <c r="E73" s="2" t="s">
        <v>68</v>
      </c>
      <c r="F73" s="2" t="s">
        <v>70</v>
      </c>
      <c r="G73" s="31"/>
      <c r="H73" s="34"/>
      <c r="I73" s="34"/>
      <c r="J73" s="34"/>
      <c r="K73" s="34"/>
      <c r="L73" s="117" t="s">
        <v>71</v>
      </c>
      <c r="M73" s="58" t="s">
        <v>71</v>
      </c>
    </row>
    <row r="74" spans="1:13" ht="62.4" x14ac:dyDescent="0.3">
      <c r="A74" s="89" t="s">
        <v>22</v>
      </c>
      <c r="B74" s="1" t="s">
        <v>233</v>
      </c>
      <c r="C74" s="11"/>
      <c r="D74" s="11"/>
      <c r="E74" s="2" t="s">
        <v>68</v>
      </c>
      <c r="F74" s="2"/>
      <c r="G74" s="31">
        <v>10</v>
      </c>
      <c r="H74" s="34"/>
      <c r="I74" s="34"/>
      <c r="J74" s="34"/>
      <c r="K74" s="34">
        <v>10</v>
      </c>
      <c r="L74" s="117" t="s">
        <v>119</v>
      </c>
      <c r="M74" s="58" t="s">
        <v>119</v>
      </c>
    </row>
    <row r="75" spans="1:13" ht="62.4" x14ac:dyDescent="0.3">
      <c r="A75" s="89" t="s">
        <v>23</v>
      </c>
      <c r="B75" s="1" t="s">
        <v>234</v>
      </c>
      <c r="C75" s="11"/>
      <c r="D75" s="11"/>
      <c r="E75" s="2" t="s">
        <v>68</v>
      </c>
      <c r="F75" s="2"/>
      <c r="G75" s="31"/>
      <c r="H75" s="34"/>
      <c r="I75" s="34">
        <v>5229.3</v>
      </c>
      <c r="J75" s="34"/>
      <c r="K75" s="34">
        <v>5229.3</v>
      </c>
      <c r="L75" s="117" t="s">
        <v>106</v>
      </c>
      <c r="M75" s="58" t="s">
        <v>106</v>
      </c>
    </row>
    <row r="76" spans="1:13" ht="15.6" x14ac:dyDescent="0.3">
      <c r="A76" s="94" t="s">
        <v>14</v>
      </c>
      <c r="B76" s="94"/>
      <c r="C76" s="99"/>
      <c r="D76" s="99"/>
      <c r="E76" s="99"/>
      <c r="F76" s="99"/>
      <c r="G76" s="95">
        <v>0</v>
      </c>
      <c r="H76" s="95">
        <f>SUM(H73:H73)</f>
        <v>0</v>
      </c>
      <c r="I76" s="95">
        <f>SUM(I73:I73)</f>
        <v>0</v>
      </c>
      <c r="J76" s="95">
        <f>SUM(J73:J73)</f>
        <v>0</v>
      </c>
      <c r="K76" s="95">
        <f>K75+K74+K73</f>
        <v>5239.3</v>
      </c>
      <c r="L76" s="97">
        <f>SUM(L73:L73)</f>
        <v>0</v>
      </c>
    </row>
    <row r="77" spans="1:13" ht="15.6" x14ac:dyDescent="0.3">
      <c r="A77" s="200" t="s">
        <v>16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2"/>
    </row>
    <row r="78" spans="1:13" ht="62.4" x14ac:dyDescent="0.3">
      <c r="A78" s="89" t="s">
        <v>115</v>
      </c>
      <c r="B78" s="3" t="s">
        <v>72</v>
      </c>
      <c r="C78" s="11"/>
      <c r="D78" s="11"/>
      <c r="E78" s="2" t="s">
        <v>68</v>
      </c>
      <c r="F78" s="107"/>
      <c r="G78" s="118">
        <v>59</v>
      </c>
      <c r="H78" s="32"/>
      <c r="I78" s="32"/>
      <c r="J78" s="32"/>
      <c r="K78" s="32">
        <v>59</v>
      </c>
      <c r="L78" s="117" t="s">
        <v>168</v>
      </c>
      <c r="M78" s="58"/>
    </row>
    <row r="79" spans="1:13" ht="62.4" x14ac:dyDescent="0.3">
      <c r="A79" s="89" t="s">
        <v>169</v>
      </c>
      <c r="B79" s="3" t="s">
        <v>73</v>
      </c>
      <c r="C79" s="11"/>
      <c r="D79" s="11"/>
      <c r="E79" s="2" t="s">
        <v>68</v>
      </c>
      <c r="F79" s="107"/>
      <c r="G79" s="118">
        <v>619.6</v>
      </c>
      <c r="H79" s="32"/>
      <c r="I79" s="32"/>
      <c r="J79" s="32"/>
      <c r="K79" s="32">
        <v>619.6</v>
      </c>
      <c r="L79" s="119" t="s">
        <v>74</v>
      </c>
      <c r="M79" s="58"/>
    </row>
    <row r="80" spans="1:13" ht="62.4" x14ac:dyDescent="0.3">
      <c r="A80" s="89" t="s">
        <v>36</v>
      </c>
      <c r="B80" s="3" t="s">
        <v>75</v>
      </c>
      <c r="C80" s="11"/>
      <c r="D80" s="11"/>
      <c r="E80" s="2" t="s">
        <v>68</v>
      </c>
      <c r="F80" s="107"/>
      <c r="G80" s="118">
        <v>12</v>
      </c>
      <c r="H80" s="32"/>
      <c r="I80" s="32"/>
      <c r="J80" s="32"/>
      <c r="K80" s="32">
        <v>12</v>
      </c>
      <c r="L80" s="117" t="s">
        <v>76</v>
      </c>
      <c r="M80" s="58"/>
    </row>
    <row r="81" spans="1:13" ht="62.4" x14ac:dyDescent="0.3">
      <c r="A81" s="89" t="s">
        <v>39</v>
      </c>
      <c r="B81" s="3" t="s">
        <v>77</v>
      </c>
      <c r="C81" s="11"/>
      <c r="D81" s="11"/>
      <c r="E81" s="2" t="s">
        <v>68</v>
      </c>
      <c r="F81" s="106" t="s">
        <v>70</v>
      </c>
      <c r="G81" s="118"/>
      <c r="H81" s="32"/>
      <c r="I81" s="32"/>
      <c r="J81" s="32"/>
      <c r="K81" s="32">
        <v>0</v>
      </c>
      <c r="L81" s="117" t="s">
        <v>71</v>
      </c>
      <c r="M81" s="58"/>
    </row>
    <row r="82" spans="1:13" ht="62.4" x14ac:dyDescent="0.3">
      <c r="A82" s="89" t="s">
        <v>41</v>
      </c>
      <c r="B82" s="3" t="s">
        <v>78</v>
      </c>
      <c r="C82" s="11"/>
      <c r="D82" s="11"/>
      <c r="E82" s="2" t="s">
        <v>68</v>
      </c>
      <c r="F82" s="107"/>
      <c r="G82" s="118">
        <v>3.5</v>
      </c>
      <c r="H82" s="32"/>
      <c r="I82" s="32"/>
      <c r="J82" s="32"/>
      <c r="K82" s="32">
        <v>3.5</v>
      </c>
      <c r="L82" s="117" t="s">
        <v>71</v>
      </c>
      <c r="M82" s="58"/>
    </row>
    <row r="83" spans="1:13" ht="62.4" x14ac:dyDescent="0.3">
      <c r="A83" s="89" t="s">
        <v>43</v>
      </c>
      <c r="B83" s="3" t="s">
        <v>79</v>
      </c>
      <c r="C83" s="11"/>
      <c r="D83" s="11"/>
      <c r="E83" s="2" t="s">
        <v>68</v>
      </c>
      <c r="F83" s="107"/>
      <c r="G83" s="118">
        <v>250</v>
      </c>
      <c r="H83" s="32"/>
      <c r="I83" s="32"/>
      <c r="J83" s="32"/>
      <c r="K83" s="32">
        <v>250</v>
      </c>
      <c r="L83" s="117" t="s">
        <v>80</v>
      </c>
      <c r="M83" s="58"/>
    </row>
    <row r="84" spans="1:13" ht="62.4" x14ac:dyDescent="0.3">
      <c r="A84" s="89" t="s">
        <v>46</v>
      </c>
      <c r="B84" s="3" t="s">
        <v>81</v>
      </c>
      <c r="C84" s="11"/>
      <c r="D84" s="11"/>
      <c r="E84" s="2" t="s">
        <v>68</v>
      </c>
      <c r="F84" s="2" t="s">
        <v>70</v>
      </c>
      <c r="G84" s="118"/>
      <c r="H84" s="32"/>
      <c r="I84" s="32"/>
      <c r="J84" s="32"/>
      <c r="K84" s="32">
        <v>0</v>
      </c>
      <c r="L84" s="117" t="s">
        <v>106</v>
      </c>
      <c r="M84" s="58"/>
    </row>
    <row r="85" spans="1:13" ht="62.4" x14ac:dyDescent="0.3">
      <c r="A85" s="89" t="s">
        <v>182</v>
      </c>
      <c r="B85" s="3" t="s">
        <v>82</v>
      </c>
      <c r="C85" s="11"/>
      <c r="D85" s="11"/>
      <c r="E85" s="2" t="s">
        <v>68</v>
      </c>
      <c r="F85" s="107"/>
      <c r="G85" s="118">
        <v>57.2</v>
      </c>
      <c r="H85" s="32"/>
      <c r="I85" s="32"/>
      <c r="J85" s="32"/>
      <c r="K85" s="32">
        <v>57.2</v>
      </c>
      <c r="L85" s="117" t="s">
        <v>83</v>
      </c>
      <c r="M85" s="58"/>
    </row>
    <row r="86" spans="1:13" ht="62.4" x14ac:dyDescent="0.3">
      <c r="A86" s="89" t="s">
        <v>183</v>
      </c>
      <c r="B86" s="3" t="s">
        <v>84</v>
      </c>
      <c r="C86" s="11" t="s">
        <v>85</v>
      </c>
      <c r="D86" s="11">
        <v>21160</v>
      </c>
      <c r="E86" s="2" t="s">
        <v>68</v>
      </c>
      <c r="F86" s="107"/>
      <c r="G86" s="118">
        <v>394</v>
      </c>
      <c r="H86" s="32"/>
      <c r="I86" s="32"/>
      <c r="J86" s="32"/>
      <c r="K86" s="32">
        <v>394</v>
      </c>
      <c r="L86" s="117" t="s">
        <v>71</v>
      </c>
      <c r="M86" s="58"/>
    </row>
    <row r="87" spans="1:13" ht="15.6" x14ac:dyDescent="0.3">
      <c r="A87" s="94" t="s">
        <v>14</v>
      </c>
      <c r="B87" s="94"/>
      <c r="C87" s="99"/>
      <c r="D87" s="99"/>
      <c r="E87" s="99"/>
      <c r="F87" s="99"/>
      <c r="G87" s="97">
        <v>0</v>
      </c>
      <c r="H87" s="95">
        <f>SUM(H78:H86)</f>
        <v>0</v>
      </c>
      <c r="I87" s="95">
        <f t="shared" ref="I87:K87" si="6">SUM(I78:I86)</f>
        <v>0</v>
      </c>
      <c r="J87" s="95">
        <f t="shared" si="6"/>
        <v>0</v>
      </c>
      <c r="K87" s="95">
        <f t="shared" si="6"/>
        <v>1395.3000000000002</v>
      </c>
      <c r="L87" s="97"/>
    </row>
    <row r="88" spans="1:13" s="33" customFormat="1" ht="15.6" x14ac:dyDescent="0.3">
      <c r="A88" s="211" t="s">
        <v>17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3"/>
      <c r="M88" s="49"/>
    </row>
    <row r="89" spans="1:13" ht="62.4" x14ac:dyDescent="0.3">
      <c r="A89" s="89" t="s">
        <v>185</v>
      </c>
      <c r="B89" s="2" t="s">
        <v>184</v>
      </c>
      <c r="C89" s="11"/>
      <c r="D89" s="11"/>
      <c r="E89" s="2" t="s">
        <v>68</v>
      </c>
      <c r="F89" s="11"/>
      <c r="G89" s="11">
        <v>0</v>
      </c>
      <c r="H89" s="12">
        <v>0</v>
      </c>
      <c r="I89" s="34">
        <v>8</v>
      </c>
      <c r="J89" s="11">
        <v>0</v>
      </c>
      <c r="K89" s="32">
        <v>8</v>
      </c>
      <c r="L89" s="214" t="s">
        <v>86</v>
      </c>
    </row>
    <row r="90" spans="1:13" ht="15.6" x14ac:dyDescent="0.3">
      <c r="A90" s="94" t="s">
        <v>14</v>
      </c>
      <c r="B90" s="94"/>
      <c r="C90" s="99"/>
      <c r="D90" s="99"/>
      <c r="E90" s="99"/>
      <c r="F90" s="99"/>
      <c r="G90" s="99"/>
      <c r="H90" s="99"/>
      <c r="I90" s="99"/>
      <c r="J90" s="99"/>
      <c r="K90" s="120">
        <f>K89</f>
        <v>8</v>
      </c>
      <c r="L90" s="96"/>
    </row>
    <row r="91" spans="1:13" ht="15.6" x14ac:dyDescent="0.3">
      <c r="A91" s="200" t="s">
        <v>18</v>
      </c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2"/>
    </row>
    <row r="92" spans="1:13" ht="62.4" x14ac:dyDescent="0.3">
      <c r="A92" s="89" t="s">
        <v>2</v>
      </c>
      <c r="B92" s="6" t="s">
        <v>235</v>
      </c>
      <c r="C92" s="48"/>
      <c r="D92" s="11"/>
      <c r="E92" s="2" t="s">
        <v>68</v>
      </c>
      <c r="F92" s="11"/>
      <c r="G92" s="34">
        <v>803.03170999999998</v>
      </c>
      <c r="H92" s="121"/>
      <c r="I92" s="122"/>
      <c r="J92" s="34"/>
      <c r="K92" s="34">
        <v>803.03170999999998</v>
      </c>
      <c r="L92" s="117" t="s">
        <v>101</v>
      </c>
      <c r="M92" s="58"/>
    </row>
    <row r="93" spans="1:13" ht="93.6" x14ac:dyDescent="0.3">
      <c r="A93" s="89" t="s">
        <v>59</v>
      </c>
      <c r="B93" s="123" t="s">
        <v>236</v>
      </c>
      <c r="C93" s="48"/>
      <c r="D93" s="11"/>
      <c r="E93" s="2" t="s">
        <v>68</v>
      </c>
      <c r="F93" s="11"/>
      <c r="G93" s="34">
        <v>1433.7809999999999</v>
      </c>
      <c r="H93" s="121"/>
      <c r="I93" s="122"/>
      <c r="J93" s="34"/>
      <c r="K93" s="34">
        <v>1433.7809999999999</v>
      </c>
      <c r="L93" s="117" t="s">
        <v>119</v>
      </c>
      <c r="M93" s="58"/>
    </row>
    <row r="94" spans="1:13" ht="109.2" x14ac:dyDescent="0.3">
      <c r="A94" s="89" t="s">
        <v>60</v>
      </c>
      <c r="B94" s="123" t="s">
        <v>237</v>
      </c>
      <c r="C94" s="48"/>
      <c r="D94" s="11"/>
      <c r="E94" s="2" t="s">
        <v>68</v>
      </c>
      <c r="F94" s="11"/>
      <c r="G94" s="34"/>
      <c r="H94" s="121"/>
      <c r="I94" s="122">
        <v>1813.9</v>
      </c>
      <c r="J94" s="34"/>
      <c r="K94" s="34">
        <v>1813.9</v>
      </c>
      <c r="L94" s="117" t="s">
        <v>106</v>
      </c>
      <c r="M94" s="58"/>
    </row>
    <row r="95" spans="1:13" ht="62.4" x14ac:dyDescent="0.3">
      <c r="A95" s="89" t="s">
        <v>187</v>
      </c>
      <c r="B95" s="123" t="s">
        <v>238</v>
      </c>
      <c r="C95" s="48"/>
      <c r="D95" s="11"/>
      <c r="E95" s="2" t="s">
        <v>68</v>
      </c>
      <c r="F95" s="11"/>
      <c r="G95" s="34"/>
      <c r="H95" s="121"/>
      <c r="I95" s="122">
        <v>1974.1</v>
      </c>
      <c r="J95" s="34"/>
      <c r="K95" s="34">
        <v>1974.1</v>
      </c>
      <c r="L95" s="117" t="s">
        <v>106</v>
      </c>
      <c r="M95" s="58"/>
    </row>
    <row r="96" spans="1:13" ht="62.4" x14ac:dyDescent="0.3">
      <c r="A96" s="89" t="s">
        <v>188</v>
      </c>
      <c r="B96" s="123" t="s">
        <v>239</v>
      </c>
      <c r="C96" s="48"/>
      <c r="D96" s="11"/>
      <c r="E96" s="2" t="s">
        <v>68</v>
      </c>
      <c r="F96" s="11"/>
      <c r="G96" s="34"/>
      <c r="H96" s="121"/>
      <c r="I96" s="122">
        <v>833.9</v>
      </c>
      <c r="J96" s="34"/>
      <c r="K96" s="34">
        <v>833.9</v>
      </c>
      <c r="L96" s="117" t="s">
        <v>106</v>
      </c>
      <c r="M96" s="58"/>
    </row>
    <row r="97" spans="1:13" ht="78" x14ac:dyDescent="0.3">
      <c r="A97" s="89" t="s">
        <v>189</v>
      </c>
      <c r="B97" s="123" t="s">
        <v>240</v>
      </c>
      <c r="C97" s="48"/>
      <c r="D97" s="11"/>
      <c r="E97" s="2" t="s">
        <v>68</v>
      </c>
      <c r="F97" s="11"/>
      <c r="G97" s="34"/>
      <c r="H97" s="121"/>
      <c r="I97" s="122">
        <v>1503.8</v>
      </c>
      <c r="J97" s="34"/>
      <c r="K97" s="34">
        <v>1503.8</v>
      </c>
      <c r="L97" s="117" t="s">
        <v>106</v>
      </c>
      <c r="M97" s="58"/>
    </row>
    <row r="98" spans="1:13" ht="15.6" x14ac:dyDescent="0.3">
      <c r="A98" s="94" t="s">
        <v>14</v>
      </c>
      <c r="B98" s="94"/>
      <c r="C98" s="99"/>
      <c r="D98" s="99"/>
      <c r="E98" s="99"/>
      <c r="F98" s="99"/>
      <c r="G98" s="95"/>
      <c r="H98" s="95">
        <f>SUM(H92:H97)</f>
        <v>0</v>
      </c>
      <c r="I98" s="95">
        <f>SUM(I92:I97)</f>
        <v>6125.7</v>
      </c>
      <c r="J98" s="95">
        <f>SUM(J92:J97)</f>
        <v>0</v>
      </c>
      <c r="K98" s="95">
        <f>SUM(K92:K97)</f>
        <v>8362.5127099999991</v>
      </c>
      <c r="L98" s="97"/>
    </row>
    <row r="99" spans="1:13" ht="15.6" x14ac:dyDescent="0.3">
      <c r="A99" s="203" t="s">
        <v>19</v>
      </c>
      <c r="B99" s="203"/>
      <c r="C99" s="203"/>
      <c r="D99" s="203"/>
      <c r="E99" s="203"/>
      <c r="F99" s="203"/>
      <c r="G99" s="203"/>
      <c r="H99" s="203"/>
      <c r="I99" s="203"/>
      <c r="J99" s="203"/>
      <c r="K99" s="203"/>
      <c r="L99" s="203"/>
    </row>
    <row r="100" spans="1:13" ht="15.6" x14ac:dyDescent="0.3">
      <c r="A100" s="89" t="s">
        <v>3</v>
      </c>
      <c r="B100" s="103"/>
      <c r="C100" s="11"/>
      <c r="D100" s="11"/>
      <c r="E100" s="2"/>
      <c r="F100" s="11"/>
      <c r="G100" s="11"/>
      <c r="H100" s="12"/>
      <c r="I100" s="12"/>
      <c r="J100" s="12"/>
      <c r="K100" s="12"/>
      <c r="L100" s="214"/>
    </row>
    <row r="101" spans="1:13" ht="15.6" x14ac:dyDescent="0.3">
      <c r="A101" s="94" t="s">
        <v>14</v>
      </c>
      <c r="B101" s="94"/>
      <c r="C101" s="99"/>
      <c r="D101" s="99"/>
      <c r="E101" s="99"/>
      <c r="F101" s="99"/>
      <c r="G101" s="99"/>
      <c r="H101" s="94">
        <f>SUM(H100:H100)</f>
        <v>0</v>
      </c>
      <c r="I101" s="94">
        <f>SUM(I100:I100)</f>
        <v>0</v>
      </c>
      <c r="J101" s="94">
        <f>SUM(J100:J100)</f>
        <v>0</v>
      </c>
      <c r="K101" s="94">
        <f>SUM(K100:K100)</f>
        <v>0</v>
      </c>
      <c r="L101" s="215">
        <f>SUM(L100:L100)</f>
        <v>0</v>
      </c>
    </row>
    <row r="102" spans="1:13" s="30" customFormat="1" ht="15.6" x14ac:dyDescent="0.3">
      <c r="A102" s="124" t="s">
        <v>87</v>
      </c>
      <c r="B102" s="124"/>
      <c r="C102" s="124"/>
      <c r="D102" s="124"/>
      <c r="E102" s="124"/>
      <c r="F102" s="124"/>
      <c r="G102" s="124"/>
      <c r="H102" s="216">
        <f>H76+H87+H98+H101</f>
        <v>0</v>
      </c>
      <c r="I102" s="216">
        <f>I76+I87+I98+I101</f>
        <v>6125.7</v>
      </c>
      <c r="J102" s="216">
        <f>J76+J87+J98+J101</f>
        <v>0</v>
      </c>
      <c r="K102" s="216">
        <f>K76+K87+K98+K101</f>
        <v>14997.112709999999</v>
      </c>
      <c r="L102" s="217">
        <f>L76+L87+L98+L101</f>
        <v>0</v>
      </c>
      <c r="M102" s="49"/>
    </row>
    <row r="103" spans="1:13" ht="15.6" x14ac:dyDescent="0.3">
      <c r="A103" s="218" t="s">
        <v>88</v>
      </c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</row>
    <row r="104" spans="1:13" s="35" customFormat="1" ht="15.75" customHeight="1" x14ac:dyDescent="0.3">
      <c r="A104" s="219" t="s">
        <v>15</v>
      </c>
      <c r="B104" s="220"/>
      <c r="C104" s="220"/>
      <c r="D104" s="220"/>
      <c r="E104" s="220"/>
      <c r="F104" s="220"/>
      <c r="G104" s="220"/>
      <c r="H104" s="220"/>
      <c r="I104" s="220"/>
      <c r="J104" s="220"/>
      <c r="K104" s="220"/>
      <c r="L104" s="221"/>
      <c r="M104" s="55"/>
    </row>
    <row r="105" spans="1:13" s="35" customFormat="1" ht="78" x14ac:dyDescent="0.3">
      <c r="A105" s="125" t="s">
        <v>0</v>
      </c>
      <c r="B105" s="126" t="s">
        <v>241</v>
      </c>
      <c r="C105" s="127" t="s">
        <v>89</v>
      </c>
      <c r="D105" s="127">
        <v>6</v>
      </c>
      <c r="E105" s="127" t="s">
        <v>90</v>
      </c>
      <c r="F105" s="128" t="s">
        <v>190</v>
      </c>
      <c r="G105" s="129">
        <v>45</v>
      </c>
      <c r="H105" s="34"/>
      <c r="I105" s="34"/>
      <c r="J105" s="34"/>
      <c r="K105" s="130">
        <v>45</v>
      </c>
      <c r="L105" s="131" t="s">
        <v>242</v>
      </c>
      <c r="M105" s="55"/>
    </row>
    <row r="106" spans="1:13" s="35" customFormat="1" ht="46.8" x14ac:dyDescent="0.3">
      <c r="A106" s="125" t="s">
        <v>22</v>
      </c>
      <c r="B106" s="126" t="s">
        <v>243</v>
      </c>
      <c r="C106" s="127" t="s">
        <v>89</v>
      </c>
      <c r="D106" s="127">
        <v>1</v>
      </c>
      <c r="E106" s="127" t="s">
        <v>90</v>
      </c>
      <c r="F106" s="128" t="s">
        <v>244</v>
      </c>
      <c r="G106" s="129">
        <v>50</v>
      </c>
      <c r="H106" s="34"/>
      <c r="I106" s="34"/>
      <c r="J106" s="34"/>
      <c r="K106" s="130">
        <v>50</v>
      </c>
      <c r="L106" s="131" t="s">
        <v>245</v>
      </c>
      <c r="M106" s="55"/>
    </row>
    <row r="107" spans="1:13" s="36" customFormat="1" ht="15.6" x14ac:dyDescent="0.3">
      <c r="A107" s="222" t="s">
        <v>14</v>
      </c>
      <c r="B107" s="132"/>
      <c r="C107" s="133"/>
      <c r="D107" s="133"/>
      <c r="E107" s="133"/>
      <c r="F107" s="134">
        <f t="shared" ref="F107:L107" si="7">SUM(F105:F106)</f>
        <v>0</v>
      </c>
      <c r="G107" s="134">
        <f t="shared" si="7"/>
        <v>95</v>
      </c>
      <c r="H107" s="134">
        <f t="shared" si="7"/>
        <v>0</v>
      </c>
      <c r="I107" s="134">
        <f t="shared" si="7"/>
        <v>0</v>
      </c>
      <c r="J107" s="134">
        <f t="shared" si="7"/>
        <v>0</v>
      </c>
      <c r="K107" s="134">
        <f t="shared" si="7"/>
        <v>95</v>
      </c>
      <c r="L107" s="135">
        <f t="shared" si="7"/>
        <v>0</v>
      </c>
      <c r="M107" s="55"/>
    </row>
    <row r="108" spans="1:13" s="35" customFormat="1" ht="15.6" x14ac:dyDescent="0.3">
      <c r="A108" s="223" t="s">
        <v>16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5"/>
      <c r="M108" s="55"/>
    </row>
    <row r="109" spans="1:13" s="37" customFormat="1" ht="78" x14ac:dyDescent="0.3">
      <c r="A109" s="136" t="s">
        <v>67</v>
      </c>
      <c r="B109" s="137" t="s">
        <v>246</v>
      </c>
      <c r="C109" s="137" t="s">
        <v>89</v>
      </c>
      <c r="D109" s="137">
        <v>1</v>
      </c>
      <c r="E109" s="137" t="s">
        <v>90</v>
      </c>
      <c r="F109" s="137" t="s">
        <v>247</v>
      </c>
      <c r="G109" s="138">
        <v>47.9</v>
      </c>
      <c r="H109" s="139"/>
      <c r="I109" s="139"/>
      <c r="J109" s="139"/>
      <c r="K109" s="138">
        <v>47.9</v>
      </c>
      <c r="L109" s="140" t="s">
        <v>248</v>
      </c>
      <c r="M109" s="55"/>
    </row>
    <row r="110" spans="1:13" s="37" customFormat="1" ht="75" customHeight="1" x14ac:dyDescent="0.3">
      <c r="A110" s="141" t="s">
        <v>91</v>
      </c>
      <c r="B110" s="137" t="s">
        <v>249</v>
      </c>
      <c r="C110" s="137" t="s">
        <v>89</v>
      </c>
      <c r="D110" s="137">
        <v>1</v>
      </c>
      <c r="E110" s="137" t="s">
        <v>90</v>
      </c>
      <c r="F110" s="137" t="s">
        <v>250</v>
      </c>
      <c r="G110" s="138">
        <v>11.04</v>
      </c>
      <c r="H110" s="139"/>
      <c r="I110" s="139"/>
      <c r="J110" s="139"/>
      <c r="K110" s="138">
        <v>11.04</v>
      </c>
      <c r="L110" s="140" t="s">
        <v>248</v>
      </c>
      <c r="M110" s="55"/>
    </row>
    <row r="111" spans="1:13" s="37" customFormat="1" ht="46.8" x14ac:dyDescent="0.3">
      <c r="A111" s="141" t="s">
        <v>92</v>
      </c>
      <c r="B111" s="137" t="s">
        <v>251</v>
      </c>
      <c r="C111" s="137" t="s">
        <v>89</v>
      </c>
      <c r="D111" s="137">
        <v>12</v>
      </c>
      <c r="E111" s="137" t="s">
        <v>90</v>
      </c>
      <c r="F111" s="137" t="s">
        <v>250</v>
      </c>
      <c r="G111" s="138">
        <v>44.3</v>
      </c>
      <c r="H111" s="139"/>
      <c r="I111" s="139"/>
      <c r="J111" s="139"/>
      <c r="K111" s="138">
        <v>44.3</v>
      </c>
      <c r="L111" s="140" t="s">
        <v>248</v>
      </c>
      <c r="M111" s="55"/>
    </row>
    <row r="112" spans="1:13" s="37" customFormat="1" ht="46.8" x14ac:dyDescent="0.3">
      <c r="A112" s="141" t="s">
        <v>93</v>
      </c>
      <c r="B112" s="137" t="s">
        <v>252</v>
      </c>
      <c r="C112" s="137" t="s">
        <v>89</v>
      </c>
      <c r="D112" s="137">
        <v>1</v>
      </c>
      <c r="E112" s="137" t="s">
        <v>90</v>
      </c>
      <c r="F112" s="137" t="s">
        <v>250</v>
      </c>
      <c r="G112" s="138">
        <v>23.8</v>
      </c>
      <c r="H112" s="139"/>
      <c r="I112" s="139"/>
      <c r="J112" s="139"/>
      <c r="K112" s="138">
        <v>23.8</v>
      </c>
      <c r="L112" s="140" t="s">
        <v>248</v>
      </c>
      <c r="M112" s="55"/>
    </row>
    <row r="113" spans="1:13" s="37" customFormat="1" ht="78" x14ac:dyDescent="0.3">
      <c r="A113" s="141" t="s">
        <v>132</v>
      </c>
      <c r="B113" s="137" t="s">
        <v>253</v>
      </c>
      <c r="C113" s="137" t="s">
        <v>89</v>
      </c>
      <c r="D113" s="137">
        <v>1</v>
      </c>
      <c r="E113" s="137" t="s">
        <v>90</v>
      </c>
      <c r="F113" s="137" t="s">
        <v>254</v>
      </c>
      <c r="G113" s="138">
        <v>1.8</v>
      </c>
      <c r="H113" s="139"/>
      <c r="I113" s="139"/>
      <c r="J113" s="139"/>
      <c r="K113" s="138">
        <v>1.8</v>
      </c>
      <c r="L113" s="140" t="s">
        <v>255</v>
      </c>
      <c r="M113" s="55"/>
    </row>
    <row r="114" spans="1:13" s="37" customFormat="1" ht="78" x14ac:dyDescent="0.3">
      <c r="A114" s="141" t="s">
        <v>94</v>
      </c>
      <c r="B114" s="137" t="s">
        <v>253</v>
      </c>
      <c r="C114" s="137" t="s">
        <v>89</v>
      </c>
      <c r="D114" s="137">
        <v>1</v>
      </c>
      <c r="E114" s="137" t="s">
        <v>90</v>
      </c>
      <c r="F114" s="137" t="s">
        <v>254</v>
      </c>
      <c r="G114" s="138">
        <v>0.9</v>
      </c>
      <c r="H114" s="139"/>
      <c r="I114" s="139"/>
      <c r="J114" s="139"/>
      <c r="K114" s="138">
        <v>0.9</v>
      </c>
      <c r="L114" s="140" t="s">
        <v>256</v>
      </c>
      <c r="M114" s="55"/>
    </row>
    <row r="115" spans="1:13" s="37" customFormat="1" ht="93.6" x14ac:dyDescent="0.3">
      <c r="A115" s="141" t="s">
        <v>96</v>
      </c>
      <c r="B115" s="137" t="s">
        <v>257</v>
      </c>
      <c r="C115" s="137" t="s">
        <v>89</v>
      </c>
      <c r="D115" s="137">
        <v>1</v>
      </c>
      <c r="E115" s="137" t="s">
        <v>90</v>
      </c>
      <c r="F115" s="137" t="s">
        <v>258</v>
      </c>
      <c r="G115" s="138">
        <v>0.65</v>
      </c>
      <c r="H115" s="139"/>
      <c r="I115" s="139"/>
      <c r="J115" s="139"/>
      <c r="K115" s="138">
        <v>0.65</v>
      </c>
      <c r="L115" s="140" t="s">
        <v>259</v>
      </c>
      <c r="M115" s="55"/>
    </row>
    <row r="116" spans="1:13" s="37" customFormat="1" ht="78" x14ac:dyDescent="0.3">
      <c r="A116" s="141" t="s">
        <v>137</v>
      </c>
      <c r="B116" s="137" t="s">
        <v>260</v>
      </c>
      <c r="C116" s="137" t="s">
        <v>89</v>
      </c>
      <c r="D116" s="137">
        <v>1</v>
      </c>
      <c r="E116" s="137" t="s">
        <v>90</v>
      </c>
      <c r="F116" s="137" t="s">
        <v>247</v>
      </c>
      <c r="G116" s="138">
        <v>14.9</v>
      </c>
      <c r="H116" s="139"/>
      <c r="I116" s="139"/>
      <c r="J116" s="139"/>
      <c r="K116" s="138">
        <v>14.9</v>
      </c>
      <c r="L116" s="140" t="s">
        <v>261</v>
      </c>
      <c r="M116" s="55"/>
    </row>
    <row r="117" spans="1:13" s="37" customFormat="1" ht="46.8" x14ac:dyDescent="0.3">
      <c r="A117" s="141" t="s">
        <v>97</v>
      </c>
      <c r="B117" s="137" t="s">
        <v>262</v>
      </c>
      <c r="C117" s="137" t="s">
        <v>28</v>
      </c>
      <c r="D117" s="137">
        <v>1</v>
      </c>
      <c r="E117" s="137" t="s">
        <v>90</v>
      </c>
      <c r="F117" s="137" t="s">
        <v>263</v>
      </c>
      <c r="G117" s="138"/>
      <c r="H117" s="139"/>
      <c r="I117" s="139">
        <v>68.099999999999994</v>
      </c>
      <c r="J117" s="139"/>
      <c r="K117" s="138">
        <v>68.099999999999994</v>
      </c>
      <c r="L117" s="140" t="s">
        <v>261</v>
      </c>
      <c r="M117" s="55"/>
    </row>
    <row r="118" spans="1:13" s="37" customFormat="1" ht="46.8" x14ac:dyDescent="0.3">
      <c r="A118" s="141" t="s">
        <v>264</v>
      </c>
      <c r="B118" s="137" t="s">
        <v>265</v>
      </c>
      <c r="C118" s="137" t="s">
        <v>89</v>
      </c>
      <c r="D118" s="137">
        <v>1</v>
      </c>
      <c r="E118" s="137" t="s">
        <v>90</v>
      </c>
      <c r="F118" s="137" t="s">
        <v>263</v>
      </c>
      <c r="G118" s="138"/>
      <c r="H118" s="139"/>
      <c r="I118" s="139">
        <v>20.6</v>
      </c>
      <c r="J118" s="139"/>
      <c r="K118" s="138">
        <v>20.6</v>
      </c>
      <c r="L118" s="140" t="s">
        <v>261</v>
      </c>
      <c r="M118" s="55"/>
    </row>
    <row r="119" spans="1:13" s="37" customFormat="1" ht="46.8" x14ac:dyDescent="0.3">
      <c r="A119" s="141" t="s">
        <v>266</v>
      </c>
      <c r="B119" s="137" t="s">
        <v>267</v>
      </c>
      <c r="C119" s="137" t="s">
        <v>89</v>
      </c>
      <c r="D119" s="137">
        <v>1</v>
      </c>
      <c r="E119" s="137" t="s">
        <v>90</v>
      </c>
      <c r="F119" s="137" t="s">
        <v>268</v>
      </c>
      <c r="G119" s="138">
        <v>12</v>
      </c>
      <c r="H119" s="139"/>
      <c r="I119" s="139"/>
      <c r="J119" s="139"/>
      <c r="K119" s="138">
        <v>12</v>
      </c>
      <c r="L119" s="140" t="s">
        <v>269</v>
      </c>
      <c r="M119" s="55"/>
    </row>
    <row r="120" spans="1:13" s="37" customFormat="1" ht="78" x14ac:dyDescent="0.3">
      <c r="A120" s="141" t="s">
        <v>270</v>
      </c>
      <c r="B120" s="137" t="s">
        <v>271</v>
      </c>
      <c r="C120" s="137" t="s">
        <v>89</v>
      </c>
      <c r="D120" s="137">
        <v>1</v>
      </c>
      <c r="E120" s="137" t="s">
        <v>90</v>
      </c>
      <c r="F120" s="137" t="s">
        <v>272</v>
      </c>
      <c r="G120" s="138">
        <v>57.6</v>
      </c>
      <c r="H120" s="139"/>
      <c r="I120" s="139"/>
      <c r="J120" s="139"/>
      <c r="K120" s="138">
        <v>57.6</v>
      </c>
      <c r="L120" s="140" t="s">
        <v>261</v>
      </c>
      <c r="M120" s="55"/>
    </row>
    <row r="121" spans="1:13" s="37" customFormat="1" ht="62.4" x14ac:dyDescent="0.3">
      <c r="A121" s="142" t="s">
        <v>318</v>
      </c>
      <c r="B121" s="143" t="s">
        <v>319</v>
      </c>
      <c r="C121" s="143" t="s">
        <v>89</v>
      </c>
      <c r="D121" s="143">
        <v>1</v>
      </c>
      <c r="E121" s="143" t="s">
        <v>90</v>
      </c>
      <c r="F121" s="144" t="s">
        <v>320</v>
      </c>
      <c r="G121" s="145">
        <v>0.89</v>
      </c>
      <c r="H121" s="146"/>
      <c r="I121" s="146"/>
      <c r="J121" s="146"/>
      <c r="K121" s="145">
        <v>0.89</v>
      </c>
      <c r="L121" s="131" t="s">
        <v>245</v>
      </c>
      <c r="M121" s="55"/>
    </row>
    <row r="122" spans="1:13" s="36" customFormat="1" ht="15.6" x14ac:dyDescent="0.3">
      <c r="A122" s="226" t="s">
        <v>14</v>
      </c>
      <c r="B122" s="147"/>
      <c r="C122" s="148"/>
      <c r="D122" s="148"/>
      <c r="E122" s="148"/>
      <c r="F122" s="149"/>
      <c r="G122" s="150">
        <f t="shared" ref="G122:L122" si="8">SUM(G109:G120)</f>
        <v>214.89000000000001</v>
      </c>
      <c r="H122" s="150">
        <f t="shared" si="8"/>
        <v>0</v>
      </c>
      <c r="I122" s="150">
        <f t="shared" si="8"/>
        <v>88.699999999999989</v>
      </c>
      <c r="J122" s="150">
        <f t="shared" si="8"/>
        <v>0</v>
      </c>
      <c r="K122" s="150">
        <f t="shared" si="8"/>
        <v>303.59000000000003</v>
      </c>
      <c r="L122" s="151">
        <f t="shared" si="8"/>
        <v>0</v>
      </c>
      <c r="M122" s="55"/>
    </row>
    <row r="123" spans="1:13" s="35" customFormat="1" ht="15.6" x14ac:dyDescent="0.3">
      <c r="A123" s="223" t="s">
        <v>17</v>
      </c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5"/>
      <c r="M123" s="55"/>
    </row>
    <row r="124" spans="1:13" s="38" customFormat="1" ht="78" x14ac:dyDescent="0.3">
      <c r="A124" s="152" t="s">
        <v>1</v>
      </c>
      <c r="B124" s="153" t="s">
        <v>273</v>
      </c>
      <c r="C124" s="10" t="s">
        <v>89</v>
      </c>
      <c r="D124" s="10">
        <v>1</v>
      </c>
      <c r="E124" s="10" t="s">
        <v>90</v>
      </c>
      <c r="F124" s="153" t="s">
        <v>274</v>
      </c>
      <c r="G124" s="154"/>
      <c r="H124" s="154"/>
      <c r="I124" s="154">
        <v>8</v>
      </c>
      <c r="J124" s="154"/>
      <c r="K124" s="155">
        <v>8</v>
      </c>
      <c r="L124" s="156" t="s">
        <v>248</v>
      </c>
      <c r="M124" s="56"/>
    </row>
    <row r="125" spans="1:13" s="39" customFormat="1" ht="15.6" x14ac:dyDescent="0.3">
      <c r="A125" s="227" t="s">
        <v>14</v>
      </c>
      <c r="B125" s="157"/>
      <c r="C125" s="158"/>
      <c r="D125" s="158"/>
      <c r="E125" s="158"/>
      <c r="F125" s="159">
        <v>0</v>
      </c>
      <c r="G125" s="159">
        <v>0</v>
      </c>
      <c r="H125" s="159">
        <v>0</v>
      </c>
      <c r="I125" s="159">
        <v>0</v>
      </c>
      <c r="J125" s="159">
        <v>0</v>
      </c>
      <c r="K125" s="159">
        <f>K124</f>
        <v>8</v>
      </c>
      <c r="L125" s="160">
        <v>0</v>
      </c>
      <c r="M125" s="55"/>
    </row>
    <row r="126" spans="1:13" s="35" customFormat="1" ht="15.6" x14ac:dyDescent="0.3">
      <c r="A126" s="223" t="s">
        <v>18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5"/>
      <c r="M126" s="55"/>
    </row>
    <row r="127" spans="1:13" s="35" customFormat="1" ht="109.2" x14ac:dyDescent="0.3">
      <c r="A127" s="125" t="s">
        <v>2</v>
      </c>
      <c r="B127" s="153" t="s">
        <v>275</v>
      </c>
      <c r="C127" s="129" t="s">
        <v>89</v>
      </c>
      <c r="D127" s="129">
        <v>1</v>
      </c>
      <c r="E127" s="10" t="s">
        <v>90</v>
      </c>
      <c r="F127" s="153" t="s">
        <v>276</v>
      </c>
      <c r="G127" s="154"/>
      <c r="H127" s="154"/>
      <c r="I127" s="154">
        <v>5000</v>
      </c>
      <c r="J127" s="154"/>
      <c r="K127" s="154">
        <v>5000</v>
      </c>
      <c r="L127" s="156" t="s">
        <v>277</v>
      </c>
      <c r="M127" s="55"/>
    </row>
    <row r="128" spans="1:13" s="36" customFormat="1" ht="15.6" x14ac:dyDescent="0.3">
      <c r="A128" s="222" t="s">
        <v>14</v>
      </c>
      <c r="B128" s="132"/>
      <c r="C128" s="133"/>
      <c r="D128" s="133"/>
      <c r="E128" s="133"/>
      <c r="F128" s="133"/>
      <c r="G128" s="134">
        <f>G127</f>
        <v>0</v>
      </c>
      <c r="H128" s="134">
        <f>H127</f>
        <v>0</v>
      </c>
      <c r="I128" s="134">
        <f>I127</f>
        <v>5000</v>
      </c>
      <c r="J128" s="134">
        <f>J127</f>
        <v>0</v>
      </c>
      <c r="K128" s="134">
        <f>K127</f>
        <v>5000</v>
      </c>
      <c r="L128" s="161"/>
      <c r="M128" s="55"/>
    </row>
    <row r="129" spans="1:13" s="35" customFormat="1" ht="15.6" x14ac:dyDescent="0.3">
      <c r="A129" s="228" t="s">
        <v>19</v>
      </c>
      <c r="B129" s="228"/>
      <c r="C129" s="228"/>
      <c r="D129" s="228"/>
      <c r="E129" s="228"/>
      <c r="F129" s="228"/>
      <c r="G129" s="228"/>
      <c r="H129" s="228"/>
      <c r="I129" s="228"/>
      <c r="J129" s="228"/>
      <c r="K129" s="228"/>
      <c r="L129" s="228"/>
      <c r="M129" s="55"/>
    </row>
    <row r="130" spans="1:13" s="35" customFormat="1" ht="46.8" x14ac:dyDescent="0.3">
      <c r="A130" s="125" t="s">
        <v>3</v>
      </c>
      <c r="B130" s="10" t="s">
        <v>278</v>
      </c>
      <c r="C130" s="10" t="s">
        <v>89</v>
      </c>
      <c r="D130" s="10">
        <v>1</v>
      </c>
      <c r="E130" s="10" t="s">
        <v>90</v>
      </c>
      <c r="F130" s="10" t="s">
        <v>279</v>
      </c>
      <c r="G130" s="10">
        <v>29.7</v>
      </c>
      <c r="H130" s="10"/>
      <c r="I130" s="10"/>
      <c r="J130" s="10"/>
      <c r="K130" s="10">
        <v>29.7</v>
      </c>
      <c r="L130" s="156" t="s">
        <v>280</v>
      </c>
      <c r="M130" s="55"/>
    </row>
    <row r="131" spans="1:13" s="35" customFormat="1" ht="46.8" x14ac:dyDescent="0.3">
      <c r="A131" s="125" t="s">
        <v>178</v>
      </c>
      <c r="B131" s="10" t="s">
        <v>281</v>
      </c>
      <c r="C131" s="10" t="s">
        <v>89</v>
      </c>
      <c r="D131" s="10">
        <v>1</v>
      </c>
      <c r="E131" s="10" t="s">
        <v>90</v>
      </c>
      <c r="F131" s="10" t="s">
        <v>282</v>
      </c>
      <c r="G131" s="10"/>
      <c r="H131" s="10"/>
      <c r="I131" s="10">
        <v>94.3</v>
      </c>
      <c r="J131" s="10"/>
      <c r="K131" s="10">
        <v>94.3</v>
      </c>
      <c r="L131" s="156" t="s">
        <v>283</v>
      </c>
      <c r="M131" s="55"/>
    </row>
    <row r="132" spans="1:13" s="36" customFormat="1" ht="15.6" x14ac:dyDescent="0.3">
      <c r="A132" s="222" t="s">
        <v>14</v>
      </c>
      <c r="B132" s="132"/>
      <c r="C132" s="133"/>
      <c r="D132" s="133"/>
      <c r="E132" s="133"/>
      <c r="F132" s="133"/>
      <c r="G132" s="133"/>
      <c r="H132" s="133"/>
      <c r="I132" s="133"/>
      <c r="J132" s="133"/>
      <c r="K132" s="133">
        <f>K131+K130</f>
        <v>124</v>
      </c>
      <c r="L132" s="162"/>
      <c r="M132" s="55"/>
    </row>
    <row r="133" spans="1:13" s="30" customFormat="1" ht="15.6" x14ac:dyDescent="0.3">
      <c r="A133" s="229" t="s">
        <v>102</v>
      </c>
      <c r="B133" s="28"/>
      <c r="C133" s="29"/>
      <c r="D133" s="29"/>
      <c r="E133" s="29"/>
      <c r="F133" s="29"/>
      <c r="G133" s="230">
        <f>G128+G125+G122+G107</f>
        <v>309.89</v>
      </c>
      <c r="H133" s="230">
        <f>H128+H125+H122+H107</f>
        <v>0</v>
      </c>
      <c r="I133" s="230">
        <f>I128+I125+I122+I107</f>
        <v>5088.7</v>
      </c>
      <c r="J133" s="230">
        <f>J128+J125+J122+J107</f>
        <v>0</v>
      </c>
      <c r="K133" s="230">
        <f>K128+K125+K122+K107+K132</f>
        <v>5530.59</v>
      </c>
      <c r="L133" s="231">
        <f>L128+L125+L122+L107</f>
        <v>0</v>
      </c>
      <c r="M133" s="49"/>
    </row>
    <row r="134" spans="1:13" ht="15.6" x14ac:dyDescent="0.3">
      <c r="A134" s="218" t="s">
        <v>103</v>
      </c>
      <c r="B134" s="218"/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</row>
    <row r="135" spans="1:13" ht="15.6" x14ac:dyDescent="0.3">
      <c r="A135" s="196" t="s">
        <v>15</v>
      </c>
      <c r="B135" s="197"/>
      <c r="C135" s="197"/>
      <c r="D135" s="197"/>
      <c r="E135" s="197"/>
      <c r="F135" s="197"/>
      <c r="G135" s="197"/>
      <c r="H135" s="197"/>
      <c r="I135" s="197"/>
      <c r="J135" s="197"/>
      <c r="K135" s="197"/>
      <c r="L135" s="198"/>
    </row>
    <row r="136" spans="1:13" ht="78" x14ac:dyDescent="0.3">
      <c r="A136" s="89" t="s">
        <v>0</v>
      </c>
      <c r="B136" s="2" t="s">
        <v>191</v>
      </c>
      <c r="C136" s="12" t="s">
        <v>28</v>
      </c>
      <c r="D136" s="12">
        <v>3</v>
      </c>
      <c r="E136" s="2" t="s">
        <v>104</v>
      </c>
      <c r="F136" s="11" t="s">
        <v>70</v>
      </c>
      <c r="G136" s="34">
        <v>5</v>
      </c>
      <c r="H136" s="34"/>
      <c r="I136" s="34"/>
      <c r="J136" s="34"/>
      <c r="K136" s="34">
        <v>5</v>
      </c>
      <c r="L136" s="163">
        <v>45443</v>
      </c>
    </row>
    <row r="137" spans="1:13" ht="62.4" x14ac:dyDescent="0.3">
      <c r="A137" s="89" t="s">
        <v>111</v>
      </c>
      <c r="B137" s="2" t="s">
        <v>192</v>
      </c>
      <c r="C137" s="12" t="s">
        <v>28</v>
      </c>
      <c r="D137" s="12">
        <v>6</v>
      </c>
      <c r="E137" s="2" t="s">
        <v>104</v>
      </c>
      <c r="F137" s="11" t="s">
        <v>70</v>
      </c>
      <c r="G137" s="34">
        <v>3.6</v>
      </c>
      <c r="H137" s="34"/>
      <c r="I137" s="34"/>
      <c r="J137" s="34"/>
      <c r="K137" s="34">
        <v>3.6</v>
      </c>
      <c r="L137" s="163">
        <v>45536</v>
      </c>
    </row>
    <row r="138" spans="1:13" ht="62.4" x14ac:dyDescent="0.3">
      <c r="A138" s="89" t="s">
        <v>113</v>
      </c>
      <c r="B138" s="2" t="s">
        <v>193</v>
      </c>
      <c r="C138" s="12" t="s">
        <v>194</v>
      </c>
      <c r="D138" s="12">
        <v>690</v>
      </c>
      <c r="E138" s="2" t="s">
        <v>104</v>
      </c>
      <c r="F138" s="11" t="s">
        <v>70</v>
      </c>
      <c r="G138" s="34">
        <v>15</v>
      </c>
      <c r="H138" s="34"/>
      <c r="I138" s="34"/>
      <c r="J138" s="34"/>
      <c r="K138" s="34">
        <v>15</v>
      </c>
      <c r="L138" s="163">
        <v>45517</v>
      </c>
    </row>
    <row r="139" spans="1:13" ht="62.4" x14ac:dyDescent="0.3">
      <c r="A139" s="89" t="s">
        <v>195</v>
      </c>
      <c r="B139" s="2" t="s">
        <v>196</v>
      </c>
      <c r="C139" s="12" t="s">
        <v>194</v>
      </c>
      <c r="D139" s="12">
        <v>690</v>
      </c>
      <c r="E139" s="2" t="s">
        <v>104</v>
      </c>
      <c r="F139" s="11" t="s">
        <v>70</v>
      </c>
      <c r="G139" s="34">
        <v>15</v>
      </c>
      <c r="H139" s="34"/>
      <c r="I139" s="34"/>
      <c r="J139" s="34"/>
      <c r="K139" s="34">
        <v>15</v>
      </c>
      <c r="L139" s="163">
        <v>45517</v>
      </c>
    </row>
    <row r="140" spans="1:13" ht="62.4" x14ac:dyDescent="0.3">
      <c r="A140" s="89" t="s">
        <v>197</v>
      </c>
      <c r="B140" s="2" t="s">
        <v>198</v>
      </c>
      <c r="C140" s="12" t="s">
        <v>28</v>
      </c>
      <c r="D140" s="12">
        <v>2</v>
      </c>
      <c r="E140" s="2" t="s">
        <v>104</v>
      </c>
      <c r="F140" s="11" t="s">
        <v>70</v>
      </c>
      <c r="G140" s="34">
        <v>1</v>
      </c>
      <c r="H140" s="34"/>
      <c r="I140" s="34"/>
      <c r="J140" s="34"/>
      <c r="K140" s="34">
        <v>1</v>
      </c>
      <c r="L140" s="163">
        <v>45536</v>
      </c>
    </row>
    <row r="141" spans="1:13" ht="62.4" x14ac:dyDescent="0.3">
      <c r="A141" s="89" t="s">
        <v>199</v>
      </c>
      <c r="B141" s="2" t="s">
        <v>200</v>
      </c>
      <c r="C141" s="12" t="s">
        <v>201</v>
      </c>
      <c r="D141" s="12">
        <v>36</v>
      </c>
      <c r="E141" s="2" t="s">
        <v>104</v>
      </c>
      <c r="F141" s="11" t="s">
        <v>99</v>
      </c>
      <c r="G141" s="34"/>
      <c r="H141" s="34"/>
      <c r="I141" s="34">
        <v>145.4</v>
      </c>
      <c r="J141" s="34"/>
      <c r="K141" s="34">
        <v>145.4</v>
      </c>
      <c r="L141" s="163">
        <v>45566</v>
      </c>
    </row>
    <row r="142" spans="1:13" ht="15.6" x14ac:dyDescent="0.3">
      <c r="A142" s="94" t="s">
        <v>14</v>
      </c>
      <c r="B142" s="94"/>
      <c r="C142" s="99"/>
      <c r="D142" s="99"/>
      <c r="E142" s="99"/>
      <c r="F142" s="99"/>
      <c r="G142" s="95">
        <f>SUM(G136:G141)</f>
        <v>39.6</v>
      </c>
      <c r="H142" s="95">
        <f t="shared" ref="H142:K142" si="9">SUM(H136:H141)</f>
        <v>0</v>
      </c>
      <c r="I142" s="95">
        <f t="shared" si="9"/>
        <v>145.4</v>
      </c>
      <c r="J142" s="95">
        <f t="shared" si="9"/>
        <v>0</v>
      </c>
      <c r="K142" s="95">
        <f t="shared" si="9"/>
        <v>185</v>
      </c>
      <c r="L142" s="97"/>
    </row>
    <row r="143" spans="1:13" ht="15.6" x14ac:dyDescent="0.3">
      <c r="A143" s="200" t="s">
        <v>16</v>
      </c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2"/>
    </row>
    <row r="144" spans="1:13" s="33" customFormat="1" ht="62.4" x14ac:dyDescent="0.3">
      <c r="A144" s="59" t="s">
        <v>67</v>
      </c>
      <c r="B144" s="60" t="s">
        <v>284</v>
      </c>
      <c r="C144" s="61" t="s">
        <v>25</v>
      </c>
      <c r="D144" s="61">
        <v>1</v>
      </c>
      <c r="E144" s="62" t="s">
        <v>104</v>
      </c>
      <c r="F144" s="63" t="s">
        <v>285</v>
      </c>
      <c r="G144" s="64">
        <v>26.4</v>
      </c>
      <c r="H144" s="64"/>
      <c r="I144" s="64"/>
      <c r="J144" s="64"/>
      <c r="K144" s="64">
        <f>SUM(G144:J144)</f>
        <v>26.4</v>
      </c>
      <c r="L144" s="65" t="s">
        <v>371</v>
      </c>
      <c r="M144" s="58"/>
    </row>
    <row r="145" spans="1:13" s="33" customFormat="1" ht="62.4" x14ac:dyDescent="0.3">
      <c r="A145" s="59" t="s">
        <v>91</v>
      </c>
      <c r="B145" s="60" t="s">
        <v>286</v>
      </c>
      <c r="C145" s="61"/>
      <c r="D145" s="61"/>
      <c r="E145" s="62" t="s">
        <v>104</v>
      </c>
      <c r="F145" s="61" t="s">
        <v>287</v>
      </c>
      <c r="G145" s="64">
        <v>21.137</v>
      </c>
      <c r="H145" s="64"/>
      <c r="I145" s="64"/>
      <c r="J145" s="64"/>
      <c r="K145" s="64">
        <f>SUM(G145:J145)</f>
        <v>21.137</v>
      </c>
      <c r="L145" s="66"/>
      <c r="M145" s="58"/>
    </row>
    <row r="146" spans="1:13" s="33" customFormat="1" ht="62.4" x14ac:dyDescent="0.3">
      <c r="A146" s="59" t="s">
        <v>92</v>
      </c>
      <c r="B146" s="60" t="s">
        <v>288</v>
      </c>
      <c r="C146" s="61"/>
      <c r="D146" s="63"/>
      <c r="E146" s="62" t="s">
        <v>104</v>
      </c>
      <c r="F146" s="63" t="s">
        <v>289</v>
      </c>
      <c r="G146" s="64">
        <v>1.7869999999999999</v>
      </c>
      <c r="H146" s="64"/>
      <c r="I146" s="64"/>
      <c r="J146" s="64"/>
      <c r="K146" s="64">
        <f>SUM(G146:J146)</f>
        <v>1.7869999999999999</v>
      </c>
      <c r="L146" s="65" t="s">
        <v>372</v>
      </c>
      <c r="M146" s="58"/>
    </row>
    <row r="147" spans="1:13" s="33" customFormat="1" ht="62.4" x14ac:dyDescent="0.3">
      <c r="A147" s="59" t="s">
        <v>93</v>
      </c>
      <c r="B147" s="60" t="s">
        <v>290</v>
      </c>
      <c r="C147" s="61" t="s">
        <v>25</v>
      </c>
      <c r="D147" s="63">
        <v>14</v>
      </c>
      <c r="E147" s="62" t="s">
        <v>104</v>
      </c>
      <c r="F147" s="63" t="s">
        <v>291</v>
      </c>
      <c r="G147" s="64">
        <v>2.1</v>
      </c>
      <c r="H147" s="64"/>
      <c r="I147" s="64"/>
      <c r="J147" s="64"/>
      <c r="K147" s="64">
        <f>SUM(G147:J147)</f>
        <v>2.1</v>
      </c>
      <c r="L147" s="65" t="s">
        <v>372</v>
      </c>
      <c r="M147" s="58"/>
    </row>
    <row r="148" spans="1:13" s="33" customFormat="1" ht="62.4" x14ac:dyDescent="0.3">
      <c r="A148" s="59" t="s">
        <v>132</v>
      </c>
      <c r="B148" s="60" t="s">
        <v>37</v>
      </c>
      <c r="C148" s="61" t="s">
        <v>25</v>
      </c>
      <c r="D148" s="63">
        <v>131</v>
      </c>
      <c r="E148" s="62" t="s">
        <v>104</v>
      </c>
      <c r="F148" s="63" t="s">
        <v>95</v>
      </c>
      <c r="G148" s="64">
        <v>15.1</v>
      </c>
      <c r="H148" s="64" t="s">
        <v>292</v>
      </c>
      <c r="I148" s="64"/>
      <c r="J148" s="64"/>
      <c r="K148" s="64">
        <f>SUM(G148:J148)</f>
        <v>15.1</v>
      </c>
      <c r="L148" s="65" t="s">
        <v>373</v>
      </c>
      <c r="M148" s="58"/>
    </row>
    <row r="149" spans="1:13" s="33" customFormat="1" ht="234" x14ac:dyDescent="0.3">
      <c r="A149" s="59" t="s">
        <v>94</v>
      </c>
      <c r="B149" s="60" t="s">
        <v>293</v>
      </c>
      <c r="C149" s="61" t="s">
        <v>45</v>
      </c>
      <c r="D149" s="63">
        <f>1+1+1+1+2+5+3+5</f>
        <v>19</v>
      </c>
      <c r="E149" s="62" t="s">
        <v>104</v>
      </c>
      <c r="F149" s="63" t="s">
        <v>294</v>
      </c>
      <c r="G149" s="64">
        <v>16.478000000000002</v>
      </c>
      <c r="H149" s="64"/>
      <c r="I149" s="64"/>
      <c r="J149" s="64"/>
      <c r="K149" s="64">
        <f t="shared" ref="K149" si="10">SUM(G149:J149)</f>
        <v>16.478000000000002</v>
      </c>
      <c r="L149" s="65" t="s">
        <v>372</v>
      </c>
      <c r="M149" s="58"/>
    </row>
    <row r="150" spans="1:13" s="33" customFormat="1" ht="62.4" x14ac:dyDescent="0.3">
      <c r="A150" s="59" t="s">
        <v>96</v>
      </c>
      <c r="B150" s="60" t="s">
        <v>47</v>
      </c>
      <c r="C150" s="61" t="s">
        <v>49</v>
      </c>
      <c r="D150" s="63"/>
      <c r="E150" s="62" t="s">
        <v>104</v>
      </c>
      <c r="F150" s="61" t="s">
        <v>99</v>
      </c>
      <c r="G150" s="64">
        <v>270</v>
      </c>
      <c r="H150" s="64"/>
      <c r="I150" s="64"/>
      <c r="J150" s="64"/>
      <c r="K150" s="64">
        <f>SUM(G150:J150)</f>
        <v>270</v>
      </c>
      <c r="L150" s="65" t="s">
        <v>373</v>
      </c>
      <c r="M150" s="58"/>
    </row>
    <row r="151" spans="1:13" ht="15.6" x14ac:dyDescent="0.3">
      <c r="A151" s="94" t="s">
        <v>14</v>
      </c>
      <c r="B151" s="94"/>
      <c r="C151" s="99"/>
      <c r="D151" s="99"/>
      <c r="E151" s="99"/>
      <c r="F151" s="99"/>
      <c r="G151" s="95">
        <v>0</v>
      </c>
      <c r="H151" s="95">
        <v>0</v>
      </c>
      <c r="I151" s="95">
        <v>0</v>
      </c>
      <c r="J151" s="95">
        <v>0</v>
      </c>
      <c r="K151" s="95">
        <f>K150+K149+K148+K147+K146+K145+K144</f>
        <v>353.00200000000001</v>
      </c>
      <c r="L151" s="97">
        <v>0</v>
      </c>
    </row>
    <row r="152" spans="1:13" ht="15.6" x14ac:dyDescent="0.3">
      <c r="A152" s="200" t="s">
        <v>17</v>
      </c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2"/>
    </row>
    <row r="153" spans="1:13" ht="62.4" x14ac:dyDescent="0.3">
      <c r="A153" s="89" t="s">
        <v>1</v>
      </c>
      <c r="B153" s="93" t="s">
        <v>295</v>
      </c>
      <c r="C153" s="11"/>
      <c r="D153" s="11"/>
      <c r="E153" s="93" t="s">
        <v>104</v>
      </c>
      <c r="F153" s="93" t="s">
        <v>296</v>
      </c>
      <c r="G153" s="34"/>
      <c r="H153" s="34"/>
      <c r="I153" s="34">
        <v>95</v>
      </c>
      <c r="J153" s="34"/>
      <c r="K153" s="34">
        <v>95</v>
      </c>
      <c r="L153" s="92"/>
    </row>
    <row r="154" spans="1:13" ht="62.4" x14ac:dyDescent="0.3">
      <c r="A154" s="89" t="s">
        <v>171</v>
      </c>
      <c r="B154" s="93" t="s">
        <v>295</v>
      </c>
      <c r="C154" s="11"/>
      <c r="D154" s="11"/>
      <c r="E154" s="93" t="s">
        <v>104</v>
      </c>
      <c r="F154" s="93"/>
      <c r="G154" s="34"/>
      <c r="H154" s="34"/>
      <c r="I154" s="34">
        <v>40</v>
      </c>
      <c r="J154" s="34"/>
      <c r="K154" s="34">
        <v>40</v>
      </c>
      <c r="L154" s="92"/>
    </row>
    <row r="155" spans="1:13" ht="62.4" x14ac:dyDescent="0.3">
      <c r="A155" s="89" t="s">
        <v>172</v>
      </c>
      <c r="B155" s="93" t="s">
        <v>297</v>
      </c>
      <c r="C155" s="11"/>
      <c r="D155" s="11"/>
      <c r="E155" s="93" t="s">
        <v>104</v>
      </c>
      <c r="F155" s="93"/>
      <c r="G155" s="34"/>
      <c r="H155" s="34"/>
      <c r="I155" s="34">
        <v>4</v>
      </c>
      <c r="J155" s="34"/>
      <c r="K155" s="34">
        <v>4</v>
      </c>
      <c r="L155" s="92" t="s">
        <v>131</v>
      </c>
    </row>
    <row r="156" spans="1:13" ht="15.6" x14ac:dyDescent="0.3">
      <c r="A156" s="94" t="s">
        <v>14</v>
      </c>
      <c r="B156" s="94"/>
      <c r="C156" s="99"/>
      <c r="D156" s="99"/>
      <c r="E156" s="99"/>
      <c r="F156" s="99"/>
      <c r="G156" s="95">
        <f>SUM(G153)</f>
        <v>0</v>
      </c>
      <c r="H156" s="95">
        <f>SUM(H153)</f>
        <v>0</v>
      </c>
      <c r="I156" s="95">
        <f>I155+I154+I153</f>
        <v>139</v>
      </c>
      <c r="J156" s="95">
        <f>SUM(J153)</f>
        <v>0</v>
      </c>
      <c r="K156" s="95">
        <f>K155+K154+K153</f>
        <v>139</v>
      </c>
      <c r="L156" s="97">
        <f t="shared" ref="L156" si="11">SUM(L153)</f>
        <v>0</v>
      </c>
    </row>
    <row r="157" spans="1:13" ht="15.6" x14ac:dyDescent="0.3">
      <c r="A157" s="200" t="s">
        <v>18</v>
      </c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2"/>
    </row>
    <row r="158" spans="1:13" ht="140.4" x14ac:dyDescent="0.3">
      <c r="A158" s="12" t="s">
        <v>2</v>
      </c>
      <c r="B158" s="93" t="s">
        <v>202</v>
      </c>
      <c r="C158" s="11"/>
      <c r="D158" s="11"/>
      <c r="E158" s="11" t="s">
        <v>104</v>
      </c>
      <c r="F158" s="11" t="s">
        <v>298</v>
      </c>
      <c r="G158" s="11">
        <v>6740.0940000000001</v>
      </c>
      <c r="H158" s="11"/>
      <c r="I158" s="11"/>
      <c r="J158" s="11"/>
      <c r="K158" s="11">
        <v>6740.0940000000001</v>
      </c>
      <c r="L158" s="164"/>
    </row>
    <row r="159" spans="1:13" ht="78" x14ac:dyDescent="0.3">
      <c r="A159" s="12" t="s">
        <v>59</v>
      </c>
      <c r="B159" s="93" t="s">
        <v>299</v>
      </c>
      <c r="C159" s="11"/>
      <c r="D159" s="11"/>
      <c r="E159" s="11" t="s">
        <v>104</v>
      </c>
      <c r="F159" s="11" t="s">
        <v>300</v>
      </c>
      <c r="G159" s="11">
        <v>20.966000000000001</v>
      </c>
      <c r="H159" s="11"/>
      <c r="I159" s="11"/>
      <c r="J159" s="11"/>
      <c r="K159" s="11">
        <v>20.966000000000001</v>
      </c>
      <c r="L159" s="164"/>
    </row>
    <row r="160" spans="1:13" ht="62.4" x14ac:dyDescent="0.3">
      <c r="A160" s="12" t="s">
        <v>60</v>
      </c>
      <c r="B160" s="93" t="s">
        <v>301</v>
      </c>
      <c r="C160" s="11"/>
      <c r="D160" s="11"/>
      <c r="E160" s="11" t="s">
        <v>104</v>
      </c>
      <c r="F160" s="11" t="s">
        <v>302</v>
      </c>
      <c r="G160" s="11">
        <v>46.921999999999997</v>
      </c>
      <c r="H160" s="11"/>
      <c r="I160" s="11"/>
      <c r="J160" s="11"/>
      <c r="K160" s="11">
        <v>46.921999999999997</v>
      </c>
      <c r="L160" s="164"/>
    </row>
    <row r="161" spans="1:14" ht="15.6" x14ac:dyDescent="0.3">
      <c r="A161" s="94" t="s">
        <v>14</v>
      </c>
      <c r="B161" s="94"/>
      <c r="C161" s="99"/>
      <c r="D161" s="99"/>
      <c r="E161" s="99"/>
      <c r="F161" s="99"/>
      <c r="G161" s="99">
        <f>G160+G159+G158</f>
        <v>6807.982</v>
      </c>
      <c r="H161" s="99"/>
      <c r="I161" s="99"/>
      <c r="J161" s="99"/>
      <c r="K161" s="99">
        <f>K160+K159+K158</f>
        <v>6807.982</v>
      </c>
      <c r="L161" s="96"/>
    </row>
    <row r="162" spans="1:14" ht="15.6" x14ac:dyDescent="0.3">
      <c r="A162" s="203" t="s">
        <v>19</v>
      </c>
      <c r="B162" s="203"/>
      <c r="C162" s="203"/>
      <c r="D162" s="203"/>
      <c r="E162" s="203"/>
      <c r="F162" s="203"/>
      <c r="G162" s="203"/>
      <c r="H162" s="203"/>
      <c r="I162" s="203"/>
      <c r="J162" s="203"/>
      <c r="K162" s="203"/>
      <c r="L162" s="203"/>
    </row>
    <row r="163" spans="1:14" ht="124.8" x14ac:dyDescent="0.3">
      <c r="A163" s="43" t="s">
        <v>3</v>
      </c>
      <c r="B163" s="43" t="s">
        <v>303</v>
      </c>
      <c r="C163" s="43"/>
      <c r="D163" s="43"/>
      <c r="E163" s="43" t="s">
        <v>104</v>
      </c>
      <c r="F163" s="43" t="s">
        <v>304</v>
      </c>
      <c r="G163" s="43">
        <v>65.881</v>
      </c>
      <c r="H163" s="43"/>
      <c r="I163" s="43"/>
      <c r="J163" s="43"/>
      <c r="K163" s="43">
        <v>65.881</v>
      </c>
      <c r="L163" s="51" t="s">
        <v>141</v>
      </c>
    </row>
    <row r="164" spans="1:14" ht="78" x14ac:dyDescent="0.3">
      <c r="A164" s="43" t="s">
        <v>178</v>
      </c>
      <c r="B164" s="43" t="s">
        <v>305</v>
      </c>
      <c r="C164" s="43"/>
      <c r="D164" s="43"/>
      <c r="E164" s="43" t="s">
        <v>104</v>
      </c>
      <c r="F164" s="43" t="s">
        <v>306</v>
      </c>
      <c r="G164" s="43">
        <v>784.28399999999999</v>
      </c>
      <c r="H164" s="43"/>
      <c r="I164" s="43"/>
      <c r="J164" s="43"/>
      <c r="K164" s="43">
        <v>784.28399999999999</v>
      </c>
      <c r="L164" s="51" t="s">
        <v>101</v>
      </c>
    </row>
    <row r="165" spans="1:14" ht="78" x14ac:dyDescent="0.3">
      <c r="A165" s="43" t="s">
        <v>179</v>
      </c>
      <c r="B165" s="43" t="s">
        <v>307</v>
      </c>
      <c r="C165" s="43"/>
      <c r="D165" s="43"/>
      <c r="E165" s="43" t="s">
        <v>104</v>
      </c>
      <c r="F165" s="43" t="s">
        <v>308</v>
      </c>
      <c r="G165" s="43">
        <v>1501.09</v>
      </c>
      <c r="H165" s="43"/>
      <c r="I165" s="43"/>
      <c r="J165" s="43"/>
      <c r="K165" s="43">
        <v>1501.09</v>
      </c>
      <c r="L165" s="51" t="s">
        <v>168</v>
      </c>
    </row>
    <row r="166" spans="1:14" ht="62.4" x14ac:dyDescent="0.3">
      <c r="A166" s="43" t="s">
        <v>180</v>
      </c>
      <c r="B166" s="43" t="s">
        <v>309</v>
      </c>
      <c r="C166" s="43"/>
      <c r="D166" s="43"/>
      <c r="E166" s="43" t="s">
        <v>104</v>
      </c>
      <c r="F166" s="43" t="s">
        <v>310</v>
      </c>
      <c r="G166" s="43">
        <v>50.375999999999998</v>
      </c>
      <c r="H166" s="43"/>
      <c r="I166" s="43"/>
      <c r="J166" s="43"/>
      <c r="K166" s="43">
        <v>50.375999999999998</v>
      </c>
      <c r="L166" s="51"/>
    </row>
    <row r="167" spans="1:14" ht="62.4" x14ac:dyDescent="0.3">
      <c r="A167" s="43" t="s">
        <v>181</v>
      </c>
      <c r="B167" s="43" t="s">
        <v>311</v>
      </c>
      <c r="C167" s="43"/>
      <c r="D167" s="43"/>
      <c r="E167" s="43" t="s">
        <v>104</v>
      </c>
      <c r="F167" s="43" t="s">
        <v>310</v>
      </c>
      <c r="G167" s="43">
        <v>192.96</v>
      </c>
      <c r="H167" s="43"/>
      <c r="I167" s="43"/>
      <c r="J167" s="43"/>
      <c r="K167" s="43">
        <v>192.96</v>
      </c>
      <c r="L167" s="51"/>
    </row>
    <row r="168" spans="1:14" ht="15.6" x14ac:dyDescent="0.3">
      <c r="A168" s="232"/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3"/>
    </row>
    <row r="169" spans="1:14" ht="15.6" x14ac:dyDescent="0.3">
      <c r="A169" s="109" t="s">
        <v>14</v>
      </c>
      <c r="B169" s="109"/>
      <c r="C169" s="108"/>
      <c r="D169" s="108"/>
      <c r="E169" s="108"/>
      <c r="F169" s="108"/>
      <c r="G169" s="108">
        <v>0</v>
      </c>
      <c r="H169" s="108">
        <v>0</v>
      </c>
      <c r="I169" s="108">
        <v>0</v>
      </c>
      <c r="J169" s="108">
        <v>0</v>
      </c>
      <c r="K169" s="108">
        <f>K167+K166+K165+K164+K163</f>
        <v>2594.5909999999999</v>
      </c>
      <c r="L169" s="110" t="e">
        <f>SUM(#REF!)</f>
        <v>#REF!</v>
      </c>
    </row>
    <row r="170" spans="1:14" s="40" customFormat="1" ht="15.6" x14ac:dyDescent="0.3">
      <c r="A170" s="234" t="s">
        <v>102</v>
      </c>
      <c r="B170" s="235"/>
      <c r="C170" s="29"/>
      <c r="D170" s="29"/>
      <c r="E170" s="29"/>
      <c r="F170" s="29"/>
      <c r="G170" s="236">
        <f>G169+G156+G161+G151+G142</f>
        <v>6847.5820000000003</v>
      </c>
      <c r="H170" s="236">
        <f>H169+H156+H161+H151+H142</f>
        <v>0</v>
      </c>
      <c r="I170" s="236">
        <f>I169+I156+I161+I151+I142</f>
        <v>284.39999999999998</v>
      </c>
      <c r="J170" s="236">
        <f>J169+J156+J161+J151+J142</f>
        <v>0</v>
      </c>
      <c r="K170" s="236">
        <f>K169+K156+K161+K151+K142</f>
        <v>10079.575000000001</v>
      </c>
      <c r="L170" s="237"/>
      <c r="M170" s="49"/>
      <c r="N170" s="52"/>
    </row>
    <row r="171" spans="1:14" s="5" customFormat="1" ht="15.6" x14ac:dyDescent="0.3">
      <c r="A171" s="218" t="s">
        <v>107</v>
      </c>
      <c r="B171" s="218"/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49"/>
      <c r="N171" s="53"/>
    </row>
    <row r="172" spans="1:14" ht="15.6" x14ac:dyDescent="0.3">
      <c r="A172" s="238" t="s">
        <v>15</v>
      </c>
      <c r="B172" s="239"/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</row>
    <row r="173" spans="1:14" ht="62.4" x14ac:dyDescent="0.3">
      <c r="A173" s="7" t="s">
        <v>108</v>
      </c>
      <c r="B173" s="8" t="s">
        <v>109</v>
      </c>
      <c r="C173" s="9" t="s">
        <v>64</v>
      </c>
      <c r="D173" s="9">
        <v>4200</v>
      </c>
      <c r="E173" s="10" t="s">
        <v>203</v>
      </c>
      <c r="F173" s="10" t="s">
        <v>110</v>
      </c>
      <c r="G173" s="41">
        <v>0</v>
      </c>
      <c r="H173" s="41">
        <v>0</v>
      </c>
      <c r="I173" s="41">
        <v>40</v>
      </c>
      <c r="J173" s="41">
        <v>0</v>
      </c>
      <c r="K173" s="41">
        <v>40</v>
      </c>
      <c r="L173" s="104" t="s">
        <v>105</v>
      </c>
    </row>
    <row r="174" spans="1:14" ht="62.4" x14ac:dyDescent="0.3">
      <c r="A174" s="7" t="s">
        <v>111</v>
      </c>
      <c r="B174" s="11" t="s">
        <v>112</v>
      </c>
      <c r="C174" s="12" t="s">
        <v>38</v>
      </c>
      <c r="D174" s="12">
        <v>7</v>
      </c>
      <c r="E174" s="10" t="s">
        <v>203</v>
      </c>
      <c r="F174" s="10" t="s">
        <v>110</v>
      </c>
      <c r="G174" s="41">
        <v>0</v>
      </c>
      <c r="H174" s="41">
        <v>0</v>
      </c>
      <c r="I174" s="41">
        <v>23</v>
      </c>
      <c r="J174" s="34">
        <v>0</v>
      </c>
      <c r="K174" s="41">
        <v>23</v>
      </c>
      <c r="L174" s="104" t="s">
        <v>105</v>
      </c>
    </row>
    <row r="175" spans="1:14" ht="62.4" x14ac:dyDescent="0.3">
      <c r="A175" s="7" t="s">
        <v>113</v>
      </c>
      <c r="B175" s="13" t="s">
        <v>114</v>
      </c>
      <c r="C175" s="12" t="s">
        <v>38</v>
      </c>
      <c r="D175" s="12">
        <v>1</v>
      </c>
      <c r="E175" s="10" t="s">
        <v>203</v>
      </c>
      <c r="F175" s="10" t="s">
        <v>110</v>
      </c>
      <c r="G175" s="41">
        <v>0</v>
      </c>
      <c r="H175" s="41">
        <v>0</v>
      </c>
      <c r="I175" s="34">
        <v>9</v>
      </c>
      <c r="J175" s="34">
        <v>0</v>
      </c>
      <c r="K175" s="41">
        <v>9</v>
      </c>
      <c r="L175" s="98" t="s">
        <v>118</v>
      </c>
    </row>
    <row r="176" spans="1:14" ht="15.6" x14ac:dyDescent="0.3">
      <c r="A176" s="94" t="s">
        <v>14</v>
      </c>
      <c r="B176" s="94"/>
      <c r="C176" s="99"/>
      <c r="D176" s="99"/>
      <c r="E176" s="99"/>
      <c r="F176" s="99"/>
      <c r="G176" s="95">
        <f t="shared" ref="G176:H176" si="12">SUM(G173:G175)</f>
        <v>0</v>
      </c>
      <c r="H176" s="95">
        <f t="shared" si="12"/>
        <v>0</v>
      </c>
      <c r="I176" s="95">
        <f>SUM(I173:I175)</f>
        <v>72</v>
      </c>
      <c r="J176" s="95">
        <f t="shared" ref="J176" si="13">SUM(J173:J175)</f>
        <v>0</v>
      </c>
      <c r="K176" s="95">
        <f t="shared" ref="K176:L176" si="14">SUM(K173:K175)</f>
        <v>72</v>
      </c>
      <c r="L176" s="97">
        <f t="shared" si="14"/>
        <v>0</v>
      </c>
    </row>
    <row r="177" spans="1:14" ht="15.6" x14ac:dyDescent="0.3">
      <c r="A177" s="240" t="s">
        <v>16</v>
      </c>
      <c r="B177" s="241"/>
      <c r="C177" s="241"/>
      <c r="D177" s="241"/>
      <c r="E177" s="241"/>
      <c r="F177" s="241"/>
      <c r="G177" s="241"/>
      <c r="H177" s="241"/>
      <c r="I177" s="241"/>
      <c r="J177" s="241"/>
      <c r="K177" s="241"/>
      <c r="L177" s="241"/>
    </row>
    <row r="178" spans="1:14" ht="62.4" x14ac:dyDescent="0.3">
      <c r="A178" s="12" t="s">
        <v>115</v>
      </c>
      <c r="B178" s="165" t="s">
        <v>116</v>
      </c>
      <c r="C178" s="12" t="s">
        <v>38</v>
      </c>
      <c r="D178" s="12">
        <v>23</v>
      </c>
      <c r="E178" s="10" t="s">
        <v>203</v>
      </c>
      <c r="F178" s="2" t="s">
        <v>98</v>
      </c>
      <c r="G178" s="34"/>
      <c r="H178" s="34"/>
      <c r="I178" s="34">
        <v>3</v>
      </c>
      <c r="J178" s="34"/>
      <c r="K178" s="41">
        <v>3</v>
      </c>
      <c r="L178" s="104" t="s">
        <v>119</v>
      </c>
    </row>
    <row r="179" spans="1:14" ht="15.6" x14ac:dyDescent="0.3">
      <c r="A179" s="94" t="s">
        <v>14</v>
      </c>
      <c r="B179" s="94"/>
      <c r="C179" s="99"/>
      <c r="D179" s="99"/>
      <c r="E179" s="99"/>
      <c r="F179" s="99"/>
      <c r="G179" s="95">
        <f t="shared" ref="G179:H179" si="15">SUM(G178:G178)</f>
        <v>0</v>
      </c>
      <c r="H179" s="95">
        <f t="shared" si="15"/>
        <v>0</v>
      </c>
      <c r="I179" s="95">
        <f>SUM(I178:I178)</f>
        <v>3</v>
      </c>
      <c r="J179" s="95">
        <f t="shared" ref="J179" si="16">SUM(J178:J178)</f>
        <v>0</v>
      </c>
      <c r="K179" s="95">
        <f t="shared" ref="K179:L179" si="17">SUM(K178:K178)</f>
        <v>3</v>
      </c>
      <c r="L179" s="97">
        <f t="shared" si="17"/>
        <v>0</v>
      </c>
    </row>
    <row r="180" spans="1:14" ht="15.6" x14ac:dyDescent="0.3">
      <c r="A180" s="242" t="s">
        <v>17</v>
      </c>
      <c r="B180" s="243"/>
      <c r="C180" s="243"/>
      <c r="D180" s="243"/>
      <c r="E180" s="243"/>
      <c r="F180" s="243"/>
      <c r="G180" s="243"/>
      <c r="H180" s="243"/>
      <c r="I180" s="243"/>
      <c r="J180" s="243"/>
      <c r="K180" s="243"/>
      <c r="L180" s="243"/>
    </row>
    <row r="181" spans="1:14" ht="109.2" x14ac:dyDescent="0.3">
      <c r="A181" s="89" t="s">
        <v>1</v>
      </c>
      <c r="B181" s="3" t="s">
        <v>204</v>
      </c>
      <c r="C181" s="166" t="s">
        <v>58</v>
      </c>
      <c r="D181" s="14">
        <v>1</v>
      </c>
      <c r="E181" s="10" t="s">
        <v>203</v>
      </c>
      <c r="F181" s="10" t="s">
        <v>110</v>
      </c>
      <c r="G181" s="12"/>
      <c r="H181" s="34">
        <v>8</v>
      </c>
      <c r="I181" s="34"/>
      <c r="J181" s="34"/>
      <c r="K181" s="167">
        <v>8</v>
      </c>
      <c r="L181" s="168" t="s">
        <v>143</v>
      </c>
      <c r="M181" s="50"/>
      <c r="N181" s="54"/>
    </row>
    <row r="182" spans="1:14" ht="109.2" x14ac:dyDescent="0.3">
      <c r="A182" s="89" t="s">
        <v>171</v>
      </c>
      <c r="B182" s="3" t="s">
        <v>205</v>
      </c>
      <c r="C182" s="166" t="s">
        <v>206</v>
      </c>
      <c r="D182" s="14">
        <v>12222.92</v>
      </c>
      <c r="E182" s="10" t="s">
        <v>203</v>
      </c>
      <c r="F182" s="10" t="s">
        <v>110</v>
      </c>
      <c r="G182" s="12"/>
      <c r="H182" s="34">
        <v>5000</v>
      </c>
      <c r="I182" s="34"/>
      <c r="J182" s="34"/>
      <c r="K182" s="167">
        <v>5000</v>
      </c>
      <c r="L182" s="168"/>
      <c r="M182" s="50"/>
      <c r="N182" s="21"/>
    </row>
    <row r="183" spans="1:14" ht="124.8" x14ac:dyDescent="0.3">
      <c r="A183" s="89" t="s">
        <v>172</v>
      </c>
      <c r="B183" s="3" t="s">
        <v>312</v>
      </c>
      <c r="C183" s="166" t="s">
        <v>206</v>
      </c>
      <c r="D183" s="14">
        <v>1291.8399999999999</v>
      </c>
      <c r="E183" s="10" t="s">
        <v>203</v>
      </c>
      <c r="F183" s="10" t="s">
        <v>110</v>
      </c>
      <c r="G183" s="12"/>
      <c r="H183" s="34">
        <v>9350</v>
      </c>
      <c r="I183" s="34"/>
      <c r="J183" s="34"/>
      <c r="K183" s="167">
        <v>9350</v>
      </c>
      <c r="L183" s="168" t="s">
        <v>76</v>
      </c>
      <c r="M183" s="50"/>
      <c r="N183" s="21"/>
    </row>
    <row r="184" spans="1:14" ht="15.6" x14ac:dyDescent="0.3">
      <c r="A184" s="94" t="s">
        <v>14</v>
      </c>
      <c r="B184" s="94"/>
      <c r="C184" s="99"/>
      <c r="D184" s="99"/>
      <c r="E184" s="99"/>
      <c r="F184" s="99"/>
      <c r="G184" s="99">
        <v>0</v>
      </c>
      <c r="H184" s="95">
        <f>H181</f>
        <v>8</v>
      </c>
      <c r="I184" s="120">
        <f>I181</f>
        <v>0</v>
      </c>
      <c r="J184" s="99"/>
      <c r="K184" s="95">
        <f>K181+K183</f>
        <v>9358</v>
      </c>
      <c r="L184" s="97" t="str">
        <f t="shared" ref="L184" si="18">L181</f>
        <v>листопад</v>
      </c>
    </row>
    <row r="185" spans="1:14" ht="15.6" x14ac:dyDescent="0.3">
      <c r="A185" s="240" t="s">
        <v>18</v>
      </c>
      <c r="B185" s="241"/>
      <c r="C185" s="241"/>
      <c r="D185" s="241"/>
      <c r="E185" s="241"/>
      <c r="F185" s="241"/>
      <c r="G185" s="241"/>
      <c r="H185" s="241"/>
      <c r="I185" s="241"/>
      <c r="J185" s="241"/>
      <c r="K185" s="241"/>
      <c r="L185" s="241"/>
    </row>
    <row r="186" spans="1:14" ht="101.4" hidden="1" customHeight="1" x14ac:dyDescent="0.3">
      <c r="A186" s="12" t="s">
        <v>117</v>
      </c>
      <c r="B186" s="15"/>
      <c r="C186" s="16"/>
      <c r="D186" s="17"/>
      <c r="E186" s="10"/>
      <c r="F186" s="10"/>
      <c r="G186" s="11"/>
      <c r="H186" s="169"/>
      <c r="I186" s="169"/>
      <c r="J186" s="12"/>
      <c r="K186" s="170">
        <f t="shared" ref="K186" si="19">G186+H186+J186</f>
        <v>0</v>
      </c>
      <c r="L186" s="101"/>
    </row>
    <row r="187" spans="1:14" ht="15.6" x14ac:dyDescent="0.3">
      <c r="A187" s="94" t="s">
        <v>14</v>
      </c>
      <c r="B187" s="94"/>
      <c r="C187" s="99"/>
      <c r="D187" s="99"/>
      <c r="E187" s="99"/>
      <c r="F187" s="99"/>
      <c r="G187" s="99"/>
      <c r="H187" s="95">
        <v>0</v>
      </c>
      <c r="I187" s="95">
        <v>0</v>
      </c>
      <c r="J187" s="95">
        <v>0</v>
      </c>
      <c r="K187" s="95">
        <v>0</v>
      </c>
      <c r="L187" s="96"/>
    </row>
    <row r="188" spans="1:14" ht="15.6" x14ac:dyDescent="0.3">
      <c r="A188" s="240" t="s">
        <v>19</v>
      </c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</row>
    <row r="189" spans="1:14" ht="69" customHeight="1" x14ac:dyDescent="0.3">
      <c r="A189" s="89" t="s">
        <v>3</v>
      </c>
      <c r="B189" s="103" t="s">
        <v>207</v>
      </c>
      <c r="C189" s="11" t="s">
        <v>38</v>
      </c>
      <c r="D189" s="11">
        <v>20</v>
      </c>
      <c r="E189" s="10" t="s">
        <v>203</v>
      </c>
      <c r="F189" s="10" t="s">
        <v>110</v>
      </c>
      <c r="G189" s="11"/>
      <c r="H189" s="11"/>
      <c r="I189" s="171">
        <v>80</v>
      </c>
      <c r="J189" s="11"/>
      <c r="K189" s="34">
        <v>80</v>
      </c>
      <c r="L189" s="101"/>
    </row>
    <row r="190" spans="1:14" ht="15.6" x14ac:dyDescent="0.3">
      <c r="A190" s="109" t="s">
        <v>14</v>
      </c>
      <c r="B190" s="109"/>
      <c r="C190" s="108"/>
      <c r="D190" s="108"/>
      <c r="E190" s="108"/>
      <c r="F190" s="108"/>
      <c r="G190" s="108"/>
      <c r="H190" s="244"/>
      <c r="I190" s="244">
        <f>I189</f>
        <v>80</v>
      </c>
      <c r="J190" s="244">
        <v>0</v>
      </c>
      <c r="K190" s="244">
        <f>K189</f>
        <v>80</v>
      </c>
      <c r="L190" s="172"/>
    </row>
    <row r="191" spans="1:14" s="40" customFormat="1" ht="15.6" x14ac:dyDescent="0.3">
      <c r="A191" s="234" t="s">
        <v>102</v>
      </c>
      <c r="B191" s="235"/>
      <c r="C191" s="29"/>
      <c r="D191" s="29"/>
      <c r="E191" s="29"/>
      <c r="F191" s="29"/>
      <c r="G191" s="205">
        <f>G190+G187+G184+G179+G176</f>
        <v>0</v>
      </c>
      <c r="H191" s="205">
        <f>H190+H187+H184+H179+H176</f>
        <v>8</v>
      </c>
      <c r="I191" s="205">
        <f t="shared" ref="I191:K191" si="20">I190+I187+I184+I179+I176</f>
        <v>155</v>
      </c>
      <c r="J191" s="205">
        <f t="shared" si="20"/>
        <v>0</v>
      </c>
      <c r="K191" s="205">
        <f t="shared" si="20"/>
        <v>9513</v>
      </c>
      <c r="L191" s="206"/>
      <c r="M191" s="49"/>
      <c r="N191" s="52"/>
    </row>
    <row r="192" spans="1:14" ht="15.6" x14ac:dyDescent="0.3">
      <c r="A192" s="218" t="s">
        <v>120</v>
      </c>
      <c r="B192" s="218"/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</row>
    <row r="193" spans="1:13" ht="15.6" x14ac:dyDescent="0.3">
      <c r="A193" s="196" t="s">
        <v>15</v>
      </c>
      <c r="B193" s="197"/>
      <c r="C193" s="197"/>
      <c r="D193" s="197"/>
      <c r="E193" s="197"/>
      <c r="F193" s="197"/>
      <c r="G193" s="197"/>
      <c r="H193" s="197"/>
      <c r="I193" s="197"/>
      <c r="J193" s="197"/>
      <c r="K193" s="197"/>
      <c r="L193" s="198"/>
    </row>
    <row r="194" spans="1:13" ht="15.6" x14ac:dyDescent="0.3">
      <c r="A194" s="94" t="s">
        <v>14</v>
      </c>
      <c r="B194" s="94"/>
      <c r="C194" s="99"/>
      <c r="D194" s="99"/>
      <c r="E194" s="99"/>
      <c r="F194" s="99"/>
      <c r="G194" s="94">
        <v>0</v>
      </c>
      <c r="H194" s="94">
        <v>0</v>
      </c>
      <c r="I194" s="94">
        <v>0</v>
      </c>
      <c r="J194" s="94">
        <v>0</v>
      </c>
      <c r="K194" s="94">
        <v>0</v>
      </c>
      <c r="L194" s="96"/>
    </row>
    <row r="195" spans="1:13" ht="15.6" x14ac:dyDescent="0.3">
      <c r="A195" s="200" t="s">
        <v>16</v>
      </c>
      <c r="B195" s="201"/>
      <c r="C195" s="201"/>
      <c r="D195" s="201"/>
      <c r="E195" s="201"/>
      <c r="F195" s="201"/>
      <c r="G195" s="201"/>
      <c r="H195" s="201"/>
      <c r="I195" s="201"/>
      <c r="J195" s="201"/>
      <c r="K195" s="201"/>
      <c r="L195" s="202"/>
    </row>
    <row r="196" spans="1:13" ht="78" x14ac:dyDescent="0.3">
      <c r="A196" s="89" t="s">
        <v>67</v>
      </c>
      <c r="B196" s="2" t="s">
        <v>121</v>
      </c>
      <c r="C196" s="12" t="s">
        <v>122</v>
      </c>
      <c r="D196" s="12">
        <v>400</v>
      </c>
      <c r="E196" s="2" t="s">
        <v>120</v>
      </c>
      <c r="F196" s="2" t="s">
        <v>123</v>
      </c>
      <c r="G196" s="93">
        <v>0</v>
      </c>
      <c r="H196" s="34">
        <v>0</v>
      </c>
      <c r="I196" s="34">
        <v>10</v>
      </c>
      <c r="J196" s="12">
        <v>0</v>
      </c>
      <c r="K196" s="34">
        <v>10</v>
      </c>
      <c r="L196" s="104" t="s">
        <v>313</v>
      </c>
    </row>
    <row r="197" spans="1:13" ht="15.6" x14ac:dyDescent="0.3">
      <c r="A197" s="94" t="s">
        <v>14</v>
      </c>
      <c r="B197" s="94"/>
      <c r="C197" s="99"/>
      <c r="D197" s="99"/>
      <c r="E197" s="99"/>
      <c r="F197" s="99"/>
      <c r="G197" s="199">
        <v>0</v>
      </c>
      <c r="H197" s="95">
        <f>H196</f>
        <v>0</v>
      </c>
      <c r="I197" s="95">
        <f>I196</f>
        <v>10</v>
      </c>
      <c r="J197" s="94">
        <v>0</v>
      </c>
      <c r="K197" s="95">
        <f>I197+H197</f>
        <v>10</v>
      </c>
      <c r="L197" s="97">
        <f t="shared" ref="L197" si="21">SUM(H197:K197)</f>
        <v>20</v>
      </c>
    </row>
    <row r="198" spans="1:13" ht="15.6" x14ac:dyDescent="0.3">
      <c r="A198" s="200" t="s">
        <v>17</v>
      </c>
      <c r="B198" s="201"/>
      <c r="C198" s="201"/>
      <c r="D198" s="201"/>
      <c r="E198" s="201"/>
      <c r="F198" s="201"/>
      <c r="G198" s="201"/>
      <c r="H198" s="201"/>
      <c r="I198" s="201"/>
      <c r="J198" s="201"/>
      <c r="K198" s="201"/>
      <c r="L198" s="202"/>
    </row>
    <row r="199" spans="1:13" s="33" customFormat="1" ht="78" x14ac:dyDescent="0.3">
      <c r="A199" s="4">
        <v>3.1</v>
      </c>
      <c r="B199" s="67" t="s">
        <v>314</v>
      </c>
      <c r="C199" s="67" t="s">
        <v>315</v>
      </c>
      <c r="D199" s="67">
        <v>2</v>
      </c>
      <c r="E199" s="67" t="s">
        <v>120</v>
      </c>
      <c r="F199" s="67" t="s">
        <v>316</v>
      </c>
      <c r="G199" s="67">
        <v>0</v>
      </c>
      <c r="H199" s="67">
        <v>0</v>
      </c>
      <c r="I199" s="67">
        <v>153.6</v>
      </c>
      <c r="J199" s="67">
        <v>0</v>
      </c>
      <c r="K199" s="67">
        <v>153.6</v>
      </c>
      <c r="L199" s="67" t="s">
        <v>317</v>
      </c>
      <c r="M199" s="58"/>
    </row>
    <row r="200" spans="1:13" ht="15.6" x14ac:dyDescent="0.3">
      <c r="A200" s="94" t="s">
        <v>14</v>
      </c>
      <c r="B200" s="94"/>
      <c r="C200" s="99"/>
      <c r="D200" s="99"/>
      <c r="E200" s="99"/>
      <c r="F200" s="99"/>
      <c r="G200" s="94">
        <v>0</v>
      </c>
      <c r="H200" s="94">
        <v>0</v>
      </c>
      <c r="I200" s="94">
        <v>0</v>
      </c>
      <c r="J200" s="94">
        <v>0</v>
      </c>
      <c r="K200" s="94">
        <f>K199</f>
        <v>153.6</v>
      </c>
      <c r="L200" s="96"/>
    </row>
    <row r="201" spans="1:13" ht="15.6" x14ac:dyDescent="0.3">
      <c r="A201" s="200" t="s">
        <v>18</v>
      </c>
      <c r="B201" s="201"/>
      <c r="C201" s="201"/>
      <c r="D201" s="201"/>
      <c r="E201" s="201"/>
      <c r="F201" s="201"/>
      <c r="G201" s="201"/>
      <c r="H201" s="201"/>
      <c r="I201" s="201"/>
      <c r="J201" s="201"/>
      <c r="K201" s="201"/>
      <c r="L201" s="202"/>
    </row>
    <row r="202" spans="1:13" ht="15.6" x14ac:dyDescent="0.3">
      <c r="A202" s="94" t="s">
        <v>14</v>
      </c>
      <c r="B202" s="94"/>
      <c r="C202" s="99"/>
      <c r="D202" s="99"/>
      <c r="E202" s="99"/>
      <c r="F202" s="99"/>
      <c r="G202" s="94">
        <v>0</v>
      </c>
      <c r="H202" s="94">
        <v>0</v>
      </c>
      <c r="I202" s="94">
        <v>0</v>
      </c>
      <c r="J202" s="94">
        <v>0</v>
      </c>
      <c r="K202" s="94">
        <v>0</v>
      </c>
      <c r="L202" s="96"/>
    </row>
    <row r="203" spans="1:13" ht="15.6" x14ac:dyDescent="0.3">
      <c r="A203" s="203" t="s">
        <v>19</v>
      </c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</row>
    <row r="204" spans="1:13" ht="15.6" x14ac:dyDescent="0.3">
      <c r="A204" s="94" t="s">
        <v>14</v>
      </c>
      <c r="B204" s="94"/>
      <c r="C204" s="99"/>
      <c r="D204" s="99"/>
      <c r="E204" s="99"/>
      <c r="F204" s="99"/>
      <c r="G204" s="94">
        <v>0</v>
      </c>
      <c r="H204" s="94">
        <v>0</v>
      </c>
      <c r="I204" s="94">
        <v>0</v>
      </c>
      <c r="J204" s="94">
        <v>0</v>
      </c>
      <c r="K204" s="94">
        <v>0</v>
      </c>
      <c r="L204" s="96"/>
    </row>
    <row r="205" spans="1:13" s="30" customFormat="1" ht="15.6" x14ac:dyDescent="0.3">
      <c r="A205" s="245" t="s">
        <v>102</v>
      </c>
      <c r="B205" s="246"/>
      <c r="C205" s="114"/>
      <c r="D205" s="114"/>
      <c r="E205" s="114"/>
      <c r="F205" s="114"/>
      <c r="G205" s="115">
        <f>G204+G202+G200+G197+G194</f>
        <v>0</v>
      </c>
      <c r="H205" s="115">
        <f>H204+H202+H200+H197+H194</f>
        <v>0</v>
      </c>
      <c r="I205" s="115">
        <f>I204+I202+I200+I197+I194</f>
        <v>10</v>
      </c>
      <c r="J205" s="115">
        <f>J204+J202+J200+J197+J194</f>
        <v>0</v>
      </c>
      <c r="K205" s="115">
        <f>K204+K202+K200+K197+K194</f>
        <v>163.6</v>
      </c>
      <c r="L205" s="116">
        <f t="shared" ref="L205" si="22">L204+L202+L200+L197+L194</f>
        <v>20</v>
      </c>
      <c r="M205" s="49"/>
    </row>
    <row r="206" spans="1:13" ht="15.6" x14ac:dyDescent="0.3">
      <c r="A206" s="218" t="s">
        <v>124</v>
      </c>
      <c r="B206" s="218"/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</row>
    <row r="207" spans="1:13" ht="15.6" x14ac:dyDescent="0.3">
      <c r="A207" s="196" t="s">
        <v>15</v>
      </c>
      <c r="B207" s="197"/>
      <c r="C207" s="197"/>
      <c r="D207" s="197"/>
      <c r="E207" s="197"/>
      <c r="F207" s="197"/>
      <c r="G207" s="197"/>
      <c r="H207" s="197"/>
      <c r="I207" s="197"/>
      <c r="J207" s="197"/>
      <c r="K207" s="197"/>
      <c r="L207" s="247"/>
    </row>
    <row r="208" spans="1:13" ht="46.8" x14ac:dyDescent="0.3">
      <c r="A208" s="89" t="s">
        <v>0</v>
      </c>
      <c r="B208" s="103" t="s">
        <v>208</v>
      </c>
      <c r="C208" s="2" t="s">
        <v>32</v>
      </c>
      <c r="D208" s="93">
        <v>2</v>
      </c>
      <c r="E208" s="2" t="s">
        <v>125</v>
      </c>
      <c r="F208" s="2" t="s">
        <v>99</v>
      </c>
      <c r="G208" s="93">
        <v>49.5</v>
      </c>
      <c r="H208" s="12"/>
      <c r="I208" s="12"/>
      <c r="J208" s="12"/>
      <c r="K208" s="12">
        <v>49.5</v>
      </c>
      <c r="L208" s="173" t="s">
        <v>105</v>
      </c>
    </row>
    <row r="209" spans="1:12" ht="46.8" x14ac:dyDescent="0.3">
      <c r="A209" s="89" t="s">
        <v>22</v>
      </c>
      <c r="B209" s="103" t="s">
        <v>126</v>
      </c>
      <c r="C209" s="2" t="s">
        <v>28</v>
      </c>
      <c r="D209" s="93">
        <v>1</v>
      </c>
      <c r="E209" s="2" t="s">
        <v>125</v>
      </c>
      <c r="F209" s="2" t="s">
        <v>99</v>
      </c>
      <c r="G209" s="93">
        <v>2</v>
      </c>
      <c r="H209" s="12"/>
      <c r="I209" s="12"/>
      <c r="J209" s="12"/>
      <c r="K209" s="12">
        <v>2</v>
      </c>
      <c r="L209" s="173" t="s">
        <v>105</v>
      </c>
    </row>
    <row r="210" spans="1:12" ht="15.6" x14ac:dyDescent="0.3">
      <c r="A210" s="94" t="s">
        <v>14</v>
      </c>
      <c r="B210" s="94"/>
      <c r="C210" s="99"/>
      <c r="D210" s="99"/>
      <c r="E210" s="99"/>
      <c r="F210" s="99"/>
      <c r="G210" s="94">
        <f>SUM(G208:G209)</f>
        <v>51.5</v>
      </c>
      <c r="H210" s="94">
        <f>SUM(H208:H209)</f>
        <v>0</v>
      </c>
      <c r="I210" s="94">
        <f>SUM(I208:I209)</f>
        <v>0</v>
      </c>
      <c r="J210" s="94">
        <f>SUM(J208:J209)</f>
        <v>0</v>
      </c>
      <c r="K210" s="94">
        <f>SUM(K208:K209)</f>
        <v>51.5</v>
      </c>
      <c r="L210" s="215">
        <f t="shared" ref="L210" si="23">SUM(L208:L209)</f>
        <v>0</v>
      </c>
    </row>
    <row r="211" spans="1:12" ht="15.6" x14ac:dyDescent="0.3">
      <c r="A211" s="200" t="s">
        <v>16</v>
      </c>
      <c r="B211" s="201"/>
      <c r="C211" s="201"/>
      <c r="D211" s="201"/>
      <c r="E211" s="201"/>
      <c r="F211" s="201"/>
      <c r="G211" s="201"/>
      <c r="H211" s="201"/>
      <c r="I211" s="201"/>
      <c r="J211" s="201"/>
      <c r="K211" s="201"/>
      <c r="L211" s="202"/>
    </row>
    <row r="212" spans="1:12" ht="62.4" x14ac:dyDescent="0.3">
      <c r="A212" s="89" t="s">
        <v>67</v>
      </c>
      <c r="B212" s="2" t="s">
        <v>127</v>
      </c>
      <c r="C212" s="93" t="s">
        <v>28</v>
      </c>
      <c r="D212" s="93">
        <v>310</v>
      </c>
      <c r="E212" s="2" t="s">
        <v>125</v>
      </c>
      <c r="F212" s="2" t="s">
        <v>321</v>
      </c>
      <c r="G212" s="31">
        <v>93</v>
      </c>
      <c r="H212" s="12"/>
      <c r="I212" s="12"/>
      <c r="J212" s="12"/>
      <c r="K212" s="34">
        <v>93</v>
      </c>
      <c r="L212" s="173" t="s">
        <v>322</v>
      </c>
    </row>
    <row r="213" spans="1:12" ht="78" x14ac:dyDescent="0.3">
      <c r="A213" s="89" t="s">
        <v>91</v>
      </c>
      <c r="B213" s="2" t="s">
        <v>323</v>
      </c>
      <c r="C213" s="93" t="s">
        <v>32</v>
      </c>
      <c r="D213" s="93">
        <v>4</v>
      </c>
      <c r="E213" s="2" t="s">
        <v>125</v>
      </c>
      <c r="F213" s="2" t="s">
        <v>99</v>
      </c>
      <c r="G213" s="174">
        <v>10</v>
      </c>
      <c r="H213" s="12"/>
      <c r="I213" s="12"/>
      <c r="J213" s="12"/>
      <c r="K213" s="34">
        <v>10</v>
      </c>
      <c r="L213" s="173" t="s">
        <v>119</v>
      </c>
    </row>
    <row r="214" spans="1:12" ht="140.4" x14ac:dyDescent="0.3">
      <c r="A214" s="89" t="s">
        <v>92</v>
      </c>
      <c r="B214" s="103" t="s">
        <v>128</v>
      </c>
      <c r="C214" s="12" t="s">
        <v>129</v>
      </c>
      <c r="D214" s="12">
        <v>11</v>
      </c>
      <c r="E214" s="2" t="s">
        <v>125</v>
      </c>
      <c r="F214" s="175" t="s">
        <v>324</v>
      </c>
      <c r="G214" s="31">
        <v>11.7</v>
      </c>
      <c r="H214" s="12"/>
      <c r="I214" s="12"/>
      <c r="J214" s="12"/>
      <c r="K214" s="34">
        <v>11.7</v>
      </c>
      <c r="L214" s="173" t="s">
        <v>209</v>
      </c>
    </row>
    <row r="215" spans="1:12" ht="46.8" x14ac:dyDescent="0.3">
      <c r="A215" s="89" t="s">
        <v>93</v>
      </c>
      <c r="B215" s="103" t="s">
        <v>130</v>
      </c>
      <c r="C215" s="12" t="s">
        <v>25</v>
      </c>
      <c r="D215" s="12">
        <v>20</v>
      </c>
      <c r="E215" s="2" t="s">
        <v>125</v>
      </c>
      <c r="F215" s="2" t="s">
        <v>325</v>
      </c>
      <c r="G215" s="174">
        <v>14.6</v>
      </c>
      <c r="H215" s="12"/>
      <c r="I215" s="12"/>
      <c r="J215" s="12"/>
      <c r="K215" s="34">
        <v>14.6</v>
      </c>
      <c r="L215" s="173" t="s">
        <v>118</v>
      </c>
    </row>
    <row r="216" spans="1:12" ht="46.8" x14ac:dyDescent="0.3">
      <c r="A216" s="89" t="s">
        <v>132</v>
      </c>
      <c r="B216" s="103" t="s">
        <v>133</v>
      </c>
      <c r="C216" s="12" t="s">
        <v>25</v>
      </c>
      <c r="D216" s="12">
        <v>1</v>
      </c>
      <c r="E216" s="2" t="s">
        <v>125</v>
      </c>
      <c r="F216" s="2" t="s">
        <v>35</v>
      </c>
      <c r="G216" s="31">
        <v>0</v>
      </c>
      <c r="H216" s="12"/>
      <c r="I216" s="12"/>
      <c r="J216" s="12"/>
      <c r="K216" s="34">
        <v>0</v>
      </c>
      <c r="L216" s="173" t="s">
        <v>134</v>
      </c>
    </row>
    <row r="217" spans="1:12" ht="46.8" x14ac:dyDescent="0.3">
      <c r="A217" s="89" t="s">
        <v>94</v>
      </c>
      <c r="B217" s="103" t="s">
        <v>135</v>
      </c>
      <c r="C217" s="12" t="s">
        <v>32</v>
      </c>
      <c r="D217" s="12">
        <v>1</v>
      </c>
      <c r="E217" s="2" t="s">
        <v>125</v>
      </c>
      <c r="F217" s="2" t="s">
        <v>99</v>
      </c>
      <c r="G217" s="31">
        <v>1.5</v>
      </c>
      <c r="H217" s="12"/>
      <c r="I217" s="12"/>
      <c r="J217" s="12"/>
      <c r="K217" s="34">
        <v>1.5</v>
      </c>
      <c r="L217" s="176" t="s">
        <v>136</v>
      </c>
    </row>
    <row r="218" spans="1:12" ht="46.8" x14ac:dyDescent="0.3">
      <c r="A218" s="89" t="s">
        <v>96</v>
      </c>
      <c r="B218" s="103" t="s">
        <v>138</v>
      </c>
      <c r="C218" s="12" t="s">
        <v>139</v>
      </c>
      <c r="D218" s="12">
        <v>8</v>
      </c>
      <c r="E218" s="2" t="s">
        <v>125</v>
      </c>
      <c r="F218" s="2" t="s">
        <v>140</v>
      </c>
      <c r="G218" s="31">
        <v>4.5</v>
      </c>
      <c r="H218" s="12"/>
      <c r="I218" s="12"/>
      <c r="J218" s="12"/>
      <c r="K218" s="34">
        <v>4.5</v>
      </c>
      <c r="L218" s="176" t="s">
        <v>141</v>
      </c>
    </row>
    <row r="219" spans="1:12" ht="62.4" x14ac:dyDescent="0.3">
      <c r="A219" s="89" t="s">
        <v>137</v>
      </c>
      <c r="B219" s="103" t="s">
        <v>326</v>
      </c>
      <c r="C219" s="93" t="s">
        <v>142</v>
      </c>
      <c r="D219" s="12">
        <v>1</v>
      </c>
      <c r="E219" s="2" t="s">
        <v>125</v>
      </c>
      <c r="F219" s="2" t="s">
        <v>327</v>
      </c>
      <c r="G219" s="174">
        <v>9.3000000000000007</v>
      </c>
      <c r="H219" s="12"/>
      <c r="I219" s="12"/>
      <c r="J219" s="12"/>
      <c r="K219" s="34">
        <v>9.3000000000000007</v>
      </c>
      <c r="L219" s="176" t="s">
        <v>328</v>
      </c>
    </row>
    <row r="220" spans="1:12" ht="93.6" x14ac:dyDescent="0.3">
      <c r="A220" s="89"/>
      <c r="B220" s="103" t="s">
        <v>329</v>
      </c>
      <c r="C220" s="93" t="s">
        <v>170</v>
      </c>
      <c r="D220" s="12">
        <v>2</v>
      </c>
      <c r="E220" s="2" t="s">
        <v>125</v>
      </c>
      <c r="F220" s="2" t="s">
        <v>330</v>
      </c>
      <c r="G220" s="174">
        <v>33.6</v>
      </c>
      <c r="H220" s="12"/>
      <c r="I220" s="12"/>
      <c r="J220" s="12"/>
      <c r="K220" s="34">
        <v>33.6</v>
      </c>
      <c r="L220" s="176" t="s">
        <v>322</v>
      </c>
    </row>
    <row r="221" spans="1:12" ht="46.8" x14ac:dyDescent="0.3">
      <c r="A221" s="89" t="s">
        <v>97</v>
      </c>
      <c r="B221" s="103" t="s">
        <v>331</v>
      </c>
      <c r="C221" s="93" t="s">
        <v>170</v>
      </c>
      <c r="D221" s="12">
        <v>1</v>
      </c>
      <c r="E221" s="2" t="s">
        <v>125</v>
      </c>
      <c r="F221" s="2" t="s">
        <v>332</v>
      </c>
      <c r="G221" s="174">
        <v>22.7</v>
      </c>
      <c r="H221" s="12"/>
      <c r="I221" s="12"/>
      <c r="J221" s="12"/>
      <c r="K221" s="34">
        <v>22.7</v>
      </c>
      <c r="L221" s="176" t="s">
        <v>322</v>
      </c>
    </row>
    <row r="222" spans="1:12" ht="15.6" x14ac:dyDescent="0.3">
      <c r="A222" s="94" t="s">
        <v>14</v>
      </c>
      <c r="B222" s="94"/>
      <c r="C222" s="99"/>
      <c r="D222" s="99"/>
      <c r="E222" s="99"/>
      <c r="F222" s="99"/>
      <c r="G222" s="94">
        <f>SUM(G212:G221)</f>
        <v>200.9</v>
      </c>
      <c r="H222" s="94">
        <f>SUM(H212:H221)</f>
        <v>0</v>
      </c>
      <c r="I222" s="94">
        <f>SUM(I212:I221)</f>
        <v>0</v>
      </c>
      <c r="J222" s="94">
        <f>SUM(J212:J221)</f>
        <v>0</v>
      </c>
      <c r="K222" s="94">
        <f>SUM(K212:K221)</f>
        <v>200.9</v>
      </c>
      <c r="L222" s="215">
        <f t="shared" ref="L222" si="24">SUM(L212:L221)</f>
        <v>0</v>
      </c>
    </row>
    <row r="223" spans="1:12" ht="15.6" x14ac:dyDescent="0.3">
      <c r="A223" s="200" t="s">
        <v>17</v>
      </c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2"/>
    </row>
    <row r="224" spans="1:12" ht="15.6" x14ac:dyDescent="0.3">
      <c r="A224" s="94" t="s">
        <v>14</v>
      </c>
      <c r="B224" s="94"/>
      <c r="C224" s="99"/>
      <c r="D224" s="99"/>
      <c r="E224" s="99"/>
      <c r="F224" s="99"/>
      <c r="G224" s="94">
        <v>0</v>
      </c>
      <c r="H224" s="94">
        <v>0</v>
      </c>
      <c r="I224" s="94">
        <v>0</v>
      </c>
      <c r="J224" s="94">
        <v>0</v>
      </c>
      <c r="K224" s="94">
        <v>0</v>
      </c>
      <c r="L224" s="96"/>
    </row>
    <row r="225" spans="1:14" ht="15.6" x14ac:dyDescent="0.3">
      <c r="A225" s="200" t="s">
        <v>18</v>
      </c>
      <c r="B225" s="201"/>
      <c r="C225" s="201"/>
      <c r="D225" s="201"/>
      <c r="E225" s="201"/>
      <c r="F225" s="201"/>
      <c r="G225" s="201"/>
      <c r="H225" s="201"/>
      <c r="I225" s="201"/>
      <c r="J225" s="201"/>
      <c r="K225" s="201"/>
      <c r="L225" s="202"/>
    </row>
    <row r="226" spans="1:14" s="33" customFormat="1" ht="140.4" x14ac:dyDescent="0.3">
      <c r="A226" s="177" t="s">
        <v>333</v>
      </c>
      <c r="B226" s="178" t="s">
        <v>334</v>
      </c>
      <c r="C226" s="179" t="s">
        <v>170</v>
      </c>
      <c r="D226" s="180">
        <v>1</v>
      </c>
      <c r="E226" s="181" t="s">
        <v>125</v>
      </c>
      <c r="F226" s="182" t="s">
        <v>335</v>
      </c>
      <c r="G226" s="183">
        <v>78</v>
      </c>
      <c r="H226" s="180"/>
      <c r="I226" s="180"/>
      <c r="J226" s="180"/>
      <c r="K226" s="183">
        <f t="shared" ref="K226:K229" si="25">SUM(G226:J226)</f>
        <v>78</v>
      </c>
      <c r="L226" s="63" t="s">
        <v>186</v>
      </c>
      <c r="M226" s="58"/>
    </row>
    <row r="227" spans="1:14" s="33" customFormat="1" ht="140.4" x14ac:dyDescent="0.3">
      <c r="A227" s="184" t="s">
        <v>336</v>
      </c>
      <c r="B227" s="178" t="s">
        <v>337</v>
      </c>
      <c r="C227" s="185" t="s">
        <v>170</v>
      </c>
      <c r="D227" s="186">
        <v>1</v>
      </c>
      <c r="E227" s="182" t="s">
        <v>125</v>
      </c>
      <c r="F227" s="187" t="s">
        <v>99</v>
      </c>
      <c r="G227" s="188">
        <v>7.1</v>
      </c>
      <c r="H227" s="186"/>
      <c r="I227" s="186"/>
      <c r="J227" s="186"/>
      <c r="K227" s="188">
        <f t="shared" si="25"/>
        <v>7.1</v>
      </c>
      <c r="L227" s="189" t="s">
        <v>168</v>
      </c>
      <c r="M227" s="58"/>
    </row>
    <row r="228" spans="1:14" s="33" customFormat="1" ht="140.4" x14ac:dyDescent="0.3">
      <c r="A228" s="184" t="s">
        <v>338</v>
      </c>
      <c r="B228" s="178" t="s">
        <v>339</v>
      </c>
      <c r="C228" s="185" t="s">
        <v>170</v>
      </c>
      <c r="D228" s="186">
        <v>2</v>
      </c>
      <c r="E228" s="182" t="s">
        <v>125</v>
      </c>
      <c r="F228" s="187" t="s">
        <v>99</v>
      </c>
      <c r="G228" s="188">
        <v>57</v>
      </c>
      <c r="H228" s="186"/>
      <c r="I228" s="186"/>
      <c r="J228" s="186"/>
      <c r="K228" s="188">
        <f t="shared" si="25"/>
        <v>57</v>
      </c>
      <c r="L228" s="189" t="s">
        <v>168</v>
      </c>
      <c r="M228" s="58"/>
    </row>
    <row r="229" spans="1:14" s="33" customFormat="1" ht="140.4" x14ac:dyDescent="0.3">
      <c r="A229" s="184" t="s">
        <v>340</v>
      </c>
      <c r="B229" s="178" t="s">
        <v>341</v>
      </c>
      <c r="C229" s="185" t="s">
        <v>170</v>
      </c>
      <c r="D229" s="186">
        <v>2</v>
      </c>
      <c r="E229" s="182" t="s">
        <v>125</v>
      </c>
      <c r="F229" s="187" t="s">
        <v>99</v>
      </c>
      <c r="G229" s="188">
        <v>47.2</v>
      </c>
      <c r="H229" s="186"/>
      <c r="I229" s="186"/>
      <c r="J229" s="186"/>
      <c r="K229" s="188">
        <f t="shared" si="25"/>
        <v>47.2</v>
      </c>
      <c r="L229" s="189" t="s">
        <v>168</v>
      </c>
      <c r="M229" s="58"/>
    </row>
    <row r="230" spans="1:14" s="33" customFormat="1" ht="124.8" x14ac:dyDescent="0.3">
      <c r="A230" s="177" t="s">
        <v>342</v>
      </c>
      <c r="B230" s="178" t="s">
        <v>343</v>
      </c>
      <c r="C230" s="179" t="s">
        <v>170</v>
      </c>
      <c r="D230" s="180">
        <v>1</v>
      </c>
      <c r="E230" s="181" t="s">
        <v>125</v>
      </c>
      <c r="F230" s="181" t="s">
        <v>344</v>
      </c>
      <c r="G230" s="188">
        <v>2054.4</v>
      </c>
      <c r="H230" s="180"/>
      <c r="I230" s="190">
        <v>1457.3</v>
      </c>
      <c r="J230" s="180"/>
      <c r="K230" s="183">
        <f>SUM(G230:J230)</f>
        <v>3511.7</v>
      </c>
      <c r="L230" s="63" t="s">
        <v>345</v>
      </c>
      <c r="M230" s="58"/>
    </row>
    <row r="231" spans="1:14" ht="15.6" x14ac:dyDescent="0.3">
      <c r="A231" s="94" t="s">
        <v>14</v>
      </c>
      <c r="B231" s="94"/>
      <c r="C231" s="99"/>
      <c r="D231" s="99"/>
      <c r="E231" s="99"/>
      <c r="F231" s="99"/>
      <c r="G231" s="95">
        <f t="shared" ref="G231:J231" si="26">G230+G229+G228+G227+G226</f>
        <v>2243.6999999999998</v>
      </c>
      <c r="H231" s="95">
        <f t="shared" si="26"/>
        <v>0</v>
      </c>
      <c r="I231" s="95">
        <f t="shared" si="26"/>
        <v>1457.3</v>
      </c>
      <c r="J231" s="95">
        <f t="shared" si="26"/>
        <v>0</v>
      </c>
      <c r="K231" s="95">
        <f>K230+K229+K228+K227+K226</f>
        <v>3700.9999999999995</v>
      </c>
      <c r="L231" s="97" t="e">
        <f>SUM(#REF!)</f>
        <v>#REF!</v>
      </c>
    </row>
    <row r="232" spans="1:14" ht="15.6" x14ac:dyDescent="0.3">
      <c r="A232" s="203" t="s">
        <v>19</v>
      </c>
      <c r="B232" s="203"/>
      <c r="C232" s="203"/>
      <c r="D232" s="203"/>
      <c r="E232" s="203"/>
      <c r="F232" s="203"/>
      <c r="G232" s="203"/>
      <c r="H232" s="203"/>
      <c r="I232" s="203"/>
      <c r="J232" s="203"/>
      <c r="K232" s="203"/>
      <c r="L232" s="203"/>
    </row>
    <row r="233" spans="1:14" ht="46.8" x14ac:dyDescent="0.3">
      <c r="A233" s="42">
        <v>44931</v>
      </c>
      <c r="B233" s="43" t="s">
        <v>346</v>
      </c>
      <c r="C233" s="43" t="s">
        <v>170</v>
      </c>
      <c r="D233" s="43">
        <v>1</v>
      </c>
      <c r="E233" s="43" t="s">
        <v>125</v>
      </c>
      <c r="F233" s="43" t="s">
        <v>244</v>
      </c>
      <c r="G233" s="43">
        <v>12.6</v>
      </c>
      <c r="H233" s="43"/>
      <c r="I233" s="43"/>
      <c r="J233" s="43"/>
      <c r="K233" s="43">
        <v>12.6</v>
      </c>
      <c r="L233" s="51" t="s">
        <v>186</v>
      </c>
    </row>
    <row r="234" spans="1:14" ht="15.6" x14ac:dyDescent="0.3">
      <c r="A234" s="109" t="s">
        <v>14</v>
      </c>
      <c r="B234" s="109"/>
      <c r="C234" s="108"/>
      <c r="D234" s="108"/>
      <c r="E234" s="108"/>
      <c r="F234" s="108"/>
      <c r="G234" s="109">
        <v>0</v>
      </c>
      <c r="H234" s="109">
        <v>0</v>
      </c>
      <c r="I234" s="109">
        <v>0</v>
      </c>
      <c r="J234" s="109">
        <v>0</v>
      </c>
      <c r="K234" s="109">
        <f>K233</f>
        <v>12.6</v>
      </c>
      <c r="L234" s="172"/>
    </row>
    <row r="235" spans="1:14" s="40" customFormat="1" ht="15.6" x14ac:dyDescent="0.3">
      <c r="A235" s="229" t="s">
        <v>102</v>
      </c>
      <c r="B235" s="28"/>
      <c r="C235" s="29"/>
      <c r="D235" s="29"/>
      <c r="E235" s="29"/>
      <c r="F235" s="29"/>
      <c r="G235" s="205">
        <f>G234+G231+G224+G222+G210</f>
        <v>2496.1</v>
      </c>
      <c r="H235" s="205">
        <f>H234+H231+H224+H222+H210</f>
        <v>0</v>
      </c>
      <c r="I235" s="205">
        <f>I234+I231+I224+I222+I210</f>
        <v>1457.3</v>
      </c>
      <c r="J235" s="205">
        <f>J234+J231+J224+J222+J210</f>
        <v>0</v>
      </c>
      <c r="K235" s="205">
        <f>K234+K231+K224+K222+K210</f>
        <v>3965.9999999999995</v>
      </c>
      <c r="L235" s="206"/>
      <c r="M235" s="49"/>
      <c r="N235" s="52"/>
    </row>
    <row r="236" spans="1:14" ht="15.6" x14ac:dyDescent="0.3">
      <c r="A236" s="218" t="s">
        <v>144</v>
      </c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</row>
    <row r="237" spans="1:14" s="44" customFormat="1" ht="15.6" x14ac:dyDescent="0.3">
      <c r="A237" s="248" t="s">
        <v>145</v>
      </c>
      <c r="B237" s="249"/>
      <c r="C237" s="249"/>
      <c r="D237" s="249"/>
      <c r="E237" s="249"/>
      <c r="F237" s="249"/>
      <c r="G237" s="249"/>
      <c r="H237" s="249"/>
      <c r="I237" s="249"/>
      <c r="J237" s="249"/>
      <c r="K237" s="249"/>
      <c r="L237" s="250"/>
      <c r="M237" s="49"/>
    </row>
    <row r="238" spans="1:14" ht="31.5" customHeight="1" x14ac:dyDescent="0.3">
      <c r="A238" s="89" t="s">
        <v>0</v>
      </c>
      <c r="B238" s="1" t="s">
        <v>146</v>
      </c>
      <c r="C238" s="18" t="s">
        <v>38</v>
      </c>
      <c r="D238" s="18">
        <v>1</v>
      </c>
      <c r="E238" s="191" t="s">
        <v>347</v>
      </c>
      <c r="F238" s="103" t="s">
        <v>70</v>
      </c>
      <c r="G238" s="12">
        <v>0.1</v>
      </c>
      <c r="H238" s="43">
        <v>0</v>
      </c>
      <c r="I238" s="43">
        <v>0</v>
      </c>
      <c r="J238" s="43">
        <v>0</v>
      </c>
      <c r="K238" s="12">
        <v>0.1</v>
      </c>
      <c r="L238" s="19" t="s">
        <v>105</v>
      </c>
    </row>
    <row r="239" spans="1:14" ht="46.8" x14ac:dyDescent="0.3">
      <c r="A239" s="89" t="s">
        <v>22</v>
      </c>
      <c r="B239" s="1" t="s">
        <v>147</v>
      </c>
      <c r="C239" s="18" t="s">
        <v>38</v>
      </c>
      <c r="D239" s="18">
        <v>4</v>
      </c>
      <c r="E239" s="191" t="s">
        <v>347</v>
      </c>
      <c r="F239" s="103" t="s">
        <v>148</v>
      </c>
      <c r="G239" s="12">
        <v>0.2</v>
      </c>
      <c r="H239" s="43">
        <v>0</v>
      </c>
      <c r="I239" s="43">
        <v>0</v>
      </c>
      <c r="J239" s="43">
        <v>0</v>
      </c>
      <c r="K239" s="12">
        <v>0.2</v>
      </c>
      <c r="L239" s="19" t="s">
        <v>105</v>
      </c>
    </row>
    <row r="240" spans="1:14" ht="78" x14ac:dyDescent="0.3">
      <c r="A240" s="89" t="s">
        <v>23</v>
      </c>
      <c r="B240" s="1" t="s">
        <v>149</v>
      </c>
      <c r="C240" s="18" t="s">
        <v>348</v>
      </c>
      <c r="D240" s="18">
        <v>1</v>
      </c>
      <c r="E240" s="191" t="s">
        <v>347</v>
      </c>
      <c r="F240" s="103" t="s">
        <v>349</v>
      </c>
      <c r="G240" s="12">
        <v>16</v>
      </c>
      <c r="H240" s="43">
        <v>0</v>
      </c>
      <c r="I240" s="43">
        <v>0</v>
      </c>
      <c r="J240" s="43">
        <v>0</v>
      </c>
      <c r="K240" s="12">
        <v>16</v>
      </c>
      <c r="L240" s="19" t="s">
        <v>106</v>
      </c>
    </row>
    <row r="241" spans="1:13" ht="46.8" x14ac:dyDescent="0.3">
      <c r="A241" s="89" t="s">
        <v>24</v>
      </c>
      <c r="B241" s="1" t="s">
        <v>150</v>
      </c>
      <c r="C241" s="18"/>
      <c r="D241" s="18"/>
      <c r="E241" s="191" t="s">
        <v>347</v>
      </c>
      <c r="F241" s="103" t="s">
        <v>151</v>
      </c>
      <c r="G241" s="12">
        <v>7.7</v>
      </c>
      <c r="H241" s="43">
        <v>0</v>
      </c>
      <c r="I241" s="43">
        <v>0</v>
      </c>
      <c r="J241" s="43">
        <v>0</v>
      </c>
      <c r="K241" s="12">
        <v>7.7</v>
      </c>
      <c r="L241" s="19" t="s">
        <v>119</v>
      </c>
    </row>
    <row r="242" spans="1:13" ht="62.4" x14ac:dyDescent="0.3">
      <c r="A242" s="89" t="s">
        <v>34</v>
      </c>
      <c r="B242" s="1" t="s">
        <v>210</v>
      </c>
      <c r="C242" s="18"/>
      <c r="D242" s="18"/>
      <c r="E242" s="191" t="s">
        <v>347</v>
      </c>
      <c r="F242" s="103" t="s">
        <v>70</v>
      </c>
      <c r="G242" s="12"/>
      <c r="H242" s="43">
        <v>0</v>
      </c>
      <c r="I242" s="43">
        <v>0</v>
      </c>
      <c r="J242" s="43">
        <v>0</v>
      </c>
      <c r="K242" s="12"/>
      <c r="L242" s="19" t="s">
        <v>168</v>
      </c>
    </row>
    <row r="243" spans="1:13" ht="62.4" x14ac:dyDescent="0.3">
      <c r="A243" s="89" t="s">
        <v>65</v>
      </c>
      <c r="B243" s="1" t="s">
        <v>100</v>
      </c>
      <c r="C243" s="18"/>
      <c r="D243" s="18"/>
      <c r="E243" s="191" t="s">
        <v>347</v>
      </c>
      <c r="F243" s="103" t="s">
        <v>70</v>
      </c>
      <c r="G243" s="12"/>
      <c r="H243" s="43">
        <v>0</v>
      </c>
      <c r="I243" s="43">
        <v>0</v>
      </c>
      <c r="J243" s="43">
        <v>0</v>
      </c>
      <c r="K243" s="12"/>
      <c r="L243" s="19" t="s">
        <v>106</v>
      </c>
    </row>
    <row r="244" spans="1:13" ht="140.4" x14ac:dyDescent="0.3">
      <c r="A244" s="89" t="s">
        <v>66</v>
      </c>
      <c r="B244" s="1" t="s">
        <v>211</v>
      </c>
      <c r="C244" s="18"/>
      <c r="D244" s="18"/>
      <c r="E244" s="191" t="s">
        <v>347</v>
      </c>
      <c r="F244" s="103" t="s">
        <v>70</v>
      </c>
      <c r="G244" s="12">
        <v>0.1</v>
      </c>
      <c r="H244" s="43">
        <v>0</v>
      </c>
      <c r="I244" s="43">
        <v>0</v>
      </c>
      <c r="J244" s="43">
        <v>0</v>
      </c>
      <c r="K244" s="12">
        <v>0.1</v>
      </c>
      <c r="L244" s="19" t="s">
        <v>106</v>
      </c>
    </row>
    <row r="245" spans="1:13" ht="62.4" x14ac:dyDescent="0.3">
      <c r="A245" s="89" t="s">
        <v>219</v>
      </c>
      <c r="B245" s="1" t="s">
        <v>212</v>
      </c>
      <c r="C245" s="18"/>
      <c r="D245" s="18"/>
      <c r="E245" s="191" t="s">
        <v>347</v>
      </c>
      <c r="F245" s="103" t="s">
        <v>70</v>
      </c>
      <c r="G245" s="12"/>
      <c r="H245" s="43">
        <v>0</v>
      </c>
      <c r="I245" s="43">
        <v>0</v>
      </c>
      <c r="J245" s="43">
        <v>0</v>
      </c>
      <c r="K245" s="12"/>
      <c r="L245" s="19" t="s">
        <v>106</v>
      </c>
    </row>
    <row r="246" spans="1:13" ht="93.6" x14ac:dyDescent="0.3">
      <c r="A246" s="89" t="s">
        <v>220</v>
      </c>
      <c r="B246" s="1" t="s">
        <v>213</v>
      </c>
      <c r="C246" s="18"/>
      <c r="D246" s="18"/>
      <c r="E246" s="191" t="s">
        <v>347</v>
      </c>
      <c r="F246" s="103" t="s">
        <v>70</v>
      </c>
      <c r="G246" s="12"/>
      <c r="H246" s="43">
        <v>0</v>
      </c>
      <c r="I246" s="43">
        <v>0</v>
      </c>
      <c r="J246" s="43">
        <v>0</v>
      </c>
      <c r="K246" s="12"/>
      <c r="L246" s="19" t="s">
        <v>106</v>
      </c>
    </row>
    <row r="247" spans="1:13" ht="62.4" x14ac:dyDescent="0.3">
      <c r="A247" s="89" t="s">
        <v>221</v>
      </c>
      <c r="B247" s="1" t="s">
        <v>214</v>
      </c>
      <c r="C247" s="18"/>
      <c r="D247" s="18"/>
      <c r="E247" s="191" t="s">
        <v>347</v>
      </c>
      <c r="F247" s="103" t="s">
        <v>70</v>
      </c>
      <c r="G247" s="12"/>
      <c r="H247" s="43">
        <v>0</v>
      </c>
      <c r="I247" s="43">
        <v>0</v>
      </c>
      <c r="J247" s="43">
        <v>0</v>
      </c>
      <c r="K247" s="12"/>
      <c r="L247" s="19" t="s">
        <v>106</v>
      </c>
    </row>
    <row r="248" spans="1:13" ht="76.2" customHeight="1" x14ac:dyDescent="0.3">
      <c r="A248" s="89" t="s">
        <v>222</v>
      </c>
      <c r="B248" s="1" t="s">
        <v>215</v>
      </c>
      <c r="C248" s="18"/>
      <c r="D248" s="18"/>
      <c r="E248" s="191" t="s">
        <v>347</v>
      </c>
      <c r="F248" s="103" t="s">
        <v>70</v>
      </c>
      <c r="G248" s="12"/>
      <c r="H248" s="43">
        <v>0</v>
      </c>
      <c r="I248" s="43">
        <v>0</v>
      </c>
      <c r="J248" s="43">
        <v>0</v>
      </c>
      <c r="K248" s="12"/>
      <c r="L248" s="19" t="s">
        <v>106</v>
      </c>
    </row>
    <row r="249" spans="1:13" ht="46.8" x14ac:dyDescent="0.3">
      <c r="A249" s="89" t="s">
        <v>223</v>
      </c>
      <c r="B249" s="1" t="s">
        <v>216</v>
      </c>
      <c r="C249" s="18"/>
      <c r="D249" s="18"/>
      <c r="E249" s="191" t="s">
        <v>347</v>
      </c>
      <c r="F249" s="103" t="s">
        <v>70</v>
      </c>
      <c r="G249" s="12">
        <v>0.1</v>
      </c>
      <c r="H249" s="43">
        <v>0</v>
      </c>
      <c r="I249" s="43">
        <v>0</v>
      </c>
      <c r="J249" s="43">
        <v>0</v>
      </c>
      <c r="K249" s="12">
        <v>0.1</v>
      </c>
      <c r="L249" s="19" t="s">
        <v>106</v>
      </c>
    </row>
    <row r="250" spans="1:13" ht="78" x14ac:dyDescent="0.3">
      <c r="A250" s="89" t="s">
        <v>224</v>
      </c>
      <c r="B250" s="1" t="s">
        <v>217</v>
      </c>
      <c r="C250" s="18"/>
      <c r="D250" s="18"/>
      <c r="E250" s="191" t="s">
        <v>347</v>
      </c>
      <c r="F250" s="103" t="s">
        <v>70</v>
      </c>
      <c r="G250" s="12"/>
      <c r="H250" s="43">
        <v>0</v>
      </c>
      <c r="I250" s="43">
        <v>0</v>
      </c>
      <c r="J250" s="43">
        <v>0</v>
      </c>
      <c r="K250" s="12"/>
      <c r="L250" s="19" t="s">
        <v>106</v>
      </c>
    </row>
    <row r="251" spans="1:13" ht="46.8" x14ac:dyDescent="0.3">
      <c r="A251" s="89" t="s">
        <v>225</v>
      </c>
      <c r="B251" s="1" t="s">
        <v>218</v>
      </c>
      <c r="C251" s="18"/>
      <c r="D251" s="18"/>
      <c r="E251" s="191" t="s">
        <v>347</v>
      </c>
      <c r="F251" s="103" t="s">
        <v>70</v>
      </c>
      <c r="G251" s="12"/>
      <c r="H251" s="43">
        <v>0</v>
      </c>
      <c r="I251" s="43">
        <v>0</v>
      </c>
      <c r="J251" s="43">
        <v>0</v>
      </c>
      <c r="K251" s="12"/>
      <c r="L251" s="19" t="s">
        <v>106</v>
      </c>
    </row>
    <row r="252" spans="1:13" s="45" customFormat="1" ht="15.6" x14ac:dyDescent="0.3">
      <c r="A252" s="99"/>
      <c r="B252" s="192" t="s">
        <v>14</v>
      </c>
      <c r="C252" s="192"/>
      <c r="D252" s="192"/>
      <c r="E252" s="192"/>
      <c r="F252" s="192"/>
      <c r="G252" s="94"/>
      <c r="H252" s="94">
        <f>SUM(G238:G251)</f>
        <v>24.200000000000003</v>
      </c>
      <c r="I252" s="94">
        <f>SUM(I238:I251)</f>
        <v>0</v>
      </c>
      <c r="J252" s="94">
        <f>SUM(J238:J251)</f>
        <v>0</v>
      </c>
      <c r="K252" s="94">
        <f>SUM(K238:K251)</f>
        <v>24.200000000000003</v>
      </c>
      <c r="L252" s="215">
        <f>SUM(L238:L251)</f>
        <v>0</v>
      </c>
      <c r="M252" s="49"/>
    </row>
    <row r="253" spans="1:13" s="44" customFormat="1" ht="15.6" x14ac:dyDescent="0.3">
      <c r="A253" s="251" t="s">
        <v>152</v>
      </c>
      <c r="B253" s="252"/>
      <c r="C253" s="252"/>
      <c r="D253" s="252"/>
      <c r="E253" s="252"/>
      <c r="F253" s="252"/>
      <c r="G253" s="252"/>
      <c r="H253" s="252"/>
      <c r="I253" s="252"/>
      <c r="J253" s="252"/>
      <c r="K253" s="252"/>
      <c r="L253" s="253"/>
      <c r="M253" s="49"/>
    </row>
    <row r="254" spans="1:13" ht="47.25" customHeight="1" x14ac:dyDescent="0.3">
      <c r="A254" s="46" t="s">
        <v>67</v>
      </c>
      <c r="B254" s="3" t="s">
        <v>153</v>
      </c>
      <c r="C254" s="18" t="s">
        <v>28</v>
      </c>
      <c r="D254" s="19">
        <v>4</v>
      </c>
      <c r="E254" s="191" t="s">
        <v>347</v>
      </c>
      <c r="F254" s="93" t="s">
        <v>70</v>
      </c>
      <c r="G254" s="47"/>
      <c r="H254" s="34"/>
      <c r="I254" s="34"/>
      <c r="J254" s="34"/>
      <c r="K254" s="34"/>
      <c r="L254" s="19" t="s">
        <v>136</v>
      </c>
    </row>
    <row r="255" spans="1:13" ht="46.8" x14ac:dyDescent="0.3">
      <c r="A255" s="46" t="s">
        <v>91</v>
      </c>
      <c r="B255" s="3" t="s">
        <v>154</v>
      </c>
      <c r="C255" s="18" t="s">
        <v>25</v>
      </c>
      <c r="D255" s="19"/>
      <c r="E255" s="191" t="s">
        <v>347</v>
      </c>
      <c r="F255" s="103" t="s">
        <v>70</v>
      </c>
      <c r="G255" s="47"/>
      <c r="H255" s="34"/>
      <c r="I255" s="34"/>
      <c r="J255" s="34"/>
      <c r="K255" s="34"/>
      <c r="L255" s="19" t="s">
        <v>136</v>
      </c>
    </row>
    <row r="256" spans="1:13" s="45" customFormat="1" ht="15.6" x14ac:dyDescent="0.3">
      <c r="A256" s="99"/>
      <c r="B256" s="192" t="s">
        <v>155</v>
      </c>
      <c r="C256" s="192"/>
      <c r="D256" s="192"/>
      <c r="E256" s="192"/>
      <c r="F256" s="192"/>
      <c r="G256" s="95">
        <v>0</v>
      </c>
      <c r="H256" s="95">
        <f>SUM(H254:H255)</f>
        <v>0</v>
      </c>
      <c r="I256" s="95">
        <v>0</v>
      </c>
      <c r="J256" s="95">
        <f>SUM(J254:J255)</f>
        <v>0</v>
      </c>
      <c r="K256" s="95">
        <v>0</v>
      </c>
      <c r="L256" s="97">
        <v>0</v>
      </c>
      <c r="M256" s="49"/>
    </row>
    <row r="257" spans="1:13" s="44" customFormat="1" ht="15.6" x14ac:dyDescent="0.3">
      <c r="A257" s="251" t="s">
        <v>156</v>
      </c>
      <c r="B257" s="252"/>
      <c r="C257" s="252"/>
      <c r="D257" s="252"/>
      <c r="E257" s="252"/>
      <c r="F257" s="252"/>
      <c r="G257" s="252"/>
      <c r="H257" s="252"/>
      <c r="I257" s="252"/>
      <c r="J257" s="252"/>
      <c r="K257" s="252"/>
      <c r="L257" s="253"/>
      <c r="M257" s="49"/>
    </row>
    <row r="258" spans="1:13" ht="31.2" x14ac:dyDescent="0.3">
      <c r="A258" s="46" t="s">
        <v>1</v>
      </c>
      <c r="B258" s="3" t="s">
        <v>157</v>
      </c>
      <c r="C258" s="18" t="s">
        <v>28</v>
      </c>
      <c r="D258" s="18">
        <v>50</v>
      </c>
      <c r="E258" s="191"/>
      <c r="F258" s="12"/>
      <c r="G258" s="12">
        <v>5</v>
      </c>
      <c r="H258" s="34"/>
      <c r="I258" s="34"/>
      <c r="J258" s="34"/>
      <c r="K258" s="34"/>
      <c r="L258" s="19" t="s">
        <v>80</v>
      </c>
    </row>
    <row r="259" spans="1:13" ht="36.6" customHeight="1" x14ac:dyDescent="0.3">
      <c r="A259" s="46" t="s">
        <v>171</v>
      </c>
      <c r="B259" s="3" t="s">
        <v>350</v>
      </c>
      <c r="C259" s="18" t="s">
        <v>28</v>
      </c>
      <c r="D259" s="18">
        <v>1</v>
      </c>
      <c r="E259" s="191"/>
      <c r="F259" s="12"/>
      <c r="G259" s="12">
        <v>90</v>
      </c>
      <c r="H259" s="34"/>
      <c r="I259" s="34"/>
      <c r="J259" s="34"/>
      <c r="K259" s="34"/>
      <c r="L259" s="19" t="s">
        <v>168</v>
      </c>
    </row>
    <row r="260" spans="1:13" s="45" customFormat="1" ht="15.6" x14ac:dyDescent="0.3">
      <c r="A260" s="99"/>
      <c r="B260" s="192" t="s">
        <v>155</v>
      </c>
      <c r="C260" s="192"/>
      <c r="D260" s="192"/>
      <c r="E260" s="192"/>
      <c r="F260" s="94">
        <v>0</v>
      </c>
      <c r="G260" s="94">
        <f>G259+G258</f>
        <v>95</v>
      </c>
      <c r="H260" s="94">
        <f>SUM(H258:H258)</f>
        <v>0</v>
      </c>
      <c r="I260" s="94">
        <f>SUM(I258:I258)</f>
        <v>0</v>
      </c>
      <c r="J260" s="95">
        <f>SUM(J258:J258)</f>
        <v>0</v>
      </c>
      <c r="K260" s="95">
        <f>G260</f>
        <v>95</v>
      </c>
      <c r="L260" s="215">
        <v>3.8</v>
      </c>
      <c r="M260" s="49"/>
    </row>
    <row r="261" spans="1:13" s="44" customFormat="1" ht="15.6" x14ac:dyDescent="0.3">
      <c r="A261" s="251" t="s">
        <v>158</v>
      </c>
      <c r="B261" s="252"/>
      <c r="C261" s="252"/>
      <c r="D261" s="252"/>
      <c r="E261" s="252"/>
      <c r="F261" s="252"/>
      <c r="G261" s="252"/>
      <c r="H261" s="252"/>
      <c r="I261" s="252"/>
      <c r="J261" s="252"/>
      <c r="K261" s="252"/>
      <c r="L261" s="253"/>
      <c r="M261" s="49"/>
    </row>
    <row r="262" spans="1:13" s="44" customFormat="1" ht="46.8" x14ac:dyDescent="0.3">
      <c r="A262" s="68" t="s">
        <v>2</v>
      </c>
      <c r="B262" s="71" t="s">
        <v>351</v>
      </c>
      <c r="C262" s="71"/>
      <c r="D262" s="71"/>
      <c r="E262" s="71"/>
      <c r="F262" s="71"/>
      <c r="G262" s="71">
        <v>1500</v>
      </c>
      <c r="H262" s="71"/>
      <c r="I262" s="71"/>
      <c r="J262" s="71"/>
      <c r="K262" s="71"/>
      <c r="L262" s="71" t="s">
        <v>136</v>
      </c>
      <c r="M262" s="49"/>
    </row>
    <row r="263" spans="1:13" s="44" customFormat="1" ht="31.2" x14ac:dyDescent="0.3">
      <c r="A263" s="68" t="s">
        <v>59</v>
      </c>
      <c r="B263" s="71" t="s">
        <v>352</v>
      </c>
      <c r="C263" s="71"/>
      <c r="D263" s="71"/>
      <c r="E263" s="71"/>
      <c r="F263" s="71"/>
      <c r="G263" s="71">
        <v>500</v>
      </c>
      <c r="H263" s="71"/>
      <c r="I263" s="71"/>
      <c r="J263" s="71"/>
      <c r="K263" s="71"/>
      <c r="L263" s="71" t="s">
        <v>136</v>
      </c>
      <c r="M263" s="49"/>
    </row>
    <row r="264" spans="1:13" ht="62.4" x14ac:dyDescent="0.3">
      <c r="A264" s="68" t="s">
        <v>60</v>
      </c>
      <c r="B264" s="20" t="s">
        <v>353</v>
      </c>
      <c r="C264" s="69"/>
      <c r="D264" s="20"/>
      <c r="E264" s="193"/>
      <c r="F264" s="194"/>
      <c r="G264" s="70">
        <v>800</v>
      </c>
      <c r="H264" s="70"/>
      <c r="I264" s="71"/>
      <c r="J264" s="70"/>
      <c r="K264" s="70"/>
      <c r="L264" s="69" t="s">
        <v>136</v>
      </c>
    </row>
    <row r="265" spans="1:13" s="45" customFormat="1" ht="15.6" x14ac:dyDescent="0.3">
      <c r="A265" s="99"/>
      <c r="B265" s="195" t="s">
        <v>14</v>
      </c>
      <c r="C265" s="192"/>
      <c r="D265" s="192"/>
      <c r="E265" s="192"/>
      <c r="F265" s="192"/>
      <c r="G265" s="95">
        <f>SUM(G264:G264)</f>
        <v>800</v>
      </c>
      <c r="H265" s="95">
        <f>SUM(H264:H264)</f>
        <v>0</v>
      </c>
      <c r="I265" s="95">
        <f>SUM(I264:I264)</f>
        <v>0</v>
      </c>
      <c r="J265" s="95">
        <f>SUM(J264:J264)</f>
        <v>0</v>
      </c>
      <c r="K265" s="95">
        <f>G265</f>
        <v>800</v>
      </c>
      <c r="L265" s="97">
        <f t="shared" ref="L265" si="27">SUM(L264:L264)</f>
        <v>0</v>
      </c>
      <c r="M265" s="49"/>
    </row>
    <row r="266" spans="1:13" s="44" customFormat="1" ht="15.6" x14ac:dyDescent="0.3">
      <c r="A266" s="254" t="s">
        <v>159</v>
      </c>
      <c r="B266" s="255"/>
      <c r="C266" s="255"/>
      <c r="D266" s="255"/>
      <c r="E266" s="255"/>
      <c r="F266" s="255"/>
      <c r="G266" s="255"/>
      <c r="H266" s="255"/>
      <c r="I266" s="255"/>
      <c r="J266" s="255"/>
      <c r="K266" s="255"/>
      <c r="L266" s="256"/>
      <c r="M266" s="72"/>
    </row>
    <row r="267" spans="1:13" s="58" customFormat="1" ht="46.8" x14ac:dyDescent="0.3">
      <c r="A267" s="68" t="s">
        <v>3</v>
      </c>
      <c r="B267" s="71" t="s">
        <v>354</v>
      </c>
      <c r="C267" s="71"/>
      <c r="D267" s="71"/>
      <c r="E267" s="71"/>
      <c r="F267" s="71"/>
      <c r="G267" s="71">
        <v>65</v>
      </c>
      <c r="H267" s="71"/>
      <c r="I267" s="71"/>
      <c r="J267" s="71"/>
      <c r="K267" s="71"/>
      <c r="L267" s="71" t="s">
        <v>136</v>
      </c>
    </row>
    <row r="268" spans="1:13" s="45" customFormat="1" ht="15.6" x14ac:dyDescent="0.3">
      <c r="A268" s="111"/>
      <c r="B268" s="267" t="s">
        <v>155</v>
      </c>
      <c r="C268" s="267"/>
      <c r="D268" s="267"/>
      <c r="E268" s="267"/>
      <c r="F268" s="267"/>
      <c r="G268" s="208">
        <v>0</v>
      </c>
      <c r="H268" s="208">
        <v>0</v>
      </c>
      <c r="I268" s="208"/>
      <c r="J268" s="268">
        <v>0</v>
      </c>
      <c r="K268" s="208"/>
      <c r="L268" s="269"/>
      <c r="M268" s="73"/>
    </row>
    <row r="269" spans="1:13" s="30" customFormat="1" ht="15.6" x14ac:dyDescent="0.3">
      <c r="A269" s="257" t="s">
        <v>62</v>
      </c>
      <c r="B269" s="258"/>
      <c r="C269" s="114"/>
      <c r="D269" s="114"/>
      <c r="E269" s="114"/>
      <c r="F269" s="114"/>
      <c r="G269" s="259">
        <f>G268+G265+G260+G256+G252</f>
        <v>895</v>
      </c>
      <c r="H269" s="259">
        <f t="shared" ref="H269:L269" si="28">H268+H265+H260+H256+H252</f>
        <v>24.200000000000003</v>
      </c>
      <c r="I269" s="259">
        <f t="shared" si="28"/>
        <v>0</v>
      </c>
      <c r="J269" s="259">
        <f t="shared" si="28"/>
        <v>0</v>
      </c>
      <c r="K269" s="259">
        <f t="shared" si="28"/>
        <v>919.2</v>
      </c>
      <c r="L269" s="260">
        <f t="shared" si="28"/>
        <v>3.8</v>
      </c>
      <c r="M269" s="49"/>
    </row>
    <row r="270" spans="1:13" ht="15.6" x14ac:dyDescent="0.3">
      <c r="A270" s="48"/>
      <c r="B270" s="261" t="s">
        <v>160</v>
      </c>
      <c r="C270" s="100"/>
      <c r="D270" s="100"/>
      <c r="E270" s="262" t="s">
        <v>161</v>
      </c>
      <c r="F270" s="263"/>
      <c r="G270" s="121">
        <f t="shared" ref="G270:L270" si="29">G13+G76+G107+G142+G176+G194+G210+G252+G53</f>
        <v>32247.88</v>
      </c>
      <c r="H270" s="121">
        <f t="shared" si="29"/>
        <v>24.200000000000003</v>
      </c>
      <c r="I270" s="121">
        <f t="shared" si="29"/>
        <v>217.4</v>
      </c>
      <c r="J270" s="121">
        <f t="shared" si="29"/>
        <v>0</v>
      </c>
      <c r="K270" s="121">
        <f t="shared" si="29"/>
        <v>37728.78</v>
      </c>
      <c r="L270" s="264">
        <f t="shared" si="29"/>
        <v>0</v>
      </c>
    </row>
    <row r="271" spans="1:13" ht="15.6" x14ac:dyDescent="0.3">
      <c r="A271" s="48"/>
      <c r="B271" s="261"/>
      <c r="C271" s="100"/>
      <c r="D271" s="100"/>
      <c r="E271" s="262" t="s">
        <v>162</v>
      </c>
      <c r="F271" s="263"/>
      <c r="G271" s="121">
        <f>G256+G222+G197+G179+G151+G122+G87+G31</f>
        <v>182414.29</v>
      </c>
      <c r="H271" s="121">
        <f>H256+H222+H197+H179+H151+H122+H87+H31</f>
        <v>0</v>
      </c>
      <c r="I271" s="121">
        <f>I256+I222+I197+I179+I151+I122+I87++I31</f>
        <v>101.69999999999999</v>
      </c>
      <c r="J271" s="121">
        <v>0</v>
      </c>
      <c r="K271" s="121">
        <f>K256+K222+K197+K179+K151+K122+K87+K31</f>
        <v>184264.29199999999</v>
      </c>
      <c r="L271" s="101"/>
    </row>
    <row r="272" spans="1:13" ht="15.6" x14ac:dyDescent="0.3">
      <c r="A272" s="48"/>
      <c r="B272" s="261"/>
      <c r="C272" s="100"/>
      <c r="D272" s="100"/>
      <c r="E272" s="262" t="s">
        <v>163</v>
      </c>
      <c r="F272" s="263"/>
      <c r="G272" s="121">
        <f>G260+G224+G200+G184+G156+G125+G90+G58+G36</f>
        <v>95</v>
      </c>
      <c r="H272" s="121">
        <f>H260+H224+H200+H184+H156+H125+H90+H58+H36</f>
        <v>8</v>
      </c>
      <c r="I272" s="121">
        <f>I260+I224+I200+I184+I156+I125+I90+I58+I36</f>
        <v>143</v>
      </c>
      <c r="J272" s="121">
        <f>J260+J224+J200+J184+J156+J125+J90+J58+J36</f>
        <v>0</v>
      </c>
      <c r="K272" s="121">
        <f>K260+K224+K200+K184+K156+K125+K90+K58+K36</f>
        <v>9765.6</v>
      </c>
      <c r="L272" s="101"/>
    </row>
    <row r="273" spans="1:12" ht="15.6" x14ac:dyDescent="0.3">
      <c r="A273" s="48"/>
      <c r="B273" s="261"/>
      <c r="C273" s="100"/>
      <c r="D273" s="100"/>
      <c r="E273" s="262" t="s">
        <v>164</v>
      </c>
      <c r="F273" s="263"/>
      <c r="G273" s="121">
        <f>G265+G231+G202+G187+G161+G128+G98+G62+G41</f>
        <v>1872873.142</v>
      </c>
      <c r="H273" s="121">
        <f>H265+H231+H202+H187+H161+H128+H98+H62+H41</f>
        <v>1800000</v>
      </c>
      <c r="I273" s="121">
        <f>I265+I231+I202+I187+I161+I128+I98+I62+I41</f>
        <v>12583</v>
      </c>
      <c r="J273" s="121">
        <f>J265+J231+J202+J187+J161+J128+J98+J62+J41</f>
        <v>0</v>
      </c>
      <c r="K273" s="121">
        <f>K265+K231+K202+K187+K161+K128+K98+K62+K41</f>
        <v>2517692.9547100002</v>
      </c>
      <c r="L273" s="101"/>
    </row>
    <row r="274" spans="1:12" ht="15.6" x14ac:dyDescent="0.3">
      <c r="A274" s="48"/>
      <c r="B274" s="261"/>
      <c r="C274" s="100"/>
      <c r="D274" s="100"/>
      <c r="E274" s="262" t="s">
        <v>165</v>
      </c>
      <c r="F274" s="263"/>
      <c r="G274" s="121">
        <f>G268+G234+G204+G190+G169+G132+G101+G69+G44</f>
        <v>0</v>
      </c>
      <c r="H274" s="121">
        <f>H268+H234+H204+H190+H169+H132+H101+H69+H44</f>
        <v>0</v>
      </c>
      <c r="I274" s="121">
        <f>I268+I234+I204+I190+I169+I132+I101+I69+I44</f>
        <v>80</v>
      </c>
      <c r="J274" s="121">
        <f>J268+J234+J204+J190+J169+J132+J101+J69+J44</f>
        <v>0</v>
      </c>
      <c r="K274" s="121">
        <f>K268+K234+K204+K190+K169+K132+K101+K69+K44</f>
        <v>2811.1909999999998</v>
      </c>
      <c r="L274" s="101"/>
    </row>
    <row r="275" spans="1:12" ht="15.6" x14ac:dyDescent="0.3">
      <c r="A275" s="48"/>
      <c r="B275" s="261"/>
      <c r="C275" s="100"/>
      <c r="D275" s="100"/>
      <c r="E275" s="265" t="s">
        <v>166</v>
      </c>
      <c r="F275" s="266"/>
      <c r="G275" s="121">
        <f>SUM(G270:G274)</f>
        <v>2087630.3119999999</v>
      </c>
      <c r="H275" s="121">
        <f t="shared" ref="H275:K275" si="30">SUM(H270:H274)</f>
        <v>1800032.2</v>
      </c>
      <c r="I275" s="121">
        <f t="shared" si="30"/>
        <v>13125.1</v>
      </c>
      <c r="J275" s="121">
        <f t="shared" si="30"/>
        <v>0</v>
      </c>
      <c r="K275" s="121">
        <f t="shared" si="30"/>
        <v>2752262.8177100001</v>
      </c>
      <c r="L275" s="264"/>
    </row>
  </sheetData>
  <mergeCells count="75">
    <mergeCell ref="E274:F274"/>
    <mergeCell ref="E275:F275"/>
    <mergeCell ref="A6:L6"/>
    <mergeCell ref="A269:B269"/>
    <mergeCell ref="E270:F270"/>
    <mergeCell ref="E271:F271"/>
    <mergeCell ref="E272:F272"/>
    <mergeCell ref="E273:F273"/>
    <mergeCell ref="A266:L266"/>
    <mergeCell ref="A261:L261"/>
    <mergeCell ref="A257:L257"/>
    <mergeCell ref="A253:L253"/>
    <mergeCell ref="A237:L237"/>
    <mergeCell ref="A223:L223"/>
    <mergeCell ref="A225:L225"/>
    <mergeCell ref="A232:L232"/>
    <mergeCell ref="A205:B205"/>
    <mergeCell ref="A236:L236"/>
    <mergeCell ref="A201:L201"/>
    <mergeCell ref="A203:L203"/>
    <mergeCell ref="A206:L206"/>
    <mergeCell ref="A207:L207"/>
    <mergeCell ref="A211:L211"/>
    <mergeCell ref="A191:B191"/>
    <mergeCell ref="A192:L192"/>
    <mergeCell ref="A193:L193"/>
    <mergeCell ref="A195:L195"/>
    <mergeCell ref="A198:L198"/>
    <mergeCell ref="A172:L172"/>
    <mergeCell ref="A177:L177"/>
    <mergeCell ref="A180:L180"/>
    <mergeCell ref="A185:L185"/>
    <mergeCell ref="A188:L188"/>
    <mergeCell ref="A170:B170"/>
    <mergeCell ref="A171:L171"/>
    <mergeCell ref="A135:L135"/>
    <mergeCell ref="A143:L143"/>
    <mergeCell ref="A152:L152"/>
    <mergeCell ref="A157:L157"/>
    <mergeCell ref="A162:L162"/>
    <mergeCell ref="A108:L108"/>
    <mergeCell ref="A123:L123"/>
    <mergeCell ref="A126:L126"/>
    <mergeCell ref="A129:L129"/>
    <mergeCell ref="A134:L134"/>
    <mergeCell ref="A91:L91"/>
    <mergeCell ref="A99:L99"/>
    <mergeCell ref="A70:B70"/>
    <mergeCell ref="A103:L103"/>
    <mergeCell ref="A104:L104"/>
    <mergeCell ref="A63:L63"/>
    <mergeCell ref="A71:L71"/>
    <mergeCell ref="A72:L72"/>
    <mergeCell ref="A77:L77"/>
    <mergeCell ref="A88:L88"/>
    <mergeCell ref="A46:L46"/>
    <mergeCell ref="A47:L47"/>
    <mergeCell ref="A54:L54"/>
    <mergeCell ref="A56:L56"/>
    <mergeCell ref="A59:L59"/>
    <mergeCell ref="A1:L1"/>
    <mergeCell ref="A2:L2"/>
    <mergeCell ref="A42:L42"/>
    <mergeCell ref="L4:L5"/>
    <mergeCell ref="A7:L7"/>
    <mergeCell ref="G4:K4"/>
    <mergeCell ref="A14:L14"/>
    <mergeCell ref="A32:L32"/>
    <mergeCell ref="A37:L37"/>
    <mergeCell ref="A4:A5"/>
    <mergeCell ref="B4:B5"/>
    <mergeCell ref="C4:C5"/>
    <mergeCell ref="D4:D5"/>
    <mergeCell ref="E4:E5"/>
    <mergeCell ref="F4:F5"/>
  </mergeCells>
  <phoneticPr fontId="3" type="noConversion"/>
  <pageMargins left="0.31496062992125984" right="0.31496062992125984" top="0.35433070866141736" bottom="0.35433070866141736" header="0.31496062992125984" footer="0.31496062992125984"/>
  <pageSetup paperSize="9" scale="69" orientation="landscape" r:id="rId1"/>
  <rowBreaks count="10" manualBreakCount="10">
    <brk id="28" max="11" man="1"/>
    <brk id="45" max="11" man="1"/>
    <brk id="70" max="11" man="1"/>
    <brk id="87" max="11" man="1"/>
    <brk id="107" max="11" man="1"/>
    <brk id="151" max="11" man="1"/>
    <brk id="179" max="11" man="1"/>
    <brk id="205" max="11" man="1"/>
    <brk id="231" max="11" man="1"/>
    <brk id="24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Заходи</vt:lpstr>
      <vt:lpstr>Заходи!Область_печати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2023-05-03T10:01:45Z</cp:lastPrinted>
  <dcterms:created xsi:type="dcterms:W3CDTF">2019-03-19T12:48:40Z</dcterms:created>
  <dcterms:modified xsi:type="dcterms:W3CDTF">2024-05-20T11:27:53Z</dcterms:modified>
</cp:coreProperties>
</file>