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5\"/>
    </mc:Choice>
  </mc:AlternateContent>
  <bookViews>
    <workbookView xWindow="0" yWindow="0" windowWidth="20496" windowHeight="7620"/>
  </bookViews>
  <sheets>
    <sheet name="Заходи" sheetId="2" r:id="rId1"/>
  </sheets>
  <definedNames>
    <definedName name="_xlnm.Print_Area" localSheetId="0">Заходи!$A$1:$L$293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45" i="2" l="1"/>
  <c r="I245" i="2"/>
  <c r="J245" i="2"/>
  <c r="K245" i="2"/>
  <c r="G245" i="2"/>
  <c r="I208" i="2"/>
  <c r="J208" i="2"/>
  <c r="K208" i="2"/>
  <c r="H208" i="2"/>
  <c r="I191" i="2"/>
  <c r="J191" i="2"/>
  <c r="J199" i="2" s="1"/>
  <c r="K191" i="2"/>
  <c r="H191" i="2"/>
  <c r="K199" i="2"/>
  <c r="H135" i="2"/>
  <c r="I135" i="2"/>
  <c r="J135" i="2"/>
  <c r="K135" i="2"/>
  <c r="G135" i="2"/>
  <c r="H134" i="2"/>
  <c r="I134" i="2"/>
  <c r="J134" i="2"/>
  <c r="K134" i="2"/>
  <c r="G134" i="2"/>
  <c r="H129" i="2"/>
  <c r="I129" i="2"/>
  <c r="J129" i="2"/>
  <c r="K129" i="2"/>
  <c r="G129" i="2"/>
  <c r="H124" i="2"/>
  <c r="I124" i="2"/>
  <c r="J124" i="2"/>
  <c r="K124" i="2"/>
  <c r="G124" i="2"/>
  <c r="H101" i="2" l="1"/>
  <c r="I101" i="2"/>
  <c r="J101" i="2"/>
  <c r="K101" i="2"/>
  <c r="G101" i="2"/>
  <c r="H97" i="2"/>
  <c r="I97" i="2"/>
  <c r="J97" i="2"/>
  <c r="K97" i="2"/>
  <c r="G97" i="2"/>
  <c r="H90" i="2"/>
  <c r="I90" i="2"/>
  <c r="J90" i="2"/>
  <c r="K90" i="2"/>
  <c r="G90" i="2"/>
  <c r="K69" i="2"/>
  <c r="H29" i="2"/>
  <c r="I29" i="2"/>
  <c r="J29" i="2"/>
  <c r="K29" i="2"/>
  <c r="G29" i="2"/>
  <c r="H284" i="2"/>
  <c r="I284" i="2"/>
  <c r="J284" i="2"/>
  <c r="K284" i="2"/>
  <c r="G284" i="2"/>
  <c r="G279" i="2"/>
  <c r="H279" i="2"/>
  <c r="I279" i="2"/>
  <c r="J279" i="2"/>
  <c r="K279" i="2"/>
  <c r="I198" i="2"/>
  <c r="J198" i="2"/>
  <c r="K198" i="2"/>
  <c r="I217" i="2"/>
  <c r="J217" i="2"/>
  <c r="K217" i="2"/>
  <c r="K128" i="2"/>
  <c r="K127" i="2"/>
  <c r="K126" i="2"/>
  <c r="K133" i="2"/>
  <c r="K132" i="2"/>
  <c r="K131" i="2"/>
  <c r="K123" i="2"/>
  <c r="K122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G106" i="2" l="1"/>
  <c r="H106" i="2"/>
  <c r="I106" i="2"/>
  <c r="J106" i="2"/>
  <c r="K106" i="2"/>
  <c r="G78" i="2"/>
  <c r="H78" i="2"/>
  <c r="I78" i="2"/>
  <c r="J78" i="2"/>
  <c r="K78" i="2"/>
  <c r="G51" i="2"/>
  <c r="G58" i="2" l="1"/>
  <c r="H58" i="2"/>
  <c r="I58" i="2"/>
  <c r="J58" i="2"/>
  <c r="K58" i="2"/>
  <c r="K54" i="2"/>
  <c r="K211" i="2" l="1"/>
  <c r="K177" i="2" l="1"/>
  <c r="G169" i="2"/>
  <c r="K169" i="2"/>
  <c r="I164" i="2"/>
  <c r="K164" i="2"/>
  <c r="K159" i="2" l="1"/>
  <c r="K93" i="2" l="1"/>
  <c r="K248" i="2" l="1"/>
  <c r="L26" i="2" l="1"/>
  <c r="L69" i="2" l="1"/>
  <c r="L100" i="2"/>
  <c r="L78" i="2"/>
  <c r="L101" i="2" l="1"/>
  <c r="L120" i="2"/>
  <c r="L177" i="2"/>
  <c r="L164" i="2"/>
  <c r="L135" i="2" l="1"/>
  <c r="L223" i="2"/>
  <c r="L184" i="2"/>
  <c r="L187" i="2"/>
  <c r="L191" i="2"/>
  <c r="L288" i="2" l="1"/>
  <c r="L284" i="2"/>
  <c r="L287" i="2" l="1"/>
  <c r="L245" i="2"/>
  <c r="L240" i="2"/>
  <c r="L41" i="2" l="1"/>
  <c r="J272" i="2" l="1"/>
  <c r="H272" i="2"/>
  <c r="G287" i="2" l="1"/>
  <c r="H287" i="2"/>
  <c r="I287" i="2"/>
  <c r="K287" i="2"/>
  <c r="J287" i="2"/>
  <c r="H218" i="2" l="1"/>
  <c r="I218" i="2"/>
  <c r="J218" i="2"/>
  <c r="G218" i="2"/>
  <c r="J240" i="2"/>
  <c r="I240" i="2"/>
  <c r="H240" i="2"/>
  <c r="G240" i="2"/>
  <c r="J223" i="2"/>
  <c r="I223" i="2"/>
  <c r="H223" i="2"/>
  <c r="G223" i="2"/>
  <c r="H249" i="2" l="1"/>
  <c r="G249" i="2"/>
  <c r="J249" i="2"/>
  <c r="I249" i="2"/>
  <c r="K240" i="2"/>
  <c r="K223" i="2"/>
  <c r="K249" i="2" l="1"/>
  <c r="J187" i="2"/>
  <c r="G187" i="2"/>
  <c r="H187" i="2"/>
  <c r="J184" i="2"/>
  <c r="G184" i="2"/>
  <c r="H184" i="2"/>
  <c r="K193" i="2"/>
  <c r="I187" i="2"/>
  <c r="K187" i="2"/>
  <c r="I184" i="2"/>
  <c r="K218" i="2" l="1"/>
  <c r="L208" i="2"/>
  <c r="L218" i="2" s="1"/>
  <c r="I199" i="2"/>
  <c r="H199" i="2"/>
  <c r="G199" i="2"/>
  <c r="K184" i="2"/>
  <c r="J164" i="2"/>
  <c r="J290" i="2" s="1"/>
  <c r="I290" i="2"/>
  <c r="H164" i="2"/>
  <c r="H290" i="2" s="1"/>
  <c r="G164" i="2"/>
  <c r="G290" i="2" s="1"/>
  <c r="J143" i="2"/>
  <c r="I143" i="2"/>
  <c r="H143" i="2"/>
  <c r="G143" i="2"/>
  <c r="H120" i="2"/>
  <c r="I120" i="2"/>
  <c r="J120" i="2"/>
  <c r="G120" i="2"/>
  <c r="J100" i="2"/>
  <c r="I100" i="2"/>
  <c r="H100" i="2"/>
  <c r="K100" i="2"/>
  <c r="J292" i="2" l="1"/>
  <c r="H292" i="2"/>
  <c r="I292" i="2"/>
  <c r="J178" i="2"/>
  <c r="G178" i="2"/>
  <c r="H178" i="2"/>
  <c r="I178" i="2"/>
  <c r="K143" i="2"/>
  <c r="K178" i="2" s="1"/>
  <c r="K120" i="2"/>
  <c r="K290" i="2" l="1"/>
  <c r="G45" i="2"/>
  <c r="G40" i="2" l="1"/>
  <c r="G292" i="2" s="1"/>
  <c r="H26" i="2"/>
  <c r="H289" i="2" s="1"/>
  <c r="I26" i="2"/>
  <c r="I289" i="2" s="1"/>
  <c r="J26" i="2"/>
  <c r="G26" i="2"/>
  <c r="G289" i="2" s="1"/>
  <c r="K40" i="2"/>
  <c r="K292" i="2" s="1"/>
  <c r="H37" i="2"/>
  <c r="H291" i="2" s="1"/>
  <c r="I37" i="2"/>
  <c r="I291" i="2" s="1"/>
  <c r="J37" i="2"/>
  <c r="J291" i="2" s="1"/>
  <c r="G37" i="2"/>
  <c r="G291" i="2" s="1"/>
  <c r="H13" i="2"/>
  <c r="H288" i="2" s="1"/>
  <c r="I13" i="2"/>
  <c r="I288" i="2" s="1"/>
  <c r="J13" i="2"/>
  <c r="J288" i="2" s="1"/>
  <c r="G13" i="2"/>
  <c r="G288" i="2" s="1"/>
  <c r="J293" i="2" l="1"/>
  <c r="H293" i="2"/>
  <c r="G293" i="2"/>
  <c r="I293" i="2"/>
  <c r="J41" i="2"/>
  <c r="I41" i="2"/>
  <c r="H41" i="2"/>
  <c r="G41" i="2"/>
  <c r="K26" i="2"/>
  <c r="K289" i="2" s="1"/>
  <c r="K37" i="2"/>
  <c r="K291" i="2" s="1"/>
  <c r="K13" i="2"/>
  <c r="K288" i="2" s="1"/>
  <c r="K293" i="2" l="1"/>
  <c r="K41" i="2"/>
</calcChain>
</file>

<file path=xl/sharedStrings.xml><?xml version="1.0" encoding="utf-8"?>
<sst xmlns="http://schemas.openxmlformats.org/spreadsheetml/2006/main" count="929" uniqueCount="415">
  <si>
    <t>1.1</t>
  </si>
  <si>
    <t>3.1</t>
  </si>
  <si>
    <t>4.1</t>
  </si>
  <si>
    <t>5.1</t>
  </si>
  <si>
    <t>№ п/п</t>
  </si>
  <si>
    <t>Найменування заходу</t>
  </si>
  <si>
    <t>Од. виміру</t>
  </si>
  <si>
    <t>Кількість</t>
  </si>
  <si>
    <t>Замовник</t>
  </si>
  <si>
    <t>Підрядник</t>
  </si>
  <si>
    <t>Джерело фінансування</t>
  </si>
  <si>
    <t>Власні кошти</t>
  </si>
  <si>
    <t>Місцевий бюджет</t>
  </si>
  <si>
    <t>Залучені кошти</t>
  </si>
  <si>
    <t>Разом</t>
  </si>
  <si>
    <t>Розділ I. Заходи по підготовці теплогенеруючого обладнання до опалювального періоду (котельні, теплові пункти, бойлерні)</t>
  </si>
  <si>
    <t>Розділ II. Інші заходи по підготовці до осінньо-зимового періоду</t>
  </si>
  <si>
    <t>Розділ III. Заходи з енергозбереження відповідно до програми</t>
  </si>
  <si>
    <t>Розділ IV. Капітальні ремонти</t>
  </si>
  <si>
    <t>Розділ V. Поточні ремонти</t>
  </si>
  <si>
    <t>Термін виконання</t>
  </si>
  <si>
    <t>НСЗУ</t>
  </si>
  <si>
    <t>1.2</t>
  </si>
  <si>
    <t>1.3</t>
  </si>
  <si>
    <t>1.4</t>
  </si>
  <si>
    <t>шт</t>
  </si>
  <si>
    <t>КНП "ЦМКЛ" СМР</t>
  </si>
  <si>
    <t>Провести роботи по ремонту та повірці технічних манометрів та градусників</t>
  </si>
  <si>
    <t>шт.</t>
  </si>
  <si>
    <t>Провести протиаварійні тренування власним теплоенергетичним персоналом</t>
  </si>
  <si>
    <t>осіб</t>
  </si>
  <si>
    <t>Провести гідропневматичне випробування внутрішньобудинкової системи опалення</t>
  </si>
  <si>
    <t>корпус</t>
  </si>
  <si>
    <t>Забезпечити складання актів готовності систем теплопостачання до опалювального сесону</t>
  </si>
  <si>
    <t>1.5</t>
  </si>
  <si>
    <t>власними силами</t>
  </si>
  <si>
    <t>2.3.</t>
  </si>
  <si>
    <t>Перезарядка вогнегасників</t>
  </si>
  <si>
    <t>од.</t>
  </si>
  <si>
    <t>2.4.</t>
  </si>
  <si>
    <t>2.5.</t>
  </si>
  <si>
    <t>Технічне обслуговування і перевірка на працездатність пожежних кранів</t>
  </si>
  <si>
    <t>2.6.</t>
  </si>
  <si>
    <t>Навчання відповідального за експлуатацію теплових установок і мереж та його дублера</t>
  </si>
  <si>
    <t>особи</t>
  </si>
  <si>
    <t>2.7.</t>
  </si>
  <si>
    <t>Заготівля картоплі та овочів</t>
  </si>
  <si>
    <t>кг</t>
  </si>
  <si>
    <t>банка</t>
  </si>
  <si>
    <t>34 одиниці</t>
  </si>
  <si>
    <t>2 одиниці</t>
  </si>
  <si>
    <t>од</t>
  </si>
  <si>
    <t>4.2</t>
  </si>
  <si>
    <t>4.3</t>
  </si>
  <si>
    <t>Заходи</t>
  </si>
  <si>
    <t>Разом по закладу</t>
  </si>
  <si>
    <t>КНП "Клінічна лікарня №4" СМР</t>
  </si>
  <si>
    <t>м.п.</t>
  </si>
  <si>
    <t>1.6</t>
  </si>
  <si>
    <t>1.7</t>
  </si>
  <si>
    <t>2.1</t>
  </si>
  <si>
    <t>КНП "Клінічна лікарня №5" СМР</t>
  </si>
  <si>
    <t xml:space="preserve">Огляд та поточний ремонт теплопунктів </t>
  </si>
  <si>
    <t>Власними силами</t>
  </si>
  <si>
    <t>вересень</t>
  </si>
  <si>
    <t>Проведення ремонту, гідравлічне випробовування внутрішньо-будівельних мереж опалювання будівель та споруд</t>
  </si>
  <si>
    <t>Метрологічна повірка засобів вимірювальної техніки</t>
  </si>
  <si>
    <t>протягом року (згідно графіку)</t>
  </si>
  <si>
    <t>Вимірювання опору ізоляції,визначення питомого опору грунту. Електровимірювання обладнання, інструменту</t>
  </si>
  <si>
    <t>грудень</t>
  </si>
  <si>
    <t>Підготувати транспорт лікарні до роботи в зимових умовах</t>
  </si>
  <si>
    <t>Закупівля будівельних матеріалів</t>
  </si>
  <si>
    <t>протягом року</t>
  </si>
  <si>
    <t>Провести герметизацію вікон та дверей</t>
  </si>
  <si>
    <t xml:space="preserve">Перезарядка вогнегасників та послуги по обслуговуванню первинних засобів пожежогасіння </t>
  </si>
  <si>
    <t>згідно графіку повірки</t>
  </si>
  <si>
    <t>Заготівля овочів та картоплі</t>
  </si>
  <si>
    <t xml:space="preserve">кг </t>
  </si>
  <si>
    <t>жовтень</t>
  </si>
  <si>
    <t>УСЬОГО:</t>
  </si>
  <si>
    <t>КНП "Дитяча клінічна лікарня Святої Зінаїди" СМР</t>
  </si>
  <si>
    <t>2.2</t>
  </si>
  <si>
    <t>2.3</t>
  </si>
  <si>
    <t>2.4</t>
  </si>
  <si>
    <t>2.6</t>
  </si>
  <si>
    <t>2.7</t>
  </si>
  <si>
    <t>2.9</t>
  </si>
  <si>
    <t>ДП "Сумистандартметрологія"</t>
  </si>
  <si>
    <t>підрядник не визначений</t>
  </si>
  <si>
    <t>Виконання ремонту освітлення індивідуальних теплових пунктів та очищення проходів до обладнання і трубопроводів</t>
  </si>
  <si>
    <t>квітень</t>
  </si>
  <si>
    <t>Разом по лікарні</t>
  </si>
  <si>
    <t>КНП "Клінічна лікарня Святого Пантелеймона" СМР</t>
  </si>
  <si>
    <t>липень</t>
  </si>
  <si>
    <t>серпень</t>
  </si>
  <si>
    <t>КНП "Клінічний пологовий будинок Пресвятої Діви Марії" СМР</t>
  </si>
  <si>
    <t>1.1.</t>
  </si>
  <si>
    <t>Гідравлічні випробовування та гідропневматичне промивання системи опалення та водопідігрівального устаткування</t>
  </si>
  <si>
    <t>за рішенням тендерного комітету</t>
  </si>
  <si>
    <t>1.2.</t>
  </si>
  <si>
    <t>1.3.</t>
  </si>
  <si>
    <t>Техобслуговування автономного джерела живлення</t>
  </si>
  <si>
    <t>2.1.</t>
  </si>
  <si>
    <t>Метрологічна повірка манометрів опалювальної системи</t>
  </si>
  <si>
    <t>4.2.</t>
  </si>
  <si>
    <t>липень-серпень</t>
  </si>
  <si>
    <t>червень</t>
  </si>
  <si>
    <t>КНП "Клінічна стоматологічна поліклініка" СМР</t>
  </si>
  <si>
    <t>Гідравлічні випробування та промивка системи теплопостачання</t>
  </si>
  <si>
    <t>п.м.</t>
  </si>
  <si>
    <t>ТОВ " Сумитеплоенерго"</t>
  </si>
  <si>
    <t>КНП "Центр первинно медико-санітарної допомоги №1" СМР</t>
  </si>
  <si>
    <t>КНП "ЦПМСД №1" СМР</t>
  </si>
  <si>
    <t>ТО вузла комерційного обліку теплової енергії</t>
  </si>
  <si>
    <t>Метрологічна повірка обладнання</t>
  </si>
  <si>
    <t>Проведення навчання посадових осіб і спеціалістів з Правил технічної експлуатації теплових установок і мереж та Правил підготовки теплових господарств до опалювального періоду, з питань пожежної безпеки, з питань цивільного захисту, с правил охорони праці, навчання та перевірка знань на різні групи допуску з електробезпеки.</t>
  </si>
  <si>
    <t>чол</t>
  </si>
  <si>
    <t>червень-грудень</t>
  </si>
  <si>
    <t>2.5</t>
  </si>
  <si>
    <t>Проведення обстеження та складання акту про результати огляду будівель та споруд</t>
  </si>
  <si>
    <t>травень-жовтень</t>
  </si>
  <si>
    <t>Послуги з проведення ТО вентиляційної системи</t>
  </si>
  <si>
    <t>червень-серпень</t>
  </si>
  <si>
    <t>2.8</t>
  </si>
  <si>
    <t>Обстеження та техобслуговування пожежних кранів</t>
  </si>
  <si>
    <t>кран-комплект</t>
  </si>
  <si>
    <t>ПП "Вогнезахист"</t>
  </si>
  <si>
    <t>лютий</t>
  </si>
  <si>
    <t>прилегла територія</t>
  </si>
  <si>
    <t>листопад</t>
  </si>
  <si>
    <t>КНП "Центр первинно медико-санітарної допомоги №2" СМР</t>
  </si>
  <si>
    <t>Розділ 1. Заходи по підготовці теплогенеруючого обладнання до опалювального періоду (котельні, теплові пункти, бойлерні)</t>
  </si>
  <si>
    <t>Проведення поточного ремонту теплопункту</t>
  </si>
  <si>
    <t>Проведення повірки манометрів</t>
  </si>
  <si>
    <t>ДП Стандартметрологія</t>
  </si>
  <si>
    <t>Проведення промивки, гідравлічне випробовування внутрішньо-будівельних мереж опалювання будівель та споруд (вул. Привокзальна, 3-а)</t>
  </si>
  <si>
    <t>ПП Голохвост Є.</t>
  </si>
  <si>
    <t>Розділ 11. Інші заходи по підготовці до осінньо-зимового періоду</t>
  </si>
  <si>
    <t>Підготовка транспорту підприємства до роботи в зимових умовах</t>
  </si>
  <si>
    <t>Прведення технічіного огляду протипожежних пристроїв та обладнання</t>
  </si>
  <si>
    <t>Разом:</t>
  </si>
  <si>
    <t xml:space="preserve">Розділ 111. Заходи з енергозбереження </t>
  </si>
  <si>
    <t>Заміна освітлювальних приладів на світлодіодні</t>
  </si>
  <si>
    <t>Розділ 1У. Капітальні ремонти</t>
  </si>
  <si>
    <t>Розділ У. Поточні ремонти</t>
  </si>
  <si>
    <t>Разом по:</t>
  </si>
  <si>
    <t>Розділу 1</t>
  </si>
  <si>
    <t>Розділу 2</t>
  </si>
  <si>
    <t>Розділу 3</t>
  </si>
  <si>
    <t>Розділу 4</t>
  </si>
  <si>
    <t>Розділу 5</t>
  </si>
  <si>
    <t>Разом по розділам:</t>
  </si>
  <si>
    <t>КНП "Центральна міська клінічна лікарня" СМР</t>
  </si>
  <si>
    <t>травень</t>
  </si>
  <si>
    <t>2.2.</t>
  </si>
  <si>
    <t>об'єкт</t>
  </si>
  <si>
    <t>3.2</t>
  </si>
  <si>
    <t>3.3</t>
  </si>
  <si>
    <t>5.2</t>
  </si>
  <si>
    <t>5.3</t>
  </si>
  <si>
    <t>5.4</t>
  </si>
  <si>
    <t>5.5</t>
  </si>
  <si>
    <t>2.8.</t>
  </si>
  <si>
    <t>2.9.</t>
  </si>
  <si>
    <t>Обслуговування  Сумської міської системи моніторингу теплоспоживання будівель об’єктів  галузі "Охорона здоров'я"</t>
  </si>
  <si>
    <t>3.3.</t>
  </si>
  <si>
    <t>березень</t>
  </si>
  <si>
    <t>1.4.</t>
  </si>
  <si>
    <t>1.5.</t>
  </si>
  <si>
    <t>КНП "КПЦ Пресвятої Діви Марії" СМР</t>
  </si>
  <si>
    <t>Обслуговування Сумської міської системи моніторингу теплоспоживання будівель об'єктів галузі охорони здоров'я: КНП "Клінічний перинатальний центр Пресвятої Діви Марії" Сумської міської ради за адресою: м. Суми, вул. Троїцька, 20</t>
  </si>
  <si>
    <t>м. куб.</t>
  </si>
  <si>
    <t>Заміна радіаторів опалення</t>
  </si>
  <si>
    <t>Узгодження з ТОВ «Сумитеплоенерго» графіків приймання місцевих систем та об’єктів теплоспоживання до опалювального періоду</t>
  </si>
  <si>
    <t>Виконання ремонту запірно-регулюючої арматури та вентилів трубопроводів стояків, лежаків опалення і гарячого водопостачання, в тому числі вентилів кранів для аварійного спускання води з теплопроводів, автоматичних та ручних пристроїв для випуску повітря верхніх точок теплопроводів</t>
  </si>
  <si>
    <t>Забезпечення наявності схем трубопроводів та відповідних інструкцій з експлуатації теплового господарства</t>
  </si>
  <si>
    <t>Забезпечення наявності на засувках і вентилях теплових пунктів бірок з нумерацією відповідно до схеми</t>
  </si>
  <si>
    <t xml:space="preserve">Виконання фарбування обладнання і трубопроводів згідно вимог Правил </t>
  </si>
  <si>
    <t>Позначити стрілками напрямок руху теплоносія на трубопроводах та напрямки обертання запірно-регулюючої арматури під час відкривання/закривання</t>
  </si>
  <si>
    <t>Отримання акту готовності теплового господарства до опалювального періоду</t>
  </si>
  <si>
    <t>1.8</t>
  </si>
  <si>
    <t>1.9</t>
  </si>
  <si>
    <t>1.10</t>
  </si>
  <si>
    <t>1.11</t>
  </si>
  <si>
    <t>1.12</t>
  </si>
  <si>
    <t>1.13</t>
  </si>
  <si>
    <t>1.14</t>
  </si>
  <si>
    <t>Сума профінансованих хоштів</t>
  </si>
  <si>
    <t>Повірка та заміна манометрів по теплопунктам</t>
  </si>
  <si>
    <t>ФОП Дегтярьов В.Є.</t>
  </si>
  <si>
    <t>ТОВ "Альфа-Ю"</t>
  </si>
  <si>
    <t>Тех.обслуговування пожежної сигналізації</t>
  </si>
  <si>
    <t>Спостереження за пожежною сигналізацією</t>
  </si>
  <si>
    <t>2.10</t>
  </si>
  <si>
    <t>2.11</t>
  </si>
  <si>
    <t>2.12</t>
  </si>
  <si>
    <t>ФОП Малицький І.П.</t>
  </si>
  <si>
    <t xml:space="preserve">Сумський державний університет </t>
  </si>
  <si>
    <t>ТОВ "СУМПРОЄКТ"</t>
  </si>
  <si>
    <t>Капітальний ремонт будівля (термомодернізація покрівлі) акушерського корпусу Комунального некомерційного підприємства "Клінічний пологовий будинок Пресвятої Діви Марії" СМР, що знаходиться за адресою: м. Суми, вул.Троїцька, 20</t>
  </si>
  <si>
    <t>послуги</t>
  </si>
  <si>
    <t>Сумський державний університет</t>
  </si>
  <si>
    <t>2.13</t>
  </si>
  <si>
    <t>січень-грудень</t>
  </si>
  <si>
    <t>Послуги з техобслуговування електромереж за адресами: вул.Іллінська,48/50, вул.Г.Кондратьєва,143, вул.О.Аніщенка,10, пр.Перемоги,111</t>
  </si>
  <si>
    <t>ТОВ НВЦ "Планета знань", НМЦ ЦЗ та БЖД Сум.обл., СумДУ, інші</t>
  </si>
  <si>
    <t>ПП "ВОГНЕЗАХИСТ"</t>
  </si>
  <si>
    <t>Послуги, пов'язані з вивезенням рослинних відходів</t>
  </si>
  <si>
    <t xml:space="preserve">квітень </t>
  </si>
  <si>
    <t>ТО ліфтів та обладнання ОДС</t>
  </si>
  <si>
    <t>ПВРП "Рембуд"</t>
  </si>
  <si>
    <t>1</t>
  </si>
  <si>
    <t>ФОП Гречаниченко М.М.</t>
  </si>
  <si>
    <t xml:space="preserve">Водопровідні та санітарно-технічні послуги в будівлі КНП "ЦПМСД №1" СМР </t>
  </si>
  <si>
    <t>КНП "ЦПМСД №2" СМР</t>
  </si>
  <si>
    <t>систем</t>
  </si>
  <si>
    <t>ФОП Дегтярьов</t>
  </si>
  <si>
    <t>Придбання блоку безперебійного живлення для амбулаторії №3 по вул. Сірка, 3</t>
  </si>
  <si>
    <t>Встановлення пожежної сигналізації та системи оповіщення в будівлі по вул. Привокзальна, 3-а</t>
  </si>
  <si>
    <t>КНП "КЛ №4" СМР</t>
  </si>
  <si>
    <t>Виготовлення ПКД на об'єкт "Капітальний ремонт покрівлі будівлі амбулаторії з підвалом (терапії) КНП «Клінічна лікарня №4» СМР за адресою: м. Суми, вул. Металургів, 38"</t>
  </si>
  <si>
    <t>ФОП Степченко В.Г.</t>
  </si>
  <si>
    <t>Капітальний ремонт покрівлі будівлі амбулаторії з підвалом (терапії) КНП «Клінічна лікарня №4» СМР за адресою: м. Суми, вул. Металургів, 38</t>
  </si>
  <si>
    <t>кв.м</t>
  </si>
  <si>
    <t>червень серпень 2024</t>
  </si>
  <si>
    <t>до серпня 2024 року</t>
  </si>
  <si>
    <t>Травень</t>
  </si>
  <si>
    <t>Провести регламентні роботи теплових мереж та теплопунктів</t>
  </si>
  <si>
    <t>Перевірка пожежного гідранту</t>
  </si>
  <si>
    <t>вересень-листопад</t>
  </si>
  <si>
    <t>- картопля</t>
  </si>
  <si>
    <t>- морква</t>
  </si>
  <si>
    <t>- буряк</t>
  </si>
  <si>
    <t>- цибуля</t>
  </si>
  <si>
    <t>- капуста</t>
  </si>
  <si>
    <t>- огірки консервовані 3 л</t>
  </si>
  <si>
    <t>Виготовлення ПКД по об'єкту "Система електромереж стаціонарного корпусу №2 КНП "ЦМКЛ" СМР на виконання заходів з енергозбереження шляхом встановлення сонячної електростанції за адресою: м.Суми, вул Сумської артбригади, 13"</t>
  </si>
  <si>
    <t>ФОП Синиця О.О.</t>
  </si>
  <si>
    <t xml:space="preserve">березень </t>
  </si>
  <si>
    <t>4.1.</t>
  </si>
  <si>
    <t>Капітальний ремонт приміщень пульмонологічного відділення КНП "ЦМКЛ" СМР за адресою: м.Суми, вул. Сумської артбригади, 13</t>
  </si>
  <si>
    <t>Капітальний ремонт приміщень поліклінічного відділення №2 КНП "ЦМКЛ" СМР за адресою: м. Суми, вул. Привокзальна, 31</t>
  </si>
  <si>
    <t>ФОП Лісовенко О.А.</t>
  </si>
  <si>
    <t>4.3.</t>
  </si>
  <si>
    <t>Капітальний ремонт другого поверху правого крила поліклінічного відділення №1 КНП "ЦМКЛ" СМР за адресою: м.Суми, вул. Сумської артбригади, 13</t>
  </si>
  <si>
    <t>ФОП Романенко О.М.</t>
  </si>
  <si>
    <t>4.4.</t>
  </si>
  <si>
    <t>Нове будівництво складської будівлі КНП "ЦМКЛ" СМР за адресою: м.Суми, вул.Сумської артбригади, 13</t>
  </si>
  <si>
    <t>ФОП Басанець В.М.</t>
  </si>
  <si>
    <t>4.5.</t>
  </si>
  <si>
    <t>Капітальний ремонт захисної огорожі за периметром покрівлі головного корпусу КНП "ЦМКЛ" СМР за адресою: м.Суми, вул Сумської артбригади, 13</t>
  </si>
  <si>
    <t>ТОВ "СІТY"</t>
  </si>
  <si>
    <t>4.6.</t>
  </si>
  <si>
    <t>Капітальний ремонт сходових клітин КНП "ЦМКЛ" СМР за адресою: м.Суми, вул. Сумської артбригади, 1</t>
  </si>
  <si>
    <t>ФОП Пушкар С.О.</t>
  </si>
  <si>
    <t>замовлення ПКД на тепловий вузол та ВКО поліклінічного відділення №1 КНП "Кліничічна лікарня №4"СМР за адресою:м.Суми, вул.Хворостянка, 3 та  поліклінічного відділення №2 КНП "Кліничічна лікарня №4"СМР за адресою:м.Суми, вул.Сумської терооборони, 7</t>
  </si>
  <si>
    <t xml:space="preserve">Од. </t>
  </si>
  <si>
    <t>КНП"Клінічна лікарня №4"</t>
  </si>
  <si>
    <t>проведення повірки контрольно-вимірювальних приладів</t>
  </si>
  <si>
    <t>проведення гідропневматичного промивання системи опалення та гідравлічного випробовування системи опалення</t>
  </si>
  <si>
    <t>ФОП Гладун</t>
  </si>
  <si>
    <t>перевірка герметизації інженерних вводів</t>
  </si>
  <si>
    <t xml:space="preserve">проведення ревізії запірної арматури </t>
  </si>
  <si>
    <t>Виготовлення ПКД на улаштування сонячної електростанції на будівлі КНП "Клінічна лікарня №4" СМР за адресою вул. Хворостянка, 2</t>
  </si>
  <si>
    <t xml:space="preserve">ФОП Гречаніченко </t>
  </si>
  <si>
    <t>200 тис.грн</t>
  </si>
  <si>
    <t xml:space="preserve">заміна крану Ду 150 на зворотній трубі в розподільчому вузлі поліклінічного відділення №1 КНП "Кліничічна лікарня №4"СМР за адресою:м.Суми, вул.Хворостянка, 3 </t>
  </si>
  <si>
    <t xml:space="preserve">на техповерсі заміна 2 крани 3/4 і 2 згони 3/4 поліклінічного відділення №1 КНП "Кліничічна лікарня №4"СМР за адресою:м.Суми, вул.Хворостянка, 3 </t>
  </si>
  <si>
    <t>заміна батарей в рентгенкабінеті та в терапевтичному відділенні за адресою: м.Суми, вул.Метарлургів, 38</t>
  </si>
  <si>
    <t>заміна кранів 1,2 дюйма вінфекційному відділенні за адресою: м.Суми, вул.Метарлургів, 38</t>
  </si>
  <si>
    <t>заміна пробки з краном 1,2 дюйма  в харчоблоці за адресою: м.Суми, вул.Метарлургів, 38</t>
  </si>
  <si>
    <t xml:space="preserve">на техповерсі заміна 2 крани 3/4 і 2 згони 3/4 поліклінічного відділення №2КНП "Кліничічна лікарня №4"СМР за адресою:м.Суми, вул.Сумської терооборони, 7 </t>
  </si>
  <si>
    <t>заміна труби Д100 в кількості 12 м/п і крана Ду 20</t>
  </si>
  <si>
    <t>м/п</t>
  </si>
  <si>
    <t>ревізія водопідігрівальної установки за адресою м.Суми, вул. Хворостянка 3</t>
  </si>
  <si>
    <t>5.6</t>
  </si>
  <si>
    <t>5.8</t>
  </si>
  <si>
    <t>Приєднання до тепових мереж та введення в експлуатацію МО</t>
  </si>
  <si>
    <t>Приєднання до ГРМ (будівництво та введення в експлуатацію газових мереж)</t>
  </si>
  <si>
    <t>Технічні умови на приєднання до системи централізованого питного водопостачаннята водовідведення</t>
  </si>
  <si>
    <t>Встановлення модульної котельні</t>
  </si>
  <si>
    <t>благодійна допомога</t>
  </si>
  <si>
    <t>Підготувати овочесховище для збереження овочів</t>
  </si>
  <si>
    <t>Заміна пошкоджених та дерев'яних вікон на металопластикові склопакети</t>
  </si>
  <si>
    <t>Обслуговування Сумської міської системи моніторингу теплоспоживання будівель об’єктів галузі "Охорона здоров'я"</t>
  </si>
  <si>
    <t>Капітальний ремонт 1 поверху хірургічного корпусу №1 КНП "Клінічна лікарні №5" СМР, за адресою: м. Суми, вул. Марко Вовчок, 2</t>
  </si>
  <si>
    <t>2025-2026 рр</t>
  </si>
  <si>
    <t>Капітальний ремонт будівлі склад-гараж (Г-1) КНП "Клінічна лікарні №5" СМР, за адресою: м. Суми, вул. Марко Вовчок, 2</t>
  </si>
  <si>
    <t>ТО системи опалення</t>
  </si>
  <si>
    <t>посл.</t>
  </si>
  <si>
    <t>ФОП Шкиря С.А.</t>
  </si>
  <si>
    <t>січень - березень, жовтень-грудень 2025р.</t>
  </si>
  <si>
    <t>Послуги з промивки та гідравлічного випробування системи опалення</t>
  </si>
  <si>
    <t>травень - серпень</t>
  </si>
  <si>
    <t>січень - грудень 2025</t>
  </si>
  <si>
    <t>ТОВ "СППС"</t>
  </si>
  <si>
    <t>Охорона приміщення</t>
  </si>
  <si>
    <t>Послуги з основного (детального) 
обстеження технічного стану будівельних конструкцій
 будівлі консультативно-діагностичного відділення
 №1 КНП «Дитяча клінічна лікарня Святої Зінаїди» Сумської міської ради за адресою: вул.Хворостянка, 3 в м.Суми» 
з наданням звіту про результати обстеження із рекомендаціями щодо подальших заходів та можливості виконання робіт з відновлення</t>
  </si>
  <si>
    <t>березень 2025</t>
  </si>
  <si>
    <t>Оцінка вартості пошкодженого майна (КДВ №1, Хворостянка,3)</t>
  </si>
  <si>
    <t>ТОВ "Оціночна фірма ЮНІТ"</t>
  </si>
  <si>
    <t>ТО кисневої станції</t>
  </si>
  <si>
    <t>ТОВ "Далгакиран компресор Україна"</t>
  </si>
  <si>
    <t>квітень 2025</t>
  </si>
  <si>
    <t>Експертне обстеження пасажирського ліфта за адресою вул.Хворостянка,3</t>
  </si>
  <si>
    <t>ТОВ "Експерт-ліфт"</t>
  </si>
  <si>
    <t>Послуги по встановленню системи вентиляції повітря</t>
  </si>
  <si>
    <t>ФОП Сергієнко С.М.</t>
  </si>
  <si>
    <t>травень-вересень 2025</t>
  </si>
  <si>
    <t>ТО ліфтів</t>
  </si>
  <si>
    <t>ТОВ "Київліфтсервіс"</t>
  </si>
  <si>
    <t>Послуги з ТО, встановлення додаткового обладнання та ремонту автомобіля</t>
  </si>
  <si>
    <t>ДП ТОВ "ДЕВЕЛОПМЕНТ МАКС ЛЛС "АВТОІНВЕСТСТРОЙ-СУМИ"</t>
  </si>
  <si>
    <t>січень 2025</t>
  </si>
  <si>
    <t>Поточний ремонт автомобіля</t>
  </si>
  <si>
    <t>ФОП Гавриленко О.Г.</t>
  </si>
  <si>
    <t>«Капітальний ремонт системи електромереж хірургічного корпусу КНП «Дитяча клінічна лікарня Святої Зінаїди» Сумської міської ради на виконання заходів з енергозбереження шляхом встановлення гібридної сонячної електростанції за адресою:
 м.Суми, вул. Троїцька, 28 (виготовлення ПКД)»</t>
  </si>
  <si>
    <t xml:space="preserve"> лютий 2025</t>
  </si>
  <si>
    <t>січень-грудень 2025</t>
  </si>
  <si>
    <t>січень-грудень 2026</t>
  </si>
  <si>
    <t>березень- травень
2025</t>
  </si>
  <si>
    <t>квітень-травень 2025</t>
  </si>
  <si>
    <t>ПП "Гермес"</t>
  </si>
  <si>
    <t>червень-вересень 2025</t>
  </si>
  <si>
    <t>Поточний ремонт по монтажу труб для забезпечення гарячого постачання</t>
  </si>
  <si>
    <t>Поточний ремонт кисневої станції з заміною теплообмінника</t>
  </si>
  <si>
    <t>Послуги з ремонту покрівлі будівлі КДВ №2 за адресою вул.Івана Сірка,3</t>
  </si>
  <si>
    <t>Капітальний ремонт системи протипожежного захисту Комунальне некомерційне підприємство  "Дитяча клінічна лікарня Святої Зінаїди" Сумської міської ради за адресою м.Суми, вул.Троїцька,28 Корпус А, Корпус Б</t>
  </si>
  <si>
    <t>«Капітальний ремонт ліфта (заміна одиниць та вузлів технологічного устаткування та їх інженерних мереж, систем управління та автоматизації) КНП «Дитяча клінічна лікарня Святої Зінаїди» Сумської міської ради по вул. Івана Сірка, 3 в м. Суми»</t>
  </si>
  <si>
    <t>Нове будівництво модульної газової котельні 
в Комунальному некомерційному підприємстві
 «Дитяча клінічна лікарня Святої Зінаїди»
Сумської міської ради за адресою: м. Суми, вул. Троїцька, 28»</t>
  </si>
  <si>
    <t>Здійснити перевірку та технічне обслуговування теплових пунктів,  насосних агрегатів, водонагрівачів, вузлів обліку теплової енергії, контрольно-вимірювальних пристроїв та автоматики, при необхідності провести ремонтні роботи</t>
  </si>
  <si>
    <t>Так</t>
  </si>
  <si>
    <t>15.08.2025 р.</t>
  </si>
  <si>
    <t>Забезпечити проведення режимної наладки котлів, ремонту теплових та електроустановок, промити та гідравлічного випробування теплових мереж і внутрішньо будинкових систем теплопостачання, споруд та пожежних гідрантів</t>
  </si>
  <si>
    <t>29.08.2025 р.</t>
  </si>
  <si>
    <t>Організувати  проведення повірки приладів теплової енергії, водопостачання. Перевірити роботу засобів електричної та теплової енергії в умовах низьких температур</t>
  </si>
  <si>
    <t>25.08.2025 р.</t>
  </si>
  <si>
    <t>Провести профілактичний огляд та забезпечити готовність до роботи автономних джерел електропостачання. Вжити вичерпних заходів, спрямованих на підтримання наявного резерву паливно-мастильних матеріалів для забезпечення їх безперебійної роботи протягом 5-7 діб.</t>
  </si>
  <si>
    <t>01.09.2025р</t>
  </si>
  <si>
    <t>Встановити після повірки манометри в теплопунктах</t>
  </si>
  <si>
    <t>18.08.2025р.</t>
  </si>
  <si>
    <t>Розробити та погодити з ТОВ « Сумитеплоенерго» графік підготовки до опалювального періоду 2025-2026 років</t>
  </si>
  <si>
    <t>30.05.2025 р.</t>
  </si>
  <si>
    <t>Провести обстеження будівель  та споруд, скласти відповідні акти про результати огляду</t>
  </si>
  <si>
    <t>16.06.2025 р.</t>
  </si>
  <si>
    <t>Перевірити  та привести в належний технічний стан вентиляційні та димові канали,  газоходи</t>
  </si>
  <si>
    <t>Привести схеми електропостачання до нормального режиму роботи, передбаченого проектними рішеннями, укомплектувати робочі місця виробничого персоналу оперативною та технічною документацією</t>
  </si>
  <si>
    <t>20.08.2025 р.</t>
  </si>
  <si>
    <t>Переглянути та, при необхідності, внести зміни до Положення  про взаємовідносини між споживачами та електропередавальною організацією стосовно оперативного керування електрогосподарством, у тому числі при включенні резервних автономних електростанцій</t>
  </si>
  <si>
    <t>Забезпечити суворий контроль за економним споживанням паливно-енергетичних ресурсів</t>
  </si>
  <si>
    <t>Постійно</t>
  </si>
  <si>
    <t>Провести навчання та атестацію персоналу, що обслуговує теплові  пункти</t>
  </si>
  <si>
    <t>01.09.2025 р.</t>
  </si>
  <si>
    <t>Перевірити роботу пожежних кранів і гідрантів. Зробити перезапрвку вогнегасників</t>
  </si>
  <si>
    <t>Забезпечити належне функціонування наявних укритів, облаштувавши їх місцями для сидіння, резервним штучним освітленням, ємностями з питною та технічною водою, контейнерами для зберігання продуктів харчування, засобами надання медичної допомоги, засобами зв’язку, оповіщення (телефоном, мережею «Інтернет», біотуалетами тщо</t>
  </si>
  <si>
    <t>Придбати дрова для АЗПСМ с. Стецьківка в кількості 35 м.куб.</t>
  </si>
  <si>
    <t>Виконати гідравлічне випробування зовнішніх та внутрішніх систем теплопостачання об’єктів згідно Правил</t>
  </si>
  <si>
    <t>18.08.2025 р.</t>
  </si>
  <si>
    <t>Перевірити технічний стан ізоляції трубопроводів теплових мереж</t>
  </si>
  <si>
    <t>Виконати гідропневматичне промивання опалення об’єкту згідно вимог Правил</t>
  </si>
  <si>
    <t>Отримати акти готовності теплового господарства до опалювального періоду</t>
  </si>
  <si>
    <t>15.09.2025 р.</t>
  </si>
  <si>
    <t>Електровипробування електромереж та електрообладнання</t>
  </si>
  <si>
    <t>Заміна віконних блоків</t>
  </si>
  <si>
    <t>червень-липень 2025</t>
  </si>
  <si>
    <t xml:space="preserve">Проведення навчання відповідальної особи по новим "Правилам технічної експлуатації теплових установок і мереж" </t>
  </si>
  <si>
    <t>Од</t>
  </si>
  <si>
    <t>КОП СОР "Навчально-виробничий центр"</t>
  </si>
  <si>
    <t>липнь-серпень 2025</t>
  </si>
  <si>
    <t>Повірка манометрів</t>
  </si>
  <si>
    <t>ДП "Полтавастандартметрологія"</t>
  </si>
  <si>
    <t>Виконання ремонтних робіт будівельних конструкцій, вікон, дверей, фарбування обладнання</t>
  </si>
  <si>
    <t>х</t>
  </si>
  <si>
    <t>серпень-вересень 2025</t>
  </si>
  <si>
    <t xml:space="preserve">Обслуговування системи моніторингу теплоспоживання </t>
  </si>
  <si>
    <t>ТОВ "Гідросфера"</t>
  </si>
  <si>
    <t>до 31.12.2025</t>
  </si>
  <si>
    <t>Проведення промивки та гідравлічного випробування системи опалення (вул. Іллінська 48/50, пр-т.Перемоги,111)</t>
  </si>
  <si>
    <t>ПП "БРАНД-МАЙСТЕР"</t>
  </si>
  <si>
    <t>березень-листопад</t>
  </si>
  <si>
    <t>Обслуговування первинних засобів пожежогасіння (10 кран-комплектів)</t>
  </si>
  <si>
    <t>Проведення ТО вогнегасників</t>
  </si>
  <si>
    <t>ФОП Блейчик О.В.</t>
  </si>
  <si>
    <t>Періодичний технічний огляд пасажирського ліфта та електровимірювальні роботи</t>
  </si>
  <si>
    <t>Послуги по техобслуговуванню налагоджених та працездатних систем пожежної сигналізації та оповіщення про пожежу, змонтованих на об'єктах: за адресою вул.Г.Кондратьєва,143 та пр.Перемоги,111</t>
  </si>
  <si>
    <t>ППППП "Воекс"</t>
  </si>
  <si>
    <t>Наукові послуги з побудови та створення системи моніторингу теплоспоживання "Підготовка вхідних даних для заміни та встановлення новвго обладнання для впровадження системи моніторингу теплоспоживання на КНП "ЦПМСД №1" СМР"</t>
  </si>
  <si>
    <t>СумДУ</t>
  </si>
  <si>
    <t>Виготолення робочого проекту вузла обліку теплової енергії пр.Перемоги,111</t>
  </si>
  <si>
    <t>Монтажні роботи з встановлення вузла обліку теплової енергії пр.Перемоги,111</t>
  </si>
  <si>
    <t>2.14</t>
  </si>
  <si>
    <t>2.15</t>
  </si>
  <si>
    <t>ПАТ "Сумбут"</t>
  </si>
  <si>
    <t>травень-вересень</t>
  </si>
  <si>
    <t>«Капітальний ремонт частини підвальних приміщень з пристосуванням їх для використання, як найпростішого укриття в будівлі КНП "ЦПМСД №1"Сумської міської ради за адресою: вул. Іллінській, 48/50 в м. Суми. (коригування)» (залишок за договором)</t>
  </si>
  <si>
    <t xml:space="preserve">Вимірювання опору ізоляції, електровимірювальні роботи </t>
  </si>
  <si>
    <t>Повірка електроінструменту</t>
  </si>
  <si>
    <t>квітень, жовтень</t>
  </si>
  <si>
    <t>Встановлення гільз для термометрів, прочищення і заповнення технічною олією існуючих гільз, встановлення термометрів згідно вимог Правил</t>
  </si>
  <si>
    <t>Встановлення на трубопроводах систем опалення і гарячого водопостачання манометрів згідно вимог Правил з нанесенням на шкалі рисок максимально допустимого тиску теплоносія</t>
  </si>
  <si>
    <t>Провести технічний огляд та виконати ревізію сантехмереж та обладнання на них в приміщеннях структурних підроздах підприємства</t>
  </si>
  <si>
    <t>Придбання дров для опалення приміщення в с. В. Чернеччина</t>
  </si>
  <si>
    <t>куб.м.</t>
  </si>
  <si>
    <t>1.15</t>
  </si>
  <si>
    <t>1.16</t>
  </si>
  <si>
    <t>Встановлення срнячних панелів на будівлі по вул. Привокзальна, 3-А</t>
  </si>
  <si>
    <t>*</t>
  </si>
  <si>
    <t xml:space="preserve">Придбання швидкозарядних станцій EcoFlowдля амбулаторій </t>
  </si>
  <si>
    <t>3.4.</t>
  </si>
  <si>
    <t>Впровадження Сумської міської системи моніторингутеплоспоживання будівель об'єктів галузі охорони здоров'я (вул. Привокзальна, 3-А)</t>
  </si>
  <si>
    <t>травень- грудень</t>
  </si>
  <si>
    <t>Згідно процедури закупівель</t>
  </si>
  <si>
    <t>Капітальний ремонт другого поверху амбулаторії №2 по вул. Привокзальна, 3-а</t>
  </si>
  <si>
    <t>Капітальний ремонт третього поверху амбулаторії №2 по вул. Привокзальна, 3-а</t>
  </si>
  <si>
    <t>по підготовці підпорядкованих лікувальних закладів до осінньо-зимового періоду 2025-2026 років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</si>
</sst>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₴_-;\-* #,##0.00\ _₴_-;_-* &quot;-&quot;??\ _₴_-;_-@_-"/>
    <numFmt numFmtId="165" formatCode="0.0"/>
    <numFmt numFmtId="166" formatCode="_-* #,##0.0_р_._-;\-* #,##0.0_р_._-;_-* &quot;-&quot;??_р_._-;_-@_-"/>
  </numFmts>
  <fonts count="24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164" fontId="7" fillId="0" borderId="0" applyFont="0" applyFill="0" applyBorder="0" applyAlignment="0" applyProtection="0"/>
    <xf numFmtId="0" fontId="12" fillId="0" borderId="0"/>
    <xf numFmtId="0" fontId="13" fillId="0" borderId="0"/>
    <xf numFmtId="0" fontId="13" fillId="0" borderId="0"/>
    <xf numFmtId="0" fontId="14" fillId="0" borderId="0"/>
    <xf numFmtId="0" fontId="17" fillId="0" borderId="0"/>
    <xf numFmtId="0" fontId="11" fillId="0" borderId="0"/>
  </cellStyleXfs>
  <cellXfs count="274">
    <xf numFmtId="0" fontId="0" fillId="0" borderId="0" xfId="0"/>
    <xf numFmtId="0" fontId="1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1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/>
    </xf>
    <xf numFmtId="0" fontId="0" fillId="0" borderId="1" xfId="0" applyBorder="1" applyAlignment="1"/>
    <xf numFmtId="0" fontId="11" fillId="0" borderId="6" xfId="2" applyFont="1" applyFill="1" applyBorder="1" applyAlignment="1">
      <alignment horizontal="left" wrapText="1"/>
    </xf>
    <xf numFmtId="0" fontId="16" fillId="0" borderId="18" xfId="0" applyFont="1" applyBorder="1" applyAlignment="1">
      <alignment horizontal="center" wrapText="1"/>
    </xf>
    <xf numFmtId="0" fontId="11" fillId="0" borderId="1" xfId="6" applyFont="1" applyFill="1" applyBorder="1" applyAlignment="1">
      <alignment horizontal="left" wrapText="1"/>
    </xf>
    <xf numFmtId="0" fontId="11" fillId="0" borderId="1" xfId="6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justify"/>
    </xf>
    <xf numFmtId="1" fontId="11" fillId="0" borderId="1" xfId="5" applyNumberFormat="1" applyFont="1" applyFill="1" applyBorder="1" applyAlignment="1">
      <alignment horizontal="center"/>
    </xf>
    <xf numFmtId="0" fontId="11" fillId="0" borderId="1" xfId="7" applyFont="1" applyFill="1" applyBorder="1" applyAlignment="1">
      <alignment wrapText="1"/>
    </xf>
    <xf numFmtId="0" fontId="11" fillId="0" borderId="1" xfId="7" applyFont="1" applyFill="1" applyBorder="1" applyAlignment="1">
      <alignment horizontal="center" wrapText="1"/>
    </xf>
    <xf numFmtId="0" fontId="11" fillId="0" borderId="1" xfId="2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11" fillId="0" borderId="1" xfId="0" applyNumberFormat="1" applyFont="1" applyFill="1" applyBorder="1" applyAlignment="1">
      <alignment horizontal="left" wrapText="1"/>
    </xf>
    <xf numFmtId="2" fontId="18" fillId="0" borderId="0" xfId="0" applyNumberFormat="1" applyFont="1" applyFill="1" applyBorder="1" applyAlignment="1">
      <alignment wrapText="1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165" fontId="5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wrapText="1"/>
    </xf>
    <xf numFmtId="0" fontId="9" fillId="5" borderId="1" xfId="0" applyFont="1" applyFill="1" applyBorder="1" applyAlignment="1">
      <alignment horizontal="center"/>
    </xf>
    <xf numFmtId="0" fontId="0" fillId="5" borderId="0" xfId="0" applyFill="1" applyAlignment="1"/>
    <xf numFmtId="165" fontId="4" fillId="0" borderId="1" xfId="0" applyNumberFormat="1" applyFont="1" applyBorder="1" applyAlignment="1">
      <alignment horizontal="center" wrapText="1"/>
    </xf>
    <xf numFmtId="165" fontId="5" fillId="0" borderId="1" xfId="0" applyNumberFormat="1" applyFont="1" applyFill="1" applyBorder="1" applyAlignment="1">
      <alignment horizontal="center"/>
    </xf>
    <xf numFmtId="0" fontId="0" fillId="0" borderId="0" xfId="0" applyFill="1" applyAlignment="1"/>
    <xf numFmtId="165" fontId="4" fillId="0" borderId="1" xfId="0" applyNumberFormat="1" applyFont="1" applyBorder="1" applyAlignment="1">
      <alignment horizontal="center"/>
    </xf>
    <xf numFmtId="0" fontId="15" fillId="0" borderId="0" xfId="0" applyFont="1" applyAlignment="1"/>
    <xf numFmtId="0" fontId="15" fillId="2" borderId="0" xfId="0" applyFont="1" applyFill="1" applyAlignment="1"/>
    <xf numFmtId="0" fontId="15" fillId="0" borderId="0" xfId="0" applyFont="1" applyFill="1" applyAlignment="1"/>
    <xf numFmtId="0" fontId="15" fillId="0" borderId="0" xfId="0" applyFont="1" applyAlignment="1">
      <alignment horizontal="center"/>
    </xf>
    <xf numFmtId="0" fontId="15" fillId="8" borderId="0" xfId="0" applyFont="1" applyFill="1" applyAlignment="1"/>
    <xf numFmtId="0" fontId="0" fillId="5" borderId="1" xfId="0" applyFill="1" applyBorder="1" applyAlignment="1"/>
    <xf numFmtId="165" fontId="16" fillId="0" borderId="1" xfId="1" applyNumberFormat="1" applyFont="1" applyBorder="1" applyAlignment="1">
      <alignment horizontal="center" wrapText="1"/>
    </xf>
    <xf numFmtId="16" fontId="5" fillId="0" borderId="14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 wrapText="1"/>
    </xf>
    <xf numFmtId="0" fontId="0" fillId="3" borderId="0" xfId="0" applyFill="1" applyAlignment="1"/>
    <xf numFmtId="0" fontId="0" fillId="2" borderId="0" xfId="0" applyFill="1" applyAlignment="1"/>
    <xf numFmtId="49" fontId="4" fillId="0" borderId="1" xfId="0" applyNumberFormat="1" applyFont="1" applyBorder="1" applyAlignment="1"/>
    <xf numFmtId="165" fontId="4" fillId="0" borderId="8" xfId="0" applyNumberFormat="1" applyFont="1" applyBorder="1" applyAlignment="1">
      <alignment horizontal="center"/>
    </xf>
    <xf numFmtId="0" fontId="9" fillId="0" borderId="1" xfId="0" applyFont="1" applyBorder="1" applyAlignment="1"/>
    <xf numFmtId="0" fontId="0" fillId="4" borderId="1" xfId="0" applyFill="1" applyBorder="1" applyAlignment="1"/>
    <xf numFmtId="2" fontId="18" fillId="4" borderId="1" xfId="5" applyNumberFormat="1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0" fillId="5" borderId="8" xfId="0" applyFill="1" applyBorder="1" applyAlignment="1"/>
    <xf numFmtId="0" fontId="0" fillId="0" borderId="8" xfId="0" applyBorder="1" applyAlignment="1"/>
    <xf numFmtId="2" fontId="18" fillId="0" borderId="8" xfId="0" applyNumberFormat="1" applyFont="1" applyFill="1" applyBorder="1" applyAlignment="1">
      <alignment wrapText="1"/>
    </xf>
    <xf numFmtId="0" fontId="15" fillId="4" borderId="1" xfId="0" applyFont="1" applyFill="1" applyBorder="1" applyAlignment="1"/>
    <xf numFmtId="0" fontId="15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wrapText="1"/>
    </xf>
    <xf numFmtId="0" fontId="0" fillId="0" borderId="1" xfId="0" applyFill="1" applyBorder="1" applyAlignment="1"/>
    <xf numFmtId="49" fontId="4" fillId="0" borderId="18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49" fontId="4" fillId="0" borderId="1" xfId="0" applyNumberFormat="1" applyFont="1" applyFill="1" applyBorder="1" applyAlignment="1"/>
    <xf numFmtId="0" fontId="4" fillId="0" borderId="1" xfId="0" applyFont="1" applyFill="1" applyBorder="1" applyAlignment="1">
      <alignment horizontal="left" wrapText="1"/>
    </xf>
    <xf numFmtId="165" fontId="4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0" fillId="4" borderId="14" xfId="0" applyFill="1" applyBorder="1" applyAlignment="1"/>
    <xf numFmtId="0" fontId="0" fillId="4" borderId="13" xfId="0" applyFill="1" applyBorder="1" applyAlignment="1"/>
    <xf numFmtId="0" fontId="0" fillId="3" borderId="1" xfId="0" applyFill="1" applyBorder="1" applyAlignment="1"/>
    <xf numFmtId="0" fontId="0" fillId="0" borderId="1" xfId="0" applyFont="1" applyFill="1" applyBorder="1" applyAlignment="1">
      <alignment wrapText="1"/>
    </xf>
    <xf numFmtId="0" fontId="5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0" fontId="9" fillId="0" borderId="6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/>
    </xf>
    <xf numFmtId="0" fontId="9" fillId="2" borderId="6" xfId="0" applyFont="1" applyFill="1" applyBorder="1" applyAlignment="1"/>
    <xf numFmtId="165" fontId="4" fillId="2" borderId="6" xfId="0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4" fillId="2" borderId="1" xfId="0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6" xfId="0" applyFont="1" applyBorder="1" applyAlignment="1"/>
    <xf numFmtId="0" fontId="9" fillId="2" borderId="0" xfId="0" applyFont="1" applyFill="1" applyAlignment="1">
      <alignment horizontal="center"/>
    </xf>
    <xf numFmtId="0" fontId="4" fillId="0" borderId="1" xfId="0" applyFont="1" applyBorder="1" applyAlignment="1">
      <alignment horizontal="left" wrapText="1"/>
    </xf>
    <xf numFmtId="0" fontId="9" fillId="0" borderId="6" xfId="0" applyFont="1" applyBorder="1" applyAlignment="1">
      <alignment horizontal="center"/>
    </xf>
    <xf numFmtId="0" fontId="4" fillId="0" borderId="6" xfId="0" applyFont="1" applyBorder="1" applyAlignment="1">
      <alignment wrapText="1"/>
    </xf>
    <xf numFmtId="0" fontId="4" fillId="0" borderId="6" xfId="0" applyFont="1" applyBorder="1" applyAlignment="1"/>
    <xf numFmtId="0" fontId="4" fillId="2" borderId="14" xfId="0" applyFont="1" applyFill="1" applyBorder="1" applyAlignment="1"/>
    <xf numFmtId="0" fontId="4" fillId="2" borderId="14" xfId="0" applyFont="1" applyFill="1" applyBorder="1" applyAlignment="1">
      <alignment horizontal="center"/>
    </xf>
    <xf numFmtId="0" fontId="4" fillId="2" borderId="19" xfId="0" applyFont="1" applyFill="1" applyBorder="1" applyAlignment="1"/>
    <xf numFmtId="0" fontId="4" fillId="2" borderId="13" xfId="0" applyFont="1" applyFill="1" applyBorder="1" applyAlignment="1"/>
    <xf numFmtId="0" fontId="4" fillId="2" borderId="15" xfId="0" applyFont="1" applyFill="1" applyBorder="1" applyAlignment="1"/>
    <xf numFmtId="0" fontId="4" fillId="2" borderId="6" xfId="0" applyFont="1" applyFill="1" applyBorder="1" applyAlignment="1"/>
    <xf numFmtId="0" fontId="4" fillId="5" borderId="1" xfId="0" applyFont="1" applyFill="1" applyBorder="1" applyAlignment="1"/>
    <xf numFmtId="0" fontId="4" fillId="5" borderId="1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9" fillId="0" borderId="1" xfId="0" applyFont="1" applyFill="1" applyBorder="1" applyAlignment="1"/>
    <xf numFmtId="165" fontId="4" fillId="0" borderId="6" xfId="0" applyNumberFormat="1" applyFont="1" applyBorder="1" applyAlignment="1">
      <alignment horizontal="center"/>
    </xf>
    <xf numFmtId="0" fontId="9" fillId="0" borderId="1" xfId="0" applyFont="1" applyFill="1" applyBorder="1" applyAlignment="1">
      <alignment wrapText="1"/>
    </xf>
    <xf numFmtId="165" fontId="4" fillId="2" borderId="1" xfId="0" applyNumberFormat="1" applyFont="1" applyFill="1" applyBorder="1" applyAlignment="1"/>
    <xf numFmtId="165" fontId="9" fillId="0" borderId="1" xfId="0" applyNumberFormat="1" applyFont="1" applyBorder="1" applyAlignment="1">
      <alignment horizontal="center"/>
    </xf>
    <xf numFmtId="165" fontId="11" fillId="0" borderId="1" xfId="2" applyNumberFormat="1" applyFont="1" applyFill="1" applyBorder="1" applyAlignment="1">
      <alignment horizontal="center" wrapText="1"/>
    </xf>
    <xf numFmtId="0" fontId="4" fillId="5" borderId="14" xfId="0" applyFont="1" applyFill="1" applyBorder="1" applyAlignment="1"/>
    <xf numFmtId="49" fontId="16" fillId="0" borderId="1" xfId="0" applyNumberFormat="1" applyFont="1" applyBorder="1" applyAlignment="1">
      <alignment horizontal="center"/>
    </xf>
    <xf numFmtId="0" fontId="16" fillId="0" borderId="13" xfId="0" applyFont="1" applyBorder="1" applyAlignment="1">
      <alignment horizontal="left" wrapText="1"/>
    </xf>
    <xf numFmtId="0" fontId="16" fillId="0" borderId="13" xfId="0" applyFont="1" applyBorder="1" applyAlignment="1">
      <alignment horizontal="center" wrapText="1"/>
    </xf>
    <xf numFmtId="0" fontId="16" fillId="7" borderId="1" xfId="0" applyFont="1" applyFill="1" applyBorder="1" applyAlignment="1">
      <alignment wrapText="1"/>
    </xf>
    <xf numFmtId="0" fontId="16" fillId="0" borderId="1" xfId="0" applyFont="1" applyBorder="1" applyAlignment="1">
      <alignment horizontal="center"/>
    </xf>
    <xf numFmtId="165" fontId="16" fillId="0" borderId="1" xfId="0" applyNumberFormat="1" applyFont="1" applyBorder="1" applyAlignment="1">
      <alignment horizontal="center"/>
    </xf>
    <xf numFmtId="0" fontId="16" fillId="0" borderId="15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left" wrapText="1"/>
    </xf>
    <xf numFmtId="0" fontId="16" fillId="2" borderId="1" xfId="0" applyFont="1" applyFill="1" applyBorder="1" applyAlignment="1"/>
    <xf numFmtId="165" fontId="16" fillId="2" borderId="1" xfId="0" applyNumberFormat="1" applyFont="1" applyFill="1" applyBorder="1" applyAlignment="1">
      <alignment horizontal="center"/>
    </xf>
    <xf numFmtId="165" fontId="16" fillId="2" borderId="6" xfId="0" applyNumberFormat="1" applyFont="1" applyFill="1" applyBorder="1" applyAlignment="1">
      <alignment horizontal="center"/>
    </xf>
    <xf numFmtId="49" fontId="16" fillId="0" borderId="13" xfId="0" applyNumberFormat="1" applyFont="1" applyFill="1" applyBorder="1" applyAlignment="1">
      <alignment horizontal="center" wrapText="1"/>
    </xf>
    <xf numFmtId="49" fontId="16" fillId="0" borderId="1" xfId="0" applyNumberFormat="1" applyFont="1" applyFill="1" applyBorder="1" applyAlignment="1">
      <alignment horizontal="center" wrapText="1"/>
    </xf>
    <xf numFmtId="0" fontId="16" fillId="2" borderId="17" xfId="0" applyFont="1" applyFill="1" applyBorder="1" applyAlignment="1">
      <alignment horizontal="left" wrapText="1"/>
    </xf>
    <xf numFmtId="0" fontId="16" fillId="2" borderId="17" xfId="0" applyFont="1" applyFill="1" applyBorder="1" applyAlignment="1"/>
    <xf numFmtId="165" fontId="16" fillId="2" borderId="13" xfId="0" applyNumberFormat="1" applyFont="1" applyFill="1" applyBorder="1" applyAlignment="1">
      <alignment horizontal="center" wrapText="1"/>
    </xf>
    <xf numFmtId="164" fontId="16" fillId="2" borderId="13" xfId="1" applyFont="1" applyFill="1" applyBorder="1" applyAlignment="1">
      <alignment wrapText="1"/>
    </xf>
    <xf numFmtId="164" fontId="16" fillId="2" borderId="15" xfId="1" applyFont="1" applyFill="1" applyBorder="1" applyAlignment="1">
      <alignment wrapText="1"/>
    </xf>
    <xf numFmtId="49" fontId="16" fillId="0" borderId="1" xfId="0" applyNumberFormat="1" applyFont="1" applyBorder="1" applyAlignment="1">
      <alignment horizontal="center" wrapText="1"/>
    </xf>
    <xf numFmtId="0" fontId="16" fillId="8" borderId="1" xfId="0" applyFont="1" applyFill="1" applyBorder="1" applyAlignment="1">
      <alignment horizontal="left" wrapText="1"/>
    </xf>
    <xf numFmtId="0" fontId="16" fillId="8" borderId="1" xfId="0" applyFont="1" applyFill="1" applyBorder="1" applyAlignment="1"/>
    <xf numFmtId="165" fontId="16" fillId="8" borderId="1" xfId="0" applyNumberFormat="1" applyFont="1" applyFill="1" applyBorder="1" applyAlignment="1">
      <alignment horizontal="center"/>
    </xf>
    <xf numFmtId="165" fontId="16" fillId="8" borderId="6" xfId="0" applyNumberFormat="1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16" fillId="2" borderId="6" xfId="0" applyFont="1" applyFill="1" applyBorder="1" applyAlignment="1"/>
    <xf numFmtId="14" fontId="9" fillId="0" borderId="6" xfId="0" applyNumberFormat="1" applyFont="1" applyBorder="1" applyAlignment="1"/>
    <xf numFmtId="0" fontId="11" fillId="0" borderId="1" xfId="0" applyFont="1" applyBorder="1" applyAlignment="1"/>
    <xf numFmtId="0" fontId="11" fillId="0" borderId="1" xfId="5" applyFont="1" applyFill="1" applyBorder="1" applyAlignment="1">
      <alignment horizontal="center"/>
    </xf>
    <xf numFmtId="166" fontId="16" fillId="0" borderId="1" xfId="1" applyNumberFormat="1" applyFont="1" applyBorder="1" applyAlignment="1">
      <alignment horizontal="center" wrapText="1"/>
    </xf>
    <xf numFmtId="0" fontId="11" fillId="0" borderId="6" xfId="5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6" fontId="16" fillId="0" borderId="1" xfId="1" applyNumberFormat="1" applyFont="1" applyBorder="1" applyAlignment="1">
      <alignment wrapText="1"/>
    </xf>
    <xf numFmtId="0" fontId="9" fillId="2" borderId="19" xfId="0" applyFont="1" applyFill="1" applyBorder="1" applyAlignment="1"/>
    <xf numFmtId="165" fontId="4" fillId="0" borderId="6" xfId="0" applyNumberFormat="1" applyFont="1" applyBorder="1" applyAlignment="1">
      <alignment horizontal="center" wrapText="1"/>
    </xf>
    <xf numFmtId="165" fontId="11" fillId="0" borderId="1" xfId="0" applyNumberFormat="1" applyFont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4" fillId="0" borderId="6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vertical="top"/>
    </xf>
    <xf numFmtId="0" fontId="11" fillId="0" borderId="1" xfId="0" applyNumberFormat="1" applyFont="1" applyFill="1" applyBorder="1" applyAlignment="1" applyProtection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165" fontId="4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justify"/>
    </xf>
    <xf numFmtId="0" fontId="4" fillId="2" borderId="1" xfId="0" applyFont="1" applyFill="1" applyBorder="1" applyAlignment="1">
      <alignment horizontal="center" wrapText="1"/>
    </xf>
    <xf numFmtId="0" fontId="19" fillId="5" borderId="1" xfId="0" applyFont="1" applyFill="1" applyBorder="1" applyAlignment="1"/>
    <xf numFmtId="165" fontId="9" fillId="5" borderId="1" xfId="0" applyNumberFormat="1" applyFont="1" applyFill="1" applyBorder="1" applyAlignment="1">
      <alignment horizontal="center"/>
    </xf>
    <xf numFmtId="165" fontId="9" fillId="5" borderId="6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3" fontId="4" fillId="5" borderId="19" xfId="0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7" xfId="0" applyFont="1" applyFill="1" applyBorder="1" applyAlignment="1">
      <alignment horizontal="center"/>
    </xf>
    <xf numFmtId="0" fontId="16" fillId="8" borderId="1" xfId="0" applyFont="1" applyFill="1" applyBorder="1" applyAlignment="1">
      <alignment horizontal="center"/>
    </xf>
    <xf numFmtId="0" fontId="9" fillId="5" borderId="1" xfId="0" applyFont="1" applyFill="1" applyBorder="1" applyAlignment="1"/>
    <xf numFmtId="164" fontId="9" fillId="5" borderId="1" xfId="0" applyNumberFormat="1" applyFont="1" applyFill="1" applyBorder="1" applyAlignment="1"/>
    <xf numFmtId="164" fontId="9" fillId="5" borderId="6" xfId="0" applyNumberFormat="1" applyFont="1" applyFill="1" applyBorder="1" applyAlignment="1"/>
    <xf numFmtId="0" fontId="5" fillId="3" borderId="14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165" fontId="9" fillId="5" borderId="1" xfId="0" applyNumberFormat="1" applyFont="1" applyFill="1" applyBorder="1" applyAlignment="1"/>
    <xf numFmtId="165" fontId="9" fillId="5" borderId="6" xfId="0" applyNumberFormat="1" applyFont="1" applyFill="1" applyBorder="1" applyAlignment="1"/>
    <xf numFmtId="165" fontId="4" fillId="2" borderId="14" xfId="0" applyNumberFormat="1" applyFont="1" applyFill="1" applyBorder="1" applyAlignment="1">
      <alignment horizontal="center"/>
    </xf>
    <xf numFmtId="165" fontId="4" fillId="5" borderId="1" xfId="0" applyNumberFormat="1" applyFont="1" applyFill="1" applyBorder="1" applyAlignment="1">
      <alignment horizontal="center"/>
    </xf>
    <xf numFmtId="165" fontId="4" fillId="5" borderId="6" xfId="0" applyNumberFormat="1" applyFont="1" applyFill="1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6" xfId="0" applyFont="1" applyBorder="1" applyAlignment="1">
      <alignment horizontal="center" wrapText="1"/>
    </xf>
    <xf numFmtId="165" fontId="9" fillId="0" borderId="6" xfId="0" applyNumberFormat="1" applyFont="1" applyBorder="1" applyAlignment="1">
      <alignment horizontal="center"/>
    </xf>
    <xf numFmtId="0" fontId="4" fillId="2" borderId="13" xfId="0" applyFont="1" applyFill="1" applyBorder="1" applyAlignment="1">
      <alignment horizontal="left"/>
    </xf>
    <xf numFmtId="165" fontId="4" fillId="2" borderId="13" xfId="0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left"/>
    </xf>
    <xf numFmtId="0" fontId="9" fillId="0" borderId="6" xfId="0" applyFont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20" fillId="0" borderId="1" xfId="0" applyFont="1" applyBorder="1" applyAlignment="1">
      <alignment vertical="top" wrapText="1"/>
    </xf>
    <xf numFmtId="0" fontId="20" fillId="0" borderId="1" xfId="0" applyFont="1" applyBorder="1" applyAlignment="1">
      <alignment vertical="top"/>
    </xf>
    <xf numFmtId="0" fontId="21" fillId="0" borderId="1" xfId="0" applyFont="1" applyBorder="1" applyAlignment="1">
      <alignment vertical="top"/>
    </xf>
    <xf numFmtId="49" fontId="4" fillId="0" borderId="6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 vertical="top" wrapText="1"/>
    </xf>
    <xf numFmtId="0" fontId="20" fillId="0" borderId="0" xfId="0" applyFont="1" applyAlignment="1">
      <alignment vertical="top" wrapText="1"/>
    </xf>
    <xf numFmtId="0" fontId="20" fillId="0" borderId="1" xfId="0" applyFont="1" applyBorder="1" applyAlignment="1">
      <alignment wrapText="1"/>
    </xf>
    <xf numFmtId="0" fontId="20" fillId="0" borderId="1" xfId="0" applyFont="1" applyBorder="1" applyAlignment="1">
      <alignment horizontal="left" vertical="top" wrapText="1"/>
    </xf>
    <xf numFmtId="0" fontId="9" fillId="0" borderId="6" xfId="0" applyFont="1" applyFill="1" applyBorder="1" applyAlignment="1"/>
    <xf numFmtId="0" fontId="9" fillId="0" borderId="7" xfId="0" applyFont="1" applyBorder="1" applyAlignment="1"/>
    <xf numFmtId="0" fontId="4" fillId="0" borderId="8" xfId="0" applyFont="1" applyBorder="1" applyAlignment="1"/>
    <xf numFmtId="0" fontId="4" fillId="0" borderId="6" xfId="3" applyFont="1" applyFill="1" applyBorder="1" applyAlignment="1">
      <alignment wrapText="1"/>
    </xf>
    <xf numFmtId="0" fontId="23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wrapText="1"/>
    </xf>
    <xf numFmtId="0" fontId="23" fillId="0" borderId="1" xfId="0" applyFont="1" applyBorder="1" applyAlignment="1">
      <alignment horizontal="center" vertical="center" wrapText="1"/>
    </xf>
    <xf numFmtId="4" fontId="23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 applyAlignment="1">
      <alignment horizontal="center"/>
    </xf>
    <xf numFmtId="4" fontId="2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49" fontId="4" fillId="0" borderId="14" xfId="0" applyNumberFormat="1" applyFont="1" applyBorder="1" applyAlignment="1">
      <alignment horizontal="center"/>
    </xf>
    <xf numFmtId="165" fontId="4" fillId="5" borderId="14" xfId="0" applyNumberFormat="1" applyFont="1" applyFill="1" applyBorder="1" applyAlignment="1"/>
    <xf numFmtId="0" fontId="9" fillId="0" borderId="6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left"/>
    </xf>
    <xf numFmtId="0" fontId="4" fillId="5" borderId="8" xfId="0" applyFont="1" applyFill="1" applyBorder="1" applyAlignment="1">
      <alignment horizontal="left"/>
    </xf>
    <xf numFmtId="0" fontId="9" fillId="4" borderId="1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  <xf numFmtId="0" fontId="5" fillId="3" borderId="16" xfId="0" applyFont="1" applyFill="1" applyBorder="1" applyAlignment="1">
      <alignment horizontal="center" wrapText="1"/>
    </xf>
    <xf numFmtId="0" fontId="9" fillId="5" borderId="6" xfId="0" applyFont="1" applyFill="1" applyBorder="1" applyAlignment="1">
      <alignment horizontal="left"/>
    </xf>
    <xf numFmtId="0" fontId="9" fillId="5" borderId="8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center" wrapText="1"/>
    </xf>
    <xf numFmtId="0" fontId="5" fillId="3" borderId="19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16" fillId="6" borderId="6" xfId="0" applyFont="1" applyFill="1" applyBorder="1" applyAlignment="1">
      <alignment horizontal="center"/>
    </xf>
    <xf numFmtId="0" fontId="16" fillId="6" borderId="7" xfId="0" applyFont="1" applyFill="1" applyBorder="1" applyAlignment="1">
      <alignment horizontal="center"/>
    </xf>
    <xf numFmtId="0" fontId="16" fillId="6" borderId="8" xfId="0" applyFont="1" applyFill="1" applyBorder="1" applyAlignment="1">
      <alignment horizontal="center"/>
    </xf>
    <xf numFmtId="0" fontId="16" fillId="6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0" fontId="16" fillId="6" borderId="15" xfId="0" applyFont="1" applyFill="1" applyBorder="1" applyAlignment="1">
      <alignment horizontal="center" wrapText="1"/>
    </xf>
    <xf numFmtId="0" fontId="16" fillId="6" borderId="12" xfId="0" applyFont="1" applyFill="1" applyBorder="1" applyAlignment="1">
      <alignment horizontal="center" wrapText="1"/>
    </xf>
    <xf numFmtId="0" fontId="16" fillId="6" borderId="16" xfId="0" applyFont="1" applyFill="1" applyBorder="1" applyAlignment="1">
      <alignment horizontal="center" wrapText="1"/>
    </xf>
    <xf numFmtId="0" fontId="9" fillId="4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2" fillId="0" borderId="22" xfId="0" applyFont="1" applyFill="1" applyBorder="1" applyAlignment="1">
      <alignment horizontal="center" wrapText="1"/>
    </xf>
    <xf numFmtId="0" fontId="2" fillId="0" borderId="23" xfId="0" applyFont="1" applyFill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8">
    <cellStyle name="Обычный" xfId="0" builtinId="0"/>
    <cellStyle name="Обычный 10" xfId="4"/>
    <cellStyle name="Обычный 2 2" xfId="7"/>
    <cellStyle name="Обычный 9" xfId="3"/>
    <cellStyle name="Обычный_осінь-зима-2007" xfId="6"/>
    <cellStyle name="Обычный_проект 010116" xfId="2"/>
    <cellStyle name="Стиль 1" xf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3"/>
  <sheetViews>
    <sheetView tabSelected="1" view="pageBreakPreview" zoomScale="90" zoomScaleNormal="100" zoomScaleSheetLayoutView="90" workbookViewId="0">
      <selection activeCell="G4" sqref="G4:L5"/>
    </sheetView>
  </sheetViews>
  <sheetFormatPr defaultRowHeight="14.4" x14ac:dyDescent="0.3"/>
  <cols>
    <col min="1" max="1" width="7.44140625" style="22" customWidth="1"/>
    <col min="2" max="2" width="40.33203125" style="23" customWidth="1"/>
    <col min="3" max="3" width="8.88671875" style="24"/>
    <col min="4" max="4" width="10.5546875" style="24" customWidth="1"/>
    <col min="5" max="5" width="14.88671875" style="24" customWidth="1"/>
    <col min="6" max="6" width="15.44140625" style="24" customWidth="1"/>
    <col min="7" max="7" width="14.6640625" style="22" bestFit="1" customWidth="1"/>
    <col min="8" max="8" width="18" style="22" customWidth="1"/>
    <col min="9" max="9" width="13.88671875" style="22" bestFit="1" customWidth="1"/>
    <col min="10" max="10" width="15.109375" style="22" customWidth="1"/>
    <col min="11" max="11" width="24.6640625" style="22" customWidth="1"/>
    <col min="12" max="12" width="13.88671875" style="22" customWidth="1"/>
    <col min="13" max="13" width="15.5546875" style="49" customWidth="1"/>
    <col min="14" max="16384" width="8.88671875" style="22"/>
  </cols>
  <sheetData>
    <row r="1" spans="1:13" ht="17.399999999999999" x14ac:dyDescent="0.3">
      <c r="A1" s="264" t="s">
        <v>54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</row>
    <row r="2" spans="1:13" ht="17.399999999999999" x14ac:dyDescent="0.3">
      <c r="A2" s="266" t="s">
        <v>414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</row>
    <row r="3" spans="1:13" ht="15" thickBot="1" x14ac:dyDescent="0.35"/>
    <row r="4" spans="1:13" ht="17.25" customHeight="1" thickTop="1" thickBot="1" x14ac:dyDescent="0.35">
      <c r="A4" s="271" t="s">
        <v>4</v>
      </c>
      <c r="B4" s="273" t="s">
        <v>5</v>
      </c>
      <c r="C4" s="273" t="s">
        <v>6</v>
      </c>
      <c r="D4" s="273" t="s">
        <v>7</v>
      </c>
      <c r="E4" s="273" t="s">
        <v>8</v>
      </c>
      <c r="F4" s="273" t="s">
        <v>9</v>
      </c>
      <c r="G4" s="269" t="s">
        <v>10</v>
      </c>
      <c r="H4" s="270"/>
      <c r="I4" s="270"/>
      <c r="J4" s="270"/>
      <c r="K4" s="270"/>
      <c r="L4" s="267" t="s">
        <v>20</v>
      </c>
    </row>
    <row r="5" spans="1:13" ht="31.8" thickBot="1" x14ac:dyDescent="0.35">
      <c r="A5" s="272"/>
      <c r="B5" s="272"/>
      <c r="C5" s="272"/>
      <c r="D5" s="272"/>
      <c r="E5" s="272"/>
      <c r="F5" s="272"/>
      <c r="G5" s="25" t="s">
        <v>21</v>
      </c>
      <c r="H5" s="25" t="s">
        <v>11</v>
      </c>
      <c r="I5" s="25" t="s">
        <v>12</v>
      </c>
      <c r="J5" s="25" t="s">
        <v>13</v>
      </c>
      <c r="K5" s="26" t="s">
        <v>14</v>
      </c>
      <c r="L5" s="268"/>
    </row>
    <row r="6" spans="1:13" ht="47.4" x14ac:dyDescent="0.35">
      <c r="A6" s="219" t="s">
        <v>152</v>
      </c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20"/>
      <c r="M6" s="57" t="s">
        <v>187</v>
      </c>
    </row>
    <row r="7" spans="1:13" ht="15.75" customHeight="1" x14ac:dyDescent="0.3">
      <c r="A7" s="239" t="s">
        <v>15</v>
      </c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4"/>
    </row>
    <row r="8" spans="1:13" ht="31.2" x14ac:dyDescent="0.3">
      <c r="A8" s="71" t="s">
        <v>0</v>
      </c>
      <c r="B8" s="2" t="s">
        <v>227</v>
      </c>
      <c r="C8" s="12" t="s">
        <v>25</v>
      </c>
      <c r="D8" s="72">
        <v>4</v>
      </c>
      <c r="E8" s="65" t="s">
        <v>26</v>
      </c>
      <c r="F8" s="65" t="s">
        <v>35</v>
      </c>
      <c r="G8" s="73">
        <v>0</v>
      </c>
      <c r="H8" s="73">
        <v>0</v>
      </c>
      <c r="I8" s="73">
        <v>0</v>
      </c>
      <c r="J8" s="73">
        <v>0</v>
      </c>
      <c r="K8" s="34">
        <v>0</v>
      </c>
      <c r="L8" s="74" t="s">
        <v>94</v>
      </c>
    </row>
    <row r="9" spans="1:13" ht="46.8" x14ac:dyDescent="0.3">
      <c r="A9" s="71" t="s">
        <v>22</v>
      </c>
      <c r="B9" s="2" t="s">
        <v>27</v>
      </c>
      <c r="C9" s="12" t="s">
        <v>28</v>
      </c>
      <c r="D9" s="72">
        <v>46</v>
      </c>
      <c r="E9" s="65" t="s">
        <v>26</v>
      </c>
      <c r="F9" s="65" t="s">
        <v>87</v>
      </c>
      <c r="G9" s="73">
        <v>5</v>
      </c>
      <c r="H9" s="73">
        <v>0</v>
      </c>
      <c r="I9" s="73">
        <v>0</v>
      </c>
      <c r="J9" s="73">
        <v>0</v>
      </c>
      <c r="K9" s="34">
        <v>5</v>
      </c>
      <c r="L9" s="74" t="s">
        <v>94</v>
      </c>
    </row>
    <row r="10" spans="1:13" ht="46.8" x14ac:dyDescent="0.3">
      <c r="A10" s="71" t="s">
        <v>23</v>
      </c>
      <c r="B10" s="2" t="s">
        <v>29</v>
      </c>
      <c r="C10" s="12" t="s">
        <v>30</v>
      </c>
      <c r="D10" s="72">
        <v>4</v>
      </c>
      <c r="E10" s="65" t="s">
        <v>26</v>
      </c>
      <c r="F10" s="65" t="s">
        <v>35</v>
      </c>
      <c r="G10" s="73">
        <v>0</v>
      </c>
      <c r="H10" s="73">
        <v>0</v>
      </c>
      <c r="I10" s="73">
        <v>0</v>
      </c>
      <c r="J10" s="73">
        <v>0</v>
      </c>
      <c r="K10" s="34">
        <v>0</v>
      </c>
      <c r="L10" s="74" t="s">
        <v>64</v>
      </c>
    </row>
    <row r="11" spans="1:13" ht="46.8" x14ac:dyDescent="0.3">
      <c r="A11" s="71" t="s">
        <v>24</v>
      </c>
      <c r="B11" s="2" t="s">
        <v>31</v>
      </c>
      <c r="C11" s="12" t="s">
        <v>32</v>
      </c>
      <c r="D11" s="72">
        <v>6</v>
      </c>
      <c r="E11" s="65" t="s">
        <v>26</v>
      </c>
      <c r="F11" s="65"/>
      <c r="G11" s="73">
        <v>33</v>
      </c>
      <c r="H11" s="73">
        <v>0</v>
      </c>
      <c r="I11" s="73">
        <v>0</v>
      </c>
      <c r="J11" s="73">
        <v>0</v>
      </c>
      <c r="K11" s="34">
        <v>33</v>
      </c>
      <c r="L11" s="74" t="s">
        <v>94</v>
      </c>
    </row>
    <row r="12" spans="1:13" ht="46.8" x14ac:dyDescent="0.3">
      <c r="A12" s="71" t="s">
        <v>34</v>
      </c>
      <c r="B12" s="2" t="s">
        <v>33</v>
      </c>
      <c r="C12" s="12" t="s">
        <v>25</v>
      </c>
      <c r="D12" s="12">
        <v>2</v>
      </c>
      <c r="E12" s="75" t="s">
        <v>26</v>
      </c>
      <c r="F12" s="75" t="s">
        <v>35</v>
      </c>
      <c r="G12" s="73">
        <v>0</v>
      </c>
      <c r="H12" s="73">
        <v>0</v>
      </c>
      <c r="I12" s="73">
        <v>0</v>
      </c>
      <c r="J12" s="73">
        <v>0</v>
      </c>
      <c r="K12" s="34">
        <v>0</v>
      </c>
      <c r="L12" s="74" t="s">
        <v>94</v>
      </c>
    </row>
    <row r="13" spans="1:13" ht="15.6" x14ac:dyDescent="0.3">
      <c r="A13" s="76" t="s">
        <v>14</v>
      </c>
      <c r="B13" s="154"/>
      <c r="C13" s="76"/>
      <c r="D13" s="76"/>
      <c r="E13" s="76"/>
      <c r="F13" s="76"/>
      <c r="G13" s="76">
        <f>SUM(G8:G12)</f>
        <v>38</v>
      </c>
      <c r="H13" s="76">
        <f t="shared" ref="H13:J13" si="0">SUM(H8:H12)</f>
        <v>0</v>
      </c>
      <c r="I13" s="76">
        <f t="shared" si="0"/>
        <v>0</v>
      </c>
      <c r="J13" s="76">
        <f t="shared" si="0"/>
        <v>0</v>
      </c>
      <c r="K13" s="77">
        <f>SUM(K8:K12)</f>
        <v>38</v>
      </c>
      <c r="L13" s="78"/>
    </row>
    <row r="14" spans="1:13" ht="15.6" x14ac:dyDescent="0.3">
      <c r="A14" s="232" t="s">
        <v>16</v>
      </c>
      <c r="B14" s="233"/>
      <c r="C14" s="233"/>
      <c r="D14" s="233"/>
      <c r="E14" s="233"/>
      <c r="F14" s="233"/>
      <c r="G14" s="233"/>
      <c r="H14" s="233"/>
      <c r="I14" s="233"/>
      <c r="J14" s="233"/>
      <c r="K14" s="233"/>
      <c r="L14" s="234"/>
    </row>
    <row r="15" spans="1:13" ht="31.2" x14ac:dyDescent="0.3">
      <c r="A15" s="71" t="s">
        <v>102</v>
      </c>
      <c r="B15" s="2" t="s">
        <v>37</v>
      </c>
      <c r="C15" s="12" t="s">
        <v>38</v>
      </c>
      <c r="D15" s="72">
        <v>240</v>
      </c>
      <c r="E15" s="75" t="s">
        <v>26</v>
      </c>
      <c r="F15" s="75"/>
      <c r="G15" s="31">
        <v>30</v>
      </c>
      <c r="H15" s="73">
        <v>0</v>
      </c>
      <c r="I15" s="73">
        <v>0</v>
      </c>
      <c r="J15" s="73">
        <v>0</v>
      </c>
      <c r="K15" s="34">
        <v>30</v>
      </c>
      <c r="L15" s="74" t="s">
        <v>94</v>
      </c>
    </row>
    <row r="16" spans="1:13" ht="31.2" x14ac:dyDescent="0.3">
      <c r="A16" s="71" t="s">
        <v>154</v>
      </c>
      <c r="B16" s="2" t="s">
        <v>228</v>
      </c>
      <c r="C16" s="12" t="s">
        <v>38</v>
      </c>
      <c r="D16" s="72" t="s">
        <v>50</v>
      </c>
      <c r="E16" s="75" t="s">
        <v>26</v>
      </c>
      <c r="F16" s="75"/>
      <c r="G16" s="31">
        <v>0</v>
      </c>
      <c r="H16" s="73">
        <v>0</v>
      </c>
      <c r="I16" s="73">
        <v>0</v>
      </c>
      <c r="J16" s="73">
        <v>0</v>
      </c>
      <c r="K16" s="34">
        <v>0</v>
      </c>
      <c r="L16" s="74" t="s">
        <v>94</v>
      </c>
    </row>
    <row r="17" spans="1:12" ht="31.2" x14ac:dyDescent="0.3">
      <c r="A17" s="71" t="s">
        <v>36</v>
      </c>
      <c r="B17" s="2" t="s">
        <v>41</v>
      </c>
      <c r="C17" s="12" t="s">
        <v>38</v>
      </c>
      <c r="D17" s="72" t="s">
        <v>49</v>
      </c>
      <c r="E17" s="75" t="s">
        <v>26</v>
      </c>
      <c r="F17" s="75"/>
      <c r="G17" s="31">
        <v>15</v>
      </c>
      <c r="H17" s="73">
        <v>0</v>
      </c>
      <c r="I17" s="73">
        <v>0</v>
      </c>
      <c r="J17" s="73">
        <v>0</v>
      </c>
      <c r="K17" s="34">
        <v>15</v>
      </c>
      <c r="L17" s="74" t="s">
        <v>94</v>
      </c>
    </row>
    <row r="18" spans="1:12" ht="46.8" x14ac:dyDescent="0.3">
      <c r="A18" s="71" t="s">
        <v>39</v>
      </c>
      <c r="B18" s="2" t="s">
        <v>43</v>
      </c>
      <c r="C18" s="12" t="s">
        <v>44</v>
      </c>
      <c r="D18" s="72">
        <v>3</v>
      </c>
      <c r="E18" s="75" t="s">
        <v>26</v>
      </c>
      <c r="F18" s="75"/>
      <c r="G18" s="64">
        <v>2</v>
      </c>
      <c r="H18" s="73">
        <v>0</v>
      </c>
      <c r="I18" s="73">
        <v>0</v>
      </c>
      <c r="J18" s="73">
        <v>0</v>
      </c>
      <c r="K18" s="34">
        <v>2</v>
      </c>
      <c r="L18" s="74" t="s">
        <v>153</v>
      </c>
    </row>
    <row r="19" spans="1:12" ht="31.2" x14ac:dyDescent="0.3">
      <c r="A19" s="71" t="s">
        <v>40</v>
      </c>
      <c r="B19" s="2" t="s">
        <v>46</v>
      </c>
      <c r="C19" s="12"/>
      <c r="D19" s="12"/>
      <c r="E19" s="75"/>
      <c r="F19" s="75"/>
      <c r="G19" s="75">
        <v>587.70000000000005</v>
      </c>
      <c r="H19" s="73">
        <v>0</v>
      </c>
      <c r="I19" s="73">
        <v>0</v>
      </c>
      <c r="J19" s="73">
        <v>0</v>
      </c>
      <c r="K19" s="12">
        <v>587.70000000000005</v>
      </c>
      <c r="L19" s="74" t="s">
        <v>229</v>
      </c>
    </row>
    <row r="20" spans="1:12" ht="31.2" x14ac:dyDescent="0.3">
      <c r="A20" s="71"/>
      <c r="B20" s="2" t="s">
        <v>230</v>
      </c>
      <c r="C20" s="12" t="s">
        <v>47</v>
      </c>
      <c r="D20" s="12">
        <v>15300</v>
      </c>
      <c r="E20" s="75" t="s">
        <v>26</v>
      </c>
      <c r="F20" s="75"/>
      <c r="G20" s="31">
        <v>380.8</v>
      </c>
      <c r="H20" s="73">
        <v>0</v>
      </c>
      <c r="I20" s="73">
        <v>0</v>
      </c>
      <c r="J20" s="73">
        <v>0</v>
      </c>
      <c r="K20" s="34">
        <v>380.8</v>
      </c>
      <c r="L20" s="74"/>
    </row>
    <row r="21" spans="1:12" ht="31.2" x14ac:dyDescent="0.3">
      <c r="A21" s="71"/>
      <c r="B21" s="2" t="s">
        <v>231</v>
      </c>
      <c r="C21" s="12" t="s">
        <v>47</v>
      </c>
      <c r="D21" s="12">
        <v>2000</v>
      </c>
      <c r="E21" s="75" t="s">
        <v>26</v>
      </c>
      <c r="F21" s="75"/>
      <c r="G21" s="31">
        <v>44.1</v>
      </c>
      <c r="H21" s="73">
        <v>0</v>
      </c>
      <c r="I21" s="73">
        <v>0</v>
      </c>
      <c r="J21" s="73">
        <v>0</v>
      </c>
      <c r="K21" s="34">
        <v>44.1</v>
      </c>
      <c r="L21" s="74"/>
    </row>
    <row r="22" spans="1:12" ht="31.2" x14ac:dyDescent="0.3">
      <c r="A22" s="71"/>
      <c r="B22" s="2" t="s">
        <v>232</v>
      </c>
      <c r="C22" s="12" t="s">
        <v>47</v>
      </c>
      <c r="D22" s="12">
        <v>2000</v>
      </c>
      <c r="E22" s="75" t="s">
        <v>26</v>
      </c>
      <c r="F22" s="75"/>
      <c r="G22" s="31">
        <v>28</v>
      </c>
      <c r="H22" s="73">
        <v>0</v>
      </c>
      <c r="I22" s="73">
        <v>0</v>
      </c>
      <c r="J22" s="73">
        <v>0</v>
      </c>
      <c r="K22" s="34">
        <v>28</v>
      </c>
      <c r="L22" s="74"/>
    </row>
    <row r="23" spans="1:12" ht="31.2" x14ac:dyDescent="0.3">
      <c r="A23" s="71"/>
      <c r="B23" s="2" t="s">
        <v>233</v>
      </c>
      <c r="C23" s="12" t="s">
        <v>47</v>
      </c>
      <c r="D23" s="12">
        <v>1200</v>
      </c>
      <c r="E23" s="75" t="s">
        <v>26</v>
      </c>
      <c r="F23" s="75"/>
      <c r="G23" s="31">
        <v>18</v>
      </c>
      <c r="H23" s="73">
        <v>0</v>
      </c>
      <c r="I23" s="73">
        <v>0</v>
      </c>
      <c r="J23" s="73">
        <v>0</v>
      </c>
      <c r="K23" s="34">
        <v>18</v>
      </c>
      <c r="L23" s="74"/>
    </row>
    <row r="24" spans="1:12" ht="31.2" x14ac:dyDescent="0.3">
      <c r="A24" s="71"/>
      <c r="B24" s="2" t="s">
        <v>234</v>
      </c>
      <c r="C24" s="12" t="s">
        <v>47</v>
      </c>
      <c r="D24" s="12">
        <v>3500</v>
      </c>
      <c r="E24" s="75" t="s">
        <v>26</v>
      </c>
      <c r="F24" s="75"/>
      <c r="G24" s="31">
        <v>85.5</v>
      </c>
      <c r="H24" s="73">
        <v>0</v>
      </c>
      <c r="I24" s="73">
        <v>0</v>
      </c>
      <c r="J24" s="73">
        <v>0</v>
      </c>
      <c r="K24" s="34">
        <v>85.5</v>
      </c>
      <c r="L24" s="74"/>
    </row>
    <row r="25" spans="1:12" ht="31.2" x14ac:dyDescent="0.3">
      <c r="A25" s="71"/>
      <c r="B25" s="2" t="s">
        <v>235</v>
      </c>
      <c r="C25" s="12" t="s">
        <v>48</v>
      </c>
      <c r="D25" s="12">
        <v>200</v>
      </c>
      <c r="E25" s="75" t="s">
        <v>26</v>
      </c>
      <c r="F25" s="75"/>
      <c r="G25" s="31">
        <v>31.3</v>
      </c>
      <c r="H25" s="73">
        <v>0</v>
      </c>
      <c r="I25" s="73">
        <v>0</v>
      </c>
      <c r="J25" s="73">
        <v>0</v>
      </c>
      <c r="K25" s="34">
        <v>31.3</v>
      </c>
      <c r="L25" s="74"/>
    </row>
    <row r="26" spans="1:12" ht="15.6" x14ac:dyDescent="0.3">
      <c r="A26" s="76" t="s">
        <v>14</v>
      </c>
      <c r="B26" s="154"/>
      <c r="C26" s="76"/>
      <c r="D26" s="76"/>
      <c r="E26" s="76"/>
      <c r="F26" s="76">
        <v>0</v>
      </c>
      <c r="G26" s="77">
        <f t="shared" ref="G26:L26" si="1">SUM(G15:G25)</f>
        <v>1222.3999999999999</v>
      </c>
      <c r="H26" s="77">
        <f t="shared" si="1"/>
        <v>0</v>
      </c>
      <c r="I26" s="77">
        <f t="shared" si="1"/>
        <v>0</v>
      </c>
      <c r="J26" s="77">
        <f t="shared" si="1"/>
        <v>0</v>
      </c>
      <c r="K26" s="77">
        <f t="shared" si="1"/>
        <v>1222.3999999999999</v>
      </c>
      <c r="L26" s="79">
        <f t="shared" si="1"/>
        <v>0</v>
      </c>
    </row>
    <row r="27" spans="1:12" ht="15.6" x14ac:dyDescent="0.3">
      <c r="A27" s="232" t="s">
        <v>17</v>
      </c>
      <c r="B27" s="233"/>
      <c r="C27" s="233"/>
      <c r="D27" s="233"/>
      <c r="E27" s="233"/>
      <c r="F27" s="233"/>
      <c r="G27" s="233"/>
      <c r="H27" s="233"/>
      <c r="I27" s="233"/>
      <c r="J27" s="233"/>
      <c r="K27" s="233"/>
      <c r="L27" s="234"/>
    </row>
    <row r="28" spans="1:12" ht="109.2" x14ac:dyDescent="0.3">
      <c r="A28" s="71" t="s">
        <v>1</v>
      </c>
      <c r="B28" s="75" t="s">
        <v>236</v>
      </c>
      <c r="C28" s="75"/>
      <c r="D28" s="75"/>
      <c r="E28" s="75" t="s">
        <v>26</v>
      </c>
      <c r="F28" s="75" t="s">
        <v>237</v>
      </c>
      <c r="G28" s="75">
        <v>98</v>
      </c>
      <c r="H28" s="75"/>
      <c r="I28" s="75"/>
      <c r="J28" s="75"/>
      <c r="K28" s="75">
        <v>98</v>
      </c>
      <c r="L28" s="176" t="s">
        <v>238</v>
      </c>
    </row>
    <row r="29" spans="1:12" ht="15.6" x14ac:dyDescent="0.3">
      <c r="A29" s="76" t="s">
        <v>14</v>
      </c>
      <c r="B29" s="154"/>
      <c r="C29" s="76"/>
      <c r="D29" s="76"/>
      <c r="E29" s="76"/>
      <c r="F29" s="76"/>
      <c r="G29" s="81">
        <f>G28</f>
        <v>98</v>
      </c>
      <c r="H29" s="81">
        <f t="shared" ref="H29:K29" si="2">H28</f>
        <v>0</v>
      </c>
      <c r="I29" s="81">
        <f t="shared" si="2"/>
        <v>0</v>
      </c>
      <c r="J29" s="81">
        <f t="shared" si="2"/>
        <v>0</v>
      </c>
      <c r="K29" s="81">
        <f t="shared" si="2"/>
        <v>98</v>
      </c>
      <c r="L29" s="78"/>
    </row>
    <row r="30" spans="1:12" ht="15.6" x14ac:dyDescent="0.3">
      <c r="A30" s="232" t="s">
        <v>18</v>
      </c>
      <c r="B30" s="233"/>
      <c r="C30" s="233"/>
      <c r="D30" s="233"/>
      <c r="E30" s="233"/>
      <c r="F30" s="233"/>
      <c r="G30" s="233"/>
      <c r="H30" s="233"/>
      <c r="I30" s="233"/>
      <c r="J30" s="233"/>
      <c r="K30" s="233"/>
      <c r="L30" s="234"/>
    </row>
    <row r="31" spans="1:12" ht="62.4" x14ac:dyDescent="0.3">
      <c r="A31" s="71" t="s">
        <v>239</v>
      </c>
      <c r="B31" s="2" t="s">
        <v>240</v>
      </c>
      <c r="C31" s="12"/>
      <c r="D31" s="12"/>
      <c r="E31" s="75" t="s">
        <v>26</v>
      </c>
      <c r="F31" s="82"/>
      <c r="G31" s="27">
        <v>818</v>
      </c>
      <c r="H31" s="34"/>
      <c r="I31" s="34"/>
      <c r="J31" s="34"/>
      <c r="K31" s="34">
        <v>818</v>
      </c>
      <c r="L31" s="83" t="s">
        <v>129</v>
      </c>
    </row>
    <row r="32" spans="1:12" ht="62.4" x14ac:dyDescent="0.3">
      <c r="A32" s="71" t="s">
        <v>104</v>
      </c>
      <c r="B32" s="2" t="s">
        <v>241</v>
      </c>
      <c r="C32" s="82"/>
      <c r="D32" s="82"/>
      <c r="E32" s="75" t="s">
        <v>26</v>
      </c>
      <c r="F32" s="82" t="s">
        <v>242</v>
      </c>
      <c r="G32" s="27">
        <v>1060.4000000000001</v>
      </c>
      <c r="H32" s="34"/>
      <c r="I32" s="34"/>
      <c r="J32" s="34"/>
      <c r="K32" s="34">
        <v>1060.4000000000001</v>
      </c>
      <c r="L32" s="83" t="s">
        <v>64</v>
      </c>
    </row>
    <row r="33" spans="1:13" ht="78" x14ac:dyDescent="0.3">
      <c r="A33" s="71" t="s">
        <v>243</v>
      </c>
      <c r="B33" s="2" t="s">
        <v>244</v>
      </c>
      <c r="C33" s="82"/>
      <c r="D33" s="82"/>
      <c r="E33" s="75" t="s">
        <v>26</v>
      </c>
      <c r="F33" s="82" t="s">
        <v>245</v>
      </c>
      <c r="G33" s="27">
        <v>1441.4</v>
      </c>
      <c r="H33" s="34"/>
      <c r="I33" s="34"/>
      <c r="J33" s="34"/>
      <c r="K33" s="34">
        <v>1441.4</v>
      </c>
      <c r="L33" s="83" t="s">
        <v>93</v>
      </c>
    </row>
    <row r="34" spans="1:13" ht="46.8" x14ac:dyDescent="0.3">
      <c r="A34" s="71" t="s">
        <v>246</v>
      </c>
      <c r="B34" s="2" t="s">
        <v>247</v>
      </c>
      <c r="C34" s="82"/>
      <c r="D34" s="82"/>
      <c r="E34" s="75" t="s">
        <v>26</v>
      </c>
      <c r="F34" s="82" t="s">
        <v>248</v>
      </c>
      <c r="G34" s="27">
        <v>198.6</v>
      </c>
      <c r="H34" s="34"/>
      <c r="I34" s="34"/>
      <c r="J34" s="34"/>
      <c r="K34" s="34">
        <v>198.6</v>
      </c>
      <c r="L34" s="83" t="s">
        <v>93</v>
      </c>
    </row>
    <row r="35" spans="1:13" ht="62.4" x14ac:dyDescent="0.3">
      <c r="A35" s="71" t="s">
        <v>249</v>
      </c>
      <c r="B35" s="2" t="s">
        <v>250</v>
      </c>
      <c r="C35" s="82"/>
      <c r="D35" s="82"/>
      <c r="E35" s="75" t="s">
        <v>26</v>
      </c>
      <c r="F35" s="82" t="s">
        <v>251</v>
      </c>
      <c r="G35" s="27">
        <v>350</v>
      </c>
      <c r="H35" s="34"/>
      <c r="I35" s="34"/>
      <c r="J35" s="34"/>
      <c r="K35" s="34">
        <v>350</v>
      </c>
      <c r="L35" s="83" t="s">
        <v>94</v>
      </c>
    </row>
    <row r="36" spans="1:13" ht="46.8" x14ac:dyDescent="0.3">
      <c r="A36" s="71" t="s">
        <v>252</v>
      </c>
      <c r="B36" s="2" t="s">
        <v>253</v>
      </c>
      <c r="C36" s="82"/>
      <c r="D36" s="82"/>
      <c r="E36" s="75" t="s">
        <v>26</v>
      </c>
      <c r="F36" s="82" t="s">
        <v>254</v>
      </c>
      <c r="G36" s="27">
        <v>1133.5999999999999</v>
      </c>
      <c r="H36" s="34"/>
      <c r="I36" s="34"/>
      <c r="J36" s="34"/>
      <c r="K36" s="34">
        <v>1133.5999999999999</v>
      </c>
      <c r="L36" s="83" t="s">
        <v>94</v>
      </c>
    </row>
    <row r="37" spans="1:13" ht="15.6" x14ac:dyDescent="0.3">
      <c r="A37" s="76" t="s">
        <v>14</v>
      </c>
      <c r="B37" s="154"/>
      <c r="C37" s="76"/>
      <c r="D37" s="76"/>
      <c r="E37" s="76"/>
      <c r="F37" s="84"/>
      <c r="G37" s="77">
        <f>SUM(G31:G36)</f>
        <v>5002</v>
      </c>
      <c r="H37" s="77">
        <f>SUM(H31:H36)</f>
        <v>0</v>
      </c>
      <c r="I37" s="77">
        <f t="shared" ref="I37:K37" si="3">SUM(I31:I36)</f>
        <v>0</v>
      </c>
      <c r="J37" s="77">
        <f t="shared" si="3"/>
        <v>0</v>
      </c>
      <c r="K37" s="77">
        <f t="shared" si="3"/>
        <v>5002</v>
      </c>
      <c r="L37" s="78"/>
    </row>
    <row r="38" spans="1:13" ht="15.6" x14ac:dyDescent="0.3">
      <c r="A38" s="235" t="s">
        <v>19</v>
      </c>
      <c r="B38" s="235"/>
      <c r="C38" s="235"/>
      <c r="D38" s="235"/>
      <c r="E38" s="235"/>
      <c r="F38" s="235"/>
      <c r="G38" s="235"/>
      <c r="H38" s="235"/>
      <c r="I38" s="235"/>
      <c r="J38" s="235"/>
      <c r="K38" s="235"/>
      <c r="L38" s="235"/>
    </row>
    <row r="39" spans="1:13" ht="15.6" x14ac:dyDescent="0.3">
      <c r="A39" s="71" t="s">
        <v>3</v>
      </c>
      <c r="B39" s="85"/>
      <c r="C39" s="12"/>
      <c r="D39" s="12"/>
      <c r="E39" s="75"/>
      <c r="F39" s="12"/>
      <c r="G39" s="12"/>
      <c r="H39" s="34"/>
      <c r="I39" s="34"/>
      <c r="J39" s="34"/>
      <c r="K39" s="12"/>
      <c r="L39" s="86"/>
    </row>
    <row r="40" spans="1:13" ht="15.6" x14ac:dyDescent="0.3">
      <c r="A40" s="76" t="s">
        <v>14</v>
      </c>
      <c r="B40" s="154"/>
      <c r="C40" s="76"/>
      <c r="D40" s="76"/>
      <c r="E40" s="76"/>
      <c r="F40" s="76">
        <v>0</v>
      </c>
      <c r="G40" s="76">
        <f>G39</f>
        <v>0</v>
      </c>
      <c r="H40" s="76">
        <v>0</v>
      </c>
      <c r="I40" s="76">
        <v>0</v>
      </c>
      <c r="J40" s="76">
        <v>0</v>
      </c>
      <c r="K40" s="76">
        <f>K39</f>
        <v>0</v>
      </c>
      <c r="L40" s="78"/>
    </row>
    <row r="41" spans="1:13" s="30" customFormat="1" ht="15.6" x14ac:dyDescent="0.3">
      <c r="A41" s="155" t="s">
        <v>55</v>
      </c>
      <c r="B41" s="28"/>
      <c r="C41" s="29"/>
      <c r="D41" s="29"/>
      <c r="E41" s="29"/>
      <c r="F41" s="29">
        <v>0</v>
      </c>
      <c r="G41" s="156">
        <f t="shared" ref="G41:L41" si="4">G40+G37+G26+G13</f>
        <v>6262.4</v>
      </c>
      <c r="H41" s="156">
        <f t="shared" si="4"/>
        <v>0</v>
      </c>
      <c r="I41" s="156">
        <f t="shared" si="4"/>
        <v>0</v>
      </c>
      <c r="J41" s="156">
        <f t="shared" si="4"/>
        <v>0</v>
      </c>
      <c r="K41" s="156">
        <f t="shared" si="4"/>
        <v>6262.4</v>
      </c>
      <c r="L41" s="157">
        <f t="shared" si="4"/>
        <v>0</v>
      </c>
      <c r="M41" s="49"/>
    </row>
    <row r="42" spans="1:13" ht="15.6" x14ac:dyDescent="0.3">
      <c r="A42" s="259" t="s">
        <v>56</v>
      </c>
      <c r="B42" s="259"/>
      <c r="C42" s="259"/>
      <c r="D42" s="259"/>
      <c r="E42" s="259"/>
      <c r="F42" s="259"/>
      <c r="G42" s="259"/>
      <c r="H42" s="259"/>
      <c r="I42" s="259"/>
      <c r="J42" s="259"/>
      <c r="K42" s="259"/>
      <c r="L42" s="259"/>
    </row>
    <row r="43" spans="1:13" ht="15.6" x14ac:dyDescent="0.3">
      <c r="A43" s="239" t="s">
        <v>15</v>
      </c>
      <c r="B43" s="240"/>
      <c r="C43" s="240"/>
      <c r="D43" s="240"/>
      <c r="E43" s="240"/>
      <c r="F43" s="240"/>
      <c r="G43" s="240"/>
      <c r="H43" s="240"/>
      <c r="I43" s="240"/>
      <c r="J43" s="240"/>
      <c r="K43" s="240"/>
      <c r="L43" s="244"/>
    </row>
    <row r="44" spans="1:13" ht="92.4" x14ac:dyDescent="0.3">
      <c r="A44" s="71" t="s">
        <v>0</v>
      </c>
      <c r="B44" s="183" t="s">
        <v>255</v>
      </c>
      <c r="C44" s="184" t="s">
        <v>256</v>
      </c>
      <c r="D44" s="184">
        <v>2</v>
      </c>
      <c r="E44" s="183" t="s">
        <v>257</v>
      </c>
      <c r="F44" s="184"/>
      <c r="G44" s="184"/>
      <c r="H44" s="184"/>
      <c r="I44" s="184"/>
      <c r="J44" s="184"/>
      <c r="K44" s="184"/>
      <c r="L44" s="185"/>
    </row>
    <row r="45" spans="1:13" ht="15.6" x14ac:dyDescent="0.3">
      <c r="A45" s="76" t="s">
        <v>14</v>
      </c>
      <c r="B45" s="76"/>
      <c r="C45" s="81"/>
      <c r="D45" s="81"/>
      <c r="E45" s="81"/>
      <c r="F45" s="81"/>
      <c r="G45" s="77">
        <f>SUM(G44:G44)</f>
        <v>0</v>
      </c>
      <c r="H45" s="77">
        <v>0</v>
      </c>
      <c r="I45" s="77">
        <v>0</v>
      </c>
      <c r="J45" s="77">
        <v>0</v>
      </c>
      <c r="K45" s="77">
        <v>0</v>
      </c>
      <c r="L45" s="79"/>
    </row>
    <row r="46" spans="1:13" ht="36" customHeight="1" x14ac:dyDescent="0.3">
      <c r="A46" s="232" t="s">
        <v>16</v>
      </c>
      <c r="B46" s="233"/>
      <c r="C46" s="233"/>
      <c r="D46" s="233"/>
      <c r="E46" s="233"/>
      <c r="F46" s="233"/>
      <c r="G46" s="233"/>
      <c r="H46" s="233"/>
      <c r="I46" s="233"/>
      <c r="J46" s="233"/>
      <c r="K46" s="233"/>
      <c r="L46" s="234"/>
    </row>
    <row r="47" spans="1:13" ht="36" customHeight="1" x14ac:dyDescent="0.3">
      <c r="A47" s="71" t="s">
        <v>60</v>
      </c>
      <c r="B47" s="183" t="s">
        <v>258</v>
      </c>
      <c r="C47" s="184" t="s">
        <v>28</v>
      </c>
      <c r="D47" s="184">
        <v>24</v>
      </c>
      <c r="E47" s="183" t="s">
        <v>257</v>
      </c>
      <c r="F47" s="183"/>
      <c r="G47" s="183"/>
      <c r="H47" s="184"/>
      <c r="I47" s="184"/>
      <c r="J47" s="184"/>
      <c r="K47" s="184"/>
      <c r="L47" s="185"/>
    </row>
    <row r="48" spans="1:13" ht="36" customHeight="1" x14ac:dyDescent="0.3">
      <c r="A48" s="186" t="s">
        <v>81</v>
      </c>
      <c r="B48" s="183" t="s">
        <v>259</v>
      </c>
      <c r="C48" s="184"/>
      <c r="D48" s="184"/>
      <c r="E48" s="183" t="s">
        <v>257</v>
      </c>
      <c r="F48" s="183" t="s">
        <v>260</v>
      </c>
      <c r="G48" s="183"/>
      <c r="H48" s="183">
        <v>43.8</v>
      </c>
      <c r="I48" s="184"/>
      <c r="J48" s="184"/>
      <c r="K48" s="184"/>
      <c r="L48" s="185"/>
    </row>
    <row r="49" spans="1:13" ht="36" customHeight="1" x14ac:dyDescent="0.3">
      <c r="A49" s="186" t="s">
        <v>82</v>
      </c>
      <c r="B49" s="183" t="s">
        <v>261</v>
      </c>
      <c r="C49" s="184"/>
      <c r="D49" s="184"/>
      <c r="E49" s="183"/>
      <c r="F49" s="183"/>
      <c r="G49" s="183"/>
      <c r="H49" s="183"/>
      <c r="I49" s="184"/>
      <c r="J49" s="184"/>
      <c r="K49" s="184"/>
      <c r="L49" s="185"/>
    </row>
    <row r="50" spans="1:13" ht="36" customHeight="1" x14ac:dyDescent="0.3">
      <c r="A50" s="186" t="s">
        <v>83</v>
      </c>
      <c r="B50" s="183" t="s">
        <v>262</v>
      </c>
      <c r="C50" s="184"/>
      <c r="D50" s="184"/>
      <c r="E50" s="183"/>
      <c r="F50" s="183"/>
      <c r="G50" s="183"/>
      <c r="H50" s="184"/>
      <c r="I50" s="184"/>
      <c r="J50" s="184"/>
      <c r="K50" s="184"/>
      <c r="L50" s="185"/>
    </row>
    <row r="51" spans="1:13" ht="15.6" x14ac:dyDescent="0.3">
      <c r="A51" s="76" t="s">
        <v>14</v>
      </c>
      <c r="B51" s="76"/>
      <c r="C51" s="81"/>
      <c r="D51" s="81"/>
      <c r="E51" s="81"/>
      <c r="F51" s="81"/>
      <c r="G51" s="77">
        <f>SUM(G50:G50)</f>
        <v>0</v>
      </c>
      <c r="H51" s="77">
        <v>43.8</v>
      </c>
      <c r="I51" s="77">
        <v>0</v>
      </c>
      <c r="J51" s="77">
        <v>0</v>
      </c>
      <c r="K51" s="77">
        <v>43.8</v>
      </c>
      <c r="L51" s="79"/>
    </row>
    <row r="52" spans="1:13" ht="36" customHeight="1" x14ac:dyDescent="0.3">
      <c r="A52" s="232" t="s">
        <v>17</v>
      </c>
      <c r="B52" s="233"/>
      <c r="C52" s="233"/>
      <c r="D52" s="233"/>
      <c r="E52" s="233"/>
      <c r="F52" s="233"/>
      <c r="G52" s="233"/>
      <c r="H52" s="233"/>
      <c r="I52" s="233"/>
      <c r="J52" s="233"/>
      <c r="K52" s="233"/>
      <c r="L52" s="234"/>
    </row>
    <row r="53" spans="1:13" ht="39.6" x14ac:dyDescent="0.3">
      <c r="A53" s="71" t="s">
        <v>1</v>
      </c>
      <c r="B53" s="187" t="s">
        <v>263</v>
      </c>
      <c r="C53" s="184">
        <v>1</v>
      </c>
      <c r="D53" s="184">
        <v>1</v>
      </c>
      <c r="E53" s="183" t="s">
        <v>257</v>
      </c>
      <c r="F53" s="183" t="s">
        <v>264</v>
      </c>
      <c r="G53" s="184"/>
      <c r="H53" s="184"/>
      <c r="I53" s="184" t="s">
        <v>265</v>
      </c>
      <c r="J53" s="184"/>
      <c r="K53" s="184"/>
      <c r="L53" s="185"/>
    </row>
    <row r="54" spans="1:13" ht="15.6" x14ac:dyDescent="0.3">
      <c r="A54" s="90" t="s">
        <v>14</v>
      </c>
      <c r="B54" s="90"/>
      <c r="C54" s="89"/>
      <c r="D54" s="89"/>
      <c r="E54" s="89"/>
      <c r="F54" s="89"/>
      <c r="G54" s="90">
        <v>0</v>
      </c>
      <c r="H54" s="90">
        <v>0</v>
      </c>
      <c r="I54" s="90">
        <v>200</v>
      </c>
      <c r="J54" s="90">
        <v>0</v>
      </c>
      <c r="K54" s="90">
        <f>K53</f>
        <v>0</v>
      </c>
      <c r="L54" s="91"/>
      <c r="M54" s="66"/>
    </row>
    <row r="55" spans="1:13" s="68" customFormat="1" ht="15.6" x14ac:dyDescent="0.3">
      <c r="A55" s="235" t="s">
        <v>18</v>
      </c>
      <c r="B55" s="235"/>
      <c r="C55" s="235"/>
      <c r="D55" s="235"/>
      <c r="E55" s="235"/>
      <c r="F55" s="235"/>
      <c r="G55" s="235"/>
      <c r="H55" s="235"/>
      <c r="I55" s="235"/>
      <c r="J55" s="235"/>
      <c r="K55" s="235"/>
      <c r="L55" s="235"/>
    </row>
    <row r="56" spans="1:13" s="69" customFormat="1" ht="78" x14ac:dyDescent="0.3">
      <c r="A56" s="61"/>
      <c r="B56" s="61" t="s">
        <v>220</v>
      </c>
      <c r="C56" s="61" t="s">
        <v>25</v>
      </c>
      <c r="D56" s="61">
        <v>1</v>
      </c>
      <c r="E56" s="61" t="s">
        <v>219</v>
      </c>
      <c r="F56" s="61" t="s">
        <v>221</v>
      </c>
      <c r="G56" s="61">
        <v>29.2</v>
      </c>
      <c r="H56" s="61"/>
      <c r="I56" s="61"/>
      <c r="J56" s="61"/>
      <c r="K56" s="61">
        <v>29.2</v>
      </c>
      <c r="L56" s="70" t="s">
        <v>226</v>
      </c>
    </row>
    <row r="57" spans="1:13" s="69" customFormat="1" ht="62.4" x14ac:dyDescent="0.3">
      <c r="A57" s="61"/>
      <c r="B57" s="61" t="s">
        <v>222</v>
      </c>
      <c r="C57" s="61" t="s">
        <v>223</v>
      </c>
      <c r="D57" s="61">
        <v>727.7</v>
      </c>
      <c r="E57" s="61" t="s">
        <v>219</v>
      </c>
      <c r="F57" s="61"/>
      <c r="G57" s="61">
        <v>1447.3</v>
      </c>
      <c r="H57" s="61"/>
      <c r="I57" s="61"/>
      <c r="J57" s="61"/>
      <c r="K57" s="61">
        <v>1447.3</v>
      </c>
      <c r="L57" s="61" t="s">
        <v>224</v>
      </c>
    </row>
    <row r="58" spans="1:13" ht="15.6" x14ac:dyDescent="0.3">
      <c r="A58" s="158" t="s">
        <v>14</v>
      </c>
      <c r="B58" s="158"/>
      <c r="C58" s="92"/>
      <c r="D58" s="92"/>
      <c r="E58" s="92"/>
      <c r="F58" s="92"/>
      <c r="G58" s="92">
        <f t="shared" ref="G58:J58" si="5">G57+G56</f>
        <v>1476.5</v>
      </c>
      <c r="H58" s="92">
        <f t="shared" si="5"/>
        <v>0</v>
      </c>
      <c r="I58" s="92">
        <f t="shared" si="5"/>
        <v>0</v>
      </c>
      <c r="J58" s="92">
        <f t="shared" si="5"/>
        <v>0</v>
      </c>
      <c r="K58" s="92">
        <f>K57+K56</f>
        <v>1476.5</v>
      </c>
      <c r="L58" s="93"/>
      <c r="M58" s="67"/>
    </row>
    <row r="59" spans="1:13" ht="15.6" x14ac:dyDescent="0.3">
      <c r="A59" s="235" t="s">
        <v>19</v>
      </c>
      <c r="B59" s="235"/>
      <c r="C59" s="235"/>
      <c r="D59" s="235"/>
      <c r="E59" s="235"/>
      <c r="F59" s="235"/>
      <c r="G59" s="235"/>
      <c r="H59" s="235"/>
      <c r="I59" s="235"/>
      <c r="J59" s="235"/>
      <c r="K59" s="235"/>
      <c r="L59" s="235"/>
    </row>
    <row r="60" spans="1:13" ht="52.8" x14ac:dyDescent="0.3">
      <c r="A60" s="71" t="s">
        <v>3</v>
      </c>
      <c r="B60" s="188" t="s">
        <v>266</v>
      </c>
      <c r="C60" s="184" t="s">
        <v>28</v>
      </c>
      <c r="D60" s="184">
        <v>1</v>
      </c>
      <c r="E60" s="184"/>
      <c r="F60" s="184"/>
      <c r="G60" s="184"/>
      <c r="H60" s="184"/>
      <c r="I60" s="184"/>
      <c r="J60" s="184"/>
      <c r="K60" s="184"/>
      <c r="L60" s="87" t="s">
        <v>225</v>
      </c>
    </row>
    <row r="61" spans="1:13" ht="53.4" x14ac:dyDescent="0.3">
      <c r="A61" s="71" t="s">
        <v>158</v>
      </c>
      <c r="B61" s="189" t="s">
        <v>267</v>
      </c>
      <c r="C61" s="184"/>
      <c r="D61" s="184"/>
      <c r="E61" s="184"/>
      <c r="F61" s="184"/>
      <c r="G61" s="184"/>
      <c r="H61" s="184"/>
      <c r="I61" s="184"/>
      <c r="J61" s="184"/>
      <c r="K61" s="184"/>
      <c r="L61" s="87" t="s">
        <v>225</v>
      </c>
    </row>
    <row r="62" spans="1:13" ht="40.200000000000003" x14ac:dyDescent="0.3">
      <c r="A62" s="71" t="s">
        <v>159</v>
      </c>
      <c r="B62" s="189" t="s">
        <v>268</v>
      </c>
      <c r="C62" s="184" t="s">
        <v>28</v>
      </c>
      <c r="D62" s="184">
        <v>3</v>
      </c>
      <c r="E62" s="184"/>
      <c r="F62" s="184"/>
      <c r="G62" s="184"/>
      <c r="H62" s="184"/>
      <c r="I62" s="184"/>
      <c r="J62" s="184"/>
      <c r="K62" s="184"/>
      <c r="L62" s="87" t="s">
        <v>225</v>
      </c>
    </row>
    <row r="63" spans="1:13" ht="40.200000000000003" x14ac:dyDescent="0.3">
      <c r="A63" s="71" t="s">
        <v>160</v>
      </c>
      <c r="B63" s="189" t="s">
        <v>269</v>
      </c>
      <c r="C63" s="184" t="s">
        <v>28</v>
      </c>
      <c r="D63" s="184">
        <v>4</v>
      </c>
      <c r="E63" s="184"/>
      <c r="F63" s="184"/>
      <c r="G63" s="184"/>
      <c r="H63" s="184"/>
      <c r="I63" s="184"/>
      <c r="J63" s="184"/>
      <c r="K63" s="184"/>
      <c r="L63" s="87" t="s">
        <v>225</v>
      </c>
    </row>
    <row r="64" spans="1:13" ht="31.2" x14ac:dyDescent="0.3">
      <c r="A64" s="71" t="s">
        <v>161</v>
      </c>
      <c r="B64" s="189" t="s">
        <v>270</v>
      </c>
      <c r="C64" s="184" t="s">
        <v>28</v>
      </c>
      <c r="D64" s="184">
        <v>1</v>
      </c>
      <c r="E64" s="184"/>
      <c r="F64" s="184"/>
      <c r="G64" s="184"/>
      <c r="H64" s="184"/>
      <c r="I64" s="184"/>
      <c r="J64" s="184"/>
      <c r="K64" s="184"/>
      <c r="L64" s="87" t="s">
        <v>225</v>
      </c>
    </row>
    <row r="65" spans="1:13" ht="53.4" x14ac:dyDescent="0.3">
      <c r="A65" s="71" t="s">
        <v>275</v>
      </c>
      <c r="B65" s="189" t="s">
        <v>271</v>
      </c>
      <c r="C65" s="184"/>
      <c r="D65" s="184"/>
      <c r="E65" s="184"/>
      <c r="F65" s="184"/>
      <c r="G65" s="184"/>
      <c r="H65" s="184"/>
      <c r="I65" s="184"/>
      <c r="J65" s="184"/>
      <c r="K65" s="184"/>
      <c r="L65" s="87"/>
    </row>
    <row r="66" spans="1:13" ht="27" x14ac:dyDescent="0.3">
      <c r="A66" s="71" t="s">
        <v>276</v>
      </c>
      <c r="B66" s="189" t="s">
        <v>272</v>
      </c>
      <c r="C66" s="184" t="s">
        <v>273</v>
      </c>
      <c r="D66" s="184">
        <v>12</v>
      </c>
      <c r="E66" s="184"/>
      <c r="F66" s="184"/>
      <c r="G66" s="184"/>
      <c r="H66" s="184"/>
      <c r="I66" s="184"/>
      <c r="J66" s="184"/>
      <c r="K66" s="184"/>
      <c r="L66" s="87"/>
    </row>
    <row r="67" spans="1:13" ht="26.4" x14ac:dyDescent="0.3">
      <c r="A67" s="71"/>
      <c r="B67" s="190" t="s">
        <v>274</v>
      </c>
      <c r="C67" s="184" t="s">
        <v>28</v>
      </c>
      <c r="D67" s="184">
        <v>1</v>
      </c>
      <c r="E67" s="183" t="s">
        <v>257</v>
      </c>
      <c r="F67" s="184"/>
      <c r="G67" s="184"/>
      <c r="H67" s="184"/>
      <c r="I67" s="184"/>
      <c r="J67" s="184"/>
      <c r="K67" s="184"/>
      <c r="L67" s="87"/>
    </row>
    <row r="68" spans="1:13" ht="15.6" x14ac:dyDescent="0.3">
      <c r="A68" s="76" t="s">
        <v>14</v>
      </c>
      <c r="B68" s="76"/>
      <c r="C68" s="81"/>
      <c r="D68" s="81"/>
      <c r="E68" s="81"/>
      <c r="F68" s="81"/>
      <c r="G68" s="81">
        <v>0</v>
      </c>
      <c r="H68" s="81">
        <v>0</v>
      </c>
      <c r="I68" s="81">
        <v>0</v>
      </c>
      <c r="J68" s="81">
        <v>0</v>
      </c>
      <c r="K68" s="81">
        <v>0</v>
      </c>
      <c r="L68" s="94"/>
    </row>
    <row r="69" spans="1:13" s="30" customFormat="1" ht="15.6" x14ac:dyDescent="0.3">
      <c r="A69" s="255" t="s">
        <v>55</v>
      </c>
      <c r="B69" s="255"/>
      <c r="C69" s="95"/>
      <c r="D69" s="95"/>
      <c r="E69" s="95"/>
      <c r="F69" s="95"/>
      <c r="G69" s="95"/>
      <c r="H69" s="95"/>
      <c r="I69" s="95"/>
      <c r="J69" s="95"/>
      <c r="K69" s="173">
        <f>K68+K58+K54+K51+K45</f>
        <v>1520.3</v>
      </c>
      <c r="L69" s="97">
        <f>L54+L45</f>
        <v>0</v>
      </c>
      <c r="M69" s="49"/>
    </row>
    <row r="70" spans="1:13" ht="15.6" x14ac:dyDescent="0.3">
      <c r="A70" s="259" t="s">
        <v>61</v>
      </c>
      <c r="B70" s="259"/>
      <c r="C70" s="259"/>
      <c r="D70" s="259"/>
      <c r="E70" s="259"/>
      <c r="F70" s="259"/>
      <c r="G70" s="259"/>
      <c r="H70" s="259"/>
      <c r="I70" s="259"/>
      <c r="J70" s="259"/>
      <c r="K70" s="259"/>
      <c r="L70" s="259"/>
    </row>
    <row r="71" spans="1:13" ht="15.6" x14ac:dyDescent="0.3">
      <c r="A71" s="239" t="s">
        <v>15</v>
      </c>
      <c r="B71" s="240"/>
      <c r="C71" s="240"/>
      <c r="D71" s="240"/>
      <c r="E71" s="240"/>
      <c r="F71" s="240"/>
      <c r="G71" s="260"/>
      <c r="H71" s="240"/>
      <c r="I71" s="240"/>
      <c r="J71" s="240"/>
      <c r="K71" s="240"/>
      <c r="L71" s="244"/>
    </row>
    <row r="72" spans="1:13" ht="62.4" x14ac:dyDescent="0.3">
      <c r="A72" s="71" t="s">
        <v>96</v>
      </c>
      <c r="B72" s="1" t="s">
        <v>62</v>
      </c>
      <c r="C72" s="11"/>
      <c r="D72" s="11"/>
      <c r="E72" s="2" t="s">
        <v>61</v>
      </c>
      <c r="F72" s="2" t="s">
        <v>63</v>
      </c>
      <c r="G72" s="31"/>
      <c r="H72" s="34"/>
      <c r="I72" s="34"/>
      <c r="J72" s="34"/>
      <c r="K72" s="34"/>
      <c r="L72" s="98"/>
      <c r="M72" s="58" t="s">
        <v>64</v>
      </c>
    </row>
    <row r="73" spans="1:13" ht="62.4" x14ac:dyDescent="0.3">
      <c r="A73" s="71" t="s">
        <v>22</v>
      </c>
      <c r="B73" s="1" t="s">
        <v>188</v>
      </c>
      <c r="C73" s="11"/>
      <c r="D73" s="11"/>
      <c r="E73" s="2" t="s">
        <v>61</v>
      </c>
      <c r="F73" s="2"/>
      <c r="G73" s="31">
        <v>7.2</v>
      </c>
      <c r="H73" s="34"/>
      <c r="I73" s="34"/>
      <c r="J73" s="34"/>
      <c r="K73" s="34">
        <v>7.2</v>
      </c>
      <c r="L73" s="98"/>
      <c r="M73" s="58" t="s">
        <v>106</v>
      </c>
    </row>
    <row r="74" spans="1:13" ht="62.4" x14ac:dyDescent="0.3">
      <c r="A74" s="71" t="s">
        <v>23</v>
      </c>
      <c r="B74" s="1" t="s">
        <v>277</v>
      </c>
      <c r="C74" s="11"/>
      <c r="D74" s="11"/>
      <c r="E74" s="2" t="s">
        <v>61</v>
      </c>
      <c r="F74" s="2"/>
      <c r="G74" s="31">
        <v>5.5</v>
      </c>
      <c r="H74" s="34"/>
      <c r="I74" s="34"/>
      <c r="J74" s="34"/>
      <c r="K74" s="34">
        <v>5.5</v>
      </c>
      <c r="L74" s="98"/>
      <c r="M74" s="58" t="s">
        <v>90</v>
      </c>
    </row>
    <row r="75" spans="1:13" ht="62.4" x14ac:dyDescent="0.3">
      <c r="A75" s="71" t="s">
        <v>24</v>
      </c>
      <c r="B75" s="1" t="s">
        <v>278</v>
      </c>
      <c r="C75" s="11"/>
      <c r="D75" s="11"/>
      <c r="E75" s="2" t="s">
        <v>61</v>
      </c>
      <c r="F75" s="2"/>
      <c r="G75" s="31">
        <v>2.6</v>
      </c>
      <c r="H75" s="34"/>
      <c r="I75" s="34"/>
      <c r="J75" s="34"/>
      <c r="K75" s="34">
        <v>2.6</v>
      </c>
      <c r="L75" s="191"/>
      <c r="M75" s="58" t="s">
        <v>90</v>
      </c>
    </row>
    <row r="76" spans="1:13" ht="62.4" x14ac:dyDescent="0.3">
      <c r="A76" s="71" t="s">
        <v>34</v>
      </c>
      <c r="B76" s="1" t="s">
        <v>279</v>
      </c>
      <c r="C76" s="11"/>
      <c r="D76" s="11"/>
      <c r="E76" s="2" t="s">
        <v>61</v>
      </c>
      <c r="F76" s="2"/>
      <c r="G76" s="31">
        <v>3.8</v>
      </c>
      <c r="H76" s="34"/>
      <c r="I76" s="34"/>
      <c r="J76" s="34"/>
      <c r="K76" s="34">
        <v>3.8</v>
      </c>
      <c r="L76" s="191"/>
      <c r="M76" s="58" t="s">
        <v>90</v>
      </c>
    </row>
    <row r="77" spans="1:13" ht="62.4" x14ac:dyDescent="0.3">
      <c r="A77" s="71" t="s">
        <v>58</v>
      </c>
      <c r="B77" s="1" t="s">
        <v>280</v>
      </c>
      <c r="C77" s="11"/>
      <c r="D77" s="11"/>
      <c r="E77" s="2" t="s">
        <v>61</v>
      </c>
      <c r="F77" s="2" t="s">
        <v>281</v>
      </c>
      <c r="G77" s="31"/>
      <c r="H77" s="34"/>
      <c r="I77" s="34"/>
      <c r="J77" s="34"/>
      <c r="K77" s="34"/>
      <c r="L77" s="191"/>
      <c r="M77" s="58" t="s">
        <v>94</v>
      </c>
    </row>
    <row r="78" spans="1:13" ht="15.6" x14ac:dyDescent="0.3">
      <c r="A78" s="76" t="s">
        <v>14</v>
      </c>
      <c r="B78" s="76"/>
      <c r="C78" s="81"/>
      <c r="D78" s="81"/>
      <c r="E78" s="81"/>
      <c r="F78" s="81"/>
      <c r="G78" s="77">
        <f t="shared" ref="G78:J78" si="6">SUM(G73:G76)</f>
        <v>19.099999999999998</v>
      </c>
      <c r="H78" s="77">
        <f t="shared" si="6"/>
        <v>0</v>
      </c>
      <c r="I78" s="77">
        <f t="shared" si="6"/>
        <v>0</v>
      </c>
      <c r="J78" s="77">
        <f t="shared" si="6"/>
        <v>0</v>
      </c>
      <c r="K78" s="77">
        <f>SUM(K73:K76)</f>
        <v>19.099999999999998</v>
      </c>
      <c r="L78" s="79">
        <f>SUM(L72:L72)</f>
        <v>0</v>
      </c>
    </row>
    <row r="79" spans="1:13" ht="15.6" x14ac:dyDescent="0.3">
      <c r="A79" s="232" t="s">
        <v>16</v>
      </c>
      <c r="B79" s="233"/>
      <c r="C79" s="233"/>
      <c r="D79" s="233"/>
      <c r="E79" s="233"/>
      <c r="F79" s="233"/>
      <c r="G79" s="233"/>
      <c r="H79" s="233"/>
      <c r="I79" s="233"/>
      <c r="J79" s="233"/>
      <c r="K79" s="233"/>
      <c r="L79" s="234"/>
    </row>
    <row r="80" spans="1:13" ht="62.4" x14ac:dyDescent="0.3">
      <c r="A80" s="71" t="s">
        <v>102</v>
      </c>
      <c r="B80" s="3" t="s">
        <v>65</v>
      </c>
      <c r="C80" s="11"/>
      <c r="D80" s="11"/>
      <c r="E80" s="2" t="s">
        <v>61</v>
      </c>
      <c r="F80" s="88"/>
      <c r="G80" s="99">
        <v>80</v>
      </c>
      <c r="H80" s="32"/>
      <c r="I80" s="32"/>
      <c r="J80" s="32"/>
      <c r="K80" s="32">
        <v>80</v>
      </c>
      <c r="L80" s="98"/>
      <c r="M80" s="58" t="s">
        <v>106</v>
      </c>
    </row>
    <row r="81" spans="1:13" ht="62.4" x14ac:dyDescent="0.3">
      <c r="A81" s="71" t="s">
        <v>154</v>
      </c>
      <c r="B81" s="3" t="s">
        <v>66</v>
      </c>
      <c r="C81" s="11"/>
      <c r="D81" s="11"/>
      <c r="E81" s="2" t="s">
        <v>61</v>
      </c>
      <c r="F81" s="88"/>
      <c r="G81" s="99">
        <v>709.1</v>
      </c>
      <c r="H81" s="32"/>
      <c r="I81" s="32"/>
      <c r="J81" s="32"/>
      <c r="K81" s="32">
        <v>709.1</v>
      </c>
      <c r="L81" s="100"/>
      <c r="M81" s="58" t="s">
        <v>67</v>
      </c>
    </row>
    <row r="82" spans="1:13" ht="62.4" x14ac:dyDescent="0.3">
      <c r="A82" s="71" t="s">
        <v>36</v>
      </c>
      <c r="B82" s="3" t="s">
        <v>68</v>
      </c>
      <c r="C82" s="11"/>
      <c r="D82" s="11"/>
      <c r="E82" s="2" t="s">
        <v>61</v>
      </c>
      <c r="F82" s="88"/>
      <c r="G82" s="99">
        <v>14</v>
      </c>
      <c r="H82" s="32"/>
      <c r="I82" s="32"/>
      <c r="J82" s="32"/>
      <c r="K82" s="32">
        <v>14</v>
      </c>
      <c r="L82" s="98"/>
      <c r="M82" s="58" t="s">
        <v>69</v>
      </c>
    </row>
    <row r="83" spans="1:13" ht="62.4" x14ac:dyDescent="0.3">
      <c r="A83" s="71" t="s">
        <v>39</v>
      </c>
      <c r="B83" s="3" t="s">
        <v>282</v>
      </c>
      <c r="C83" s="11"/>
      <c r="D83" s="11"/>
      <c r="E83" s="2" t="s">
        <v>61</v>
      </c>
      <c r="F83" s="87" t="s">
        <v>63</v>
      </c>
      <c r="G83" s="99"/>
      <c r="H83" s="32"/>
      <c r="I83" s="32"/>
      <c r="J83" s="32"/>
      <c r="K83" s="32">
        <v>0</v>
      </c>
      <c r="L83" s="98"/>
      <c r="M83" s="58" t="s">
        <v>64</v>
      </c>
    </row>
    <row r="84" spans="1:13" ht="62.4" x14ac:dyDescent="0.3">
      <c r="A84" s="71" t="s">
        <v>40</v>
      </c>
      <c r="B84" s="3" t="s">
        <v>70</v>
      </c>
      <c r="C84" s="11"/>
      <c r="D84" s="11"/>
      <c r="E84" s="2" t="s">
        <v>61</v>
      </c>
      <c r="F84" s="88"/>
      <c r="G84" s="99">
        <v>40</v>
      </c>
      <c r="H84" s="32"/>
      <c r="I84" s="32"/>
      <c r="J84" s="32"/>
      <c r="K84" s="32">
        <v>40</v>
      </c>
      <c r="L84" s="98"/>
      <c r="M84" s="58" t="s">
        <v>64</v>
      </c>
    </row>
    <row r="85" spans="1:13" ht="62.4" x14ac:dyDescent="0.3">
      <c r="A85" s="71" t="s">
        <v>42</v>
      </c>
      <c r="B85" s="3" t="s">
        <v>71</v>
      </c>
      <c r="C85" s="11"/>
      <c r="D85" s="11"/>
      <c r="E85" s="2" t="s">
        <v>61</v>
      </c>
      <c r="F85" s="88"/>
      <c r="G85" s="99">
        <v>400</v>
      </c>
      <c r="H85" s="32"/>
      <c r="I85" s="32"/>
      <c r="J85" s="32"/>
      <c r="K85" s="32">
        <v>400</v>
      </c>
      <c r="L85" s="98"/>
      <c r="M85" s="58" t="s">
        <v>72</v>
      </c>
    </row>
    <row r="86" spans="1:13" ht="62.4" x14ac:dyDescent="0.3">
      <c r="A86" s="71" t="s">
        <v>45</v>
      </c>
      <c r="B86" s="3" t="s">
        <v>73</v>
      </c>
      <c r="C86" s="11"/>
      <c r="D86" s="11"/>
      <c r="E86" s="2" t="s">
        <v>61</v>
      </c>
      <c r="F86" s="2" t="s">
        <v>63</v>
      </c>
      <c r="G86" s="99"/>
      <c r="H86" s="32"/>
      <c r="I86" s="32"/>
      <c r="J86" s="32"/>
      <c r="K86" s="32">
        <v>0</v>
      </c>
      <c r="L86" s="98"/>
      <c r="M86" s="58" t="s">
        <v>64</v>
      </c>
    </row>
    <row r="87" spans="1:13" ht="62.4" x14ac:dyDescent="0.3">
      <c r="A87" s="71" t="s">
        <v>162</v>
      </c>
      <c r="B87" s="3" t="s">
        <v>283</v>
      </c>
      <c r="C87" s="11"/>
      <c r="D87" s="11"/>
      <c r="E87" s="2" t="s">
        <v>61</v>
      </c>
      <c r="F87" s="88" t="s">
        <v>281</v>
      </c>
      <c r="G87" s="99"/>
      <c r="H87" s="32"/>
      <c r="I87" s="32"/>
      <c r="J87" s="32"/>
      <c r="K87" s="32">
        <v>0</v>
      </c>
      <c r="L87" s="98"/>
      <c r="M87" s="58" t="s">
        <v>64</v>
      </c>
    </row>
    <row r="88" spans="1:13" ht="62.4" x14ac:dyDescent="0.3">
      <c r="A88" s="71"/>
      <c r="B88" s="3" t="s">
        <v>74</v>
      </c>
      <c r="C88" s="11"/>
      <c r="D88" s="11"/>
      <c r="E88" s="2" t="s">
        <v>61</v>
      </c>
      <c r="F88" s="88"/>
      <c r="G88" s="99">
        <v>121.5</v>
      </c>
      <c r="H88" s="32"/>
      <c r="I88" s="32"/>
      <c r="J88" s="32"/>
      <c r="K88" s="32">
        <v>121.5</v>
      </c>
      <c r="L88" s="98"/>
      <c r="M88" s="58" t="s">
        <v>75</v>
      </c>
    </row>
    <row r="89" spans="1:13" ht="62.4" x14ac:dyDescent="0.3">
      <c r="A89" s="71" t="s">
        <v>163</v>
      </c>
      <c r="B89" s="3" t="s">
        <v>76</v>
      </c>
      <c r="C89" s="11" t="s">
        <v>77</v>
      </c>
      <c r="D89" s="11">
        <v>27000</v>
      </c>
      <c r="E89" s="2" t="s">
        <v>61</v>
      </c>
      <c r="F89" s="88"/>
      <c r="G89" s="99">
        <v>859.1</v>
      </c>
      <c r="H89" s="32"/>
      <c r="I89" s="32"/>
      <c r="J89" s="32"/>
      <c r="K89" s="32">
        <v>859.1</v>
      </c>
      <c r="L89" s="98"/>
      <c r="M89" s="58" t="s">
        <v>78</v>
      </c>
    </row>
    <row r="90" spans="1:13" ht="15.6" x14ac:dyDescent="0.3">
      <c r="A90" s="76" t="s">
        <v>14</v>
      </c>
      <c r="B90" s="76"/>
      <c r="C90" s="81"/>
      <c r="D90" s="81"/>
      <c r="E90" s="81"/>
      <c r="F90" s="81"/>
      <c r="G90" s="79">
        <f>SUM(G80:G89)</f>
        <v>2223.6999999999998</v>
      </c>
      <c r="H90" s="79">
        <f t="shared" ref="H90:K90" si="7">SUM(H80:H89)</f>
        <v>0</v>
      </c>
      <c r="I90" s="79">
        <f t="shared" si="7"/>
        <v>0</v>
      </c>
      <c r="J90" s="79">
        <f t="shared" si="7"/>
        <v>0</v>
      </c>
      <c r="K90" s="79">
        <f t="shared" si="7"/>
        <v>2223.6999999999998</v>
      </c>
      <c r="L90" s="79"/>
    </row>
    <row r="91" spans="1:13" s="33" customFormat="1" ht="15.6" x14ac:dyDescent="0.3">
      <c r="A91" s="261" t="s">
        <v>17</v>
      </c>
      <c r="B91" s="262"/>
      <c r="C91" s="262"/>
      <c r="D91" s="262"/>
      <c r="E91" s="262"/>
      <c r="F91" s="262"/>
      <c r="G91" s="262"/>
      <c r="H91" s="262"/>
      <c r="I91" s="262"/>
      <c r="J91" s="262"/>
      <c r="K91" s="262"/>
      <c r="L91" s="263"/>
      <c r="M91" s="49"/>
    </row>
    <row r="92" spans="1:13" ht="62.4" x14ac:dyDescent="0.3">
      <c r="A92" s="71" t="s">
        <v>165</v>
      </c>
      <c r="B92" s="2" t="s">
        <v>284</v>
      </c>
      <c r="C92" s="11"/>
      <c r="D92" s="11"/>
      <c r="E92" s="2" t="s">
        <v>61</v>
      </c>
      <c r="F92" s="11"/>
      <c r="G92" s="11"/>
      <c r="H92" s="12"/>
      <c r="I92" s="34">
        <v>8</v>
      </c>
      <c r="J92" s="11"/>
      <c r="K92" s="32">
        <v>8</v>
      </c>
      <c r="L92" s="182"/>
      <c r="M92" s="49" t="s">
        <v>78</v>
      </c>
    </row>
    <row r="93" spans="1:13" ht="15.6" x14ac:dyDescent="0.3">
      <c r="A93" s="76" t="s">
        <v>14</v>
      </c>
      <c r="B93" s="76"/>
      <c r="C93" s="81"/>
      <c r="D93" s="81"/>
      <c r="E93" s="81"/>
      <c r="F93" s="81"/>
      <c r="G93" s="81"/>
      <c r="H93" s="81"/>
      <c r="I93" s="81">
        <v>8</v>
      </c>
      <c r="J93" s="81"/>
      <c r="K93" s="101">
        <f>K92</f>
        <v>8</v>
      </c>
      <c r="L93" s="78"/>
    </row>
    <row r="94" spans="1:13" ht="15.6" x14ac:dyDescent="0.3">
      <c r="A94" s="232" t="s">
        <v>18</v>
      </c>
      <c r="B94" s="233"/>
      <c r="C94" s="233"/>
      <c r="D94" s="233"/>
      <c r="E94" s="233"/>
      <c r="F94" s="233"/>
      <c r="G94" s="233"/>
      <c r="H94" s="233"/>
      <c r="I94" s="233"/>
      <c r="J94" s="233"/>
      <c r="K94" s="233"/>
      <c r="L94" s="234"/>
    </row>
    <row r="95" spans="1:13" ht="62.4" x14ac:dyDescent="0.3">
      <c r="A95" s="71" t="s">
        <v>2</v>
      </c>
      <c r="B95" s="6" t="s">
        <v>285</v>
      </c>
      <c r="C95" s="192"/>
      <c r="D95" s="193"/>
      <c r="E95" s="2" t="s">
        <v>61</v>
      </c>
      <c r="F95" s="11"/>
      <c r="G95" s="34">
        <v>25000</v>
      </c>
      <c r="H95" s="102"/>
      <c r="I95" s="103"/>
      <c r="J95" s="34"/>
      <c r="K95" s="34">
        <v>25000</v>
      </c>
      <c r="L95" s="98"/>
      <c r="M95" s="58" t="s">
        <v>286</v>
      </c>
    </row>
    <row r="96" spans="1:13" ht="62.4" x14ac:dyDescent="0.3">
      <c r="A96" s="71" t="s">
        <v>52</v>
      </c>
      <c r="B96" s="194" t="s">
        <v>287</v>
      </c>
      <c r="C96" s="192"/>
      <c r="D96" s="193"/>
      <c r="E96" s="2" t="s">
        <v>61</v>
      </c>
      <c r="F96" s="11"/>
      <c r="G96" s="34">
        <v>1807.2</v>
      </c>
      <c r="H96" s="102"/>
      <c r="I96" s="103"/>
      <c r="J96" s="34"/>
      <c r="K96" s="34">
        <v>1807.2</v>
      </c>
      <c r="L96" s="98"/>
      <c r="M96" s="58" t="s">
        <v>78</v>
      </c>
    </row>
    <row r="97" spans="1:13" ht="15.6" x14ac:dyDescent="0.3">
      <c r="A97" s="76" t="s">
        <v>14</v>
      </c>
      <c r="B97" s="76"/>
      <c r="C97" s="81"/>
      <c r="D97" s="81"/>
      <c r="E97" s="81"/>
      <c r="F97" s="81"/>
      <c r="G97" s="77">
        <f>G96+G95</f>
        <v>26807.200000000001</v>
      </c>
      <c r="H97" s="77">
        <f t="shared" ref="H97:K97" si="8">H96+H95</f>
        <v>0</v>
      </c>
      <c r="I97" s="77">
        <f t="shared" si="8"/>
        <v>0</v>
      </c>
      <c r="J97" s="77">
        <f t="shared" si="8"/>
        <v>0</v>
      </c>
      <c r="K97" s="77">
        <f t="shared" si="8"/>
        <v>26807.200000000001</v>
      </c>
      <c r="L97" s="79"/>
    </row>
    <row r="98" spans="1:13" ht="15.6" x14ac:dyDescent="0.3">
      <c r="A98" s="235" t="s">
        <v>19</v>
      </c>
      <c r="B98" s="235"/>
      <c r="C98" s="235"/>
      <c r="D98" s="235"/>
      <c r="E98" s="235"/>
      <c r="F98" s="235"/>
      <c r="G98" s="235"/>
      <c r="H98" s="235"/>
      <c r="I98" s="235"/>
      <c r="J98" s="235"/>
      <c r="K98" s="235"/>
      <c r="L98" s="235"/>
    </row>
    <row r="99" spans="1:13" ht="15.6" x14ac:dyDescent="0.3">
      <c r="A99" s="71" t="s">
        <v>3</v>
      </c>
      <c r="B99" s="85"/>
      <c r="C99" s="11"/>
      <c r="D99" s="11"/>
      <c r="E99" s="2"/>
      <c r="F99" s="11"/>
      <c r="G99" s="11"/>
      <c r="H99" s="12"/>
      <c r="I99" s="12"/>
      <c r="J99" s="12"/>
      <c r="K99" s="12"/>
      <c r="L99" s="159"/>
    </row>
    <row r="100" spans="1:13" ht="15.6" x14ac:dyDescent="0.3">
      <c r="A100" s="76" t="s">
        <v>14</v>
      </c>
      <c r="B100" s="76"/>
      <c r="C100" s="81"/>
      <c r="D100" s="81"/>
      <c r="E100" s="81"/>
      <c r="F100" s="81"/>
      <c r="G100" s="81"/>
      <c r="H100" s="76">
        <f>SUM(H99:H99)</f>
        <v>0</v>
      </c>
      <c r="I100" s="76">
        <f>SUM(I99:I99)</f>
        <v>0</v>
      </c>
      <c r="J100" s="76">
        <f>SUM(J99:J99)</f>
        <v>0</v>
      </c>
      <c r="K100" s="76">
        <f>SUM(K99:K99)</f>
        <v>0</v>
      </c>
      <c r="L100" s="160">
        <f>SUM(L99:L99)</f>
        <v>0</v>
      </c>
    </row>
    <row r="101" spans="1:13" s="30" customFormat="1" ht="15.6" x14ac:dyDescent="0.3">
      <c r="A101" s="104" t="s">
        <v>79</v>
      </c>
      <c r="B101" s="104"/>
      <c r="C101" s="104"/>
      <c r="D101" s="104"/>
      <c r="E101" s="104"/>
      <c r="F101" s="104"/>
      <c r="G101" s="214">
        <f>G100+G97+G93+G90+G78</f>
        <v>29050</v>
      </c>
      <c r="H101" s="214">
        <f t="shared" ref="H101:K101" si="9">H100+H97+H93+H90+H78</f>
        <v>0</v>
      </c>
      <c r="I101" s="214">
        <f t="shared" si="9"/>
        <v>8</v>
      </c>
      <c r="J101" s="214">
        <f t="shared" si="9"/>
        <v>0</v>
      </c>
      <c r="K101" s="214">
        <f t="shared" si="9"/>
        <v>29058</v>
      </c>
      <c r="L101" s="161">
        <f>L78+L90+L97+L100</f>
        <v>0</v>
      </c>
      <c r="M101" s="49"/>
    </row>
    <row r="102" spans="1:13" ht="15.6" x14ac:dyDescent="0.3">
      <c r="A102" s="238" t="s">
        <v>80</v>
      </c>
      <c r="B102" s="238"/>
      <c r="C102" s="238"/>
      <c r="D102" s="238"/>
      <c r="E102" s="238"/>
      <c r="F102" s="238"/>
      <c r="G102" s="238"/>
      <c r="H102" s="238"/>
      <c r="I102" s="238"/>
      <c r="J102" s="238"/>
      <c r="K102" s="238"/>
      <c r="L102" s="238"/>
    </row>
    <row r="103" spans="1:13" s="35" customFormat="1" ht="15.75" customHeight="1" x14ac:dyDescent="0.3">
      <c r="A103" s="256" t="s">
        <v>15</v>
      </c>
      <c r="B103" s="257"/>
      <c r="C103" s="257"/>
      <c r="D103" s="257"/>
      <c r="E103" s="257"/>
      <c r="F103" s="257"/>
      <c r="G103" s="257"/>
      <c r="H103" s="257"/>
      <c r="I103" s="257"/>
      <c r="J103" s="257"/>
      <c r="K103" s="257"/>
      <c r="L103" s="258"/>
      <c r="M103" s="55"/>
    </row>
    <row r="104" spans="1:13" s="35" customFormat="1" ht="78" x14ac:dyDescent="0.3">
      <c r="A104" s="105" t="s">
        <v>0</v>
      </c>
      <c r="B104" s="106" t="s">
        <v>288</v>
      </c>
      <c r="C104" s="107" t="s">
        <v>289</v>
      </c>
      <c r="D104" s="107">
        <v>6</v>
      </c>
      <c r="E104" s="107" t="s">
        <v>80</v>
      </c>
      <c r="F104" s="108" t="s">
        <v>290</v>
      </c>
      <c r="G104" s="109">
        <v>49</v>
      </c>
      <c r="H104" s="34"/>
      <c r="I104" s="34"/>
      <c r="J104" s="34"/>
      <c r="K104" s="110">
        <v>49</v>
      </c>
      <c r="L104" s="111" t="s">
        <v>291</v>
      </c>
      <c r="M104" s="55"/>
    </row>
    <row r="105" spans="1:13" s="35" customFormat="1" ht="78" x14ac:dyDescent="0.3">
      <c r="A105" s="105" t="s">
        <v>22</v>
      </c>
      <c r="B105" s="106" t="s">
        <v>292</v>
      </c>
      <c r="C105" s="107" t="s">
        <v>289</v>
      </c>
      <c r="D105" s="107">
        <v>1</v>
      </c>
      <c r="E105" s="107" t="s">
        <v>80</v>
      </c>
      <c r="F105" s="108" t="s">
        <v>189</v>
      </c>
      <c r="G105" s="109">
        <v>41.1</v>
      </c>
      <c r="H105" s="34"/>
      <c r="I105" s="34">
        <v>8.9</v>
      </c>
      <c r="J105" s="34"/>
      <c r="K105" s="110">
        <v>50</v>
      </c>
      <c r="L105" s="111" t="s">
        <v>293</v>
      </c>
      <c r="M105" s="55"/>
    </row>
    <row r="106" spans="1:13" s="36" customFormat="1" ht="15.6" x14ac:dyDescent="0.3">
      <c r="A106" s="162" t="s">
        <v>14</v>
      </c>
      <c r="B106" s="112"/>
      <c r="C106" s="113"/>
      <c r="D106" s="113"/>
      <c r="E106" s="113"/>
      <c r="F106" s="114"/>
      <c r="G106" s="114">
        <f t="shared" ref="G106:J106" si="10">G105+G104</f>
        <v>90.1</v>
      </c>
      <c r="H106" s="114">
        <f t="shared" si="10"/>
        <v>0</v>
      </c>
      <c r="I106" s="114">
        <f t="shared" si="10"/>
        <v>8.9</v>
      </c>
      <c r="J106" s="114">
        <f t="shared" si="10"/>
        <v>0</v>
      </c>
      <c r="K106" s="114">
        <f>K105+K104</f>
        <v>99</v>
      </c>
      <c r="L106" s="115">
        <v>2025</v>
      </c>
      <c r="M106" s="55"/>
    </row>
    <row r="107" spans="1:13" s="35" customFormat="1" ht="15.6" x14ac:dyDescent="0.3">
      <c r="A107" s="251" t="s">
        <v>16</v>
      </c>
      <c r="B107" s="252"/>
      <c r="C107" s="252"/>
      <c r="D107" s="252"/>
      <c r="E107" s="252"/>
      <c r="F107" s="252"/>
      <c r="G107" s="252"/>
      <c r="H107" s="252"/>
      <c r="I107" s="252"/>
      <c r="J107" s="252"/>
      <c r="K107" s="252"/>
      <c r="L107" s="253"/>
      <c r="M107" s="55"/>
    </row>
    <row r="108" spans="1:13" s="37" customFormat="1" ht="55.8" x14ac:dyDescent="0.3">
      <c r="A108" s="116" t="s">
        <v>60</v>
      </c>
      <c r="B108" s="195" t="s">
        <v>191</v>
      </c>
      <c r="C108" s="196" t="s">
        <v>289</v>
      </c>
      <c r="D108" s="196">
        <v>1</v>
      </c>
      <c r="E108" s="197" t="s">
        <v>80</v>
      </c>
      <c r="F108" s="198" t="s">
        <v>190</v>
      </c>
      <c r="G108" s="199">
        <v>44.3</v>
      </c>
      <c r="H108" s="199"/>
      <c r="I108" s="199"/>
      <c r="J108" s="199"/>
      <c r="K108" s="199">
        <f t="shared" ref="K108:K119" si="11">+G108+H108+I108+J108</f>
        <v>44.3</v>
      </c>
      <c r="L108" s="196" t="s">
        <v>294</v>
      </c>
      <c r="M108" s="55"/>
    </row>
    <row r="109" spans="1:13" s="37" customFormat="1" ht="75" customHeight="1" x14ac:dyDescent="0.3">
      <c r="A109" s="117" t="s">
        <v>81</v>
      </c>
      <c r="B109" s="195" t="s">
        <v>191</v>
      </c>
      <c r="C109" s="198" t="s">
        <v>289</v>
      </c>
      <c r="D109" s="198">
        <v>1</v>
      </c>
      <c r="E109" s="197" t="s">
        <v>80</v>
      </c>
      <c r="F109" s="198" t="s">
        <v>295</v>
      </c>
      <c r="G109" s="199">
        <v>3.3</v>
      </c>
      <c r="H109" s="199"/>
      <c r="I109" s="199"/>
      <c r="J109" s="199"/>
      <c r="K109" s="199">
        <f t="shared" si="11"/>
        <v>3.3</v>
      </c>
      <c r="L109" s="196" t="s">
        <v>294</v>
      </c>
      <c r="M109" s="55"/>
    </row>
    <row r="110" spans="1:13" s="37" customFormat="1" ht="55.8" x14ac:dyDescent="0.3">
      <c r="A110" s="117" t="s">
        <v>82</v>
      </c>
      <c r="B110" s="195" t="s">
        <v>192</v>
      </c>
      <c r="C110" s="196" t="s">
        <v>289</v>
      </c>
      <c r="D110" s="196">
        <v>1</v>
      </c>
      <c r="E110" s="197" t="s">
        <v>80</v>
      </c>
      <c r="F110" s="198" t="s">
        <v>190</v>
      </c>
      <c r="G110" s="199">
        <v>27.4</v>
      </c>
      <c r="H110" s="199"/>
      <c r="I110" s="199"/>
      <c r="J110" s="199"/>
      <c r="K110" s="199">
        <f t="shared" si="11"/>
        <v>27.4</v>
      </c>
      <c r="L110" s="196" t="s">
        <v>294</v>
      </c>
      <c r="M110" s="55"/>
    </row>
    <row r="111" spans="1:13" s="37" customFormat="1" ht="55.8" x14ac:dyDescent="0.3">
      <c r="A111" s="117" t="s">
        <v>83</v>
      </c>
      <c r="B111" s="195" t="s">
        <v>296</v>
      </c>
      <c r="C111" s="196" t="s">
        <v>289</v>
      </c>
      <c r="D111" s="196">
        <v>1</v>
      </c>
      <c r="E111" s="197" t="s">
        <v>80</v>
      </c>
      <c r="F111" s="198" t="s">
        <v>190</v>
      </c>
      <c r="G111" s="199">
        <v>11</v>
      </c>
      <c r="H111" s="199"/>
      <c r="I111" s="199"/>
      <c r="J111" s="199"/>
      <c r="K111" s="199">
        <f t="shared" si="11"/>
        <v>11</v>
      </c>
      <c r="L111" s="196" t="s">
        <v>294</v>
      </c>
      <c r="M111" s="55"/>
    </row>
    <row r="112" spans="1:13" s="37" customFormat="1" ht="145.19999999999999" x14ac:dyDescent="0.3">
      <c r="A112" s="117" t="s">
        <v>118</v>
      </c>
      <c r="B112" s="200" t="s">
        <v>297</v>
      </c>
      <c r="C112" s="196" t="s">
        <v>289</v>
      </c>
      <c r="D112" s="196">
        <v>1</v>
      </c>
      <c r="E112" s="198" t="s">
        <v>80</v>
      </c>
      <c r="F112" s="198" t="s">
        <v>212</v>
      </c>
      <c r="G112" s="199"/>
      <c r="H112" s="199"/>
      <c r="I112" s="199">
        <v>59.2</v>
      </c>
      <c r="J112" s="199"/>
      <c r="K112" s="199">
        <f t="shared" si="11"/>
        <v>59.2</v>
      </c>
      <c r="L112" s="196" t="s">
        <v>298</v>
      </c>
      <c r="M112" s="55"/>
    </row>
    <row r="113" spans="1:13" s="37" customFormat="1" ht="55.2" x14ac:dyDescent="0.3">
      <c r="A113" s="117" t="s">
        <v>84</v>
      </c>
      <c r="B113" s="201" t="s">
        <v>299</v>
      </c>
      <c r="C113" s="196" t="s">
        <v>289</v>
      </c>
      <c r="D113" s="196">
        <v>1</v>
      </c>
      <c r="E113" s="198" t="s">
        <v>80</v>
      </c>
      <c r="F113" s="198" t="s">
        <v>300</v>
      </c>
      <c r="G113" s="199"/>
      <c r="H113" s="199"/>
      <c r="I113" s="199">
        <v>19</v>
      </c>
      <c r="J113" s="199"/>
      <c r="K113" s="199">
        <f t="shared" si="11"/>
        <v>19</v>
      </c>
      <c r="L113" s="198" t="s">
        <v>298</v>
      </c>
      <c r="M113" s="55"/>
    </row>
    <row r="114" spans="1:13" s="37" customFormat="1" ht="55.2" x14ac:dyDescent="0.3">
      <c r="A114" s="117" t="s">
        <v>85</v>
      </c>
      <c r="B114" s="200" t="s">
        <v>301</v>
      </c>
      <c r="C114" s="196" t="s">
        <v>289</v>
      </c>
      <c r="D114" s="196">
        <v>1</v>
      </c>
      <c r="E114" s="198" t="s">
        <v>80</v>
      </c>
      <c r="F114" s="198" t="s">
        <v>302</v>
      </c>
      <c r="G114" s="199">
        <v>128.69999999999999</v>
      </c>
      <c r="H114" s="199"/>
      <c r="I114" s="199"/>
      <c r="J114" s="199"/>
      <c r="K114" s="199">
        <f t="shared" si="11"/>
        <v>128.69999999999999</v>
      </c>
      <c r="L114" s="196" t="s">
        <v>303</v>
      </c>
      <c r="M114" s="55"/>
    </row>
    <row r="115" spans="1:13" s="37" customFormat="1" ht="55.2" x14ac:dyDescent="0.3">
      <c r="A115" s="117" t="s">
        <v>123</v>
      </c>
      <c r="B115" s="202" t="s">
        <v>304</v>
      </c>
      <c r="C115" s="196" t="s">
        <v>289</v>
      </c>
      <c r="D115" s="202">
        <v>1</v>
      </c>
      <c r="E115" s="198" t="s">
        <v>80</v>
      </c>
      <c r="F115" s="203" t="s">
        <v>305</v>
      </c>
      <c r="G115" s="199">
        <v>4.3</v>
      </c>
      <c r="H115" s="199"/>
      <c r="I115" s="199"/>
      <c r="J115" s="199"/>
      <c r="K115" s="199">
        <f t="shared" si="11"/>
        <v>4.3</v>
      </c>
      <c r="L115" s="196" t="s">
        <v>294</v>
      </c>
      <c r="M115" s="55"/>
    </row>
    <row r="116" spans="1:13" s="37" customFormat="1" ht="55.2" x14ac:dyDescent="0.3">
      <c r="A116" s="117" t="s">
        <v>86</v>
      </c>
      <c r="B116" s="202" t="s">
        <v>306</v>
      </c>
      <c r="C116" s="196" t="s">
        <v>289</v>
      </c>
      <c r="D116" s="202">
        <v>1</v>
      </c>
      <c r="E116" s="198" t="s">
        <v>80</v>
      </c>
      <c r="F116" s="203" t="s">
        <v>307</v>
      </c>
      <c r="G116" s="199">
        <v>10.3</v>
      </c>
      <c r="H116" s="199"/>
      <c r="I116" s="199"/>
      <c r="J116" s="199"/>
      <c r="K116" s="199">
        <f t="shared" si="11"/>
        <v>10.3</v>
      </c>
      <c r="L116" s="204" t="s">
        <v>308</v>
      </c>
      <c r="M116" s="55"/>
    </row>
    <row r="117" spans="1:13" s="37" customFormat="1" ht="55.2" x14ac:dyDescent="0.3">
      <c r="A117" s="117" t="s">
        <v>193</v>
      </c>
      <c r="B117" s="202" t="s">
        <v>309</v>
      </c>
      <c r="C117" s="196" t="s">
        <v>289</v>
      </c>
      <c r="D117" s="202">
        <v>1</v>
      </c>
      <c r="E117" s="198" t="s">
        <v>80</v>
      </c>
      <c r="F117" s="203" t="s">
        <v>310</v>
      </c>
      <c r="G117" s="199">
        <v>47.96</v>
      </c>
      <c r="H117" s="199"/>
      <c r="I117" s="199"/>
      <c r="J117" s="199"/>
      <c r="K117" s="199">
        <f t="shared" si="11"/>
        <v>47.96</v>
      </c>
      <c r="L117" s="204">
        <v>2025</v>
      </c>
      <c r="M117" s="55"/>
    </row>
    <row r="118" spans="1:13" s="37" customFormat="1" ht="69.599999999999994" x14ac:dyDescent="0.3">
      <c r="A118" s="117" t="s">
        <v>194</v>
      </c>
      <c r="B118" s="202" t="s">
        <v>311</v>
      </c>
      <c r="C118" s="196" t="s">
        <v>289</v>
      </c>
      <c r="D118" s="202">
        <v>1</v>
      </c>
      <c r="E118" s="198" t="s">
        <v>80</v>
      </c>
      <c r="F118" s="203" t="s">
        <v>312</v>
      </c>
      <c r="G118" s="199">
        <v>5</v>
      </c>
      <c r="H118" s="199"/>
      <c r="I118" s="199"/>
      <c r="J118" s="199"/>
      <c r="K118" s="199">
        <f t="shared" si="11"/>
        <v>5</v>
      </c>
      <c r="L118" s="204" t="s">
        <v>313</v>
      </c>
      <c r="M118" s="55"/>
    </row>
    <row r="119" spans="1:13" s="37" customFormat="1" ht="55.2" x14ac:dyDescent="0.3">
      <c r="A119" s="117" t="s">
        <v>195</v>
      </c>
      <c r="B119" s="202" t="s">
        <v>314</v>
      </c>
      <c r="C119" s="196" t="s">
        <v>289</v>
      </c>
      <c r="D119" s="202">
        <v>1</v>
      </c>
      <c r="E119" s="198" t="s">
        <v>80</v>
      </c>
      <c r="F119" s="203" t="s">
        <v>315</v>
      </c>
      <c r="G119" s="199">
        <v>3.6</v>
      </c>
      <c r="H119" s="199"/>
      <c r="I119" s="199"/>
      <c r="J119" s="199"/>
      <c r="K119" s="199">
        <f t="shared" si="11"/>
        <v>3.6</v>
      </c>
      <c r="L119" s="204" t="s">
        <v>303</v>
      </c>
      <c r="M119" s="55"/>
    </row>
    <row r="120" spans="1:13" s="36" customFormat="1" ht="15.6" x14ac:dyDescent="0.3">
      <c r="A120" s="163" t="s">
        <v>14</v>
      </c>
      <c r="B120" s="118"/>
      <c r="C120" s="119"/>
      <c r="D120" s="119"/>
      <c r="E120" s="119"/>
      <c r="F120" s="120"/>
      <c r="G120" s="121">
        <f t="shared" ref="G120:L120" si="12">SUM(G108:G119)</f>
        <v>285.86</v>
      </c>
      <c r="H120" s="121">
        <f t="shared" si="12"/>
        <v>0</v>
      </c>
      <c r="I120" s="121">
        <f t="shared" si="12"/>
        <v>78.2</v>
      </c>
      <c r="J120" s="121">
        <f t="shared" si="12"/>
        <v>0</v>
      </c>
      <c r="K120" s="121">
        <f t="shared" si="12"/>
        <v>364.06</v>
      </c>
      <c r="L120" s="122">
        <f t="shared" si="12"/>
        <v>2025</v>
      </c>
      <c r="M120" s="55"/>
    </row>
    <row r="121" spans="1:13" s="35" customFormat="1" ht="15.6" x14ac:dyDescent="0.3">
      <c r="A121" s="251" t="s">
        <v>17</v>
      </c>
      <c r="B121" s="252"/>
      <c r="C121" s="252"/>
      <c r="D121" s="252"/>
      <c r="E121" s="252"/>
      <c r="F121" s="252"/>
      <c r="G121" s="252"/>
      <c r="H121" s="252"/>
      <c r="I121" s="252"/>
      <c r="J121" s="252"/>
      <c r="K121" s="252"/>
      <c r="L121" s="253"/>
      <c r="M121" s="55"/>
    </row>
    <row r="122" spans="1:13" s="38" customFormat="1" ht="55.2" x14ac:dyDescent="0.3">
      <c r="A122" s="123" t="s">
        <v>1</v>
      </c>
      <c r="B122" s="202" t="s">
        <v>164</v>
      </c>
      <c r="C122" s="202" t="s">
        <v>289</v>
      </c>
      <c r="D122" s="202">
        <v>1</v>
      </c>
      <c r="E122" s="198" t="s">
        <v>80</v>
      </c>
      <c r="F122" s="203" t="s">
        <v>201</v>
      </c>
      <c r="G122" s="203"/>
      <c r="H122" s="202"/>
      <c r="I122" s="199">
        <v>8</v>
      </c>
      <c r="J122" s="199"/>
      <c r="K122" s="199">
        <f>+G122+H122+I122+J122</f>
        <v>8</v>
      </c>
      <c r="L122" s="196" t="s">
        <v>294</v>
      </c>
      <c r="M122" s="56"/>
    </row>
    <row r="123" spans="1:13" s="38" customFormat="1" ht="124.8" x14ac:dyDescent="0.3">
      <c r="A123" s="123" t="s">
        <v>156</v>
      </c>
      <c r="B123" s="203" t="s">
        <v>316</v>
      </c>
      <c r="C123" s="202"/>
      <c r="D123" s="202">
        <v>1</v>
      </c>
      <c r="E123" s="198" t="s">
        <v>80</v>
      </c>
      <c r="F123" s="203" t="s">
        <v>198</v>
      </c>
      <c r="G123" s="203"/>
      <c r="H123" s="202"/>
      <c r="I123" s="199">
        <v>200</v>
      </c>
      <c r="J123" s="199"/>
      <c r="K123" s="199">
        <f>+G123+H123+I123+J123</f>
        <v>200</v>
      </c>
      <c r="L123" s="204" t="s">
        <v>317</v>
      </c>
      <c r="M123" s="56"/>
    </row>
    <row r="124" spans="1:13" s="39" customFormat="1" ht="15.6" x14ac:dyDescent="0.3">
      <c r="A124" s="164" t="s">
        <v>14</v>
      </c>
      <c r="B124" s="124"/>
      <c r="C124" s="125"/>
      <c r="D124" s="125"/>
      <c r="E124" s="125"/>
      <c r="F124" s="126">
        <v>0</v>
      </c>
      <c r="G124" s="126">
        <f>G123+G122</f>
        <v>0</v>
      </c>
      <c r="H124" s="126">
        <f t="shared" ref="H124:K124" si="13">H123+H122</f>
        <v>0</v>
      </c>
      <c r="I124" s="126">
        <f t="shared" si="13"/>
        <v>208</v>
      </c>
      <c r="J124" s="126">
        <f t="shared" si="13"/>
        <v>0</v>
      </c>
      <c r="K124" s="126">
        <f t="shared" si="13"/>
        <v>208</v>
      </c>
      <c r="L124" s="127">
        <v>0</v>
      </c>
      <c r="M124" s="55"/>
    </row>
    <row r="125" spans="1:13" s="35" customFormat="1" ht="15.6" x14ac:dyDescent="0.3">
      <c r="A125" s="251" t="s">
        <v>18</v>
      </c>
      <c r="B125" s="252"/>
      <c r="C125" s="252"/>
      <c r="D125" s="252"/>
      <c r="E125" s="252"/>
      <c r="F125" s="252"/>
      <c r="G125" s="252"/>
      <c r="H125" s="252"/>
      <c r="I125" s="252"/>
      <c r="J125" s="252"/>
      <c r="K125" s="252"/>
      <c r="L125" s="253"/>
      <c r="M125" s="55"/>
    </row>
    <row r="126" spans="1:13" s="35" customFormat="1" ht="83.4" x14ac:dyDescent="0.3">
      <c r="A126" s="105" t="s">
        <v>2</v>
      </c>
      <c r="B126" s="203" t="s">
        <v>327</v>
      </c>
      <c r="C126" s="203"/>
      <c r="D126" s="203">
        <v>1</v>
      </c>
      <c r="E126" s="198" t="s">
        <v>80</v>
      </c>
      <c r="F126" s="203"/>
      <c r="G126" s="203"/>
      <c r="H126" s="203"/>
      <c r="I126" s="205">
        <v>3500</v>
      </c>
      <c r="J126" s="205"/>
      <c r="K126" s="205">
        <f t="shared" ref="K126:K128" si="14">+G126+H126+I126+J126</f>
        <v>3500</v>
      </c>
      <c r="L126" s="197" t="s">
        <v>318</v>
      </c>
      <c r="M126" s="55"/>
    </row>
    <row r="127" spans="1:13" s="35" customFormat="1" ht="83.4" x14ac:dyDescent="0.3">
      <c r="A127" s="105" t="s">
        <v>52</v>
      </c>
      <c r="B127" s="203" t="s">
        <v>328</v>
      </c>
      <c r="C127" s="203"/>
      <c r="D127" s="203">
        <v>1</v>
      </c>
      <c r="E127" s="198" t="s">
        <v>80</v>
      </c>
      <c r="F127" s="203"/>
      <c r="G127" s="203"/>
      <c r="H127" s="203"/>
      <c r="I127" s="205">
        <v>3000</v>
      </c>
      <c r="J127" s="205"/>
      <c r="K127" s="205">
        <f t="shared" si="14"/>
        <v>3000</v>
      </c>
      <c r="L127" s="197" t="s">
        <v>319</v>
      </c>
      <c r="M127" s="55"/>
    </row>
    <row r="128" spans="1:13" s="35" customFormat="1" ht="97.2" x14ac:dyDescent="0.3">
      <c r="A128" s="105" t="s">
        <v>53</v>
      </c>
      <c r="B128" s="203" t="s">
        <v>329</v>
      </c>
      <c r="C128" s="203"/>
      <c r="D128" s="203"/>
      <c r="E128" s="198" t="s">
        <v>80</v>
      </c>
      <c r="F128" s="203"/>
      <c r="G128" s="203"/>
      <c r="H128" s="203"/>
      <c r="I128" s="205">
        <v>3645.2</v>
      </c>
      <c r="J128" s="205"/>
      <c r="K128" s="205">
        <f t="shared" si="14"/>
        <v>3645.2</v>
      </c>
      <c r="L128" s="197" t="s">
        <v>318</v>
      </c>
      <c r="M128" s="55"/>
    </row>
    <row r="129" spans="1:13" s="36" customFormat="1" ht="15.6" x14ac:dyDescent="0.3">
      <c r="A129" s="162" t="s">
        <v>14</v>
      </c>
      <c r="B129" s="112"/>
      <c r="C129" s="113"/>
      <c r="D129" s="113"/>
      <c r="E129" s="113"/>
      <c r="F129" s="113"/>
      <c r="G129" s="114">
        <f>G126+G127+G128</f>
        <v>0</v>
      </c>
      <c r="H129" s="114">
        <f t="shared" ref="H129:K129" si="15">H126+H127+H128</f>
        <v>0</v>
      </c>
      <c r="I129" s="114">
        <f t="shared" si="15"/>
        <v>10145.200000000001</v>
      </c>
      <c r="J129" s="114">
        <f t="shared" si="15"/>
        <v>0</v>
      </c>
      <c r="K129" s="114">
        <f t="shared" si="15"/>
        <v>10145.200000000001</v>
      </c>
      <c r="L129" s="128"/>
      <c r="M129" s="55"/>
    </row>
    <row r="130" spans="1:13" s="35" customFormat="1" ht="15.6" x14ac:dyDescent="0.3">
      <c r="A130" s="254" t="s">
        <v>19</v>
      </c>
      <c r="B130" s="254"/>
      <c r="C130" s="254"/>
      <c r="D130" s="254"/>
      <c r="E130" s="254"/>
      <c r="F130" s="254"/>
      <c r="G130" s="254"/>
      <c r="H130" s="254"/>
      <c r="I130" s="254"/>
      <c r="J130" s="254"/>
      <c r="K130" s="254"/>
      <c r="L130" s="254"/>
      <c r="M130" s="55"/>
    </row>
    <row r="131" spans="1:13" s="35" customFormat="1" ht="55.8" x14ac:dyDescent="0.3">
      <c r="A131" s="105" t="s">
        <v>3</v>
      </c>
      <c r="B131" s="201" t="s">
        <v>324</v>
      </c>
      <c r="C131" s="196" t="s">
        <v>289</v>
      </c>
      <c r="D131" s="196">
        <v>1</v>
      </c>
      <c r="E131" s="197" t="s">
        <v>80</v>
      </c>
      <c r="F131" s="198" t="s">
        <v>196</v>
      </c>
      <c r="G131" s="198">
        <v>32</v>
      </c>
      <c r="H131" s="196"/>
      <c r="I131" s="196"/>
      <c r="J131" s="196"/>
      <c r="K131" s="196">
        <f>+G131+H131+I131+J131</f>
        <v>32</v>
      </c>
      <c r="L131" s="198" t="s">
        <v>320</v>
      </c>
      <c r="M131" s="55"/>
    </row>
    <row r="132" spans="1:13" s="35" customFormat="1" ht="55.2" x14ac:dyDescent="0.3">
      <c r="A132" s="105" t="s">
        <v>158</v>
      </c>
      <c r="B132" s="200" t="s">
        <v>325</v>
      </c>
      <c r="C132" s="196" t="s">
        <v>289</v>
      </c>
      <c r="D132" s="196">
        <v>1</v>
      </c>
      <c r="E132" s="198" t="s">
        <v>80</v>
      </c>
      <c r="F132" s="198" t="s">
        <v>302</v>
      </c>
      <c r="G132" s="198"/>
      <c r="H132" s="196"/>
      <c r="I132" s="199">
        <v>120.8</v>
      </c>
      <c r="J132" s="199"/>
      <c r="K132" s="199">
        <f t="shared" ref="K132:K133" si="16">+G132+H132+I132+J132</f>
        <v>120.8</v>
      </c>
      <c r="L132" s="196" t="s">
        <v>321</v>
      </c>
      <c r="M132" s="55"/>
    </row>
    <row r="133" spans="1:13" s="35" customFormat="1" ht="55.2" x14ac:dyDescent="0.3">
      <c r="A133" s="105"/>
      <c r="B133" s="200" t="s">
        <v>326</v>
      </c>
      <c r="C133" s="196" t="s">
        <v>289</v>
      </c>
      <c r="D133" s="202">
        <v>1</v>
      </c>
      <c r="E133" s="198" t="s">
        <v>80</v>
      </c>
      <c r="F133" s="198" t="s">
        <v>322</v>
      </c>
      <c r="G133" s="202"/>
      <c r="H133" s="202"/>
      <c r="I133" s="199">
        <v>117.4</v>
      </c>
      <c r="J133" s="199"/>
      <c r="K133" s="199">
        <f t="shared" si="16"/>
        <v>117.4</v>
      </c>
      <c r="L133" s="204" t="s">
        <v>323</v>
      </c>
      <c r="M133" s="55"/>
    </row>
    <row r="134" spans="1:13" s="36" customFormat="1" ht="15.6" x14ac:dyDescent="0.3">
      <c r="A134" s="162" t="s">
        <v>14</v>
      </c>
      <c r="B134" s="112"/>
      <c r="C134" s="113"/>
      <c r="D134" s="113"/>
      <c r="E134" s="113"/>
      <c r="F134" s="113"/>
      <c r="G134" s="113">
        <f>G133+G132+G131</f>
        <v>32</v>
      </c>
      <c r="H134" s="113">
        <f t="shared" ref="H134:K134" si="17">H133+H132+H131</f>
        <v>0</v>
      </c>
      <c r="I134" s="113">
        <f t="shared" si="17"/>
        <v>238.2</v>
      </c>
      <c r="J134" s="113">
        <f t="shared" si="17"/>
        <v>0</v>
      </c>
      <c r="K134" s="113">
        <f t="shared" si="17"/>
        <v>270.2</v>
      </c>
      <c r="L134" s="129"/>
      <c r="M134" s="55"/>
    </row>
    <row r="135" spans="1:13" s="30" customFormat="1" ht="15.6" x14ac:dyDescent="0.3">
      <c r="A135" s="165" t="s">
        <v>91</v>
      </c>
      <c r="B135" s="28"/>
      <c r="C135" s="29"/>
      <c r="D135" s="29"/>
      <c r="E135" s="29"/>
      <c r="F135" s="29"/>
      <c r="G135" s="166">
        <f>G134+G129+G124+G120+G106</f>
        <v>407.96000000000004</v>
      </c>
      <c r="H135" s="166">
        <f t="shared" ref="H135:K135" si="18">H134+H129+H124+H120+H106</f>
        <v>0</v>
      </c>
      <c r="I135" s="166">
        <f t="shared" si="18"/>
        <v>10678.500000000002</v>
      </c>
      <c r="J135" s="166">
        <f t="shared" si="18"/>
        <v>0</v>
      </c>
      <c r="K135" s="166">
        <f t="shared" si="18"/>
        <v>11086.460000000001</v>
      </c>
      <c r="L135" s="167">
        <f>L129+L124+L120+L106</f>
        <v>4050</v>
      </c>
      <c r="M135" s="49"/>
    </row>
    <row r="136" spans="1:13" ht="15.6" x14ac:dyDescent="0.3">
      <c r="A136" s="238" t="s">
        <v>92</v>
      </c>
      <c r="B136" s="238"/>
      <c r="C136" s="238"/>
      <c r="D136" s="238"/>
      <c r="E136" s="238"/>
      <c r="F136" s="238"/>
      <c r="G136" s="238"/>
      <c r="H136" s="238"/>
      <c r="I136" s="238"/>
      <c r="J136" s="238"/>
      <c r="K136" s="238"/>
      <c r="L136" s="238"/>
    </row>
    <row r="137" spans="1:13" ht="15.6" x14ac:dyDescent="0.3">
      <c r="A137" s="239" t="s">
        <v>15</v>
      </c>
      <c r="B137" s="240"/>
      <c r="C137" s="240"/>
      <c r="D137" s="240"/>
      <c r="E137" s="240"/>
      <c r="F137" s="240"/>
      <c r="G137" s="240"/>
      <c r="H137" s="240"/>
      <c r="I137" s="240"/>
      <c r="J137" s="240"/>
      <c r="K137" s="240"/>
      <c r="L137" s="244"/>
    </row>
    <row r="138" spans="1:13" ht="86.4" x14ac:dyDescent="0.3">
      <c r="A138" s="71" t="s">
        <v>0</v>
      </c>
      <c r="B138" s="206" t="s">
        <v>330</v>
      </c>
      <c r="C138" s="207"/>
      <c r="D138" s="207"/>
      <c r="E138" s="208" t="s">
        <v>92</v>
      </c>
      <c r="F138" s="207"/>
      <c r="G138" s="207"/>
      <c r="H138" s="209" t="s">
        <v>331</v>
      </c>
      <c r="I138" s="207"/>
      <c r="J138" s="207"/>
      <c r="K138" s="207"/>
      <c r="L138" s="210" t="s">
        <v>332</v>
      </c>
    </row>
    <row r="139" spans="1:13" ht="86.4" x14ac:dyDescent="0.3">
      <c r="A139" s="71" t="s">
        <v>99</v>
      </c>
      <c r="B139" s="208" t="s">
        <v>333</v>
      </c>
      <c r="C139" s="207"/>
      <c r="D139" s="207"/>
      <c r="E139" s="208" t="s">
        <v>92</v>
      </c>
      <c r="F139" s="207"/>
      <c r="G139" s="207"/>
      <c r="H139" s="211" t="s">
        <v>331</v>
      </c>
      <c r="I139" s="207"/>
      <c r="J139" s="207"/>
      <c r="K139" s="207"/>
      <c r="L139" s="208" t="s">
        <v>334</v>
      </c>
    </row>
    <row r="140" spans="1:13" ht="72" x14ac:dyDescent="0.3">
      <c r="A140" s="71" t="s">
        <v>100</v>
      </c>
      <c r="B140" s="212" t="s">
        <v>335</v>
      </c>
      <c r="C140" s="207"/>
      <c r="D140" s="207"/>
      <c r="E140" s="212" t="s">
        <v>92</v>
      </c>
      <c r="F140" s="207"/>
      <c r="G140" s="207"/>
      <c r="H140" s="209" t="s">
        <v>331</v>
      </c>
      <c r="I140" s="207"/>
      <c r="J140" s="207"/>
      <c r="K140" s="207"/>
      <c r="L140" s="210" t="s">
        <v>336</v>
      </c>
    </row>
    <row r="141" spans="1:13" ht="100.8" x14ac:dyDescent="0.3">
      <c r="A141" s="71" t="s">
        <v>167</v>
      </c>
      <c r="B141" s="212" t="s">
        <v>337</v>
      </c>
      <c r="C141" s="207"/>
      <c r="D141" s="207"/>
      <c r="E141" s="208" t="s">
        <v>92</v>
      </c>
      <c r="F141" s="207"/>
      <c r="G141" s="207"/>
      <c r="H141" s="209" t="s">
        <v>331</v>
      </c>
      <c r="I141" s="207"/>
      <c r="J141" s="207"/>
      <c r="K141" s="207"/>
      <c r="L141" s="208" t="s">
        <v>338</v>
      </c>
    </row>
    <row r="142" spans="1:13" ht="57.6" x14ac:dyDescent="0.3">
      <c r="A142" s="71" t="s">
        <v>168</v>
      </c>
      <c r="B142" s="212" t="s">
        <v>339</v>
      </c>
      <c r="C142" s="207"/>
      <c r="D142" s="207"/>
      <c r="E142" s="208" t="s">
        <v>92</v>
      </c>
      <c r="F142" s="207"/>
      <c r="G142" s="207"/>
      <c r="H142" s="209" t="s">
        <v>331</v>
      </c>
      <c r="I142" s="207"/>
      <c r="J142" s="207"/>
      <c r="K142" s="207"/>
      <c r="L142" s="210" t="s">
        <v>340</v>
      </c>
    </row>
    <row r="143" spans="1:13" ht="15.6" x14ac:dyDescent="0.3">
      <c r="A143" s="76" t="s">
        <v>14</v>
      </c>
      <c r="B143" s="76"/>
      <c r="C143" s="81"/>
      <c r="D143" s="81"/>
      <c r="E143" s="81"/>
      <c r="F143" s="81"/>
      <c r="G143" s="77">
        <f>SUM(G138:G142)</f>
        <v>0</v>
      </c>
      <c r="H143" s="77">
        <f>SUM(H138:H142)</f>
        <v>0</v>
      </c>
      <c r="I143" s="77">
        <f>SUM(I138:I142)</f>
        <v>0</v>
      </c>
      <c r="J143" s="77">
        <f>SUM(J138:J142)</f>
        <v>0</v>
      </c>
      <c r="K143" s="77">
        <f>SUM(K138:K142)</f>
        <v>0</v>
      </c>
      <c r="L143" s="79"/>
    </row>
    <row r="144" spans="1:13" ht="15.6" x14ac:dyDescent="0.3">
      <c r="A144" s="232" t="s">
        <v>16</v>
      </c>
      <c r="B144" s="233"/>
      <c r="C144" s="233"/>
      <c r="D144" s="233"/>
      <c r="E144" s="233"/>
      <c r="F144" s="233"/>
      <c r="G144" s="233"/>
      <c r="H144" s="233"/>
      <c r="I144" s="233"/>
      <c r="J144" s="233"/>
      <c r="K144" s="233"/>
      <c r="L144" s="234"/>
    </row>
    <row r="145" spans="1:13" s="33" customFormat="1" ht="57.6" x14ac:dyDescent="0.3">
      <c r="A145" s="59" t="s">
        <v>60</v>
      </c>
      <c r="B145" s="212" t="s">
        <v>341</v>
      </c>
      <c r="C145" s="207"/>
      <c r="D145" s="207"/>
      <c r="E145" s="208" t="s">
        <v>92</v>
      </c>
      <c r="F145" s="207"/>
      <c r="G145" s="207"/>
      <c r="H145" s="209" t="s">
        <v>331</v>
      </c>
      <c r="I145" s="207"/>
      <c r="J145" s="207"/>
      <c r="K145" s="207"/>
      <c r="L145" s="211" t="s">
        <v>342</v>
      </c>
      <c r="M145" s="58"/>
    </row>
    <row r="146" spans="1:13" s="33" customFormat="1" ht="57.6" x14ac:dyDescent="0.3">
      <c r="A146" s="59" t="s">
        <v>81</v>
      </c>
      <c r="B146" s="208" t="s">
        <v>343</v>
      </c>
      <c r="C146" s="207"/>
      <c r="D146" s="207"/>
      <c r="E146" s="208" t="s">
        <v>92</v>
      </c>
      <c r="F146" s="207"/>
      <c r="G146" s="207"/>
      <c r="H146" s="209" t="s">
        <v>331</v>
      </c>
      <c r="I146" s="207"/>
      <c r="J146" s="207"/>
      <c r="K146" s="207"/>
      <c r="L146" s="211" t="s">
        <v>344</v>
      </c>
      <c r="M146" s="58"/>
    </row>
    <row r="147" spans="1:13" s="33" customFormat="1" ht="57.6" x14ac:dyDescent="0.3">
      <c r="A147" s="59" t="s">
        <v>82</v>
      </c>
      <c r="B147" s="208" t="s">
        <v>345</v>
      </c>
      <c r="C147" s="207"/>
      <c r="D147" s="207"/>
      <c r="E147" s="208" t="s">
        <v>92</v>
      </c>
      <c r="F147" s="207"/>
      <c r="G147" s="207"/>
      <c r="H147" s="209" t="s">
        <v>331</v>
      </c>
      <c r="I147" s="207"/>
      <c r="J147" s="207"/>
      <c r="K147" s="207"/>
      <c r="L147" s="210" t="s">
        <v>332</v>
      </c>
      <c r="M147" s="58"/>
    </row>
    <row r="148" spans="1:13" s="33" customFormat="1" ht="86.4" x14ac:dyDescent="0.3">
      <c r="A148" s="59" t="s">
        <v>83</v>
      </c>
      <c r="B148" s="212" t="s">
        <v>346</v>
      </c>
      <c r="C148" s="207"/>
      <c r="D148" s="207"/>
      <c r="E148" s="208" t="s">
        <v>92</v>
      </c>
      <c r="F148" s="207"/>
      <c r="G148" s="207"/>
      <c r="H148" s="209" t="s">
        <v>331</v>
      </c>
      <c r="I148" s="207"/>
      <c r="J148" s="207"/>
      <c r="K148" s="207"/>
      <c r="L148" s="209" t="s">
        <v>347</v>
      </c>
      <c r="M148" s="58"/>
    </row>
    <row r="149" spans="1:13" s="33" customFormat="1" ht="100.8" x14ac:dyDescent="0.3">
      <c r="A149" s="59" t="s">
        <v>118</v>
      </c>
      <c r="B149" s="212" t="s">
        <v>348</v>
      </c>
      <c r="C149" s="207"/>
      <c r="D149" s="207"/>
      <c r="E149" s="208" t="s">
        <v>92</v>
      </c>
      <c r="F149" s="207"/>
      <c r="G149" s="207"/>
      <c r="H149" s="209" t="s">
        <v>331</v>
      </c>
      <c r="I149" s="207"/>
      <c r="J149" s="207"/>
      <c r="K149" s="207"/>
      <c r="L149" s="211" t="s">
        <v>347</v>
      </c>
      <c r="M149" s="58"/>
    </row>
    <row r="150" spans="1:13" s="33" customFormat="1" ht="57.6" x14ac:dyDescent="0.3">
      <c r="A150" s="59"/>
      <c r="B150" s="208" t="s">
        <v>349</v>
      </c>
      <c r="C150" s="207"/>
      <c r="D150" s="207"/>
      <c r="E150" s="208" t="s">
        <v>92</v>
      </c>
      <c r="F150" s="207"/>
      <c r="G150" s="207"/>
      <c r="H150" s="209"/>
      <c r="I150" s="207"/>
      <c r="J150" s="207"/>
      <c r="K150" s="207"/>
      <c r="L150" s="211" t="s">
        <v>350</v>
      </c>
      <c r="M150" s="58"/>
    </row>
    <row r="151" spans="1:13" s="33" customFormat="1" ht="57.6" x14ac:dyDescent="0.3">
      <c r="A151" s="59"/>
      <c r="B151" s="208" t="s">
        <v>351</v>
      </c>
      <c r="C151" s="207"/>
      <c r="D151" s="207"/>
      <c r="E151" s="208" t="s">
        <v>92</v>
      </c>
      <c r="F151" s="207"/>
      <c r="G151" s="207"/>
      <c r="H151" s="209" t="s">
        <v>331</v>
      </c>
      <c r="I151" s="207"/>
      <c r="J151" s="207"/>
      <c r="K151" s="207"/>
      <c r="L151" s="209" t="s">
        <v>352</v>
      </c>
      <c r="M151" s="58"/>
    </row>
    <row r="152" spans="1:13" s="33" customFormat="1" ht="57.6" x14ac:dyDescent="0.3">
      <c r="A152" s="59"/>
      <c r="B152" s="208" t="s">
        <v>353</v>
      </c>
      <c r="C152" s="207"/>
      <c r="D152" s="207"/>
      <c r="E152" s="208" t="s">
        <v>92</v>
      </c>
      <c r="F152" s="207"/>
      <c r="G152" s="207"/>
      <c r="H152" s="209" t="s">
        <v>331</v>
      </c>
      <c r="I152" s="207"/>
      <c r="J152" s="207"/>
      <c r="K152" s="207"/>
      <c r="L152" s="211" t="s">
        <v>347</v>
      </c>
      <c r="M152" s="58"/>
    </row>
    <row r="153" spans="1:13" s="33" customFormat="1" ht="129.6" x14ac:dyDescent="0.3">
      <c r="A153" s="59"/>
      <c r="B153" s="212" t="s">
        <v>354</v>
      </c>
      <c r="C153" s="207"/>
      <c r="D153" s="207"/>
      <c r="E153" s="208" t="s">
        <v>92</v>
      </c>
      <c r="F153" s="207"/>
      <c r="G153" s="207"/>
      <c r="H153" s="207"/>
      <c r="I153" s="207"/>
      <c r="J153" s="207"/>
      <c r="K153" s="207"/>
      <c r="L153" s="209" t="s">
        <v>350</v>
      </c>
      <c r="M153" s="58"/>
    </row>
    <row r="154" spans="1:13" s="33" customFormat="1" ht="57.6" x14ac:dyDescent="0.3">
      <c r="A154" s="59"/>
      <c r="B154" s="209" t="s">
        <v>355</v>
      </c>
      <c r="C154" s="207"/>
      <c r="D154" s="207"/>
      <c r="E154" s="208" t="s">
        <v>92</v>
      </c>
      <c r="F154" s="207"/>
      <c r="G154" s="207"/>
      <c r="H154" s="207"/>
      <c r="I154" s="211" t="s">
        <v>331</v>
      </c>
      <c r="J154" s="207"/>
      <c r="K154" s="207"/>
      <c r="L154" s="211" t="s">
        <v>352</v>
      </c>
      <c r="M154" s="58"/>
    </row>
    <row r="155" spans="1:13" s="33" customFormat="1" ht="57.6" x14ac:dyDescent="0.3">
      <c r="A155" s="59"/>
      <c r="B155" s="208" t="s">
        <v>356</v>
      </c>
      <c r="C155" s="207"/>
      <c r="D155" s="207"/>
      <c r="E155" s="208" t="s">
        <v>92</v>
      </c>
      <c r="F155" s="207"/>
      <c r="G155" s="207"/>
      <c r="H155" s="211" t="s">
        <v>331</v>
      </c>
      <c r="I155" s="207"/>
      <c r="J155" s="207"/>
      <c r="K155" s="207"/>
      <c r="L155" s="211" t="s">
        <v>357</v>
      </c>
      <c r="M155" s="58"/>
    </row>
    <row r="156" spans="1:13" s="33" customFormat="1" ht="57.6" x14ac:dyDescent="0.3">
      <c r="A156" s="59"/>
      <c r="B156" s="212" t="s">
        <v>358</v>
      </c>
      <c r="C156" s="207"/>
      <c r="D156" s="207"/>
      <c r="E156" s="208" t="s">
        <v>92</v>
      </c>
      <c r="F156" s="207"/>
      <c r="G156" s="207"/>
      <c r="H156" s="211" t="s">
        <v>331</v>
      </c>
      <c r="I156" s="207"/>
      <c r="J156" s="207"/>
      <c r="K156" s="207"/>
      <c r="L156" s="211" t="s">
        <v>332</v>
      </c>
      <c r="M156" s="58"/>
    </row>
    <row r="157" spans="1:13" s="33" customFormat="1" ht="57.6" x14ac:dyDescent="0.3">
      <c r="A157" s="59" t="s">
        <v>84</v>
      </c>
      <c r="B157" s="212" t="s">
        <v>359</v>
      </c>
      <c r="C157" s="207"/>
      <c r="D157" s="207"/>
      <c r="E157" s="208" t="s">
        <v>92</v>
      </c>
      <c r="F157" s="207"/>
      <c r="G157" s="207"/>
      <c r="H157" s="211" t="s">
        <v>331</v>
      </c>
      <c r="I157" s="207"/>
      <c r="J157" s="207"/>
      <c r="K157" s="207"/>
      <c r="L157" s="211" t="s">
        <v>332</v>
      </c>
      <c r="M157" s="58"/>
    </row>
    <row r="158" spans="1:13" s="33" customFormat="1" ht="57.6" x14ac:dyDescent="0.3">
      <c r="A158" s="59" t="s">
        <v>85</v>
      </c>
      <c r="B158" s="212" t="s">
        <v>360</v>
      </c>
      <c r="C158" s="207"/>
      <c r="D158" s="207"/>
      <c r="E158" s="208" t="s">
        <v>92</v>
      </c>
      <c r="F158" s="207"/>
      <c r="G158" s="207"/>
      <c r="H158" s="207"/>
      <c r="I158" s="207"/>
      <c r="J158" s="207"/>
      <c r="K158" s="207"/>
      <c r="L158" s="211" t="s">
        <v>361</v>
      </c>
      <c r="M158" s="58"/>
    </row>
    <row r="159" spans="1:13" ht="15.6" x14ac:dyDescent="0.3">
      <c r="A159" s="76" t="s">
        <v>14</v>
      </c>
      <c r="B159" s="76"/>
      <c r="C159" s="81"/>
      <c r="D159" s="81"/>
      <c r="E159" s="81"/>
      <c r="F159" s="81"/>
      <c r="G159" s="77">
        <v>0</v>
      </c>
      <c r="H159" s="77">
        <v>0</v>
      </c>
      <c r="I159" s="77">
        <v>0</v>
      </c>
      <c r="J159" s="77">
        <v>0</v>
      </c>
      <c r="K159" s="77">
        <f>K158+K157+K149+K148+K147+K146+K145</f>
        <v>0</v>
      </c>
      <c r="L159" s="79">
        <v>0</v>
      </c>
    </row>
    <row r="160" spans="1:13" ht="15.6" x14ac:dyDescent="0.3">
      <c r="A160" s="232" t="s">
        <v>17</v>
      </c>
      <c r="B160" s="233"/>
      <c r="C160" s="233"/>
      <c r="D160" s="233"/>
      <c r="E160" s="233"/>
      <c r="F160" s="233"/>
      <c r="G160" s="233"/>
      <c r="H160" s="233"/>
      <c r="I160" s="233"/>
      <c r="J160" s="233"/>
      <c r="K160" s="233"/>
      <c r="L160" s="234"/>
    </row>
    <row r="161" spans="1:12" ht="15.6" x14ac:dyDescent="0.3">
      <c r="A161" s="71" t="s">
        <v>1</v>
      </c>
      <c r="B161" s="75"/>
      <c r="C161" s="11"/>
      <c r="D161" s="11"/>
      <c r="E161" s="75"/>
      <c r="F161" s="75"/>
      <c r="G161" s="34"/>
      <c r="H161" s="34"/>
      <c r="I161" s="34"/>
      <c r="J161" s="34"/>
      <c r="K161" s="34"/>
      <c r="L161" s="74"/>
    </row>
    <row r="162" spans="1:12" ht="15.6" x14ac:dyDescent="0.3">
      <c r="A162" s="71" t="s">
        <v>156</v>
      </c>
      <c r="B162" s="75"/>
      <c r="C162" s="11"/>
      <c r="D162" s="11"/>
      <c r="E162" s="75"/>
      <c r="F162" s="75"/>
      <c r="G162" s="34"/>
      <c r="H162" s="34"/>
      <c r="I162" s="34"/>
      <c r="J162" s="34"/>
      <c r="K162" s="34"/>
      <c r="L162" s="74"/>
    </row>
    <row r="163" spans="1:12" ht="15.6" x14ac:dyDescent="0.3">
      <c r="A163" s="71" t="s">
        <v>157</v>
      </c>
      <c r="B163" s="75"/>
      <c r="C163" s="11"/>
      <c r="D163" s="11"/>
      <c r="E163" s="75"/>
      <c r="F163" s="75"/>
      <c r="G163" s="34"/>
      <c r="H163" s="34"/>
      <c r="I163" s="34"/>
      <c r="J163" s="34"/>
      <c r="K163" s="34"/>
      <c r="L163" s="74"/>
    </row>
    <row r="164" spans="1:12" ht="15.6" x14ac:dyDescent="0.3">
      <c r="A164" s="76" t="s">
        <v>14</v>
      </c>
      <c r="B164" s="76"/>
      <c r="C164" s="81"/>
      <c r="D164" s="81"/>
      <c r="E164" s="81"/>
      <c r="F164" s="81"/>
      <c r="G164" s="77">
        <f>SUM(G161)</f>
        <v>0</v>
      </c>
      <c r="H164" s="77">
        <f>SUM(H161)</f>
        <v>0</v>
      </c>
      <c r="I164" s="77">
        <f>I163+I162+I161</f>
        <v>0</v>
      </c>
      <c r="J164" s="77">
        <f>SUM(J161)</f>
        <v>0</v>
      </c>
      <c r="K164" s="77">
        <f>K163+K162+K161</f>
        <v>0</v>
      </c>
      <c r="L164" s="79">
        <f t="shared" ref="L164" si="19">SUM(L161)</f>
        <v>0</v>
      </c>
    </row>
    <row r="165" spans="1:12" ht="15.6" x14ac:dyDescent="0.3">
      <c r="A165" s="232" t="s">
        <v>18</v>
      </c>
      <c r="B165" s="233"/>
      <c r="C165" s="233"/>
      <c r="D165" s="233"/>
      <c r="E165" s="233"/>
      <c r="F165" s="233"/>
      <c r="G165" s="233"/>
      <c r="H165" s="233"/>
      <c r="I165" s="233"/>
      <c r="J165" s="233"/>
      <c r="K165" s="233"/>
      <c r="L165" s="234"/>
    </row>
    <row r="166" spans="1:12" ht="15.6" x14ac:dyDescent="0.3">
      <c r="A166" s="12" t="s">
        <v>2</v>
      </c>
      <c r="B166" s="75"/>
      <c r="C166" s="11"/>
      <c r="D166" s="11"/>
      <c r="E166" s="11"/>
      <c r="F166" s="11"/>
      <c r="G166" s="11"/>
      <c r="H166" s="11"/>
      <c r="I166" s="11"/>
      <c r="J166" s="11"/>
      <c r="K166" s="11"/>
      <c r="L166" s="130"/>
    </row>
    <row r="167" spans="1:12" ht="15.6" x14ac:dyDescent="0.3">
      <c r="A167" s="12" t="s">
        <v>52</v>
      </c>
      <c r="B167" s="75"/>
      <c r="C167" s="11"/>
      <c r="D167" s="11"/>
      <c r="E167" s="11"/>
      <c r="F167" s="11"/>
      <c r="G167" s="11"/>
      <c r="H167" s="11"/>
      <c r="I167" s="11"/>
      <c r="J167" s="11"/>
      <c r="K167" s="11"/>
      <c r="L167" s="130"/>
    </row>
    <row r="168" spans="1:12" ht="15.6" x14ac:dyDescent="0.3">
      <c r="A168" s="12" t="s">
        <v>53</v>
      </c>
      <c r="B168" s="75"/>
      <c r="C168" s="11"/>
      <c r="D168" s="11"/>
      <c r="E168" s="11"/>
      <c r="F168" s="11"/>
      <c r="G168" s="11"/>
      <c r="H168" s="11"/>
      <c r="I168" s="11"/>
      <c r="J168" s="11"/>
      <c r="K168" s="11"/>
      <c r="L168" s="130"/>
    </row>
    <row r="169" spans="1:12" ht="15.6" x14ac:dyDescent="0.3">
      <c r="A169" s="76" t="s">
        <v>14</v>
      </c>
      <c r="B169" s="76"/>
      <c r="C169" s="81"/>
      <c r="D169" s="81"/>
      <c r="E169" s="81"/>
      <c r="F169" s="81"/>
      <c r="G169" s="81">
        <f>G168+G167+G166</f>
        <v>0</v>
      </c>
      <c r="H169" s="81"/>
      <c r="I169" s="81"/>
      <c r="J169" s="81"/>
      <c r="K169" s="81">
        <f>K168+K167+K166</f>
        <v>0</v>
      </c>
      <c r="L169" s="78"/>
    </row>
    <row r="170" spans="1:12" ht="15.6" x14ac:dyDescent="0.3">
      <c r="A170" s="235" t="s">
        <v>19</v>
      </c>
      <c r="B170" s="235"/>
      <c r="C170" s="235"/>
      <c r="D170" s="235"/>
      <c r="E170" s="235"/>
      <c r="F170" s="235"/>
      <c r="G170" s="235"/>
      <c r="H170" s="235"/>
      <c r="I170" s="235"/>
      <c r="J170" s="235"/>
      <c r="K170" s="235"/>
      <c r="L170" s="235"/>
    </row>
    <row r="171" spans="1:12" ht="15.6" x14ac:dyDescent="0.3">
      <c r="A171" s="43" t="s">
        <v>3</v>
      </c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51"/>
    </row>
    <row r="172" spans="1:12" ht="15.6" x14ac:dyDescent="0.3">
      <c r="A172" s="43" t="s">
        <v>158</v>
      </c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51"/>
    </row>
    <row r="173" spans="1:12" ht="15.6" x14ac:dyDescent="0.3">
      <c r="A173" s="43" t="s">
        <v>159</v>
      </c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51"/>
    </row>
    <row r="174" spans="1:12" ht="15.6" x14ac:dyDescent="0.3">
      <c r="A174" s="43" t="s">
        <v>160</v>
      </c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51"/>
    </row>
    <row r="175" spans="1:12" ht="15.6" x14ac:dyDescent="0.3">
      <c r="A175" s="43" t="s">
        <v>161</v>
      </c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51"/>
    </row>
    <row r="176" spans="1:12" ht="15.6" x14ac:dyDescent="0.3">
      <c r="A176" s="168"/>
      <c r="B176" s="168"/>
      <c r="C176" s="168"/>
      <c r="D176" s="168"/>
      <c r="E176" s="168"/>
      <c r="F176" s="168"/>
      <c r="G176" s="168"/>
      <c r="H176" s="168"/>
      <c r="I176" s="168"/>
      <c r="J176" s="168"/>
      <c r="K176" s="168"/>
      <c r="L176" s="169"/>
    </row>
    <row r="177" spans="1:14" ht="15.6" x14ac:dyDescent="0.3">
      <c r="A177" s="90" t="s">
        <v>14</v>
      </c>
      <c r="B177" s="90"/>
      <c r="C177" s="89"/>
      <c r="D177" s="89"/>
      <c r="E177" s="89"/>
      <c r="F177" s="89"/>
      <c r="G177" s="89">
        <v>0</v>
      </c>
      <c r="H177" s="89">
        <v>0</v>
      </c>
      <c r="I177" s="89">
        <v>0</v>
      </c>
      <c r="J177" s="89">
        <v>0</v>
      </c>
      <c r="K177" s="89">
        <f>K175+K174+K173+K172+K171</f>
        <v>0</v>
      </c>
      <c r="L177" s="91" t="e">
        <f>SUM(#REF!)</f>
        <v>#REF!</v>
      </c>
    </row>
    <row r="178" spans="1:14" s="40" customFormat="1" ht="15.6" x14ac:dyDescent="0.3">
      <c r="A178" s="242" t="s">
        <v>91</v>
      </c>
      <c r="B178" s="243"/>
      <c r="C178" s="29"/>
      <c r="D178" s="29"/>
      <c r="E178" s="29"/>
      <c r="F178" s="29"/>
      <c r="G178" s="170">
        <f>G177+G164+G169+G159+G143</f>
        <v>0</v>
      </c>
      <c r="H178" s="170">
        <f>H177+H164+H169+H159+H143</f>
        <v>0</v>
      </c>
      <c r="I178" s="170">
        <f>I177+I164+I169+I159+I143</f>
        <v>0</v>
      </c>
      <c r="J178" s="170">
        <f>J177+J164+J169+J159+J143</f>
        <v>0</v>
      </c>
      <c r="K178" s="170">
        <f>K177+K164+K169+K159+K143</f>
        <v>0</v>
      </c>
      <c r="L178" s="171"/>
      <c r="M178" s="49"/>
      <c r="N178" s="52"/>
    </row>
    <row r="179" spans="1:14" s="5" customFormat="1" ht="15.6" x14ac:dyDescent="0.3">
      <c r="A179" s="238" t="s">
        <v>95</v>
      </c>
      <c r="B179" s="238"/>
      <c r="C179" s="238"/>
      <c r="D179" s="238"/>
      <c r="E179" s="238"/>
      <c r="F179" s="238"/>
      <c r="G179" s="238"/>
      <c r="H179" s="238"/>
      <c r="I179" s="238"/>
      <c r="J179" s="238"/>
      <c r="K179" s="238"/>
      <c r="L179" s="238"/>
      <c r="M179" s="49"/>
      <c r="N179" s="53"/>
    </row>
    <row r="180" spans="1:14" ht="15.6" x14ac:dyDescent="0.3">
      <c r="A180" s="245" t="s">
        <v>15</v>
      </c>
      <c r="B180" s="246"/>
      <c r="C180" s="246"/>
      <c r="D180" s="246"/>
      <c r="E180" s="246"/>
      <c r="F180" s="246"/>
      <c r="G180" s="246"/>
      <c r="H180" s="246"/>
      <c r="I180" s="246"/>
      <c r="J180" s="246"/>
      <c r="K180" s="246"/>
      <c r="L180" s="246"/>
    </row>
    <row r="181" spans="1:14" ht="62.4" x14ac:dyDescent="0.3">
      <c r="A181" s="7" t="s">
        <v>96</v>
      </c>
      <c r="B181" s="8" t="s">
        <v>97</v>
      </c>
      <c r="C181" s="9" t="s">
        <v>57</v>
      </c>
      <c r="D181" s="9">
        <v>4200</v>
      </c>
      <c r="E181" s="10" t="s">
        <v>169</v>
      </c>
      <c r="F181" s="10" t="s">
        <v>98</v>
      </c>
      <c r="G181" s="41"/>
      <c r="H181" s="41"/>
      <c r="I181" s="41">
        <v>54</v>
      </c>
      <c r="J181" s="41"/>
      <c r="K181" s="41">
        <v>54</v>
      </c>
      <c r="L181" s="86" t="s">
        <v>93</v>
      </c>
    </row>
    <row r="182" spans="1:14" ht="62.4" x14ac:dyDescent="0.3">
      <c r="A182" s="7" t="s">
        <v>99</v>
      </c>
      <c r="B182" s="11" t="s">
        <v>362</v>
      </c>
      <c r="C182" s="12" t="s">
        <v>38</v>
      </c>
      <c r="D182" s="12">
        <v>7</v>
      </c>
      <c r="E182" s="10" t="s">
        <v>169</v>
      </c>
      <c r="F182" s="10" t="s">
        <v>98</v>
      </c>
      <c r="G182" s="41"/>
      <c r="H182" s="41"/>
      <c r="I182" s="41">
        <v>32</v>
      </c>
      <c r="J182" s="34"/>
      <c r="K182" s="41">
        <v>32</v>
      </c>
      <c r="L182" s="86" t="s">
        <v>93</v>
      </c>
    </row>
    <row r="183" spans="1:14" ht="62.4" x14ac:dyDescent="0.3">
      <c r="A183" s="7" t="s">
        <v>100</v>
      </c>
      <c r="B183" s="13" t="s">
        <v>101</v>
      </c>
      <c r="C183" s="12" t="s">
        <v>38</v>
      </c>
      <c r="D183" s="12">
        <v>1</v>
      </c>
      <c r="E183" s="10" t="s">
        <v>169</v>
      </c>
      <c r="F183" s="10" t="s">
        <v>98</v>
      </c>
      <c r="G183" s="41"/>
      <c r="H183" s="41"/>
      <c r="I183" s="34">
        <v>12</v>
      </c>
      <c r="J183" s="34"/>
      <c r="K183" s="41">
        <v>12</v>
      </c>
      <c r="L183" s="80" t="s">
        <v>105</v>
      </c>
    </row>
    <row r="184" spans="1:14" ht="15.6" x14ac:dyDescent="0.3">
      <c r="A184" s="76" t="s">
        <v>14</v>
      </c>
      <c r="B184" s="76"/>
      <c r="C184" s="81"/>
      <c r="D184" s="81"/>
      <c r="E184" s="81"/>
      <c r="F184" s="81"/>
      <c r="G184" s="77">
        <f t="shared" ref="G184:H184" si="20">SUM(G181:G183)</f>
        <v>0</v>
      </c>
      <c r="H184" s="77">
        <f t="shared" si="20"/>
        <v>0</v>
      </c>
      <c r="I184" s="77">
        <f>SUM(I181:I183)</f>
        <v>98</v>
      </c>
      <c r="J184" s="77">
        <f t="shared" ref="J184" si="21">SUM(J181:J183)</f>
        <v>0</v>
      </c>
      <c r="K184" s="77">
        <f t="shared" ref="K184:L184" si="22">SUM(K181:K183)</f>
        <v>98</v>
      </c>
      <c r="L184" s="79">
        <f t="shared" si="22"/>
        <v>0</v>
      </c>
    </row>
    <row r="185" spans="1:14" ht="15.6" x14ac:dyDescent="0.3">
      <c r="A185" s="247" t="s">
        <v>16</v>
      </c>
      <c r="B185" s="248"/>
      <c r="C185" s="248"/>
      <c r="D185" s="248"/>
      <c r="E185" s="248"/>
      <c r="F185" s="248"/>
      <c r="G185" s="248"/>
      <c r="H185" s="248"/>
      <c r="I185" s="248"/>
      <c r="J185" s="248"/>
      <c r="K185" s="248"/>
      <c r="L185" s="248"/>
    </row>
    <row r="186" spans="1:14" ht="62.4" x14ac:dyDescent="0.3">
      <c r="A186" s="12" t="s">
        <v>102</v>
      </c>
      <c r="B186" s="131" t="s">
        <v>103</v>
      </c>
      <c r="C186" s="12" t="s">
        <v>38</v>
      </c>
      <c r="D186" s="12">
        <v>23</v>
      </c>
      <c r="E186" s="10" t="s">
        <v>169</v>
      </c>
      <c r="F186" s="2" t="s">
        <v>87</v>
      </c>
      <c r="G186" s="34"/>
      <c r="H186" s="34"/>
      <c r="I186" s="34">
        <v>5.5</v>
      </c>
      <c r="J186" s="34"/>
      <c r="K186" s="41">
        <v>5.5</v>
      </c>
      <c r="L186" s="86" t="s">
        <v>106</v>
      </c>
    </row>
    <row r="187" spans="1:14" ht="15.6" x14ac:dyDescent="0.3">
      <c r="A187" s="76" t="s">
        <v>14</v>
      </c>
      <c r="B187" s="76"/>
      <c r="C187" s="81"/>
      <c r="D187" s="81"/>
      <c r="E187" s="81"/>
      <c r="F187" s="81"/>
      <c r="G187" s="77">
        <f t="shared" ref="G187:H187" si="23">SUM(G186:G186)</f>
        <v>0</v>
      </c>
      <c r="H187" s="77">
        <f t="shared" si="23"/>
        <v>0</v>
      </c>
      <c r="I187" s="77">
        <f>SUM(I186:I186)</f>
        <v>5.5</v>
      </c>
      <c r="J187" s="77">
        <f t="shared" ref="J187" si="24">SUM(J186:J186)</f>
        <v>0</v>
      </c>
      <c r="K187" s="77">
        <f t="shared" ref="K187:L187" si="25">SUM(K186:K186)</f>
        <v>5.5</v>
      </c>
      <c r="L187" s="79">
        <f t="shared" si="25"/>
        <v>0</v>
      </c>
    </row>
    <row r="188" spans="1:14" ht="15.6" x14ac:dyDescent="0.3">
      <c r="A188" s="249" t="s">
        <v>17</v>
      </c>
      <c r="B188" s="250"/>
      <c r="C188" s="250"/>
      <c r="D188" s="250"/>
      <c r="E188" s="250"/>
      <c r="F188" s="250"/>
      <c r="G188" s="250"/>
      <c r="H188" s="250"/>
      <c r="I188" s="250"/>
      <c r="J188" s="250"/>
      <c r="K188" s="250"/>
      <c r="L188" s="250"/>
    </row>
    <row r="189" spans="1:14" ht="109.2" x14ac:dyDescent="0.3">
      <c r="A189" s="71" t="s">
        <v>1</v>
      </c>
      <c r="B189" s="3" t="s">
        <v>170</v>
      </c>
      <c r="C189" s="132" t="s">
        <v>51</v>
      </c>
      <c r="D189" s="14">
        <v>1</v>
      </c>
      <c r="E189" s="10" t="s">
        <v>169</v>
      </c>
      <c r="F189" s="10" t="s">
        <v>98</v>
      </c>
      <c r="G189" s="12"/>
      <c r="H189" s="34">
        <v>8</v>
      </c>
      <c r="I189" s="34"/>
      <c r="J189" s="34"/>
      <c r="K189" s="133">
        <v>8</v>
      </c>
      <c r="L189" s="134" t="s">
        <v>129</v>
      </c>
      <c r="M189" s="50"/>
      <c r="N189" s="54"/>
    </row>
    <row r="190" spans="1:14" ht="124.8" x14ac:dyDescent="0.3">
      <c r="A190" s="71" t="s">
        <v>156</v>
      </c>
      <c r="B190" s="3" t="s">
        <v>199</v>
      </c>
      <c r="C190" s="132" t="s">
        <v>171</v>
      </c>
      <c r="D190" s="14">
        <v>1292</v>
      </c>
      <c r="E190" s="10" t="s">
        <v>169</v>
      </c>
      <c r="F190" s="10" t="s">
        <v>98</v>
      </c>
      <c r="G190" s="12"/>
      <c r="H190" s="34">
        <v>1599.9</v>
      </c>
      <c r="I190" s="34"/>
      <c r="J190" s="34"/>
      <c r="K190" s="133">
        <v>1599.9</v>
      </c>
      <c r="L190" s="134"/>
      <c r="M190" s="50"/>
      <c r="N190" s="21"/>
    </row>
    <row r="191" spans="1:14" ht="15.6" x14ac:dyDescent="0.3">
      <c r="A191" s="76" t="s">
        <v>14</v>
      </c>
      <c r="B191" s="76"/>
      <c r="C191" s="81"/>
      <c r="D191" s="81"/>
      <c r="E191" s="81"/>
      <c r="F191" s="81"/>
      <c r="G191" s="81">
        <v>0</v>
      </c>
      <c r="H191" s="77">
        <f>H189+H190</f>
        <v>1607.9</v>
      </c>
      <c r="I191" s="77">
        <f t="shared" ref="I191:K191" si="26">I189+I190</f>
        <v>0</v>
      </c>
      <c r="J191" s="77">
        <f t="shared" si="26"/>
        <v>0</v>
      </c>
      <c r="K191" s="77">
        <f t="shared" si="26"/>
        <v>1607.9</v>
      </c>
      <c r="L191" s="79" t="str">
        <f>L189</f>
        <v>листопад</v>
      </c>
    </row>
    <row r="192" spans="1:14" ht="15.6" x14ac:dyDescent="0.3">
      <c r="A192" s="247" t="s">
        <v>18</v>
      </c>
      <c r="B192" s="248"/>
      <c r="C192" s="248"/>
      <c r="D192" s="248"/>
      <c r="E192" s="248"/>
      <c r="F192" s="248"/>
      <c r="G192" s="248"/>
      <c r="H192" s="248"/>
      <c r="I192" s="248"/>
      <c r="J192" s="248"/>
      <c r="K192" s="248"/>
      <c r="L192" s="248"/>
    </row>
    <row r="193" spans="1:14" ht="101.4" hidden="1" customHeight="1" x14ac:dyDescent="0.3">
      <c r="A193" s="12" t="s">
        <v>104</v>
      </c>
      <c r="B193" s="15"/>
      <c r="C193" s="16"/>
      <c r="D193" s="17"/>
      <c r="E193" s="10"/>
      <c r="F193" s="10"/>
      <c r="G193" s="11"/>
      <c r="H193" s="135"/>
      <c r="I193" s="135"/>
      <c r="J193" s="12"/>
      <c r="K193" s="136">
        <f t="shared" ref="K193" si="27">G193+H193+J193</f>
        <v>0</v>
      </c>
      <c r="L193" s="83"/>
    </row>
    <row r="194" spans="1:14" ht="15.6" x14ac:dyDescent="0.3">
      <c r="A194" s="76" t="s">
        <v>14</v>
      </c>
      <c r="B194" s="76"/>
      <c r="C194" s="81"/>
      <c r="D194" s="81"/>
      <c r="E194" s="81"/>
      <c r="F194" s="81"/>
      <c r="G194" s="81"/>
      <c r="H194" s="77">
        <v>0</v>
      </c>
      <c r="I194" s="77">
        <v>0</v>
      </c>
      <c r="J194" s="77">
        <v>0</v>
      </c>
      <c r="K194" s="77">
        <v>0</v>
      </c>
      <c r="L194" s="78"/>
    </row>
    <row r="195" spans="1:14" ht="15.6" x14ac:dyDescent="0.3">
      <c r="A195" s="247" t="s">
        <v>19</v>
      </c>
      <c r="B195" s="248"/>
      <c r="C195" s="248"/>
      <c r="D195" s="248"/>
      <c r="E195" s="248"/>
      <c r="F195" s="248"/>
      <c r="G195" s="248"/>
      <c r="H195" s="248"/>
      <c r="I195" s="248"/>
      <c r="J195" s="248"/>
      <c r="K195" s="248"/>
      <c r="L195" s="248"/>
    </row>
    <row r="196" spans="1:14" ht="69" customHeight="1" x14ac:dyDescent="0.3">
      <c r="A196" s="71" t="s">
        <v>3</v>
      </c>
      <c r="B196" s="4" t="s">
        <v>172</v>
      </c>
      <c r="C196" s="4" t="s">
        <v>38</v>
      </c>
      <c r="D196" s="4">
        <v>20</v>
      </c>
      <c r="E196" s="4" t="s">
        <v>169</v>
      </c>
      <c r="F196" s="4" t="s">
        <v>98</v>
      </c>
      <c r="G196" s="4"/>
      <c r="H196" s="4"/>
      <c r="I196" s="4">
        <v>80</v>
      </c>
      <c r="J196" s="4"/>
      <c r="K196" s="4">
        <v>80</v>
      </c>
      <c r="L196" s="182"/>
    </row>
    <row r="197" spans="1:14" ht="69" customHeight="1" x14ac:dyDescent="0.3">
      <c r="A197" s="213" t="s">
        <v>158</v>
      </c>
      <c r="B197" s="4" t="s">
        <v>363</v>
      </c>
      <c r="C197" s="4" t="s">
        <v>38</v>
      </c>
      <c r="D197" s="4">
        <v>10</v>
      </c>
      <c r="E197" s="4" t="s">
        <v>169</v>
      </c>
      <c r="F197" s="4" t="s">
        <v>98</v>
      </c>
      <c r="G197" s="4"/>
      <c r="H197" s="4"/>
      <c r="I197" s="4">
        <v>80</v>
      </c>
      <c r="J197" s="4"/>
      <c r="K197" s="4">
        <v>80</v>
      </c>
      <c r="L197" s="182"/>
    </row>
    <row r="198" spans="1:14" ht="15.6" x14ac:dyDescent="0.3">
      <c r="A198" s="90" t="s">
        <v>14</v>
      </c>
      <c r="B198" s="90"/>
      <c r="C198" s="89"/>
      <c r="D198" s="89"/>
      <c r="E198" s="89"/>
      <c r="F198" s="89"/>
      <c r="G198" s="89"/>
      <c r="H198" s="172"/>
      <c r="I198" s="172">
        <f t="shared" ref="I198:J198" si="28">I197+I196</f>
        <v>160</v>
      </c>
      <c r="J198" s="172">
        <f t="shared" si="28"/>
        <v>0</v>
      </c>
      <c r="K198" s="172">
        <f>K197+K196</f>
        <v>160</v>
      </c>
      <c r="L198" s="137"/>
    </row>
    <row r="199" spans="1:14" s="40" customFormat="1" ht="15.6" x14ac:dyDescent="0.3">
      <c r="A199" s="242" t="s">
        <v>91</v>
      </c>
      <c r="B199" s="243"/>
      <c r="C199" s="29"/>
      <c r="D199" s="29"/>
      <c r="E199" s="29"/>
      <c r="F199" s="29"/>
      <c r="G199" s="156">
        <f>G198+G194+G191+G187+G184</f>
        <v>0</v>
      </c>
      <c r="H199" s="156">
        <f>H198+H194+H191+H187+H184</f>
        <v>1607.9</v>
      </c>
      <c r="I199" s="156">
        <f>I198+I194+I191+I187+I184</f>
        <v>263.5</v>
      </c>
      <c r="J199" s="156">
        <f t="shared" ref="J199:K199" si="29">J198+J194+J191+J187+J184</f>
        <v>0</v>
      </c>
      <c r="K199" s="156">
        <f t="shared" si="29"/>
        <v>1871.4</v>
      </c>
      <c r="L199" s="157"/>
      <c r="M199" s="49"/>
      <c r="N199" s="52"/>
    </row>
    <row r="200" spans="1:14" ht="15.6" x14ac:dyDescent="0.3">
      <c r="A200" s="238" t="s">
        <v>107</v>
      </c>
      <c r="B200" s="238"/>
      <c r="C200" s="238"/>
      <c r="D200" s="238"/>
      <c r="E200" s="238"/>
      <c r="F200" s="238"/>
      <c r="G200" s="238"/>
      <c r="H200" s="238"/>
      <c r="I200" s="238"/>
      <c r="J200" s="238"/>
      <c r="K200" s="238"/>
      <c r="L200" s="238"/>
    </row>
    <row r="201" spans="1:14" ht="15.6" x14ac:dyDescent="0.3">
      <c r="A201" s="239" t="s">
        <v>15</v>
      </c>
      <c r="B201" s="240"/>
      <c r="C201" s="240"/>
      <c r="D201" s="240"/>
      <c r="E201" s="240"/>
      <c r="F201" s="240"/>
      <c r="G201" s="240"/>
      <c r="H201" s="240"/>
      <c r="I201" s="240"/>
      <c r="J201" s="240"/>
      <c r="K201" s="240"/>
      <c r="L201" s="244"/>
    </row>
    <row r="202" spans="1:14" ht="15.6" x14ac:dyDescent="0.3">
      <c r="A202" s="76" t="s">
        <v>14</v>
      </c>
      <c r="B202" s="76"/>
      <c r="C202" s="81"/>
      <c r="D202" s="81"/>
      <c r="E202" s="81"/>
      <c r="F202" s="81"/>
      <c r="G202" s="76">
        <v>0</v>
      </c>
      <c r="H202" s="76">
        <v>0</v>
      </c>
      <c r="I202" s="76">
        <v>0</v>
      </c>
      <c r="J202" s="76">
        <v>0</v>
      </c>
      <c r="K202" s="76">
        <v>0</v>
      </c>
      <c r="L202" s="78"/>
    </row>
    <row r="203" spans="1:14" ht="15.6" x14ac:dyDescent="0.3">
      <c r="A203" s="232" t="s">
        <v>16</v>
      </c>
      <c r="B203" s="233"/>
      <c r="C203" s="233"/>
      <c r="D203" s="233"/>
      <c r="E203" s="233"/>
      <c r="F203" s="233"/>
      <c r="G203" s="233"/>
      <c r="H203" s="233"/>
      <c r="I203" s="233"/>
      <c r="J203" s="233"/>
      <c r="K203" s="233"/>
      <c r="L203" s="234"/>
    </row>
    <row r="204" spans="1:14" ht="78" x14ac:dyDescent="0.3">
      <c r="A204" s="71" t="s">
        <v>60</v>
      </c>
      <c r="B204" s="2" t="s">
        <v>108</v>
      </c>
      <c r="C204" s="12" t="s">
        <v>109</v>
      </c>
      <c r="D204" s="12">
        <v>400</v>
      </c>
      <c r="E204" s="2" t="s">
        <v>107</v>
      </c>
      <c r="F204" s="2" t="s">
        <v>110</v>
      </c>
      <c r="G204" s="75">
        <v>0</v>
      </c>
      <c r="H204" s="34">
        <v>15</v>
      </c>
      <c r="I204" s="34">
        <v>0</v>
      </c>
      <c r="J204" s="12">
        <v>0</v>
      </c>
      <c r="K204" s="34">
        <v>15</v>
      </c>
      <c r="L204" s="181" t="s">
        <v>364</v>
      </c>
    </row>
    <row r="205" spans="1:14" ht="78" x14ac:dyDescent="0.3">
      <c r="A205" s="71" t="s">
        <v>81</v>
      </c>
      <c r="B205" s="2" t="s">
        <v>365</v>
      </c>
      <c r="C205" s="12" t="s">
        <v>366</v>
      </c>
      <c r="D205" s="12">
        <v>1</v>
      </c>
      <c r="E205" s="2" t="s">
        <v>107</v>
      </c>
      <c r="F205" s="2" t="s">
        <v>367</v>
      </c>
      <c r="G205" s="75"/>
      <c r="H205" s="34">
        <v>1.8</v>
      </c>
      <c r="I205" s="34">
        <v>0</v>
      </c>
      <c r="J205" s="12">
        <v>0</v>
      </c>
      <c r="K205" s="34">
        <v>1.8</v>
      </c>
      <c r="L205" s="181" t="s">
        <v>368</v>
      </c>
    </row>
    <row r="206" spans="1:14" ht="78" x14ac:dyDescent="0.3">
      <c r="A206" s="71" t="s">
        <v>82</v>
      </c>
      <c r="B206" s="2" t="s">
        <v>369</v>
      </c>
      <c r="C206" s="12" t="s">
        <v>51</v>
      </c>
      <c r="D206" s="12">
        <v>1</v>
      </c>
      <c r="E206" s="2" t="s">
        <v>107</v>
      </c>
      <c r="F206" s="2" t="s">
        <v>370</v>
      </c>
      <c r="G206" s="75"/>
      <c r="H206" s="34">
        <v>2</v>
      </c>
      <c r="I206" s="34">
        <v>0</v>
      </c>
      <c r="J206" s="12">
        <v>0</v>
      </c>
      <c r="K206" s="34">
        <v>2</v>
      </c>
      <c r="L206" s="181" t="s">
        <v>368</v>
      </c>
    </row>
    <row r="207" spans="1:14" ht="78" x14ac:dyDescent="0.3">
      <c r="A207" s="71" t="s">
        <v>83</v>
      </c>
      <c r="B207" s="2" t="s">
        <v>371</v>
      </c>
      <c r="C207" s="12" t="s">
        <v>51</v>
      </c>
      <c r="D207" s="12">
        <v>1</v>
      </c>
      <c r="E207" s="2" t="s">
        <v>107</v>
      </c>
      <c r="F207" s="2" t="s">
        <v>372</v>
      </c>
      <c r="G207" s="75">
        <v>0</v>
      </c>
      <c r="H207" s="34">
        <v>20</v>
      </c>
      <c r="I207" s="34">
        <v>0</v>
      </c>
      <c r="J207" s="12">
        <v>0</v>
      </c>
      <c r="K207" s="34">
        <v>20</v>
      </c>
      <c r="L207" s="181" t="s">
        <v>373</v>
      </c>
    </row>
    <row r="208" spans="1:14" ht="15.6" x14ac:dyDescent="0.3">
      <c r="A208" s="76" t="s">
        <v>14</v>
      </c>
      <c r="B208" s="76"/>
      <c r="C208" s="81"/>
      <c r="D208" s="81"/>
      <c r="E208" s="81"/>
      <c r="F208" s="81"/>
      <c r="G208" s="154">
        <v>0</v>
      </c>
      <c r="H208" s="77">
        <f>H207+H206+H205+H204</f>
        <v>38.799999999999997</v>
      </c>
      <c r="I208" s="77">
        <f t="shared" ref="I208:K208" si="30">I207+I206+I205+I204</f>
        <v>0</v>
      </c>
      <c r="J208" s="77">
        <f t="shared" si="30"/>
        <v>0</v>
      </c>
      <c r="K208" s="77">
        <f t="shared" si="30"/>
        <v>38.799999999999997</v>
      </c>
      <c r="L208" s="79">
        <f t="shared" ref="L208" si="31">SUM(H208:K208)</f>
        <v>77.599999999999994</v>
      </c>
    </row>
    <row r="209" spans="1:13" ht="15.6" x14ac:dyDescent="0.3">
      <c r="A209" s="232" t="s">
        <v>17</v>
      </c>
      <c r="B209" s="233"/>
      <c r="C209" s="233"/>
      <c r="D209" s="233"/>
      <c r="E209" s="233"/>
      <c r="F209" s="233"/>
      <c r="G209" s="233"/>
      <c r="H209" s="233"/>
      <c r="I209" s="233"/>
      <c r="J209" s="233"/>
      <c r="K209" s="233"/>
      <c r="L209" s="234"/>
    </row>
    <row r="210" spans="1:13" s="33" customFormat="1" ht="78" x14ac:dyDescent="0.3">
      <c r="A210" s="4">
        <v>3.1</v>
      </c>
      <c r="B210" s="61" t="s">
        <v>374</v>
      </c>
      <c r="C210" s="61" t="s">
        <v>200</v>
      </c>
      <c r="D210" s="61">
        <v>2</v>
      </c>
      <c r="E210" s="61" t="s">
        <v>107</v>
      </c>
      <c r="F210" s="61" t="s">
        <v>375</v>
      </c>
      <c r="G210" s="61">
        <v>0</v>
      </c>
      <c r="H210" s="61">
        <v>0</v>
      </c>
      <c r="I210" s="61">
        <v>8</v>
      </c>
      <c r="J210" s="61">
        <v>0</v>
      </c>
      <c r="K210" s="61">
        <v>8</v>
      </c>
      <c r="L210" s="61" t="s">
        <v>376</v>
      </c>
      <c r="M210" s="58"/>
    </row>
    <row r="211" spans="1:13" ht="15.6" x14ac:dyDescent="0.3">
      <c r="A211" s="76" t="s">
        <v>14</v>
      </c>
      <c r="B211" s="76"/>
      <c r="C211" s="81"/>
      <c r="D211" s="81"/>
      <c r="E211" s="81"/>
      <c r="F211" s="81"/>
      <c r="G211" s="76">
        <v>0</v>
      </c>
      <c r="H211" s="76">
        <v>0</v>
      </c>
      <c r="I211" s="76">
        <v>0</v>
      </c>
      <c r="J211" s="76">
        <v>0</v>
      </c>
      <c r="K211" s="76">
        <f>K210</f>
        <v>8</v>
      </c>
      <c r="L211" s="78"/>
    </row>
    <row r="212" spans="1:13" ht="15.6" x14ac:dyDescent="0.3">
      <c r="A212" s="232" t="s">
        <v>18</v>
      </c>
      <c r="B212" s="233"/>
      <c r="C212" s="233"/>
      <c r="D212" s="233"/>
      <c r="E212" s="233"/>
      <c r="F212" s="233"/>
      <c r="G212" s="233"/>
      <c r="H212" s="233"/>
      <c r="I212" s="233"/>
      <c r="J212" s="233"/>
      <c r="K212" s="233"/>
      <c r="L212" s="234"/>
    </row>
    <row r="213" spans="1:13" ht="15.6" x14ac:dyDescent="0.3">
      <c r="A213" s="76" t="s">
        <v>14</v>
      </c>
      <c r="B213" s="76"/>
      <c r="C213" s="81"/>
      <c r="D213" s="81"/>
      <c r="E213" s="81"/>
      <c r="F213" s="81"/>
      <c r="G213" s="76">
        <v>0</v>
      </c>
      <c r="H213" s="76">
        <v>0</v>
      </c>
      <c r="I213" s="76">
        <v>0</v>
      </c>
      <c r="J213" s="76">
        <v>0</v>
      </c>
      <c r="K213" s="76">
        <v>0</v>
      </c>
      <c r="L213" s="78"/>
    </row>
    <row r="214" spans="1:13" ht="15.6" x14ac:dyDescent="0.3">
      <c r="A214" s="235" t="s">
        <v>19</v>
      </c>
      <c r="B214" s="235"/>
      <c r="C214" s="235"/>
      <c r="D214" s="235"/>
      <c r="E214" s="235"/>
      <c r="F214" s="235"/>
      <c r="G214" s="235"/>
      <c r="H214" s="235"/>
      <c r="I214" s="235"/>
      <c r="J214" s="235"/>
      <c r="K214" s="235"/>
      <c r="L214" s="235"/>
    </row>
    <row r="215" spans="1:13" ht="15.6" x14ac:dyDescent="0.3">
      <c r="A215" s="4"/>
      <c r="B215" s="4" t="s">
        <v>172</v>
      </c>
      <c r="C215" s="4" t="s">
        <v>38</v>
      </c>
      <c r="D215" s="4">
        <v>20</v>
      </c>
      <c r="E215" s="4" t="s">
        <v>169</v>
      </c>
      <c r="F215" s="4" t="s">
        <v>98</v>
      </c>
      <c r="G215" s="4"/>
      <c r="H215" s="4"/>
      <c r="I215" s="4">
        <v>80</v>
      </c>
      <c r="J215" s="4"/>
      <c r="K215" s="4">
        <v>80</v>
      </c>
      <c r="L215" s="182"/>
    </row>
    <row r="216" spans="1:13" ht="15.6" x14ac:dyDescent="0.3">
      <c r="A216" s="4"/>
      <c r="B216" s="4" t="s">
        <v>363</v>
      </c>
      <c r="C216" s="4" t="s">
        <v>38</v>
      </c>
      <c r="D216" s="4">
        <v>10</v>
      </c>
      <c r="E216" s="4" t="s">
        <v>169</v>
      </c>
      <c r="F216" s="4" t="s">
        <v>98</v>
      </c>
      <c r="G216" s="4"/>
      <c r="H216" s="4"/>
      <c r="I216" s="4">
        <v>80</v>
      </c>
      <c r="J216" s="4"/>
      <c r="K216" s="4">
        <v>80</v>
      </c>
      <c r="L216" s="182"/>
    </row>
    <row r="217" spans="1:13" ht="15.6" x14ac:dyDescent="0.3">
      <c r="A217" s="76" t="s">
        <v>14</v>
      </c>
      <c r="B217" s="76"/>
      <c r="C217" s="81"/>
      <c r="D217" s="81"/>
      <c r="E217" s="81"/>
      <c r="F217" s="81"/>
      <c r="G217" s="76">
        <v>0</v>
      </c>
      <c r="H217" s="76">
        <v>0</v>
      </c>
      <c r="I217" s="76">
        <f t="shared" ref="I217:J217" si="32">I216+I215</f>
        <v>160</v>
      </c>
      <c r="J217" s="76">
        <f t="shared" si="32"/>
        <v>0</v>
      </c>
      <c r="K217" s="76">
        <f>K216+K215</f>
        <v>160</v>
      </c>
      <c r="L217" s="78"/>
    </row>
    <row r="218" spans="1:13" s="30" customFormat="1" ht="15.6" x14ac:dyDescent="0.3">
      <c r="A218" s="236" t="s">
        <v>91</v>
      </c>
      <c r="B218" s="237"/>
      <c r="C218" s="95"/>
      <c r="D218" s="95"/>
      <c r="E218" s="95"/>
      <c r="F218" s="95"/>
      <c r="G218" s="96">
        <f>G217+G213+G211+G208+G202</f>
        <v>0</v>
      </c>
      <c r="H218" s="96">
        <f>H217+H213+H211+H208+H202</f>
        <v>38.799999999999997</v>
      </c>
      <c r="I218" s="96">
        <f>I217+I213+I211+I208+I202</f>
        <v>160</v>
      </c>
      <c r="J218" s="96">
        <f>J217+J213+J211+J208+J202</f>
        <v>0</v>
      </c>
      <c r="K218" s="96">
        <f>K217+K213+K211+K208+K202</f>
        <v>206.8</v>
      </c>
      <c r="L218" s="97">
        <f t="shared" ref="L218" si="33">L217+L213+L211+L208+L202</f>
        <v>77.599999999999994</v>
      </c>
      <c r="M218" s="49"/>
    </row>
    <row r="219" spans="1:13" ht="15.6" x14ac:dyDescent="0.3">
      <c r="A219" s="238" t="s">
        <v>111</v>
      </c>
      <c r="B219" s="238"/>
      <c r="C219" s="238"/>
      <c r="D219" s="238"/>
      <c r="E219" s="238"/>
      <c r="F219" s="238"/>
      <c r="G219" s="238"/>
      <c r="H219" s="238"/>
      <c r="I219" s="238"/>
      <c r="J219" s="238"/>
      <c r="K219" s="238"/>
      <c r="L219" s="238"/>
    </row>
    <row r="220" spans="1:13" ht="15.6" x14ac:dyDescent="0.3">
      <c r="A220" s="239" t="s">
        <v>15</v>
      </c>
      <c r="B220" s="240"/>
      <c r="C220" s="240"/>
      <c r="D220" s="240"/>
      <c r="E220" s="240"/>
      <c r="F220" s="240"/>
      <c r="G220" s="240"/>
      <c r="H220" s="240"/>
      <c r="I220" s="240"/>
      <c r="J220" s="240"/>
      <c r="K220" s="240"/>
      <c r="L220" s="241"/>
    </row>
    <row r="221" spans="1:13" ht="46.8" x14ac:dyDescent="0.3">
      <c r="A221" s="71" t="s">
        <v>0</v>
      </c>
      <c r="B221" s="85" t="s">
        <v>377</v>
      </c>
      <c r="C221" s="2" t="s">
        <v>32</v>
      </c>
      <c r="D221" s="75">
        <v>2</v>
      </c>
      <c r="E221" s="2" t="s">
        <v>112</v>
      </c>
      <c r="F221" s="2" t="s">
        <v>88</v>
      </c>
      <c r="G221" s="75">
        <v>49.5</v>
      </c>
      <c r="H221" s="12"/>
      <c r="I221" s="12"/>
      <c r="J221" s="12"/>
      <c r="K221" s="12">
        <v>49.5</v>
      </c>
      <c r="L221" s="138" t="s">
        <v>93</v>
      </c>
    </row>
    <row r="222" spans="1:13" ht="46.8" x14ac:dyDescent="0.3">
      <c r="A222" s="71" t="s">
        <v>22</v>
      </c>
      <c r="B222" s="85" t="s">
        <v>113</v>
      </c>
      <c r="C222" s="2" t="s">
        <v>28</v>
      </c>
      <c r="D222" s="75">
        <v>1</v>
      </c>
      <c r="E222" s="2" t="s">
        <v>112</v>
      </c>
      <c r="F222" s="2" t="s">
        <v>378</v>
      </c>
      <c r="G222" s="75">
        <v>8.6</v>
      </c>
      <c r="H222" s="12"/>
      <c r="I222" s="12"/>
      <c r="J222" s="12"/>
      <c r="K222" s="12">
        <v>8.6</v>
      </c>
      <c r="L222" s="138" t="s">
        <v>93</v>
      </c>
    </row>
    <row r="223" spans="1:13" ht="15.6" x14ac:dyDescent="0.3">
      <c r="A223" s="76" t="s">
        <v>14</v>
      </c>
      <c r="B223" s="76"/>
      <c r="C223" s="81"/>
      <c r="D223" s="81"/>
      <c r="E223" s="81"/>
      <c r="F223" s="81"/>
      <c r="G223" s="76">
        <f>SUM(G221:G222)</f>
        <v>58.1</v>
      </c>
      <c r="H223" s="76">
        <f>SUM(H221:H222)</f>
        <v>0</v>
      </c>
      <c r="I223" s="76">
        <f>SUM(I221:I222)</f>
        <v>0</v>
      </c>
      <c r="J223" s="76">
        <f>SUM(J221:J222)</f>
        <v>0</v>
      </c>
      <c r="K223" s="76">
        <f>SUM(K221:K222)</f>
        <v>58.1</v>
      </c>
      <c r="L223" s="160">
        <f t="shared" ref="L223" si="34">SUM(L221:L222)</f>
        <v>0</v>
      </c>
    </row>
    <row r="224" spans="1:13" ht="15.6" x14ac:dyDescent="0.3">
      <c r="A224" s="232" t="s">
        <v>16</v>
      </c>
      <c r="B224" s="233"/>
      <c r="C224" s="233"/>
      <c r="D224" s="233"/>
      <c r="E224" s="233"/>
      <c r="F224" s="233"/>
      <c r="G224" s="233"/>
      <c r="H224" s="233"/>
      <c r="I224" s="233"/>
      <c r="J224" s="233"/>
      <c r="K224" s="233"/>
      <c r="L224" s="234"/>
    </row>
    <row r="225" spans="1:12" ht="46.8" x14ac:dyDescent="0.3">
      <c r="A225" s="71" t="s">
        <v>60</v>
      </c>
      <c r="B225" s="2" t="s">
        <v>114</v>
      </c>
      <c r="C225" s="75" t="s">
        <v>28</v>
      </c>
      <c r="D225" s="75">
        <v>310</v>
      </c>
      <c r="E225" s="2" t="s">
        <v>112</v>
      </c>
      <c r="F225" s="2" t="s">
        <v>88</v>
      </c>
      <c r="G225" s="31">
        <v>93</v>
      </c>
      <c r="H225" s="12"/>
      <c r="I225" s="12"/>
      <c r="J225" s="12"/>
      <c r="K225" s="34">
        <v>93</v>
      </c>
      <c r="L225" s="138" t="s">
        <v>117</v>
      </c>
    </row>
    <row r="226" spans="1:12" ht="78" x14ac:dyDescent="0.3">
      <c r="A226" s="71" t="s">
        <v>81</v>
      </c>
      <c r="B226" s="2" t="s">
        <v>204</v>
      </c>
      <c r="C226" s="75" t="s">
        <v>32</v>
      </c>
      <c r="D226" s="75">
        <v>4</v>
      </c>
      <c r="E226" s="2" t="s">
        <v>112</v>
      </c>
      <c r="F226" s="2" t="s">
        <v>88</v>
      </c>
      <c r="G226" s="139">
        <v>25</v>
      </c>
      <c r="H226" s="12"/>
      <c r="I226" s="12"/>
      <c r="J226" s="12"/>
      <c r="K226" s="34">
        <v>25</v>
      </c>
      <c r="L226" s="138" t="s">
        <v>94</v>
      </c>
    </row>
    <row r="227" spans="1:12" ht="140.4" x14ac:dyDescent="0.3">
      <c r="A227" s="71" t="s">
        <v>82</v>
      </c>
      <c r="B227" s="85" t="s">
        <v>115</v>
      </c>
      <c r="C227" s="12" t="s">
        <v>116</v>
      </c>
      <c r="D227" s="12">
        <v>12</v>
      </c>
      <c r="E227" s="2" t="s">
        <v>112</v>
      </c>
      <c r="F227" s="140" t="s">
        <v>205</v>
      </c>
      <c r="G227" s="31">
        <v>21.6</v>
      </c>
      <c r="H227" s="12"/>
      <c r="I227" s="12"/>
      <c r="J227" s="12"/>
      <c r="K227" s="34">
        <v>21.6</v>
      </c>
      <c r="L227" s="138" t="s">
        <v>379</v>
      </c>
    </row>
    <row r="228" spans="1:12" ht="46.8" x14ac:dyDescent="0.3">
      <c r="A228" s="71" t="s">
        <v>83</v>
      </c>
      <c r="B228" s="85" t="s">
        <v>380</v>
      </c>
      <c r="C228" s="12" t="s">
        <v>25</v>
      </c>
      <c r="D228" s="12">
        <v>10</v>
      </c>
      <c r="E228" s="2" t="s">
        <v>112</v>
      </c>
      <c r="F228" s="2" t="s">
        <v>206</v>
      </c>
      <c r="G228" s="139">
        <v>4.5</v>
      </c>
      <c r="H228" s="12"/>
      <c r="I228" s="12"/>
      <c r="J228" s="12"/>
      <c r="K228" s="34">
        <v>4.5</v>
      </c>
      <c r="L228" s="138" t="s">
        <v>166</v>
      </c>
    </row>
    <row r="229" spans="1:12" ht="46.8" x14ac:dyDescent="0.3">
      <c r="A229" s="71" t="s">
        <v>118</v>
      </c>
      <c r="B229" s="85" t="s">
        <v>381</v>
      </c>
      <c r="C229" s="12" t="s">
        <v>25</v>
      </c>
      <c r="D229" s="12">
        <v>15</v>
      </c>
      <c r="E229" s="2" t="s">
        <v>112</v>
      </c>
      <c r="F229" s="2" t="s">
        <v>382</v>
      </c>
      <c r="G229" s="31">
        <v>5</v>
      </c>
      <c r="H229" s="12"/>
      <c r="I229" s="12"/>
      <c r="J229" s="12"/>
      <c r="K229" s="34">
        <v>5</v>
      </c>
      <c r="L229" s="138" t="s">
        <v>166</v>
      </c>
    </row>
    <row r="230" spans="1:12" ht="46.8" x14ac:dyDescent="0.3">
      <c r="A230" s="71" t="s">
        <v>84</v>
      </c>
      <c r="B230" s="85" t="s">
        <v>119</v>
      </c>
      <c r="C230" s="12" t="s">
        <v>25</v>
      </c>
      <c r="D230" s="12">
        <v>1</v>
      </c>
      <c r="E230" s="2" t="s">
        <v>112</v>
      </c>
      <c r="F230" s="2" t="s">
        <v>35</v>
      </c>
      <c r="G230" s="31">
        <v>0</v>
      </c>
      <c r="H230" s="12"/>
      <c r="I230" s="12"/>
      <c r="J230" s="12"/>
      <c r="K230" s="34">
        <v>0</v>
      </c>
      <c r="L230" s="141" t="s">
        <v>120</v>
      </c>
    </row>
    <row r="231" spans="1:12" ht="46.8" x14ac:dyDescent="0.3">
      <c r="A231" s="71" t="s">
        <v>85</v>
      </c>
      <c r="B231" s="85" t="s">
        <v>121</v>
      </c>
      <c r="C231" s="12" t="s">
        <v>32</v>
      </c>
      <c r="D231" s="12">
        <v>1</v>
      </c>
      <c r="E231" s="2" t="s">
        <v>112</v>
      </c>
      <c r="F231" s="2" t="s">
        <v>88</v>
      </c>
      <c r="G231" s="31">
        <v>1.5</v>
      </c>
      <c r="H231" s="12"/>
      <c r="I231" s="12"/>
      <c r="J231" s="12"/>
      <c r="K231" s="34">
        <v>1.5</v>
      </c>
      <c r="L231" s="141" t="s">
        <v>122</v>
      </c>
    </row>
    <row r="232" spans="1:12" ht="46.8" x14ac:dyDescent="0.3">
      <c r="A232" s="71" t="s">
        <v>123</v>
      </c>
      <c r="B232" s="85" t="s">
        <v>124</v>
      </c>
      <c r="C232" s="75" t="s">
        <v>125</v>
      </c>
      <c r="D232" s="12">
        <v>10</v>
      </c>
      <c r="E232" s="2" t="s">
        <v>112</v>
      </c>
      <c r="F232" s="2" t="s">
        <v>126</v>
      </c>
      <c r="G232" s="139">
        <v>4.5</v>
      </c>
      <c r="H232" s="12"/>
      <c r="I232" s="12"/>
      <c r="J232" s="12"/>
      <c r="K232" s="34">
        <v>4.5</v>
      </c>
      <c r="L232" s="141" t="s">
        <v>166</v>
      </c>
    </row>
    <row r="233" spans="1:12" ht="62.4" x14ac:dyDescent="0.3">
      <c r="A233" s="71" t="s">
        <v>86</v>
      </c>
      <c r="B233" s="85" t="s">
        <v>207</v>
      </c>
      <c r="C233" s="75" t="s">
        <v>128</v>
      </c>
      <c r="D233" s="12">
        <v>1</v>
      </c>
      <c r="E233" s="2" t="s">
        <v>112</v>
      </c>
      <c r="F233" s="2" t="s">
        <v>88</v>
      </c>
      <c r="G233" s="139">
        <v>9.3000000000000007</v>
      </c>
      <c r="H233" s="12"/>
      <c r="I233" s="12"/>
      <c r="J233" s="12"/>
      <c r="K233" s="34">
        <v>9.3000000000000007</v>
      </c>
      <c r="L233" s="141" t="s">
        <v>208</v>
      </c>
    </row>
    <row r="234" spans="1:12" ht="46.8" x14ac:dyDescent="0.3">
      <c r="A234" s="71" t="s">
        <v>193</v>
      </c>
      <c r="B234" s="85" t="s">
        <v>383</v>
      </c>
      <c r="C234" s="75" t="s">
        <v>155</v>
      </c>
      <c r="D234" s="12">
        <v>1</v>
      </c>
      <c r="E234" s="2" t="s">
        <v>112</v>
      </c>
      <c r="F234" s="2" t="s">
        <v>88</v>
      </c>
      <c r="G234" s="139">
        <v>4.2</v>
      </c>
      <c r="H234" s="12"/>
      <c r="I234" s="12"/>
      <c r="J234" s="12"/>
      <c r="K234" s="34">
        <v>4.2</v>
      </c>
      <c r="L234" s="141" t="s">
        <v>127</v>
      </c>
    </row>
    <row r="235" spans="1:12" ht="46.8" x14ac:dyDescent="0.3">
      <c r="A235" s="71" t="s">
        <v>194</v>
      </c>
      <c r="B235" s="85" t="s">
        <v>209</v>
      </c>
      <c r="C235" s="75" t="s">
        <v>155</v>
      </c>
      <c r="D235" s="12">
        <v>1</v>
      </c>
      <c r="E235" s="2" t="s">
        <v>112</v>
      </c>
      <c r="F235" s="2" t="s">
        <v>210</v>
      </c>
      <c r="G235" s="139">
        <v>22.6</v>
      </c>
      <c r="H235" s="12"/>
      <c r="I235" s="12"/>
      <c r="J235" s="12"/>
      <c r="K235" s="34">
        <v>22.6</v>
      </c>
      <c r="L235" s="141" t="s">
        <v>203</v>
      </c>
    </row>
    <row r="236" spans="1:12" ht="93.6" x14ac:dyDescent="0.3">
      <c r="A236" s="71" t="s">
        <v>195</v>
      </c>
      <c r="B236" s="85" t="s">
        <v>384</v>
      </c>
      <c r="C236" s="75" t="s">
        <v>155</v>
      </c>
      <c r="D236" s="12">
        <v>2</v>
      </c>
      <c r="E236" s="2" t="s">
        <v>112</v>
      </c>
      <c r="F236" s="2" t="s">
        <v>385</v>
      </c>
      <c r="G236" s="139">
        <v>33.6</v>
      </c>
      <c r="H236" s="12"/>
      <c r="I236" s="12"/>
      <c r="J236" s="12"/>
      <c r="K236" s="34">
        <v>33.6</v>
      </c>
      <c r="L236" s="141" t="s">
        <v>203</v>
      </c>
    </row>
    <row r="237" spans="1:12" ht="109.2" x14ac:dyDescent="0.3">
      <c r="A237" s="71" t="s">
        <v>202</v>
      </c>
      <c r="B237" s="85" t="s">
        <v>386</v>
      </c>
      <c r="C237" s="75" t="s">
        <v>155</v>
      </c>
      <c r="D237" s="12">
        <v>1</v>
      </c>
      <c r="E237" s="2" t="s">
        <v>112</v>
      </c>
      <c r="F237" s="2" t="s">
        <v>387</v>
      </c>
      <c r="G237" s="139">
        <v>0</v>
      </c>
      <c r="H237" s="12"/>
      <c r="I237" s="12">
        <v>40</v>
      </c>
      <c r="J237" s="12"/>
      <c r="K237" s="34">
        <v>40</v>
      </c>
      <c r="L237" s="141" t="s">
        <v>90</v>
      </c>
    </row>
    <row r="238" spans="1:12" ht="46.8" x14ac:dyDescent="0.3">
      <c r="A238" s="71" t="s">
        <v>390</v>
      </c>
      <c r="B238" s="85" t="s">
        <v>388</v>
      </c>
      <c r="C238" s="75" t="s">
        <v>155</v>
      </c>
      <c r="D238" s="12">
        <v>1</v>
      </c>
      <c r="E238" s="2" t="s">
        <v>112</v>
      </c>
      <c r="F238" s="2" t="s">
        <v>88</v>
      </c>
      <c r="G238" s="139">
        <v>25</v>
      </c>
      <c r="H238" s="12"/>
      <c r="I238" s="12"/>
      <c r="J238" s="12"/>
      <c r="K238" s="34">
        <v>25</v>
      </c>
      <c r="L238" s="141" t="s">
        <v>106</v>
      </c>
    </row>
    <row r="239" spans="1:12" ht="46.8" x14ac:dyDescent="0.3">
      <c r="A239" s="71" t="s">
        <v>391</v>
      </c>
      <c r="B239" s="85" t="s">
        <v>389</v>
      </c>
      <c r="C239" s="75" t="s">
        <v>155</v>
      </c>
      <c r="D239" s="12">
        <v>1</v>
      </c>
      <c r="E239" s="2" t="s">
        <v>112</v>
      </c>
      <c r="F239" s="2" t="s">
        <v>88</v>
      </c>
      <c r="G239" s="139">
        <v>10</v>
      </c>
      <c r="H239" s="12"/>
      <c r="I239" s="12"/>
      <c r="J239" s="12"/>
      <c r="K239" s="34">
        <v>10</v>
      </c>
      <c r="L239" s="141" t="s">
        <v>106</v>
      </c>
    </row>
    <row r="240" spans="1:12" ht="15.6" x14ac:dyDescent="0.3">
      <c r="A240" s="76" t="s">
        <v>14</v>
      </c>
      <c r="B240" s="76"/>
      <c r="C240" s="81"/>
      <c r="D240" s="81"/>
      <c r="E240" s="81"/>
      <c r="F240" s="81"/>
      <c r="G240" s="76">
        <f t="shared" ref="G240:L240" si="35">SUM(G225:G239)</f>
        <v>259.79999999999995</v>
      </c>
      <c r="H240" s="76">
        <f t="shared" si="35"/>
        <v>0</v>
      </c>
      <c r="I240" s="76">
        <f t="shared" si="35"/>
        <v>40</v>
      </c>
      <c r="J240" s="76">
        <f t="shared" si="35"/>
        <v>0</v>
      </c>
      <c r="K240" s="76">
        <f t="shared" si="35"/>
        <v>299.79999999999995</v>
      </c>
      <c r="L240" s="160">
        <f t="shared" si="35"/>
        <v>0</v>
      </c>
    </row>
    <row r="241" spans="1:14" ht="15.6" x14ac:dyDescent="0.3">
      <c r="A241" s="232" t="s">
        <v>17</v>
      </c>
      <c r="B241" s="233"/>
      <c r="C241" s="233"/>
      <c r="D241" s="233"/>
      <c r="E241" s="233"/>
      <c r="F241" s="233"/>
      <c r="G241" s="233"/>
      <c r="H241" s="233"/>
      <c r="I241" s="233"/>
      <c r="J241" s="233"/>
      <c r="K241" s="233"/>
      <c r="L241" s="234"/>
    </row>
    <row r="242" spans="1:14" ht="15.6" x14ac:dyDescent="0.3">
      <c r="A242" s="76" t="s">
        <v>14</v>
      </c>
      <c r="B242" s="76"/>
      <c r="C242" s="81"/>
      <c r="D242" s="81"/>
      <c r="E242" s="81"/>
      <c r="F242" s="81"/>
      <c r="G242" s="76">
        <v>0</v>
      </c>
      <c r="H242" s="76">
        <v>0</v>
      </c>
      <c r="I242" s="76">
        <v>0</v>
      </c>
      <c r="J242" s="76">
        <v>0</v>
      </c>
      <c r="K242" s="76">
        <v>0</v>
      </c>
      <c r="L242" s="78"/>
    </row>
    <row r="243" spans="1:14" ht="15.6" x14ac:dyDescent="0.3">
      <c r="A243" s="232" t="s">
        <v>18</v>
      </c>
      <c r="B243" s="233"/>
      <c r="C243" s="233"/>
      <c r="D243" s="233"/>
      <c r="E243" s="233"/>
      <c r="F243" s="233"/>
      <c r="G243" s="233"/>
      <c r="H243" s="233"/>
      <c r="I243" s="233"/>
      <c r="J243" s="233"/>
      <c r="K243" s="233"/>
      <c r="L243" s="234"/>
    </row>
    <row r="244" spans="1:14" s="33" customFormat="1" ht="124.8" x14ac:dyDescent="0.3">
      <c r="A244" s="142" t="s">
        <v>211</v>
      </c>
      <c r="B244" s="143" t="s">
        <v>394</v>
      </c>
      <c r="C244" s="144" t="s">
        <v>155</v>
      </c>
      <c r="D244" s="145">
        <v>1</v>
      </c>
      <c r="E244" s="146" t="s">
        <v>112</v>
      </c>
      <c r="F244" s="147" t="s">
        <v>392</v>
      </c>
      <c r="G244" s="148">
        <v>360.2</v>
      </c>
      <c r="H244" s="145"/>
      <c r="I244" s="145">
        <v>0</v>
      </c>
      <c r="J244" s="145"/>
      <c r="K244" s="148">
        <v>360.2</v>
      </c>
      <c r="L244" s="60" t="s">
        <v>393</v>
      </c>
      <c r="M244" s="58"/>
    </row>
    <row r="245" spans="1:14" ht="15.6" x14ac:dyDescent="0.3">
      <c r="A245" s="76" t="s">
        <v>14</v>
      </c>
      <c r="B245" s="76"/>
      <c r="C245" s="81"/>
      <c r="D245" s="81"/>
      <c r="E245" s="81"/>
      <c r="F245" s="81"/>
      <c r="G245" s="77">
        <f>G244</f>
        <v>360.2</v>
      </c>
      <c r="H245" s="77">
        <f t="shared" ref="H245:K245" si="36">H244</f>
        <v>0</v>
      </c>
      <c r="I245" s="77">
        <f t="shared" si="36"/>
        <v>0</v>
      </c>
      <c r="J245" s="77">
        <f t="shared" si="36"/>
        <v>0</v>
      </c>
      <c r="K245" s="77">
        <f t="shared" si="36"/>
        <v>360.2</v>
      </c>
      <c r="L245" s="79" t="e">
        <f>SUM(#REF!)</f>
        <v>#REF!</v>
      </c>
    </row>
    <row r="246" spans="1:14" ht="15.6" x14ac:dyDescent="0.3">
      <c r="A246" s="235" t="s">
        <v>19</v>
      </c>
      <c r="B246" s="235"/>
      <c r="C246" s="235"/>
      <c r="D246" s="235"/>
      <c r="E246" s="235"/>
      <c r="F246" s="235"/>
      <c r="G246" s="235"/>
      <c r="H246" s="235"/>
      <c r="I246" s="235"/>
      <c r="J246" s="235"/>
      <c r="K246" s="235"/>
      <c r="L246" s="235"/>
    </row>
    <row r="247" spans="1:14" ht="46.8" x14ac:dyDescent="0.3">
      <c r="A247" s="42">
        <v>44931</v>
      </c>
      <c r="B247" s="43" t="s">
        <v>213</v>
      </c>
      <c r="C247" s="43" t="s">
        <v>155</v>
      </c>
      <c r="D247" s="43">
        <v>1</v>
      </c>
      <c r="E247" s="43" t="s">
        <v>112</v>
      </c>
      <c r="F247" s="43" t="s">
        <v>88</v>
      </c>
      <c r="G247" s="43">
        <v>90</v>
      </c>
      <c r="H247" s="43"/>
      <c r="I247" s="43"/>
      <c r="J247" s="43"/>
      <c r="K247" s="43">
        <v>90</v>
      </c>
      <c r="L247" s="51" t="s">
        <v>90</v>
      </c>
    </row>
    <row r="248" spans="1:14" ht="15.6" x14ac:dyDescent="0.3">
      <c r="A248" s="90" t="s">
        <v>14</v>
      </c>
      <c r="B248" s="90"/>
      <c r="C248" s="89"/>
      <c r="D248" s="89"/>
      <c r="E248" s="89"/>
      <c r="F248" s="89"/>
      <c r="G248" s="90">
        <v>0</v>
      </c>
      <c r="H248" s="90">
        <v>0</v>
      </c>
      <c r="I248" s="90">
        <v>0</v>
      </c>
      <c r="J248" s="90">
        <v>0</v>
      </c>
      <c r="K248" s="90">
        <f>K247</f>
        <v>90</v>
      </c>
      <c r="L248" s="137"/>
    </row>
    <row r="249" spans="1:14" s="40" customFormat="1" ht="15.6" x14ac:dyDescent="0.3">
      <c r="A249" s="165" t="s">
        <v>91</v>
      </c>
      <c r="B249" s="28"/>
      <c r="C249" s="29"/>
      <c r="D249" s="29"/>
      <c r="E249" s="29"/>
      <c r="F249" s="29"/>
      <c r="G249" s="156">
        <f>G248+G245+G242+G240+G223</f>
        <v>678.1</v>
      </c>
      <c r="H249" s="156">
        <f>H248+H245+H242+H240+H223</f>
        <v>0</v>
      </c>
      <c r="I249" s="156">
        <f>I248+I245+I242+I240+I223</f>
        <v>40</v>
      </c>
      <c r="J249" s="156">
        <f>J248+J245+J242+J240+J223</f>
        <v>0</v>
      </c>
      <c r="K249" s="156">
        <f>K248+K245+K242+K240+K223</f>
        <v>808.1</v>
      </c>
      <c r="L249" s="157"/>
      <c r="M249" s="49"/>
      <c r="N249" s="52"/>
    </row>
    <row r="250" spans="1:14" ht="15.6" x14ac:dyDescent="0.3">
      <c r="A250" s="238" t="s">
        <v>130</v>
      </c>
      <c r="B250" s="238"/>
      <c r="C250" s="238"/>
      <c r="D250" s="238"/>
      <c r="E250" s="238"/>
      <c r="F250" s="238"/>
      <c r="G250" s="238"/>
      <c r="H250" s="238"/>
      <c r="I250" s="238"/>
      <c r="J250" s="238"/>
      <c r="K250" s="238"/>
      <c r="L250" s="238"/>
    </row>
    <row r="251" spans="1:14" s="44" customFormat="1" ht="15.6" x14ac:dyDescent="0.3">
      <c r="A251" s="229" t="s">
        <v>131</v>
      </c>
      <c r="B251" s="230"/>
      <c r="C251" s="230"/>
      <c r="D251" s="230"/>
      <c r="E251" s="230"/>
      <c r="F251" s="230"/>
      <c r="G251" s="230"/>
      <c r="H251" s="230"/>
      <c r="I251" s="230"/>
      <c r="J251" s="230"/>
      <c r="K251" s="230"/>
      <c r="L251" s="231"/>
      <c r="M251" s="49"/>
    </row>
    <row r="252" spans="1:14" ht="31.5" customHeight="1" x14ac:dyDescent="0.3">
      <c r="A252" s="71" t="s">
        <v>0</v>
      </c>
      <c r="B252" s="1" t="s">
        <v>132</v>
      </c>
      <c r="C252" s="18" t="s">
        <v>38</v>
      </c>
      <c r="D252" s="18">
        <v>1</v>
      </c>
      <c r="E252" s="149" t="s">
        <v>214</v>
      </c>
      <c r="F252" s="85" t="s">
        <v>63</v>
      </c>
      <c r="G252" s="12">
        <v>0.1</v>
      </c>
      <c r="H252" s="43">
        <v>0</v>
      </c>
      <c r="I252" s="43">
        <v>0</v>
      </c>
      <c r="J252" s="43">
        <v>0</v>
      </c>
      <c r="K252" s="12">
        <v>0.1</v>
      </c>
      <c r="L252" s="19" t="s">
        <v>93</v>
      </c>
    </row>
    <row r="253" spans="1:14" ht="46.8" x14ac:dyDescent="0.3">
      <c r="A253" s="71" t="s">
        <v>22</v>
      </c>
      <c r="B253" s="1" t="s">
        <v>133</v>
      </c>
      <c r="C253" s="18" t="s">
        <v>38</v>
      </c>
      <c r="D253" s="18">
        <v>4</v>
      </c>
      <c r="E253" s="149" t="s">
        <v>214</v>
      </c>
      <c r="F253" s="85" t="s">
        <v>134</v>
      </c>
      <c r="G253" s="12">
        <v>0.25</v>
      </c>
      <c r="H253" s="43">
        <v>0</v>
      </c>
      <c r="I253" s="43">
        <v>0</v>
      </c>
      <c r="J253" s="43">
        <v>0</v>
      </c>
      <c r="K253" s="12">
        <v>0.25</v>
      </c>
      <c r="L253" s="19" t="s">
        <v>208</v>
      </c>
    </row>
    <row r="254" spans="1:14" ht="78" x14ac:dyDescent="0.3">
      <c r="A254" s="71" t="s">
        <v>23</v>
      </c>
      <c r="B254" s="1" t="s">
        <v>135</v>
      </c>
      <c r="C254" s="18" t="s">
        <v>215</v>
      </c>
      <c r="D254" s="18">
        <v>1</v>
      </c>
      <c r="E254" s="149" t="s">
        <v>214</v>
      </c>
      <c r="F254" s="85" t="s">
        <v>216</v>
      </c>
      <c r="G254" s="12">
        <v>17</v>
      </c>
      <c r="H254" s="43">
        <v>0</v>
      </c>
      <c r="I254" s="43">
        <v>0</v>
      </c>
      <c r="J254" s="43">
        <v>0</v>
      </c>
      <c r="K254" s="12">
        <v>17</v>
      </c>
      <c r="L254" s="19" t="s">
        <v>153</v>
      </c>
    </row>
    <row r="255" spans="1:14" ht="46.8" x14ac:dyDescent="0.3">
      <c r="A255" s="71" t="s">
        <v>24</v>
      </c>
      <c r="B255" s="1" t="s">
        <v>395</v>
      </c>
      <c r="C255" s="18"/>
      <c r="D255" s="18"/>
      <c r="E255" s="149" t="s">
        <v>214</v>
      </c>
      <c r="F255" s="85" t="s">
        <v>136</v>
      </c>
      <c r="G255" s="12">
        <v>7.7</v>
      </c>
      <c r="H255" s="43">
        <v>0</v>
      </c>
      <c r="I255" s="43">
        <v>0</v>
      </c>
      <c r="J255" s="43">
        <v>0</v>
      </c>
      <c r="K255" s="12">
        <v>7.7</v>
      </c>
      <c r="L255" s="19" t="s">
        <v>106</v>
      </c>
    </row>
    <row r="256" spans="1:14" ht="46.8" x14ac:dyDescent="0.3">
      <c r="A256" s="71" t="s">
        <v>34</v>
      </c>
      <c r="B256" s="1" t="s">
        <v>396</v>
      </c>
      <c r="C256" s="18" t="s">
        <v>51</v>
      </c>
      <c r="D256" s="18">
        <v>18</v>
      </c>
      <c r="E256" s="149" t="s">
        <v>214</v>
      </c>
      <c r="F256" s="85" t="s">
        <v>136</v>
      </c>
      <c r="G256" s="12">
        <v>0.8</v>
      </c>
      <c r="H256" s="43"/>
      <c r="I256" s="43"/>
      <c r="J256" s="43"/>
      <c r="K256" s="12">
        <v>0.8</v>
      </c>
      <c r="L256" s="19" t="s">
        <v>397</v>
      </c>
    </row>
    <row r="257" spans="1:13" ht="62.4" x14ac:dyDescent="0.3">
      <c r="A257" s="71" t="s">
        <v>58</v>
      </c>
      <c r="B257" s="1" t="s">
        <v>173</v>
      </c>
      <c r="C257" s="18"/>
      <c r="D257" s="18"/>
      <c r="E257" s="149" t="s">
        <v>214</v>
      </c>
      <c r="F257" s="85" t="s">
        <v>63</v>
      </c>
      <c r="G257" s="12"/>
      <c r="H257" s="43">
        <v>0</v>
      </c>
      <c r="I257" s="43">
        <v>0</v>
      </c>
      <c r="J257" s="43">
        <v>0</v>
      </c>
      <c r="K257" s="12"/>
      <c r="L257" s="19" t="s">
        <v>153</v>
      </c>
    </row>
    <row r="258" spans="1:13" ht="62.4" x14ac:dyDescent="0.3">
      <c r="A258" s="71" t="s">
        <v>59</v>
      </c>
      <c r="B258" s="1" t="s">
        <v>89</v>
      </c>
      <c r="C258" s="18"/>
      <c r="D258" s="18"/>
      <c r="E258" s="149" t="s">
        <v>214</v>
      </c>
      <c r="F258" s="85" t="s">
        <v>63</v>
      </c>
      <c r="G258" s="12"/>
      <c r="H258" s="43">
        <v>0</v>
      </c>
      <c r="I258" s="43">
        <v>0</v>
      </c>
      <c r="J258" s="43">
        <v>0</v>
      </c>
      <c r="K258" s="12"/>
      <c r="L258" s="19" t="s">
        <v>106</v>
      </c>
    </row>
    <row r="259" spans="1:13" ht="140.4" x14ac:dyDescent="0.3">
      <c r="A259" s="71" t="s">
        <v>180</v>
      </c>
      <c r="B259" s="1" t="s">
        <v>174</v>
      </c>
      <c r="C259" s="18"/>
      <c r="D259" s="18"/>
      <c r="E259" s="149" t="s">
        <v>214</v>
      </c>
      <c r="F259" s="85" t="s">
        <v>63</v>
      </c>
      <c r="G259" s="12">
        <v>0.1</v>
      </c>
      <c r="H259" s="43">
        <v>0</v>
      </c>
      <c r="I259" s="43">
        <v>0</v>
      </c>
      <c r="J259" s="43">
        <v>0</v>
      </c>
      <c r="K259" s="12">
        <v>0.1</v>
      </c>
      <c r="L259" s="19" t="s">
        <v>106</v>
      </c>
    </row>
    <row r="260" spans="1:13" ht="62.4" x14ac:dyDescent="0.3">
      <c r="A260" s="71" t="s">
        <v>181</v>
      </c>
      <c r="B260" s="1" t="s">
        <v>398</v>
      </c>
      <c r="C260" s="18"/>
      <c r="D260" s="18"/>
      <c r="E260" s="149" t="s">
        <v>214</v>
      </c>
      <c r="F260" s="85" t="s">
        <v>63</v>
      </c>
      <c r="G260" s="12"/>
      <c r="H260" s="43">
        <v>0</v>
      </c>
      <c r="I260" s="43">
        <v>0</v>
      </c>
      <c r="J260" s="43">
        <v>0</v>
      </c>
      <c r="K260" s="12"/>
      <c r="L260" s="19" t="s">
        <v>106</v>
      </c>
    </row>
    <row r="261" spans="1:13" ht="93.6" x14ac:dyDescent="0.3">
      <c r="A261" s="71" t="s">
        <v>182</v>
      </c>
      <c r="B261" s="1" t="s">
        <v>399</v>
      </c>
      <c r="C261" s="18"/>
      <c r="D261" s="18"/>
      <c r="E261" s="149" t="s">
        <v>214</v>
      </c>
      <c r="F261" s="85" t="s">
        <v>63</v>
      </c>
      <c r="G261" s="12"/>
      <c r="H261" s="43">
        <v>0</v>
      </c>
      <c r="I261" s="43">
        <v>0</v>
      </c>
      <c r="J261" s="43">
        <v>0</v>
      </c>
      <c r="K261" s="12"/>
      <c r="L261" s="19" t="s">
        <v>153</v>
      </c>
    </row>
    <row r="262" spans="1:13" ht="76.2" customHeight="1" x14ac:dyDescent="0.3">
      <c r="A262" s="71" t="s">
        <v>183</v>
      </c>
      <c r="B262" s="1" t="s">
        <v>175</v>
      </c>
      <c r="C262" s="18"/>
      <c r="D262" s="18"/>
      <c r="E262" s="149" t="s">
        <v>214</v>
      </c>
      <c r="F262" s="85" t="s">
        <v>63</v>
      </c>
      <c r="G262" s="12"/>
      <c r="H262" s="43">
        <v>0</v>
      </c>
      <c r="I262" s="43">
        <v>0</v>
      </c>
      <c r="J262" s="43">
        <v>0</v>
      </c>
      <c r="K262" s="12"/>
      <c r="L262" s="19" t="s">
        <v>106</v>
      </c>
    </row>
    <row r="263" spans="1:13" ht="46.8" x14ac:dyDescent="0.3">
      <c r="A263" s="71" t="s">
        <v>184</v>
      </c>
      <c r="B263" s="1" t="s">
        <v>176</v>
      </c>
      <c r="C263" s="18"/>
      <c r="D263" s="18"/>
      <c r="E263" s="149" t="s">
        <v>214</v>
      </c>
      <c r="F263" s="85" t="s">
        <v>63</v>
      </c>
      <c r="G263" s="12"/>
      <c r="H263" s="43">
        <v>0</v>
      </c>
      <c r="I263" s="43">
        <v>0</v>
      </c>
      <c r="J263" s="43">
        <v>0</v>
      </c>
      <c r="K263" s="12"/>
      <c r="L263" s="19" t="s">
        <v>106</v>
      </c>
    </row>
    <row r="264" spans="1:13" ht="46.8" x14ac:dyDescent="0.3">
      <c r="A264" s="71" t="s">
        <v>185</v>
      </c>
      <c r="B264" s="1" t="s">
        <v>177</v>
      </c>
      <c r="C264" s="18"/>
      <c r="D264" s="18"/>
      <c r="E264" s="149" t="s">
        <v>214</v>
      </c>
      <c r="F264" s="85" t="s">
        <v>63</v>
      </c>
      <c r="G264" s="12">
        <v>0.1</v>
      </c>
      <c r="H264" s="43">
        <v>0</v>
      </c>
      <c r="I264" s="43">
        <v>0</v>
      </c>
      <c r="J264" s="43">
        <v>0</v>
      </c>
      <c r="K264" s="12">
        <v>0.1</v>
      </c>
      <c r="L264" s="19" t="s">
        <v>106</v>
      </c>
    </row>
    <row r="265" spans="1:13" ht="78" x14ac:dyDescent="0.3">
      <c r="A265" s="71" t="s">
        <v>186</v>
      </c>
      <c r="B265" s="1" t="s">
        <v>178</v>
      </c>
      <c r="C265" s="18"/>
      <c r="D265" s="18"/>
      <c r="E265" s="149" t="s">
        <v>214</v>
      </c>
      <c r="F265" s="85" t="s">
        <v>63</v>
      </c>
      <c r="G265" s="12">
        <v>0.1</v>
      </c>
      <c r="H265" s="43">
        <v>0</v>
      </c>
      <c r="I265" s="43">
        <v>0</v>
      </c>
      <c r="J265" s="43">
        <v>0</v>
      </c>
      <c r="K265" s="12">
        <v>0.1</v>
      </c>
      <c r="L265" s="19" t="s">
        <v>106</v>
      </c>
    </row>
    <row r="266" spans="1:13" ht="62.4" x14ac:dyDescent="0.3">
      <c r="A266" s="71" t="s">
        <v>403</v>
      </c>
      <c r="B266" s="1" t="s">
        <v>400</v>
      </c>
      <c r="C266" s="18"/>
      <c r="D266" s="18"/>
      <c r="E266" s="149" t="s">
        <v>214</v>
      </c>
      <c r="F266" s="85" t="s">
        <v>63</v>
      </c>
      <c r="G266" s="12"/>
      <c r="H266" s="43"/>
      <c r="I266" s="43"/>
      <c r="J266" s="43"/>
      <c r="K266" s="12"/>
      <c r="L266" s="19" t="s">
        <v>106</v>
      </c>
    </row>
    <row r="267" spans="1:13" ht="46.8" x14ac:dyDescent="0.3">
      <c r="A267" s="71" t="s">
        <v>404</v>
      </c>
      <c r="B267" s="1" t="s">
        <v>179</v>
      </c>
      <c r="C267" s="18"/>
      <c r="D267" s="18"/>
      <c r="E267" s="149" t="s">
        <v>214</v>
      </c>
      <c r="F267" s="85" t="s">
        <v>63</v>
      </c>
      <c r="G267" s="12">
        <v>0.1</v>
      </c>
      <c r="H267" s="43">
        <v>0</v>
      </c>
      <c r="I267" s="43">
        <v>0</v>
      </c>
      <c r="J267" s="43">
        <v>0</v>
      </c>
      <c r="K267" s="12">
        <v>0.1</v>
      </c>
      <c r="L267" s="19" t="s">
        <v>94</v>
      </c>
    </row>
    <row r="268" spans="1:13" s="45" customFormat="1" ht="15.6" x14ac:dyDescent="0.3">
      <c r="A268" s="81"/>
      <c r="B268" s="150" t="s">
        <v>401</v>
      </c>
      <c r="C268" s="150" t="s">
        <v>402</v>
      </c>
      <c r="D268" s="150">
        <v>31</v>
      </c>
      <c r="E268" s="150" t="s">
        <v>214</v>
      </c>
      <c r="F268" s="150"/>
      <c r="G268" s="76">
        <v>99</v>
      </c>
      <c r="H268" s="76"/>
      <c r="I268" s="76"/>
      <c r="J268" s="76"/>
      <c r="K268" s="76">
        <v>99</v>
      </c>
      <c r="L268" s="160" t="s">
        <v>94</v>
      </c>
      <c r="M268" s="49"/>
    </row>
    <row r="269" spans="1:13" s="44" customFormat="1" ht="15.6" x14ac:dyDescent="0.3">
      <c r="A269" s="226" t="s">
        <v>137</v>
      </c>
      <c r="B269" s="227"/>
      <c r="C269" s="227"/>
      <c r="D269" s="227"/>
      <c r="E269" s="227"/>
      <c r="F269" s="227"/>
      <c r="G269" s="227"/>
      <c r="H269" s="227"/>
      <c r="I269" s="227"/>
      <c r="J269" s="227"/>
      <c r="K269" s="227"/>
      <c r="L269" s="228"/>
      <c r="M269" s="49"/>
    </row>
    <row r="270" spans="1:13" ht="47.25" customHeight="1" x14ac:dyDescent="0.3">
      <c r="A270" s="46" t="s">
        <v>60</v>
      </c>
      <c r="B270" s="3" t="s">
        <v>138</v>
      </c>
      <c r="C270" s="18" t="s">
        <v>28</v>
      </c>
      <c r="D270" s="19">
        <v>4</v>
      </c>
      <c r="E270" s="149" t="s">
        <v>214</v>
      </c>
      <c r="F270" s="75" t="s">
        <v>63</v>
      </c>
      <c r="G270" s="47"/>
      <c r="H270" s="34"/>
      <c r="I270" s="34"/>
      <c r="J270" s="34"/>
      <c r="K270" s="34"/>
      <c r="L270" s="19" t="s">
        <v>122</v>
      </c>
    </row>
    <row r="271" spans="1:13" ht="46.8" x14ac:dyDescent="0.3">
      <c r="A271" s="46" t="s">
        <v>81</v>
      </c>
      <c r="B271" s="3" t="s">
        <v>139</v>
      </c>
      <c r="C271" s="18" t="s">
        <v>25</v>
      </c>
      <c r="D271" s="19"/>
      <c r="E271" s="149" t="s">
        <v>214</v>
      </c>
      <c r="F271" s="85" t="s">
        <v>63</v>
      </c>
      <c r="G271" s="47"/>
      <c r="H271" s="34"/>
      <c r="I271" s="34"/>
      <c r="J271" s="34"/>
      <c r="K271" s="34"/>
      <c r="L271" s="19" t="s">
        <v>122</v>
      </c>
    </row>
    <row r="272" spans="1:13" s="45" customFormat="1" ht="15.6" x14ac:dyDescent="0.3">
      <c r="A272" s="81"/>
      <c r="B272" s="150" t="s">
        <v>140</v>
      </c>
      <c r="C272" s="150"/>
      <c r="D272" s="150"/>
      <c r="E272" s="150"/>
      <c r="F272" s="150"/>
      <c r="G272" s="77">
        <v>0</v>
      </c>
      <c r="H272" s="77">
        <f>SUM(H270:H271)</f>
        <v>0</v>
      </c>
      <c r="I272" s="77">
        <v>0</v>
      </c>
      <c r="J272" s="77">
        <f>SUM(J270:J271)</f>
        <v>0</v>
      </c>
      <c r="K272" s="77">
        <v>0</v>
      </c>
      <c r="L272" s="79">
        <v>0</v>
      </c>
      <c r="M272" s="49"/>
    </row>
    <row r="273" spans="1:13" s="44" customFormat="1" ht="15.6" x14ac:dyDescent="0.3">
      <c r="A273" s="226" t="s">
        <v>141</v>
      </c>
      <c r="B273" s="227"/>
      <c r="C273" s="227"/>
      <c r="D273" s="227"/>
      <c r="E273" s="227"/>
      <c r="F273" s="227"/>
      <c r="G273" s="227"/>
      <c r="H273" s="227"/>
      <c r="I273" s="227"/>
      <c r="J273" s="227"/>
      <c r="K273" s="227"/>
      <c r="L273" s="228"/>
      <c r="M273" s="49"/>
    </row>
    <row r="274" spans="1:13" ht="46.8" x14ac:dyDescent="0.3">
      <c r="A274" s="46" t="s">
        <v>1</v>
      </c>
      <c r="B274" s="3" t="s">
        <v>142</v>
      </c>
      <c r="C274" s="18" t="s">
        <v>28</v>
      </c>
      <c r="D274" s="18">
        <v>20</v>
      </c>
      <c r="E274" s="149" t="s">
        <v>214</v>
      </c>
      <c r="F274" s="12"/>
      <c r="G274" s="12">
        <v>5</v>
      </c>
      <c r="H274" s="34"/>
      <c r="I274" s="34"/>
      <c r="J274" s="34"/>
      <c r="K274" s="34">
        <v>5</v>
      </c>
      <c r="L274" s="19" t="s">
        <v>72</v>
      </c>
    </row>
    <row r="275" spans="1:13" ht="46.8" x14ac:dyDescent="0.3">
      <c r="A275" s="46" t="s">
        <v>156</v>
      </c>
      <c r="B275" s="3" t="s">
        <v>217</v>
      </c>
      <c r="C275" s="18" t="s">
        <v>28</v>
      </c>
      <c r="D275" s="18">
        <v>1</v>
      </c>
      <c r="E275" s="149" t="s">
        <v>214</v>
      </c>
      <c r="F275" s="12"/>
      <c r="G275" s="12">
        <v>90</v>
      </c>
      <c r="H275" s="34"/>
      <c r="I275" s="34"/>
      <c r="J275" s="34"/>
      <c r="K275" s="34">
        <v>90</v>
      </c>
      <c r="L275" s="19" t="s">
        <v>153</v>
      </c>
    </row>
    <row r="276" spans="1:13" ht="46.8" x14ac:dyDescent="0.3">
      <c r="A276" s="46" t="s">
        <v>156</v>
      </c>
      <c r="B276" s="3" t="s">
        <v>405</v>
      </c>
      <c r="C276" s="18" t="s">
        <v>28</v>
      </c>
      <c r="D276" s="18"/>
      <c r="E276" s="149" t="s">
        <v>214</v>
      </c>
      <c r="F276" s="12"/>
      <c r="G276" s="12"/>
      <c r="H276" s="34"/>
      <c r="I276" s="34"/>
      <c r="J276" s="34" t="s">
        <v>406</v>
      </c>
      <c r="K276" s="34">
        <v>0</v>
      </c>
      <c r="L276" s="19" t="s">
        <v>117</v>
      </c>
    </row>
    <row r="277" spans="1:13" ht="46.8" x14ac:dyDescent="0.3">
      <c r="A277" s="46" t="s">
        <v>165</v>
      </c>
      <c r="B277" s="3" t="s">
        <v>407</v>
      </c>
      <c r="C277" s="18" t="s">
        <v>28</v>
      </c>
      <c r="D277" s="18">
        <v>5</v>
      </c>
      <c r="E277" s="149" t="s">
        <v>214</v>
      </c>
      <c r="F277" s="12"/>
      <c r="G277" s="12">
        <v>250</v>
      </c>
      <c r="H277" s="34"/>
      <c r="I277" s="34"/>
      <c r="J277" s="34"/>
      <c r="K277" s="34">
        <v>250</v>
      </c>
      <c r="L277" s="19" t="s">
        <v>94</v>
      </c>
    </row>
    <row r="278" spans="1:13" ht="36.6" customHeight="1" x14ac:dyDescent="0.3">
      <c r="A278" s="46" t="s">
        <v>408</v>
      </c>
      <c r="B278" s="3" t="s">
        <v>409</v>
      </c>
      <c r="C278" s="18" t="s">
        <v>28</v>
      </c>
      <c r="D278" s="18">
        <v>1</v>
      </c>
      <c r="E278" s="149" t="s">
        <v>214</v>
      </c>
      <c r="F278" s="12" t="s">
        <v>197</v>
      </c>
      <c r="G278" s="12"/>
      <c r="H278" s="34"/>
      <c r="I278" s="34">
        <v>144</v>
      </c>
      <c r="J278" s="34"/>
      <c r="K278" s="34">
        <v>144</v>
      </c>
      <c r="L278" s="19" t="s">
        <v>410</v>
      </c>
    </row>
    <row r="279" spans="1:13" s="45" customFormat="1" ht="15.6" x14ac:dyDescent="0.3">
      <c r="A279" s="81"/>
      <c r="B279" s="150" t="s">
        <v>140</v>
      </c>
      <c r="C279" s="150"/>
      <c r="D279" s="150"/>
      <c r="E279" s="150"/>
      <c r="F279" s="76">
        <v>0</v>
      </c>
      <c r="G279" s="77">
        <f t="shared" ref="G279:J279" si="37">SUM(G274:G278)</f>
        <v>345</v>
      </c>
      <c r="H279" s="77">
        <f t="shared" si="37"/>
        <v>0</v>
      </c>
      <c r="I279" s="77">
        <f t="shared" si="37"/>
        <v>144</v>
      </c>
      <c r="J279" s="77">
        <f t="shared" si="37"/>
        <v>0</v>
      </c>
      <c r="K279" s="77">
        <f>SUM(K274:K278)</f>
        <v>489</v>
      </c>
      <c r="L279" s="160">
        <v>3.8</v>
      </c>
      <c r="M279" s="49"/>
    </row>
    <row r="280" spans="1:13" s="44" customFormat="1" ht="15.6" x14ac:dyDescent="0.3">
      <c r="A280" s="226" t="s">
        <v>143</v>
      </c>
      <c r="B280" s="227"/>
      <c r="C280" s="227"/>
      <c r="D280" s="227"/>
      <c r="E280" s="227"/>
      <c r="F280" s="227"/>
      <c r="G280" s="227"/>
      <c r="H280" s="227"/>
      <c r="I280" s="227"/>
      <c r="J280" s="227"/>
      <c r="K280" s="227"/>
      <c r="L280" s="228"/>
      <c r="M280" s="49"/>
    </row>
    <row r="281" spans="1:13" s="44" customFormat="1" ht="46.8" x14ac:dyDescent="0.3">
      <c r="A281" s="62" t="s">
        <v>2</v>
      </c>
      <c r="B281" s="65" t="s">
        <v>218</v>
      </c>
      <c r="C281" s="65"/>
      <c r="D281" s="65"/>
      <c r="E281" s="65" t="s">
        <v>214</v>
      </c>
      <c r="F281" s="65" t="s">
        <v>411</v>
      </c>
      <c r="G281" s="65">
        <v>1806.3</v>
      </c>
      <c r="H281" s="65"/>
      <c r="I281" s="65"/>
      <c r="J281" s="65"/>
      <c r="K281" s="65">
        <v>1806.3</v>
      </c>
      <c r="L281" s="65" t="s">
        <v>117</v>
      </c>
      <c r="M281" s="49"/>
    </row>
    <row r="282" spans="1:13" s="44" customFormat="1" ht="46.8" x14ac:dyDescent="0.3">
      <c r="A282" s="62" t="s">
        <v>52</v>
      </c>
      <c r="B282" s="65" t="s">
        <v>412</v>
      </c>
      <c r="C282" s="65"/>
      <c r="D282" s="65"/>
      <c r="E282" s="65"/>
      <c r="F282" s="65"/>
      <c r="G282" s="65"/>
      <c r="H282" s="65"/>
      <c r="I282" s="65"/>
      <c r="J282" s="65">
        <v>3397.5</v>
      </c>
      <c r="K282" s="65">
        <v>3397.5</v>
      </c>
      <c r="L282" s="65" t="s">
        <v>117</v>
      </c>
      <c r="M282" s="49"/>
    </row>
    <row r="283" spans="1:13" ht="46.8" x14ac:dyDescent="0.3">
      <c r="A283" s="62" t="s">
        <v>53</v>
      </c>
      <c r="B283" s="20" t="s">
        <v>413</v>
      </c>
      <c r="C283" s="63"/>
      <c r="D283" s="20"/>
      <c r="E283" s="151"/>
      <c r="F283" s="152"/>
      <c r="G283" s="64"/>
      <c r="H283" s="64"/>
      <c r="I283" s="65"/>
      <c r="J283" s="64">
        <v>3661.3</v>
      </c>
      <c r="K283" s="64">
        <v>3661.3</v>
      </c>
      <c r="L283" s="63" t="s">
        <v>117</v>
      </c>
    </row>
    <row r="284" spans="1:13" s="45" customFormat="1" ht="15.6" x14ac:dyDescent="0.3">
      <c r="A284" s="81"/>
      <c r="B284" s="153" t="s">
        <v>14</v>
      </c>
      <c r="C284" s="150"/>
      <c r="D284" s="150"/>
      <c r="E284" s="150"/>
      <c r="F284" s="150"/>
      <c r="G284" s="77">
        <f>G281+G282+G283</f>
        <v>1806.3</v>
      </c>
      <c r="H284" s="77">
        <f t="shared" ref="H284:K284" si="38">H281+H282+H283</f>
        <v>0</v>
      </c>
      <c r="I284" s="77">
        <f t="shared" si="38"/>
        <v>0</v>
      </c>
      <c r="J284" s="77">
        <f t="shared" si="38"/>
        <v>7058.8</v>
      </c>
      <c r="K284" s="77">
        <f t="shared" si="38"/>
        <v>8865.1</v>
      </c>
      <c r="L284" s="79">
        <f t="shared" ref="L284" si="39">SUM(L283:L283)</f>
        <v>0</v>
      </c>
      <c r="M284" s="49"/>
    </row>
    <row r="285" spans="1:13" s="44" customFormat="1" ht="15.6" x14ac:dyDescent="0.3">
      <c r="A285" s="223" t="s">
        <v>144</v>
      </c>
      <c r="B285" s="224"/>
      <c r="C285" s="224"/>
      <c r="D285" s="224"/>
      <c r="E285" s="224"/>
      <c r="F285" s="224"/>
      <c r="G285" s="224"/>
      <c r="H285" s="224"/>
      <c r="I285" s="224"/>
      <c r="J285" s="224"/>
      <c r="K285" s="224"/>
      <c r="L285" s="225"/>
      <c r="M285" s="66"/>
    </row>
    <row r="286" spans="1:13" s="45" customFormat="1" ht="15.6" x14ac:dyDescent="0.3">
      <c r="A286" s="92"/>
      <c r="B286" s="178" t="s">
        <v>140</v>
      </c>
      <c r="C286" s="178"/>
      <c r="D286" s="178"/>
      <c r="E286" s="178"/>
      <c r="F286" s="178"/>
      <c r="G286" s="158">
        <v>0</v>
      </c>
      <c r="H286" s="158">
        <v>0</v>
      </c>
      <c r="I286" s="158"/>
      <c r="J286" s="179">
        <v>0</v>
      </c>
      <c r="K286" s="158"/>
      <c r="L286" s="180"/>
      <c r="M286" s="67"/>
    </row>
    <row r="287" spans="1:13" s="30" customFormat="1" ht="15.6" x14ac:dyDescent="0.3">
      <c r="A287" s="221" t="s">
        <v>55</v>
      </c>
      <c r="B287" s="222"/>
      <c r="C287" s="95"/>
      <c r="D287" s="95"/>
      <c r="E287" s="95"/>
      <c r="F287" s="95"/>
      <c r="G287" s="173">
        <f t="shared" ref="G287:L287" si="40">G286+G284+G279+G272+G268</f>
        <v>2250.3000000000002</v>
      </c>
      <c r="H287" s="173">
        <f t="shared" si="40"/>
        <v>0</v>
      </c>
      <c r="I287" s="173">
        <f t="shared" si="40"/>
        <v>144</v>
      </c>
      <c r="J287" s="173">
        <f t="shared" si="40"/>
        <v>7058.8</v>
      </c>
      <c r="K287" s="173">
        <f t="shared" si="40"/>
        <v>9453.1</v>
      </c>
      <c r="L287" s="174" t="e">
        <f t="shared" si="40"/>
        <v>#VALUE!</v>
      </c>
      <c r="M287" s="49"/>
    </row>
    <row r="288" spans="1:13" ht="15.6" x14ac:dyDescent="0.3">
      <c r="A288" s="48"/>
      <c r="B288" s="175" t="s">
        <v>145</v>
      </c>
      <c r="C288" s="82"/>
      <c r="D288" s="82"/>
      <c r="E288" s="215" t="s">
        <v>146</v>
      </c>
      <c r="F288" s="216"/>
      <c r="G288" s="102">
        <f t="shared" ref="G288:L288" si="41">G13+G78+G106+G143+G184+G202+G223+G268+G45</f>
        <v>304.29999999999995</v>
      </c>
      <c r="H288" s="102">
        <f t="shared" si="41"/>
        <v>0</v>
      </c>
      <c r="I288" s="102">
        <f t="shared" si="41"/>
        <v>106.9</v>
      </c>
      <c r="J288" s="102">
        <f t="shared" si="41"/>
        <v>0</v>
      </c>
      <c r="K288" s="102">
        <f t="shared" si="41"/>
        <v>411.2</v>
      </c>
      <c r="L288" s="177" t="e">
        <f t="shared" si="41"/>
        <v>#VALUE!</v>
      </c>
    </row>
    <row r="289" spans="1:12" ht="15.6" x14ac:dyDescent="0.3">
      <c r="A289" s="48"/>
      <c r="B289" s="175"/>
      <c r="C289" s="82"/>
      <c r="D289" s="82"/>
      <c r="E289" s="215" t="s">
        <v>147</v>
      </c>
      <c r="F289" s="216"/>
      <c r="G289" s="102">
        <f>G272+G240+G208+G187+G159+G120+G90+G26</f>
        <v>3991.7599999999993</v>
      </c>
      <c r="H289" s="102">
        <f>H272+H240+H208+H187+H159+H120+H90+H26</f>
        <v>38.799999999999997</v>
      </c>
      <c r="I289" s="102">
        <f>I272+I240+I208+I187+I159+I120+I90++I26</f>
        <v>123.7</v>
      </c>
      <c r="J289" s="102">
        <v>0</v>
      </c>
      <c r="K289" s="102">
        <f>K272+K240+K208+K187+K159+K120+K90+K26</f>
        <v>4154.2599999999993</v>
      </c>
      <c r="L289" s="83"/>
    </row>
    <row r="290" spans="1:12" ht="15.6" x14ac:dyDescent="0.3">
      <c r="A290" s="48"/>
      <c r="B290" s="175"/>
      <c r="C290" s="82"/>
      <c r="D290" s="82"/>
      <c r="E290" s="215" t="s">
        <v>148</v>
      </c>
      <c r="F290" s="216"/>
      <c r="G290" s="102">
        <f>G279+G242+G211+G191+G164+G124+G93+G54+G29</f>
        <v>443</v>
      </c>
      <c r="H290" s="102">
        <f>H279+H242+H211+H191+H164+H124+H93+H54+H29</f>
        <v>1607.9</v>
      </c>
      <c r="I290" s="102">
        <f>I279+I242+I211+I191+I164+I124+I93+I54+I29</f>
        <v>560</v>
      </c>
      <c r="J290" s="102">
        <f>J279+J242+J211+J191+J164+J124+J93+J54+J29</f>
        <v>0</v>
      </c>
      <c r="K290" s="102">
        <f>K279+K242+K211+K191+K164+K124+K93+K54+K29</f>
        <v>2418.9</v>
      </c>
      <c r="L290" s="83"/>
    </row>
    <row r="291" spans="1:12" ht="15.6" x14ac:dyDescent="0.3">
      <c r="A291" s="48"/>
      <c r="B291" s="175"/>
      <c r="C291" s="82"/>
      <c r="D291" s="82"/>
      <c r="E291" s="215" t="s">
        <v>149</v>
      </c>
      <c r="F291" s="216"/>
      <c r="G291" s="102">
        <f>G284+G245+G213+G194+G169+G129+G97+G58+G37</f>
        <v>35452.199999999997</v>
      </c>
      <c r="H291" s="102">
        <f>H284+H245+H213+H194+H169+H129+H97+H58+H37</f>
        <v>0</v>
      </c>
      <c r="I291" s="102">
        <f>I284+I245+I213+I194+I169+I129+I97+I58+I37</f>
        <v>10145.200000000001</v>
      </c>
      <c r="J291" s="102">
        <f>J284+J245+J213+J194+J169+J129+J97+J58+J37</f>
        <v>7058.8</v>
      </c>
      <c r="K291" s="102">
        <f>K284+K245+K213+K194+K169+K129+K97+K58+K37</f>
        <v>52656.2</v>
      </c>
      <c r="L291" s="83"/>
    </row>
    <row r="292" spans="1:12" ht="15.6" x14ac:dyDescent="0.3">
      <c r="A292" s="48"/>
      <c r="B292" s="175"/>
      <c r="C292" s="82"/>
      <c r="D292" s="82"/>
      <c r="E292" s="215" t="s">
        <v>150</v>
      </c>
      <c r="F292" s="216"/>
      <c r="G292" s="102">
        <f>G286+G248+G217+G198+G177+G134+G100+G68+G40</f>
        <v>32</v>
      </c>
      <c r="H292" s="102">
        <f>H286+H248+H217+H198+H177+H134+H100+H68+H40</f>
        <v>0</v>
      </c>
      <c r="I292" s="102">
        <f>I286+I248+I217+I198+I177+I134+I100+I68+I40</f>
        <v>558.20000000000005</v>
      </c>
      <c r="J292" s="102">
        <f>J286+J248+J217+J198+J177+J134+J100+J68+J40</f>
        <v>0</v>
      </c>
      <c r="K292" s="102">
        <f>K286+K248+K217+K198+K177+K134+K100+K68+K40</f>
        <v>680.2</v>
      </c>
      <c r="L292" s="83"/>
    </row>
    <row r="293" spans="1:12" ht="15.6" x14ac:dyDescent="0.3">
      <c r="A293" s="48"/>
      <c r="B293" s="175"/>
      <c r="C293" s="82"/>
      <c r="D293" s="82"/>
      <c r="E293" s="217" t="s">
        <v>151</v>
      </c>
      <c r="F293" s="218"/>
      <c r="G293" s="102">
        <f>SUM(G288:G292)</f>
        <v>40223.259999999995</v>
      </c>
      <c r="H293" s="102">
        <f t="shared" ref="H293:K293" si="42">SUM(H288:H292)</f>
        <v>1646.7</v>
      </c>
      <c r="I293" s="102">
        <f t="shared" si="42"/>
        <v>11494.000000000002</v>
      </c>
      <c r="J293" s="102">
        <f t="shared" si="42"/>
        <v>7058.8</v>
      </c>
      <c r="K293" s="102">
        <f t="shared" si="42"/>
        <v>60320.759999999995</v>
      </c>
      <c r="L293" s="177"/>
    </row>
  </sheetData>
  <mergeCells count="75">
    <mergeCell ref="A1:L1"/>
    <mergeCell ref="A2:L2"/>
    <mergeCell ref="A38:L38"/>
    <mergeCell ref="L4:L5"/>
    <mergeCell ref="A7:L7"/>
    <mergeCell ref="G4:K4"/>
    <mergeCell ref="A14:L14"/>
    <mergeCell ref="A27:L27"/>
    <mergeCell ref="A30:L30"/>
    <mergeCell ref="A4:A5"/>
    <mergeCell ref="B4:B5"/>
    <mergeCell ref="C4:C5"/>
    <mergeCell ref="D4:D5"/>
    <mergeCell ref="E4:E5"/>
    <mergeCell ref="F4:F5"/>
    <mergeCell ref="A42:L42"/>
    <mergeCell ref="A43:L43"/>
    <mergeCell ref="A46:L46"/>
    <mergeCell ref="A52:L52"/>
    <mergeCell ref="A55:L55"/>
    <mergeCell ref="A59:L59"/>
    <mergeCell ref="A70:L70"/>
    <mergeCell ref="A71:L71"/>
    <mergeCell ref="A79:L79"/>
    <mergeCell ref="A91:L91"/>
    <mergeCell ref="A94:L94"/>
    <mergeCell ref="A98:L98"/>
    <mergeCell ref="A69:B69"/>
    <mergeCell ref="A102:L102"/>
    <mergeCell ref="A103:L103"/>
    <mergeCell ref="A107:L107"/>
    <mergeCell ref="A121:L121"/>
    <mergeCell ref="A125:L125"/>
    <mergeCell ref="A130:L130"/>
    <mergeCell ref="A136:L136"/>
    <mergeCell ref="A178:B178"/>
    <mergeCell ref="A179:L179"/>
    <mergeCell ref="A137:L137"/>
    <mergeCell ref="A144:L144"/>
    <mergeCell ref="A160:L160"/>
    <mergeCell ref="A165:L165"/>
    <mergeCell ref="A170:L170"/>
    <mergeCell ref="A180:L180"/>
    <mergeCell ref="A185:L185"/>
    <mergeCell ref="A188:L188"/>
    <mergeCell ref="A192:L192"/>
    <mergeCell ref="A195:L195"/>
    <mergeCell ref="A199:B199"/>
    <mergeCell ref="A200:L200"/>
    <mergeCell ref="A201:L201"/>
    <mergeCell ref="A203:L203"/>
    <mergeCell ref="A209:L209"/>
    <mergeCell ref="A218:B218"/>
    <mergeCell ref="A250:L250"/>
    <mergeCell ref="A212:L212"/>
    <mergeCell ref="A214:L214"/>
    <mergeCell ref="A219:L219"/>
    <mergeCell ref="A220:L220"/>
    <mergeCell ref="A224:L224"/>
    <mergeCell ref="E292:F292"/>
    <mergeCell ref="E293:F293"/>
    <mergeCell ref="A6:L6"/>
    <mergeCell ref="A287:B287"/>
    <mergeCell ref="E288:F288"/>
    <mergeCell ref="E289:F289"/>
    <mergeCell ref="E290:F290"/>
    <mergeCell ref="E291:F291"/>
    <mergeCell ref="A285:L285"/>
    <mergeCell ref="A280:L280"/>
    <mergeCell ref="A273:L273"/>
    <mergeCell ref="A269:L269"/>
    <mergeCell ref="A251:L251"/>
    <mergeCell ref="A241:L241"/>
    <mergeCell ref="A243:L243"/>
    <mergeCell ref="A246:L246"/>
  </mergeCells>
  <phoneticPr fontId="3" type="noConversion"/>
  <pageMargins left="0.31496062992125984" right="0.31496062992125984" top="0.35433070866141736" bottom="0.35433070866141736" header="0.31496062992125984" footer="0.31496062992125984"/>
  <pageSetup paperSize="9" scale="69" orientation="landscape" r:id="rId1"/>
  <rowBreaks count="9" manualBreakCount="9">
    <brk id="41" max="11" man="1"/>
    <brk id="69" max="11" man="1"/>
    <brk id="90" max="11" man="1"/>
    <brk id="106" max="11" man="1"/>
    <brk id="159" max="11" man="1"/>
    <brk id="187" max="11" man="1"/>
    <brk id="218" max="11" man="1"/>
    <brk id="245" max="11" man="1"/>
    <brk id="26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Заходи</vt:lpstr>
      <vt:lpstr>Заходи!Область_печати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2023-05-03T10:01:45Z</cp:lastPrinted>
  <dcterms:created xsi:type="dcterms:W3CDTF">2019-03-19T12:48:40Z</dcterms:created>
  <dcterms:modified xsi:type="dcterms:W3CDTF">2025-06-04T12:47:41Z</dcterms:modified>
</cp:coreProperties>
</file>