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КК Сумипрестиж 2024\Звіт виконання послуг 2024\Звіт в ДІМ Ф -5 та інформація\"/>
    </mc:Choice>
  </mc:AlternateContent>
  <bookViews>
    <workbookView xWindow="0" yWindow="0" windowWidth="19200" windowHeight="10785"/>
  </bookViews>
  <sheets>
    <sheet name="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E33" i="1"/>
  <c r="E31" i="1"/>
  <c r="E28" i="1"/>
  <c r="E27" i="1"/>
  <c r="E22" i="1"/>
  <c r="E21" i="1"/>
  <c r="E19" i="1"/>
  <c r="E17" i="1"/>
  <c r="E13" i="1"/>
  <c r="E12" i="1"/>
  <c r="E16" i="1" l="1"/>
  <c r="E10" i="1"/>
  <c r="J35" i="1"/>
  <c r="K35" i="1"/>
  <c r="L35" i="1"/>
  <c r="F35" i="1"/>
  <c r="E20" i="1" l="1"/>
  <c r="G35" i="1" l="1"/>
  <c r="E18" i="1" l="1"/>
  <c r="E32" i="1"/>
  <c r="E30" i="1" l="1"/>
  <c r="E29" i="1"/>
  <c r="E15" i="1"/>
  <c r="E11" i="1"/>
  <c r="E35" i="1" l="1"/>
  <c r="G3" i="1" s="1"/>
</calcChain>
</file>

<file path=xl/sharedStrings.xml><?xml version="1.0" encoding="utf-8"?>
<sst xmlns="http://schemas.openxmlformats.org/spreadsheetml/2006/main" count="49" uniqueCount="48">
  <si>
    <t>№ з/п</t>
  </si>
  <si>
    <t>Місцезнаходження будинків</t>
  </si>
  <si>
    <t>Ціна послуги, грн за кв.м</t>
  </si>
  <si>
    <t>Разом</t>
  </si>
  <si>
    <t>у т.ч. винагорода</t>
  </si>
  <si>
    <t>Площа, кв.м</t>
  </si>
  <si>
    <t>прибудинкової території</t>
  </si>
  <si>
    <t>Кількість</t>
  </si>
  <si>
    <t>поверхів</t>
  </si>
  <si>
    <t>квартир</t>
  </si>
  <si>
    <t>нежитлових приміщень</t>
  </si>
  <si>
    <t>під'їздів</t>
  </si>
  <si>
    <t>ліфтів</t>
  </si>
  <si>
    <t>Рік введення в експлуатацію будинку</t>
  </si>
  <si>
    <t xml:space="preserve">Загальна площа квартир та нежитлових приміщень - </t>
  </si>
  <si>
    <t>будинку</t>
  </si>
  <si>
    <t>житлових та нежитлових приміщень</t>
  </si>
  <si>
    <t>кв.м</t>
  </si>
  <si>
    <t>Інформаційна довідка по багатоквартирним будинкам, які обслуговує ТОВ КК "Сумипрестиж"</t>
  </si>
  <si>
    <t xml:space="preserve">Середня ціна - </t>
  </si>
  <si>
    <t>грн за кв.м</t>
  </si>
  <si>
    <t>Воскресенська вул., б.14</t>
  </si>
  <si>
    <t>Борова вул., б.45</t>
  </si>
  <si>
    <t>Г.Кондратьєва вул., б.181</t>
  </si>
  <si>
    <t>Г.Кондратьєва вул., б.183</t>
  </si>
  <si>
    <t>Г.Кондратьєва вул., б.185</t>
  </si>
  <si>
    <t>Гетьмана П.Скоропадського вул., б.22</t>
  </si>
  <si>
    <t>Заливна вул., б.11</t>
  </si>
  <si>
    <t>Заливна вул., б.13</t>
  </si>
  <si>
    <t>Заливна вул., б.15</t>
  </si>
  <si>
    <t>М.Лушпи пр-т, б.9</t>
  </si>
  <si>
    <t>М.Лушпи пр-т, б.31</t>
  </si>
  <si>
    <t>Оскара Гансена вул., б.1</t>
  </si>
  <si>
    <t>Героїв Крут вул., б.4</t>
  </si>
  <si>
    <t>Героїв Крут вул., б.12</t>
  </si>
  <si>
    <t>Оскара Гансена вул., б.5</t>
  </si>
  <si>
    <t>Петропавлівська вул., б.92</t>
  </si>
  <si>
    <t>Петропавлівська вул., б.117</t>
  </si>
  <si>
    <t>Покровська вул., б.23</t>
  </si>
  <si>
    <t>Покровська вул., б.25</t>
  </si>
  <si>
    <t>Покровська пл., б.9Б</t>
  </si>
  <si>
    <t>Привокзальна вул., б.35</t>
  </si>
  <si>
    <t>Харківська вул., б.1</t>
  </si>
  <si>
    <t>Шишкарівська вул., б.2</t>
  </si>
  <si>
    <t>Шишкарівська вул., б.2А</t>
  </si>
  <si>
    <t>на 01.01.2025р</t>
  </si>
  <si>
    <t>Директор ТОВ КК "Сумипрестиж"</t>
  </si>
  <si>
    <t>Олег Співак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</si>
</sst>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Border="1"/>
    <xf numFmtId="2" fontId="0" fillId="0" borderId="0" xfId="0" applyNumberFormat="1"/>
    <xf numFmtId="2" fontId="2" fillId="0" borderId="0" xfId="0" applyNumberFormat="1" applyFont="1"/>
    <xf numFmtId="1" fontId="3" fillId="0" borderId="1" xfId="0" applyNumberFormat="1" applyFont="1" applyBorder="1"/>
    <xf numFmtId="0" fontId="4" fillId="0" borderId="0" xfId="0" applyFont="1"/>
    <xf numFmtId="0" fontId="3" fillId="0" borderId="1" xfId="0" applyFont="1" applyFill="1" applyBorder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topLeftCell="A18" zoomScale="98" zoomScaleNormal="100" zoomScaleSheetLayoutView="98" workbookViewId="0">
      <selection activeCell="G38" sqref="G38"/>
    </sheetView>
  </sheetViews>
  <sheetFormatPr defaultRowHeight="15" x14ac:dyDescent="0.25"/>
  <cols>
    <col min="1" max="1" width="6.140625" customWidth="1"/>
    <col min="2" max="2" width="28.5703125" customWidth="1"/>
    <col min="3" max="3" width="9.140625" customWidth="1"/>
    <col min="4" max="4" width="7.28515625" customWidth="1"/>
    <col min="5" max="5" width="11.7109375" customWidth="1"/>
    <col min="6" max="6" width="11" bestFit="1" customWidth="1"/>
    <col min="7" max="7" width="12.5703125" bestFit="1" customWidth="1"/>
    <col min="8" max="8" width="6.7109375" customWidth="1"/>
    <col min="9" max="9" width="8.85546875" customWidth="1"/>
    <col min="10" max="10" width="7.140625" customWidth="1"/>
    <col min="11" max="11" width="6.7109375" customWidth="1"/>
    <col min="12" max="12" width="7.140625" customWidth="1"/>
    <col min="13" max="13" width="10.42578125" customWidth="1"/>
  </cols>
  <sheetData>
    <row r="1" spans="1:13" ht="20.25" x14ac:dyDescent="0.3">
      <c r="A1" s="1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8.75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8.75" x14ac:dyDescent="0.3">
      <c r="A3" s="2" t="s">
        <v>14</v>
      </c>
      <c r="B3" s="1"/>
      <c r="C3" s="1"/>
      <c r="D3" s="1"/>
      <c r="E3" s="1"/>
      <c r="F3" s="1"/>
      <c r="G3" s="9">
        <f>E35</f>
        <v>109508.04</v>
      </c>
      <c r="H3" s="2" t="s">
        <v>17</v>
      </c>
      <c r="I3" s="1"/>
      <c r="J3" s="1"/>
      <c r="K3" s="1"/>
      <c r="L3" s="1"/>
      <c r="M3" s="1"/>
    </row>
    <row r="4" spans="1:13" ht="18.75" x14ac:dyDescent="0.3">
      <c r="A4" s="2" t="s">
        <v>19</v>
      </c>
      <c r="B4" s="1"/>
      <c r="C4" s="1"/>
      <c r="D4" s="1"/>
      <c r="E4" s="1"/>
      <c r="F4" s="1"/>
      <c r="G4" s="2">
        <v>5.25</v>
      </c>
      <c r="H4" s="2" t="s">
        <v>20</v>
      </c>
      <c r="I4" s="1"/>
      <c r="J4" s="1"/>
      <c r="K4" s="1"/>
      <c r="L4" s="1"/>
      <c r="M4" s="1"/>
    </row>
    <row r="5" spans="1:13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3" t="s">
        <v>45</v>
      </c>
      <c r="L5" s="1"/>
      <c r="M5" s="1"/>
    </row>
    <row r="6" spans="1:13" ht="33.75" customHeight="1" x14ac:dyDescent="0.25">
      <c r="A6" s="14" t="s">
        <v>0</v>
      </c>
      <c r="B6" s="14" t="s">
        <v>1</v>
      </c>
      <c r="C6" s="15" t="s">
        <v>2</v>
      </c>
      <c r="D6" s="15"/>
      <c r="E6" s="14" t="s">
        <v>5</v>
      </c>
      <c r="F6" s="14"/>
      <c r="G6" s="14"/>
      <c r="H6" s="14" t="s">
        <v>7</v>
      </c>
      <c r="I6" s="14"/>
      <c r="J6" s="14"/>
      <c r="K6" s="14"/>
      <c r="L6" s="14"/>
      <c r="M6" s="14" t="s">
        <v>13</v>
      </c>
    </row>
    <row r="7" spans="1:13" ht="15" customHeight="1" x14ac:dyDescent="0.25">
      <c r="A7" s="14"/>
      <c r="B7" s="14"/>
      <c r="C7" s="16" t="s">
        <v>3</v>
      </c>
      <c r="D7" s="17" t="s">
        <v>4</v>
      </c>
      <c r="E7" s="14" t="s">
        <v>16</v>
      </c>
      <c r="F7" s="14" t="s">
        <v>15</v>
      </c>
      <c r="G7" s="14" t="s">
        <v>6</v>
      </c>
      <c r="H7" s="18" t="s">
        <v>8</v>
      </c>
      <c r="I7" s="18" t="s">
        <v>9</v>
      </c>
      <c r="J7" s="18" t="s">
        <v>10</v>
      </c>
      <c r="K7" s="18" t="s">
        <v>11</v>
      </c>
      <c r="L7" s="18" t="s">
        <v>12</v>
      </c>
      <c r="M7" s="14"/>
    </row>
    <row r="8" spans="1:13" ht="92.25" customHeight="1" x14ac:dyDescent="0.25">
      <c r="A8" s="14"/>
      <c r="B8" s="14"/>
      <c r="C8" s="16"/>
      <c r="D8" s="17"/>
      <c r="E8" s="14"/>
      <c r="F8" s="14"/>
      <c r="G8" s="14"/>
      <c r="H8" s="18"/>
      <c r="I8" s="18"/>
      <c r="J8" s="18"/>
      <c r="K8" s="18"/>
      <c r="L8" s="18"/>
      <c r="M8" s="14"/>
    </row>
    <row r="9" spans="1:13" ht="15.75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ht="15.75" x14ac:dyDescent="0.25">
      <c r="A10" s="5">
        <v>1</v>
      </c>
      <c r="B10" s="4" t="s">
        <v>22</v>
      </c>
      <c r="C10" s="4">
        <v>3.52</v>
      </c>
      <c r="D10" s="4">
        <v>0.01</v>
      </c>
      <c r="E10" s="4">
        <f>2759.98+492.7</f>
        <v>3252.68</v>
      </c>
      <c r="F10" s="7">
        <v>4448</v>
      </c>
      <c r="G10" s="7">
        <v>1950</v>
      </c>
      <c r="H10" s="4">
        <v>5</v>
      </c>
      <c r="I10" s="4">
        <v>56</v>
      </c>
      <c r="J10" s="4">
        <v>2</v>
      </c>
      <c r="K10" s="4">
        <v>4</v>
      </c>
      <c r="L10" s="4"/>
      <c r="M10" s="4">
        <v>1972</v>
      </c>
    </row>
    <row r="11" spans="1:13" ht="15.75" x14ac:dyDescent="0.25">
      <c r="A11" s="5">
        <v>2</v>
      </c>
      <c r="B11" s="4" t="s">
        <v>21</v>
      </c>
      <c r="C11" s="7">
        <v>5.5</v>
      </c>
      <c r="D11" s="4">
        <v>0.01</v>
      </c>
      <c r="E11" s="4">
        <f>282.86</f>
        <v>282.86</v>
      </c>
      <c r="F11" s="7">
        <v>431</v>
      </c>
      <c r="G11" s="4">
        <v>0</v>
      </c>
      <c r="H11" s="4">
        <v>2</v>
      </c>
      <c r="I11" s="4">
        <v>9</v>
      </c>
      <c r="J11" s="4"/>
      <c r="K11" s="4">
        <v>1</v>
      </c>
      <c r="L11" s="4"/>
      <c r="M11" s="4">
        <v>1957</v>
      </c>
    </row>
    <row r="12" spans="1:13" ht="15.75" x14ac:dyDescent="0.25">
      <c r="A12" s="5">
        <v>3</v>
      </c>
      <c r="B12" s="4" t="s">
        <v>23</v>
      </c>
      <c r="C12" s="4">
        <v>4.46</v>
      </c>
      <c r="D12" s="4">
        <v>0.01</v>
      </c>
      <c r="E12" s="4">
        <f>2739.48+878.5</f>
        <v>3617.98</v>
      </c>
      <c r="F12" s="7">
        <v>4456</v>
      </c>
      <c r="G12" s="4">
        <v>1846.65</v>
      </c>
      <c r="H12" s="4">
        <v>5</v>
      </c>
      <c r="I12" s="4">
        <v>56</v>
      </c>
      <c r="J12" s="4"/>
      <c r="K12" s="4">
        <v>4</v>
      </c>
      <c r="L12" s="4"/>
      <c r="M12" s="4">
        <v>1972</v>
      </c>
    </row>
    <row r="13" spans="1:13" ht="15.75" x14ac:dyDescent="0.25">
      <c r="A13" s="5">
        <v>4</v>
      </c>
      <c r="B13" s="4" t="s">
        <v>24</v>
      </c>
      <c r="C13" s="4">
        <v>5.01</v>
      </c>
      <c r="D13" s="4">
        <v>0.01</v>
      </c>
      <c r="E13" s="4">
        <f>2702.82</f>
        <v>2702.82</v>
      </c>
      <c r="F13" s="7">
        <v>3530</v>
      </c>
      <c r="G13" s="4">
        <v>1846.65</v>
      </c>
      <c r="H13" s="4">
        <v>5</v>
      </c>
      <c r="I13" s="4">
        <v>60</v>
      </c>
      <c r="J13" s="4"/>
      <c r="K13" s="4">
        <v>4</v>
      </c>
      <c r="L13" s="4"/>
      <c r="M13" s="4">
        <v>1973</v>
      </c>
    </row>
    <row r="14" spans="1:13" ht="15.75" x14ac:dyDescent="0.25">
      <c r="A14" s="5">
        <v>5</v>
      </c>
      <c r="B14" s="4" t="s">
        <v>25</v>
      </c>
      <c r="C14" s="4">
        <v>4.9800000000000004</v>
      </c>
      <c r="D14" s="4">
        <v>0.01</v>
      </c>
      <c r="E14" s="4">
        <v>2725.84</v>
      </c>
      <c r="F14" s="7">
        <v>2869.3</v>
      </c>
      <c r="G14" s="4">
        <v>2639.02</v>
      </c>
      <c r="H14" s="4">
        <v>5</v>
      </c>
      <c r="I14" s="4">
        <v>60</v>
      </c>
      <c r="J14" s="4"/>
      <c r="K14" s="4">
        <v>4</v>
      </c>
      <c r="L14" s="4"/>
      <c r="M14" s="4">
        <v>1973</v>
      </c>
    </row>
    <row r="15" spans="1:13" ht="15.75" x14ac:dyDescent="0.25">
      <c r="A15" s="5">
        <v>6</v>
      </c>
      <c r="B15" s="4" t="s">
        <v>33</v>
      </c>
      <c r="C15" s="4">
        <v>5.55</v>
      </c>
      <c r="D15" s="4">
        <v>0.01</v>
      </c>
      <c r="E15" s="4">
        <f>5986.79</f>
        <v>5986.79</v>
      </c>
      <c r="F15" s="7">
        <v>7637</v>
      </c>
      <c r="G15" s="7">
        <v>3160.7666666666664</v>
      </c>
      <c r="H15" s="4">
        <v>9</v>
      </c>
      <c r="I15" s="4">
        <v>108</v>
      </c>
      <c r="J15" s="4"/>
      <c r="K15" s="4">
        <v>3</v>
      </c>
      <c r="L15" s="4">
        <v>3</v>
      </c>
      <c r="M15" s="4">
        <v>1989</v>
      </c>
    </row>
    <row r="16" spans="1:13" ht="15.75" x14ac:dyDescent="0.25">
      <c r="A16" s="5">
        <v>7</v>
      </c>
      <c r="B16" s="4" t="s">
        <v>34</v>
      </c>
      <c r="C16" s="4">
        <v>5.74</v>
      </c>
      <c r="D16" s="4">
        <v>0.01</v>
      </c>
      <c r="E16" s="4">
        <f>5720.65</f>
        <v>5720.65</v>
      </c>
      <c r="F16" s="7">
        <v>7332</v>
      </c>
      <c r="G16" s="4">
        <v>4005.45</v>
      </c>
      <c r="H16" s="4">
        <v>9</v>
      </c>
      <c r="I16" s="4">
        <v>106</v>
      </c>
      <c r="J16" s="4"/>
      <c r="K16" s="4">
        <v>2</v>
      </c>
      <c r="L16" s="4">
        <v>2</v>
      </c>
      <c r="M16" s="4">
        <v>1989</v>
      </c>
    </row>
    <row r="17" spans="1:13" ht="30.75" customHeight="1" x14ac:dyDescent="0.25">
      <c r="A17" s="5">
        <v>8</v>
      </c>
      <c r="B17" s="6" t="s">
        <v>26</v>
      </c>
      <c r="C17" s="7">
        <v>5.5</v>
      </c>
      <c r="D17" s="4">
        <v>0.01</v>
      </c>
      <c r="E17" s="4">
        <f>10004.66+262.6</f>
        <v>10267.26</v>
      </c>
      <c r="F17" s="7">
        <v>11013</v>
      </c>
      <c r="G17" s="4">
        <v>2709.7</v>
      </c>
      <c r="H17" s="4">
        <v>9</v>
      </c>
      <c r="I17" s="4">
        <v>191</v>
      </c>
      <c r="J17" s="4">
        <v>2</v>
      </c>
      <c r="K17" s="4">
        <v>5</v>
      </c>
      <c r="L17" s="4">
        <v>5</v>
      </c>
      <c r="M17" s="4">
        <v>1985</v>
      </c>
    </row>
    <row r="18" spans="1:13" ht="15.75" x14ac:dyDescent="0.25">
      <c r="A18" s="5">
        <v>9</v>
      </c>
      <c r="B18" s="4" t="s">
        <v>27</v>
      </c>
      <c r="C18" s="4">
        <v>5.63</v>
      </c>
      <c r="D18" s="4">
        <v>0.01</v>
      </c>
      <c r="E18" s="4">
        <f>5210.01+425.7</f>
        <v>5635.71</v>
      </c>
      <c r="F18" s="7">
        <v>6798</v>
      </c>
      <c r="G18" s="4">
        <v>3905.73</v>
      </c>
      <c r="H18" s="4">
        <v>16</v>
      </c>
      <c r="I18" s="4">
        <v>71</v>
      </c>
      <c r="J18" s="4">
        <v>5</v>
      </c>
      <c r="K18" s="4">
        <v>1</v>
      </c>
      <c r="L18" s="4">
        <v>2</v>
      </c>
      <c r="M18" s="4">
        <v>1993</v>
      </c>
    </row>
    <row r="19" spans="1:13" ht="15.75" x14ac:dyDescent="0.25">
      <c r="A19" s="5">
        <v>10</v>
      </c>
      <c r="B19" s="4" t="s">
        <v>28</v>
      </c>
      <c r="C19" s="4">
        <v>5.67</v>
      </c>
      <c r="D19" s="4">
        <v>0.01</v>
      </c>
      <c r="E19" s="12">
        <f>7973.28</f>
        <v>7973.28</v>
      </c>
      <c r="F19" s="7">
        <v>9631</v>
      </c>
      <c r="G19" s="7">
        <v>3969.1833333333334</v>
      </c>
      <c r="H19" s="4">
        <v>9</v>
      </c>
      <c r="I19" s="4">
        <v>212</v>
      </c>
      <c r="J19" s="4"/>
      <c r="K19" s="4">
        <v>3</v>
      </c>
      <c r="L19" s="4">
        <v>3</v>
      </c>
      <c r="M19" s="4">
        <v>1988</v>
      </c>
    </row>
    <row r="20" spans="1:13" ht="15.75" x14ac:dyDescent="0.25">
      <c r="A20" s="5">
        <v>11</v>
      </c>
      <c r="B20" s="4" t="s">
        <v>29</v>
      </c>
      <c r="C20" s="4">
        <v>5.78</v>
      </c>
      <c r="D20" s="4">
        <v>0.01</v>
      </c>
      <c r="E20" s="4">
        <f>3612.08</f>
        <v>3612.08</v>
      </c>
      <c r="F20" s="7">
        <v>5210</v>
      </c>
      <c r="G20" s="4">
        <v>2294.8000000000002</v>
      </c>
      <c r="H20" s="4">
        <v>9</v>
      </c>
      <c r="I20" s="4">
        <v>96</v>
      </c>
      <c r="J20" s="4"/>
      <c r="K20" s="4">
        <v>2</v>
      </c>
      <c r="L20" s="4">
        <v>1</v>
      </c>
      <c r="M20" s="4">
        <v>1989</v>
      </c>
    </row>
    <row r="21" spans="1:13" ht="15.75" x14ac:dyDescent="0.25">
      <c r="A21" s="5">
        <v>12</v>
      </c>
      <c r="B21" s="4" t="s">
        <v>30</v>
      </c>
      <c r="C21" s="4">
        <v>5.88</v>
      </c>
      <c r="D21" s="4">
        <v>0.01</v>
      </c>
      <c r="E21" s="7">
        <f>15203.6+119.7</f>
        <v>15323.300000000001</v>
      </c>
      <c r="F21" s="7">
        <v>19467</v>
      </c>
      <c r="G21" s="4">
        <v>9330.4500000000007</v>
      </c>
      <c r="H21" s="4">
        <v>9</v>
      </c>
      <c r="I21" s="4">
        <v>285</v>
      </c>
      <c r="J21" s="4">
        <v>1</v>
      </c>
      <c r="K21" s="4">
        <v>8</v>
      </c>
      <c r="L21" s="4">
        <v>8</v>
      </c>
      <c r="M21" s="4">
        <v>1987</v>
      </c>
    </row>
    <row r="22" spans="1:13" ht="15.75" x14ac:dyDescent="0.25">
      <c r="A22" s="5">
        <v>13</v>
      </c>
      <c r="B22" s="4" t="s">
        <v>31</v>
      </c>
      <c r="C22" s="4">
        <v>5.58</v>
      </c>
      <c r="D22" s="4">
        <v>0.01</v>
      </c>
      <c r="E22" s="4">
        <f>15421.66+207.1</f>
        <v>15628.76</v>
      </c>
      <c r="F22" s="7">
        <v>20211</v>
      </c>
      <c r="G22" s="4">
        <v>7758.6100000000006</v>
      </c>
      <c r="H22" s="4">
        <v>9</v>
      </c>
      <c r="I22" s="4">
        <v>279</v>
      </c>
      <c r="J22" s="4">
        <v>4</v>
      </c>
      <c r="K22" s="4">
        <v>8</v>
      </c>
      <c r="L22" s="4">
        <v>8</v>
      </c>
      <c r="M22" s="4">
        <v>1987</v>
      </c>
    </row>
    <row r="23" spans="1:13" ht="15.75" x14ac:dyDescent="0.25">
      <c r="A23" s="5">
        <v>14</v>
      </c>
      <c r="B23" s="4" t="s">
        <v>32</v>
      </c>
      <c r="C23" s="7">
        <v>5.5</v>
      </c>
      <c r="D23" s="4">
        <v>0.01</v>
      </c>
      <c r="E23" s="4">
        <v>385.71</v>
      </c>
      <c r="F23" s="7">
        <v>406</v>
      </c>
      <c r="G23" s="4">
        <v>0</v>
      </c>
      <c r="H23" s="4">
        <v>2</v>
      </c>
      <c r="I23" s="4">
        <v>8</v>
      </c>
      <c r="J23" s="4"/>
      <c r="K23" s="4">
        <v>1</v>
      </c>
      <c r="L23" s="4"/>
      <c r="M23" s="4">
        <v>1960</v>
      </c>
    </row>
    <row r="24" spans="1:13" ht="15.75" x14ac:dyDescent="0.25">
      <c r="A24" s="5">
        <v>15</v>
      </c>
      <c r="B24" s="4" t="s">
        <v>35</v>
      </c>
      <c r="C24" s="7">
        <v>5.5</v>
      </c>
      <c r="D24" s="4">
        <v>0.01</v>
      </c>
      <c r="E24" s="4">
        <v>215.91</v>
      </c>
      <c r="F24" s="7">
        <v>351</v>
      </c>
      <c r="G24" s="4">
        <v>0</v>
      </c>
      <c r="H24" s="4">
        <v>2</v>
      </c>
      <c r="I24" s="4">
        <v>4</v>
      </c>
      <c r="J24" s="4"/>
      <c r="K24" s="4">
        <v>1</v>
      </c>
      <c r="L24" s="4"/>
      <c r="M24" s="4">
        <v>1960</v>
      </c>
    </row>
    <row r="25" spans="1:13" ht="15.75" x14ac:dyDescent="0.25">
      <c r="A25" s="5">
        <v>16</v>
      </c>
      <c r="B25" s="4" t="s">
        <v>36</v>
      </c>
      <c r="C25" s="7">
        <v>5.5</v>
      </c>
      <c r="D25" s="4">
        <v>0.01</v>
      </c>
      <c r="E25" s="7">
        <v>304.8</v>
      </c>
      <c r="F25" s="7">
        <v>333</v>
      </c>
      <c r="G25" s="4">
        <v>0</v>
      </c>
      <c r="H25" s="4">
        <v>2</v>
      </c>
      <c r="I25" s="4">
        <v>7</v>
      </c>
      <c r="J25" s="4"/>
      <c r="K25" s="4">
        <v>1</v>
      </c>
      <c r="L25" s="4"/>
      <c r="M25" s="4">
        <v>1917</v>
      </c>
    </row>
    <row r="26" spans="1:13" ht="15.75" x14ac:dyDescent="0.25">
      <c r="A26" s="5">
        <v>17</v>
      </c>
      <c r="B26" s="4" t="s">
        <v>37</v>
      </c>
      <c r="C26" s="4">
        <v>3.55</v>
      </c>
      <c r="D26" s="4">
        <v>0.01</v>
      </c>
      <c r="E26" s="7">
        <v>3373.55</v>
      </c>
      <c r="F26" s="7">
        <v>4868</v>
      </c>
      <c r="G26" s="4">
        <v>1070.1099999999999</v>
      </c>
      <c r="H26" s="4">
        <v>5</v>
      </c>
      <c r="I26" s="4">
        <v>65</v>
      </c>
      <c r="J26" s="4"/>
      <c r="K26" s="4">
        <v>5</v>
      </c>
      <c r="L26" s="4"/>
      <c r="M26" s="4">
        <v>1975</v>
      </c>
    </row>
    <row r="27" spans="1:13" ht="15.75" x14ac:dyDescent="0.25">
      <c r="A27" s="5">
        <v>18</v>
      </c>
      <c r="B27" s="4" t="s">
        <v>38</v>
      </c>
      <c r="C27" s="7">
        <v>4</v>
      </c>
      <c r="D27" s="4">
        <v>0.01</v>
      </c>
      <c r="E27" s="4">
        <f>3403.76</f>
        <v>3403.76</v>
      </c>
      <c r="F27" s="7">
        <v>4353</v>
      </c>
      <c r="G27" s="4">
        <v>1223.26</v>
      </c>
      <c r="H27" s="4">
        <v>5</v>
      </c>
      <c r="I27" s="4">
        <v>70</v>
      </c>
      <c r="J27" s="4"/>
      <c r="K27" s="4">
        <v>4</v>
      </c>
      <c r="L27" s="4"/>
      <c r="M27" s="4">
        <v>1969</v>
      </c>
    </row>
    <row r="28" spans="1:13" ht="15.75" x14ac:dyDescent="0.25">
      <c r="A28" s="5">
        <v>19</v>
      </c>
      <c r="B28" s="4" t="s">
        <v>39</v>
      </c>
      <c r="C28" s="7">
        <v>4</v>
      </c>
      <c r="D28" s="4">
        <v>0.01</v>
      </c>
      <c r="E28" s="4">
        <f>4003.26</f>
        <v>4003.26</v>
      </c>
      <c r="F28" s="7">
        <v>5033</v>
      </c>
      <c r="G28" s="4">
        <v>1464.6599999999999</v>
      </c>
      <c r="H28" s="4">
        <v>5</v>
      </c>
      <c r="I28" s="4">
        <v>72</v>
      </c>
      <c r="J28" s="4"/>
      <c r="K28" s="4">
        <v>6</v>
      </c>
      <c r="L28" s="4"/>
      <c r="M28" s="4">
        <v>1973</v>
      </c>
    </row>
    <row r="29" spans="1:13" ht="15.75" x14ac:dyDescent="0.25">
      <c r="A29" s="5">
        <v>20</v>
      </c>
      <c r="B29" s="4" t="s">
        <v>40</v>
      </c>
      <c r="C29" s="4">
        <v>4.26</v>
      </c>
      <c r="D29" s="4">
        <v>0.01</v>
      </c>
      <c r="E29" s="7">
        <f>166.3</f>
        <v>166.3</v>
      </c>
      <c r="F29" s="7">
        <v>264</v>
      </c>
      <c r="G29" s="4">
        <v>0</v>
      </c>
      <c r="H29" s="4">
        <v>2</v>
      </c>
      <c r="I29" s="4">
        <v>6</v>
      </c>
      <c r="J29" s="4"/>
      <c r="K29" s="4">
        <v>1</v>
      </c>
      <c r="L29" s="4"/>
      <c r="M29" s="4">
        <v>1917</v>
      </c>
    </row>
    <row r="30" spans="1:13" ht="15.75" x14ac:dyDescent="0.25">
      <c r="A30" s="5">
        <v>21</v>
      </c>
      <c r="B30" s="4" t="s">
        <v>41</v>
      </c>
      <c r="C30" s="7">
        <v>6</v>
      </c>
      <c r="D30" s="4">
        <v>0.01</v>
      </c>
      <c r="E30" s="7">
        <f>1944.9</f>
        <v>1944.9</v>
      </c>
      <c r="F30" s="7">
        <v>2185</v>
      </c>
      <c r="G30" s="4">
        <v>0</v>
      </c>
      <c r="H30" s="4">
        <v>3</v>
      </c>
      <c r="I30" s="4">
        <v>83</v>
      </c>
      <c r="J30" s="4"/>
      <c r="K30" s="4">
        <v>4</v>
      </c>
      <c r="L30" s="4"/>
      <c r="M30" s="4">
        <v>1956</v>
      </c>
    </row>
    <row r="31" spans="1:13" ht="15.75" x14ac:dyDescent="0.25">
      <c r="A31" s="5">
        <v>22</v>
      </c>
      <c r="B31" s="4" t="s">
        <v>42</v>
      </c>
      <c r="C31" s="4">
        <v>5.65</v>
      </c>
      <c r="D31" s="4">
        <v>0.01</v>
      </c>
      <c r="E31" s="4">
        <f>3797.71+213.9</f>
        <v>4011.61</v>
      </c>
      <c r="F31" s="7">
        <v>6952</v>
      </c>
      <c r="G31" s="4">
        <v>996.2</v>
      </c>
      <c r="H31" s="4">
        <v>15</v>
      </c>
      <c r="I31" s="4">
        <v>78</v>
      </c>
      <c r="J31" s="4">
        <v>2</v>
      </c>
      <c r="K31" s="4">
        <v>1</v>
      </c>
      <c r="L31" s="4">
        <v>2</v>
      </c>
      <c r="M31" s="4">
        <v>1990</v>
      </c>
    </row>
    <row r="32" spans="1:13" ht="15.75" x14ac:dyDescent="0.25">
      <c r="A32" s="5">
        <v>23</v>
      </c>
      <c r="B32" s="4" t="s">
        <v>43</v>
      </c>
      <c r="C32" s="4">
        <v>4.99</v>
      </c>
      <c r="D32" s="4">
        <v>0.01</v>
      </c>
      <c r="E32" s="4">
        <f>3922.99+125.7</f>
        <v>4048.6899999999996</v>
      </c>
      <c r="F32" s="7">
        <v>4951</v>
      </c>
      <c r="G32" s="4">
        <v>887.52</v>
      </c>
      <c r="H32" s="4">
        <v>9</v>
      </c>
      <c r="I32" s="4">
        <v>72</v>
      </c>
      <c r="J32" s="4">
        <v>2</v>
      </c>
      <c r="K32" s="4">
        <v>2</v>
      </c>
      <c r="L32" s="4">
        <v>2</v>
      </c>
      <c r="M32" s="4">
        <v>1993</v>
      </c>
    </row>
    <row r="33" spans="1:13" ht="15.75" x14ac:dyDescent="0.25">
      <c r="A33" s="5">
        <v>24</v>
      </c>
      <c r="B33" s="4" t="s">
        <v>44</v>
      </c>
      <c r="C33" s="4">
        <v>4.9800000000000004</v>
      </c>
      <c r="D33" s="4">
        <v>0.01</v>
      </c>
      <c r="E33" s="4">
        <f>4919.54</f>
        <v>4919.54</v>
      </c>
      <c r="F33" s="7">
        <v>5870</v>
      </c>
      <c r="G33" s="4">
        <v>1322</v>
      </c>
      <c r="H33" s="4">
        <v>10</v>
      </c>
      <c r="I33" s="4">
        <v>81</v>
      </c>
      <c r="J33" s="4"/>
      <c r="K33" s="4">
        <v>2</v>
      </c>
      <c r="L33" s="4">
        <v>2</v>
      </c>
      <c r="M33" s="4">
        <v>2002</v>
      </c>
    </row>
    <row r="34" spans="1:13" ht="15.75" x14ac:dyDescent="0.25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ht="15.75" x14ac:dyDescent="0.25">
      <c r="A35" s="4"/>
      <c r="B35" s="4" t="s">
        <v>3</v>
      </c>
      <c r="C35" s="7"/>
      <c r="D35" s="4"/>
      <c r="E35" s="7">
        <f>SUM(E10:E33)</f>
        <v>109508.04</v>
      </c>
      <c r="F35" s="7">
        <f>SUM(F10:F33)</f>
        <v>138599.29999999999</v>
      </c>
      <c r="G35" s="7">
        <f>SUM(G10:G33)</f>
        <v>52380.76</v>
      </c>
      <c r="H35" s="4"/>
      <c r="I35" s="10">
        <f>SUM(I10:I33)</f>
        <v>2135</v>
      </c>
      <c r="J35" s="10">
        <f t="shared" ref="J35:L35" si="0">SUM(J10:J33)</f>
        <v>18</v>
      </c>
      <c r="K35" s="10">
        <f t="shared" si="0"/>
        <v>77</v>
      </c>
      <c r="L35" s="10">
        <f t="shared" si="0"/>
        <v>38</v>
      </c>
      <c r="M35" s="4"/>
    </row>
    <row r="36" spans="1:13" x14ac:dyDescent="0.25">
      <c r="D36" s="8"/>
      <c r="E36" s="8"/>
    </row>
    <row r="38" spans="1:13" ht="18.75" x14ac:dyDescent="0.3">
      <c r="B38" s="19" t="s">
        <v>46</v>
      </c>
      <c r="G38" s="19" t="s">
        <v>47</v>
      </c>
    </row>
  </sheetData>
  <mergeCells count="16">
    <mergeCell ref="M6:M8"/>
    <mergeCell ref="E6:G6"/>
    <mergeCell ref="E7:E8"/>
    <mergeCell ref="F7:F8"/>
    <mergeCell ref="G7:G8"/>
    <mergeCell ref="H6:L6"/>
    <mergeCell ref="H7:H8"/>
    <mergeCell ref="I7:I8"/>
    <mergeCell ref="J7:J8"/>
    <mergeCell ref="K7:K8"/>
    <mergeCell ref="L7:L8"/>
    <mergeCell ref="B6:B8"/>
    <mergeCell ref="A6:A8"/>
    <mergeCell ref="C6:D6"/>
    <mergeCell ref="C7:C8"/>
    <mergeCell ref="D7:D8"/>
  </mergeCells>
  <pageMargins left="0.23622047244094491" right="0.23622047244094491" top="0.59055118110236227" bottom="0.59055118110236227" header="0" footer="0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Professional</dc:creator>
  <cp:lastModifiedBy>Пользователь Windows</cp:lastModifiedBy>
  <cp:lastPrinted>2024-02-02T09:13:19Z</cp:lastPrinted>
  <dcterms:created xsi:type="dcterms:W3CDTF">2024-01-31T09:27:04Z</dcterms:created>
  <dcterms:modified xsi:type="dcterms:W3CDTF">2025-02-06T08:43:59Z</dcterms:modified>
</cp:coreProperties>
</file>