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5480" windowHeight="9150" tabRatio="819"/>
  </bookViews>
  <sheets>
    <sheet name="для звіту" sheetId="20" r:id="rId1"/>
  </sheets>
  <definedNames>
    <definedName name="_xlnm.Print_Titles" localSheetId="0">'для звіту'!$4:$8</definedName>
  </definedNames>
  <calcPr calcId="144525"/>
</workbook>
</file>

<file path=xl/calcChain.xml><?xml version="1.0" encoding="utf-8"?>
<calcChain xmlns="http://schemas.openxmlformats.org/spreadsheetml/2006/main">
  <c r="L151" i="20" l="1"/>
  <c r="M151" i="20"/>
  <c r="C152" i="20" l="1"/>
  <c r="C151" i="20" l="1"/>
  <c r="G66" i="20" l="1"/>
  <c r="K48" i="20"/>
  <c r="L48" i="20"/>
  <c r="M48" i="20"/>
  <c r="J48" i="20"/>
  <c r="K38" i="20"/>
  <c r="L38" i="20"/>
  <c r="M38" i="20"/>
  <c r="J38" i="20"/>
  <c r="M76" i="20" l="1"/>
  <c r="D151" i="20"/>
  <c r="E151" i="20"/>
  <c r="F151" i="20"/>
  <c r="G151" i="20"/>
  <c r="H151" i="20"/>
  <c r="I151" i="20"/>
  <c r="J151" i="20"/>
  <c r="K151" i="20"/>
  <c r="L71" i="20" l="1"/>
  <c r="L86" i="20" s="1"/>
  <c r="M71" i="20"/>
  <c r="M86" i="20" s="1"/>
  <c r="L131" i="20" l="1"/>
  <c r="M131" i="20"/>
  <c r="L96" i="20"/>
  <c r="M96" i="20"/>
  <c r="L145" i="20" l="1"/>
  <c r="M145" i="20"/>
  <c r="K34" i="20"/>
  <c r="L34" i="20"/>
  <c r="M34" i="20"/>
  <c r="J25" i="20"/>
  <c r="K25" i="20"/>
  <c r="L25" i="20"/>
  <c r="M25" i="20"/>
  <c r="J21" i="20"/>
  <c r="K21" i="20"/>
  <c r="L21" i="20"/>
  <c r="M21" i="20"/>
  <c r="K15" i="20"/>
  <c r="L15" i="20"/>
  <c r="M15" i="20"/>
  <c r="J15" i="20"/>
  <c r="L152" i="20" l="1"/>
  <c r="M152" i="20"/>
  <c r="I21" i="20"/>
  <c r="E15" i="20"/>
  <c r="D15" i="20"/>
  <c r="C15" i="20"/>
  <c r="F48" i="20"/>
  <c r="G48" i="20"/>
  <c r="H48" i="20"/>
  <c r="I48" i="20"/>
  <c r="E48" i="20"/>
  <c r="E38" i="20"/>
  <c r="E71" i="20"/>
  <c r="F38" i="20"/>
  <c r="F71" i="20"/>
  <c r="F76" i="20"/>
  <c r="G38" i="20"/>
  <c r="G71" i="20"/>
  <c r="G76" i="20"/>
  <c r="H38" i="20"/>
  <c r="H71" i="20"/>
  <c r="H76" i="20"/>
  <c r="I38" i="20"/>
  <c r="I71" i="20"/>
  <c r="I76" i="20"/>
  <c r="J71" i="20"/>
  <c r="J76" i="20"/>
  <c r="K71" i="20"/>
  <c r="K76" i="20"/>
  <c r="D38" i="20"/>
  <c r="D48" i="20"/>
  <c r="D71" i="20"/>
  <c r="D76" i="20"/>
  <c r="D83" i="20"/>
  <c r="H131" i="20"/>
  <c r="I131" i="20"/>
  <c r="J131" i="20"/>
  <c r="K131" i="20"/>
  <c r="F131" i="20"/>
  <c r="F96" i="20"/>
  <c r="G131" i="20"/>
  <c r="G96" i="20"/>
  <c r="H96" i="20"/>
  <c r="I96" i="20"/>
  <c r="J96" i="20"/>
  <c r="E131" i="20"/>
  <c r="E96" i="20"/>
  <c r="J34" i="20"/>
  <c r="E25" i="20"/>
  <c r="E21" i="20"/>
  <c r="C131" i="20"/>
  <c r="C96" i="20"/>
  <c r="D131" i="20"/>
  <c r="D96" i="20"/>
  <c r="K96" i="20"/>
  <c r="A12" i="20"/>
  <c r="A13" i="20" s="1"/>
  <c r="F15" i="20"/>
  <c r="G15" i="20"/>
  <c r="H15" i="20"/>
  <c r="I15" i="20"/>
  <c r="C21" i="20"/>
  <c r="D21" i="20"/>
  <c r="F21" i="20"/>
  <c r="G21" i="20"/>
  <c r="H21" i="20"/>
  <c r="C25" i="20"/>
  <c r="D25" i="20"/>
  <c r="F25" i="20"/>
  <c r="G25" i="20"/>
  <c r="H25" i="20"/>
  <c r="I25" i="20"/>
  <c r="A28" i="20"/>
  <c r="C34" i="20"/>
  <c r="D34" i="20"/>
  <c r="E34" i="20"/>
  <c r="F34" i="20"/>
  <c r="G34" i="20"/>
  <c r="H34" i="20"/>
  <c r="I34" i="20"/>
  <c r="C38" i="20"/>
  <c r="A45" i="20"/>
  <c r="C48" i="20"/>
  <c r="A62" i="20"/>
  <c r="A66" i="20"/>
  <c r="A68" i="20" s="1"/>
  <c r="A69" i="20" s="1"/>
  <c r="A71" i="20" s="1"/>
  <c r="A74" i="20" s="1"/>
  <c r="A76" i="20" s="1"/>
  <c r="C71" i="20"/>
  <c r="C76" i="20"/>
  <c r="A90" i="20"/>
  <c r="A92" i="20" s="1"/>
  <c r="A94" i="20" s="1"/>
  <c r="A131" i="20"/>
  <c r="F145" i="20"/>
  <c r="C86" i="20" l="1"/>
  <c r="D145" i="20"/>
  <c r="K86" i="20"/>
  <c r="J86" i="20"/>
  <c r="E86" i="20"/>
  <c r="H86" i="20"/>
  <c r="I86" i="20"/>
  <c r="K145" i="20"/>
  <c r="C145" i="20"/>
  <c r="G86" i="20"/>
  <c r="F86" i="20"/>
  <c r="F152" i="20" s="1"/>
  <c r="I145" i="20"/>
  <c r="G145" i="20"/>
  <c r="G152" i="20" s="1"/>
  <c r="E145" i="20"/>
  <c r="H145" i="20"/>
  <c r="J145" i="20"/>
  <c r="J152" i="20" s="1"/>
  <c r="D86" i="20"/>
  <c r="D152" i="20" s="1"/>
  <c r="E152" i="20" l="1"/>
  <c r="I152" i="20"/>
  <c r="K152" i="20"/>
  <c r="H152" i="20"/>
</calcChain>
</file>

<file path=xl/sharedStrings.xml><?xml version="1.0" encoding="utf-8"?>
<sst xmlns="http://schemas.openxmlformats.org/spreadsheetml/2006/main" count="212" uniqueCount="184">
  <si>
    <t>Тротуар по вул. Харківській від спуску до озера Чеха до ресторану грузинської кухні</t>
  </si>
  <si>
    <t>проведення санітарних заходів та благоустрою у прибрежних смугах річок, реконструкція технологічних вузлів та обладнання міських очисних споруд</t>
  </si>
  <si>
    <t>Встановлення світильників системи вуличного освітлення в дворі будинків № 21 та 25 по просп. Т. Шевченка</t>
  </si>
  <si>
    <t>Виділення в натурі прибудинкових територій</t>
  </si>
  <si>
    <t>Реконструкція підземного переходу на перехресті вулиць Героїв Сталінграду та Харківської</t>
  </si>
  <si>
    <t>Всього</t>
  </si>
  <si>
    <t>Управління капітального будівництва та дорожнього господарства Сумської міської ради</t>
  </si>
  <si>
    <t>Ремонт території навчальних закладів (НВК 34) (асфальтового покриття )</t>
  </si>
  <si>
    <t>Програма розвитку молоді «За здоровий спосіб життя»: розвиток та популяризація фізкультури</t>
  </si>
  <si>
    <t>Програма патріотичного виховання молоді.</t>
  </si>
  <si>
    <t>Відділ у справах молоді та спорту Сумської міської ради</t>
  </si>
  <si>
    <t>Благоустрій двору по вул. Іллінська,35</t>
  </si>
  <si>
    <t>Благоустрій двору Комсомольська, 53</t>
  </si>
  <si>
    <t>Ремонт каналізації в теплопункті будинка у 1 під’їзді будинку №3 по вул.Привокзальній, ремонт під'їздів, будинку</t>
  </si>
  <si>
    <t>Капітальний ремонт та реконструкцію внутрішньо дворових доріг біля будинку по вул.Металургів,17</t>
  </si>
  <si>
    <t>Капітальний ремонт вул. Комсомольська</t>
  </si>
  <si>
    <t>Ямковий ремонт асфальтового покриття шляху від перехрестя вул. Черновола – Павлова до перехресть вул. Павлова – Комсомольська.</t>
  </si>
  <si>
    <t>Ремонт доріг та внутрішньобудинкових доріг, в т.ч.:</t>
  </si>
  <si>
    <t xml:space="preserve">Ямковий ремонт асфальтового покриття внутрішньобудинкової дороги біля буд. № 21 та 23 по просп.Шевченка.      </t>
  </si>
  <si>
    <t>Управління архітектури Сумської міської ради</t>
  </si>
  <si>
    <t>Управління освіти та науки Сумської міської ради</t>
  </si>
  <si>
    <t>Збільшення фінансування шкіл та дитячих садочків для покращення їх матеріальної бази та припинення практики збирання «батьківських» коштів</t>
  </si>
  <si>
    <t>Зробити дієвою програму із заміни вікон у школах та дитсадках</t>
  </si>
  <si>
    <t>Максимально розширити рухомий склад тролейбусного депо</t>
  </si>
  <si>
    <t xml:space="preserve">Розробка програми гідравлічних розрахунків водогонів, каналізаційних мереж </t>
  </si>
  <si>
    <t>Проведення енергоаудиту в бюджетній сфері</t>
  </si>
  <si>
    <t>Виділення в натурі природоохоронних зон</t>
  </si>
  <si>
    <t>Ремонт ліфтів</t>
  </si>
  <si>
    <t>Запровадження механізму участі співвласників багатоквартирних будинків  м. Суми у співфінансуванні поточних, капітальних ремонтів (реконструкції, модернізації)</t>
  </si>
  <si>
    <t>Розвиток велоінфраструктури</t>
  </si>
  <si>
    <t>№ з/п</t>
  </si>
  <si>
    <t>Результати розгляду пропозицій</t>
  </si>
  <si>
    <t>Відділ транспорту, зв’язку та телекомунікаційних послуг Сумської міської ради</t>
  </si>
  <si>
    <t>Модернізація опалювальної системи (котельня НВК 34)</t>
  </si>
  <si>
    <t>Відділ культури та туризму Сумської міської ради</t>
  </si>
  <si>
    <t>Підтримка куьтурно-освітніх закладів</t>
  </si>
  <si>
    <t>Департамент забезпечення ресурсних платежів Сумської міської ради</t>
  </si>
  <si>
    <t>Програма підтримки малого та середнього бізнесу: 1% від бюджету розвитку направляти на підтримку стартапів</t>
  </si>
  <si>
    <t xml:space="preserve">Побудова та розміщення інфраструктури розвитку малого та середнього бізнесу на занедбаних  площах колишніх промислових підприємств </t>
  </si>
  <si>
    <t>КП "Міськводоканал"</t>
  </si>
  <si>
    <t>Реконструкція пішохідної доріжки біля оз. Чеха з влаштуванням лінії освітлення</t>
  </si>
  <si>
    <t>Капітальний ремонт будинку №25 по вул. Новомістенській (кв.88,63,83)</t>
  </si>
  <si>
    <t>Ремонт підбудинкової каналізації, дах будинка,пров. Інститутський, будинки № 3</t>
  </si>
  <si>
    <t>Ремонт вулиць Новомістенська, буд. 27-37, пофарбувати фасади домів.</t>
  </si>
  <si>
    <t>Капітальний ремонт будинку пер.Суджанський,20 , кв.57</t>
  </si>
  <si>
    <t>Покращення вуличного та дворового освітлення, в т.ч.:</t>
  </si>
  <si>
    <t>Встановлення урн по вул.Засумській</t>
  </si>
  <si>
    <t>Металургів,17</t>
  </si>
  <si>
    <t>Ковпака,45</t>
  </si>
  <si>
    <t>Встановлення зупинки по вул.Ковпака</t>
  </si>
  <si>
    <t>Ремонт тротуарів, пішохідних доріжок, в т.ч.:</t>
  </si>
  <si>
    <t xml:space="preserve">Доріжка біля 61 буд. вул. Ковпака </t>
  </si>
  <si>
    <t>Будівництво тротуару біля мосту через Сумку по вул. Чорновола</t>
  </si>
  <si>
    <t>Капітальний ремонт житлового будинку по в.Баумана,14</t>
  </si>
  <si>
    <t xml:space="preserve">Ремонт тротуару по вул. Горького </t>
  </si>
  <si>
    <t>Ремонт пішохідної доріжки по вул.СКД  від ринка до банка Кредит Дніпро</t>
  </si>
  <si>
    <t>Встановлення лічильників тепла на житлових будинках, в т.ч. по в.Металургів,17</t>
  </si>
  <si>
    <t>Ремонт тротуару по проспекту Шевченка,2</t>
  </si>
  <si>
    <t>РАЗОМ</t>
  </si>
  <si>
    <t>Удосконалення програма екології міста (очисні споруди, проблема річок Псел, Сумка, Стрілка,оз.Чеха, утилізація сміття)</t>
  </si>
  <si>
    <t>Ремонт освітлення  по вул. Г.Кондратьєва 35 – 37</t>
  </si>
  <si>
    <t>Кількість звернень</t>
  </si>
  <si>
    <t>Роз'яснювальний характер</t>
  </si>
  <si>
    <t xml:space="preserve">Ремонт дороги вул. Псельська/Укладання дороги біля будинку за адресою вул. Прокоф`єва, 25/2./Укладання дороги біля будинку за адресою вул. Заливна, 1/3. </t>
  </si>
  <si>
    <t>Ремонту прибудинкової дороги по вул.Привокзальній,3</t>
  </si>
  <si>
    <t>Категорія питань</t>
  </si>
  <si>
    <t>Кількість питань</t>
  </si>
  <si>
    <t>Проведення аудиту комунального майна</t>
  </si>
  <si>
    <t>Запровадження здорового способу життя молоді</t>
  </si>
  <si>
    <t>Патріотичне виховання молоді</t>
  </si>
  <si>
    <t>Відділ охорони здоров’я Сумської міської ради</t>
  </si>
  <si>
    <t>Створення електронного реєстру пацієнта</t>
  </si>
  <si>
    <t>Проведення аудиту закладів охорони здоров`я стосовно матеріально-технічного забезпечення</t>
  </si>
  <si>
    <t>Ремонт дороги по вул. Г.Кондратьєва 35 - 37</t>
  </si>
  <si>
    <t>Ремонт дороги по вул. Павлова</t>
  </si>
  <si>
    <t>Ремонт двору по вул. Садова, буд. 53</t>
  </si>
  <si>
    <t>Благоустрій двору по вул. Садова, 32</t>
  </si>
  <si>
    <t>Будівництво доріг та ліній освітлення 12 МР, в т.ч. встановлення світлофорних об’єктів (перехрестя вул.Інтернаціоналістів та Д.Коротченко)</t>
  </si>
  <si>
    <t>Ремонт труби в підвалі в під'їзді №1 будинку №16 по вулиці Леваневського</t>
  </si>
  <si>
    <t>Капітальний ремонт вул. Шевченка (проїжджої та пішохідної частин)</t>
  </si>
  <si>
    <t>Ремонт вулиць Новомістенська, буд. 27-37</t>
  </si>
  <si>
    <t xml:space="preserve">Будівництво бассейнна на місті фабрики «Спецодяг» </t>
  </si>
  <si>
    <t>Ремонт тротуарів та доріг по пров.Інститутський,3,9,16,32,59</t>
  </si>
  <si>
    <t>між будинком №3 пров.Інститутський та буд.17 вул.Троїцька</t>
  </si>
  <si>
    <t>Будівництво дитячого садка у 12 МР</t>
  </si>
  <si>
    <t>розробка ПКД</t>
  </si>
  <si>
    <t>Ремонт дороги біля 22 школи</t>
  </si>
  <si>
    <t>Доріжка від 61 буд. вул. Ковпака</t>
  </si>
  <si>
    <t>Ремонт дороги в районі дому № 37 по вул. Г.Кондратьєва</t>
  </si>
  <si>
    <t>Не враховано/Не виконано</t>
  </si>
  <si>
    <t>Енергообстеження будинків, відновлення техдокументації будинків ОСББ</t>
  </si>
  <si>
    <t>Влаштування автостоянок у дворах будинків(буд.№19 вул.Газ.Правди)</t>
  </si>
  <si>
    <t>Будівництво дитячих майданчиків, в т.ч.:</t>
  </si>
  <si>
    <t xml:space="preserve">вул. Ковпака буд. 47-53  </t>
  </si>
  <si>
    <t>вул. Садова, 32.</t>
  </si>
  <si>
    <t>Біля школи №15.</t>
  </si>
  <si>
    <t>Територія ДНЗ «Сумське Вище професійне училище будівництва та автотранспорту», за адресою Перевулок Баумана, 12</t>
  </si>
  <si>
    <t xml:space="preserve"> вул. Іллінська, буд. 12</t>
  </si>
  <si>
    <t>вул. Іллінська, 51-1</t>
  </si>
  <si>
    <t>вул.Металургів,17</t>
  </si>
  <si>
    <t xml:space="preserve">просп. Т. Шевченка,буд.19,21, 23  </t>
  </si>
  <si>
    <t>вул.Привокзальна,3</t>
  </si>
  <si>
    <t>вул.Комсомольська</t>
  </si>
  <si>
    <t>Ремонт двору по вул. ул. Горького 23/1</t>
  </si>
  <si>
    <t>Ремонт двору по вул. Комсомольська, 53</t>
  </si>
  <si>
    <t>Ремонт дороги  на площі Троїцькій та з’їзду з площі по вул. Лучанській у напрямку дитячого садка .</t>
  </si>
  <si>
    <t>Ремонт дороги вздовж будинку по вулиці Леваневського 16, а також розгалудження на вулицю Рибалка </t>
  </si>
  <si>
    <t>Ремонт дороги в районі будинку № 19 вул. Газ. Правда</t>
  </si>
  <si>
    <t>Ремонт дороги ул.Берестова, 35</t>
  </si>
  <si>
    <t>Ремонт дороги по вул. Соколина</t>
  </si>
  <si>
    <t>Ремонт дороги за адресою вул. Пушкіна від пер. В. Чорновола до вул. Садової</t>
  </si>
  <si>
    <t>Ремонт дороги по вул. Комсомольська  176А</t>
  </si>
  <si>
    <t>поточний ремонт доріг</t>
  </si>
  <si>
    <t>поточний ремонт вулично-дорожньої мережі</t>
  </si>
  <si>
    <t>виконано за рахунок коштів ПП"Рубін"</t>
  </si>
  <si>
    <t>частково</t>
  </si>
  <si>
    <t>встановлення лічильника по в.Металургів,17</t>
  </si>
  <si>
    <t>Житлово-комунальне господарства (ремонт будинків, під’їздів, тротуарів, каналізаційних систем, тощо),  в т.ч.:</t>
  </si>
  <si>
    <t xml:space="preserve">До титульного списку капітального ремонту житлового фонду фонду на 2017 рік включені роботи по капітальному ремонту ліфта у 2-му підїзді.  </t>
  </si>
  <si>
    <t>Виходячи з цінових тарифів та з огляду на забезпечення нормованого теплового режиму у закладі, на сьогодні перехід до централізованого опалення є недоцільним.</t>
  </si>
  <si>
    <t xml:space="preserve">Кількість пропозицій, по яким були проведені роботи в 2016 році </t>
  </si>
  <si>
    <t xml:space="preserve">виготовлення техдокументації будинків </t>
  </si>
  <si>
    <t>Освітлення біля школи №22</t>
  </si>
  <si>
    <t xml:space="preserve"> В ході обстеження було з'ясовано , що будинки за адресою вул.Новомістенська 27,37 цегляні, фарбування фасадів недоцільне.</t>
  </si>
  <si>
    <t>проектно-кошторисна документація</t>
  </si>
  <si>
    <t>дороги, лінії освітлення</t>
  </si>
  <si>
    <t>Встановлення світильників системи вуличного освітлення від перехрестя вул. Чорновола – Павлова до перехресть вул. Павлова – Комсомольська</t>
  </si>
  <si>
    <t xml:space="preserve">виготовлення техдокументації на земельні ділянки житлових будинків </t>
  </si>
  <si>
    <t>В 2016р. ТОВ "КК "ДОМКОМ СУМИ" виконано ремонт покрівлі та ремонт стиків панелей.</t>
  </si>
  <si>
    <t>частково - ДНЗ № 21, 23, 2, 22, 33, ЗОШ №20, ССШ № 9</t>
  </si>
  <si>
    <t>проведення санітарних заходів та благоустрою у прибрежних смугах річок</t>
  </si>
  <si>
    <t>Встановлення урн по вул. Засумській не передбачено - район приватного сектору.</t>
  </si>
  <si>
    <t>кап.ремонт зупинки громадського транспорту "Житловий масив" по вул.Ковпака (у напрямку проспекту Курський)-встановлення павільону</t>
  </si>
  <si>
    <t>Примітки</t>
  </si>
  <si>
    <t>лінії освітлення</t>
  </si>
  <si>
    <t>вул.Ковпака, 53</t>
  </si>
  <si>
    <t xml:space="preserve">Розробка містобудівної документації в частині детального плану території для уточнення основних положень затвердженого генерального плану та схеми зонування території м. Суми, а саме:
- Вул. Ковпака, вул. 40 р. Жовтня (в районі школи 22); 
- Вул. Герасима Кондратьєва, пр. Козацький (старий аеропорт стара типографія);                                                                                                                                                                                                       - Територія заводу «КРЗ»;
- Територія заводу «Сумського м’ясокомбінату»;
- Територія заводу «Селмі»;                                                                                                                                                                                                                                                                                                                    -Території,  які передбачені згідно чинного законодавства України, для виділення земельних ділянок учасникам АТО. Розроблення плану детального планування території (район вул. Матроса Залізняка та вул. М.Кощія)
</t>
  </si>
  <si>
    <t xml:space="preserve">вул. Ковпака, вул. 40 р. Жовтня (в районі школи 22);  територія заводу "КРЗ",  заводу "Сумського м'ясокомбінату", заводу "Селмі". </t>
  </si>
  <si>
    <t>Кошти будуть виділені після затвердження "Порядку виділення та використання коштів бюджету міста Суми на фінансову допомогу суб’єктам малого і середнього підприємництва".</t>
  </si>
  <si>
    <t>Сума, млн.грн.</t>
  </si>
  <si>
    <t>Касові видатки за 2016 рік (станом на 01.01.2017)</t>
  </si>
  <si>
    <t xml:space="preserve">Парк комунальних автобусів поповнено на 8 одиниць. Закупівля тролейбусів не відбулася, в зв’язку з відхиленням  тендеру.
</t>
  </si>
  <si>
    <t xml:space="preserve">ТОВ «КК «ДОМКОМ СУМИ» виконано ремонт покрівлі загальним обсягом 51,85 м2. Виконані роботи по усуненню протікання трубопроводу опалення (ремонт засувки). </t>
  </si>
  <si>
    <t xml:space="preserve"> ТОВ "КК "ДОМКОМ СУМИ" виконано ремонт стиків панелей загальним обсягом 32 м/п, ремонт покрівлі обсягом 90 м2.</t>
  </si>
  <si>
    <t>ТОВ "КК "ДомКом Суми" виконано частковий ремонт покрівлі над кв. №43, 58, 60 до 62,5 м2 та примикання до 7 м/п.  Скарг на незадовільний стан покрівлі від мешканців житлового будинку №3 по пров. Інститутський до підприємства не надходило.</t>
  </si>
  <si>
    <t xml:space="preserve">З метою регулювання споживання теплової енергії відповідно до графіку роботи закладів, погодних умов в ДНЗ № 21, 23, 2, 22, 33, ЗОШ №20, ССШ № 9 встановлено автоматику регулювання тепла, погодні регулятори.
</t>
  </si>
  <si>
    <t>У пропозиції відсутні конкретні адреси, по яким необхідно встановити дитячі майданчики. За вказаними у зверненні телефонами не вдалося з'ясувати необхідну інформацію.</t>
  </si>
  <si>
    <t xml:space="preserve">Розробка містобудівної документації в частині детального плану території для уточнення основних положень затвердженого генерального плану та схеми зонування території м. Суми: </t>
  </si>
  <si>
    <t>розробка проектно-кошторисної документації, експертиза проекту по об'єкту "Кап.ремонт мереж зовнішнього освітлення від Театральної площі до 20р.Перемоги" (вздовж проїзжої частини)</t>
  </si>
  <si>
    <t>реконструкція ліній освітлення віл житлового будинку №81 А по вул. Ковпака до КУ СЗОШ І-ІІІ ступенів №22 по вул. Ковпака, 57 (розробка проектно-кошторисної документації)</t>
  </si>
  <si>
    <t>частково: тепловізійне обстеження зовнішніх огороджуючих конструкцій ДМШ №1, філії біблеотек №4, №11</t>
  </si>
  <si>
    <t>капітальний ремонт системи опалення (облаштування системи автоматичного регулювання споживання тепла): ДНЗ №№ 14, 24, 29, Спецшкола, ЗОШ №№ 4, 19, 13, 17, 18, 21, ССШ №№ 1, 7, ЦЕНТУМ.</t>
  </si>
  <si>
    <t>проектно-кошторисна документація по об'єкту "Капітальний ремонт зупинки громадського транспорту "Житловий масив" по вул.Ковпака (у напрямку проспекту Курський)-встановлення павільону"</t>
  </si>
  <si>
    <t xml:space="preserve">В 2017 році ТОВ «Сумитеплоенерго» буде встановлювати теплові лічильники в житлових будинках за рахунок інвестиційної програми підприємства.
З міського бюджету у 2017 році передбачені кошти в сумі 1,0 млн. грн. на встановлення теплових  лічильники в житлових будинках в зоні обслуговування Дирекції Котельної північного промвузла СНВО.
</t>
  </si>
  <si>
    <t xml:space="preserve">Рішенням Сумської міської ради від 05.10.2016 р. №1162-МР затверджено Положення про дольову участь співвласників у поточному, капітальному ремонтах (реконструкції, модернізації) в багатоквартирних житлових будинках м. Суми. 
</t>
  </si>
  <si>
    <t>розробка проектно-кошторисної документації</t>
  </si>
  <si>
    <t>капітальний ремонт тротуарів з влаштуванням велосипедних доріжок, в т.ч. розробка проектно-кошторисної документації</t>
  </si>
  <si>
    <t>Передбачено в міському бюджеті на 2016 рік  (з урахуванням змін)</t>
  </si>
  <si>
    <t xml:space="preserve">Протягом 2016 року за рахунок коштів державного, міського бюджетів та Північної екологічної фінансової корпорації (НЕФКО) у навчально- виховних закладах м. Суми замінено 5,6 тис. кв.м віконних блоків.  Станом на 01.01.2017 стовідсотково замінено старі віконні блоки на енергоефективні в ДНЗ № 2, ДНЗ № 7, ДНЗ № 12, ДНЗ № 14 ДНЗ № 27, НВК ДНЗ № 42, ССШ № 2, ЗОШ № 5, Піщанській школі, Верхньо-Піщанській школі. </t>
  </si>
  <si>
    <t>розробка проектно-кошторисної документації по об'єкту "Кап.ремонт мереж зовнішнього освітлення від Театральної площі до 20р.Перемоги" (вздовж проїзжої частини)</t>
  </si>
  <si>
    <t xml:space="preserve">Виконано частково поточний ремонт: КП "Міськсвітло" встановлено 9 сучасних світильників по вул. Чорновола ( на перехрестях): від перехрестя з вул.Пролетарською до перехрестя з вул. Пушкіна. </t>
  </si>
  <si>
    <t xml:space="preserve">Виконано частково:  КП "Міськсвітло" встановлено 2 світлодіодні світильники за рахунок поточного ремонту. </t>
  </si>
  <si>
    <t>Капітальний ремонт даху, заміна бойлер, ремонт внутрішньобудинкові мережі в будинку по вул.Металургів,17</t>
  </si>
  <si>
    <t>До титульного списку капітального ремонту житлового фонду на 2017 рік за кошти міського бюджету включені роботи по капітальному ремонту, а саме (заміні) водопідігрівача.</t>
  </si>
  <si>
    <t xml:space="preserve"> За інформацією ТОВ "КК "ДомКомСуми" каналізаційна мережа перебуває у задовільному технічному стані, функціонує в нормальному режимі, ремонту не потребує. </t>
  </si>
  <si>
    <t xml:space="preserve">Обладнання всіх комунальних установ та закладів системами автоматичного регулювання розподілу теплоносіїв в залежності від зовнішньої температури </t>
  </si>
  <si>
    <t>встановлення світлофору на перх.вул.Інетрнаціоналістів та І.Сірка; будівництво дороги по кільцю мікрорайону (експертиза проекту, розробка ПКД, утримання замовника, будівельні роботи)</t>
  </si>
  <si>
    <t>Реконструкція  двору, за адресою: Іллінська, 51-1, 51В, 51Г і по вул. В.Чорновола, 55</t>
  </si>
  <si>
    <t>Ремонт дороги за адресою вул. Першотравнева (від перехрестя) та вул. В.Чорновола (до перехрестя вул. Баумана)</t>
  </si>
  <si>
    <t>Додаток до інформації</t>
  </si>
  <si>
    <t>Обсяг коштів передбачених в міському бюджеті на 2017 рік (з урахуванням змін)</t>
  </si>
  <si>
    <t>заходи щодо відновлення і підтримання сприятливого гідрологічного режиму та санітарного стану водних об'єктів, реконструкція технологічних вузлів та обладнання міських очисних споруд</t>
  </si>
  <si>
    <t xml:space="preserve">
</t>
  </si>
  <si>
    <t xml:space="preserve"> відповідно до Програми регулювання містобудівної діяльності, рішення СМР  від 24.02.2016  №367-МР.</t>
  </si>
  <si>
    <t xml:space="preserve"> від 28.09.16 №1116-МР «Про розроблення містобудівної документації «Детальний план території у межах вулиць Михайла Кощія, Миколи Данька, Проектної №12 у м. Суми»».                                                                                                                                                                                                                                                                                                                                                                          З метою поліпшення житлових умов жителів міста, учасників АТО та членів сімей загиблих воїнів АТО, для планування території  для будівництва житлових будинків 29.03.2017 прийнята Програма регулювання містобудівної діяльності, затверджена рішенням Сумської міської ради №1955-МР, </t>
  </si>
  <si>
    <t>«Детальний план території у межах вулиць Михайла Кощія, Миколи Данька, Проектної №12 у м. Суми»; «Детальний план мікрорайону між вулицями Нахімова, Проектна №9, Соколина, Проектна №10 у м. Суми»; «Детальний план території  по проспекту Козацькому – вулиці Герасима Кондратьєва у
м. Суми».</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</si>
  <si>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2016 рік та Програми економічного і соціального розвитку міста Суми на 2016 рік                                                                                                                                                                                                 станом на 01.01.2017
</t>
  </si>
  <si>
    <t>заміна віконних блоків та дверей, реконструкція та кап. ремонт будівель з заміною віконних блоків (кошти міського бюджету, субвенція з  державного бюджету, Північної Екологічної Фінансової корпорації (НЕФКО) (заміна віконних блоків, як окремий захід в бюджеті не виділено)</t>
  </si>
  <si>
    <t>В 2016 році були прийняті рішення Сумської міської ради: від 28.09.16 №1136-МР «Про розроблення містобудівної документації «Детальний план території по проспекту Козацькому – вулиці Г. Кондратьєва у м. Суми»», від 28.09.16 №1102-МР «Про розроблення містобудівної документації «Детальний план мікрорайону між вулицями Нахімова, проектна №9, Соколина, Проектна №10»» (планування території  для будівництва будинків з метою поліпшення житлових умов учасників АТО та членів сімей загиблих воїнів АТО);</t>
  </si>
  <si>
    <t>Розроблення містобудівної документації «Детальний план території між вулицею Михайла Кощія та гідрокар’єром у м. Суми»,  «Детальний план території багатоквартирної житлової  забудови в районі вулиці Нахімова»  (планування території  для будівництва будинків з метою поліпшення житлових умов учасників АТО та членів сімей загиблих воїнів АТО)</t>
  </si>
  <si>
    <t xml:space="preserve"> вул. Чорновола, 78.</t>
  </si>
  <si>
    <t xml:space="preserve">відповідно до якої передбачено кошти в міському бюджеті в сумі 1,2 млн.грн. на розроблення містобудівної документації (детальні плани територій), в т.ч. на розроблення топогеодезичної зйомки:
</t>
  </si>
  <si>
    <t>(частково: видатки по встановленню теплових лічильників в 7 житлових будинках; виготовлення проектно-кошторисної документації по встановленнню теплових лічильників в 6 житлових будинках)</t>
  </si>
  <si>
    <r>
      <t>Департамент інфраструктури міста</t>
    </r>
    <r>
      <rPr>
        <sz val="20"/>
        <rFont val="Times New Roman"/>
        <family val="1"/>
        <charset val="204"/>
      </rPr>
      <t xml:space="preserve"> </t>
    </r>
    <r>
      <rPr>
        <b/>
        <sz val="20"/>
        <rFont val="Times New Roman"/>
        <family val="1"/>
        <charset val="204"/>
      </rPr>
      <t>Сумської міської ради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</si>
</sst>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7" x14ac:knownFonts="1">
    <font>
      <sz val="10"/>
      <name val="Arial Cyr"/>
      <charset val="204"/>
    </font>
    <font>
      <sz val="8"/>
      <name val="Arial Cyr"/>
      <charset val="204"/>
    </font>
    <font>
      <b/>
      <sz val="14"/>
      <name val="Times New Roman"/>
      <family val="1"/>
      <charset val="204"/>
    </font>
    <font>
      <b/>
      <sz val="14"/>
      <name val="Arial Cyr"/>
      <charset val="204"/>
    </font>
    <font>
      <sz val="14"/>
      <name val="Times New Roman"/>
      <family val="1"/>
      <charset val="204"/>
    </font>
    <font>
      <sz val="14"/>
      <name val="Arial Cyr"/>
      <charset val="204"/>
    </font>
    <font>
      <b/>
      <sz val="16"/>
      <name val="Times New Roman"/>
      <family val="1"/>
      <charset val="204"/>
    </font>
    <font>
      <b/>
      <sz val="18"/>
      <name val="Times New Roman"/>
      <family val="1"/>
      <charset val="204"/>
    </font>
    <font>
      <sz val="16"/>
      <name val="Times New Roman"/>
      <family val="1"/>
      <charset val="204"/>
    </font>
    <font>
      <sz val="16"/>
      <name val="Arial Cyr"/>
      <charset val="204"/>
    </font>
    <font>
      <b/>
      <sz val="16"/>
      <name val="Arial Cyr"/>
      <charset val="204"/>
    </font>
    <font>
      <sz val="18"/>
      <name val="Times New Roman"/>
      <family val="1"/>
      <charset val="204"/>
    </font>
    <font>
      <sz val="18"/>
      <name val="Arial Cyr"/>
      <charset val="204"/>
    </font>
    <font>
      <sz val="20"/>
      <name val="Times New Roman"/>
      <family val="1"/>
      <charset val="204"/>
    </font>
    <font>
      <b/>
      <sz val="20"/>
      <name val="Times New Roman"/>
      <family val="1"/>
      <charset val="204"/>
    </font>
    <font>
      <sz val="20"/>
      <name val="Arial Cyr"/>
      <charset val="204"/>
    </font>
    <font>
      <b/>
      <sz val="18"/>
      <name val="Arial Cyr"/>
      <charset val="204"/>
    </font>
  </fonts>
  <fills count="2">
    <fill>
      <patternFill patternType="none"/>
    </fill>
    <fill>
      <patternFill patternType="gray125"/>
    </fill>
  </fills>
  <borders count="4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9">
    <xf numFmtId="0" fontId="0" fillId="0" borderId="0" xfId="0"/>
    <xf numFmtId="0" fontId="5" fillId="0" borderId="0" xfId="0" applyFont="1" applyFill="1"/>
    <xf numFmtId="0" fontId="4" fillId="0" borderId="2" xfId="0" applyFont="1" applyFill="1" applyBorder="1" applyAlignment="1">
      <alignment vertical="top" wrapText="1"/>
    </xf>
    <xf numFmtId="0" fontId="5" fillId="0" borderId="0" xfId="0" applyFont="1" applyFill="1" applyAlignment="1">
      <alignment horizontal="center"/>
    </xf>
    <xf numFmtId="164" fontId="4" fillId="0" borderId="2" xfId="0" applyNumberFormat="1" applyFont="1" applyFill="1" applyBorder="1" applyAlignment="1">
      <alignment horizontal="center" vertical="top" wrapText="1"/>
    </xf>
    <xf numFmtId="0" fontId="6" fillId="0" borderId="0" xfId="0" applyFont="1" applyFill="1"/>
    <xf numFmtId="0" fontId="5" fillId="0" borderId="0" xfId="0" applyFont="1" applyFill="1" applyBorder="1" applyAlignment="1">
      <alignment horizontal="center"/>
    </xf>
    <xf numFmtId="0" fontId="4" fillId="0" borderId="13" xfId="0"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164" fontId="4" fillId="0"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9" xfId="0" applyNumberFormat="1" applyFont="1" applyFill="1" applyBorder="1" applyAlignment="1">
      <alignment horizontal="center" vertical="top" wrapText="1"/>
    </xf>
    <xf numFmtId="164" fontId="4" fillId="0" borderId="13"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164" fontId="4" fillId="0" borderId="2" xfId="0" applyNumberFormat="1" applyFont="1" applyFill="1" applyBorder="1" applyAlignment="1">
      <alignment vertical="top" wrapText="1"/>
    </xf>
    <xf numFmtId="0" fontId="3" fillId="0" borderId="0" xfId="0" applyFont="1" applyFill="1" applyBorder="1" applyAlignment="1">
      <alignment horizontal="right" vertical="center"/>
    </xf>
    <xf numFmtId="0" fontId="9" fillId="0" borderId="0" xfId="0" applyFont="1" applyFill="1"/>
    <xf numFmtId="0" fontId="10" fillId="0" borderId="0" xfId="0" applyFont="1" applyFill="1"/>
    <xf numFmtId="0" fontId="8" fillId="0" borderId="2" xfId="0" applyFont="1" applyFill="1" applyBorder="1" applyAlignment="1">
      <alignment vertical="top" wrapText="1"/>
    </xf>
    <xf numFmtId="0" fontId="8" fillId="0" borderId="4" xfId="0" applyFont="1" applyFill="1" applyBorder="1" applyAlignment="1">
      <alignment vertical="top" wrapText="1"/>
    </xf>
    <xf numFmtId="1" fontId="4" fillId="0" borderId="9"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164" fontId="4" fillId="0" borderId="4" xfId="0" applyNumberFormat="1" applyFont="1" applyFill="1" applyBorder="1" applyAlignment="1">
      <alignment horizontal="left" vertical="top" wrapText="1"/>
    </xf>
    <xf numFmtId="164" fontId="4" fillId="0" borderId="4" xfId="0" applyNumberFormat="1" applyFont="1" applyFill="1" applyBorder="1" applyAlignment="1">
      <alignment horizontal="center" vertical="top" wrapText="1"/>
    </xf>
    <xf numFmtId="0" fontId="4" fillId="0" borderId="17" xfId="0" applyFont="1" applyFill="1" applyBorder="1" applyAlignment="1">
      <alignment horizontal="center" vertical="top" wrapText="1"/>
    </xf>
    <xf numFmtId="164" fontId="4" fillId="0" borderId="5" xfId="0" applyNumberFormat="1" applyFont="1" applyFill="1" applyBorder="1" applyAlignment="1">
      <alignment horizontal="left" vertical="top" wrapText="1"/>
    </xf>
    <xf numFmtId="0" fontId="4" fillId="0" borderId="15"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left" vertical="top" wrapText="1"/>
    </xf>
    <xf numFmtId="0" fontId="11" fillId="0" borderId="4" xfId="0" applyFont="1" applyFill="1" applyBorder="1" applyAlignment="1">
      <alignment vertical="top" wrapText="1"/>
    </xf>
    <xf numFmtId="0" fontId="14" fillId="0" borderId="12" xfId="0" applyFont="1" applyFill="1" applyBorder="1" applyAlignment="1">
      <alignment horizontal="center" vertical="top" wrapText="1"/>
    </xf>
    <xf numFmtId="1" fontId="14" fillId="0" borderId="12" xfId="0" applyNumberFormat="1" applyFont="1" applyFill="1" applyBorder="1" applyAlignment="1">
      <alignment horizontal="center" vertical="top" wrapText="1"/>
    </xf>
    <xf numFmtId="164" fontId="14" fillId="0" borderId="1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4" fillId="0" borderId="21" xfId="0" applyFont="1" applyFill="1" applyBorder="1" applyAlignment="1">
      <alignment horizontal="center" vertical="top" wrapText="1"/>
    </xf>
    <xf numFmtId="0" fontId="13" fillId="0" borderId="4" xfId="0" applyFont="1" applyFill="1" applyBorder="1" applyAlignment="1">
      <alignment horizontal="left" vertical="top" wrapText="1"/>
    </xf>
    <xf numFmtId="164" fontId="13" fillId="0" borderId="2" xfId="0" applyNumberFormat="1" applyFont="1" applyFill="1" applyBorder="1" applyAlignment="1">
      <alignment horizontal="center" vertical="top" wrapText="1"/>
    </xf>
    <xf numFmtId="0" fontId="14" fillId="0" borderId="7" xfId="0" applyFont="1" applyFill="1" applyBorder="1" applyAlignment="1">
      <alignment horizontal="center" vertical="top" wrapText="1"/>
    </xf>
    <xf numFmtId="164" fontId="14" fillId="0" borderId="7" xfId="0" applyNumberFormat="1" applyFont="1" applyFill="1" applyBorder="1" applyAlignment="1">
      <alignment horizontal="center" vertical="top" wrapText="1"/>
    </xf>
    <xf numFmtId="1" fontId="14" fillId="0" borderId="7" xfId="0" applyNumberFormat="1" applyFont="1" applyFill="1" applyBorder="1" applyAlignment="1">
      <alignment horizontal="center" vertical="top" wrapText="1"/>
    </xf>
    <xf numFmtId="0" fontId="14" fillId="0" borderId="14" xfId="0" applyFont="1" applyFill="1" applyBorder="1" applyAlignment="1">
      <alignment horizontal="center" vertical="top" wrapText="1"/>
    </xf>
    <xf numFmtId="164" fontId="14" fillId="0" borderId="14" xfId="0" applyNumberFormat="1" applyFont="1" applyFill="1" applyBorder="1" applyAlignment="1">
      <alignment horizontal="center" vertical="top" wrapText="1"/>
    </xf>
    <xf numFmtId="0" fontId="13" fillId="0" borderId="4" xfId="0" applyFont="1" applyFill="1" applyBorder="1" applyAlignment="1">
      <alignment vertical="top" wrapText="1"/>
    </xf>
    <xf numFmtId="0" fontId="13" fillId="0" borderId="9" xfId="0" applyNumberFormat="1" applyFont="1" applyFill="1" applyBorder="1" applyAlignment="1">
      <alignment horizontal="center" vertical="top" wrapText="1"/>
    </xf>
    <xf numFmtId="0" fontId="13" fillId="0" borderId="13" xfId="0" applyNumberFormat="1" applyFont="1" applyFill="1" applyBorder="1" applyAlignment="1">
      <alignment horizontal="center" vertical="top" wrapText="1"/>
    </xf>
    <xf numFmtId="164" fontId="13" fillId="0" borderId="13" xfId="0" applyNumberFormat="1" applyFont="1" applyFill="1" applyBorder="1" applyAlignment="1">
      <alignment horizontal="center" vertical="top" wrapText="1"/>
    </xf>
    <xf numFmtId="164" fontId="13" fillId="0" borderId="9" xfId="0" applyNumberFormat="1" applyFont="1" applyFill="1" applyBorder="1" applyAlignment="1">
      <alignment horizontal="center" vertical="top" wrapText="1"/>
    </xf>
    <xf numFmtId="49" fontId="13" fillId="0" borderId="13"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165" fontId="13" fillId="0" borderId="9" xfId="0" applyNumberFormat="1" applyFont="1" applyFill="1" applyBorder="1" applyAlignment="1">
      <alignment horizontal="center" vertical="top" wrapText="1"/>
    </xf>
    <xf numFmtId="0" fontId="13" fillId="0" borderId="5" xfId="0" applyFont="1" applyFill="1" applyBorder="1" applyAlignment="1">
      <alignment horizontal="left" vertical="top" wrapText="1"/>
    </xf>
    <xf numFmtId="49" fontId="13" fillId="0" borderId="7" xfId="0" applyNumberFormat="1" applyFont="1" applyFill="1" applyBorder="1" applyAlignment="1">
      <alignment horizontal="center" vertical="top" wrapText="1"/>
    </xf>
    <xf numFmtId="49" fontId="13" fillId="0" borderId="4" xfId="0" applyNumberFormat="1" applyFont="1" applyFill="1" applyBorder="1" applyAlignment="1">
      <alignment horizontal="center" vertical="top" wrapText="1"/>
    </xf>
    <xf numFmtId="0" fontId="13" fillId="0" borderId="9" xfId="0" applyFont="1" applyFill="1" applyBorder="1" applyAlignment="1">
      <alignment horizontal="center" vertical="center" wrapText="1"/>
    </xf>
    <xf numFmtId="2" fontId="13" fillId="0" borderId="2"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164" fontId="13" fillId="0" borderId="14" xfId="0" applyNumberFormat="1" applyFont="1" applyFill="1" applyBorder="1" applyAlignment="1">
      <alignment horizontal="center" vertical="top" wrapText="1"/>
    </xf>
    <xf numFmtId="1" fontId="13" fillId="0" borderId="4" xfId="0" applyNumberFormat="1" applyFont="1" applyFill="1" applyBorder="1" applyAlignment="1">
      <alignment horizontal="center" vertical="top" wrapText="1"/>
    </xf>
    <xf numFmtId="49" fontId="13" fillId="0" borderId="9" xfId="0" applyNumberFormat="1" applyFont="1" applyFill="1" applyBorder="1" applyAlignment="1">
      <alignment horizontal="center" vertical="top" wrapText="1"/>
    </xf>
    <xf numFmtId="0" fontId="13" fillId="0" borderId="2" xfId="0" applyNumberFormat="1" applyFont="1" applyFill="1" applyBorder="1" applyAlignment="1">
      <alignment horizontal="center" vertical="top" wrapText="1"/>
    </xf>
    <xf numFmtId="1" fontId="13" fillId="0" borderId="2" xfId="0" applyNumberFormat="1" applyFont="1" applyFill="1" applyBorder="1" applyAlignment="1">
      <alignment horizontal="center" vertical="top" wrapText="1"/>
    </xf>
    <xf numFmtId="1" fontId="13" fillId="0" borderId="13" xfId="0" applyNumberFormat="1" applyFont="1" applyFill="1" applyBorder="1" applyAlignment="1">
      <alignment horizontal="center" vertical="top" wrapText="1"/>
    </xf>
    <xf numFmtId="0" fontId="15" fillId="0" borderId="9" xfId="0" applyNumberFormat="1" applyFont="1" applyFill="1" applyBorder="1" applyAlignment="1">
      <alignment horizontal="center" wrapText="1"/>
    </xf>
    <xf numFmtId="49" fontId="15" fillId="0" borderId="9" xfId="0" applyNumberFormat="1" applyFont="1" applyFill="1" applyBorder="1" applyAlignment="1">
      <alignment horizontal="center" wrapText="1"/>
    </xf>
    <xf numFmtId="164" fontId="14" fillId="0" borderId="21" xfId="0" applyNumberFormat="1" applyFont="1" applyFill="1" applyBorder="1" applyAlignment="1">
      <alignment horizontal="center" vertical="top" wrapText="1"/>
    </xf>
    <xf numFmtId="0" fontId="15" fillId="0" borderId="5" xfId="0" applyFont="1" applyFill="1" applyBorder="1" applyAlignment="1">
      <alignment horizontal="center"/>
    </xf>
    <xf numFmtId="0" fontId="15" fillId="0" borderId="0" xfId="0" applyFont="1" applyFill="1" applyBorder="1" applyAlignment="1">
      <alignment horizontal="center"/>
    </xf>
    <xf numFmtId="0" fontId="14"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5" fillId="0" borderId="0" xfId="0" applyFont="1" applyFill="1" applyAlignment="1">
      <alignment horizontal="center"/>
    </xf>
    <xf numFmtId="0" fontId="13" fillId="0" borderId="14" xfId="0" applyNumberFormat="1" applyFont="1" applyFill="1" applyBorder="1" applyAlignment="1">
      <alignment horizontal="center" vertical="top" wrapText="1"/>
    </xf>
    <xf numFmtId="164" fontId="13" fillId="0" borderId="10" xfId="0" applyNumberFormat="1" applyFont="1" applyFill="1" applyBorder="1" applyAlignment="1">
      <alignment horizontal="center" vertical="top" wrapText="1"/>
    </xf>
    <xf numFmtId="49" fontId="4" fillId="0" borderId="5" xfId="0" applyNumberFormat="1" applyFont="1" applyFill="1" applyBorder="1" applyAlignment="1">
      <alignment vertical="top" wrapText="1"/>
    </xf>
    <xf numFmtId="0" fontId="13" fillId="0" borderId="10" xfId="0" applyNumberFormat="1" applyFont="1" applyFill="1" applyBorder="1" applyAlignment="1">
      <alignment horizontal="center" vertical="top" wrapText="1"/>
    </xf>
    <xf numFmtId="2" fontId="13" fillId="0" borderId="13" xfId="0" applyNumberFormat="1" applyFont="1" applyFill="1" applyBorder="1" applyAlignment="1">
      <alignment horizontal="center" vertical="top" wrapText="1"/>
    </xf>
    <xf numFmtId="0" fontId="11" fillId="0" borderId="2" xfId="0" applyFont="1" applyFill="1" applyBorder="1" applyAlignment="1">
      <alignment horizontal="left" vertical="top" wrapText="1"/>
    </xf>
    <xf numFmtId="0" fontId="13" fillId="0" borderId="32" xfId="0" applyFont="1" applyFill="1" applyBorder="1" applyAlignment="1">
      <alignment horizontal="center" vertical="top" wrapText="1"/>
    </xf>
    <xf numFmtId="2" fontId="13" fillId="0" borderId="4" xfId="0" applyNumberFormat="1" applyFont="1" applyFill="1" applyBorder="1" applyAlignment="1">
      <alignment horizontal="center" vertical="top" wrapText="1"/>
    </xf>
    <xf numFmtId="164" fontId="13" fillId="0" borderId="32" xfId="0" applyNumberFormat="1" applyFont="1" applyFill="1" applyBorder="1" applyAlignment="1">
      <alignment horizontal="center" vertical="top" wrapText="1"/>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4" xfId="0" applyFont="1" applyFill="1" applyBorder="1" applyAlignment="1">
      <alignment horizontal="center" vertical="top" wrapText="1"/>
    </xf>
    <xf numFmtId="1" fontId="13" fillId="0" borderId="32" xfId="0" applyNumberFormat="1" applyFont="1" applyFill="1" applyBorder="1" applyAlignment="1">
      <alignment horizontal="center" vertical="top" wrapText="1"/>
    </xf>
    <xf numFmtId="0" fontId="8" fillId="0" borderId="5" xfId="0" applyFont="1" applyFill="1" applyBorder="1" applyAlignment="1">
      <alignment horizontal="center" vertical="top" wrapText="1"/>
    </xf>
    <xf numFmtId="164" fontId="13" fillId="0" borderId="7" xfId="0" applyNumberFormat="1" applyFont="1" applyFill="1" applyBorder="1" applyAlignment="1">
      <alignment horizontal="center" vertical="top" wrapText="1"/>
    </xf>
    <xf numFmtId="0" fontId="8" fillId="0" borderId="4" xfId="0" applyFont="1" applyFill="1" applyBorder="1" applyAlignment="1">
      <alignment horizontal="center" vertical="top" wrapText="1"/>
    </xf>
    <xf numFmtId="0" fontId="4" fillId="0" borderId="5" xfId="0" applyFont="1" applyFill="1" applyBorder="1" applyAlignment="1">
      <alignment horizontal="left" vertical="top" wrapText="1"/>
    </xf>
    <xf numFmtId="0" fontId="5" fillId="0" borderId="0" xfId="0" applyFont="1" applyFill="1" applyAlignment="1">
      <alignment horizontal="center" vertical="top"/>
    </xf>
    <xf numFmtId="0" fontId="15" fillId="0" borderId="5" xfId="0" applyFont="1" applyFill="1" applyBorder="1" applyAlignment="1">
      <alignment horizontal="center" vertical="top"/>
    </xf>
    <xf numFmtId="0" fontId="15" fillId="0" borderId="0" xfId="0" applyFont="1" applyFill="1" applyAlignment="1">
      <alignment horizontal="center" vertical="top"/>
    </xf>
    <xf numFmtId="0" fontId="8" fillId="0" borderId="5" xfId="0" applyFont="1" applyFill="1" applyBorder="1" applyAlignment="1">
      <alignment vertical="top" wrapText="1"/>
    </xf>
    <xf numFmtId="164" fontId="4" fillId="0" borderId="5" xfId="0" applyNumberFormat="1" applyFont="1" applyFill="1" applyBorder="1" applyAlignment="1">
      <alignment horizontal="center" vertical="top" wrapText="1"/>
    </xf>
    <xf numFmtId="0" fontId="13" fillId="0" borderId="22"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14" fillId="0" borderId="21" xfId="0" applyNumberFormat="1" applyFont="1" applyFill="1" applyBorder="1" applyAlignment="1">
      <alignment horizontal="center" vertical="top" wrapText="1"/>
    </xf>
    <xf numFmtId="164" fontId="13" fillId="0" borderId="4" xfId="0" applyNumberFormat="1" applyFont="1" applyFill="1" applyBorder="1" applyAlignment="1">
      <alignment vertical="top" wrapText="1"/>
    </xf>
    <xf numFmtId="0" fontId="16" fillId="0" borderId="0" xfId="0" applyFont="1" applyFill="1" applyBorder="1" applyAlignment="1">
      <alignment horizontal="right" vertical="center"/>
    </xf>
    <xf numFmtId="0" fontId="11" fillId="0" borderId="35" xfId="0" applyFont="1" applyFill="1" applyBorder="1" applyAlignment="1">
      <alignment horizontal="left" vertical="top" wrapText="1"/>
    </xf>
    <xf numFmtId="0" fontId="11" fillId="0" borderId="42" xfId="0" applyFont="1" applyFill="1" applyBorder="1" applyAlignment="1">
      <alignment horizontal="center" vertical="top" wrapText="1"/>
    </xf>
    <xf numFmtId="0" fontId="7" fillId="0" borderId="37"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1" fillId="0" borderId="44" xfId="0" applyFont="1" applyFill="1" applyBorder="1" applyAlignment="1">
      <alignment horizontal="center" vertical="top" wrapText="1"/>
    </xf>
    <xf numFmtId="164" fontId="11" fillId="0" borderId="35" xfId="0" applyNumberFormat="1" applyFont="1" applyFill="1" applyBorder="1" applyAlignment="1">
      <alignment horizontal="center" vertical="top" wrapText="1"/>
    </xf>
    <xf numFmtId="0" fontId="11" fillId="0" borderId="43" xfId="0" applyFont="1" applyFill="1" applyBorder="1" applyAlignment="1">
      <alignment vertical="top" wrapText="1"/>
    </xf>
    <xf numFmtId="0" fontId="11" fillId="0" borderId="43" xfId="0" applyNumberFormat="1" applyFont="1" applyFill="1" applyBorder="1" applyAlignment="1">
      <alignment horizontal="left" vertical="top" wrapText="1"/>
    </xf>
    <xf numFmtId="49" fontId="11" fillId="0" borderId="44" xfId="0" applyNumberFormat="1" applyFont="1" applyFill="1" applyBorder="1" applyAlignment="1">
      <alignment horizontal="center" vertical="top" wrapText="1"/>
    </xf>
    <xf numFmtId="1" fontId="11" fillId="0" borderId="42" xfId="0" applyNumberFormat="1" applyFont="1" applyFill="1" applyBorder="1" applyAlignment="1">
      <alignment horizontal="center" vertical="top" wrapText="1"/>
    </xf>
    <xf numFmtId="1" fontId="11" fillId="0" borderId="43" xfId="0" applyNumberFormat="1" applyFont="1" applyFill="1" applyBorder="1" applyAlignment="1">
      <alignment horizontal="left" vertical="top" wrapText="1"/>
    </xf>
    <xf numFmtId="1" fontId="11" fillId="0" borderId="44" xfId="0" applyNumberFormat="1" applyFont="1" applyFill="1" applyBorder="1" applyAlignment="1">
      <alignment horizontal="left" vertical="top" wrapText="1"/>
    </xf>
    <xf numFmtId="0" fontId="11" fillId="0" borderId="44" xfId="0" applyNumberFormat="1" applyFont="1" applyFill="1" applyBorder="1" applyAlignment="1">
      <alignment horizontal="left" vertical="top" wrapText="1"/>
    </xf>
    <xf numFmtId="1" fontId="11" fillId="0" borderId="43" xfId="0" applyNumberFormat="1" applyFont="1" applyFill="1" applyBorder="1" applyAlignment="1">
      <alignment horizontal="center" vertical="top" wrapText="1"/>
    </xf>
    <xf numFmtId="1" fontId="11" fillId="0" borderId="25" xfId="0" applyNumberFormat="1" applyFont="1" applyFill="1" applyBorder="1" applyAlignment="1">
      <alignment horizontal="center" vertical="top" wrapText="1"/>
    </xf>
    <xf numFmtId="0" fontId="11" fillId="0" borderId="43" xfId="0" applyNumberFormat="1" applyFont="1" applyFill="1" applyBorder="1" applyAlignment="1">
      <alignment horizontal="center" vertical="top" wrapText="1"/>
    </xf>
    <xf numFmtId="0" fontId="11" fillId="0" borderId="44" xfId="0" applyNumberFormat="1" applyFont="1" applyFill="1" applyBorder="1" applyAlignment="1">
      <alignment horizontal="center" vertical="top" wrapText="1"/>
    </xf>
    <xf numFmtId="0" fontId="11" fillId="0" borderId="42" xfId="0" applyFont="1" applyFill="1" applyBorder="1" applyAlignment="1">
      <alignment horizontal="left" vertical="top" wrapText="1"/>
    </xf>
    <xf numFmtId="49" fontId="11" fillId="0" borderId="42" xfId="0" applyNumberFormat="1" applyFont="1" applyFill="1" applyBorder="1" applyAlignment="1">
      <alignment horizontal="center" vertical="top" wrapText="1"/>
    </xf>
    <xf numFmtId="0" fontId="11" fillId="0" borderId="42" xfId="0" applyNumberFormat="1" applyFont="1" applyFill="1" applyBorder="1" applyAlignment="1">
      <alignment horizontal="left" vertical="top" wrapText="1"/>
    </xf>
    <xf numFmtId="0" fontId="11" fillId="0" borderId="42" xfId="0" applyNumberFormat="1" applyFont="1" applyFill="1" applyBorder="1" applyAlignment="1">
      <alignment horizontal="center" vertical="top" wrapText="1"/>
    </xf>
    <xf numFmtId="0" fontId="11" fillId="0" borderId="37" xfId="0" applyFont="1" applyFill="1" applyBorder="1" applyAlignment="1">
      <alignment horizontal="left" vertical="top" wrapText="1"/>
    </xf>
    <xf numFmtId="49" fontId="11" fillId="0" borderId="43" xfId="0" applyNumberFormat="1" applyFont="1" applyFill="1" applyBorder="1" applyAlignment="1">
      <alignment horizontal="center" vertical="top" wrapText="1"/>
    </xf>
    <xf numFmtId="0" fontId="11" fillId="0" borderId="44" xfId="0" applyFont="1" applyFill="1" applyBorder="1" applyAlignment="1">
      <alignment vertical="top" wrapText="1"/>
    </xf>
    <xf numFmtId="0" fontId="12" fillId="0" borderId="42" xfId="0" applyNumberFormat="1" applyFont="1" applyFill="1" applyBorder="1" applyAlignment="1">
      <alignment horizontal="center" wrapText="1"/>
    </xf>
    <xf numFmtId="49" fontId="12" fillId="0" borderId="42" xfId="0" applyNumberFormat="1" applyFont="1" applyFill="1" applyBorder="1" applyAlignment="1">
      <alignment horizontal="center" wrapText="1"/>
    </xf>
    <xf numFmtId="0" fontId="11" fillId="0" borderId="45" xfId="0" applyNumberFormat="1" applyFont="1" applyFill="1" applyBorder="1" applyAlignment="1">
      <alignment horizontal="left" vertical="top" wrapText="1"/>
    </xf>
    <xf numFmtId="0" fontId="12" fillId="0" borderId="0" xfId="0" applyFont="1" applyFill="1" applyBorder="1" applyAlignment="1">
      <alignment horizontal="center"/>
    </xf>
    <xf numFmtId="0" fontId="7"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12" fillId="0" borderId="0" xfId="0" applyFont="1" applyFill="1" applyAlignment="1">
      <alignment horizontal="center"/>
    </xf>
    <xf numFmtId="0" fontId="11" fillId="0" borderId="33" xfId="0" applyFont="1" applyFill="1" applyBorder="1" applyAlignment="1">
      <alignment horizontal="center" vertical="top" wrapText="1"/>
    </xf>
    <xf numFmtId="0" fontId="11" fillId="0" borderId="32" xfId="0" applyFont="1" applyFill="1" applyBorder="1" applyAlignment="1">
      <alignment horizontal="left" vertical="top" wrapText="1"/>
    </xf>
    <xf numFmtId="0" fontId="11" fillId="0" borderId="1" xfId="0" applyFont="1" applyFill="1" applyBorder="1" applyAlignment="1">
      <alignment horizontal="center" vertical="top" wrapText="1"/>
    </xf>
    <xf numFmtId="0" fontId="11" fillId="0" borderId="2" xfId="0" applyFont="1" applyFill="1" applyBorder="1" applyAlignment="1">
      <alignment vertical="top" wrapText="1"/>
    </xf>
    <xf numFmtId="0" fontId="11" fillId="0" borderId="11" xfId="0" applyFont="1" applyFill="1" applyBorder="1" applyAlignment="1">
      <alignment horizontal="center" vertical="top" wrapText="1"/>
    </xf>
    <xf numFmtId="0" fontId="11" fillId="0" borderId="12" xfId="0" applyFont="1" applyFill="1" applyBorder="1" applyAlignment="1">
      <alignment horizontal="left"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vertical="top" wrapText="1"/>
    </xf>
    <xf numFmtId="0" fontId="12" fillId="0" borderId="0" xfId="0" applyFont="1" applyFill="1"/>
    <xf numFmtId="0" fontId="11" fillId="0" borderId="5" xfId="0" applyFont="1" applyFill="1" applyBorder="1" applyAlignment="1">
      <alignment vertical="top" wrapText="1"/>
    </xf>
    <xf numFmtId="0" fontId="11" fillId="0" borderId="32" xfId="0" applyFont="1" applyFill="1" applyBorder="1" applyAlignment="1">
      <alignment vertical="top" wrapText="1"/>
    </xf>
    <xf numFmtId="0" fontId="11" fillId="0" borderId="7" xfId="0" applyFont="1" applyFill="1" applyBorder="1" applyAlignment="1">
      <alignment vertical="top" wrapText="1"/>
    </xf>
    <xf numFmtId="0" fontId="11" fillId="0" borderId="9" xfId="0" applyFont="1" applyFill="1" applyBorder="1" applyAlignment="1">
      <alignment vertical="top" wrapText="1"/>
    </xf>
    <xf numFmtId="0" fontId="11" fillId="0" borderId="10" xfId="0" applyFont="1" applyFill="1" applyBorder="1" applyAlignment="1">
      <alignment vertical="top" wrapText="1"/>
    </xf>
    <xf numFmtId="0" fontId="11" fillId="0" borderId="14" xfId="0" applyFont="1" applyFill="1" applyBorder="1" applyAlignment="1">
      <alignment horizontal="center" vertical="top" wrapText="1"/>
    </xf>
    <xf numFmtId="0" fontId="11" fillId="0" borderId="14" xfId="0" applyFont="1" applyFill="1" applyBorder="1" applyAlignment="1">
      <alignment vertical="top" wrapText="1"/>
    </xf>
    <xf numFmtId="0" fontId="11" fillId="0" borderId="5" xfId="0" applyFont="1" applyFill="1" applyBorder="1" applyAlignment="1">
      <alignment horizontal="center" vertical="top" wrapText="1"/>
    </xf>
    <xf numFmtId="49" fontId="11" fillId="0" borderId="7" xfId="0" applyNumberFormat="1" applyFont="1" applyFill="1" applyBorder="1" applyAlignment="1">
      <alignment vertical="top" wrapText="1"/>
    </xf>
    <xf numFmtId="0" fontId="12" fillId="0" borderId="5" xfId="0" applyFont="1" applyFill="1" applyBorder="1"/>
    <xf numFmtId="0" fontId="12" fillId="0" borderId="5" xfId="0" applyFont="1" applyFill="1" applyBorder="1" applyAlignment="1">
      <alignment horizontal="center"/>
    </xf>
    <xf numFmtId="0" fontId="4" fillId="0" borderId="7"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4" fillId="0" borderId="0" xfId="0" applyFont="1" applyFill="1"/>
    <xf numFmtId="0" fontId="7" fillId="0" borderId="3" xfId="0" applyFont="1" applyFill="1" applyBorder="1" applyAlignment="1">
      <alignment horizontal="center"/>
    </xf>
    <xf numFmtId="0" fontId="7" fillId="0" borderId="4" xfId="0" applyFont="1" applyFill="1" applyBorder="1"/>
    <xf numFmtId="0" fontId="14" fillId="0" borderId="4" xfId="0" applyFont="1" applyFill="1" applyBorder="1" applyAlignment="1">
      <alignment horizontal="center"/>
    </xf>
    <xf numFmtId="0" fontId="14" fillId="0" borderId="7" xfId="0" applyFont="1" applyFill="1" applyBorder="1" applyAlignment="1">
      <alignment horizontal="center"/>
    </xf>
    <xf numFmtId="0" fontId="7" fillId="0" borderId="43" xfId="0" applyFont="1" applyFill="1" applyBorder="1" applyAlignment="1">
      <alignment horizontal="center"/>
    </xf>
    <xf numFmtId="0" fontId="14" fillId="0" borderId="11" xfId="0" applyFont="1" applyFill="1" applyBorder="1" applyAlignment="1">
      <alignment horizontal="center"/>
    </xf>
    <xf numFmtId="0" fontId="14" fillId="0" borderId="12" xfId="0" applyFont="1" applyFill="1" applyBorder="1"/>
    <xf numFmtId="0" fontId="14" fillId="0" borderId="12" xfId="0" applyFont="1" applyFill="1" applyBorder="1" applyAlignment="1">
      <alignment horizontal="center"/>
    </xf>
    <xf numFmtId="164" fontId="14" fillId="0" borderId="12" xfId="0" applyNumberFormat="1" applyFont="1" applyFill="1" applyBorder="1" applyAlignment="1">
      <alignment horizontal="center"/>
    </xf>
    <xf numFmtId="0" fontId="14" fillId="0" borderId="37" xfId="0" applyFont="1" applyFill="1" applyBorder="1" applyAlignment="1">
      <alignment horizontal="center"/>
    </xf>
    <xf numFmtId="0" fontId="11" fillId="0" borderId="25" xfId="0" applyFont="1" applyFill="1" applyBorder="1" applyAlignment="1">
      <alignment horizontal="left" vertical="top" wrapText="1"/>
    </xf>
    <xf numFmtId="0" fontId="11" fillId="0" borderId="43" xfId="0" applyFont="1" applyFill="1" applyBorder="1" applyAlignment="1">
      <alignment horizontal="left" vertical="top" wrapText="1"/>
    </xf>
    <xf numFmtId="0" fontId="11" fillId="0" borderId="3"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1" fillId="0" borderId="8"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11" fillId="0" borderId="44" xfId="0" applyFont="1" applyFill="1" applyBorder="1" applyAlignment="1">
      <alignment horizontal="left" vertical="top" wrapText="1"/>
    </xf>
    <xf numFmtId="0" fontId="12" fillId="0" borderId="8" xfId="0" applyFont="1" applyFill="1" applyBorder="1" applyAlignment="1">
      <alignment horizontal="center"/>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1" fontId="4" fillId="0" borderId="14"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164" fontId="13" fillId="0" borderId="4"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11" fillId="0" borderId="43"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7" xfId="0" applyFont="1" applyFill="1" applyBorder="1" applyAlignment="1">
      <alignment horizontal="left" vertical="top" wrapText="1"/>
    </xf>
    <xf numFmtId="0" fontId="4" fillId="0" borderId="4"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4" fillId="0" borderId="5" xfId="0" applyFont="1" applyFill="1" applyBorder="1" applyAlignment="1">
      <alignment horizontal="center" vertical="top" wrapText="1"/>
    </xf>
    <xf numFmtId="0" fontId="11" fillId="0" borderId="0" xfId="0" applyFont="1" applyFill="1" applyAlignment="1">
      <alignment horizontal="right" vertical="top"/>
    </xf>
    <xf numFmtId="0" fontId="13" fillId="0" borderId="4" xfId="0" applyFont="1" applyFill="1" applyBorder="1" applyAlignment="1">
      <alignment horizontal="center" vertical="top" wrapText="1"/>
    </xf>
    <xf numFmtId="0" fontId="13" fillId="0" borderId="7" xfId="0" applyFont="1" applyFill="1" applyBorder="1" applyAlignment="1">
      <alignment vertical="top" wrapText="1"/>
    </xf>
    <xf numFmtId="0" fontId="11" fillId="0" borderId="25" xfId="0" applyFont="1" applyFill="1" applyBorder="1" applyAlignment="1">
      <alignment vertical="top" wrapText="1"/>
    </xf>
    <xf numFmtId="0" fontId="13" fillId="0" borderId="43" xfId="0" applyFont="1" applyFill="1" applyBorder="1" applyAlignment="1">
      <alignment horizontal="center" vertical="top" wrapText="1"/>
    </xf>
    <xf numFmtId="0" fontId="4" fillId="0" borderId="44" xfId="0" applyFont="1" applyFill="1" applyBorder="1" applyAlignment="1">
      <alignment horizontal="center" vertical="top" wrapText="1"/>
    </xf>
    <xf numFmtId="0" fontId="7" fillId="0" borderId="0" xfId="0" applyFont="1" applyFill="1" applyBorder="1" applyAlignment="1">
      <alignment horizontal="center" wrapText="1"/>
    </xf>
    <xf numFmtId="0" fontId="14" fillId="0" borderId="34"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36" xfId="0" applyFont="1" applyFill="1" applyBorder="1" applyAlignment="1">
      <alignment horizontal="center" vertical="top" wrapText="1"/>
    </xf>
    <xf numFmtId="0" fontId="11" fillId="0" borderId="43" xfId="0" applyFont="1" applyFill="1" applyBorder="1" applyAlignment="1">
      <alignment horizontal="left" vertical="top" wrapText="1"/>
    </xf>
    <xf numFmtId="0" fontId="11" fillId="0" borderId="44" xfId="0" applyFont="1" applyFill="1" applyBorder="1" applyAlignment="1">
      <alignment horizontal="left" vertical="top" wrapText="1"/>
    </xf>
    <xf numFmtId="0" fontId="14" fillId="0" borderId="29" xfId="0" applyFont="1" applyFill="1" applyBorder="1" applyAlignment="1">
      <alignment horizontal="center" vertical="top" wrapText="1"/>
    </xf>
    <xf numFmtId="0" fontId="14" fillId="0" borderId="23"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3" fillId="0" borderId="4" xfId="0" applyFont="1" applyFill="1" applyBorder="1" applyAlignment="1">
      <alignment horizontal="center" vertical="top" wrapText="1"/>
    </xf>
    <xf numFmtId="0" fontId="13" fillId="0" borderId="5" xfId="0" applyFont="1" applyFill="1" applyBorder="1" applyAlignment="1">
      <alignment horizontal="center" vertical="top" wrapText="1"/>
    </xf>
    <xf numFmtId="0" fontId="11" fillId="0" borderId="8"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12" fillId="0" borderId="27" xfId="0" applyFont="1" applyFill="1" applyBorder="1" applyAlignment="1">
      <alignment horizontal="center"/>
    </xf>
    <xf numFmtId="0" fontId="12" fillId="0" borderId="8" xfId="0" applyFont="1" applyFill="1" applyBorder="1" applyAlignment="1">
      <alignment horizontal="center"/>
    </xf>
    <xf numFmtId="0" fontId="11" fillId="0" borderId="2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7"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2"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11" fillId="0" borderId="14" xfId="0" applyFont="1" applyFill="1" applyBorder="1" applyAlignment="1">
      <alignment horizontal="left" vertical="top" wrapText="1"/>
    </xf>
    <xf numFmtId="1" fontId="4" fillId="0" borderId="14" xfId="0" applyNumberFormat="1" applyFont="1" applyFill="1" applyBorder="1" applyAlignment="1">
      <alignment horizontal="center" vertical="top" wrapText="1"/>
    </xf>
    <xf numFmtId="1" fontId="4" fillId="0" borderId="10" xfId="0" applyNumberFormat="1" applyFont="1" applyFill="1" applyBorder="1" applyAlignment="1">
      <alignment horizontal="center" vertical="top" wrapText="1"/>
    </xf>
    <xf numFmtId="0" fontId="4" fillId="0" borderId="22" xfId="0" applyFont="1" applyFill="1" applyBorder="1" applyAlignment="1">
      <alignment horizontal="center" vertical="top" wrapText="1"/>
    </xf>
    <xf numFmtId="0" fontId="4" fillId="0" borderId="0" xfId="0" applyFont="1" applyFill="1" applyBorder="1" applyAlignment="1">
      <alignment horizontal="center" vertical="top" wrapText="1"/>
    </xf>
    <xf numFmtId="164" fontId="13" fillId="0" borderId="4" xfId="0" applyNumberFormat="1" applyFont="1" applyFill="1" applyBorder="1" applyAlignment="1">
      <alignment horizontal="center" vertical="top" wrapText="1"/>
    </xf>
    <xf numFmtId="164" fontId="13" fillId="0" borderId="5" xfId="0" applyNumberFormat="1" applyFont="1" applyFill="1" applyBorder="1" applyAlignment="1">
      <alignment horizontal="center" vertical="top" wrapText="1"/>
    </xf>
    <xf numFmtId="0" fontId="11" fillId="0" borderId="43" xfId="0" applyFont="1" applyFill="1" applyBorder="1" applyAlignment="1">
      <alignment horizontal="center" vertical="top" wrapText="1"/>
    </xf>
    <xf numFmtId="0" fontId="11" fillId="0" borderId="25" xfId="0" applyFont="1" applyFill="1" applyBorder="1" applyAlignment="1">
      <alignment horizontal="center" vertical="top" wrapText="1"/>
    </xf>
    <xf numFmtId="0" fontId="7" fillId="0" borderId="3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4" fillId="0" borderId="4" xfId="0" applyFont="1" applyFill="1" applyBorder="1" applyAlignment="1">
      <alignment horizontal="center" vertical="top" wrapText="1"/>
    </xf>
    <xf numFmtId="0" fontId="0" fillId="0" borderId="5" xfId="0"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4" xfId="0" applyFont="1" applyFill="1" applyBorder="1" applyAlignment="1">
      <alignment horizontal="center" vertical="center" textRotation="90" wrapText="1"/>
    </xf>
    <xf numFmtId="0" fontId="5" fillId="0" borderId="34"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36" xfId="0" applyFont="1" applyFill="1" applyBorder="1" applyAlignment="1">
      <alignment horizontal="center" vertical="top" wrapText="1"/>
    </xf>
    <xf numFmtId="0" fontId="4" fillId="0" borderId="5"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7" fillId="0" borderId="35" xfId="0" applyFont="1" applyFill="1" applyBorder="1" applyAlignment="1">
      <alignment horizontal="center" vertical="center" textRotation="90" wrapText="1"/>
    </xf>
    <xf numFmtId="0" fontId="7" fillId="0" borderId="25" xfId="0" applyFont="1" applyFill="1" applyBorder="1" applyAlignment="1">
      <alignment horizontal="center" vertical="center" textRotation="90" wrapText="1"/>
    </xf>
    <xf numFmtId="0" fontId="7" fillId="0" borderId="26" xfId="0" applyFont="1" applyFill="1" applyBorder="1" applyAlignment="1">
      <alignment horizontal="center" vertical="center" textRotation="90" wrapText="1"/>
    </xf>
    <xf numFmtId="0" fontId="2" fillId="0" borderId="31"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17"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N162"/>
  <sheetViews>
    <sheetView tabSelected="1" view="pageBreakPreview" topLeftCell="A35" zoomScale="40" zoomScaleNormal="60" zoomScaleSheetLayoutView="40" workbookViewId="0">
      <selection activeCell="T38" sqref="T38"/>
    </sheetView>
  </sheetViews>
  <sheetFormatPr defaultRowHeight="23.25" x14ac:dyDescent="0.35"/>
  <cols>
    <col min="1" max="1" width="9.140625" style="133"/>
    <col min="2" max="2" width="78.42578125" style="142" customWidth="1"/>
    <col min="3" max="3" width="17.28515625" style="93" customWidth="1"/>
    <col min="4" max="4" width="9.140625" style="93"/>
    <col min="5" max="5" width="22.28515625" style="3" customWidth="1"/>
    <col min="6" max="6" width="9.140625" style="3"/>
    <col min="7" max="7" width="31.140625" style="3" customWidth="1"/>
    <col min="8" max="8" width="11.42578125" style="3" customWidth="1"/>
    <col min="9" max="9" width="29.5703125" style="3" customWidth="1"/>
    <col min="10" max="10" width="30.42578125" style="3" customWidth="1"/>
    <col min="11" max="11" width="24.7109375" style="3" customWidth="1"/>
    <col min="12" max="12" width="14.42578125" style="3" customWidth="1"/>
    <col min="13" max="13" width="26.7109375" style="3" customWidth="1"/>
    <col min="14" max="14" width="59.28515625" style="133" customWidth="1"/>
    <col min="15" max="16384" width="9.140625" style="1"/>
  </cols>
  <sheetData>
    <row r="1" spans="1:14" ht="50.25" customHeight="1" x14ac:dyDescent="0.35">
      <c r="N1" s="201" t="s">
        <v>169</v>
      </c>
    </row>
    <row r="2" spans="1:14" ht="160.5" customHeight="1" x14ac:dyDescent="0.3">
      <c r="A2" s="207" t="s">
        <v>176</v>
      </c>
      <c r="B2" s="207"/>
      <c r="C2" s="207"/>
      <c r="D2" s="207"/>
      <c r="E2" s="207"/>
      <c r="F2" s="207"/>
      <c r="G2" s="207"/>
      <c r="H2" s="207"/>
      <c r="I2" s="207"/>
      <c r="J2" s="207"/>
      <c r="K2" s="207"/>
      <c r="L2" s="207"/>
      <c r="M2" s="207"/>
      <c r="N2" s="207"/>
    </row>
    <row r="3" spans="1:14" ht="36" customHeight="1" thickBot="1" x14ac:dyDescent="0.4">
      <c r="K3" s="16"/>
      <c r="L3" s="16"/>
      <c r="M3" s="16"/>
      <c r="N3" s="102"/>
    </row>
    <row r="4" spans="1:14" ht="13.5" customHeight="1" x14ac:dyDescent="0.25">
      <c r="A4" s="276" t="s">
        <v>30</v>
      </c>
      <c r="B4" s="250" t="s">
        <v>65</v>
      </c>
      <c r="C4" s="238" t="s">
        <v>61</v>
      </c>
      <c r="D4" s="238" t="s">
        <v>66</v>
      </c>
      <c r="E4" s="238" t="s">
        <v>62</v>
      </c>
      <c r="F4" s="266" t="s">
        <v>31</v>
      </c>
      <c r="G4" s="267"/>
      <c r="H4" s="267"/>
      <c r="I4" s="267"/>
      <c r="J4" s="267"/>
      <c r="K4" s="267"/>
      <c r="L4" s="267"/>
      <c r="M4" s="268"/>
      <c r="N4" s="263" t="s">
        <v>133</v>
      </c>
    </row>
    <row r="5" spans="1:14" ht="18.75" customHeight="1" x14ac:dyDescent="0.25">
      <c r="A5" s="277"/>
      <c r="B5" s="251"/>
      <c r="C5" s="239"/>
      <c r="D5" s="239"/>
      <c r="E5" s="239"/>
      <c r="F5" s="269"/>
      <c r="G5" s="270"/>
      <c r="H5" s="270"/>
      <c r="I5" s="270"/>
      <c r="J5" s="270"/>
      <c r="K5" s="270"/>
      <c r="L5" s="270"/>
      <c r="M5" s="271"/>
      <c r="N5" s="264"/>
    </row>
    <row r="6" spans="1:14" ht="98.25" customHeight="1" x14ac:dyDescent="0.25">
      <c r="A6" s="277"/>
      <c r="B6" s="251"/>
      <c r="C6" s="239"/>
      <c r="D6" s="239"/>
      <c r="E6" s="239"/>
      <c r="F6" s="255" t="s">
        <v>157</v>
      </c>
      <c r="G6" s="256"/>
      <c r="H6" s="255" t="s">
        <v>140</v>
      </c>
      <c r="I6" s="256"/>
      <c r="J6" s="236" t="s">
        <v>120</v>
      </c>
      <c r="K6" s="257" t="s">
        <v>89</v>
      </c>
      <c r="L6" s="255" t="s">
        <v>170</v>
      </c>
      <c r="M6" s="256"/>
      <c r="N6" s="264"/>
    </row>
    <row r="7" spans="1:14" ht="29.25" customHeight="1" x14ac:dyDescent="0.25">
      <c r="A7" s="277"/>
      <c r="B7" s="251"/>
      <c r="C7" s="239"/>
      <c r="D7" s="239"/>
      <c r="E7" s="239"/>
      <c r="F7" s="257" t="s">
        <v>66</v>
      </c>
      <c r="G7" s="236" t="s">
        <v>139</v>
      </c>
      <c r="H7" s="257" t="s">
        <v>66</v>
      </c>
      <c r="I7" s="236" t="s">
        <v>139</v>
      </c>
      <c r="J7" s="262"/>
      <c r="K7" s="239"/>
      <c r="L7" s="257" t="s">
        <v>66</v>
      </c>
      <c r="M7" s="236" t="s">
        <v>139</v>
      </c>
      <c r="N7" s="264"/>
    </row>
    <row r="8" spans="1:14" ht="121.5" customHeight="1" thickBot="1" x14ac:dyDescent="0.3">
      <c r="A8" s="278"/>
      <c r="B8" s="252"/>
      <c r="C8" s="240"/>
      <c r="D8" s="240"/>
      <c r="E8" s="240"/>
      <c r="F8" s="240"/>
      <c r="G8" s="237"/>
      <c r="H8" s="240"/>
      <c r="I8" s="237"/>
      <c r="J8" s="237"/>
      <c r="K8" s="240"/>
      <c r="L8" s="240"/>
      <c r="M8" s="237"/>
      <c r="N8" s="265"/>
    </row>
    <row r="9" spans="1:14" ht="7.5" customHeight="1" thickBot="1" x14ac:dyDescent="0.3">
      <c r="A9" s="258"/>
      <c r="B9" s="259"/>
      <c r="C9" s="259"/>
      <c r="D9" s="259"/>
      <c r="E9" s="259"/>
      <c r="F9" s="259"/>
      <c r="G9" s="259"/>
      <c r="H9" s="259"/>
      <c r="I9" s="259"/>
      <c r="J9" s="259"/>
      <c r="K9" s="259"/>
      <c r="L9" s="259"/>
      <c r="M9" s="259"/>
      <c r="N9" s="260"/>
    </row>
    <row r="10" spans="1:14" ht="36.75" customHeight="1" thickBot="1" x14ac:dyDescent="0.3">
      <c r="A10" s="208" t="s">
        <v>36</v>
      </c>
      <c r="B10" s="209"/>
      <c r="C10" s="209"/>
      <c r="D10" s="209"/>
      <c r="E10" s="209"/>
      <c r="F10" s="209"/>
      <c r="G10" s="209"/>
      <c r="H10" s="209"/>
      <c r="I10" s="209"/>
      <c r="J10" s="209"/>
      <c r="K10" s="209"/>
      <c r="L10" s="209"/>
      <c r="M10" s="209"/>
      <c r="N10" s="210"/>
    </row>
    <row r="11" spans="1:14" ht="141.75" customHeight="1" x14ac:dyDescent="0.25">
      <c r="A11" s="134">
        <v>1</v>
      </c>
      <c r="B11" s="135" t="s">
        <v>37</v>
      </c>
      <c r="C11" s="79">
        <v>1</v>
      </c>
      <c r="D11" s="79">
        <v>1</v>
      </c>
      <c r="E11" s="79"/>
      <c r="F11" s="79"/>
      <c r="G11" s="81"/>
      <c r="H11" s="88"/>
      <c r="I11" s="81"/>
      <c r="J11" s="79">
        <v>1</v>
      </c>
      <c r="K11" s="79"/>
      <c r="L11" s="79"/>
      <c r="M11" s="79"/>
      <c r="N11" s="103" t="s">
        <v>138</v>
      </c>
    </row>
    <row r="12" spans="1:14" ht="69" customHeight="1" x14ac:dyDescent="0.25">
      <c r="A12" s="136">
        <f>A11+1</f>
        <v>2</v>
      </c>
      <c r="B12" s="137" t="s">
        <v>67</v>
      </c>
      <c r="C12" s="35">
        <v>1</v>
      </c>
      <c r="D12" s="35">
        <v>1</v>
      </c>
      <c r="E12" s="35"/>
      <c r="F12" s="35"/>
      <c r="G12" s="35"/>
      <c r="H12" s="35"/>
      <c r="I12" s="35"/>
      <c r="J12" s="35"/>
      <c r="K12" s="36">
        <v>1</v>
      </c>
      <c r="L12" s="36"/>
      <c r="M12" s="36"/>
      <c r="N12" s="104"/>
    </row>
    <row r="13" spans="1:14" ht="87.75" customHeight="1" x14ac:dyDescent="0.25">
      <c r="A13" s="136">
        <f>A12+1</f>
        <v>3</v>
      </c>
      <c r="B13" s="137" t="s">
        <v>38</v>
      </c>
      <c r="C13" s="35">
        <v>1</v>
      </c>
      <c r="D13" s="35">
        <v>1</v>
      </c>
      <c r="E13" s="35">
        <v>1</v>
      </c>
      <c r="F13" s="35"/>
      <c r="G13" s="35"/>
      <c r="H13" s="35"/>
      <c r="I13" s="35"/>
      <c r="J13" s="35"/>
      <c r="K13" s="35"/>
      <c r="L13" s="36"/>
      <c r="M13" s="36"/>
      <c r="N13" s="104"/>
    </row>
    <row r="14" spans="1:14" ht="51.75" customHeight="1" thickBot="1" x14ac:dyDescent="0.3">
      <c r="A14" s="169">
        <v>4</v>
      </c>
      <c r="B14" s="31" t="s">
        <v>26</v>
      </c>
      <c r="C14" s="173">
        <v>1</v>
      </c>
      <c r="D14" s="173">
        <v>1</v>
      </c>
      <c r="E14" s="173">
        <v>1</v>
      </c>
      <c r="F14" s="173"/>
      <c r="G14" s="173"/>
      <c r="H14" s="173"/>
      <c r="I14" s="173"/>
      <c r="J14" s="173"/>
      <c r="K14" s="173"/>
      <c r="L14" s="190"/>
      <c r="M14" s="190"/>
      <c r="N14" s="194"/>
    </row>
    <row r="15" spans="1:14" s="18" customFormat="1" ht="34.5" customHeight="1" thickBot="1" x14ac:dyDescent="0.35">
      <c r="A15" s="140"/>
      <c r="B15" s="141" t="s">
        <v>5</v>
      </c>
      <c r="C15" s="32">
        <f>SUM(C11:C14)</f>
        <v>4</v>
      </c>
      <c r="D15" s="32">
        <f>SUM(D11:D14)</f>
        <v>4</v>
      </c>
      <c r="E15" s="32">
        <f>SUM(E11:E14)</f>
        <v>2</v>
      </c>
      <c r="F15" s="32">
        <f t="shared" ref="F15:M15" si="0">SUM(F11:F13)</f>
        <v>0</v>
      </c>
      <c r="G15" s="34">
        <f t="shared" si="0"/>
        <v>0</v>
      </c>
      <c r="H15" s="32">
        <f t="shared" si="0"/>
        <v>0</v>
      </c>
      <c r="I15" s="34">
        <f t="shared" si="0"/>
        <v>0</v>
      </c>
      <c r="J15" s="33">
        <f t="shared" si="0"/>
        <v>1</v>
      </c>
      <c r="K15" s="33">
        <f t="shared" si="0"/>
        <v>1</v>
      </c>
      <c r="L15" s="33">
        <f t="shared" si="0"/>
        <v>0</v>
      </c>
      <c r="M15" s="34">
        <f t="shared" si="0"/>
        <v>0</v>
      </c>
      <c r="N15" s="105"/>
    </row>
    <row r="16" spans="1:14" ht="46.5" customHeight="1" thickBot="1" x14ac:dyDescent="0.3">
      <c r="A16" s="208" t="s">
        <v>34</v>
      </c>
      <c r="B16" s="209"/>
      <c r="C16" s="209"/>
      <c r="D16" s="209"/>
      <c r="E16" s="209"/>
      <c r="F16" s="209"/>
      <c r="G16" s="209"/>
      <c r="H16" s="209"/>
      <c r="I16" s="209"/>
      <c r="J16" s="209"/>
      <c r="K16" s="209"/>
      <c r="L16" s="209"/>
      <c r="M16" s="209"/>
      <c r="N16" s="210"/>
    </row>
    <row r="17" spans="1:14" ht="56.25" customHeight="1" thickBot="1" x14ac:dyDescent="0.3">
      <c r="A17" s="138">
        <v>1</v>
      </c>
      <c r="B17" s="139" t="s">
        <v>35</v>
      </c>
      <c r="C17" s="32">
        <v>1</v>
      </c>
      <c r="D17" s="32">
        <v>1</v>
      </c>
      <c r="E17" s="32">
        <v>0</v>
      </c>
      <c r="F17" s="32">
        <v>1</v>
      </c>
      <c r="G17" s="34">
        <v>1</v>
      </c>
      <c r="H17" s="32">
        <v>1</v>
      </c>
      <c r="I17" s="34">
        <v>1</v>
      </c>
      <c r="J17" s="32">
        <v>1</v>
      </c>
      <c r="K17" s="32">
        <v>0</v>
      </c>
      <c r="L17" s="32"/>
      <c r="M17" s="32"/>
      <c r="N17" s="105"/>
    </row>
    <row r="18" spans="1:14" ht="43.5" customHeight="1" thickBot="1" x14ac:dyDescent="0.3">
      <c r="A18" s="208" t="s">
        <v>10</v>
      </c>
      <c r="B18" s="209"/>
      <c r="C18" s="209"/>
      <c r="D18" s="209"/>
      <c r="E18" s="209"/>
      <c r="F18" s="209"/>
      <c r="G18" s="209"/>
      <c r="H18" s="209"/>
      <c r="I18" s="209"/>
      <c r="J18" s="209"/>
      <c r="K18" s="209"/>
      <c r="L18" s="209"/>
      <c r="M18" s="209"/>
      <c r="N18" s="210"/>
    </row>
    <row r="19" spans="1:14" ht="45.75" customHeight="1" x14ac:dyDescent="0.25">
      <c r="A19" s="134">
        <v>1</v>
      </c>
      <c r="B19" s="135" t="s">
        <v>68</v>
      </c>
      <c r="C19" s="79">
        <v>1</v>
      </c>
      <c r="D19" s="79">
        <v>1</v>
      </c>
      <c r="E19" s="79"/>
      <c r="F19" s="79">
        <v>1</v>
      </c>
      <c r="G19" s="81">
        <v>0.98</v>
      </c>
      <c r="H19" s="79">
        <v>1</v>
      </c>
      <c r="I19" s="81">
        <v>0.8</v>
      </c>
      <c r="J19" s="79">
        <v>1</v>
      </c>
      <c r="K19" s="79"/>
      <c r="L19" s="79"/>
      <c r="M19" s="79"/>
      <c r="N19" s="106"/>
    </row>
    <row r="20" spans="1:14" ht="45" customHeight="1" thickBot="1" x14ac:dyDescent="0.3">
      <c r="A20" s="169">
        <v>2</v>
      </c>
      <c r="B20" s="179" t="s">
        <v>69</v>
      </c>
      <c r="C20" s="173">
        <v>1</v>
      </c>
      <c r="D20" s="173">
        <v>1</v>
      </c>
      <c r="E20" s="173"/>
      <c r="F20" s="173">
        <v>1</v>
      </c>
      <c r="G20" s="80">
        <v>0.05</v>
      </c>
      <c r="H20" s="173">
        <v>1</v>
      </c>
      <c r="I20" s="80">
        <v>0.04</v>
      </c>
      <c r="J20" s="173">
        <v>1</v>
      </c>
      <c r="K20" s="173"/>
      <c r="L20" s="173"/>
      <c r="M20" s="173"/>
      <c r="N20" s="194"/>
    </row>
    <row r="21" spans="1:14" s="17" customFormat="1" ht="27.75" customHeight="1" thickBot="1" x14ac:dyDescent="0.35">
      <c r="A21" s="140"/>
      <c r="B21" s="141" t="s">
        <v>5</v>
      </c>
      <c r="C21" s="32">
        <f>SUM(C19:C20)</f>
        <v>2</v>
      </c>
      <c r="D21" s="32">
        <f t="shared" ref="D21:M21" si="1">SUM(D18:D20)</f>
        <v>2</v>
      </c>
      <c r="E21" s="32">
        <f t="shared" si="1"/>
        <v>0</v>
      </c>
      <c r="F21" s="32">
        <f t="shared" si="1"/>
        <v>2</v>
      </c>
      <c r="G21" s="34">
        <f t="shared" si="1"/>
        <v>1.03</v>
      </c>
      <c r="H21" s="32">
        <f t="shared" si="1"/>
        <v>2</v>
      </c>
      <c r="I21" s="34">
        <f t="shared" si="1"/>
        <v>0.84000000000000008</v>
      </c>
      <c r="J21" s="33">
        <f t="shared" si="1"/>
        <v>2</v>
      </c>
      <c r="K21" s="33">
        <f t="shared" si="1"/>
        <v>0</v>
      </c>
      <c r="L21" s="33">
        <f t="shared" si="1"/>
        <v>0</v>
      </c>
      <c r="M21" s="34">
        <f t="shared" si="1"/>
        <v>0</v>
      </c>
      <c r="N21" s="105"/>
    </row>
    <row r="22" spans="1:14" ht="42.75" customHeight="1" thickBot="1" x14ac:dyDescent="0.3">
      <c r="A22" s="208" t="s">
        <v>70</v>
      </c>
      <c r="B22" s="209"/>
      <c r="C22" s="209"/>
      <c r="D22" s="209"/>
      <c r="E22" s="209"/>
      <c r="F22" s="209"/>
      <c r="G22" s="209"/>
      <c r="H22" s="209"/>
      <c r="I22" s="209"/>
      <c r="J22" s="209"/>
      <c r="K22" s="209"/>
      <c r="L22" s="209"/>
      <c r="M22" s="209"/>
      <c r="N22" s="210"/>
    </row>
    <row r="23" spans="1:14" ht="57.75" customHeight="1" x14ac:dyDescent="0.25">
      <c r="A23" s="171">
        <v>1</v>
      </c>
      <c r="B23" s="143" t="s">
        <v>71</v>
      </c>
      <c r="C23" s="174">
        <v>2</v>
      </c>
      <c r="D23" s="174">
        <v>1</v>
      </c>
      <c r="E23" s="174"/>
      <c r="F23" s="174"/>
      <c r="G23" s="174"/>
      <c r="H23" s="174"/>
      <c r="I23" s="174"/>
      <c r="J23" s="174"/>
      <c r="K23" s="191">
        <v>1</v>
      </c>
      <c r="L23" s="191"/>
      <c r="M23" s="191"/>
      <c r="N23" s="107"/>
    </row>
    <row r="24" spans="1:14" ht="60.75" customHeight="1" thickBot="1" x14ac:dyDescent="0.3">
      <c r="A24" s="169">
        <v>2</v>
      </c>
      <c r="B24" s="31" t="s">
        <v>72</v>
      </c>
      <c r="C24" s="173">
        <v>1</v>
      </c>
      <c r="D24" s="173">
        <v>1</v>
      </c>
      <c r="E24" s="173"/>
      <c r="F24" s="173">
        <v>1</v>
      </c>
      <c r="G24" s="173">
        <v>32.6</v>
      </c>
      <c r="H24" s="173">
        <v>1</v>
      </c>
      <c r="I24" s="192">
        <v>30.9</v>
      </c>
      <c r="J24" s="173">
        <v>1</v>
      </c>
      <c r="K24" s="190"/>
      <c r="L24" s="190"/>
      <c r="M24" s="190"/>
      <c r="N24" s="194"/>
    </row>
    <row r="25" spans="1:14" s="17" customFormat="1" ht="29.25" customHeight="1" thickBot="1" x14ac:dyDescent="0.35">
      <c r="A25" s="140"/>
      <c r="B25" s="141" t="s">
        <v>5</v>
      </c>
      <c r="C25" s="32">
        <f>SUM(C23:C24)</f>
        <v>3</v>
      </c>
      <c r="D25" s="32">
        <f t="shared" ref="D25:M25" si="2">SUM(D22:D24)</f>
        <v>2</v>
      </c>
      <c r="E25" s="32">
        <f t="shared" si="2"/>
        <v>0</v>
      </c>
      <c r="F25" s="32">
        <f t="shared" si="2"/>
        <v>1</v>
      </c>
      <c r="G25" s="32">
        <f t="shared" si="2"/>
        <v>32.6</v>
      </c>
      <c r="H25" s="32">
        <f t="shared" si="2"/>
        <v>1</v>
      </c>
      <c r="I25" s="32">
        <f t="shared" si="2"/>
        <v>30.9</v>
      </c>
      <c r="J25" s="32">
        <f t="shared" si="2"/>
        <v>1</v>
      </c>
      <c r="K25" s="32">
        <f t="shared" si="2"/>
        <v>1</v>
      </c>
      <c r="L25" s="32">
        <f t="shared" si="2"/>
        <v>0</v>
      </c>
      <c r="M25" s="32">
        <f t="shared" si="2"/>
        <v>0</v>
      </c>
      <c r="N25" s="105"/>
    </row>
    <row r="26" spans="1:14" ht="50.25" customHeight="1" thickBot="1" x14ac:dyDescent="0.3">
      <c r="A26" s="208" t="s">
        <v>20</v>
      </c>
      <c r="B26" s="209"/>
      <c r="C26" s="209"/>
      <c r="D26" s="209"/>
      <c r="E26" s="209"/>
      <c r="F26" s="209"/>
      <c r="G26" s="209"/>
      <c r="H26" s="209"/>
      <c r="I26" s="209"/>
      <c r="J26" s="209"/>
      <c r="K26" s="209"/>
      <c r="L26" s="209"/>
      <c r="M26" s="209"/>
      <c r="N26" s="210"/>
    </row>
    <row r="27" spans="1:14" ht="109.5" customHeight="1" x14ac:dyDescent="0.25">
      <c r="A27" s="134">
        <v>1</v>
      </c>
      <c r="B27" s="144" t="s">
        <v>21</v>
      </c>
      <c r="C27" s="176">
        <v>1</v>
      </c>
      <c r="D27" s="174">
        <v>1</v>
      </c>
      <c r="E27" s="174"/>
      <c r="F27" s="79">
        <v>1</v>
      </c>
      <c r="G27" s="81">
        <v>55.2</v>
      </c>
      <c r="H27" s="88">
        <v>1</v>
      </c>
      <c r="I27" s="81">
        <v>54.1</v>
      </c>
      <c r="J27" s="88">
        <v>1</v>
      </c>
      <c r="K27" s="81"/>
      <c r="L27" s="81"/>
      <c r="M27" s="81"/>
      <c r="N27" s="108"/>
    </row>
    <row r="28" spans="1:14" ht="291.75" customHeight="1" x14ac:dyDescent="0.25">
      <c r="A28" s="169">
        <f>A27+1</f>
        <v>2</v>
      </c>
      <c r="B28" s="185" t="s">
        <v>22</v>
      </c>
      <c r="C28" s="173">
        <v>2</v>
      </c>
      <c r="D28" s="173">
        <v>1</v>
      </c>
      <c r="E28" s="173"/>
      <c r="F28" s="190">
        <v>1</v>
      </c>
      <c r="G28" s="49">
        <v>14.5</v>
      </c>
      <c r="H28" s="190">
        <v>1</v>
      </c>
      <c r="I28" s="192">
        <v>11.4</v>
      </c>
      <c r="J28" s="198">
        <v>1</v>
      </c>
      <c r="K28" s="173"/>
      <c r="L28" s="173"/>
      <c r="M28" s="190">
        <v>1.6</v>
      </c>
      <c r="N28" s="168" t="s">
        <v>158</v>
      </c>
    </row>
    <row r="29" spans="1:14" ht="231.75" customHeight="1" x14ac:dyDescent="0.25">
      <c r="A29" s="171"/>
      <c r="B29" s="186"/>
      <c r="C29" s="174"/>
      <c r="D29" s="174"/>
      <c r="E29" s="174"/>
      <c r="F29" s="191"/>
      <c r="G29" s="11" t="s">
        <v>177</v>
      </c>
      <c r="H29" s="191"/>
      <c r="I29" s="92"/>
      <c r="J29" s="199"/>
      <c r="K29" s="174"/>
      <c r="L29" s="174"/>
      <c r="M29" s="191"/>
      <c r="N29" s="107"/>
    </row>
    <row r="30" spans="1:14" ht="81" customHeight="1" x14ac:dyDescent="0.25">
      <c r="A30" s="169">
        <v>3</v>
      </c>
      <c r="B30" s="31" t="s">
        <v>8</v>
      </c>
      <c r="C30" s="202">
        <v>1</v>
      </c>
      <c r="D30" s="202">
        <v>1</v>
      </c>
      <c r="E30" s="202">
        <v>1</v>
      </c>
      <c r="F30" s="45"/>
      <c r="G30" s="101"/>
      <c r="H30" s="45"/>
      <c r="I30" s="203"/>
      <c r="J30" s="45"/>
      <c r="K30" s="45"/>
      <c r="L30" s="45"/>
      <c r="M30" s="45"/>
      <c r="N30" s="109"/>
    </row>
    <row r="31" spans="1:14" ht="50.25" customHeight="1" x14ac:dyDescent="0.25">
      <c r="A31" s="169">
        <v>4</v>
      </c>
      <c r="B31" s="31" t="s">
        <v>9</v>
      </c>
      <c r="C31" s="202">
        <v>1</v>
      </c>
      <c r="D31" s="202">
        <v>1</v>
      </c>
      <c r="E31" s="202">
        <v>1</v>
      </c>
      <c r="F31" s="45"/>
      <c r="G31" s="101"/>
      <c r="H31" s="45"/>
      <c r="I31" s="45"/>
      <c r="J31" s="45"/>
      <c r="K31" s="45"/>
      <c r="L31" s="45"/>
      <c r="M31" s="45"/>
      <c r="N31" s="109"/>
    </row>
    <row r="32" spans="1:14" ht="57.75" customHeight="1" x14ac:dyDescent="0.25">
      <c r="A32" s="136">
        <v>5</v>
      </c>
      <c r="B32" s="137" t="s">
        <v>7</v>
      </c>
      <c r="C32" s="35">
        <v>1</v>
      </c>
      <c r="D32" s="35">
        <v>1</v>
      </c>
      <c r="E32" s="35"/>
      <c r="F32" s="35">
        <v>1</v>
      </c>
      <c r="G32" s="39">
        <v>0.1</v>
      </c>
      <c r="H32" s="35">
        <v>1</v>
      </c>
      <c r="I32" s="35">
        <v>0.1</v>
      </c>
      <c r="J32" s="35">
        <v>1</v>
      </c>
      <c r="K32" s="36"/>
      <c r="L32" s="36"/>
      <c r="M32" s="36"/>
      <c r="N32" s="104"/>
    </row>
    <row r="33" spans="1:14" ht="162" customHeight="1" thickBot="1" x14ac:dyDescent="0.3">
      <c r="A33" s="169">
        <v>6</v>
      </c>
      <c r="B33" s="31" t="s">
        <v>33</v>
      </c>
      <c r="C33" s="173">
        <v>1</v>
      </c>
      <c r="D33" s="173">
        <v>1</v>
      </c>
      <c r="E33" s="173">
        <v>1</v>
      </c>
      <c r="F33" s="173"/>
      <c r="G33" s="173"/>
      <c r="H33" s="173"/>
      <c r="I33" s="173"/>
      <c r="J33" s="173"/>
      <c r="K33" s="190"/>
      <c r="L33" s="190"/>
      <c r="M33" s="190"/>
      <c r="N33" s="168" t="s">
        <v>119</v>
      </c>
    </row>
    <row r="34" spans="1:14" s="17" customFormat="1" ht="41.25" customHeight="1" thickBot="1" x14ac:dyDescent="0.35">
      <c r="A34" s="140"/>
      <c r="B34" s="141" t="s">
        <v>5</v>
      </c>
      <c r="C34" s="32">
        <f t="shared" ref="C34:M34" si="3">SUM(C27:C33)</f>
        <v>7</v>
      </c>
      <c r="D34" s="32">
        <f t="shared" si="3"/>
        <v>6</v>
      </c>
      <c r="E34" s="32">
        <f t="shared" si="3"/>
        <v>3</v>
      </c>
      <c r="F34" s="32">
        <f t="shared" si="3"/>
        <v>3</v>
      </c>
      <c r="G34" s="32">
        <f t="shared" si="3"/>
        <v>69.8</v>
      </c>
      <c r="H34" s="32">
        <f t="shared" si="3"/>
        <v>3</v>
      </c>
      <c r="I34" s="32">
        <f t="shared" si="3"/>
        <v>65.599999999999994</v>
      </c>
      <c r="J34" s="32">
        <f t="shared" si="3"/>
        <v>3</v>
      </c>
      <c r="K34" s="32">
        <f t="shared" si="3"/>
        <v>0</v>
      </c>
      <c r="L34" s="32">
        <f t="shared" si="3"/>
        <v>0</v>
      </c>
      <c r="M34" s="32">
        <f t="shared" si="3"/>
        <v>1.6</v>
      </c>
      <c r="N34" s="105"/>
    </row>
    <row r="35" spans="1:14" ht="39.75" customHeight="1" thickBot="1" x14ac:dyDescent="0.3">
      <c r="A35" s="208" t="s">
        <v>32</v>
      </c>
      <c r="B35" s="209"/>
      <c r="C35" s="209"/>
      <c r="D35" s="209"/>
      <c r="E35" s="209"/>
      <c r="F35" s="209"/>
      <c r="G35" s="209"/>
      <c r="H35" s="209"/>
      <c r="I35" s="209"/>
      <c r="J35" s="209"/>
      <c r="K35" s="209"/>
      <c r="L35" s="209"/>
      <c r="M35" s="209"/>
      <c r="N35" s="210"/>
    </row>
    <row r="36" spans="1:14" ht="129.75" customHeight="1" thickBot="1" x14ac:dyDescent="0.3">
      <c r="A36" s="175">
        <v>1</v>
      </c>
      <c r="B36" s="145" t="s">
        <v>23</v>
      </c>
      <c r="C36" s="40">
        <v>1</v>
      </c>
      <c r="D36" s="40">
        <v>1</v>
      </c>
      <c r="E36" s="40">
        <v>0</v>
      </c>
      <c r="F36" s="40">
        <v>1</v>
      </c>
      <c r="G36" s="41">
        <v>49.2</v>
      </c>
      <c r="H36" s="40">
        <v>1</v>
      </c>
      <c r="I36" s="41">
        <v>13.1</v>
      </c>
      <c r="J36" s="42">
        <v>1</v>
      </c>
      <c r="K36" s="43">
        <v>0</v>
      </c>
      <c r="L36" s="43"/>
      <c r="M36" s="44">
        <v>39.799999999999997</v>
      </c>
      <c r="N36" s="167" t="s">
        <v>141</v>
      </c>
    </row>
    <row r="37" spans="1:14" ht="36" customHeight="1" thickBot="1" x14ac:dyDescent="0.3">
      <c r="A37" s="208" t="s">
        <v>183</v>
      </c>
      <c r="B37" s="209"/>
      <c r="C37" s="209"/>
      <c r="D37" s="209"/>
      <c r="E37" s="209"/>
      <c r="F37" s="209"/>
      <c r="G37" s="209"/>
      <c r="H37" s="209"/>
      <c r="I37" s="209"/>
      <c r="J37" s="209"/>
      <c r="K37" s="209"/>
      <c r="L37" s="209"/>
      <c r="M37" s="209"/>
      <c r="N37" s="210"/>
    </row>
    <row r="38" spans="1:14" ht="79.5" customHeight="1" x14ac:dyDescent="0.25">
      <c r="A38" s="222">
        <v>1</v>
      </c>
      <c r="B38" s="143" t="s">
        <v>45</v>
      </c>
      <c r="C38" s="176">
        <f t="shared" ref="C38:I38" si="4">SUM(C39:C44)</f>
        <v>4</v>
      </c>
      <c r="D38" s="174">
        <f t="shared" si="4"/>
        <v>4</v>
      </c>
      <c r="E38" s="174">
        <f t="shared" si="4"/>
        <v>0</v>
      </c>
      <c r="F38" s="174">
        <f t="shared" si="4"/>
        <v>1</v>
      </c>
      <c r="G38" s="193">
        <f t="shared" si="4"/>
        <v>1.4</v>
      </c>
      <c r="H38" s="174">
        <f t="shared" si="4"/>
        <v>1</v>
      </c>
      <c r="I38" s="174">
        <f t="shared" si="4"/>
        <v>0.03</v>
      </c>
      <c r="J38" s="174">
        <f>J39+J41+J42+J44</f>
        <v>3</v>
      </c>
      <c r="K38" s="174">
        <f t="shared" ref="K38:M38" si="5">K39+K41+K42+K44</f>
        <v>0</v>
      </c>
      <c r="L38" s="174">
        <f t="shared" si="5"/>
        <v>1</v>
      </c>
      <c r="M38" s="176">
        <f t="shared" si="5"/>
        <v>1.7000000000000002</v>
      </c>
      <c r="N38" s="107"/>
    </row>
    <row r="39" spans="1:14" ht="43.5" customHeight="1" x14ac:dyDescent="0.25">
      <c r="A39" s="222"/>
      <c r="B39" s="233" t="s">
        <v>60</v>
      </c>
      <c r="C39" s="173">
        <v>1</v>
      </c>
      <c r="D39" s="173">
        <v>1</v>
      </c>
      <c r="E39" s="173"/>
      <c r="F39" s="173">
        <v>1</v>
      </c>
      <c r="G39" s="39">
        <v>1.4</v>
      </c>
      <c r="H39" s="173">
        <v>1</v>
      </c>
      <c r="I39" s="173">
        <v>0.03</v>
      </c>
      <c r="J39" s="173">
        <v>1</v>
      </c>
      <c r="K39" s="253"/>
      <c r="L39" s="181"/>
      <c r="M39" s="35">
        <v>1.6</v>
      </c>
      <c r="N39" s="211"/>
    </row>
    <row r="40" spans="1:14" ht="276" customHeight="1" x14ac:dyDescent="0.25">
      <c r="A40" s="222"/>
      <c r="B40" s="241"/>
      <c r="C40" s="200"/>
      <c r="D40" s="200"/>
      <c r="E40" s="200"/>
      <c r="F40" s="200"/>
      <c r="G40" s="10" t="s">
        <v>159</v>
      </c>
      <c r="H40" s="200"/>
      <c r="I40" s="11" t="s">
        <v>124</v>
      </c>
      <c r="J40" s="85"/>
      <c r="K40" s="254"/>
      <c r="L40" s="87"/>
      <c r="M40" s="92" t="s">
        <v>148</v>
      </c>
      <c r="N40" s="212"/>
    </row>
    <row r="41" spans="1:14" ht="150.75" customHeight="1" x14ac:dyDescent="0.25">
      <c r="A41" s="216"/>
      <c r="B41" s="31" t="s">
        <v>126</v>
      </c>
      <c r="C41" s="173">
        <v>1</v>
      </c>
      <c r="D41" s="173">
        <v>1</v>
      </c>
      <c r="E41" s="45"/>
      <c r="F41" s="45"/>
      <c r="G41" s="45"/>
      <c r="H41" s="45"/>
      <c r="I41" s="45"/>
      <c r="J41" s="173">
        <v>1</v>
      </c>
      <c r="K41" s="46"/>
      <c r="L41" s="46"/>
      <c r="M41" s="73"/>
      <c r="N41" s="110" t="s">
        <v>160</v>
      </c>
    </row>
    <row r="42" spans="1:14" ht="62.25" customHeight="1" x14ac:dyDescent="0.25">
      <c r="A42" s="216"/>
      <c r="B42" s="146" t="s">
        <v>122</v>
      </c>
      <c r="C42" s="173">
        <v>1</v>
      </c>
      <c r="D42" s="173">
        <v>1</v>
      </c>
      <c r="E42" s="173"/>
      <c r="F42" s="173"/>
      <c r="G42" s="173"/>
      <c r="H42" s="173"/>
      <c r="I42" s="173"/>
      <c r="J42" s="173"/>
      <c r="K42" s="173"/>
      <c r="L42" s="173">
        <v>1</v>
      </c>
      <c r="M42" s="35">
        <v>0.1</v>
      </c>
      <c r="N42" s="194"/>
    </row>
    <row r="43" spans="1:14" ht="239.25" customHeight="1" x14ac:dyDescent="0.25">
      <c r="A43" s="216"/>
      <c r="B43" s="147"/>
      <c r="C43" s="174"/>
      <c r="D43" s="174"/>
      <c r="E43" s="174"/>
      <c r="F43" s="174"/>
      <c r="G43" s="174"/>
      <c r="H43" s="174"/>
      <c r="I43" s="174"/>
      <c r="J43" s="174"/>
      <c r="K43" s="174"/>
      <c r="L43" s="174"/>
      <c r="M43" s="92" t="s">
        <v>149</v>
      </c>
      <c r="N43" s="107"/>
    </row>
    <row r="44" spans="1:14" ht="98.25" customHeight="1" x14ac:dyDescent="0.25">
      <c r="A44" s="222"/>
      <c r="B44" s="145" t="s">
        <v>2</v>
      </c>
      <c r="C44" s="176">
        <v>1</v>
      </c>
      <c r="D44" s="35">
        <v>1</v>
      </c>
      <c r="E44" s="35"/>
      <c r="F44" s="35"/>
      <c r="G44" s="192"/>
      <c r="H44" s="35"/>
      <c r="I44" s="35"/>
      <c r="J44" s="173">
        <v>1</v>
      </c>
      <c r="K44" s="47"/>
      <c r="L44" s="46"/>
      <c r="M44" s="46"/>
      <c r="N44" s="110" t="s">
        <v>161</v>
      </c>
    </row>
    <row r="45" spans="1:14" ht="60.75" customHeight="1" x14ac:dyDescent="0.25">
      <c r="A45" s="172">
        <f>A38+1</f>
        <v>2</v>
      </c>
      <c r="B45" s="185" t="s">
        <v>3</v>
      </c>
      <c r="C45" s="173">
        <v>1</v>
      </c>
      <c r="D45" s="173">
        <v>1</v>
      </c>
      <c r="E45" s="173"/>
      <c r="F45" s="190">
        <v>1</v>
      </c>
      <c r="G45" s="192">
        <v>0.2</v>
      </c>
      <c r="H45" s="190">
        <v>1</v>
      </c>
      <c r="I45" s="173">
        <v>0.2</v>
      </c>
      <c r="J45" s="173">
        <v>1</v>
      </c>
      <c r="K45" s="190"/>
      <c r="L45" s="190"/>
      <c r="M45" s="49">
        <v>1.5</v>
      </c>
      <c r="N45" s="168"/>
    </row>
    <row r="46" spans="1:14" ht="193.5" customHeight="1" x14ac:dyDescent="0.25">
      <c r="A46" s="170"/>
      <c r="B46" s="148"/>
      <c r="C46" s="85"/>
      <c r="D46" s="85"/>
      <c r="E46" s="85"/>
      <c r="F46" s="87"/>
      <c r="G46" s="25" t="s">
        <v>127</v>
      </c>
      <c r="H46" s="87"/>
      <c r="I46" s="25" t="s">
        <v>127</v>
      </c>
      <c r="J46" s="85"/>
      <c r="K46" s="87"/>
      <c r="L46" s="87"/>
      <c r="M46" s="25" t="s">
        <v>127</v>
      </c>
      <c r="N46" s="195"/>
    </row>
    <row r="47" spans="1:14" ht="57.75" customHeight="1" x14ac:dyDescent="0.25">
      <c r="A47" s="136">
        <v>3</v>
      </c>
      <c r="B47" s="137" t="s">
        <v>26</v>
      </c>
      <c r="C47" s="35">
        <v>1</v>
      </c>
      <c r="D47" s="35">
        <v>1</v>
      </c>
      <c r="E47" s="35">
        <v>1</v>
      </c>
      <c r="F47" s="35"/>
      <c r="G47" s="39"/>
      <c r="H47" s="35"/>
      <c r="I47" s="35"/>
      <c r="J47" s="35"/>
      <c r="K47" s="155"/>
      <c r="L47" s="155"/>
      <c r="M47" s="155"/>
      <c r="N47" s="121"/>
    </row>
    <row r="48" spans="1:14" ht="92.25" customHeight="1" x14ac:dyDescent="0.25">
      <c r="A48" s="169">
        <v>4</v>
      </c>
      <c r="B48" s="137" t="s">
        <v>117</v>
      </c>
      <c r="C48" s="35">
        <f>SUM(C49:C60)</f>
        <v>13</v>
      </c>
      <c r="D48" s="35">
        <f>SUM(D49:D60)</f>
        <v>8</v>
      </c>
      <c r="E48" s="35">
        <f t="shared" ref="E48:I48" si="6">E49+E50+E51+E53+E57+E58+E60</f>
        <v>1</v>
      </c>
      <c r="F48" s="35">
        <f t="shared" si="6"/>
        <v>1</v>
      </c>
      <c r="G48" s="35">
        <f t="shared" si="6"/>
        <v>1.2</v>
      </c>
      <c r="H48" s="35">
        <f t="shared" si="6"/>
        <v>1</v>
      </c>
      <c r="I48" s="35">
        <f t="shared" si="6"/>
        <v>1.2</v>
      </c>
      <c r="J48" s="35">
        <f>J49+J50+J51+J53+J57+J58+J60+J55</f>
        <v>6</v>
      </c>
      <c r="K48" s="35">
        <f t="shared" ref="K48:M48" si="7">K49+K50+K51+K53+K57+K58+K60+K55</f>
        <v>1</v>
      </c>
      <c r="L48" s="35">
        <f t="shared" si="7"/>
        <v>0</v>
      </c>
      <c r="M48" s="35">
        <f t="shared" si="7"/>
        <v>5.0000000000000001E-3</v>
      </c>
      <c r="N48" s="112"/>
    </row>
    <row r="49" spans="1:14" ht="141.75" customHeight="1" x14ac:dyDescent="0.25">
      <c r="A49" s="175"/>
      <c r="B49" s="31" t="s">
        <v>162</v>
      </c>
      <c r="C49" s="35">
        <v>1</v>
      </c>
      <c r="D49" s="35">
        <v>1</v>
      </c>
      <c r="E49" s="35"/>
      <c r="F49" s="35"/>
      <c r="G49" s="39"/>
      <c r="H49" s="35"/>
      <c r="I49" s="35"/>
      <c r="J49" s="35"/>
      <c r="K49" s="47">
        <v>1</v>
      </c>
      <c r="L49" s="46"/>
      <c r="M49" s="52">
        <v>5.0000000000000001E-3</v>
      </c>
      <c r="N49" s="110" t="s">
        <v>163</v>
      </c>
    </row>
    <row r="50" spans="1:14" ht="63" customHeight="1" x14ac:dyDescent="0.25">
      <c r="A50" s="175"/>
      <c r="B50" s="31" t="s">
        <v>53</v>
      </c>
      <c r="C50" s="173">
        <v>1</v>
      </c>
      <c r="D50" s="173">
        <v>1</v>
      </c>
      <c r="E50" s="173"/>
      <c r="F50" s="173">
        <v>1</v>
      </c>
      <c r="G50" s="173">
        <v>1.2</v>
      </c>
      <c r="H50" s="173">
        <v>1</v>
      </c>
      <c r="I50" s="173">
        <v>1.2</v>
      </c>
      <c r="J50" s="35">
        <v>1</v>
      </c>
      <c r="K50" s="190"/>
      <c r="L50" s="190"/>
      <c r="M50" s="190"/>
      <c r="N50" s="194"/>
    </row>
    <row r="51" spans="1:14" ht="160.5" customHeight="1" x14ac:dyDescent="0.25">
      <c r="A51" s="175"/>
      <c r="B51" s="233" t="s">
        <v>13</v>
      </c>
      <c r="C51" s="220">
        <v>4</v>
      </c>
      <c r="D51" s="272">
        <v>1</v>
      </c>
      <c r="E51" s="38"/>
      <c r="F51" s="273"/>
      <c r="G51" s="220"/>
      <c r="H51" s="220"/>
      <c r="I51" s="220"/>
      <c r="J51" s="36">
        <v>1</v>
      </c>
      <c r="K51" s="197"/>
      <c r="L51" s="188"/>
      <c r="M51" s="181"/>
      <c r="N51" s="168" t="s">
        <v>142</v>
      </c>
    </row>
    <row r="52" spans="1:14" ht="37.5" customHeight="1" x14ac:dyDescent="0.25">
      <c r="A52" s="175"/>
      <c r="B52" s="241"/>
      <c r="C52" s="223"/>
      <c r="D52" s="224"/>
      <c r="E52" s="53"/>
      <c r="F52" s="225"/>
      <c r="G52" s="223"/>
      <c r="H52" s="223"/>
      <c r="I52" s="223"/>
      <c r="J52" s="87" t="s">
        <v>115</v>
      </c>
      <c r="K52" s="200"/>
      <c r="L52" s="86"/>
      <c r="M52" s="182"/>
      <c r="N52" s="183"/>
    </row>
    <row r="53" spans="1:14" ht="72" customHeight="1" x14ac:dyDescent="0.25">
      <c r="A53" s="175"/>
      <c r="B53" s="146" t="s">
        <v>41</v>
      </c>
      <c r="C53" s="173">
        <v>3</v>
      </c>
      <c r="D53" s="190">
        <v>1</v>
      </c>
      <c r="E53" s="176"/>
      <c r="F53" s="190"/>
      <c r="G53" s="190"/>
      <c r="H53" s="190"/>
      <c r="I53" s="190"/>
      <c r="J53" s="35">
        <v>1</v>
      </c>
      <c r="K53" s="54"/>
      <c r="L53" s="55"/>
      <c r="M53" s="55"/>
      <c r="N53" s="211" t="s">
        <v>143</v>
      </c>
    </row>
    <row r="54" spans="1:14" ht="36.75" customHeight="1" x14ac:dyDescent="0.25">
      <c r="A54" s="175"/>
      <c r="B54" s="149"/>
      <c r="C54" s="200"/>
      <c r="D54" s="182"/>
      <c r="E54" s="200"/>
      <c r="F54" s="182"/>
      <c r="G54" s="182"/>
      <c r="H54" s="182"/>
      <c r="I54" s="182"/>
      <c r="J54" s="200" t="s">
        <v>115</v>
      </c>
      <c r="K54" s="22"/>
      <c r="L54" s="22"/>
      <c r="M54" s="22"/>
      <c r="N54" s="232"/>
    </row>
    <row r="55" spans="1:14" ht="179.25" customHeight="1" x14ac:dyDescent="0.25">
      <c r="A55" s="170"/>
      <c r="B55" s="31" t="s">
        <v>42</v>
      </c>
      <c r="C55" s="91">
        <v>1</v>
      </c>
      <c r="D55" s="91">
        <v>1</v>
      </c>
      <c r="E55" s="20"/>
      <c r="F55" s="20"/>
      <c r="G55" s="20"/>
      <c r="H55" s="31"/>
      <c r="I55" s="20"/>
      <c r="J55" s="35">
        <v>1</v>
      </c>
      <c r="K55" s="20"/>
      <c r="L55" s="20"/>
      <c r="M55" s="20"/>
      <c r="N55" s="113" t="s">
        <v>144</v>
      </c>
    </row>
    <row r="56" spans="1:14" ht="123.75" customHeight="1" x14ac:dyDescent="0.25">
      <c r="A56" s="170"/>
      <c r="B56" s="143"/>
      <c r="C56" s="89"/>
      <c r="D56" s="89"/>
      <c r="E56" s="96"/>
      <c r="F56" s="96"/>
      <c r="G56" s="96"/>
      <c r="H56" s="96"/>
      <c r="I56" s="96"/>
      <c r="J56" s="200" t="s">
        <v>115</v>
      </c>
      <c r="K56" s="96"/>
      <c r="L56" s="96"/>
      <c r="M56" s="96"/>
      <c r="N56" s="114" t="s">
        <v>164</v>
      </c>
    </row>
    <row r="57" spans="1:14" ht="107.25" customHeight="1" x14ac:dyDescent="0.25">
      <c r="A57" s="175"/>
      <c r="B57" s="143" t="s">
        <v>43</v>
      </c>
      <c r="C57" s="35">
        <v>1</v>
      </c>
      <c r="D57" s="35">
        <v>1</v>
      </c>
      <c r="E57" s="173">
        <v>1</v>
      </c>
      <c r="F57" s="35"/>
      <c r="G57" s="39"/>
      <c r="H57" s="35"/>
      <c r="I57" s="35"/>
      <c r="J57" s="35"/>
      <c r="K57" s="12"/>
      <c r="L57" s="8"/>
      <c r="M57" s="8"/>
      <c r="N57" s="115" t="s">
        <v>123</v>
      </c>
    </row>
    <row r="58" spans="1:14" ht="66" customHeight="1" x14ac:dyDescent="0.25">
      <c r="A58" s="175"/>
      <c r="B58" s="31" t="s">
        <v>44</v>
      </c>
      <c r="C58" s="220">
        <v>1</v>
      </c>
      <c r="D58" s="272">
        <v>1</v>
      </c>
      <c r="E58" s="173"/>
      <c r="F58" s="273"/>
      <c r="G58" s="220"/>
      <c r="H58" s="253"/>
      <c r="I58" s="253"/>
      <c r="J58" s="56">
        <v>1</v>
      </c>
      <c r="K58" s="23"/>
      <c r="L58" s="23"/>
      <c r="M58" s="23"/>
      <c r="N58" s="211" t="s">
        <v>128</v>
      </c>
    </row>
    <row r="59" spans="1:14" ht="50.25" customHeight="1" x14ac:dyDescent="0.25">
      <c r="A59" s="175"/>
      <c r="B59" s="143"/>
      <c r="C59" s="221"/>
      <c r="D59" s="274"/>
      <c r="E59" s="53"/>
      <c r="F59" s="275"/>
      <c r="G59" s="221"/>
      <c r="H59" s="261"/>
      <c r="I59" s="261"/>
      <c r="J59" s="7" t="s">
        <v>115</v>
      </c>
      <c r="K59" s="22"/>
      <c r="L59" s="22"/>
      <c r="M59" s="22"/>
      <c r="N59" s="212"/>
    </row>
    <row r="60" spans="1:14" ht="23.25" customHeight="1" x14ac:dyDescent="0.25">
      <c r="A60" s="175"/>
      <c r="B60" s="226" t="s">
        <v>78</v>
      </c>
      <c r="C60" s="220">
        <v>1</v>
      </c>
      <c r="D60" s="220">
        <v>1</v>
      </c>
      <c r="E60" s="223"/>
      <c r="F60" s="220"/>
      <c r="G60" s="246"/>
      <c r="H60" s="220"/>
      <c r="I60" s="220"/>
      <c r="J60" s="35">
        <v>1</v>
      </c>
      <c r="K60" s="242"/>
      <c r="L60" s="21"/>
      <c r="M60" s="21"/>
      <c r="N60" s="116"/>
    </row>
    <row r="61" spans="1:14" ht="72" customHeight="1" x14ac:dyDescent="0.25">
      <c r="A61" s="171"/>
      <c r="B61" s="227"/>
      <c r="C61" s="221"/>
      <c r="D61" s="221"/>
      <c r="E61" s="221"/>
      <c r="F61" s="221"/>
      <c r="G61" s="247"/>
      <c r="H61" s="221"/>
      <c r="I61" s="221"/>
      <c r="J61" s="197" t="s">
        <v>114</v>
      </c>
      <c r="K61" s="243"/>
      <c r="L61" s="187"/>
      <c r="M61" s="187"/>
      <c r="N61" s="117"/>
    </row>
    <row r="62" spans="1:14" ht="70.5" customHeight="1" x14ac:dyDescent="0.25">
      <c r="A62" s="169">
        <f>A48+1</f>
        <v>5</v>
      </c>
      <c r="B62" s="179" t="s">
        <v>25</v>
      </c>
      <c r="C62" s="173">
        <v>1</v>
      </c>
      <c r="D62" s="173">
        <v>1</v>
      </c>
      <c r="E62" s="173"/>
      <c r="F62" s="173">
        <v>1</v>
      </c>
      <c r="G62" s="80">
        <v>0.03</v>
      </c>
      <c r="H62" s="173">
        <v>1</v>
      </c>
      <c r="I62" s="57">
        <v>0.03</v>
      </c>
      <c r="J62" s="35">
        <v>1</v>
      </c>
      <c r="K62" s="12"/>
      <c r="L62" s="12"/>
      <c r="M62" s="12"/>
      <c r="N62" s="118"/>
    </row>
    <row r="63" spans="1:14" ht="147.75" customHeight="1" x14ac:dyDescent="0.25">
      <c r="A63" s="171"/>
      <c r="B63" s="180"/>
      <c r="C63" s="200"/>
      <c r="D63" s="200"/>
      <c r="E63" s="200"/>
      <c r="F63" s="200"/>
      <c r="G63" s="200"/>
      <c r="H63" s="200"/>
      <c r="I63" s="92" t="s">
        <v>150</v>
      </c>
      <c r="J63" s="182" t="s">
        <v>115</v>
      </c>
      <c r="K63" s="14"/>
      <c r="L63" s="14"/>
      <c r="M63" s="14"/>
      <c r="N63" s="119"/>
    </row>
    <row r="64" spans="1:14" ht="60.75" customHeight="1" x14ac:dyDescent="0.25">
      <c r="A64" s="222">
        <v>6</v>
      </c>
      <c r="B64" s="233" t="s">
        <v>165</v>
      </c>
      <c r="C64" s="173">
        <v>1</v>
      </c>
      <c r="D64" s="173">
        <v>1</v>
      </c>
      <c r="E64" s="173"/>
      <c r="F64" s="190">
        <v>1</v>
      </c>
      <c r="G64" s="35">
        <v>1.3</v>
      </c>
      <c r="H64" s="198">
        <v>1</v>
      </c>
      <c r="I64" s="39">
        <v>1.3</v>
      </c>
      <c r="J64" s="173">
        <v>1</v>
      </c>
      <c r="K64" s="190"/>
      <c r="L64" s="177"/>
      <c r="M64" s="35">
        <v>1.2</v>
      </c>
      <c r="N64" s="232" t="s">
        <v>145</v>
      </c>
    </row>
    <row r="65" spans="1:14" ht="279" customHeight="1" x14ac:dyDescent="0.25">
      <c r="A65" s="217"/>
      <c r="B65" s="234"/>
      <c r="C65" s="200"/>
      <c r="D65" s="200"/>
      <c r="E65" s="200"/>
      <c r="F65" s="182"/>
      <c r="G65" s="200" t="s">
        <v>115</v>
      </c>
      <c r="H65" s="26"/>
      <c r="I65" s="92" t="s">
        <v>129</v>
      </c>
      <c r="J65" s="197" t="s">
        <v>115</v>
      </c>
      <c r="K65" s="182"/>
      <c r="L65" s="182"/>
      <c r="M65" s="83" t="s">
        <v>151</v>
      </c>
      <c r="N65" s="212"/>
    </row>
    <row r="66" spans="1:14" ht="85.5" customHeight="1" x14ac:dyDescent="0.25">
      <c r="A66" s="215">
        <f>A64+1</f>
        <v>7</v>
      </c>
      <c r="B66" s="226" t="s">
        <v>59</v>
      </c>
      <c r="C66" s="220">
        <v>3</v>
      </c>
      <c r="D66" s="220">
        <v>1</v>
      </c>
      <c r="E66" s="220"/>
      <c r="F66" s="220">
        <v>1</v>
      </c>
      <c r="G66" s="90">
        <f>1.4+0.2+0.3+0.1</f>
        <v>2</v>
      </c>
      <c r="H66" s="220">
        <v>1</v>
      </c>
      <c r="I66" s="74">
        <v>0.5</v>
      </c>
      <c r="J66" s="60">
        <v>1</v>
      </c>
      <c r="K66" s="244"/>
      <c r="L66" s="181"/>
      <c r="M66" s="193">
        <v>4.8</v>
      </c>
      <c r="N66" s="248"/>
    </row>
    <row r="67" spans="1:14" ht="224.25" customHeight="1" x14ac:dyDescent="0.25">
      <c r="A67" s="222"/>
      <c r="B67" s="235"/>
      <c r="C67" s="223"/>
      <c r="D67" s="223"/>
      <c r="E67" s="223"/>
      <c r="F67" s="224"/>
      <c r="G67" s="24" t="s">
        <v>1</v>
      </c>
      <c r="H67" s="225"/>
      <c r="I67" s="24" t="s">
        <v>130</v>
      </c>
      <c r="J67" s="85"/>
      <c r="K67" s="245"/>
      <c r="L67" s="87"/>
      <c r="M67" s="24" t="s">
        <v>171</v>
      </c>
      <c r="N67" s="249"/>
    </row>
    <row r="68" spans="1:14" ht="71.25" customHeight="1" x14ac:dyDescent="0.25">
      <c r="A68" s="136">
        <f>A66+1</f>
        <v>8</v>
      </c>
      <c r="B68" s="78" t="s">
        <v>46</v>
      </c>
      <c r="C68" s="35">
        <v>1</v>
      </c>
      <c r="D68" s="35">
        <v>1</v>
      </c>
      <c r="E68" s="35">
        <v>1</v>
      </c>
      <c r="F68" s="29"/>
      <c r="G68" s="29"/>
      <c r="H68" s="29"/>
      <c r="I68" s="29"/>
      <c r="J68" s="29"/>
      <c r="K68" s="29"/>
      <c r="L68" s="29"/>
      <c r="M68" s="29"/>
      <c r="N68" s="120" t="s">
        <v>131</v>
      </c>
    </row>
    <row r="69" spans="1:14" ht="37.5" customHeight="1" x14ac:dyDescent="0.25">
      <c r="A69" s="215">
        <f>A68+1</f>
        <v>9</v>
      </c>
      <c r="B69" s="226" t="s">
        <v>90</v>
      </c>
      <c r="C69" s="220">
        <v>1</v>
      </c>
      <c r="D69" s="220">
        <v>1</v>
      </c>
      <c r="E69" s="220"/>
      <c r="F69" s="220">
        <v>1</v>
      </c>
      <c r="G69" s="39">
        <v>1.6</v>
      </c>
      <c r="H69" s="220">
        <v>1</v>
      </c>
      <c r="I69" s="192">
        <v>1.5</v>
      </c>
      <c r="J69" s="173">
        <v>1</v>
      </c>
      <c r="K69" s="228"/>
      <c r="L69" s="181"/>
      <c r="M69" s="49">
        <v>1.5</v>
      </c>
      <c r="N69" s="194"/>
    </row>
    <row r="70" spans="1:14" ht="79.5" customHeight="1" x14ac:dyDescent="0.25">
      <c r="A70" s="217"/>
      <c r="B70" s="235"/>
      <c r="C70" s="221"/>
      <c r="D70" s="221"/>
      <c r="E70" s="221"/>
      <c r="F70" s="221"/>
      <c r="G70" s="4" t="s">
        <v>121</v>
      </c>
      <c r="H70" s="221"/>
      <c r="I70" s="4" t="s">
        <v>121</v>
      </c>
      <c r="J70" s="200"/>
      <c r="K70" s="229"/>
      <c r="L70" s="182"/>
      <c r="M70" s="4" t="s">
        <v>121</v>
      </c>
      <c r="N70" s="107"/>
    </row>
    <row r="71" spans="1:14" ht="45" customHeight="1" x14ac:dyDescent="0.25">
      <c r="A71" s="215">
        <f>A69+1</f>
        <v>10</v>
      </c>
      <c r="B71" s="31" t="s">
        <v>27</v>
      </c>
      <c r="C71" s="173">
        <f t="shared" ref="C71:I71" si="8">SUM(C72:C73)</f>
        <v>2</v>
      </c>
      <c r="D71" s="35">
        <f t="shared" si="8"/>
        <v>2</v>
      </c>
      <c r="E71" s="35">
        <f t="shared" si="8"/>
        <v>0</v>
      </c>
      <c r="F71" s="35">
        <f t="shared" si="8"/>
        <v>1</v>
      </c>
      <c r="G71" s="39">
        <f t="shared" si="8"/>
        <v>0.6</v>
      </c>
      <c r="H71" s="35">
        <f t="shared" si="8"/>
        <v>1</v>
      </c>
      <c r="I71" s="35">
        <f t="shared" si="8"/>
        <v>0.6</v>
      </c>
      <c r="J71" s="35">
        <f>J72</f>
        <v>1</v>
      </c>
      <c r="K71" s="36">
        <f>SUM(K72:K73)</f>
        <v>0</v>
      </c>
      <c r="L71" s="36">
        <f>SUM(L72:L73)</f>
        <v>1</v>
      </c>
      <c r="M71" s="48">
        <f>SUM(M72:M73)</f>
        <v>0.2</v>
      </c>
      <c r="N71" s="107"/>
    </row>
    <row r="72" spans="1:14" ht="80.25" customHeight="1" x14ac:dyDescent="0.25">
      <c r="A72" s="216"/>
      <c r="B72" s="137" t="s">
        <v>47</v>
      </c>
      <c r="C72" s="35">
        <v>1</v>
      </c>
      <c r="D72" s="35">
        <v>1</v>
      </c>
      <c r="E72" s="173"/>
      <c r="F72" s="173">
        <v>1</v>
      </c>
      <c r="G72" s="192">
        <v>0.6</v>
      </c>
      <c r="H72" s="173">
        <v>1</v>
      </c>
      <c r="I72" s="173">
        <v>0.6</v>
      </c>
      <c r="J72" s="173">
        <v>1</v>
      </c>
      <c r="K72" s="190"/>
      <c r="L72" s="177"/>
      <c r="M72" s="177"/>
      <c r="N72" s="167"/>
    </row>
    <row r="73" spans="1:14" ht="150" customHeight="1" x14ac:dyDescent="0.25">
      <c r="A73" s="217"/>
      <c r="B73" s="143" t="s">
        <v>48</v>
      </c>
      <c r="C73" s="174">
        <v>1</v>
      </c>
      <c r="D73" s="174">
        <v>1</v>
      </c>
      <c r="E73" s="35"/>
      <c r="F73" s="35"/>
      <c r="G73" s="39"/>
      <c r="H73" s="35"/>
      <c r="I73" s="35"/>
      <c r="J73" s="35"/>
      <c r="K73" s="46"/>
      <c r="L73" s="46">
        <v>1</v>
      </c>
      <c r="M73" s="49">
        <v>0.2</v>
      </c>
      <c r="N73" s="110" t="s">
        <v>118</v>
      </c>
    </row>
    <row r="74" spans="1:14" ht="51.75" customHeight="1" x14ac:dyDescent="0.25">
      <c r="A74" s="215">
        <f>A71+1</f>
        <v>11</v>
      </c>
      <c r="B74" s="226" t="s">
        <v>49</v>
      </c>
      <c r="C74" s="220">
        <v>1</v>
      </c>
      <c r="D74" s="220">
        <v>1</v>
      </c>
      <c r="E74" s="220"/>
      <c r="F74" s="220">
        <v>1</v>
      </c>
      <c r="G74" s="80">
        <v>0.06</v>
      </c>
      <c r="H74" s="220">
        <v>1</v>
      </c>
      <c r="I74" s="35">
        <v>2E-3</v>
      </c>
      <c r="J74" s="30"/>
      <c r="K74" s="197"/>
      <c r="L74" s="46">
        <v>1</v>
      </c>
      <c r="M74" s="35">
        <v>0.05</v>
      </c>
      <c r="N74" s="211"/>
    </row>
    <row r="75" spans="1:14" ht="323.25" customHeight="1" x14ac:dyDescent="0.25">
      <c r="A75" s="217"/>
      <c r="B75" s="227"/>
      <c r="C75" s="221"/>
      <c r="D75" s="221"/>
      <c r="E75" s="221"/>
      <c r="F75" s="221"/>
      <c r="G75" s="15" t="s">
        <v>132</v>
      </c>
      <c r="H75" s="221"/>
      <c r="I75" s="2" t="s">
        <v>124</v>
      </c>
      <c r="J75" s="92"/>
      <c r="K75" s="92"/>
      <c r="L75" s="92"/>
      <c r="M75" s="2" t="s">
        <v>152</v>
      </c>
      <c r="N75" s="212"/>
    </row>
    <row r="76" spans="1:14" ht="54.75" customHeight="1" x14ac:dyDescent="0.25">
      <c r="A76" s="169">
        <f>A74+1</f>
        <v>12</v>
      </c>
      <c r="B76" s="31" t="s">
        <v>50</v>
      </c>
      <c r="C76" s="173">
        <f>SUM(C77:C82)</f>
        <v>6</v>
      </c>
      <c r="D76" s="35">
        <f>SUM(D77:D82)</f>
        <v>6</v>
      </c>
      <c r="E76" s="35"/>
      <c r="F76" s="35">
        <f t="shared" ref="F76:I76" si="9">SUM(F77:F82)</f>
        <v>3</v>
      </c>
      <c r="G76" s="35">
        <f t="shared" si="9"/>
        <v>1.3</v>
      </c>
      <c r="H76" s="35">
        <f t="shared" si="9"/>
        <v>3</v>
      </c>
      <c r="I76" s="35">
        <f t="shared" si="9"/>
        <v>1.3</v>
      </c>
      <c r="J76" s="35">
        <f>J77+J78+J79+J80+J81+J82</f>
        <v>3</v>
      </c>
      <c r="K76" s="191">
        <f>SUM(K77:K82)</f>
        <v>3</v>
      </c>
      <c r="L76" s="191"/>
      <c r="M76" s="191">
        <f t="shared" ref="M76" si="10">SUM(M77:M82)</f>
        <v>0</v>
      </c>
      <c r="N76" s="107"/>
    </row>
    <row r="77" spans="1:14" ht="70.5" customHeight="1" x14ac:dyDescent="0.25">
      <c r="A77" s="175"/>
      <c r="B77" s="146" t="s">
        <v>0</v>
      </c>
      <c r="C77" s="173">
        <v>1</v>
      </c>
      <c r="D77" s="173">
        <v>1</v>
      </c>
      <c r="E77" s="173"/>
      <c r="F77" s="173">
        <v>1</v>
      </c>
      <c r="G77" s="173">
        <v>0.2</v>
      </c>
      <c r="H77" s="173">
        <v>1</v>
      </c>
      <c r="I77" s="173">
        <v>0.2</v>
      </c>
      <c r="J77" s="35">
        <v>1</v>
      </c>
      <c r="K77" s="190"/>
      <c r="L77" s="190"/>
      <c r="M77" s="190"/>
      <c r="N77" s="104"/>
    </row>
    <row r="78" spans="1:14" ht="60" customHeight="1" x14ac:dyDescent="0.25">
      <c r="A78" s="175"/>
      <c r="B78" s="137" t="s">
        <v>51</v>
      </c>
      <c r="C78" s="35">
        <v>1</v>
      </c>
      <c r="D78" s="35">
        <v>1</v>
      </c>
      <c r="E78" s="35"/>
      <c r="F78" s="35">
        <v>1</v>
      </c>
      <c r="G78" s="39">
        <v>0.3</v>
      </c>
      <c r="H78" s="35">
        <v>1</v>
      </c>
      <c r="I78" s="35">
        <v>0.3</v>
      </c>
      <c r="J78" s="35">
        <v>1</v>
      </c>
      <c r="K78" s="50"/>
      <c r="L78" s="50"/>
      <c r="M78" s="50"/>
      <c r="N78" s="121"/>
    </row>
    <row r="79" spans="1:14" ht="59.25" customHeight="1" x14ac:dyDescent="0.25">
      <c r="A79" s="175"/>
      <c r="B79" s="137" t="s">
        <v>52</v>
      </c>
      <c r="C79" s="35">
        <v>1</v>
      </c>
      <c r="D79" s="35">
        <v>1</v>
      </c>
      <c r="E79" s="35"/>
      <c r="F79" s="35"/>
      <c r="G79" s="39"/>
      <c r="H79" s="35"/>
      <c r="I79" s="35"/>
      <c r="J79" s="35"/>
      <c r="K79" s="47">
        <v>1</v>
      </c>
      <c r="L79" s="47"/>
      <c r="M79" s="47"/>
      <c r="N79" s="122"/>
    </row>
    <row r="80" spans="1:14" ht="62.25" customHeight="1" x14ac:dyDescent="0.25">
      <c r="A80" s="175"/>
      <c r="B80" s="137" t="s">
        <v>54</v>
      </c>
      <c r="C80" s="35">
        <v>1</v>
      </c>
      <c r="D80" s="35">
        <v>1</v>
      </c>
      <c r="E80" s="35"/>
      <c r="F80" s="35"/>
      <c r="G80" s="39"/>
      <c r="H80" s="35"/>
      <c r="I80" s="35"/>
      <c r="J80" s="35"/>
      <c r="K80" s="47">
        <v>1</v>
      </c>
      <c r="L80" s="47"/>
      <c r="M80" s="47"/>
      <c r="N80" s="122"/>
    </row>
    <row r="81" spans="1:14" ht="46.5" customHeight="1" x14ac:dyDescent="0.25">
      <c r="A81" s="175"/>
      <c r="B81" s="137" t="s">
        <v>57</v>
      </c>
      <c r="C81" s="35">
        <v>1</v>
      </c>
      <c r="D81" s="35">
        <v>1</v>
      </c>
      <c r="E81" s="35"/>
      <c r="F81" s="35">
        <v>1</v>
      </c>
      <c r="G81" s="39">
        <v>0.8</v>
      </c>
      <c r="H81" s="35">
        <v>1</v>
      </c>
      <c r="I81" s="39">
        <v>0.8</v>
      </c>
      <c r="J81" s="35">
        <v>1</v>
      </c>
      <c r="K81" s="47"/>
      <c r="L81" s="47"/>
      <c r="M81" s="47"/>
      <c r="N81" s="123"/>
    </row>
    <row r="82" spans="1:14" ht="55.5" customHeight="1" x14ac:dyDescent="0.25">
      <c r="A82" s="171"/>
      <c r="B82" s="137" t="s">
        <v>55</v>
      </c>
      <c r="C82" s="35">
        <v>1</v>
      </c>
      <c r="D82" s="35">
        <v>1</v>
      </c>
      <c r="E82" s="35"/>
      <c r="F82" s="35"/>
      <c r="G82" s="39"/>
      <c r="H82" s="35"/>
      <c r="I82" s="35"/>
      <c r="J82" s="35"/>
      <c r="K82" s="62">
        <v>1</v>
      </c>
      <c r="L82" s="62"/>
      <c r="M82" s="62"/>
      <c r="N82" s="122"/>
    </row>
    <row r="83" spans="1:14" ht="41.25" customHeight="1" x14ac:dyDescent="0.25">
      <c r="A83" s="215">
        <v>13</v>
      </c>
      <c r="B83" s="226" t="s">
        <v>56</v>
      </c>
      <c r="C83" s="220">
        <v>2</v>
      </c>
      <c r="D83" s="220">
        <f>1+1</f>
        <v>2</v>
      </c>
      <c r="E83" s="220"/>
      <c r="F83" s="190">
        <v>1</v>
      </c>
      <c r="G83" s="173">
        <v>0.8</v>
      </c>
      <c r="H83" s="198">
        <v>1</v>
      </c>
      <c r="I83" s="173">
        <v>0.3</v>
      </c>
      <c r="J83" s="36">
        <v>1</v>
      </c>
      <c r="K83" s="58"/>
      <c r="L83" s="98"/>
      <c r="M83" s="49">
        <v>1</v>
      </c>
      <c r="N83" s="211" t="s">
        <v>153</v>
      </c>
    </row>
    <row r="84" spans="1:14" ht="243.75" customHeight="1" x14ac:dyDescent="0.25">
      <c r="A84" s="222"/>
      <c r="B84" s="227"/>
      <c r="C84" s="221"/>
      <c r="D84" s="221"/>
      <c r="E84" s="221"/>
      <c r="F84" s="191"/>
      <c r="G84" s="200"/>
      <c r="H84" s="26"/>
      <c r="I84" s="29" t="s">
        <v>182</v>
      </c>
      <c r="J84" s="182" t="s">
        <v>115</v>
      </c>
      <c r="K84" s="75" t="s">
        <v>116</v>
      </c>
      <c r="L84" s="99"/>
      <c r="M84" s="9"/>
      <c r="N84" s="212"/>
    </row>
    <row r="85" spans="1:14" ht="198.75" customHeight="1" thickBot="1" x14ac:dyDescent="0.3">
      <c r="A85" s="169">
        <v>14</v>
      </c>
      <c r="B85" s="179" t="s">
        <v>28</v>
      </c>
      <c r="C85" s="173">
        <v>1</v>
      </c>
      <c r="D85" s="173">
        <v>1</v>
      </c>
      <c r="E85" s="173"/>
      <c r="F85" s="173"/>
      <c r="G85" s="176"/>
      <c r="H85" s="173"/>
      <c r="I85" s="173"/>
      <c r="J85" s="173">
        <v>1</v>
      </c>
      <c r="K85" s="177"/>
      <c r="L85" s="190"/>
      <c r="M85" s="190"/>
      <c r="N85" s="168" t="s">
        <v>154</v>
      </c>
    </row>
    <row r="86" spans="1:14" s="18" customFormat="1" ht="55.5" customHeight="1" thickBot="1" x14ac:dyDescent="0.35">
      <c r="A86" s="140"/>
      <c r="B86" s="141" t="s">
        <v>5</v>
      </c>
      <c r="C86" s="32">
        <f>C38+C45+C47+C48+C62+C64++C66+C68+C69+C71+C74+C76+C83+C85</f>
        <v>38</v>
      </c>
      <c r="D86" s="32">
        <f>D38+D45+D47+D48+D62+D64++D66+D68+D69+D71+D74+D76+D83+D85</f>
        <v>31</v>
      </c>
      <c r="E86" s="32">
        <f t="shared" ref="E86:M86" si="11">E38+E45+E47+E48+E51+E62+E64++E66+E68+E69+E71+E74+E76+E83+E85</f>
        <v>3</v>
      </c>
      <c r="F86" s="32">
        <f t="shared" si="11"/>
        <v>13</v>
      </c>
      <c r="G86" s="34">
        <f t="shared" si="11"/>
        <v>10.490000000000002</v>
      </c>
      <c r="H86" s="33">
        <f t="shared" si="11"/>
        <v>13</v>
      </c>
      <c r="I86" s="34">
        <f t="shared" si="11"/>
        <v>6.9619999999999989</v>
      </c>
      <c r="J86" s="33">
        <f t="shared" si="11"/>
        <v>21</v>
      </c>
      <c r="K86" s="33">
        <f t="shared" si="11"/>
        <v>4</v>
      </c>
      <c r="L86" s="33">
        <f t="shared" si="11"/>
        <v>3</v>
      </c>
      <c r="M86" s="34">
        <f t="shared" si="11"/>
        <v>11.955</v>
      </c>
      <c r="N86" s="124"/>
    </row>
    <row r="87" spans="1:14" ht="64.5" customHeight="1" thickBot="1" x14ac:dyDescent="0.3">
      <c r="A87" s="208" t="s">
        <v>6</v>
      </c>
      <c r="B87" s="209"/>
      <c r="C87" s="209"/>
      <c r="D87" s="209"/>
      <c r="E87" s="209"/>
      <c r="F87" s="209"/>
      <c r="G87" s="209"/>
      <c r="H87" s="209"/>
      <c r="I87" s="209"/>
      <c r="J87" s="209"/>
      <c r="K87" s="209"/>
      <c r="L87" s="209"/>
      <c r="M87" s="209"/>
      <c r="N87" s="210"/>
    </row>
    <row r="88" spans="1:14" ht="56.25" customHeight="1" x14ac:dyDescent="0.25">
      <c r="A88" s="216">
        <v>1</v>
      </c>
      <c r="B88" s="145" t="s">
        <v>84</v>
      </c>
      <c r="C88" s="176">
        <v>1</v>
      </c>
      <c r="D88" s="176">
        <v>1</v>
      </c>
      <c r="E88" s="176"/>
      <c r="F88" s="177"/>
      <c r="G88" s="90">
        <v>0</v>
      </c>
      <c r="H88" s="178"/>
      <c r="I88" s="90">
        <v>0</v>
      </c>
      <c r="J88" s="176"/>
      <c r="K88" s="177"/>
      <c r="L88" s="177">
        <v>1</v>
      </c>
      <c r="M88" s="59">
        <v>0.5</v>
      </c>
      <c r="N88" s="232"/>
    </row>
    <row r="89" spans="1:14" ht="76.5" customHeight="1" x14ac:dyDescent="0.25">
      <c r="A89" s="216"/>
      <c r="B89" s="145"/>
      <c r="C89" s="176"/>
      <c r="D89" s="174"/>
      <c r="E89" s="174"/>
      <c r="F89" s="191"/>
      <c r="G89" s="193"/>
      <c r="H89" s="199"/>
      <c r="I89" s="174"/>
      <c r="J89" s="174"/>
      <c r="K89" s="191"/>
      <c r="L89" s="177"/>
      <c r="M89" s="11" t="s">
        <v>155</v>
      </c>
      <c r="N89" s="232"/>
    </row>
    <row r="90" spans="1:14" ht="101.25" customHeight="1" x14ac:dyDescent="0.25">
      <c r="A90" s="218">
        <f>A88+1</f>
        <v>2</v>
      </c>
      <c r="B90" s="31" t="s">
        <v>77</v>
      </c>
      <c r="C90" s="198">
        <v>2</v>
      </c>
      <c r="D90" s="173">
        <v>3</v>
      </c>
      <c r="E90" s="173"/>
      <c r="F90" s="173">
        <v>3</v>
      </c>
      <c r="G90" s="90">
        <v>4</v>
      </c>
      <c r="H90" s="173">
        <v>2</v>
      </c>
      <c r="I90" s="39">
        <v>3</v>
      </c>
      <c r="J90" s="173">
        <v>2</v>
      </c>
      <c r="K90" s="190"/>
      <c r="L90" s="190">
        <v>1</v>
      </c>
      <c r="M90" s="39">
        <v>2</v>
      </c>
      <c r="N90" s="194"/>
    </row>
    <row r="91" spans="1:14" ht="209.25" customHeight="1" x14ac:dyDescent="0.25">
      <c r="A91" s="219"/>
      <c r="B91" s="143"/>
      <c r="C91" s="26"/>
      <c r="D91" s="200"/>
      <c r="E91" s="200"/>
      <c r="F91" s="200"/>
      <c r="G91" s="6"/>
      <c r="H91" s="200"/>
      <c r="I91" s="27" t="s">
        <v>166</v>
      </c>
      <c r="J91" s="29" t="s">
        <v>115</v>
      </c>
      <c r="K91" s="182"/>
      <c r="L91" s="182"/>
      <c r="M91" s="182" t="s">
        <v>125</v>
      </c>
      <c r="N91" s="107"/>
    </row>
    <row r="92" spans="1:14" ht="76.5" customHeight="1" x14ac:dyDescent="0.25">
      <c r="A92" s="169">
        <f>A90+1</f>
        <v>3</v>
      </c>
      <c r="B92" s="196" t="s">
        <v>40</v>
      </c>
      <c r="C92" s="173">
        <v>1</v>
      </c>
      <c r="D92" s="173">
        <v>1</v>
      </c>
      <c r="E92" s="173"/>
      <c r="F92" s="173">
        <v>1</v>
      </c>
      <c r="G92" s="173">
        <v>1.4</v>
      </c>
      <c r="H92" s="173">
        <v>1</v>
      </c>
      <c r="I92" s="173">
        <v>1.2</v>
      </c>
      <c r="J92" s="173">
        <v>1</v>
      </c>
      <c r="K92" s="173"/>
      <c r="L92" s="173"/>
      <c r="M92" s="39">
        <v>1</v>
      </c>
      <c r="N92" s="194"/>
    </row>
    <row r="93" spans="1:14" ht="50.25" customHeight="1" x14ac:dyDescent="0.25">
      <c r="A93" s="171"/>
      <c r="B93" s="150"/>
      <c r="C93" s="200"/>
      <c r="D93" s="200"/>
      <c r="E93" s="200"/>
      <c r="F93" s="200"/>
      <c r="G93" s="200"/>
      <c r="H93" s="200"/>
      <c r="I93" s="200"/>
      <c r="J93" s="200"/>
      <c r="K93" s="200"/>
      <c r="L93" s="200"/>
      <c r="M93" s="85" t="s">
        <v>134</v>
      </c>
      <c r="N93" s="107"/>
    </row>
    <row r="94" spans="1:14" ht="41.25" customHeight="1" x14ac:dyDescent="0.25">
      <c r="A94" s="215">
        <f>A92+1</f>
        <v>4</v>
      </c>
      <c r="B94" s="226" t="s">
        <v>29</v>
      </c>
      <c r="C94" s="173">
        <v>1</v>
      </c>
      <c r="D94" s="173">
        <v>1</v>
      </c>
      <c r="E94" s="173"/>
      <c r="F94" s="173">
        <v>1</v>
      </c>
      <c r="G94" s="173">
        <v>1</v>
      </c>
      <c r="H94" s="173">
        <v>1</v>
      </c>
      <c r="I94" s="57">
        <v>0.02</v>
      </c>
      <c r="J94" s="173"/>
      <c r="K94" s="173"/>
      <c r="L94" s="173">
        <v>1</v>
      </c>
      <c r="M94" s="39">
        <v>4</v>
      </c>
      <c r="N94" s="205"/>
    </row>
    <row r="95" spans="1:14" ht="182.25" customHeight="1" x14ac:dyDescent="0.25">
      <c r="A95" s="217"/>
      <c r="B95" s="227"/>
      <c r="C95" s="200"/>
      <c r="D95" s="200"/>
      <c r="E95" s="200"/>
      <c r="F95" s="200"/>
      <c r="G95" s="200"/>
      <c r="H95" s="200"/>
      <c r="I95" s="200" t="s">
        <v>85</v>
      </c>
      <c r="J95" s="200"/>
      <c r="K95" s="200"/>
      <c r="L95" s="200"/>
      <c r="M95" s="200" t="s">
        <v>156</v>
      </c>
      <c r="N95" s="206"/>
    </row>
    <row r="96" spans="1:14" ht="54.75" customHeight="1" x14ac:dyDescent="0.25">
      <c r="A96" s="169">
        <v>5</v>
      </c>
      <c r="B96" s="137" t="s">
        <v>17</v>
      </c>
      <c r="C96" s="35">
        <f t="shared" ref="C96:M96" si="12">SUM(C97:C127)</f>
        <v>32</v>
      </c>
      <c r="D96" s="35">
        <f t="shared" si="12"/>
        <v>31</v>
      </c>
      <c r="E96" s="35">
        <f t="shared" si="12"/>
        <v>0</v>
      </c>
      <c r="F96" s="35">
        <f t="shared" si="12"/>
        <v>3</v>
      </c>
      <c r="G96" s="35">
        <f t="shared" si="12"/>
        <v>3.5999999999999996</v>
      </c>
      <c r="H96" s="35">
        <f t="shared" si="12"/>
        <v>3</v>
      </c>
      <c r="I96" s="35">
        <f t="shared" si="12"/>
        <v>3.5999999999999996</v>
      </c>
      <c r="J96" s="173">
        <f t="shared" si="12"/>
        <v>3</v>
      </c>
      <c r="K96" s="190">
        <f t="shared" si="12"/>
        <v>28</v>
      </c>
      <c r="L96" s="190">
        <f t="shared" si="12"/>
        <v>0</v>
      </c>
      <c r="M96" s="177">
        <f t="shared" si="12"/>
        <v>0</v>
      </c>
      <c r="N96" s="194"/>
    </row>
    <row r="97" spans="1:14" ht="63.75" customHeight="1" x14ac:dyDescent="0.25">
      <c r="A97" s="175"/>
      <c r="B97" s="226" t="s">
        <v>79</v>
      </c>
      <c r="C97" s="220">
        <v>1</v>
      </c>
      <c r="D97" s="220">
        <v>1</v>
      </c>
      <c r="E97" s="220"/>
      <c r="F97" s="220">
        <v>1</v>
      </c>
      <c r="G97" s="39">
        <v>1</v>
      </c>
      <c r="H97" s="220">
        <v>1</v>
      </c>
      <c r="I97" s="48">
        <v>1</v>
      </c>
      <c r="J97" s="60">
        <v>1</v>
      </c>
      <c r="K97" s="228"/>
      <c r="L97" s="181"/>
      <c r="M97" s="181"/>
      <c r="N97" s="194"/>
    </row>
    <row r="98" spans="1:14" ht="48.75" customHeight="1" x14ac:dyDescent="0.25">
      <c r="A98" s="175"/>
      <c r="B98" s="227"/>
      <c r="C98" s="221"/>
      <c r="D98" s="221"/>
      <c r="E98" s="221"/>
      <c r="F98" s="221"/>
      <c r="G98" s="4" t="s">
        <v>112</v>
      </c>
      <c r="H98" s="221"/>
      <c r="I98" s="13" t="s">
        <v>112</v>
      </c>
      <c r="J98" s="97"/>
      <c r="K98" s="229"/>
      <c r="L98" s="182"/>
      <c r="M98" s="182"/>
      <c r="N98" s="107"/>
    </row>
    <row r="99" spans="1:14" ht="54.75" customHeight="1" x14ac:dyDescent="0.25">
      <c r="A99" s="175"/>
      <c r="B99" s="137" t="s">
        <v>103</v>
      </c>
      <c r="C99" s="35">
        <v>1</v>
      </c>
      <c r="D99" s="35">
        <v>1</v>
      </c>
      <c r="E99" s="35"/>
      <c r="F99" s="35"/>
      <c r="G99" s="39"/>
      <c r="H99" s="35"/>
      <c r="I99" s="39"/>
      <c r="J99" s="174"/>
      <c r="K99" s="36">
        <v>1</v>
      </c>
      <c r="L99" s="191"/>
      <c r="M99" s="191"/>
      <c r="N99" s="107"/>
    </row>
    <row r="100" spans="1:14" ht="46.5" customHeight="1" x14ac:dyDescent="0.25">
      <c r="A100" s="175"/>
      <c r="B100" s="137" t="s">
        <v>104</v>
      </c>
      <c r="C100" s="35">
        <v>1</v>
      </c>
      <c r="D100" s="35">
        <v>1</v>
      </c>
      <c r="E100" s="35"/>
      <c r="F100" s="35"/>
      <c r="G100" s="39"/>
      <c r="H100" s="35"/>
      <c r="I100" s="39"/>
      <c r="J100" s="35"/>
      <c r="K100" s="36">
        <v>1</v>
      </c>
      <c r="L100" s="36"/>
      <c r="M100" s="36"/>
      <c r="N100" s="104"/>
    </row>
    <row r="101" spans="1:14" ht="87.75" customHeight="1" x14ac:dyDescent="0.25">
      <c r="A101" s="175"/>
      <c r="B101" s="137" t="s">
        <v>105</v>
      </c>
      <c r="C101" s="35">
        <v>1</v>
      </c>
      <c r="D101" s="35">
        <v>1</v>
      </c>
      <c r="E101" s="35"/>
      <c r="F101" s="35"/>
      <c r="G101" s="39"/>
      <c r="H101" s="35"/>
      <c r="I101" s="39"/>
      <c r="J101" s="35"/>
      <c r="K101" s="36">
        <v>1</v>
      </c>
      <c r="L101" s="36"/>
      <c r="M101" s="36"/>
      <c r="N101" s="104"/>
    </row>
    <row r="102" spans="1:14" ht="78" customHeight="1" x14ac:dyDescent="0.25">
      <c r="A102" s="175"/>
      <c r="B102" s="137" t="s">
        <v>106</v>
      </c>
      <c r="C102" s="35">
        <v>1</v>
      </c>
      <c r="D102" s="35">
        <v>1</v>
      </c>
      <c r="E102" s="35"/>
      <c r="F102" s="35"/>
      <c r="G102" s="39"/>
      <c r="H102" s="35"/>
      <c r="I102" s="39"/>
      <c r="J102" s="35"/>
      <c r="K102" s="36">
        <v>1</v>
      </c>
      <c r="L102" s="36"/>
      <c r="M102" s="36"/>
      <c r="N102" s="104"/>
    </row>
    <row r="103" spans="1:14" ht="56.25" customHeight="1" x14ac:dyDescent="0.25">
      <c r="A103" s="175"/>
      <c r="B103" s="137" t="s">
        <v>107</v>
      </c>
      <c r="C103" s="35">
        <v>1</v>
      </c>
      <c r="D103" s="35">
        <v>1</v>
      </c>
      <c r="E103" s="35"/>
      <c r="F103" s="35"/>
      <c r="G103" s="39"/>
      <c r="H103" s="35"/>
      <c r="I103" s="39"/>
      <c r="J103" s="35"/>
      <c r="K103" s="36">
        <v>1</v>
      </c>
      <c r="L103" s="36"/>
      <c r="M103" s="36"/>
      <c r="N103" s="104"/>
    </row>
    <row r="104" spans="1:14" ht="36.75" customHeight="1" x14ac:dyDescent="0.25">
      <c r="A104" s="175"/>
      <c r="B104" s="137" t="s">
        <v>86</v>
      </c>
      <c r="C104" s="35">
        <v>1</v>
      </c>
      <c r="D104" s="35">
        <v>1</v>
      </c>
      <c r="E104" s="35"/>
      <c r="F104" s="35"/>
      <c r="G104" s="39"/>
      <c r="H104" s="35"/>
      <c r="I104" s="39"/>
      <c r="J104" s="35"/>
      <c r="K104" s="47">
        <v>1</v>
      </c>
      <c r="L104" s="50"/>
      <c r="M104" s="50"/>
      <c r="N104" s="121"/>
    </row>
    <row r="105" spans="1:14" ht="57" customHeight="1" x14ac:dyDescent="0.25">
      <c r="A105" s="175"/>
      <c r="B105" s="137" t="s">
        <v>87</v>
      </c>
      <c r="C105" s="35">
        <v>1</v>
      </c>
      <c r="D105" s="35">
        <v>1</v>
      </c>
      <c r="E105" s="35"/>
      <c r="F105" s="35"/>
      <c r="G105" s="39"/>
      <c r="H105" s="35"/>
      <c r="I105" s="39"/>
      <c r="J105" s="35"/>
      <c r="K105" s="76">
        <v>1</v>
      </c>
      <c r="L105" s="51"/>
      <c r="M105" s="51"/>
      <c r="N105" s="121"/>
    </row>
    <row r="106" spans="1:14" ht="62.25" customHeight="1" x14ac:dyDescent="0.25">
      <c r="A106" s="175"/>
      <c r="B106" s="137" t="s">
        <v>88</v>
      </c>
      <c r="C106" s="35">
        <v>1</v>
      </c>
      <c r="D106" s="35">
        <v>1</v>
      </c>
      <c r="E106" s="35"/>
      <c r="F106" s="35"/>
      <c r="G106" s="39"/>
      <c r="H106" s="35"/>
      <c r="I106" s="39"/>
      <c r="J106" s="35"/>
      <c r="K106" s="47">
        <v>1</v>
      </c>
      <c r="L106" s="50"/>
      <c r="M106" s="50"/>
      <c r="N106" s="121"/>
    </row>
    <row r="107" spans="1:14" ht="54" customHeight="1" x14ac:dyDescent="0.25">
      <c r="A107" s="175"/>
      <c r="B107" s="137" t="s">
        <v>73</v>
      </c>
      <c r="C107" s="35">
        <v>1</v>
      </c>
      <c r="D107" s="35">
        <v>1</v>
      </c>
      <c r="E107" s="35"/>
      <c r="F107" s="35"/>
      <c r="G107" s="39"/>
      <c r="H107" s="35"/>
      <c r="I107" s="39"/>
      <c r="J107" s="35"/>
      <c r="K107" s="47">
        <v>1</v>
      </c>
      <c r="L107" s="47"/>
      <c r="M107" s="47"/>
      <c r="N107" s="121"/>
    </row>
    <row r="108" spans="1:14" ht="51" customHeight="1" x14ac:dyDescent="0.25">
      <c r="A108" s="175"/>
      <c r="B108" s="137" t="s">
        <v>74</v>
      </c>
      <c r="C108" s="35">
        <v>1</v>
      </c>
      <c r="D108" s="35">
        <v>1</v>
      </c>
      <c r="E108" s="35"/>
      <c r="F108" s="35"/>
      <c r="G108" s="39"/>
      <c r="H108" s="35"/>
      <c r="I108" s="39"/>
      <c r="J108" s="35"/>
      <c r="K108" s="47">
        <v>1</v>
      </c>
      <c r="L108" s="47"/>
      <c r="M108" s="47"/>
      <c r="N108" s="121"/>
    </row>
    <row r="109" spans="1:14" ht="47.25" customHeight="1" x14ac:dyDescent="0.25">
      <c r="A109" s="175"/>
      <c r="B109" s="137" t="s">
        <v>75</v>
      </c>
      <c r="C109" s="35">
        <v>1</v>
      </c>
      <c r="D109" s="35">
        <v>1</v>
      </c>
      <c r="E109" s="35"/>
      <c r="F109" s="35"/>
      <c r="G109" s="39"/>
      <c r="H109" s="35"/>
      <c r="I109" s="39"/>
      <c r="J109" s="35"/>
      <c r="K109" s="47">
        <v>1</v>
      </c>
      <c r="L109" s="47"/>
      <c r="M109" s="47"/>
      <c r="N109" s="121"/>
    </row>
    <row r="110" spans="1:14" ht="42.75" customHeight="1" x14ac:dyDescent="0.25">
      <c r="A110" s="175"/>
      <c r="B110" s="137" t="s">
        <v>76</v>
      </c>
      <c r="C110" s="35">
        <v>1</v>
      </c>
      <c r="D110" s="35">
        <v>1</v>
      </c>
      <c r="E110" s="35"/>
      <c r="F110" s="35"/>
      <c r="G110" s="39"/>
      <c r="H110" s="35"/>
      <c r="I110" s="39"/>
      <c r="J110" s="35"/>
      <c r="K110" s="47">
        <v>1</v>
      </c>
      <c r="L110" s="50"/>
      <c r="M110" s="50"/>
      <c r="N110" s="121"/>
    </row>
    <row r="111" spans="1:14" ht="53.25" customHeight="1" x14ac:dyDescent="0.25">
      <c r="A111" s="175"/>
      <c r="B111" s="137" t="s">
        <v>11</v>
      </c>
      <c r="C111" s="35">
        <v>1</v>
      </c>
      <c r="D111" s="35">
        <v>1</v>
      </c>
      <c r="E111" s="35"/>
      <c r="F111" s="35"/>
      <c r="G111" s="39"/>
      <c r="H111" s="35"/>
      <c r="I111" s="39"/>
      <c r="J111" s="35"/>
      <c r="K111" s="47">
        <v>1</v>
      </c>
      <c r="L111" s="50"/>
      <c r="M111" s="50"/>
      <c r="N111" s="121"/>
    </row>
    <row r="112" spans="1:14" ht="55.5" customHeight="1" x14ac:dyDescent="0.25">
      <c r="A112" s="175"/>
      <c r="B112" s="137" t="s">
        <v>12</v>
      </c>
      <c r="C112" s="35">
        <v>1</v>
      </c>
      <c r="D112" s="35">
        <v>1</v>
      </c>
      <c r="E112" s="35"/>
      <c r="F112" s="35"/>
      <c r="G112" s="39"/>
      <c r="H112" s="35"/>
      <c r="I112" s="39"/>
      <c r="J112" s="35"/>
      <c r="K112" s="47">
        <v>1</v>
      </c>
      <c r="L112" s="50"/>
      <c r="M112" s="50"/>
      <c r="N112" s="121"/>
    </row>
    <row r="113" spans="1:14" ht="54" customHeight="1" x14ac:dyDescent="0.25">
      <c r="A113" s="175"/>
      <c r="B113" s="137" t="s">
        <v>167</v>
      </c>
      <c r="C113" s="35">
        <v>1</v>
      </c>
      <c r="D113" s="35">
        <v>1</v>
      </c>
      <c r="E113" s="35"/>
      <c r="F113" s="35"/>
      <c r="G113" s="39"/>
      <c r="H113" s="35"/>
      <c r="I113" s="39"/>
      <c r="J113" s="35"/>
      <c r="K113" s="47">
        <v>1</v>
      </c>
      <c r="L113" s="50"/>
      <c r="M113" s="50"/>
      <c r="N113" s="121"/>
    </row>
    <row r="114" spans="1:14" ht="39.75" customHeight="1" x14ac:dyDescent="0.25">
      <c r="A114" s="175"/>
      <c r="B114" s="137" t="s">
        <v>108</v>
      </c>
      <c r="C114" s="35">
        <v>1</v>
      </c>
      <c r="D114" s="35">
        <v>1</v>
      </c>
      <c r="E114" s="35"/>
      <c r="F114" s="35"/>
      <c r="G114" s="39"/>
      <c r="H114" s="35"/>
      <c r="I114" s="39"/>
      <c r="J114" s="35"/>
      <c r="K114" s="47">
        <v>1</v>
      </c>
      <c r="L114" s="50"/>
      <c r="M114" s="50"/>
      <c r="N114" s="121"/>
    </row>
    <row r="115" spans="1:14" ht="57.75" customHeight="1" x14ac:dyDescent="0.25">
      <c r="A115" s="175"/>
      <c r="B115" s="137" t="s">
        <v>109</v>
      </c>
      <c r="C115" s="35">
        <v>1</v>
      </c>
      <c r="D115" s="35">
        <v>1</v>
      </c>
      <c r="E115" s="35"/>
      <c r="F115" s="35"/>
      <c r="G115" s="39"/>
      <c r="H115" s="35"/>
      <c r="I115" s="39"/>
      <c r="J115" s="35"/>
      <c r="K115" s="46">
        <v>1</v>
      </c>
      <c r="L115" s="61"/>
      <c r="M115" s="61"/>
      <c r="N115" s="125"/>
    </row>
    <row r="116" spans="1:14" ht="45.75" customHeight="1" x14ac:dyDescent="0.25">
      <c r="A116" s="175"/>
      <c r="B116" s="226" t="s">
        <v>168</v>
      </c>
      <c r="C116" s="220">
        <v>1</v>
      </c>
      <c r="D116" s="220">
        <v>1</v>
      </c>
      <c r="E116" s="220"/>
      <c r="F116" s="220">
        <v>1</v>
      </c>
      <c r="G116" s="39">
        <v>1.3</v>
      </c>
      <c r="H116" s="220">
        <v>1</v>
      </c>
      <c r="I116" s="39">
        <v>1.3</v>
      </c>
      <c r="J116" s="173">
        <v>1</v>
      </c>
      <c r="K116" s="181"/>
      <c r="L116" s="181"/>
      <c r="M116" s="181"/>
      <c r="N116" s="194"/>
    </row>
    <row r="117" spans="1:14" ht="75.75" customHeight="1" x14ac:dyDescent="0.25">
      <c r="A117" s="175"/>
      <c r="B117" s="227"/>
      <c r="C117" s="221"/>
      <c r="D117" s="221"/>
      <c r="E117" s="221"/>
      <c r="F117" s="221"/>
      <c r="G117" s="4" t="s">
        <v>113</v>
      </c>
      <c r="H117" s="221"/>
      <c r="I117" s="4" t="s">
        <v>113</v>
      </c>
      <c r="J117" s="200"/>
      <c r="K117" s="182"/>
      <c r="L117" s="182"/>
      <c r="M117" s="182"/>
      <c r="N117" s="107"/>
    </row>
    <row r="118" spans="1:14" ht="64.5" customHeight="1" x14ac:dyDescent="0.25">
      <c r="A118" s="175"/>
      <c r="B118" s="137" t="s">
        <v>110</v>
      </c>
      <c r="C118" s="35">
        <v>1</v>
      </c>
      <c r="D118" s="35">
        <v>1</v>
      </c>
      <c r="E118" s="35"/>
      <c r="F118" s="35"/>
      <c r="G118" s="39"/>
      <c r="H118" s="35"/>
      <c r="I118" s="39"/>
      <c r="J118" s="35"/>
      <c r="K118" s="76">
        <v>1</v>
      </c>
      <c r="L118" s="51"/>
      <c r="M118" s="51"/>
      <c r="N118" s="111"/>
    </row>
    <row r="119" spans="1:14" ht="59.25" customHeight="1" x14ac:dyDescent="0.25">
      <c r="A119" s="175"/>
      <c r="B119" s="137" t="s">
        <v>111</v>
      </c>
      <c r="C119" s="35">
        <v>1</v>
      </c>
      <c r="D119" s="35">
        <v>1</v>
      </c>
      <c r="E119" s="35"/>
      <c r="F119" s="35"/>
      <c r="G119" s="39"/>
      <c r="H119" s="35"/>
      <c r="I119" s="39"/>
      <c r="J119" s="35"/>
      <c r="K119" s="47">
        <v>1</v>
      </c>
      <c r="L119" s="50"/>
      <c r="M119" s="50"/>
      <c r="N119" s="121"/>
    </row>
    <row r="120" spans="1:14" ht="81.75" customHeight="1" x14ac:dyDescent="0.25">
      <c r="A120" s="175"/>
      <c r="B120" s="137" t="s">
        <v>14</v>
      </c>
      <c r="C120" s="35">
        <v>1</v>
      </c>
      <c r="D120" s="35">
        <v>1</v>
      </c>
      <c r="E120" s="35"/>
      <c r="F120" s="35"/>
      <c r="G120" s="39"/>
      <c r="H120" s="35"/>
      <c r="I120" s="39"/>
      <c r="J120" s="35"/>
      <c r="K120" s="47">
        <v>1</v>
      </c>
      <c r="L120" s="50"/>
      <c r="M120" s="50"/>
      <c r="N120" s="121"/>
    </row>
    <row r="121" spans="1:14" ht="54.75" customHeight="1" x14ac:dyDescent="0.25">
      <c r="A121" s="175"/>
      <c r="B121" s="137" t="s">
        <v>15</v>
      </c>
      <c r="C121" s="35">
        <v>1</v>
      </c>
      <c r="D121" s="35">
        <v>1</v>
      </c>
      <c r="E121" s="35"/>
      <c r="F121" s="35"/>
      <c r="G121" s="39"/>
      <c r="H121" s="35"/>
      <c r="I121" s="39"/>
      <c r="J121" s="35"/>
      <c r="K121" s="47">
        <v>1</v>
      </c>
      <c r="L121" s="50"/>
      <c r="M121" s="50"/>
      <c r="N121" s="121"/>
    </row>
    <row r="122" spans="1:14" ht="84.75" customHeight="1" x14ac:dyDescent="0.25">
      <c r="A122" s="175"/>
      <c r="B122" s="137" t="s">
        <v>16</v>
      </c>
      <c r="C122" s="35">
        <v>1</v>
      </c>
      <c r="D122" s="35">
        <v>1</v>
      </c>
      <c r="E122" s="35"/>
      <c r="F122" s="35"/>
      <c r="G122" s="39"/>
      <c r="H122" s="35"/>
      <c r="I122" s="39"/>
      <c r="J122" s="35"/>
      <c r="K122" s="47">
        <v>1</v>
      </c>
      <c r="L122" s="47"/>
      <c r="M122" s="47"/>
      <c r="N122" s="121"/>
    </row>
    <row r="123" spans="1:14" ht="73.5" customHeight="1" x14ac:dyDescent="0.25">
      <c r="A123" s="175"/>
      <c r="B123" s="137" t="s">
        <v>18</v>
      </c>
      <c r="C123" s="35">
        <v>1</v>
      </c>
      <c r="D123" s="35">
        <v>1</v>
      </c>
      <c r="E123" s="35"/>
      <c r="F123" s="35">
        <v>1</v>
      </c>
      <c r="G123" s="39">
        <v>1.3</v>
      </c>
      <c r="H123" s="35">
        <v>1</v>
      </c>
      <c r="I123" s="39">
        <v>1.3</v>
      </c>
      <c r="J123" s="35">
        <v>1</v>
      </c>
      <c r="K123" s="50"/>
      <c r="L123" s="50"/>
      <c r="M123" s="50"/>
      <c r="N123" s="121"/>
    </row>
    <row r="124" spans="1:14" ht="117.75" customHeight="1" x14ac:dyDescent="0.25">
      <c r="A124" s="175"/>
      <c r="B124" s="137" t="s">
        <v>63</v>
      </c>
      <c r="C124" s="35">
        <v>1</v>
      </c>
      <c r="D124" s="35">
        <v>3</v>
      </c>
      <c r="E124" s="35"/>
      <c r="F124" s="35"/>
      <c r="G124" s="39"/>
      <c r="H124" s="35"/>
      <c r="I124" s="39"/>
      <c r="J124" s="35"/>
      <c r="K124" s="47">
        <v>3</v>
      </c>
      <c r="L124" s="50"/>
      <c r="M124" s="50"/>
      <c r="N124" s="121"/>
    </row>
    <row r="125" spans="1:14" ht="61.5" customHeight="1" x14ac:dyDescent="0.25">
      <c r="A125" s="175"/>
      <c r="B125" s="137" t="s">
        <v>64</v>
      </c>
      <c r="C125" s="35">
        <v>4</v>
      </c>
      <c r="D125" s="35">
        <v>1</v>
      </c>
      <c r="E125" s="35"/>
      <c r="F125" s="35"/>
      <c r="G125" s="39"/>
      <c r="H125" s="35"/>
      <c r="I125" s="39"/>
      <c r="J125" s="35"/>
      <c r="K125" s="47">
        <v>1</v>
      </c>
      <c r="L125" s="47"/>
      <c r="M125" s="47"/>
      <c r="N125" s="123"/>
    </row>
    <row r="126" spans="1:14" ht="70.5" customHeight="1" x14ac:dyDescent="0.25">
      <c r="A126" s="175"/>
      <c r="B126" s="137" t="s">
        <v>82</v>
      </c>
      <c r="C126" s="35">
        <v>1</v>
      </c>
      <c r="D126" s="35">
        <v>1</v>
      </c>
      <c r="E126" s="35"/>
      <c r="F126" s="35"/>
      <c r="G126" s="39"/>
      <c r="H126" s="35"/>
      <c r="I126" s="35"/>
      <c r="J126" s="35"/>
      <c r="K126" s="47">
        <v>1</v>
      </c>
      <c r="L126" s="47"/>
      <c r="M126" s="47"/>
      <c r="N126" s="123"/>
    </row>
    <row r="127" spans="1:14" ht="57" customHeight="1" x14ac:dyDescent="0.25">
      <c r="A127" s="171"/>
      <c r="B127" s="137" t="s">
        <v>80</v>
      </c>
      <c r="C127" s="35">
        <v>1</v>
      </c>
      <c r="D127" s="35">
        <v>1</v>
      </c>
      <c r="E127" s="35"/>
      <c r="F127" s="35"/>
      <c r="G127" s="39"/>
      <c r="H127" s="35"/>
      <c r="I127" s="39"/>
      <c r="J127" s="35"/>
      <c r="K127" s="47">
        <v>1</v>
      </c>
      <c r="L127" s="50"/>
      <c r="M127" s="50"/>
      <c r="N127" s="121"/>
    </row>
    <row r="128" spans="1:14" ht="60.75" customHeight="1" x14ac:dyDescent="0.25">
      <c r="A128" s="136">
        <v>6</v>
      </c>
      <c r="B128" s="137" t="s">
        <v>81</v>
      </c>
      <c r="C128" s="35">
        <v>1</v>
      </c>
      <c r="D128" s="35">
        <v>1</v>
      </c>
      <c r="E128" s="35"/>
      <c r="F128" s="35"/>
      <c r="G128" s="39"/>
      <c r="H128" s="35"/>
      <c r="I128" s="39"/>
      <c r="J128" s="35"/>
      <c r="K128" s="47">
        <v>1</v>
      </c>
      <c r="L128" s="50"/>
      <c r="M128" s="50"/>
      <c r="N128" s="121"/>
    </row>
    <row r="129" spans="1:14" ht="74.25" customHeight="1" x14ac:dyDescent="0.25">
      <c r="A129" s="136">
        <v>7</v>
      </c>
      <c r="B129" s="137" t="s">
        <v>4</v>
      </c>
      <c r="C129" s="35">
        <v>1</v>
      </c>
      <c r="D129" s="35">
        <v>1</v>
      </c>
      <c r="E129" s="35"/>
      <c r="F129" s="35">
        <v>1</v>
      </c>
      <c r="G129" s="39">
        <v>3.6</v>
      </c>
      <c r="H129" s="35">
        <v>1</v>
      </c>
      <c r="I129" s="39">
        <v>1.9</v>
      </c>
      <c r="J129" s="62">
        <v>1</v>
      </c>
      <c r="K129" s="47"/>
      <c r="L129" s="47"/>
      <c r="M129" s="47"/>
      <c r="N129" s="104"/>
    </row>
    <row r="130" spans="1:14" ht="99.75" customHeight="1" x14ac:dyDescent="0.25">
      <c r="A130" s="136">
        <v>8</v>
      </c>
      <c r="B130" s="137" t="s">
        <v>91</v>
      </c>
      <c r="C130" s="35">
        <v>1</v>
      </c>
      <c r="D130" s="35">
        <v>1</v>
      </c>
      <c r="E130" s="35"/>
      <c r="F130" s="35"/>
      <c r="G130" s="39"/>
      <c r="H130" s="35"/>
      <c r="I130" s="39"/>
      <c r="J130" s="35"/>
      <c r="K130" s="36">
        <v>1</v>
      </c>
      <c r="L130" s="36"/>
      <c r="M130" s="36"/>
      <c r="N130" s="104"/>
    </row>
    <row r="131" spans="1:14" ht="56.25" customHeight="1" x14ac:dyDescent="0.25">
      <c r="A131" s="215">
        <f>A130+1</f>
        <v>9</v>
      </c>
      <c r="B131" s="31" t="s">
        <v>92</v>
      </c>
      <c r="C131" s="35">
        <f t="shared" ref="C131:M131" si="13">SUM(C132:C144)</f>
        <v>15</v>
      </c>
      <c r="D131" s="35">
        <f t="shared" si="13"/>
        <v>12</v>
      </c>
      <c r="E131" s="35">
        <f t="shared" si="13"/>
        <v>1</v>
      </c>
      <c r="F131" s="35">
        <f t="shared" si="13"/>
        <v>1</v>
      </c>
      <c r="G131" s="57">
        <f t="shared" si="13"/>
        <v>0.05</v>
      </c>
      <c r="H131" s="63">
        <f t="shared" si="13"/>
        <v>1</v>
      </c>
      <c r="I131" s="57">
        <f t="shared" si="13"/>
        <v>0.05</v>
      </c>
      <c r="J131" s="63">
        <f t="shared" si="13"/>
        <v>1</v>
      </c>
      <c r="K131" s="64">
        <f t="shared" si="13"/>
        <v>7</v>
      </c>
      <c r="L131" s="64">
        <f t="shared" si="13"/>
        <v>3</v>
      </c>
      <c r="M131" s="77">
        <f t="shared" si="13"/>
        <v>0.15000000000000002</v>
      </c>
      <c r="N131" s="121"/>
    </row>
    <row r="132" spans="1:14" ht="51.75" customHeight="1" x14ac:dyDescent="0.25">
      <c r="A132" s="230"/>
      <c r="B132" s="31" t="s">
        <v>93</v>
      </c>
      <c r="C132" s="173">
        <v>1</v>
      </c>
      <c r="D132" s="173">
        <v>1</v>
      </c>
      <c r="E132" s="45"/>
      <c r="F132" s="173">
        <v>1</v>
      </c>
      <c r="G132" s="80">
        <v>0.05</v>
      </c>
      <c r="H132" s="173">
        <v>1</v>
      </c>
      <c r="I132" s="173">
        <v>0.05</v>
      </c>
      <c r="J132" s="173">
        <v>1</v>
      </c>
      <c r="K132" s="45"/>
      <c r="L132" s="45"/>
      <c r="M132" s="45"/>
      <c r="N132" s="109"/>
    </row>
    <row r="133" spans="1:14" ht="37.5" customHeight="1" x14ac:dyDescent="0.25">
      <c r="A133" s="230"/>
      <c r="B133" s="143"/>
      <c r="C133" s="89"/>
      <c r="D133" s="89"/>
      <c r="E133" s="96"/>
      <c r="F133" s="96"/>
      <c r="G133" s="19" t="s">
        <v>135</v>
      </c>
      <c r="H133" s="96"/>
      <c r="I133" s="19" t="s">
        <v>135</v>
      </c>
      <c r="J133" s="96"/>
      <c r="K133" s="96"/>
      <c r="L133" s="96"/>
      <c r="M133" s="96"/>
      <c r="N133" s="126"/>
    </row>
    <row r="134" spans="1:14" ht="51.75" customHeight="1" x14ac:dyDescent="0.35">
      <c r="A134" s="231"/>
      <c r="B134" s="145" t="s">
        <v>94</v>
      </c>
      <c r="C134" s="173">
        <v>1</v>
      </c>
      <c r="D134" s="173">
        <v>1</v>
      </c>
      <c r="E134" s="173"/>
      <c r="F134" s="173"/>
      <c r="G134" s="192"/>
      <c r="H134" s="173"/>
      <c r="I134" s="192"/>
      <c r="J134" s="173"/>
      <c r="K134" s="173">
        <v>1</v>
      </c>
      <c r="L134" s="65"/>
      <c r="M134" s="65"/>
      <c r="N134" s="127"/>
    </row>
    <row r="135" spans="1:14" ht="56.25" customHeight="1" x14ac:dyDescent="0.35">
      <c r="A135" s="231"/>
      <c r="B135" s="31" t="s">
        <v>95</v>
      </c>
      <c r="C135" s="173">
        <v>1</v>
      </c>
      <c r="D135" s="173">
        <v>1</v>
      </c>
      <c r="E135" s="173"/>
      <c r="F135" s="173"/>
      <c r="G135" s="192"/>
      <c r="H135" s="173"/>
      <c r="I135" s="192"/>
      <c r="J135" s="173"/>
      <c r="K135" s="173">
        <v>1</v>
      </c>
      <c r="L135" s="65"/>
      <c r="M135" s="65"/>
      <c r="N135" s="127"/>
    </row>
    <row r="136" spans="1:14" ht="90" customHeight="1" x14ac:dyDescent="0.35">
      <c r="A136" s="231"/>
      <c r="B136" s="31" t="s">
        <v>96</v>
      </c>
      <c r="C136" s="173">
        <v>1</v>
      </c>
      <c r="D136" s="173">
        <v>1</v>
      </c>
      <c r="E136" s="173"/>
      <c r="F136" s="173"/>
      <c r="G136" s="192"/>
      <c r="H136" s="173"/>
      <c r="I136" s="192"/>
      <c r="J136" s="173"/>
      <c r="K136" s="173">
        <v>1</v>
      </c>
      <c r="L136" s="65"/>
      <c r="M136" s="65"/>
      <c r="N136" s="127"/>
    </row>
    <row r="137" spans="1:14" ht="48.75" customHeight="1" x14ac:dyDescent="0.35">
      <c r="A137" s="231"/>
      <c r="B137" s="31" t="s">
        <v>97</v>
      </c>
      <c r="C137" s="173">
        <v>1</v>
      </c>
      <c r="D137" s="173">
        <v>1</v>
      </c>
      <c r="E137" s="173"/>
      <c r="F137" s="173"/>
      <c r="G137" s="192"/>
      <c r="H137" s="173"/>
      <c r="I137" s="192"/>
      <c r="J137" s="173"/>
      <c r="K137" s="173"/>
      <c r="L137" s="173">
        <v>1</v>
      </c>
      <c r="M137" s="80">
        <v>0.05</v>
      </c>
      <c r="N137" s="127"/>
    </row>
    <row r="138" spans="1:14" ht="42.75" customHeight="1" x14ac:dyDescent="0.35">
      <c r="A138" s="231"/>
      <c r="B138" s="31" t="s">
        <v>98</v>
      </c>
      <c r="C138" s="173">
        <v>1</v>
      </c>
      <c r="D138" s="173">
        <v>1</v>
      </c>
      <c r="E138" s="173"/>
      <c r="F138" s="173"/>
      <c r="G138" s="192"/>
      <c r="H138" s="173"/>
      <c r="I138" s="192"/>
      <c r="J138" s="173"/>
      <c r="K138" s="173"/>
      <c r="L138" s="173">
        <v>1</v>
      </c>
      <c r="M138" s="80">
        <v>0.05</v>
      </c>
      <c r="N138" s="127"/>
    </row>
    <row r="139" spans="1:14" ht="63" customHeight="1" x14ac:dyDescent="0.35">
      <c r="A139" s="231"/>
      <c r="B139" s="31" t="s">
        <v>180</v>
      </c>
      <c r="C139" s="173">
        <v>1</v>
      </c>
      <c r="D139" s="173">
        <v>1</v>
      </c>
      <c r="E139" s="173"/>
      <c r="F139" s="173"/>
      <c r="G139" s="192"/>
      <c r="H139" s="173"/>
      <c r="I139" s="192"/>
      <c r="J139" s="173"/>
      <c r="K139" s="173">
        <v>1</v>
      </c>
      <c r="L139" s="65"/>
      <c r="M139" s="65"/>
      <c r="N139" s="127"/>
    </row>
    <row r="140" spans="1:14" ht="45.75" customHeight="1" x14ac:dyDescent="0.35">
      <c r="A140" s="231"/>
      <c r="B140" s="31" t="s">
        <v>99</v>
      </c>
      <c r="C140" s="173">
        <v>1</v>
      </c>
      <c r="D140" s="173">
        <v>1</v>
      </c>
      <c r="E140" s="173"/>
      <c r="F140" s="173"/>
      <c r="G140" s="192"/>
      <c r="H140" s="173"/>
      <c r="I140" s="192"/>
      <c r="J140" s="173"/>
      <c r="K140" s="66"/>
      <c r="L140" s="173">
        <v>1</v>
      </c>
      <c r="M140" s="80">
        <v>0.05</v>
      </c>
      <c r="N140" s="128"/>
    </row>
    <row r="141" spans="1:14" ht="52.5" customHeight="1" x14ac:dyDescent="0.35">
      <c r="A141" s="231"/>
      <c r="B141" s="31" t="s">
        <v>100</v>
      </c>
      <c r="C141" s="173">
        <v>1</v>
      </c>
      <c r="D141" s="173">
        <v>1</v>
      </c>
      <c r="E141" s="173"/>
      <c r="F141" s="173"/>
      <c r="G141" s="192"/>
      <c r="H141" s="173"/>
      <c r="I141" s="192"/>
      <c r="J141" s="173"/>
      <c r="K141" s="58">
        <v>1</v>
      </c>
      <c r="L141" s="66"/>
      <c r="M141" s="66"/>
      <c r="N141" s="128"/>
    </row>
    <row r="142" spans="1:14" ht="45" customHeight="1" x14ac:dyDescent="0.35">
      <c r="A142" s="231"/>
      <c r="B142" s="31" t="s">
        <v>101</v>
      </c>
      <c r="C142" s="173">
        <v>4</v>
      </c>
      <c r="D142" s="173">
        <v>1</v>
      </c>
      <c r="E142" s="173"/>
      <c r="F142" s="173"/>
      <c r="G142" s="192"/>
      <c r="H142" s="173"/>
      <c r="I142" s="192"/>
      <c r="J142" s="173"/>
      <c r="K142" s="173">
        <v>1</v>
      </c>
      <c r="L142" s="65"/>
      <c r="M142" s="65"/>
      <c r="N142" s="127"/>
    </row>
    <row r="143" spans="1:14" ht="55.5" customHeight="1" x14ac:dyDescent="0.35">
      <c r="A143" s="184"/>
      <c r="B143" s="31" t="s">
        <v>83</v>
      </c>
      <c r="C143" s="173">
        <v>1</v>
      </c>
      <c r="D143" s="173">
        <v>1</v>
      </c>
      <c r="E143" s="173"/>
      <c r="F143" s="173"/>
      <c r="G143" s="192"/>
      <c r="H143" s="173"/>
      <c r="I143" s="192"/>
      <c r="J143" s="173"/>
      <c r="K143" s="173">
        <v>1</v>
      </c>
      <c r="L143" s="65"/>
      <c r="M143" s="65"/>
      <c r="N143" s="127"/>
    </row>
    <row r="144" spans="1:14" ht="147" customHeight="1" thickBot="1" x14ac:dyDescent="0.4">
      <c r="A144" s="184"/>
      <c r="B144" s="31" t="s">
        <v>102</v>
      </c>
      <c r="C144" s="173">
        <v>1</v>
      </c>
      <c r="D144" s="173">
        <v>1</v>
      </c>
      <c r="E144" s="173">
        <v>1</v>
      </c>
      <c r="F144" s="173"/>
      <c r="G144" s="192"/>
      <c r="H144" s="173"/>
      <c r="I144" s="192"/>
      <c r="J144" s="173"/>
      <c r="K144" s="65"/>
      <c r="L144" s="65"/>
      <c r="M144" s="65"/>
      <c r="N144" s="129" t="s">
        <v>146</v>
      </c>
    </row>
    <row r="145" spans="1:14" s="17" customFormat="1" ht="42.75" customHeight="1" thickBot="1" x14ac:dyDescent="0.35">
      <c r="A145" s="140"/>
      <c r="B145" s="141" t="s">
        <v>5</v>
      </c>
      <c r="C145" s="32">
        <f t="shared" ref="C145:M145" si="14">C88+C90+C92+C94+C128+C129+C130+C131+C96</f>
        <v>55</v>
      </c>
      <c r="D145" s="32">
        <f t="shared" si="14"/>
        <v>52</v>
      </c>
      <c r="E145" s="32">
        <f t="shared" si="14"/>
        <v>1</v>
      </c>
      <c r="F145" s="32">
        <f t="shared" si="14"/>
        <v>10</v>
      </c>
      <c r="G145" s="34">
        <f t="shared" si="14"/>
        <v>13.65</v>
      </c>
      <c r="H145" s="32">
        <f t="shared" si="14"/>
        <v>9</v>
      </c>
      <c r="I145" s="34">
        <f t="shared" si="14"/>
        <v>9.77</v>
      </c>
      <c r="J145" s="32">
        <f t="shared" si="14"/>
        <v>8</v>
      </c>
      <c r="K145" s="37">
        <f t="shared" si="14"/>
        <v>37</v>
      </c>
      <c r="L145" s="100">
        <f>L88+L90+L92+L94+L128+L129+L130+L131+L96</f>
        <v>6</v>
      </c>
      <c r="M145" s="67">
        <f t="shared" si="14"/>
        <v>7.65</v>
      </c>
      <c r="N145" s="105"/>
    </row>
    <row r="146" spans="1:14" ht="40.5" customHeight="1" thickBot="1" x14ac:dyDescent="0.3">
      <c r="A146" s="208" t="s">
        <v>19</v>
      </c>
      <c r="B146" s="209"/>
      <c r="C146" s="209"/>
      <c r="D146" s="209"/>
      <c r="E146" s="209"/>
      <c r="F146" s="209"/>
      <c r="G146" s="209"/>
      <c r="H146" s="209"/>
      <c r="I146" s="209"/>
      <c r="J146" s="209"/>
      <c r="K146" s="209"/>
      <c r="L146" s="209"/>
      <c r="M146" s="209"/>
      <c r="N146" s="210"/>
    </row>
    <row r="147" spans="1:14" ht="408.75" customHeight="1" x14ac:dyDescent="0.25">
      <c r="A147" s="222">
        <v>1</v>
      </c>
      <c r="B147" s="145" t="s">
        <v>136</v>
      </c>
      <c r="C147" s="225">
        <v>2</v>
      </c>
      <c r="D147" s="225">
        <v>6</v>
      </c>
      <c r="E147" s="223"/>
      <c r="F147" s="223">
        <v>1</v>
      </c>
      <c r="G147" s="176">
        <v>7.0000000000000007E-2</v>
      </c>
      <c r="H147" s="223"/>
      <c r="I147" s="178"/>
      <c r="J147" s="178">
        <v>2</v>
      </c>
      <c r="K147" s="177">
        <v>4</v>
      </c>
      <c r="L147" s="85"/>
      <c r="M147" s="176">
        <v>1.2</v>
      </c>
      <c r="N147" s="204" t="s">
        <v>178</v>
      </c>
    </row>
    <row r="148" spans="1:14" ht="345.75" customHeight="1" x14ac:dyDescent="0.25">
      <c r="A148" s="222"/>
      <c r="B148" s="151"/>
      <c r="C148" s="225"/>
      <c r="D148" s="225"/>
      <c r="E148" s="223"/>
      <c r="F148" s="224"/>
      <c r="G148" s="30" t="s">
        <v>179</v>
      </c>
      <c r="H148" s="225"/>
      <c r="I148" s="71"/>
      <c r="J148" s="82" t="s">
        <v>172</v>
      </c>
      <c r="K148" s="30" t="s">
        <v>147</v>
      </c>
      <c r="L148" s="85"/>
      <c r="M148" s="85"/>
      <c r="N148" s="204" t="s">
        <v>174</v>
      </c>
    </row>
    <row r="149" spans="1:14" ht="158.25" customHeight="1" x14ac:dyDescent="0.25">
      <c r="A149" s="175"/>
      <c r="B149" s="151"/>
      <c r="C149" s="28"/>
      <c r="D149" s="28"/>
      <c r="E149" s="85"/>
      <c r="F149" s="87"/>
      <c r="G149" s="154" t="s">
        <v>173</v>
      </c>
      <c r="H149" s="28"/>
      <c r="I149" s="189"/>
      <c r="J149" s="84"/>
      <c r="K149" s="154" t="s">
        <v>137</v>
      </c>
      <c r="L149" s="85"/>
      <c r="M149" s="85"/>
      <c r="N149" s="167" t="s">
        <v>181</v>
      </c>
    </row>
    <row r="150" spans="1:14" ht="409.6" customHeight="1" x14ac:dyDescent="0.25">
      <c r="A150" s="175"/>
      <c r="B150" s="151"/>
      <c r="C150" s="28"/>
      <c r="D150" s="28"/>
      <c r="E150" s="85"/>
      <c r="F150" s="87"/>
      <c r="G150" s="92"/>
      <c r="H150" s="28"/>
      <c r="I150" s="189"/>
      <c r="J150" s="83"/>
      <c r="K150" s="92"/>
      <c r="L150" s="200"/>
      <c r="M150" s="200"/>
      <c r="N150" s="167" t="s">
        <v>175</v>
      </c>
    </row>
    <row r="151" spans="1:14" s="5" customFormat="1" ht="36.75" customHeight="1" thickBot="1" x14ac:dyDescent="0.4">
      <c r="A151" s="157"/>
      <c r="B151" s="158" t="s">
        <v>5</v>
      </c>
      <c r="C151" s="159">
        <f>C147</f>
        <v>2</v>
      </c>
      <c r="D151" s="159">
        <f t="shared" ref="D151:M151" si="15">SUM(D147:D148)</f>
        <v>6</v>
      </c>
      <c r="E151" s="159">
        <f t="shared" si="15"/>
        <v>0</v>
      </c>
      <c r="F151" s="159">
        <f t="shared" si="15"/>
        <v>1</v>
      </c>
      <c r="G151" s="160">
        <f t="shared" si="15"/>
        <v>7.0000000000000007E-2</v>
      </c>
      <c r="H151" s="159">
        <f t="shared" si="15"/>
        <v>0</v>
      </c>
      <c r="I151" s="159">
        <f t="shared" si="15"/>
        <v>0</v>
      </c>
      <c r="J151" s="160">
        <f t="shared" si="15"/>
        <v>2</v>
      </c>
      <c r="K151" s="160">
        <f t="shared" si="15"/>
        <v>4</v>
      </c>
      <c r="L151" s="160">
        <f t="shared" si="15"/>
        <v>0</v>
      </c>
      <c r="M151" s="160">
        <f t="shared" si="15"/>
        <v>1.2</v>
      </c>
      <c r="N151" s="161"/>
    </row>
    <row r="152" spans="1:14" s="156" customFormat="1" ht="36.75" customHeight="1" thickBot="1" x14ac:dyDescent="0.4">
      <c r="A152" s="162"/>
      <c r="B152" s="163" t="s">
        <v>58</v>
      </c>
      <c r="C152" s="164">
        <f>C15+C17+C21+C25+C34+C36+C86+C145+C151</f>
        <v>113</v>
      </c>
      <c r="D152" s="164">
        <f>D15+D17+D21+D25+D34+D36+D86+D145+D151-1</f>
        <v>104</v>
      </c>
      <c r="E152" s="164">
        <f>E15+E17+E21+E25+E34+E36+E86+E145+E151-1</f>
        <v>8</v>
      </c>
      <c r="F152" s="164">
        <f t="shared" ref="F152:M152" si="16">F15+F17+F21+F25+F34+F36+F86+F145+F151</f>
        <v>32</v>
      </c>
      <c r="G152" s="165">
        <f t="shared" si="16"/>
        <v>177.84</v>
      </c>
      <c r="H152" s="164">
        <f t="shared" si="16"/>
        <v>30</v>
      </c>
      <c r="I152" s="165">
        <f t="shared" si="16"/>
        <v>128.172</v>
      </c>
      <c r="J152" s="164">
        <f t="shared" si="16"/>
        <v>40</v>
      </c>
      <c r="K152" s="164">
        <f t="shared" si="16"/>
        <v>47</v>
      </c>
      <c r="L152" s="164">
        <f t="shared" si="16"/>
        <v>9</v>
      </c>
      <c r="M152" s="165">
        <f t="shared" si="16"/>
        <v>62.204999999999998</v>
      </c>
      <c r="N152" s="166"/>
    </row>
    <row r="153" spans="1:14" ht="27" hidden="1" customHeight="1" x14ac:dyDescent="0.35">
      <c r="A153" s="153"/>
      <c r="B153" s="152"/>
      <c r="C153" s="94"/>
      <c r="D153" s="94"/>
      <c r="E153" s="68"/>
      <c r="F153" s="68"/>
      <c r="G153" s="68"/>
      <c r="H153" s="68"/>
      <c r="I153" s="68"/>
      <c r="J153" s="68"/>
      <c r="K153" s="68"/>
      <c r="L153" s="69"/>
      <c r="M153" s="69"/>
      <c r="N153" s="130"/>
    </row>
    <row r="154" spans="1:14" ht="42" hidden="1" customHeight="1" x14ac:dyDescent="0.25">
      <c r="A154" s="213" t="s">
        <v>39</v>
      </c>
      <c r="B154" s="214"/>
      <c r="C154" s="214"/>
      <c r="D154" s="214"/>
      <c r="E154" s="214"/>
      <c r="F154" s="214"/>
      <c r="G154" s="214"/>
      <c r="H154" s="214"/>
      <c r="I154" s="214"/>
      <c r="J154" s="214"/>
      <c r="K154" s="214"/>
      <c r="L154" s="70"/>
      <c r="M154" s="70"/>
      <c r="N154" s="131"/>
    </row>
    <row r="155" spans="1:14" ht="143.25" hidden="1" customHeight="1" x14ac:dyDescent="0.25">
      <c r="A155" s="136">
        <v>1</v>
      </c>
      <c r="B155" s="137" t="s">
        <v>24</v>
      </c>
      <c r="C155" s="35"/>
      <c r="D155" s="35">
        <v>1</v>
      </c>
      <c r="E155" s="35"/>
      <c r="F155" s="35"/>
      <c r="G155" s="35"/>
      <c r="H155" s="35"/>
      <c r="I155" s="35"/>
      <c r="J155" s="35"/>
      <c r="K155" s="35"/>
      <c r="L155" s="71"/>
      <c r="M155" s="71"/>
      <c r="N155" s="132"/>
    </row>
    <row r="156" spans="1:14" ht="25.5" hidden="1" x14ac:dyDescent="0.35">
      <c r="C156" s="95"/>
      <c r="D156" s="95"/>
      <c r="E156" s="72"/>
      <c r="F156" s="72"/>
      <c r="G156" s="72"/>
      <c r="H156" s="72"/>
      <c r="I156" s="72"/>
      <c r="J156" s="72"/>
      <c r="K156" s="72"/>
      <c r="L156" s="72"/>
      <c r="M156" s="72"/>
    </row>
    <row r="157" spans="1:14" ht="25.5" hidden="1" x14ac:dyDescent="0.35">
      <c r="C157" s="95"/>
      <c r="D157" s="95"/>
      <c r="E157" s="72"/>
      <c r="F157" s="72"/>
      <c r="G157" s="72"/>
      <c r="H157" s="72"/>
      <c r="I157" s="72"/>
      <c r="J157" s="72"/>
      <c r="K157" s="72"/>
      <c r="L157" s="72"/>
      <c r="M157" s="72"/>
    </row>
    <row r="158" spans="1:14" ht="25.5" hidden="1" x14ac:dyDescent="0.35">
      <c r="C158" s="95"/>
      <c r="D158" s="95"/>
      <c r="E158" s="72"/>
      <c r="F158" s="72"/>
      <c r="G158" s="72"/>
      <c r="H158" s="72"/>
      <c r="I158" s="72"/>
      <c r="J158" s="72"/>
      <c r="K158" s="72"/>
      <c r="L158" s="72"/>
      <c r="M158" s="72"/>
    </row>
    <row r="159" spans="1:14" ht="25.5" hidden="1" x14ac:dyDescent="0.35">
      <c r="C159" s="95"/>
      <c r="D159" s="95"/>
      <c r="E159" s="72"/>
      <c r="F159" s="72"/>
      <c r="G159" s="72"/>
      <c r="H159" s="72"/>
      <c r="I159" s="72"/>
      <c r="J159" s="72"/>
      <c r="K159" s="72"/>
      <c r="L159" s="72"/>
      <c r="M159" s="72"/>
    </row>
    <row r="160" spans="1:14" ht="25.5" x14ac:dyDescent="0.35">
      <c r="C160" s="95"/>
      <c r="D160" s="95"/>
      <c r="E160" s="72"/>
      <c r="F160" s="72"/>
      <c r="G160" s="72"/>
      <c r="H160" s="72"/>
      <c r="I160" s="72"/>
      <c r="J160" s="72"/>
      <c r="K160" s="72"/>
      <c r="L160" s="72"/>
      <c r="M160" s="72"/>
    </row>
    <row r="162" spans="5:5" ht="25.5" x14ac:dyDescent="0.35">
      <c r="E162" s="72"/>
    </row>
  </sheetData>
  <mergeCells count="118">
    <mergeCell ref="I58:I59"/>
    <mergeCell ref="J6:J8"/>
    <mergeCell ref="N4:N8"/>
    <mergeCell ref="L7:L8"/>
    <mergeCell ref="M7:M8"/>
    <mergeCell ref="F4:M5"/>
    <mergeCell ref="K6:K8"/>
    <mergeCell ref="A37:N37"/>
    <mergeCell ref="N39:N40"/>
    <mergeCell ref="H58:H59"/>
    <mergeCell ref="C58:C59"/>
    <mergeCell ref="G58:G59"/>
    <mergeCell ref="C51:C52"/>
    <mergeCell ref="D51:D52"/>
    <mergeCell ref="G51:G52"/>
    <mergeCell ref="F51:F52"/>
    <mergeCell ref="B39:B40"/>
    <mergeCell ref="D58:D59"/>
    <mergeCell ref="F58:F59"/>
    <mergeCell ref="N53:N54"/>
    <mergeCell ref="A4:A8"/>
    <mergeCell ref="F6:G6"/>
    <mergeCell ref="F7:F8"/>
    <mergeCell ref="G7:G8"/>
    <mergeCell ref="C4:C8"/>
    <mergeCell ref="D4:D8"/>
    <mergeCell ref="A38:A44"/>
    <mergeCell ref="B4:B8"/>
    <mergeCell ref="K39:K40"/>
    <mergeCell ref="L6:M6"/>
    <mergeCell ref="H6:I6"/>
    <mergeCell ref="H7:H8"/>
    <mergeCell ref="A9:N9"/>
    <mergeCell ref="I51:I52"/>
    <mergeCell ref="A35:N35"/>
    <mergeCell ref="A10:N10"/>
    <mergeCell ref="H51:H52"/>
    <mergeCell ref="I7:I8"/>
    <mergeCell ref="E4:E8"/>
    <mergeCell ref="B51:B52"/>
    <mergeCell ref="K69:K70"/>
    <mergeCell ref="K60:K61"/>
    <mergeCell ref="K66:K67"/>
    <mergeCell ref="H60:H61"/>
    <mergeCell ref="C69:C70"/>
    <mergeCell ref="N64:N65"/>
    <mergeCell ref="I60:I61"/>
    <mergeCell ref="D66:D67"/>
    <mergeCell ref="A69:A70"/>
    <mergeCell ref="B60:B61"/>
    <mergeCell ref="E60:E61"/>
    <mergeCell ref="G60:G61"/>
    <mergeCell ref="E69:E70"/>
    <mergeCell ref="F60:F61"/>
    <mergeCell ref="H66:H67"/>
    <mergeCell ref="N66:N67"/>
    <mergeCell ref="B66:B67"/>
    <mergeCell ref="A64:A65"/>
    <mergeCell ref="B64:B65"/>
    <mergeCell ref="B69:B70"/>
    <mergeCell ref="H69:H70"/>
    <mergeCell ref="E66:E67"/>
    <mergeCell ref="D69:D70"/>
    <mergeCell ref="A66:A67"/>
    <mergeCell ref="D60:D61"/>
    <mergeCell ref="B116:B117"/>
    <mergeCell ref="C116:C117"/>
    <mergeCell ref="D116:D117"/>
    <mergeCell ref="E116:E117"/>
    <mergeCell ref="F66:F67"/>
    <mergeCell ref="F116:F117"/>
    <mergeCell ref="D97:D98"/>
    <mergeCell ref="E97:E98"/>
    <mergeCell ref="F97:F98"/>
    <mergeCell ref="E83:E84"/>
    <mergeCell ref="F69:F70"/>
    <mergeCell ref="C66:C67"/>
    <mergeCell ref="C60:C61"/>
    <mergeCell ref="E74:E75"/>
    <mergeCell ref="C74:C75"/>
    <mergeCell ref="B83:B84"/>
    <mergeCell ref="F74:F75"/>
    <mergeCell ref="H74:H75"/>
    <mergeCell ref="B97:B98"/>
    <mergeCell ref="A146:N146"/>
    <mergeCell ref="A131:A142"/>
    <mergeCell ref="A83:A84"/>
    <mergeCell ref="C83:C84"/>
    <mergeCell ref="D83:D84"/>
    <mergeCell ref="B94:B95"/>
    <mergeCell ref="A74:A75"/>
    <mergeCell ref="A94:A95"/>
    <mergeCell ref="N88:N89"/>
    <mergeCell ref="N83:N84"/>
    <mergeCell ref="A2:N2"/>
    <mergeCell ref="A18:N18"/>
    <mergeCell ref="A22:N22"/>
    <mergeCell ref="A26:N26"/>
    <mergeCell ref="A16:N16"/>
    <mergeCell ref="N58:N59"/>
    <mergeCell ref="A154:K154"/>
    <mergeCell ref="A71:A73"/>
    <mergeCell ref="A88:A89"/>
    <mergeCell ref="A90:A91"/>
    <mergeCell ref="H97:H98"/>
    <mergeCell ref="A147:A148"/>
    <mergeCell ref="F147:F148"/>
    <mergeCell ref="H147:H148"/>
    <mergeCell ref="D74:D75"/>
    <mergeCell ref="B74:B75"/>
    <mergeCell ref="D147:D148"/>
    <mergeCell ref="E147:E148"/>
    <mergeCell ref="C147:C148"/>
    <mergeCell ref="A87:N87"/>
    <mergeCell ref="H116:H117"/>
    <mergeCell ref="K97:K98"/>
    <mergeCell ref="C97:C98"/>
    <mergeCell ref="N74:N75"/>
  </mergeCells>
  <phoneticPr fontId="1" type="noConversion"/>
  <pageMargins left="0.43307086614173229" right="0.11811023622047245" top="0.39370078740157483" bottom="0.19685039370078741" header="0.51181102362204722" footer="0.11811023622047245"/>
  <pageSetup paperSize="9" scale="37" fitToHeight="11" orientation="landscape" horizontalDpi="200" verticalDpi="200" r:id="rId1"/>
  <headerFooter alignWithMargins="0">
    <oddFooter>&amp;R&amp;"Times New Roman,обычный"&amp;24&amp;P</oddFooter>
  </headerFooter>
  <rowBreaks count="5" manualBreakCount="5">
    <brk id="25" max="16383" man="1"/>
    <brk id="36" max="16383" man="1"/>
    <brk id="59" max="16383" man="1"/>
    <brk id="82" max="16383" man="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для звіту</vt:lpstr>
      <vt:lpstr>'для звіту'!Заголовки_для_печати</vt:lpstr>
    </vt:vector>
  </TitlesOfParts>
  <Company>COMP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Users</dc:creator>
  <cp:lastModifiedBy>User</cp:lastModifiedBy>
  <cp:lastPrinted>2017-04-18T10:24:11Z</cp:lastPrinted>
  <dcterms:created xsi:type="dcterms:W3CDTF">2016-08-05T12:54:25Z</dcterms:created>
  <dcterms:modified xsi:type="dcterms:W3CDTF">2017-04-18T10:35:06Z</dcterms:modified>
</cp:coreProperties>
</file>