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7500"/>
  </bookViews>
  <sheets>
    <sheet name="червень" sheetId="7" r:id="rId1"/>
  </sheets>
  <definedNames>
    <definedName name="_xlnm._FilterDatabase" localSheetId="0" hidden="1">червень!$A$11:$CT$422</definedName>
  </definedNames>
  <calcPr calcId="145621" calcMode="manual"/>
</workbook>
</file>

<file path=xl/calcChain.xml><?xml version="1.0" encoding="utf-8"?>
<calcChain xmlns="http://schemas.openxmlformats.org/spreadsheetml/2006/main">
  <c r="CS432" i="7" l="1"/>
  <c r="CR432" i="7"/>
  <c r="D432" i="7"/>
  <c r="E432" i="7"/>
  <c r="F432" i="7"/>
  <c r="G432" i="7"/>
  <c r="H432" i="7"/>
  <c r="I432" i="7"/>
  <c r="J432" i="7"/>
  <c r="K432" i="7"/>
  <c r="L432" i="7"/>
  <c r="M432" i="7"/>
  <c r="N432" i="7"/>
  <c r="O432" i="7"/>
  <c r="P432" i="7"/>
  <c r="Q432" i="7"/>
  <c r="R432" i="7"/>
  <c r="S432" i="7"/>
  <c r="T432" i="7"/>
  <c r="U432" i="7"/>
  <c r="V432" i="7"/>
  <c r="W432" i="7"/>
  <c r="X432" i="7"/>
  <c r="Y432" i="7"/>
  <c r="Z432" i="7"/>
  <c r="AA432" i="7"/>
  <c r="AB432" i="7"/>
  <c r="AC432" i="7"/>
  <c r="AD432" i="7"/>
  <c r="AE432" i="7"/>
  <c r="AF432" i="7"/>
  <c r="AG432" i="7"/>
  <c r="AH432" i="7"/>
  <c r="AI432" i="7"/>
  <c r="AJ432" i="7"/>
  <c r="AK432" i="7"/>
  <c r="AL432" i="7"/>
  <c r="AM432" i="7"/>
  <c r="AN432" i="7"/>
  <c r="AO432" i="7"/>
  <c r="AP432" i="7"/>
  <c r="AQ432" i="7"/>
  <c r="AR432" i="7"/>
  <c r="AS432" i="7"/>
  <c r="AT432" i="7"/>
  <c r="AU432" i="7"/>
  <c r="AV432" i="7"/>
  <c r="AW432" i="7"/>
  <c r="AX432" i="7"/>
  <c r="AY432" i="7"/>
  <c r="AZ432" i="7"/>
  <c r="BA432" i="7"/>
  <c r="BB432" i="7"/>
  <c r="BC432" i="7"/>
  <c r="BD432" i="7"/>
  <c r="BE432" i="7"/>
  <c r="BF432" i="7"/>
  <c r="BG432" i="7"/>
  <c r="BH432" i="7"/>
  <c r="BI432" i="7"/>
  <c r="BJ432" i="7"/>
  <c r="BK432" i="7"/>
  <c r="BL432" i="7"/>
  <c r="BM432" i="7"/>
  <c r="BN432" i="7"/>
  <c r="BO432" i="7"/>
  <c r="BP432" i="7"/>
  <c r="BQ432" i="7"/>
  <c r="BR432" i="7"/>
  <c r="BS432" i="7"/>
  <c r="BT432" i="7"/>
  <c r="BU432" i="7"/>
  <c r="BV432" i="7"/>
  <c r="BW432" i="7"/>
  <c r="BX432" i="7"/>
  <c r="BY432" i="7"/>
  <c r="BZ432" i="7"/>
  <c r="CA432" i="7"/>
  <c r="CB432" i="7"/>
  <c r="CC432" i="7"/>
  <c r="CD432" i="7"/>
  <c r="CE432" i="7"/>
  <c r="CF432" i="7"/>
  <c r="CG432" i="7"/>
  <c r="CH432" i="7"/>
  <c r="CI432" i="7"/>
  <c r="CJ432" i="7"/>
  <c r="CK432" i="7"/>
  <c r="CL432" i="7"/>
  <c r="CM432" i="7"/>
  <c r="CN432" i="7"/>
  <c r="CO432" i="7"/>
  <c r="CP432" i="7"/>
  <c r="CQ432" i="7"/>
  <c r="C432" i="7"/>
  <c r="CT101" i="7"/>
  <c r="A417" i="7"/>
  <c r="E431" i="7" l="1"/>
  <c r="E430" i="7"/>
  <c r="E429" i="7"/>
  <c r="E428" i="7"/>
  <c r="E427" i="7"/>
  <c r="E426" i="7"/>
  <c r="E425" i="7"/>
  <c r="E424" i="7"/>
  <c r="E423" i="7"/>
  <c r="CT232" i="7" l="1"/>
  <c r="J12" i="7" l="1"/>
  <c r="K12" i="7"/>
  <c r="P12" i="7"/>
  <c r="Q12" i="7"/>
  <c r="V12" i="7"/>
  <c r="W12" i="7"/>
  <c r="AB12" i="7"/>
  <c r="AC12" i="7"/>
  <c r="AE12" i="7"/>
  <c r="AN12" i="7"/>
  <c r="AO12" i="7"/>
  <c r="AQ12" i="7"/>
  <c r="AT12" i="7" s="1"/>
  <c r="AZ12" i="7"/>
  <c r="BA12" i="7"/>
  <c r="BC12" i="7"/>
  <c r="BF12" i="7" s="1"/>
  <c r="BL12" i="7"/>
  <c r="BM12" i="7"/>
  <c r="BT12" i="7"/>
  <c r="BU12" i="7" s="1"/>
  <c r="CK12" i="7"/>
  <c r="CL12" i="7"/>
  <c r="CQ12" i="7"/>
  <c r="J13" i="7"/>
  <c r="K13" i="7"/>
  <c r="P13" i="7"/>
  <c r="Q13" i="7"/>
  <c r="V13" i="7"/>
  <c r="W13" i="7"/>
  <c r="AB13" i="7"/>
  <c r="AC13" i="7"/>
  <c r="AE13" i="7"/>
  <c r="AN13" i="7"/>
  <c r="AO13" i="7"/>
  <c r="AQ13" i="7"/>
  <c r="AT13" i="7" s="1"/>
  <c r="AU13" i="7"/>
  <c r="AZ13" i="7"/>
  <c r="BA13" i="7"/>
  <c r="BC13" i="7"/>
  <c r="BF13" i="7" s="1"/>
  <c r="BG13" i="7"/>
  <c r="BL13" i="7"/>
  <c r="BM13" i="7"/>
  <c r="BT13" i="7"/>
  <c r="BU13" i="7"/>
  <c r="BV13" i="7"/>
  <c r="CK13" i="7"/>
  <c r="CL13" i="7"/>
  <c r="CQ13" i="7"/>
  <c r="J14" i="7"/>
  <c r="K14" i="7"/>
  <c r="P14" i="7"/>
  <c r="Q14" i="7"/>
  <c r="V14" i="7"/>
  <c r="W14" i="7"/>
  <c r="AB14" i="7"/>
  <c r="AC14" i="7"/>
  <c r="AE14" i="7"/>
  <c r="AN14" i="7"/>
  <c r="AO14" i="7"/>
  <c r="AQ14" i="7"/>
  <c r="AT14" i="7" s="1"/>
  <c r="AU14" i="7"/>
  <c r="AZ14" i="7"/>
  <c r="BA14" i="7"/>
  <c r="BC14" i="7"/>
  <c r="BF14" i="7"/>
  <c r="BG14" i="7"/>
  <c r="BL14" i="7"/>
  <c r="BM14" i="7"/>
  <c r="BT14" i="7"/>
  <c r="BU14" i="7" s="1"/>
  <c r="CK14" i="7"/>
  <c r="CL14" i="7"/>
  <c r="CQ14" i="7"/>
  <c r="J15" i="7"/>
  <c r="K15" i="7"/>
  <c r="P15" i="7"/>
  <c r="Q15" i="7"/>
  <c r="V15" i="7"/>
  <c r="W15" i="7"/>
  <c r="AB15" i="7"/>
  <c r="AC15" i="7"/>
  <c r="AE15" i="7"/>
  <c r="AN15" i="7"/>
  <c r="AO15" i="7"/>
  <c r="AQ15" i="7"/>
  <c r="AT15" i="7" s="1"/>
  <c r="AU15" i="7"/>
  <c r="AZ15" i="7"/>
  <c r="BA15" i="7"/>
  <c r="BC15" i="7"/>
  <c r="BF15" i="7" s="1"/>
  <c r="BL15" i="7"/>
  <c r="BM15" i="7"/>
  <c r="BT15" i="7"/>
  <c r="BU15" i="7" s="1"/>
  <c r="CK15" i="7"/>
  <c r="CL15" i="7"/>
  <c r="CQ15" i="7"/>
  <c r="J16" i="7"/>
  <c r="K16" i="7"/>
  <c r="P16" i="7"/>
  <c r="Q16" i="7"/>
  <c r="V16" i="7"/>
  <c r="W16" i="7"/>
  <c r="AB16" i="7"/>
  <c r="AC16" i="7"/>
  <c r="AE16" i="7"/>
  <c r="AN16" i="7"/>
  <c r="AO16" i="7"/>
  <c r="AQ16" i="7"/>
  <c r="AT16" i="7" s="1"/>
  <c r="AZ16" i="7"/>
  <c r="BA16" i="7"/>
  <c r="BC16" i="7"/>
  <c r="BF16" i="7" s="1"/>
  <c r="BL16" i="7"/>
  <c r="BM16" i="7"/>
  <c r="BT16" i="7"/>
  <c r="BU16" i="7" s="1"/>
  <c r="CK16" i="7"/>
  <c r="CL16" i="7"/>
  <c r="CQ16" i="7"/>
  <c r="J17" i="7"/>
  <c r="K17" i="7"/>
  <c r="P17" i="7"/>
  <c r="Q17" i="7"/>
  <c r="V17" i="7"/>
  <c r="W17" i="7"/>
  <c r="AB17" i="7"/>
  <c r="AC17" i="7"/>
  <c r="AE17" i="7"/>
  <c r="AN17" i="7"/>
  <c r="AO17" i="7"/>
  <c r="AQ17" i="7"/>
  <c r="AT17" i="7" s="1"/>
  <c r="AZ17" i="7"/>
  <c r="BA17" i="7"/>
  <c r="BC17" i="7"/>
  <c r="BF17" i="7" s="1"/>
  <c r="BL17" i="7"/>
  <c r="BM17" i="7"/>
  <c r="BT17" i="7"/>
  <c r="BU17" i="7" s="1"/>
  <c r="BV17" i="7"/>
  <c r="CK17" i="7"/>
  <c r="CL17" i="7"/>
  <c r="CQ17" i="7"/>
  <c r="J18" i="7"/>
  <c r="K18" i="7"/>
  <c r="P18" i="7"/>
  <c r="Q18" i="7"/>
  <c r="V18" i="7"/>
  <c r="W18" i="7"/>
  <c r="AB18" i="7"/>
  <c r="AC18" i="7"/>
  <c r="AE18" i="7"/>
  <c r="AN18" i="7"/>
  <c r="AO18" i="7"/>
  <c r="AQ18" i="7"/>
  <c r="AT18" i="7" s="1"/>
  <c r="AU18" i="7"/>
  <c r="AZ18" i="7"/>
  <c r="BA18" i="7"/>
  <c r="BC18" i="7"/>
  <c r="BF18" i="7"/>
  <c r="BG18" i="7"/>
  <c r="BL18" i="7"/>
  <c r="BM18" i="7"/>
  <c r="BT18" i="7"/>
  <c r="BU18" i="7" s="1"/>
  <c r="CK18" i="7"/>
  <c r="CL18" i="7"/>
  <c r="CQ18" i="7"/>
  <c r="J19" i="7"/>
  <c r="K19" i="7"/>
  <c r="P19" i="7"/>
  <c r="Q19" i="7"/>
  <c r="V19" i="7"/>
  <c r="W19" i="7"/>
  <c r="AB19" i="7"/>
  <c r="AC19" i="7"/>
  <c r="AE19" i="7"/>
  <c r="AN19" i="7"/>
  <c r="AO19" i="7"/>
  <c r="AQ19" i="7"/>
  <c r="AT19" i="7" s="1"/>
  <c r="AU19" i="7"/>
  <c r="AZ19" i="7"/>
  <c r="BA19" i="7"/>
  <c r="BC19" i="7"/>
  <c r="BF19" i="7" s="1"/>
  <c r="BL19" i="7"/>
  <c r="BM19" i="7"/>
  <c r="BT19" i="7"/>
  <c r="BU19" i="7" s="1"/>
  <c r="CK19" i="7"/>
  <c r="CL19" i="7"/>
  <c r="CQ19" i="7"/>
  <c r="J20" i="7"/>
  <c r="K20" i="7"/>
  <c r="P20" i="7"/>
  <c r="Q20" i="7"/>
  <c r="V20" i="7"/>
  <c r="W20" i="7"/>
  <c r="AB20" i="7"/>
  <c r="AC20" i="7"/>
  <c r="AE20" i="7"/>
  <c r="AN20" i="7"/>
  <c r="AO20" i="7"/>
  <c r="AQ20" i="7"/>
  <c r="AT20" i="7" s="1"/>
  <c r="AZ20" i="7"/>
  <c r="BA20" i="7"/>
  <c r="BC20" i="7"/>
  <c r="BF20" i="7" s="1"/>
  <c r="BL20" i="7"/>
  <c r="BM20" i="7"/>
  <c r="BT20" i="7"/>
  <c r="BU20" i="7" s="1"/>
  <c r="CK20" i="7"/>
  <c r="CL20" i="7"/>
  <c r="CQ20" i="7"/>
  <c r="J21" i="7"/>
  <c r="K21" i="7"/>
  <c r="P21" i="7"/>
  <c r="Q21" i="7"/>
  <c r="V21" i="7"/>
  <c r="W21" i="7"/>
  <c r="AB21" i="7"/>
  <c r="AC21" i="7"/>
  <c r="AE21" i="7"/>
  <c r="AN21" i="7"/>
  <c r="AO21" i="7"/>
  <c r="AQ21" i="7"/>
  <c r="AT21" i="7" s="1"/>
  <c r="AZ21" i="7"/>
  <c r="BA21" i="7"/>
  <c r="BC21" i="7"/>
  <c r="BF21" i="7" s="1"/>
  <c r="BL21" i="7"/>
  <c r="BM21" i="7"/>
  <c r="BT21" i="7"/>
  <c r="BU21" i="7" s="1"/>
  <c r="BV21" i="7"/>
  <c r="CK21" i="7"/>
  <c r="CL21" i="7"/>
  <c r="CQ21" i="7"/>
  <c r="J22" i="7"/>
  <c r="K22" i="7"/>
  <c r="P22" i="7"/>
  <c r="Q22" i="7"/>
  <c r="V22" i="7"/>
  <c r="W22" i="7"/>
  <c r="AB22" i="7"/>
  <c r="AC22" i="7"/>
  <c r="AE22" i="7"/>
  <c r="AN22" i="7"/>
  <c r="AO22" i="7"/>
  <c r="AQ22" i="7"/>
  <c r="AT22" i="7" s="1"/>
  <c r="AU22" i="7"/>
  <c r="AZ22" i="7"/>
  <c r="BA22" i="7"/>
  <c r="BC22" i="7"/>
  <c r="BF22" i="7"/>
  <c r="BG22" i="7"/>
  <c r="BL22" i="7"/>
  <c r="BM22" i="7"/>
  <c r="BT22" i="7"/>
  <c r="BU22" i="7" s="1"/>
  <c r="CK22" i="7"/>
  <c r="CL22" i="7"/>
  <c r="CQ22" i="7"/>
  <c r="J23" i="7"/>
  <c r="K23" i="7"/>
  <c r="P23" i="7"/>
  <c r="Q23" i="7"/>
  <c r="V23" i="7"/>
  <c r="W23" i="7"/>
  <c r="AB23" i="7"/>
  <c r="AC23" i="7"/>
  <c r="AE23" i="7"/>
  <c r="AN23" i="7"/>
  <c r="AO23" i="7"/>
  <c r="AQ23" i="7"/>
  <c r="AT23" i="7" s="1"/>
  <c r="AU23" i="7"/>
  <c r="AZ23" i="7"/>
  <c r="BA23" i="7"/>
  <c r="BC23" i="7"/>
  <c r="BF23" i="7" s="1"/>
  <c r="BL23" i="7"/>
  <c r="BM23" i="7"/>
  <c r="BT23" i="7"/>
  <c r="BU23" i="7" s="1"/>
  <c r="CK23" i="7"/>
  <c r="CL23" i="7"/>
  <c r="CQ23" i="7"/>
  <c r="J24" i="7"/>
  <c r="K24" i="7"/>
  <c r="P24" i="7"/>
  <c r="Q24" i="7"/>
  <c r="V24" i="7"/>
  <c r="W24" i="7"/>
  <c r="AB24" i="7"/>
  <c r="AC24" i="7"/>
  <c r="AE24" i="7"/>
  <c r="AN24" i="7"/>
  <c r="AO24" i="7"/>
  <c r="AQ24" i="7"/>
  <c r="AT24" i="7" s="1"/>
  <c r="AZ24" i="7"/>
  <c r="BA24" i="7"/>
  <c r="BC24" i="7"/>
  <c r="BF24" i="7" s="1"/>
  <c r="BL24" i="7"/>
  <c r="BM24" i="7"/>
  <c r="BT24" i="7"/>
  <c r="BU24" i="7" s="1"/>
  <c r="CK24" i="7"/>
  <c r="CL24" i="7"/>
  <c r="CQ24" i="7"/>
  <c r="J25" i="7"/>
  <c r="K25" i="7"/>
  <c r="P25" i="7"/>
  <c r="Q25" i="7"/>
  <c r="V25" i="7"/>
  <c r="W25" i="7"/>
  <c r="AB25" i="7"/>
  <c r="AC25" i="7"/>
  <c r="AE25" i="7"/>
  <c r="AN25" i="7"/>
  <c r="AO25" i="7"/>
  <c r="AQ25" i="7"/>
  <c r="AT25" i="7" s="1"/>
  <c r="AZ25" i="7"/>
  <c r="BA25" i="7"/>
  <c r="BC25" i="7"/>
  <c r="BF25" i="7" s="1"/>
  <c r="BL25" i="7"/>
  <c r="BM25" i="7"/>
  <c r="BT25" i="7"/>
  <c r="BU25" i="7" s="1"/>
  <c r="BV25" i="7"/>
  <c r="CK25" i="7"/>
  <c r="CL25" i="7"/>
  <c r="CQ25" i="7"/>
  <c r="J26" i="7"/>
  <c r="K26" i="7"/>
  <c r="P26" i="7"/>
  <c r="Q26" i="7"/>
  <c r="V26" i="7"/>
  <c r="W26" i="7"/>
  <c r="AB26" i="7"/>
  <c r="AC26" i="7"/>
  <c r="AE26" i="7"/>
  <c r="AN26" i="7"/>
  <c r="AO26" i="7"/>
  <c r="AQ26" i="7"/>
  <c r="AT26" i="7" s="1"/>
  <c r="AU26" i="7"/>
  <c r="AZ26" i="7"/>
  <c r="BA26" i="7"/>
  <c r="BC26" i="7"/>
  <c r="BF26" i="7"/>
  <c r="BG26" i="7"/>
  <c r="BL26" i="7"/>
  <c r="BM26" i="7"/>
  <c r="BT26" i="7"/>
  <c r="BU26" i="7" s="1"/>
  <c r="CK26" i="7"/>
  <c r="CL26" i="7"/>
  <c r="CQ26" i="7"/>
  <c r="J27" i="7"/>
  <c r="K27" i="7"/>
  <c r="P27" i="7"/>
  <c r="Q27" i="7"/>
  <c r="V27" i="7"/>
  <c r="W27" i="7"/>
  <c r="AB27" i="7"/>
  <c r="AC27" i="7"/>
  <c r="AE27" i="7"/>
  <c r="AN27" i="7"/>
  <c r="AO27" i="7"/>
  <c r="AQ27" i="7"/>
  <c r="AT27" i="7" s="1"/>
  <c r="AU27" i="7"/>
  <c r="AZ27" i="7"/>
  <c r="BA27" i="7"/>
  <c r="BC27" i="7"/>
  <c r="BF27" i="7" s="1"/>
  <c r="BL27" i="7"/>
  <c r="BM27" i="7"/>
  <c r="BT27" i="7"/>
  <c r="BU27" i="7" s="1"/>
  <c r="CK27" i="7"/>
  <c r="CL27" i="7"/>
  <c r="CQ27" i="7"/>
  <c r="J28" i="7"/>
  <c r="K28" i="7"/>
  <c r="P28" i="7"/>
  <c r="Q28" i="7"/>
  <c r="V28" i="7"/>
  <c r="W28" i="7"/>
  <c r="AB28" i="7"/>
  <c r="AC28" i="7"/>
  <c r="AE28" i="7"/>
  <c r="AN28" i="7"/>
  <c r="AO28" i="7"/>
  <c r="AQ28" i="7"/>
  <c r="AT28" i="7" s="1"/>
  <c r="AZ28" i="7"/>
  <c r="BA28" i="7"/>
  <c r="BC28" i="7"/>
  <c r="BF28" i="7" s="1"/>
  <c r="BL28" i="7"/>
  <c r="BM28" i="7"/>
  <c r="BT28" i="7"/>
  <c r="BU28" i="7" s="1"/>
  <c r="CK28" i="7"/>
  <c r="CL28" i="7"/>
  <c r="CQ28" i="7"/>
  <c r="J29" i="7"/>
  <c r="K29" i="7"/>
  <c r="P29" i="7"/>
  <c r="Q29" i="7"/>
  <c r="V29" i="7"/>
  <c r="W29" i="7"/>
  <c r="AB29" i="7"/>
  <c r="AC29" i="7"/>
  <c r="AE29" i="7"/>
  <c r="AN29" i="7"/>
  <c r="AO29" i="7"/>
  <c r="AQ29" i="7"/>
  <c r="AT29" i="7" s="1"/>
  <c r="AZ29" i="7"/>
  <c r="BA29" i="7"/>
  <c r="BC29" i="7"/>
  <c r="BF29" i="7" s="1"/>
  <c r="BL29" i="7"/>
  <c r="BM29" i="7"/>
  <c r="BT29" i="7"/>
  <c r="BU29" i="7" s="1"/>
  <c r="BV29" i="7"/>
  <c r="CK29" i="7"/>
  <c r="CL29" i="7"/>
  <c r="CQ29" i="7"/>
  <c r="J30" i="7"/>
  <c r="K30" i="7"/>
  <c r="P30" i="7"/>
  <c r="Q30" i="7"/>
  <c r="V30" i="7"/>
  <c r="W30" i="7"/>
  <c r="AB30" i="7"/>
  <c r="AC30" i="7"/>
  <c r="AE30" i="7"/>
  <c r="AN30" i="7"/>
  <c r="AO30" i="7"/>
  <c r="AQ30" i="7"/>
  <c r="AT30" i="7" s="1"/>
  <c r="AU30" i="7"/>
  <c r="AZ30" i="7"/>
  <c r="BA30" i="7"/>
  <c r="BC30" i="7"/>
  <c r="BF30" i="7"/>
  <c r="BG30" i="7"/>
  <c r="BL30" i="7"/>
  <c r="BM30" i="7"/>
  <c r="BT30" i="7"/>
  <c r="BU30" i="7" s="1"/>
  <c r="CK30" i="7"/>
  <c r="CL30" i="7"/>
  <c r="CQ30" i="7"/>
  <c r="J31" i="7"/>
  <c r="K31" i="7"/>
  <c r="P31" i="7"/>
  <c r="Q31" i="7"/>
  <c r="V31" i="7"/>
  <c r="W31" i="7"/>
  <c r="AB31" i="7"/>
  <c r="AC31" i="7"/>
  <c r="AE31" i="7"/>
  <c r="AN31" i="7"/>
  <c r="AO31" i="7"/>
  <c r="AQ31" i="7"/>
  <c r="AT31" i="7" s="1"/>
  <c r="AU31" i="7"/>
  <c r="AZ31" i="7"/>
  <c r="BA31" i="7"/>
  <c r="BC31" i="7"/>
  <c r="BF31" i="7" s="1"/>
  <c r="BL31" i="7"/>
  <c r="BM31" i="7"/>
  <c r="BT31" i="7"/>
  <c r="BU31" i="7" s="1"/>
  <c r="CK31" i="7"/>
  <c r="CL31" i="7"/>
  <c r="CQ31" i="7"/>
  <c r="J32" i="7"/>
  <c r="K32" i="7"/>
  <c r="P32" i="7"/>
  <c r="Q32" i="7"/>
  <c r="V32" i="7"/>
  <c r="W32" i="7"/>
  <c r="AB32" i="7"/>
  <c r="AC32" i="7"/>
  <c r="AE32" i="7"/>
  <c r="AN32" i="7"/>
  <c r="AO32" i="7"/>
  <c r="AQ32" i="7"/>
  <c r="AT32" i="7" s="1"/>
  <c r="AZ32" i="7"/>
  <c r="BA32" i="7"/>
  <c r="BC32" i="7"/>
  <c r="BF32" i="7" s="1"/>
  <c r="BL32" i="7"/>
  <c r="BM32" i="7"/>
  <c r="BT32" i="7"/>
  <c r="BU32" i="7" s="1"/>
  <c r="CK32" i="7"/>
  <c r="CL32" i="7"/>
  <c r="CQ32" i="7"/>
  <c r="J33" i="7"/>
  <c r="K33" i="7"/>
  <c r="P33" i="7"/>
  <c r="Q33" i="7"/>
  <c r="V33" i="7"/>
  <c r="W33" i="7"/>
  <c r="AB33" i="7"/>
  <c r="AC33" i="7"/>
  <c r="AE33" i="7"/>
  <c r="AN33" i="7"/>
  <c r="AO33" i="7"/>
  <c r="AQ33" i="7"/>
  <c r="AT33" i="7" s="1"/>
  <c r="AZ33" i="7"/>
  <c r="BA33" i="7"/>
  <c r="BC33" i="7"/>
  <c r="BF33" i="7" s="1"/>
  <c r="BL33" i="7"/>
  <c r="BM33" i="7"/>
  <c r="BT33" i="7"/>
  <c r="BU33" i="7" s="1"/>
  <c r="BV33" i="7"/>
  <c r="CK33" i="7"/>
  <c r="CL33" i="7"/>
  <c r="CQ33" i="7"/>
  <c r="J34" i="7"/>
  <c r="K34" i="7"/>
  <c r="P34" i="7"/>
  <c r="Q34" i="7"/>
  <c r="V34" i="7"/>
  <c r="W34" i="7"/>
  <c r="AB34" i="7"/>
  <c r="AC34" i="7"/>
  <c r="AE34" i="7"/>
  <c r="AN34" i="7"/>
  <c r="AO34" i="7"/>
  <c r="AQ34" i="7"/>
  <c r="AT34" i="7" s="1"/>
  <c r="AU34" i="7"/>
  <c r="AZ34" i="7"/>
  <c r="BA34" i="7"/>
  <c r="BC34" i="7"/>
  <c r="BF34" i="7"/>
  <c r="BG34" i="7"/>
  <c r="BL34" i="7"/>
  <c r="BM34" i="7"/>
  <c r="BT34" i="7"/>
  <c r="BU34" i="7" s="1"/>
  <c r="CK34" i="7"/>
  <c r="CL34" i="7"/>
  <c r="CQ34" i="7"/>
  <c r="J35" i="7"/>
  <c r="K35" i="7"/>
  <c r="P35" i="7"/>
  <c r="Q35" i="7"/>
  <c r="V35" i="7"/>
  <c r="W35" i="7"/>
  <c r="AB35" i="7"/>
  <c r="AC35" i="7"/>
  <c r="AE35" i="7"/>
  <c r="AN35" i="7"/>
  <c r="AO35" i="7"/>
  <c r="AQ35" i="7"/>
  <c r="AT35" i="7" s="1"/>
  <c r="AU35" i="7"/>
  <c r="AZ35" i="7"/>
  <c r="BA35" i="7"/>
  <c r="BC35" i="7"/>
  <c r="BF35" i="7" s="1"/>
  <c r="BL35" i="7"/>
  <c r="BM35" i="7"/>
  <c r="BT35" i="7"/>
  <c r="BU35" i="7" s="1"/>
  <c r="CK35" i="7"/>
  <c r="CL35" i="7"/>
  <c r="CQ35" i="7"/>
  <c r="J36" i="7"/>
  <c r="K36" i="7"/>
  <c r="P36" i="7"/>
  <c r="Q36" i="7"/>
  <c r="V36" i="7"/>
  <c r="W36" i="7"/>
  <c r="AB36" i="7"/>
  <c r="AC36" i="7"/>
  <c r="AE36" i="7"/>
  <c r="AN36" i="7"/>
  <c r="AO36" i="7"/>
  <c r="AQ36" i="7"/>
  <c r="AT36" i="7" s="1"/>
  <c r="AZ36" i="7"/>
  <c r="BA36" i="7"/>
  <c r="BC36" i="7"/>
  <c r="BF36" i="7" s="1"/>
  <c r="BL36" i="7"/>
  <c r="BM36" i="7"/>
  <c r="BT36" i="7"/>
  <c r="BU36" i="7" s="1"/>
  <c r="CK36" i="7"/>
  <c r="CL36" i="7"/>
  <c r="CQ36" i="7"/>
  <c r="J37" i="7"/>
  <c r="K37" i="7"/>
  <c r="P37" i="7"/>
  <c r="Q37" i="7"/>
  <c r="V37" i="7"/>
  <c r="W37" i="7"/>
  <c r="AB37" i="7"/>
  <c r="AC37" i="7"/>
  <c r="AE37" i="7"/>
  <c r="AN37" i="7"/>
  <c r="AO37" i="7"/>
  <c r="AQ37" i="7"/>
  <c r="AT37" i="7" s="1"/>
  <c r="AZ37" i="7"/>
  <c r="BA37" i="7"/>
  <c r="BC37" i="7"/>
  <c r="BF37" i="7" s="1"/>
  <c r="BL37" i="7"/>
  <c r="BM37" i="7"/>
  <c r="BT37" i="7"/>
  <c r="BU37" i="7" s="1"/>
  <c r="BV37" i="7"/>
  <c r="CK37" i="7"/>
  <c r="CL37" i="7"/>
  <c r="CQ37" i="7"/>
  <c r="J38" i="7"/>
  <c r="K38" i="7"/>
  <c r="P38" i="7"/>
  <c r="Q38" i="7"/>
  <c r="V38" i="7"/>
  <c r="W38" i="7"/>
  <c r="AB38" i="7"/>
  <c r="AC38" i="7"/>
  <c r="AE38" i="7"/>
  <c r="AN38" i="7"/>
  <c r="AO38" i="7"/>
  <c r="AQ38" i="7"/>
  <c r="AT38" i="7" s="1"/>
  <c r="AU38" i="7"/>
  <c r="AZ38" i="7"/>
  <c r="BA38" i="7"/>
  <c r="BC38" i="7"/>
  <c r="BF38" i="7"/>
  <c r="BG38" i="7"/>
  <c r="BL38" i="7"/>
  <c r="BM38" i="7"/>
  <c r="BT38" i="7"/>
  <c r="BU38" i="7" s="1"/>
  <c r="CK38" i="7"/>
  <c r="CL38" i="7"/>
  <c r="CQ38" i="7"/>
  <c r="J39" i="7"/>
  <c r="K39" i="7"/>
  <c r="P39" i="7"/>
  <c r="Q39" i="7"/>
  <c r="V39" i="7"/>
  <c r="W39" i="7"/>
  <c r="AB39" i="7"/>
  <c r="AC39" i="7"/>
  <c r="AE39" i="7"/>
  <c r="AN39" i="7"/>
  <c r="AO39" i="7"/>
  <c r="AQ39" i="7"/>
  <c r="AT39" i="7" s="1"/>
  <c r="AU39" i="7"/>
  <c r="AZ39" i="7"/>
  <c r="BA39" i="7"/>
  <c r="BC39" i="7"/>
  <c r="BF39" i="7" s="1"/>
  <c r="BL39" i="7"/>
  <c r="BM39" i="7"/>
  <c r="BT39" i="7"/>
  <c r="BU39" i="7" s="1"/>
  <c r="BV39" i="7"/>
  <c r="CK39" i="7"/>
  <c r="CL39" i="7"/>
  <c r="CQ39" i="7"/>
  <c r="J40" i="7"/>
  <c r="K40" i="7"/>
  <c r="P40" i="7"/>
  <c r="Q40" i="7"/>
  <c r="V40" i="7"/>
  <c r="W40" i="7"/>
  <c r="AB40" i="7"/>
  <c r="AC40" i="7"/>
  <c r="AE40" i="7"/>
  <c r="AN40" i="7"/>
  <c r="AO40" i="7"/>
  <c r="AQ40" i="7"/>
  <c r="AT40" i="7"/>
  <c r="AU40" i="7"/>
  <c r="AZ40" i="7"/>
  <c r="BA40" i="7"/>
  <c r="BC40" i="7"/>
  <c r="BF40" i="7" s="1"/>
  <c r="BL40" i="7"/>
  <c r="BM40" i="7"/>
  <c r="BT40" i="7"/>
  <c r="BU40" i="7" s="1"/>
  <c r="BV40" i="7"/>
  <c r="CK40" i="7"/>
  <c r="CL40" i="7"/>
  <c r="CQ40" i="7"/>
  <c r="J41" i="7"/>
  <c r="K41" i="7"/>
  <c r="P41" i="7"/>
  <c r="Q41" i="7"/>
  <c r="V41" i="7"/>
  <c r="W41" i="7"/>
  <c r="AB41" i="7"/>
  <c r="AC41" i="7"/>
  <c r="AE41" i="7"/>
  <c r="AN41" i="7"/>
  <c r="AO41" i="7"/>
  <c r="AQ41" i="7"/>
  <c r="AT41" i="7" s="1"/>
  <c r="AZ41" i="7"/>
  <c r="BA41" i="7"/>
  <c r="BC41" i="7"/>
  <c r="BF41" i="7" s="1"/>
  <c r="BL41" i="7"/>
  <c r="BM41" i="7"/>
  <c r="BT41" i="7"/>
  <c r="BU41" i="7" s="1"/>
  <c r="CK41" i="7"/>
  <c r="CL41" i="7"/>
  <c r="CQ41" i="7"/>
  <c r="J42" i="7"/>
  <c r="K42" i="7"/>
  <c r="P42" i="7"/>
  <c r="Q42" i="7"/>
  <c r="V42" i="7"/>
  <c r="W42" i="7"/>
  <c r="AB42" i="7"/>
  <c r="AC42" i="7"/>
  <c r="AE42" i="7"/>
  <c r="AN42" i="7"/>
  <c r="AO42" i="7"/>
  <c r="AQ42" i="7"/>
  <c r="AT42" i="7" s="1"/>
  <c r="AZ42" i="7"/>
  <c r="BA42" i="7"/>
  <c r="BC42" i="7"/>
  <c r="BF42" i="7" s="1"/>
  <c r="BL42" i="7"/>
  <c r="BM42" i="7"/>
  <c r="BT42" i="7"/>
  <c r="BU42" i="7" s="1"/>
  <c r="CK42" i="7"/>
  <c r="CL42" i="7"/>
  <c r="CQ42" i="7"/>
  <c r="J43" i="7"/>
  <c r="K43" i="7"/>
  <c r="P43" i="7"/>
  <c r="Q43" i="7"/>
  <c r="V43" i="7"/>
  <c r="W43" i="7"/>
  <c r="AB43" i="7"/>
  <c r="AC43" i="7"/>
  <c r="AE43" i="7"/>
  <c r="AN43" i="7"/>
  <c r="AO43" i="7"/>
  <c r="AQ43" i="7"/>
  <c r="AT43" i="7" s="1"/>
  <c r="AZ43" i="7"/>
  <c r="BA43" i="7"/>
  <c r="BC43" i="7"/>
  <c r="BF43" i="7" s="1"/>
  <c r="BG43" i="7"/>
  <c r="BL43" i="7"/>
  <c r="BM43" i="7"/>
  <c r="BT43" i="7"/>
  <c r="BU43" i="7" s="1"/>
  <c r="CK43" i="7"/>
  <c r="CL43" i="7"/>
  <c r="CQ43" i="7"/>
  <c r="J44" i="7"/>
  <c r="K44" i="7"/>
  <c r="P44" i="7"/>
  <c r="Q44" i="7"/>
  <c r="V44" i="7"/>
  <c r="W44" i="7"/>
  <c r="AB44" i="7"/>
  <c r="AC44" i="7"/>
  <c r="AE44" i="7"/>
  <c r="AN44" i="7"/>
  <c r="AO44" i="7"/>
  <c r="AQ44" i="7"/>
  <c r="AT44" i="7" s="1"/>
  <c r="AU44" i="7"/>
  <c r="AZ44" i="7"/>
  <c r="BA44" i="7"/>
  <c r="BC44" i="7"/>
  <c r="BF44" i="7" s="1"/>
  <c r="BL44" i="7"/>
  <c r="BM44" i="7"/>
  <c r="BT44" i="7"/>
  <c r="BU44" i="7" s="1"/>
  <c r="CK44" i="7"/>
  <c r="CL44" i="7"/>
  <c r="CQ44" i="7"/>
  <c r="J45" i="7"/>
  <c r="K45" i="7"/>
  <c r="P45" i="7"/>
  <c r="Q45" i="7"/>
  <c r="V45" i="7"/>
  <c r="W45" i="7"/>
  <c r="AB45" i="7"/>
  <c r="AC45" i="7"/>
  <c r="AE45" i="7"/>
  <c r="AN45" i="7"/>
  <c r="AO45" i="7"/>
  <c r="AQ45" i="7"/>
  <c r="AT45" i="7" s="1"/>
  <c r="AZ45" i="7"/>
  <c r="BA45" i="7"/>
  <c r="BC45" i="7"/>
  <c r="BF45" i="7" s="1"/>
  <c r="BG45" i="7"/>
  <c r="BL45" i="7"/>
  <c r="BM45" i="7"/>
  <c r="BT45" i="7"/>
  <c r="BU45" i="7" s="1"/>
  <c r="BV45" i="7"/>
  <c r="CK45" i="7"/>
  <c r="CL45" i="7"/>
  <c r="CQ45" i="7"/>
  <c r="J46" i="7"/>
  <c r="K46" i="7"/>
  <c r="P46" i="7"/>
  <c r="Q46" i="7"/>
  <c r="V46" i="7"/>
  <c r="W46" i="7"/>
  <c r="AB46" i="7"/>
  <c r="AC46" i="7"/>
  <c r="AE46" i="7"/>
  <c r="AN46" i="7"/>
  <c r="AO46" i="7"/>
  <c r="AQ46" i="7"/>
  <c r="AT46" i="7" s="1"/>
  <c r="AZ46" i="7"/>
  <c r="BA46" i="7"/>
  <c r="BC46" i="7"/>
  <c r="BF46" i="7" s="1"/>
  <c r="BL46" i="7"/>
  <c r="BM46" i="7"/>
  <c r="BT46" i="7"/>
  <c r="BU46" i="7" s="1"/>
  <c r="BV46" i="7"/>
  <c r="CK46" i="7"/>
  <c r="CL46" i="7"/>
  <c r="CQ46" i="7"/>
  <c r="J47" i="7"/>
  <c r="K47" i="7"/>
  <c r="P47" i="7"/>
  <c r="Q47" i="7"/>
  <c r="V47" i="7"/>
  <c r="W47" i="7"/>
  <c r="AB47" i="7"/>
  <c r="AC47" i="7"/>
  <c r="AE47" i="7"/>
  <c r="AN47" i="7"/>
  <c r="AO47" i="7"/>
  <c r="AQ47" i="7"/>
  <c r="AT47" i="7" s="1"/>
  <c r="AZ47" i="7"/>
  <c r="BA47" i="7"/>
  <c r="BC47" i="7"/>
  <c r="BF47" i="7" s="1"/>
  <c r="BL47" i="7"/>
  <c r="BM47" i="7"/>
  <c r="BT47" i="7"/>
  <c r="BU47" i="7" s="1"/>
  <c r="CK47" i="7"/>
  <c r="CL47" i="7"/>
  <c r="CQ47" i="7"/>
  <c r="J48" i="7"/>
  <c r="K48" i="7"/>
  <c r="P48" i="7"/>
  <c r="Q48" i="7"/>
  <c r="V48" i="7"/>
  <c r="W48" i="7"/>
  <c r="AB48" i="7"/>
  <c r="AC48" i="7"/>
  <c r="AE48" i="7"/>
  <c r="AN48" i="7"/>
  <c r="AO48" i="7"/>
  <c r="AQ48" i="7"/>
  <c r="AT48" i="7"/>
  <c r="AU48" i="7"/>
  <c r="AZ48" i="7"/>
  <c r="BA48" i="7"/>
  <c r="BC48" i="7"/>
  <c r="BF48" i="7" s="1"/>
  <c r="BL48" i="7"/>
  <c r="BM48" i="7"/>
  <c r="BT48" i="7"/>
  <c r="BU48" i="7" s="1"/>
  <c r="BV48" i="7"/>
  <c r="CK48" i="7"/>
  <c r="CL48" i="7"/>
  <c r="CQ48" i="7"/>
  <c r="J49" i="7"/>
  <c r="K49" i="7"/>
  <c r="P49" i="7"/>
  <c r="Q49" i="7"/>
  <c r="V49" i="7"/>
  <c r="W49" i="7"/>
  <c r="AB49" i="7"/>
  <c r="AC49" i="7"/>
  <c r="AE49" i="7"/>
  <c r="AN49" i="7"/>
  <c r="AO49" i="7"/>
  <c r="AQ49" i="7"/>
  <c r="AT49" i="7" s="1"/>
  <c r="AZ49" i="7"/>
  <c r="BA49" i="7"/>
  <c r="BC49" i="7"/>
  <c r="BF49" i="7" s="1"/>
  <c r="BL49" i="7"/>
  <c r="BM49" i="7"/>
  <c r="BT49" i="7"/>
  <c r="BU49" i="7" s="1"/>
  <c r="CK49" i="7"/>
  <c r="CL49" i="7"/>
  <c r="CQ49" i="7"/>
  <c r="J50" i="7"/>
  <c r="K50" i="7"/>
  <c r="P50" i="7"/>
  <c r="Q50" i="7"/>
  <c r="V50" i="7"/>
  <c r="W50" i="7"/>
  <c r="AB50" i="7"/>
  <c r="AC50" i="7"/>
  <c r="AE50" i="7"/>
  <c r="AN50" i="7"/>
  <c r="AO50" i="7"/>
  <c r="AQ50" i="7"/>
  <c r="AT50" i="7" s="1"/>
  <c r="AZ50" i="7"/>
  <c r="BA50" i="7"/>
  <c r="BC50" i="7"/>
  <c r="BF50" i="7" s="1"/>
  <c r="BL50" i="7"/>
  <c r="BM50" i="7"/>
  <c r="BT50" i="7"/>
  <c r="BU50" i="7" s="1"/>
  <c r="BV50" i="7"/>
  <c r="CK50" i="7"/>
  <c r="CL50" i="7"/>
  <c r="CQ50" i="7"/>
  <c r="J51" i="7"/>
  <c r="K51" i="7"/>
  <c r="P51" i="7"/>
  <c r="Q51" i="7"/>
  <c r="V51" i="7"/>
  <c r="W51" i="7"/>
  <c r="AB51" i="7"/>
  <c r="AC51" i="7"/>
  <c r="AE51" i="7"/>
  <c r="AN51" i="7"/>
  <c r="AO51" i="7"/>
  <c r="AQ51" i="7"/>
  <c r="AT51" i="7" s="1"/>
  <c r="AU51" i="7"/>
  <c r="AZ51" i="7"/>
  <c r="BA51" i="7"/>
  <c r="BC51" i="7"/>
  <c r="BF51" i="7"/>
  <c r="BG51" i="7"/>
  <c r="BL51" i="7"/>
  <c r="BM51" i="7"/>
  <c r="BT51" i="7"/>
  <c r="BU51" i="7" s="1"/>
  <c r="CK51" i="7"/>
  <c r="CL51" i="7"/>
  <c r="CQ51" i="7"/>
  <c r="J52" i="7"/>
  <c r="K52" i="7"/>
  <c r="P52" i="7"/>
  <c r="Q52" i="7"/>
  <c r="V52" i="7"/>
  <c r="W52" i="7"/>
  <c r="AB52" i="7"/>
  <c r="AC52" i="7"/>
  <c r="AE52" i="7"/>
  <c r="AN52" i="7"/>
  <c r="AO52" i="7"/>
  <c r="AQ52" i="7"/>
  <c r="AT52" i="7" s="1"/>
  <c r="AU52" i="7"/>
  <c r="AZ52" i="7"/>
  <c r="BA52" i="7"/>
  <c r="BC52" i="7"/>
  <c r="BF52" i="7" s="1"/>
  <c r="BL52" i="7"/>
  <c r="BM52" i="7"/>
  <c r="BT52" i="7"/>
  <c r="BU52" i="7" s="1"/>
  <c r="CK52" i="7"/>
  <c r="CL52" i="7"/>
  <c r="CQ52" i="7"/>
  <c r="J53" i="7"/>
  <c r="K53" i="7"/>
  <c r="P53" i="7"/>
  <c r="Q53" i="7"/>
  <c r="V53" i="7"/>
  <c r="W53" i="7"/>
  <c r="AB53" i="7"/>
  <c r="AC53" i="7"/>
  <c r="AE53" i="7"/>
  <c r="AN53" i="7"/>
  <c r="AO53" i="7"/>
  <c r="AQ53" i="7"/>
  <c r="AT53" i="7" s="1"/>
  <c r="AZ53" i="7"/>
  <c r="BA53" i="7"/>
  <c r="BC53" i="7"/>
  <c r="BF53" i="7" s="1"/>
  <c r="BL53" i="7"/>
  <c r="BM53" i="7"/>
  <c r="BT53" i="7"/>
  <c r="BU53" i="7" s="1"/>
  <c r="CK53" i="7"/>
  <c r="CL53" i="7"/>
  <c r="CQ53" i="7"/>
  <c r="J54" i="7"/>
  <c r="K54" i="7"/>
  <c r="P54" i="7"/>
  <c r="Q54" i="7"/>
  <c r="V54" i="7"/>
  <c r="W54" i="7"/>
  <c r="AB54" i="7"/>
  <c r="AC54" i="7"/>
  <c r="AE54" i="7"/>
  <c r="AN54" i="7"/>
  <c r="AO54" i="7"/>
  <c r="AQ54" i="7"/>
  <c r="AT54" i="7" s="1"/>
  <c r="AZ54" i="7"/>
  <c r="BA54" i="7"/>
  <c r="BC54" i="7"/>
  <c r="BF54" i="7" s="1"/>
  <c r="BL54" i="7"/>
  <c r="BM54" i="7"/>
  <c r="BT54" i="7"/>
  <c r="BU54" i="7" s="1"/>
  <c r="BV54" i="7"/>
  <c r="CK54" i="7"/>
  <c r="CL54" i="7"/>
  <c r="CQ54" i="7"/>
  <c r="J55" i="7"/>
  <c r="K55" i="7"/>
  <c r="P55" i="7"/>
  <c r="Q55" i="7"/>
  <c r="V55" i="7"/>
  <c r="W55" i="7"/>
  <c r="AB55" i="7"/>
  <c r="AC55" i="7"/>
  <c r="AE55" i="7"/>
  <c r="AN55" i="7"/>
  <c r="AO55" i="7"/>
  <c r="AQ55" i="7"/>
  <c r="AT55" i="7" s="1"/>
  <c r="AU55" i="7"/>
  <c r="AZ55" i="7"/>
  <c r="BA55" i="7"/>
  <c r="BC55" i="7"/>
  <c r="BF55" i="7"/>
  <c r="BG55" i="7"/>
  <c r="BL55" i="7"/>
  <c r="BM55" i="7"/>
  <c r="BT55" i="7"/>
  <c r="BU55" i="7" s="1"/>
  <c r="CK55" i="7"/>
  <c r="CL55" i="7"/>
  <c r="CQ55" i="7"/>
  <c r="J56" i="7"/>
  <c r="K56" i="7"/>
  <c r="P56" i="7"/>
  <c r="Q56" i="7"/>
  <c r="V56" i="7"/>
  <c r="W56" i="7"/>
  <c r="AB56" i="7"/>
  <c r="AC56" i="7"/>
  <c r="AE56" i="7"/>
  <c r="AN56" i="7"/>
  <c r="AO56" i="7"/>
  <c r="AQ56" i="7"/>
  <c r="AT56" i="7" s="1"/>
  <c r="AU56" i="7"/>
  <c r="AZ56" i="7"/>
  <c r="BA56" i="7"/>
  <c r="BC56" i="7"/>
  <c r="BF56" i="7" s="1"/>
  <c r="BL56" i="7"/>
  <c r="BM56" i="7"/>
  <c r="BT56" i="7"/>
  <c r="BU56" i="7" s="1"/>
  <c r="CK56" i="7"/>
  <c r="CL56" i="7"/>
  <c r="CQ56" i="7"/>
  <c r="J57" i="7"/>
  <c r="K57" i="7"/>
  <c r="P57" i="7"/>
  <c r="Q57" i="7"/>
  <c r="V57" i="7"/>
  <c r="W57" i="7"/>
  <c r="AB57" i="7"/>
  <c r="AC57" i="7"/>
  <c r="AE57" i="7"/>
  <c r="AN57" i="7"/>
  <c r="AO57" i="7"/>
  <c r="AQ57" i="7"/>
  <c r="AT57" i="7" s="1"/>
  <c r="AZ57" i="7"/>
  <c r="BA57" i="7"/>
  <c r="BC57" i="7"/>
  <c r="BF57" i="7" s="1"/>
  <c r="BL57" i="7"/>
  <c r="BM57" i="7"/>
  <c r="BT57" i="7"/>
  <c r="BU57" i="7" s="1"/>
  <c r="CK57" i="7"/>
  <c r="CL57" i="7"/>
  <c r="CQ57" i="7"/>
  <c r="J58" i="7"/>
  <c r="K58" i="7"/>
  <c r="P58" i="7"/>
  <c r="Q58" i="7"/>
  <c r="V58" i="7"/>
  <c r="W58" i="7"/>
  <c r="AB58" i="7"/>
  <c r="AC58" i="7"/>
  <c r="AE58" i="7"/>
  <c r="AN58" i="7"/>
  <c r="AO58" i="7"/>
  <c r="AQ58" i="7"/>
  <c r="AT58" i="7" s="1"/>
  <c r="AZ58" i="7"/>
  <c r="BA58" i="7"/>
  <c r="BC58" i="7"/>
  <c r="BF58" i="7" s="1"/>
  <c r="BL58" i="7"/>
  <c r="BM58" i="7"/>
  <c r="BT58" i="7"/>
  <c r="BU58" i="7" s="1"/>
  <c r="BV58" i="7"/>
  <c r="CK58" i="7"/>
  <c r="CL58" i="7"/>
  <c r="CQ58" i="7"/>
  <c r="J59" i="7"/>
  <c r="K59" i="7"/>
  <c r="P59" i="7"/>
  <c r="Q59" i="7"/>
  <c r="V59" i="7"/>
  <c r="W59" i="7"/>
  <c r="AB59" i="7"/>
  <c r="AC59" i="7"/>
  <c r="AE59" i="7"/>
  <c r="AN59" i="7"/>
  <c r="AO59" i="7"/>
  <c r="AQ59" i="7"/>
  <c r="AT59" i="7" s="1"/>
  <c r="AU59" i="7"/>
  <c r="AZ59" i="7"/>
  <c r="BA59" i="7"/>
  <c r="BC59" i="7"/>
  <c r="BF59" i="7"/>
  <c r="BG59" i="7"/>
  <c r="BL59" i="7"/>
  <c r="BM59" i="7"/>
  <c r="BT59" i="7"/>
  <c r="BU59" i="7" s="1"/>
  <c r="CK59" i="7"/>
  <c r="CL59" i="7"/>
  <c r="CQ59" i="7"/>
  <c r="J60" i="7"/>
  <c r="K60" i="7"/>
  <c r="P60" i="7"/>
  <c r="Q60" i="7"/>
  <c r="V60" i="7"/>
  <c r="W60" i="7"/>
  <c r="AB60" i="7"/>
  <c r="AC60" i="7"/>
  <c r="AE60" i="7"/>
  <c r="AN60" i="7"/>
  <c r="AO60" i="7"/>
  <c r="AQ60" i="7"/>
  <c r="AT60" i="7" s="1"/>
  <c r="AU60" i="7"/>
  <c r="AZ60" i="7"/>
  <c r="BA60" i="7"/>
  <c r="BC60" i="7"/>
  <c r="BF60" i="7" s="1"/>
  <c r="BL60" i="7"/>
  <c r="BM60" i="7"/>
  <c r="BT60" i="7"/>
  <c r="BU60" i="7" s="1"/>
  <c r="CK60" i="7"/>
  <c r="CL60" i="7"/>
  <c r="CQ60" i="7"/>
  <c r="J61" i="7"/>
  <c r="K61" i="7"/>
  <c r="P61" i="7"/>
  <c r="Q61" i="7"/>
  <c r="V61" i="7"/>
  <c r="W61" i="7"/>
  <c r="AB61" i="7"/>
  <c r="AC61" i="7"/>
  <c r="AE61" i="7"/>
  <c r="AN61" i="7"/>
  <c r="AO61" i="7"/>
  <c r="AQ61" i="7"/>
  <c r="AT61" i="7" s="1"/>
  <c r="AZ61" i="7"/>
  <c r="BA61" i="7"/>
  <c r="BC61" i="7"/>
  <c r="BF61" i="7" s="1"/>
  <c r="BL61" i="7"/>
  <c r="BM61" i="7"/>
  <c r="BT61" i="7"/>
  <c r="BU61" i="7" s="1"/>
  <c r="CK61" i="7"/>
  <c r="CL61" i="7"/>
  <c r="CQ61" i="7"/>
  <c r="J62" i="7"/>
  <c r="K62" i="7"/>
  <c r="P62" i="7"/>
  <c r="Q62" i="7"/>
  <c r="V62" i="7"/>
  <c r="W62" i="7"/>
  <c r="AB62" i="7"/>
  <c r="AC62" i="7"/>
  <c r="AE62" i="7"/>
  <c r="AN62" i="7"/>
  <c r="AO62" i="7"/>
  <c r="AQ62" i="7"/>
  <c r="AT62" i="7" s="1"/>
  <c r="AZ62" i="7"/>
  <c r="BA62" i="7"/>
  <c r="BC62" i="7"/>
  <c r="BF62" i="7" s="1"/>
  <c r="BL62" i="7"/>
  <c r="BM62" i="7"/>
  <c r="BT62" i="7"/>
  <c r="BU62" i="7" s="1"/>
  <c r="BV62" i="7"/>
  <c r="CK62" i="7"/>
  <c r="CL62" i="7"/>
  <c r="CQ62" i="7"/>
  <c r="J63" i="7"/>
  <c r="K63" i="7"/>
  <c r="P63" i="7"/>
  <c r="Q63" i="7"/>
  <c r="V63" i="7"/>
  <c r="W63" i="7"/>
  <c r="AB63" i="7"/>
  <c r="AC63" i="7"/>
  <c r="AE63" i="7"/>
  <c r="AN63" i="7"/>
  <c r="AO63" i="7"/>
  <c r="AQ63" i="7"/>
  <c r="AT63" i="7" s="1"/>
  <c r="AU63" i="7"/>
  <c r="AZ63" i="7"/>
  <c r="BA63" i="7"/>
  <c r="BC63" i="7"/>
  <c r="BF63" i="7"/>
  <c r="BG63" i="7"/>
  <c r="BL63" i="7"/>
  <c r="BM63" i="7"/>
  <c r="BT63" i="7"/>
  <c r="BU63" i="7" s="1"/>
  <c r="CK63" i="7"/>
  <c r="CL63" i="7"/>
  <c r="CQ63" i="7"/>
  <c r="J64" i="7"/>
  <c r="K64" i="7"/>
  <c r="P64" i="7"/>
  <c r="Q64" i="7"/>
  <c r="V64" i="7"/>
  <c r="W64" i="7"/>
  <c r="AB64" i="7"/>
  <c r="AC64" i="7"/>
  <c r="AE64" i="7"/>
  <c r="AN64" i="7"/>
  <c r="AO64" i="7"/>
  <c r="AQ64" i="7"/>
  <c r="AT64" i="7" s="1"/>
  <c r="AU64" i="7"/>
  <c r="AZ64" i="7"/>
  <c r="BA64" i="7"/>
  <c r="BC64" i="7"/>
  <c r="BF64" i="7" s="1"/>
  <c r="BL64" i="7"/>
  <c r="BM64" i="7"/>
  <c r="BT64" i="7"/>
  <c r="BU64" i="7" s="1"/>
  <c r="CK64" i="7"/>
  <c r="CL64" i="7"/>
  <c r="CQ64" i="7"/>
  <c r="J65" i="7"/>
  <c r="K65" i="7"/>
  <c r="P65" i="7"/>
  <c r="Q65" i="7"/>
  <c r="V65" i="7"/>
  <c r="W65" i="7"/>
  <c r="AB65" i="7"/>
  <c r="AC65" i="7"/>
  <c r="AE65" i="7"/>
  <c r="AN65" i="7"/>
  <c r="AO65" i="7"/>
  <c r="AQ65" i="7"/>
  <c r="AT65" i="7" s="1"/>
  <c r="AZ65" i="7"/>
  <c r="BA65" i="7"/>
  <c r="BC65" i="7"/>
  <c r="BF65" i="7" s="1"/>
  <c r="BL65" i="7"/>
  <c r="BM65" i="7"/>
  <c r="BT65" i="7"/>
  <c r="BU65" i="7" s="1"/>
  <c r="CK65" i="7"/>
  <c r="CL65" i="7"/>
  <c r="CQ65" i="7"/>
  <c r="J66" i="7"/>
  <c r="K66" i="7"/>
  <c r="P66" i="7"/>
  <c r="Q66" i="7"/>
  <c r="V66" i="7"/>
  <c r="W66" i="7"/>
  <c r="AB66" i="7"/>
  <c r="AC66" i="7"/>
  <c r="AE66" i="7"/>
  <c r="AN66" i="7"/>
  <c r="AO66" i="7"/>
  <c r="AQ66" i="7"/>
  <c r="AT66" i="7" s="1"/>
  <c r="AZ66" i="7"/>
  <c r="BA66" i="7"/>
  <c r="BC66" i="7"/>
  <c r="BF66" i="7" s="1"/>
  <c r="BL66" i="7"/>
  <c r="BM66" i="7"/>
  <c r="BT66" i="7"/>
  <c r="BU66" i="7" s="1"/>
  <c r="BV66" i="7"/>
  <c r="CK66" i="7"/>
  <c r="CL66" i="7"/>
  <c r="CQ66" i="7"/>
  <c r="J67" i="7"/>
  <c r="K67" i="7"/>
  <c r="P67" i="7"/>
  <c r="Q67" i="7"/>
  <c r="V67" i="7"/>
  <c r="W67" i="7"/>
  <c r="AB67" i="7"/>
  <c r="AC67" i="7"/>
  <c r="AE67" i="7"/>
  <c r="AN67" i="7"/>
  <c r="AO67" i="7"/>
  <c r="AQ67" i="7"/>
  <c r="AT67" i="7" s="1"/>
  <c r="AU67" i="7"/>
  <c r="AZ67" i="7"/>
  <c r="BA67" i="7"/>
  <c r="BC67" i="7"/>
  <c r="BF67" i="7"/>
  <c r="BG67" i="7"/>
  <c r="BL67" i="7"/>
  <c r="BM67" i="7"/>
  <c r="BT67" i="7"/>
  <c r="BU67" i="7" s="1"/>
  <c r="CK67" i="7"/>
  <c r="CL67" i="7"/>
  <c r="CQ67" i="7"/>
  <c r="J68" i="7"/>
  <c r="K68" i="7"/>
  <c r="P68" i="7"/>
  <c r="Q68" i="7"/>
  <c r="V68" i="7"/>
  <c r="W68" i="7"/>
  <c r="AB68" i="7"/>
  <c r="AC68" i="7"/>
  <c r="AE68" i="7"/>
  <c r="AN68" i="7"/>
  <c r="AO68" i="7"/>
  <c r="AQ68" i="7"/>
  <c r="AT68" i="7" s="1"/>
  <c r="AU68" i="7"/>
  <c r="AZ68" i="7"/>
  <c r="BA68" i="7"/>
  <c r="BC68" i="7"/>
  <c r="BF68" i="7" s="1"/>
  <c r="BL68" i="7"/>
  <c r="BM68" i="7"/>
  <c r="BT68" i="7"/>
  <c r="BU68" i="7" s="1"/>
  <c r="CK68" i="7"/>
  <c r="CL68" i="7"/>
  <c r="CQ68" i="7"/>
  <c r="J69" i="7"/>
  <c r="K69" i="7"/>
  <c r="P69" i="7"/>
  <c r="Q69" i="7"/>
  <c r="V69" i="7"/>
  <c r="W69" i="7"/>
  <c r="AB69" i="7"/>
  <c r="AC69" i="7"/>
  <c r="AE69" i="7"/>
  <c r="AN69" i="7"/>
  <c r="AO69" i="7"/>
  <c r="AQ69" i="7"/>
  <c r="AT69" i="7" s="1"/>
  <c r="AZ69" i="7"/>
  <c r="BA69" i="7"/>
  <c r="BC69" i="7"/>
  <c r="BF69" i="7" s="1"/>
  <c r="BL69" i="7"/>
  <c r="BM69" i="7"/>
  <c r="BT69" i="7"/>
  <c r="BU69" i="7" s="1"/>
  <c r="CK69" i="7"/>
  <c r="CL69" i="7"/>
  <c r="CQ69" i="7"/>
  <c r="J70" i="7"/>
  <c r="K70" i="7"/>
  <c r="P70" i="7"/>
  <c r="Q70" i="7"/>
  <c r="V70" i="7"/>
  <c r="W70" i="7"/>
  <c r="AB70" i="7"/>
  <c r="AC70" i="7"/>
  <c r="AE70" i="7"/>
  <c r="AN70" i="7"/>
  <c r="AO70" i="7"/>
  <c r="AQ70" i="7"/>
  <c r="AT70" i="7" s="1"/>
  <c r="AZ70" i="7"/>
  <c r="BA70" i="7"/>
  <c r="BC70" i="7"/>
  <c r="BF70" i="7" s="1"/>
  <c r="BL70" i="7"/>
  <c r="BM70" i="7"/>
  <c r="BT70" i="7"/>
  <c r="BU70" i="7" s="1"/>
  <c r="BV70" i="7"/>
  <c r="CK70" i="7"/>
  <c r="CL70" i="7"/>
  <c r="CQ70" i="7"/>
  <c r="J71" i="7"/>
  <c r="K71" i="7"/>
  <c r="P71" i="7"/>
  <c r="Q71" i="7"/>
  <c r="V71" i="7"/>
  <c r="W71" i="7"/>
  <c r="AB71" i="7"/>
  <c r="AC71" i="7"/>
  <c r="AE71" i="7"/>
  <c r="AN71" i="7"/>
  <c r="AO71" i="7"/>
  <c r="AQ71" i="7"/>
  <c r="AT71" i="7" s="1"/>
  <c r="AU71" i="7"/>
  <c r="AZ71" i="7"/>
  <c r="BA71" i="7"/>
  <c r="BC71" i="7"/>
  <c r="BF71" i="7"/>
  <c r="BG71" i="7"/>
  <c r="BL71" i="7"/>
  <c r="BM71" i="7"/>
  <c r="BT71" i="7"/>
  <c r="BU71" i="7" s="1"/>
  <c r="CK71" i="7"/>
  <c r="CL71" i="7"/>
  <c r="CQ71" i="7"/>
  <c r="J72" i="7"/>
  <c r="K72" i="7"/>
  <c r="P72" i="7"/>
  <c r="Q72" i="7"/>
  <c r="V72" i="7"/>
  <c r="W72" i="7"/>
  <c r="AB72" i="7"/>
  <c r="AC72" i="7"/>
  <c r="AE72" i="7"/>
  <c r="AN72" i="7"/>
  <c r="AO72" i="7"/>
  <c r="AQ72" i="7"/>
  <c r="AT72" i="7" s="1"/>
  <c r="AU72" i="7"/>
  <c r="AZ72" i="7"/>
  <c r="BA72" i="7"/>
  <c r="BC72" i="7"/>
  <c r="BF72" i="7" s="1"/>
  <c r="BL72" i="7"/>
  <c r="BM72" i="7"/>
  <c r="BT72" i="7"/>
  <c r="BU72" i="7" s="1"/>
  <c r="CK72" i="7"/>
  <c r="CL72" i="7"/>
  <c r="CQ72" i="7"/>
  <c r="J73" i="7"/>
  <c r="K73" i="7"/>
  <c r="P73" i="7"/>
  <c r="Q73" i="7"/>
  <c r="V73" i="7"/>
  <c r="W73" i="7"/>
  <c r="AB73" i="7"/>
  <c r="AC73" i="7"/>
  <c r="AE73" i="7"/>
  <c r="AN73" i="7"/>
  <c r="AO73" i="7"/>
  <c r="AQ73" i="7"/>
  <c r="AT73" i="7" s="1"/>
  <c r="AZ73" i="7"/>
  <c r="BA73" i="7"/>
  <c r="BC73" i="7"/>
  <c r="BF73" i="7" s="1"/>
  <c r="BL73" i="7"/>
  <c r="BM73" i="7"/>
  <c r="BT73" i="7"/>
  <c r="BU73" i="7" s="1"/>
  <c r="CK73" i="7"/>
  <c r="CL73" i="7"/>
  <c r="CQ73" i="7"/>
  <c r="J74" i="7"/>
  <c r="K74" i="7"/>
  <c r="P74" i="7"/>
  <c r="Q74" i="7"/>
  <c r="V74" i="7"/>
  <c r="W74" i="7"/>
  <c r="AB74" i="7"/>
  <c r="AC74" i="7"/>
  <c r="AE74" i="7"/>
  <c r="AN74" i="7"/>
  <c r="AO74" i="7"/>
  <c r="AQ74" i="7"/>
  <c r="AT74" i="7" s="1"/>
  <c r="AZ74" i="7"/>
  <c r="BA74" i="7"/>
  <c r="BC74" i="7"/>
  <c r="BF74" i="7" s="1"/>
  <c r="BL74" i="7"/>
  <c r="BM74" i="7"/>
  <c r="BT74" i="7"/>
  <c r="BU74" i="7" s="1"/>
  <c r="BV74" i="7"/>
  <c r="CK74" i="7"/>
  <c r="CL74" i="7"/>
  <c r="CQ74" i="7"/>
  <c r="J75" i="7"/>
  <c r="K75" i="7"/>
  <c r="P75" i="7"/>
  <c r="Q75" i="7"/>
  <c r="V75" i="7"/>
  <c r="W75" i="7"/>
  <c r="AB75" i="7"/>
  <c r="AC75" i="7"/>
  <c r="AE75" i="7"/>
  <c r="AN75" i="7"/>
  <c r="AO75" i="7"/>
  <c r="AQ75" i="7"/>
  <c r="AT75" i="7" s="1"/>
  <c r="AU75" i="7"/>
  <c r="AZ75" i="7"/>
  <c r="BA75" i="7"/>
  <c r="BC75" i="7"/>
  <c r="BF75" i="7"/>
  <c r="BG75" i="7"/>
  <c r="BL75" i="7"/>
  <c r="BM75" i="7"/>
  <c r="BT75" i="7"/>
  <c r="BU75" i="7" s="1"/>
  <c r="CK75" i="7"/>
  <c r="CL75" i="7"/>
  <c r="CQ75" i="7"/>
  <c r="J76" i="7"/>
  <c r="K76" i="7"/>
  <c r="P76" i="7"/>
  <c r="Q76" i="7"/>
  <c r="V76" i="7"/>
  <c r="W76" i="7"/>
  <c r="AB76" i="7"/>
  <c r="AC76" i="7"/>
  <c r="AE76" i="7"/>
  <c r="AN76" i="7"/>
  <c r="AO76" i="7"/>
  <c r="AQ76" i="7"/>
  <c r="AT76" i="7" s="1"/>
  <c r="AU76" i="7"/>
  <c r="AZ76" i="7"/>
  <c r="BA76" i="7"/>
  <c r="BC76" i="7"/>
  <c r="BF76" i="7" s="1"/>
  <c r="BL76" i="7"/>
  <c r="BM76" i="7"/>
  <c r="BT76" i="7"/>
  <c r="BU76" i="7" s="1"/>
  <c r="CK76" i="7"/>
  <c r="CL76" i="7"/>
  <c r="CQ76" i="7"/>
  <c r="J77" i="7"/>
  <c r="K77" i="7"/>
  <c r="P77" i="7"/>
  <c r="Q77" i="7"/>
  <c r="V77" i="7"/>
  <c r="W77" i="7"/>
  <c r="AB77" i="7"/>
  <c r="AC77" i="7"/>
  <c r="AE77" i="7"/>
  <c r="AN77" i="7"/>
  <c r="AO77" i="7"/>
  <c r="AQ77" i="7"/>
  <c r="AT77" i="7" s="1"/>
  <c r="AZ77" i="7"/>
  <c r="BA77" i="7"/>
  <c r="BC77" i="7"/>
  <c r="BF77" i="7" s="1"/>
  <c r="BL77" i="7"/>
  <c r="BM77" i="7"/>
  <c r="BT77" i="7"/>
  <c r="BU77" i="7" s="1"/>
  <c r="CK77" i="7"/>
  <c r="CL77" i="7"/>
  <c r="CQ77" i="7"/>
  <c r="J78" i="7"/>
  <c r="K78" i="7"/>
  <c r="P78" i="7"/>
  <c r="Q78" i="7"/>
  <c r="V78" i="7"/>
  <c r="W78" i="7"/>
  <c r="AB78" i="7"/>
  <c r="AC78" i="7"/>
  <c r="AE78" i="7"/>
  <c r="AN78" i="7"/>
  <c r="AO78" i="7"/>
  <c r="AQ78" i="7"/>
  <c r="AT78" i="7" s="1"/>
  <c r="AZ78" i="7"/>
  <c r="BA78" i="7"/>
  <c r="BC78" i="7"/>
  <c r="BF78" i="7" s="1"/>
  <c r="BL78" i="7"/>
  <c r="BM78" i="7"/>
  <c r="BT78" i="7"/>
  <c r="BU78" i="7" s="1"/>
  <c r="BV78" i="7"/>
  <c r="CK78" i="7"/>
  <c r="CL78" i="7"/>
  <c r="CQ78" i="7"/>
  <c r="J79" i="7"/>
  <c r="K79" i="7"/>
  <c r="P79" i="7"/>
  <c r="Q79" i="7"/>
  <c r="V79" i="7"/>
  <c r="W79" i="7"/>
  <c r="AB79" i="7"/>
  <c r="AC79" i="7"/>
  <c r="AE79" i="7"/>
  <c r="AN79" i="7"/>
  <c r="AO79" i="7"/>
  <c r="AQ79" i="7"/>
  <c r="AT79" i="7" s="1"/>
  <c r="AU79" i="7"/>
  <c r="AZ79" i="7"/>
  <c r="BA79" i="7"/>
  <c r="BC79" i="7"/>
  <c r="BF79" i="7"/>
  <c r="BG79" i="7"/>
  <c r="BL79" i="7"/>
  <c r="BM79" i="7"/>
  <c r="BT79" i="7"/>
  <c r="BU79" i="7" s="1"/>
  <c r="CK79" i="7"/>
  <c r="CL79" i="7"/>
  <c r="CQ79" i="7"/>
  <c r="J80" i="7"/>
  <c r="K80" i="7"/>
  <c r="P80" i="7"/>
  <c r="Q80" i="7"/>
  <c r="V80" i="7"/>
  <c r="W80" i="7"/>
  <c r="AB80" i="7"/>
  <c r="AC80" i="7"/>
  <c r="AE80" i="7"/>
  <c r="AN80" i="7"/>
  <c r="AO80" i="7"/>
  <c r="AQ80" i="7"/>
  <c r="AT80" i="7" s="1"/>
  <c r="AU80" i="7"/>
  <c r="AZ80" i="7"/>
  <c r="BA80" i="7"/>
  <c r="BC80" i="7"/>
  <c r="BF80" i="7" s="1"/>
  <c r="BL80" i="7"/>
  <c r="BM80" i="7"/>
  <c r="BT80" i="7"/>
  <c r="BU80" i="7" s="1"/>
  <c r="CK80" i="7"/>
  <c r="CL80" i="7"/>
  <c r="CQ80" i="7"/>
  <c r="J81" i="7"/>
  <c r="K81" i="7"/>
  <c r="P81" i="7"/>
  <c r="Q81" i="7"/>
  <c r="V81" i="7"/>
  <c r="W81" i="7"/>
  <c r="AB81" i="7"/>
  <c r="AC81" i="7"/>
  <c r="AE81" i="7"/>
  <c r="AN81" i="7"/>
  <c r="AO81" i="7"/>
  <c r="AQ81" i="7"/>
  <c r="AT81" i="7" s="1"/>
  <c r="AZ81" i="7"/>
  <c r="BA81" i="7"/>
  <c r="BC81" i="7"/>
  <c r="BF81" i="7" s="1"/>
  <c r="BL81" i="7"/>
  <c r="BM81" i="7"/>
  <c r="BT81" i="7"/>
  <c r="BU81" i="7" s="1"/>
  <c r="CK81" i="7"/>
  <c r="CL81" i="7"/>
  <c r="CQ81" i="7"/>
  <c r="J82" i="7"/>
  <c r="K82" i="7"/>
  <c r="P82" i="7"/>
  <c r="Q82" i="7"/>
  <c r="V82" i="7"/>
  <c r="W82" i="7"/>
  <c r="AB82" i="7"/>
  <c r="AC82" i="7"/>
  <c r="AE82" i="7"/>
  <c r="AN82" i="7"/>
  <c r="AO82" i="7"/>
  <c r="AQ82" i="7"/>
  <c r="AT82" i="7" s="1"/>
  <c r="AZ82" i="7"/>
  <c r="BA82" i="7"/>
  <c r="BC82" i="7"/>
  <c r="BF82" i="7" s="1"/>
  <c r="BL82" i="7"/>
  <c r="BM82" i="7"/>
  <c r="BT82" i="7"/>
  <c r="BU82" i="7" s="1"/>
  <c r="BV82" i="7"/>
  <c r="CK82" i="7"/>
  <c r="CL82" i="7"/>
  <c r="CQ82" i="7"/>
  <c r="J83" i="7"/>
  <c r="K83" i="7"/>
  <c r="P83" i="7"/>
  <c r="Q83" i="7"/>
  <c r="V83" i="7"/>
  <c r="W83" i="7"/>
  <c r="AB83" i="7"/>
  <c r="AC83" i="7"/>
  <c r="AE83" i="7"/>
  <c r="AN83" i="7"/>
  <c r="AO83" i="7"/>
  <c r="AQ83" i="7"/>
  <c r="AT83" i="7" s="1"/>
  <c r="AU83" i="7"/>
  <c r="AZ83" i="7"/>
  <c r="BA83" i="7"/>
  <c r="BC83" i="7"/>
  <c r="BF83" i="7"/>
  <c r="BG83" i="7"/>
  <c r="BL83" i="7"/>
  <c r="BM83" i="7"/>
  <c r="BT83" i="7"/>
  <c r="BU83" i="7" s="1"/>
  <c r="CK83" i="7"/>
  <c r="CL83" i="7"/>
  <c r="CQ83" i="7"/>
  <c r="J84" i="7"/>
  <c r="K84" i="7"/>
  <c r="P84" i="7"/>
  <c r="Q84" i="7"/>
  <c r="V84" i="7"/>
  <c r="W84" i="7"/>
  <c r="AB84" i="7"/>
  <c r="AC84" i="7"/>
  <c r="AE84" i="7"/>
  <c r="AN84" i="7"/>
  <c r="AO84" i="7"/>
  <c r="AQ84" i="7"/>
  <c r="AT84" i="7" s="1"/>
  <c r="AU84" i="7"/>
  <c r="AZ84" i="7"/>
  <c r="BA84" i="7"/>
  <c r="BC84" i="7"/>
  <c r="BF84" i="7" s="1"/>
  <c r="BL84" i="7"/>
  <c r="BM84" i="7"/>
  <c r="BT84" i="7"/>
  <c r="BU84" i="7" s="1"/>
  <c r="CK84" i="7"/>
  <c r="CL84" i="7"/>
  <c r="CQ84" i="7"/>
  <c r="J85" i="7"/>
  <c r="K85" i="7"/>
  <c r="P85" i="7"/>
  <c r="Q85" i="7"/>
  <c r="V85" i="7"/>
  <c r="W85" i="7"/>
  <c r="AB85" i="7"/>
  <c r="AC85" i="7"/>
  <c r="AE85" i="7"/>
  <c r="AN85" i="7"/>
  <c r="AO85" i="7"/>
  <c r="AQ85" i="7"/>
  <c r="AT85" i="7" s="1"/>
  <c r="AZ85" i="7"/>
  <c r="BA85" i="7"/>
  <c r="BC85" i="7"/>
  <c r="BF85" i="7" s="1"/>
  <c r="BL85" i="7"/>
  <c r="BM85" i="7"/>
  <c r="BT85" i="7"/>
  <c r="BU85" i="7" s="1"/>
  <c r="CK85" i="7"/>
  <c r="CL85" i="7"/>
  <c r="CQ85" i="7"/>
  <c r="J86" i="7"/>
  <c r="K86" i="7"/>
  <c r="P86" i="7"/>
  <c r="Q86" i="7"/>
  <c r="V86" i="7"/>
  <c r="W86" i="7"/>
  <c r="AB86" i="7"/>
  <c r="AC86" i="7"/>
  <c r="AE86" i="7"/>
  <c r="AN86" i="7"/>
  <c r="AO86" i="7"/>
  <c r="AQ86" i="7"/>
  <c r="AT86" i="7" s="1"/>
  <c r="AZ86" i="7"/>
  <c r="BA86" i="7"/>
  <c r="BC86" i="7"/>
  <c r="BF86" i="7" s="1"/>
  <c r="BL86" i="7"/>
  <c r="BM86" i="7"/>
  <c r="BT86" i="7"/>
  <c r="BU86" i="7" s="1"/>
  <c r="BV86" i="7"/>
  <c r="CK86" i="7"/>
  <c r="CL86" i="7"/>
  <c r="CQ86" i="7"/>
  <c r="J87" i="7"/>
  <c r="K87" i="7"/>
  <c r="P87" i="7"/>
  <c r="Q87" i="7"/>
  <c r="V87" i="7"/>
  <c r="W87" i="7"/>
  <c r="AB87" i="7"/>
  <c r="AC87" i="7"/>
  <c r="AE87" i="7"/>
  <c r="AN87" i="7"/>
  <c r="AO87" i="7"/>
  <c r="AQ87" i="7"/>
  <c r="AT87" i="7" s="1"/>
  <c r="AU87" i="7"/>
  <c r="AZ87" i="7"/>
  <c r="BA87" i="7"/>
  <c r="BC87" i="7"/>
  <c r="BF87" i="7"/>
  <c r="BG87" i="7"/>
  <c r="BL87" i="7"/>
  <c r="BM87" i="7"/>
  <c r="BT87" i="7"/>
  <c r="BU87" i="7" s="1"/>
  <c r="CK87" i="7"/>
  <c r="CL87" i="7"/>
  <c r="CQ87" i="7"/>
  <c r="J88" i="7"/>
  <c r="K88" i="7"/>
  <c r="P88" i="7"/>
  <c r="Q88" i="7"/>
  <c r="V88" i="7"/>
  <c r="W88" i="7"/>
  <c r="AB88" i="7"/>
  <c r="AC88" i="7"/>
  <c r="AE88" i="7"/>
  <c r="AN88" i="7"/>
  <c r="AO88" i="7"/>
  <c r="AQ88" i="7"/>
  <c r="AT88" i="7" s="1"/>
  <c r="AU88" i="7"/>
  <c r="AZ88" i="7"/>
  <c r="BA88" i="7"/>
  <c r="BC88" i="7"/>
  <c r="BF88" i="7" s="1"/>
  <c r="BL88" i="7"/>
  <c r="BM88" i="7"/>
  <c r="BT88" i="7"/>
  <c r="BU88" i="7" s="1"/>
  <c r="CK88" i="7"/>
  <c r="CL88" i="7"/>
  <c r="CQ88" i="7"/>
  <c r="J89" i="7"/>
  <c r="K89" i="7"/>
  <c r="P89" i="7"/>
  <c r="Q89" i="7"/>
  <c r="V89" i="7"/>
  <c r="W89" i="7"/>
  <c r="AB89" i="7"/>
  <c r="AC89" i="7"/>
  <c r="AE89" i="7"/>
  <c r="AN89" i="7"/>
  <c r="AO89" i="7"/>
  <c r="AQ89" i="7"/>
  <c r="AT89" i="7" s="1"/>
  <c r="AZ89" i="7"/>
  <c r="BA89" i="7"/>
  <c r="BC89" i="7"/>
  <c r="BF89" i="7" s="1"/>
  <c r="BL89" i="7"/>
  <c r="BM89" i="7"/>
  <c r="BT89" i="7"/>
  <c r="BU89" i="7" s="1"/>
  <c r="CK89" i="7"/>
  <c r="CL89" i="7"/>
  <c r="CQ89" i="7"/>
  <c r="J90" i="7"/>
  <c r="K90" i="7"/>
  <c r="P90" i="7"/>
  <c r="Q90" i="7"/>
  <c r="V90" i="7"/>
  <c r="W90" i="7"/>
  <c r="AB90" i="7"/>
  <c r="AC90" i="7"/>
  <c r="AE90" i="7"/>
  <c r="AN90" i="7"/>
  <c r="AO90" i="7"/>
  <c r="AQ90" i="7"/>
  <c r="AT90" i="7" s="1"/>
  <c r="AZ90" i="7"/>
  <c r="BA90" i="7"/>
  <c r="BC90" i="7"/>
  <c r="BF90" i="7" s="1"/>
  <c r="BL90" i="7"/>
  <c r="BM90" i="7"/>
  <c r="BT90" i="7"/>
  <c r="BU90" i="7" s="1"/>
  <c r="CK90" i="7"/>
  <c r="CL90" i="7"/>
  <c r="CQ90" i="7"/>
  <c r="J91" i="7"/>
  <c r="K91" i="7"/>
  <c r="P91" i="7"/>
  <c r="Q91" i="7"/>
  <c r="V91" i="7"/>
  <c r="W91" i="7"/>
  <c r="AB91" i="7"/>
  <c r="AC91" i="7"/>
  <c r="AE91" i="7"/>
  <c r="AN91" i="7"/>
  <c r="AO91" i="7"/>
  <c r="AQ91" i="7"/>
  <c r="AT91" i="7" s="1"/>
  <c r="AZ91" i="7"/>
  <c r="BA91" i="7"/>
  <c r="BC91" i="7"/>
  <c r="BF91" i="7" s="1"/>
  <c r="BG91" i="7"/>
  <c r="BL91" i="7"/>
  <c r="BM91" i="7"/>
  <c r="BT91" i="7"/>
  <c r="BU91" i="7" s="1"/>
  <c r="CK91" i="7"/>
  <c r="CL91" i="7"/>
  <c r="CQ91" i="7"/>
  <c r="J92" i="7"/>
  <c r="K92" i="7"/>
  <c r="P92" i="7"/>
  <c r="Q92" i="7"/>
  <c r="V92" i="7"/>
  <c r="W92" i="7"/>
  <c r="AB92" i="7"/>
  <c r="AC92" i="7"/>
  <c r="AE92" i="7"/>
  <c r="AN92" i="7"/>
  <c r="AO92" i="7"/>
  <c r="AQ92" i="7"/>
  <c r="AZ92" i="7"/>
  <c r="BA92" i="7"/>
  <c r="BC92" i="7"/>
  <c r="BL92" i="7"/>
  <c r="BM92" i="7"/>
  <c r="BT92" i="7"/>
  <c r="BU92" i="7" s="1"/>
  <c r="BV92" i="7"/>
  <c r="CK92" i="7"/>
  <c r="CL92" i="7"/>
  <c r="CQ92" i="7"/>
  <c r="J93" i="7"/>
  <c r="K93" i="7"/>
  <c r="P93" i="7"/>
  <c r="Q93" i="7"/>
  <c r="V93" i="7"/>
  <c r="W93" i="7"/>
  <c r="AB93" i="7"/>
  <c r="AC93" i="7"/>
  <c r="AE93" i="7"/>
  <c r="AN93" i="7"/>
  <c r="AO93" i="7"/>
  <c r="AQ93" i="7"/>
  <c r="AT93" i="7" s="1"/>
  <c r="AZ93" i="7"/>
  <c r="BA93" i="7"/>
  <c r="BC93" i="7"/>
  <c r="BF93" i="7" s="1"/>
  <c r="BL93" i="7"/>
  <c r="BM93" i="7"/>
  <c r="BT93" i="7"/>
  <c r="BU93" i="7" s="1"/>
  <c r="BV93" i="7"/>
  <c r="CK93" i="7"/>
  <c r="CL93" i="7"/>
  <c r="CQ93" i="7"/>
  <c r="J94" i="7"/>
  <c r="K94" i="7"/>
  <c r="P94" i="7"/>
  <c r="Q94" i="7"/>
  <c r="V94" i="7"/>
  <c r="W94" i="7"/>
  <c r="AB94" i="7"/>
  <c r="AC94" i="7"/>
  <c r="AE94" i="7"/>
  <c r="AN94" i="7"/>
  <c r="AO94" i="7"/>
  <c r="AQ94" i="7"/>
  <c r="AT94" i="7" s="1"/>
  <c r="AZ94" i="7"/>
  <c r="BA94" i="7"/>
  <c r="BC94" i="7"/>
  <c r="BL94" i="7"/>
  <c r="BM94" i="7"/>
  <c r="BT94" i="7"/>
  <c r="CK94" i="7"/>
  <c r="CL94" i="7"/>
  <c r="CQ94" i="7"/>
  <c r="J95" i="7"/>
  <c r="K95" i="7"/>
  <c r="P95" i="7"/>
  <c r="Q95" i="7"/>
  <c r="V95" i="7"/>
  <c r="W95" i="7"/>
  <c r="AB95" i="7"/>
  <c r="AC95" i="7"/>
  <c r="AE95" i="7"/>
  <c r="AN95" i="7"/>
  <c r="AO95" i="7"/>
  <c r="AQ95" i="7"/>
  <c r="AZ95" i="7"/>
  <c r="BA95" i="7"/>
  <c r="BC95" i="7"/>
  <c r="BL95" i="7"/>
  <c r="BM95" i="7"/>
  <c r="BT95" i="7"/>
  <c r="BU95" i="7" s="1"/>
  <c r="CK95" i="7"/>
  <c r="CL95" i="7"/>
  <c r="CQ95" i="7"/>
  <c r="J96" i="7"/>
  <c r="K96" i="7"/>
  <c r="P96" i="7"/>
  <c r="Q96" i="7"/>
  <c r="V96" i="7"/>
  <c r="W96" i="7"/>
  <c r="AB96" i="7"/>
  <c r="AC96" i="7"/>
  <c r="AE96" i="7"/>
  <c r="AN96" i="7"/>
  <c r="AO96" i="7"/>
  <c r="AQ96" i="7"/>
  <c r="AT96" i="7" s="1"/>
  <c r="AU96" i="7"/>
  <c r="AZ96" i="7"/>
  <c r="BA96" i="7"/>
  <c r="BC96" i="7"/>
  <c r="BF96" i="7"/>
  <c r="BG96" i="7"/>
  <c r="BL96" i="7"/>
  <c r="BM96" i="7"/>
  <c r="BT96" i="7"/>
  <c r="BU96" i="7" s="1"/>
  <c r="CK96" i="7"/>
  <c r="CL96" i="7"/>
  <c r="CQ96" i="7"/>
  <c r="J97" i="7"/>
  <c r="K97" i="7"/>
  <c r="P97" i="7"/>
  <c r="Q97" i="7"/>
  <c r="V97" i="7"/>
  <c r="W97" i="7"/>
  <c r="AB97" i="7"/>
  <c r="AC97" i="7"/>
  <c r="AE97" i="7"/>
  <c r="AN97" i="7"/>
  <c r="AO97" i="7"/>
  <c r="AQ97" i="7"/>
  <c r="AT97" i="7" s="1"/>
  <c r="AU97" i="7"/>
  <c r="AZ97" i="7"/>
  <c r="BA97" i="7"/>
  <c r="BC97" i="7"/>
  <c r="BF97" i="7" s="1"/>
  <c r="BL97" i="7"/>
  <c r="BM97" i="7"/>
  <c r="BT97" i="7"/>
  <c r="BU97" i="7" s="1"/>
  <c r="CK97" i="7"/>
  <c r="CL97" i="7"/>
  <c r="CQ97" i="7"/>
  <c r="J98" i="7"/>
  <c r="K98" i="7"/>
  <c r="P98" i="7"/>
  <c r="Q98" i="7"/>
  <c r="V98" i="7"/>
  <c r="W98" i="7"/>
  <c r="AB98" i="7"/>
  <c r="AC98" i="7"/>
  <c r="AE98" i="7"/>
  <c r="AN98" i="7"/>
  <c r="AO98" i="7"/>
  <c r="AQ98" i="7"/>
  <c r="AZ98" i="7"/>
  <c r="BA98" i="7"/>
  <c r="BC98" i="7"/>
  <c r="BF98" i="7" s="1"/>
  <c r="BL98" i="7"/>
  <c r="BM98" i="7"/>
  <c r="BT98" i="7"/>
  <c r="BU98" i="7" s="1"/>
  <c r="CK98" i="7"/>
  <c r="CL98" i="7"/>
  <c r="CQ98" i="7"/>
  <c r="J99" i="7"/>
  <c r="K99" i="7"/>
  <c r="P99" i="7"/>
  <c r="Q99" i="7"/>
  <c r="V99" i="7"/>
  <c r="W99" i="7"/>
  <c r="AB99" i="7"/>
  <c r="AC99" i="7"/>
  <c r="AE99" i="7"/>
  <c r="AN99" i="7"/>
  <c r="AO99" i="7"/>
  <c r="AQ99" i="7"/>
  <c r="AT99" i="7" s="1"/>
  <c r="AZ99" i="7"/>
  <c r="BA99" i="7"/>
  <c r="BC99" i="7"/>
  <c r="BF99" i="7" s="1"/>
  <c r="BL99" i="7"/>
  <c r="BM99" i="7"/>
  <c r="BT99" i="7"/>
  <c r="CK99" i="7"/>
  <c r="CL99" i="7"/>
  <c r="CQ99" i="7"/>
  <c r="G100" i="7"/>
  <c r="H100" i="7"/>
  <c r="M100" i="7"/>
  <c r="S100" i="7"/>
  <c r="T100" i="7"/>
  <c r="Y100" i="7"/>
  <c r="Z100" i="7"/>
  <c r="AK100" i="7"/>
  <c r="AL100" i="7"/>
  <c r="AN100" i="7"/>
  <c r="AR100" i="7"/>
  <c r="AW100" i="7"/>
  <c r="AX100" i="7"/>
  <c r="AZ100" i="7"/>
  <c r="BI100" i="7"/>
  <c r="BT100" i="7"/>
  <c r="BW100" i="7"/>
  <c r="BX100" i="7"/>
  <c r="BY100" i="7"/>
  <c r="BZ100" i="7"/>
  <c r="CA100" i="7"/>
  <c r="CB100" i="7"/>
  <c r="CC100" i="7"/>
  <c r="CD100" i="7"/>
  <c r="CE100" i="7"/>
  <c r="CF100" i="7"/>
  <c r="CH100" i="7"/>
  <c r="CI100" i="7"/>
  <c r="CN100" i="7"/>
  <c r="CO100" i="7"/>
  <c r="P101" i="7"/>
  <c r="Q101" i="7"/>
  <c r="S101" i="7"/>
  <c r="AB101" i="7"/>
  <c r="AC101" i="7"/>
  <c r="AE101" i="7"/>
  <c r="AK101" i="7"/>
  <c r="AN101" i="7" s="1"/>
  <c r="AO101" i="7"/>
  <c r="AQ101" i="7"/>
  <c r="AT101" i="7"/>
  <c r="AU101" i="7"/>
  <c r="AW101" i="7"/>
  <c r="BC101" i="7"/>
  <c r="BG101" i="7" s="1"/>
  <c r="BM101" i="7"/>
  <c r="BO101" i="7"/>
  <c r="CC101" i="7"/>
  <c r="BT101" i="7" s="1"/>
  <c r="CL101" i="7"/>
  <c r="P102" i="7"/>
  <c r="Q102" i="7"/>
  <c r="S102" i="7"/>
  <c r="AB102" i="7"/>
  <c r="AC102" i="7"/>
  <c r="AE102" i="7"/>
  <c r="AK102" i="7"/>
  <c r="AN102" i="7" s="1"/>
  <c r="AQ102" i="7"/>
  <c r="AW102" i="7"/>
  <c r="BC102" i="7"/>
  <c r="BG102" i="7" s="1"/>
  <c r="BM102" i="7"/>
  <c r="BO102" i="7"/>
  <c r="BT102" i="7"/>
  <c r="CL102" i="7"/>
  <c r="P103" i="7"/>
  <c r="Q103" i="7"/>
  <c r="S103" i="7"/>
  <c r="AB103" i="7"/>
  <c r="AC103" i="7"/>
  <c r="AE103" i="7"/>
  <c r="AK103" i="7"/>
  <c r="AN103" i="7" s="1"/>
  <c r="AQ103" i="7"/>
  <c r="AT103" i="7" s="1"/>
  <c r="AW103" i="7"/>
  <c r="BC103" i="7"/>
  <c r="BF103" i="7" s="1"/>
  <c r="BG103" i="7"/>
  <c r="BL103" i="7"/>
  <c r="BM103" i="7"/>
  <c r="BO103" i="7"/>
  <c r="BT103" i="7"/>
  <c r="CK103" i="7"/>
  <c r="CL103" i="7"/>
  <c r="CQ103" i="7"/>
  <c r="P104" i="7"/>
  <c r="Q104" i="7"/>
  <c r="S104" i="7"/>
  <c r="AB104" i="7"/>
  <c r="AC104" i="7"/>
  <c r="AE104" i="7"/>
  <c r="AK104" i="7"/>
  <c r="AN104" i="7" s="1"/>
  <c r="AO104" i="7"/>
  <c r="AQ104" i="7"/>
  <c r="AW104" i="7"/>
  <c r="BC104" i="7"/>
  <c r="BF104" i="7" s="1"/>
  <c r="BG104" i="7"/>
  <c r="BL104" i="7"/>
  <c r="BM104" i="7"/>
  <c r="BO104" i="7"/>
  <c r="BT104" i="7"/>
  <c r="CK104" i="7"/>
  <c r="CL104" i="7"/>
  <c r="CQ104" i="7"/>
  <c r="J105" i="7"/>
  <c r="K105" i="7"/>
  <c r="P105" i="7"/>
  <c r="Q105" i="7"/>
  <c r="S105" i="7"/>
  <c r="AB105" i="7"/>
  <c r="AC105" i="7"/>
  <c r="AE105" i="7"/>
  <c r="AK105" i="7"/>
  <c r="AQ105" i="7"/>
  <c r="AW105" i="7"/>
  <c r="BC105" i="7"/>
  <c r="BF105" i="7" s="1"/>
  <c r="BL105" i="7"/>
  <c r="BM105" i="7"/>
  <c r="BO105" i="7"/>
  <c r="BT105" i="7"/>
  <c r="CK105" i="7"/>
  <c r="CL105" i="7"/>
  <c r="CQ105" i="7"/>
  <c r="J106" i="7"/>
  <c r="K106" i="7"/>
  <c r="P106" i="7"/>
  <c r="Q106" i="7"/>
  <c r="S106" i="7"/>
  <c r="AB106" i="7"/>
  <c r="AC106" i="7"/>
  <c r="AE106" i="7"/>
  <c r="AK106" i="7"/>
  <c r="AN106" i="7"/>
  <c r="AO106" i="7"/>
  <c r="AQ106" i="7"/>
  <c r="AW106" i="7"/>
  <c r="BC106" i="7"/>
  <c r="BL106" i="7"/>
  <c r="BM106" i="7"/>
  <c r="BO106" i="7"/>
  <c r="BT106" i="7"/>
  <c r="CK106" i="7"/>
  <c r="CL106" i="7"/>
  <c r="CQ106" i="7"/>
  <c r="J107" i="7"/>
  <c r="K107" i="7"/>
  <c r="P107" i="7"/>
  <c r="Q107" i="7"/>
  <c r="S107" i="7"/>
  <c r="AB107" i="7"/>
  <c r="AC107" i="7"/>
  <c r="AE107" i="7"/>
  <c r="AK107" i="7"/>
  <c r="AN107" i="7" s="1"/>
  <c r="AQ107" i="7"/>
  <c r="AT107" i="7" s="1"/>
  <c r="AW107" i="7"/>
  <c r="BC107" i="7"/>
  <c r="BL107" i="7"/>
  <c r="BM107" i="7"/>
  <c r="BO107" i="7"/>
  <c r="BT107" i="7"/>
  <c r="CK107" i="7"/>
  <c r="CL107" i="7"/>
  <c r="CQ107" i="7"/>
  <c r="J108" i="7"/>
  <c r="K108" i="7"/>
  <c r="P108" i="7"/>
  <c r="Q108" i="7"/>
  <c r="S108" i="7"/>
  <c r="AB108" i="7"/>
  <c r="AC108" i="7"/>
  <c r="AE108" i="7"/>
  <c r="AK108" i="7"/>
  <c r="AN108" i="7"/>
  <c r="AO108" i="7"/>
  <c r="AQ108" i="7"/>
  <c r="AW108" i="7"/>
  <c r="BC108" i="7"/>
  <c r="BF108" i="7" s="1"/>
  <c r="BL108" i="7"/>
  <c r="BM108" i="7"/>
  <c r="BO108" i="7"/>
  <c r="CC108" i="7"/>
  <c r="BT108" i="7" s="1"/>
  <c r="CK108" i="7"/>
  <c r="CL108" i="7"/>
  <c r="CQ108" i="7"/>
  <c r="J109" i="7"/>
  <c r="K109" i="7"/>
  <c r="P109" i="7"/>
  <c r="Q109" i="7"/>
  <c r="S109" i="7"/>
  <c r="AB109" i="7"/>
  <c r="AC109" i="7"/>
  <c r="AE109" i="7"/>
  <c r="AK109" i="7"/>
  <c r="AN109" i="7" s="1"/>
  <c r="AQ109" i="7"/>
  <c r="AT109" i="7" s="1"/>
  <c r="AW109" i="7"/>
  <c r="BC109" i="7"/>
  <c r="BF109" i="7" s="1"/>
  <c r="BL109" i="7"/>
  <c r="BM109" i="7"/>
  <c r="BO109" i="7"/>
  <c r="BT109" i="7"/>
  <c r="CK109" i="7"/>
  <c r="CL109" i="7"/>
  <c r="CQ109" i="7"/>
  <c r="J110" i="7"/>
  <c r="K110" i="7"/>
  <c r="P110" i="7"/>
  <c r="Q110" i="7"/>
  <c r="S110" i="7"/>
  <c r="AB110" i="7"/>
  <c r="AC110" i="7"/>
  <c r="AE110" i="7"/>
  <c r="AK110" i="7"/>
  <c r="AN110" i="7" s="1"/>
  <c r="AQ110" i="7"/>
  <c r="AW110" i="7"/>
  <c r="BC110" i="7"/>
  <c r="BF110" i="7" s="1"/>
  <c r="BL110" i="7"/>
  <c r="BM110" i="7"/>
  <c r="BO110" i="7"/>
  <c r="BT110" i="7"/>
  <c r="CK110" i="7"/>
  <c r="CL110" i="7"/>
  <c r="CQ110" i="7"/>
  <c r="J111" i="7"/>
  <c r="K111" i="7"/>
  <c r="P111" i="7"/>
  <c r="Q111" i="7"/>
  <c r="S111" i="7"/>
  <c r="AB111" i="7"/>
  <c r="AC111" i="7"/>
  <c r="AE111" i="7"/>
  <c r="AK111" i="7"/>
  <c r="AN111" i="7" s="1"/>
  <c r="AQ111" i="7"/>
  <c r="AT111" i="7" s="1"/>
  <c r="AW111" i="7"/>
  <c r="BC111" i="7"/>
  <c r="BF111" i="7" s="1"/>
  <c r="BL111" i="7"/>
  <c r="BM111" i="7"/>
  <c r="BO111" i="7"/>
  <c r="BT111" i="7"/>
  <c r="CK111" i="7"/>
  <c r="CL111" i="7"/>
  <c r="CQ111" i="7"/>
  <c r="J112" i="7"/>
  <c r="K112" i="7"/>
  <c r="P112" i="7"/>
  <c r="Q112" i="7"/>
  <c r="S112" i="7"/>
  <c r="AB112" i="7"/>
  <c r="AC112" i="7"/>
  <c r="AE112" i="7"/>
  <c r="AK112" i="7"/>
  <c r="AN112" i="7" s="1"/>
  <c r="AQ112" i="7"/>
  <c r="AT112" i="7" s="1"/>
  <c r="AU112" i="7"/>
  <c r="AW112" i="7"/>
  <c r="BC112" i="7"/>
  <c r="BF112" i="7" s="1"/>
  <c r="BL112" i="7"/>
  <c r="BM112" i="7"/>
  <c r="BO112" i="7"/>
  <c r="BT112" i="7"/>
  <c r="CK112" i="7"/>
  <c r="CL112" i="7"/>
  <c r="CQ112" i="7"/>
  <c r="J113" i="7"/>
  <c r="K113" i="7"/>
  <c r="P113" i="7"/>
  <c r="Q113" i="7"/>
  <c r="S113" i="7"/>
  <c r="AB113" i="7"/>
  <c r="AC113" i="7"/>
  <c r="AE113" i="7"/>
  <c r="AK113" i="7"/>
  <c r="AN113" i="7" s="1"/>
  <c r="AQ113" i="7"/>
  <c r="AT113" i="7" s="1"/>
  <c r="AW113" i="7"/>
  <c r="BC113" i="7"/>
  <c r="BF113" i="7" s="1"/>
  <c r="BL113" i="7"/>
  <c r="BM113" i="7"/>
  <c r="BO113" i="7"/>
  <c r="BT113" i="7"/>
  <c r="CK113" i="7"/>
  <c r="CL113" i="7"/>
  <c r="CQ113" i="7"/>
  <c r="J114" i="7"/>
  <c r="K114" i="7"/>
  <c r="P114" i="7"/>
  <c r="Q114" i="7"/>
  <c r="S114" i="7"/>
  <c r="AB114" i="7"/>
  <c r="AC114" i="7"/>
  <c r="AE114" i="7"/>
  <c r="AK114" i="7"/>
  <c r="AN114" i="7" s="1"/>
  <c r="AQ114" i="7"/>
  <c r="AW114" i="7"/>
  <c r="BC114" i="7"/>
  <c r="BF114" i="7" s="1"/>
  <c r="BL114" i="7"/>
  <c r="BM114" i="7"/>
  <c r="BO114" i="7"/>
  <c r="BT114" i="7"/>
  <c r="CK114" i="7"/>
  <c r="CL114" i="7"/>
  <c r="CQ114" i="7"/>
  <c r="J115" i="7"/>
  <c r="K115" i="7"/>
  <c r="P115" i="7"/>
  <c r="Q115" i="7"/>
  <c r="S115" i="7"/>
  <c r="AB115" i="7"/>
  <c r="AC115" i="7"/>
  <c r="AE115" i="7"/>
  <c r="AK115" i="7"/>
  <c r="AN115" i="7" s="1"/>
  <c r="AQ115" i="7"/>
  <c r="AT115" i="7" s="1"/>
  <c r="AW115" i="7"/>
  <c r="BC115" i="7"/>
  <c r="BF115" i="7" s="1"/>
  <c r="BL115" i="7"/>
  <c r="BM115" i="7"/>
  <c r="BO115" i="7"/>
  <c r="BT115" i="7"/>
  <c r="CK115" i="7"/>
  <c r="CL115" i="7"/>
  <c r="CQ115" i="7"/>
  <c r="J116" i="7"/>
  <c r="K116" i="7"/>
  <c r="P116" i="7"/>
  <c r="Q116" i="7"/>
  <c r="S116" i="7"/>
  <c r="AB116" i="7"/>
  <c r="AC116" i="7"/>
  <c r="AE116" i="7"/>
  <c r="AK116" i="7"/>
  <c r="AN116" i="7" s="1"/>
  <c r="AQ116" i="7"/>
  <c r="AT116" i="7" s="1"/>
  <c r="AU116" i="7"/>
  <c r="AW116" i="7"/>
  <c r="BC116" i="7"/>
  <c r="BF116" i="7" s="1"/>
  <c r="BL116" i="7"/>
  <c r="BM116" i="7"/>
  <c r="BO116" i="7"/>
  <c r="BT116" i="7"/>
  <c r="CK116" i="7"/>
  <c r="CL116" i="7"/>
  <c r="CQ116" i="7"/>
  <c r="J117" i="7"/>
  <c r="K117" i="7"/>
  <c r="P117" i="7"/>
  <c r="Q117" i="7"/>
  <c r="S117" i="7"/>
  <c r="AB117" i="7"/>
  <c r="AC117" i="7"/>
  <c r="AE117" i="7"/>
  <c r="AK117" i="7"/>
  <c r="AN117" i="7" s="1"/>
  <c r="AQ117" i="7"/>
  <c r="AT117" i="7" s="1"/>
  <c r="AU117" i="7"/>
  <c r="AW117" i="7"/>
  <c r="BC117" i="7"/>
  <c r="BF117" i="7" s="1"/>
  <c r="BL117" i="7"/>
  <c r="BM117" i="7"/>
  <c r="BO117" i="7"/>
  <c r="BT117" i="7"/>
  <c r="CK117" i="7"/>
  <c r="CL117" i="7"/>
  <c r="CQ117" i="7"/>
  <c r="J118" i="7"/>
  <c r="K118" i="7"/>
  <c r="P118" i="7"/>
  <c r="Q118" i="7"/>
  <c r="S118" i="7"/>
  <c r="AB118" i="7"/>
  <c r="AC118" i="7"/>
  <c r="AE118" i="7"/>
  <c r="AK118" i="7"/>
  <c r="AN118" i="7" s="1"/>
  <c r="AQ118" i="7"/>
  <c r="AT118" i="7" s="1"/>
  <c r="AU118" i="7"/>
  <c r="AW118" i="7"/>
  <c r="BC118" i="7"/>
  <c r="BF118" i="7" s="1"/>
  <c r="BL118" i="7"/>
  <c r="BM118" i="7"/>
  <c r="BO118" i="7"/>
  <c r="BT118" i="7"/>
  <c r="CK118" i="7"/>
  <c r="CL118" i="7"/>
  <c r="CQ118" i="7"/>
  <c r="J119" i="7"/>
  <c r="K119" i="7"/>
  <c r="P119" i="7"/>
  <c r="Q119" i="7"/>
  <c r="S119" i="7"/>
  <c r="AB119" i="7"/>
  <c r="AC119" i="7"/>
  <c r="AE119" i="7"/>
  <c r="AK119" i="7"/>
  <c r="AN119" i="7" s="1"/>
  <c r="AQ119" i="7"/>
  <c r="AT119" i="7" s="1"/>
  <c r="AU119" i="7"/>
  <c r="AW119" i="7"/>
  <c r="BC119" i="7"/>
  <c r="BF119" i="7" s="1"/>
  <c r="BL119" i="7"/>
  <c r="BM119" i="7"/>
  <c r="BO119" i="7"/>
  <c r="BT119" i="7"/>
  <c r="CK119" i="7"/>
  <c r="CL119" i="7"/>
  <c r="CQ119" i="7"/>
  <c r="J120" i="7"/>
  <c r="K120" i="7"/>
  <c r="P120" i="7"/>
  <c r="Q120" i="7"/>
  <c r="S120" i="7"/>
  <c r="AB120" i="7"/>
  <c r="AC120" i="7"/>
  <c r="AE120" i="7"/>
  <c r="AK120" i="7"/>
  <c r="AN120" i="7" s="1"/>
  <c r="AQ120" i="7"/>
  <c r="AT120" i="7" s="1"/>
  <c r="AU120" i="7"/>
  <c r="AW120" i="7"/>
  <c r="BC120" i="7"/>
  <c r="BF120" i="7" s="1"/>
  <c r="BL120" i="7"/>
  <c r="BM120" i="7"/>
  <c r="BO120" i="7"/>
  <c r="BT120" i="7"/>
  <c r="CK120" i="7"/>
  <c r="CL120" i="7"/>
  <c r="CQ120" i="7"/>
  <c r="J121" i="7"/>
  <c r="K121" i="7"/>
  <c r="P121" i="7"/>
  <c r="Q121" i="7"/>
  <c r="S121" i="7"/>
  <c r="AB121" i="7"/>
  <c r="AC121" i="7"/>
  <c r="AE121" i="7"/>
  <c r="AK121" i="7"/>
  <c r="AN121" i="7" s="1"/>
  <c r="AQ121" i="7"/>
  <c r="AT121" i="7" s="1"/>
  <c r="AU121" i="7"/>
  <c r="AW121" i="7"/>
  <c r="BC121" i="7"/>
  <c r="BF121" i="7" s="1"/>
  <c r="BL121" i="7"/>
  <c r="BM121" i="7"/>
  <c r="BO121" i="7"/>
  <c r="BT121" i="7"/>
  <c r="CK121" i="7"/>
  <c r="CL121" i="7"/>
  <c r="CQ121" i="7"/>
  <c r="J122" i="7"/>
  <c r="K122" i="7"/>
  <c r="P122" i="7"/>
  <c r="Q122" i="7"/>
  <c r="S122" i="7"/>
  <c r="AB122" i="7"/>
  <c r="AC122" i="7"/>
  <c r="AE122" i="7"/>
  <c r="AK122" i="7"/>
  <c r="AN122" i="7" s="1"/>
  <c r="AQ122" i="7"/>
  <c r="AT122" i="7" s="1"/>
  <c r="AU122" i="7"/>
  <c r="AW122" i="7"/>
  <c r="BC122" i="7"/>
  <c r="BF122" i="7" s="1"/>
  <c r="BL122" i="7"/>
  <c r="BM122" i="7"/>
  <c r="BO122" i="7"/>
  <c r="CC122" i="7"/>
  <c r="BT122" i="7" s="1"/>
  <c r="CK122" i="7"/>
  <c r="CL122" i="7"/>
  <c r="CQ122" i="7"/>
  <c r="J123" i="7"/>
  <c r="K123" i="7"/>
  <c r="P123" i="7"/>
  <c r="Q123" i="7"/>
  <c r="S123" i="7"/>
  <c r="AB123" i="7"/>
  <c r="AC123" i="7"/>
  <c r="AE123" i="7"/>
  <c r="AK123" i="7"/>
  <c r="AQ123" i="7"/>
  <c r="AT123" i="7" s="1"/>
  <c r="AW123" i="7"/>
  <c r="BC123" i="7"/>
  <c r="BF123" i="7" s="1"/>
  <c r="BG123" i="7"/>
  <c r="BL123" i="7"/>
  <c r="BM123" i="7"/>
  <c r="BO123" i="7"/>
  <c r="BT123" i="7"/>
  <c r="CK123" i="7"/>
  <c r="CL123" i="7"/>
  <c r="CQ123" i="7"/>
  <c r="J124" i="7"/>
  <c r="K124" i="7"/>
  <c r="P124" i="7"/>
  <c r="Q124" i="7"/>
  <c r="S124" i="7"/>
  <c r="AB124" i="7"/>
  <c r="AC124" i="7"/>
  <c r="AE124" i="7"/>
  <c r="AK124" i="7"/>
  <c r="AN124" i="7" s="1"/>
  <c r="AQ124" i="7"/>
  <c r="AT124" i="7" s="1"/>
  <c r="AW124" i="7"/>
  <c r="BC124" i="7"/>
  <c r="BF124" i="7" s="1"/>
  <c r="BG124" i="7"/>
  <c r="BL124" i="7"/>
  <c r="BM124" i="7"/>
  <c r="BO124" i="7"/>
  <c r="BT124" i="7"/>
  <c r="CK124" i="7"/>
  <c r="CL124" i="7"/>
  <c r="CQ124" i="7"/>
  <c r="J125" i="7"/>
  <c r="K125" i="7"/>
  <c r="P125" i="7"/>
  <c r="Q125" i="7"/>
  <c r="S125" i="7"/>
  <c r="AB125" i="7"/>
  <c r="AC125" i="7"/>
  <c r="AE125" i="7"/>
  <c r="AK125" i="7"/>
  <c r="AN125" i="7" s="1"/>
  <c r="AQ125" i="7"/>
  <c r="AT125" i="7" s="1"/>
  <c r="AW125" i="7"/>
  <c r="BC125" i="7"/>
  <c r="BF125" i="7" s="1"/>
  <c r="BG125" i="7"/>
  <c r="BL125" i="7"/>
  <c r="BM125" i="7"/>
  <c r="BO125" i="7"/>
  <c r="CF125" i="7"/>
  <c r="BT125" i="7" s="1"/>
  <c r="CK125" i="7"/>
  <c r="CL125" i="7"/>
  <c r="CQ125" i="7"/>
  <c r="J126" i="7"/>
  <c r="K126" i="7"/>
  <c r="P126" i="7"/>
  <c r="Q126" i="7"/>
  <c r="S126" i="7"/>
  <c r="AB126" i="7"/>
  <c r="AC126" i="7"/>
  <c r="AE126" i="7"/>
  <c r="AK126" i="7"/>
  <c r="AQ126" i="7"/>
  <c r="AT126" i="7" s="1"/>
  <c r="AW126" i="7"/>
  <c r="BC126" i="7"/>
  <c r="BL126" i="7"/>
  <c r="BM126" i="7"/>
  <c r="BO126" i="7"/>
  <c r="CC126" i="7"/>
  <c r="BT126" i="7" s="1"/>
  <c r="CK126" i="7"/>
  <c r="CL126" i="7"/>
  <c r="CQ126" i="7"/>
  <c r="J127" i="7"/>
  <c r="K127" i="7"/>
  <c r="P127" i="7"/>
  <c r="Q127" i="7"/>
  <c r="S127" i="7"/>
  <c r="AB127" i="7"/>
  <c r="AC127" i="7"/>
  <c r="AE127" i="7"/>
  <c r="AK127" i="7"/>
  <c r="AN127" i="7"/>
  <c r="AO127" i="7"/>
  <c r="AQ127" i="7"/>
  <c r="AT127" i="7" s="1"/>
  <c r="AW127" i="7"/>
  <c r="BC127" i="7"/>
  <c r="BF127" i="7" s="1"/>
  <c r="BL127" i="7"/>
  <c r="BM127" i="7"/>
  <c r="BO127" i="7"/>
  <c r="BT127" i="7"/>
  <c r="CK127" i="7"/>
  <c r="CL127" i="7"/>
  <c r="CQ127" i="7"/>
  <c r="J128" i="7"/>
  <c r="K128" i="7"/>
  <c r="P128" i="7"/>
  <c r="Q128" i="7"/>
  <c r="S128" i="7"/>
  <c r="AB128" i="7"/>
  <c r="AC128" i="7"/>
  <c r="AE128" i="7"/>
  <c r="AK128" i="7"/>
  <c r="AN128" i="7" s="1"/>
  <c r="AO128" i="7"/>
  <c r="AQ128" i="7"/>
  <c r="AT128" i="7" s="1"/>
  <c r="AU128" i="7"/>
  <c r="AW128" i="7"/>
  <c r="BC128" i="7"/>
  <c r="BF128" i="7" s="1"/>
  <c r="BL128" i="7"/>
  <c r="BM128" i="7"/>
  <c r="BO128" i="7"/>
  <c r="BT128" i="7"/>
  <c r="CK128" i="7"/>
  <c r="CL128" i="7"/>
  <c r="CQ128" i="7"/>
  <c r="J129" i="7"/>
  <c r="K129" i="7"/>
  <c r="P129" i="7"/>
  <c r="Q129" i="7"/>
  <c r="S129" i="7"/>
  <c r="AB129" i="7"/>
  <c r="AC129" i="7"/>
  <c r="AE129" i="7"/>
  <c r="AK129" i="7"/>
  <c r="AN129" i="7" s="1"/>
  <c r="AQ129" i="7"/>
  <c r="AT129" i="7" s="1"/>
  <c r="AW129" i="7"/>
  <c r="BC129" i="7"/>
  <c r="BF129" i="7" s="1"/>
  <c r="BG129" i="7"/>
  <c r="BL129" i="7"/>
  <c r="BM129" i="7"/>
  <c r="BO129" i="7"/>
  <c r="BT129" i="7"/>
  <c r="CK129" i="7"/>
  <c r="CL129" i="7"/>
  <c r="CQ129" i="7"/>
  <c r="J130" i="7"/>
  <c r="K130" i="7"/>
  <c r="P130" i="7"/>
  <c r="Q130" i="7"/>
  <c r="S130" i="7"/>
  <c r="AB130" i="7"/>
  <c r="AC130" i="7"/>
  <c r="AE130" i="7"/>
  <c r="AK130" i="7"/>
  <c r="AN130" i="7" s="1"/>
  <c r="AQ130" i="7"/>
  <c r="AT130" i="7" s="1"/>
  <c r="AW130" i="7"/>
  <c r="BC130" i="7"/>
  <c r="BF130" i="7" s="1"/>
  <c r="BG130" i="7"/>
  <c r="BL130" i="7"/>
  <c r="BM130" i="7"/>
  <c r="BO130" i="7"/>
  <c r="BT130" i="7"/>
  <c r="CC130" i="7"/>
  <c r="CK130" i="7"/>
  <c r="CL130" i="7"/>
  <c r="CQ130" i="7"/>
  <c r="J131" i="7"/>
  <c r="K131" i="7"/>
  <c r="P131" i="7"/>
  <c r="Q131" i="7"/>
  <c r="S131" i="7"/>
  <c r="AB131" i="7"/>
  <c r="AC131" i="7"/>
  <c r="AE131" i="7"/>
  <c r="AK131" i="7"/>
  <c r="AN131" i="7" s="1"/>
  <c r="AQ131" i="7"/>
  <c r="AT131" i="7" s="1"/>
  <c r="AW131" i="7"/>
  <c r="BC131" i="7"/>
  <c r="BF131" i="7" s="1"/>
  <c r="BL131" i="7"/>
  <c r="BM131" i="7"/>
  <c r="BO131" i="7"/>
  <c r="CC131" i="7"/>
  <c r="BT131" i="7" s="1"/>
  <c r="CK131" i="7"/>
  <c r="CL131" i="7"/>
  <c r="CQ131" i="7"/>
  <c r="J132" i="7"/>
  <c r="K132" i="7"/>
  <c r="P132" i="7"/>
  <c r="Q132" i="7"/>
  <c r="S132" i="7"/>
  <c r="AB132" i="7"/>
  <c r="AC132" i="7"/>
  <c r="AE132" i="7"/>
  <c r="AK132" i="7"/>
  <c r="AN132" i="7" s="1"/>
  <c r="AO132" i="7"/>
  <c r="AQ132" i="7"/>
  <c r="AT132" i="7" s="1"/>
  <c r="AU132" i="7"/>
  <c r="AW132" i="7"/>
  <c r="BC132" i="7"/>
  <c r="BF132" i="7" s="1"/>
  <c r="BL132" i="7"/>
  <c r="BM132" i="7"/>
  <c r="BO132" i="7"/>
  <c r="BT132" i="7"/>
  <c r="CK132" i="7"/>
  <c r="CL132" i="7"/>
  <c r="CQ132" i="7"/>
  <c r="J133" i="7"/>
  <c r="K133" i="7"/>
  <c r="P133" i="7"/>
  <c r="Q133" i="7"/>
  <c r="S133" i="7"/>
  <c r="AB133" i="7"/>
  <c r="AC133" i="7"/>
  <c r="AE133" i="7"/>
  <c r="AK133" i="7"/>
  <c r="AN133" i="7" s="1"/>
  <c r="AQ133" i="7"/>
  <c r="AT133" i="7" s="1"/>
  <c r="AW133" i="7"/>
  <c r="BC133" i="7"/>
  <c r="BF133" i="7" s="1"/>
  <c r="BG133" i="7"/>
  <c r="BL133" i="7"/>
  <c r="BM133" i="7"/>
  <c r="BO133" i="7"/>
  <c r="BT133" i="7"/>
  <c r="CK133" i="7"/>
  <c r="CL133" i="7"/>
  <c r="CQ133" i="7"/>
  <c r="J134" i="7"/>
  <c r="K134" i="7"/>
  <c r="P134" i="7"/>
  <c r="Q134" i="7"/>
  <c r="S134" i="7"/>
  <c r="AB134" i="7"/>
  <c r="AC134" i="7"/>
  <c r="AE134" i="7"/>
  <c r="AK134" i="7"/>
  <c r="AN134" i="7" s="1"/>
  <c r="AQ134" i="7"/>
  <c r="AT134" i="7" s="1"/>
  <c r="AW134" i="7"/>
  <c r="BC134" i="7"/>
  <c r="BF134" i="7" s="1"/>
  <c r="BG134" i="7"/>
  <c r="BL134" i="7"/>
  <c r="BM134" i="7"/>
  <c r="BO134" i="7"/>
  <c r="BT134" i="7"/>
  <c r="CK134" i="7"/>
  <c r="CL134" i="7"/>
  <c r="CQ134" i="7"/>
  <c r="J135" i="7"/>
  <c r="K135" i="7"/>
  <c r="P135" i="7"/>
  <c r="Q135" i="7"/>
  <c r="S135" i="7"/>
  <c r="AB135" i="7"/>
  <c r="AC135" i="7"/>
  <c r="AE135" i="7"/>
  <c r="AK135" i="7"/>
  <c r="AN135" i="7" s="1"/>
  <c r="AO135" i="7"/>
  <c r="AQ135" i="7"/>
  <c r="AT135" i="7" s="1"/>
  <c r="AW135" i="7"/>
  <c r="BC135" i="7"/>
  <c r="BF135" i="7" s="1"/>
  <c r="BG135" i="7"/>
  <c r="BL135" i="7"/>
  <c r="BM135" i="7"/>
  <c r="BO135" i="7"/>
  <c r="BT135" i="7"/>
  <c r="CK135" i="7"/>
  <c r="CL135" i="7"/>
  <c r="CQ135" i="7"/>
  <c r="J136" i="7"/>
  <c r="K136" i="7"/>
  <c r="P136" i="7"/>
  <c r="Q136" i="7"/>
  <c r="S136" i="7"/>
  <c r="AB136" i="7"/>
  <c r="AC136" i="7"/>
  <c r="AE136" i="7"/>
  <c r="AK136" i="7"/>
  <c r="AN136" i="7" s="1"/>
  <c r="AQ136" i="7"/>
  <c r="AT136" i="7" s="1"/>
  <c r="AW136" i="7"/>
  <c r="BC136" i="7"/>
  <c r="BF136" i="7" s="1"/>
  <c r="BL136" i="7"/>
  <c r="BM136" i="7"/>
  <c r="BO136" i="7"/>
  <c r="BT136" i="7"/>
  <c r="CK136" i="7"/>
  <c r="CL136" i="7"/>
  <c r="CQ136" i="7"/>
  <c r="J137" i="7"/>
  <c r="K137" i="7"/>
  <c r="P137" i="7"/>
  <c r="Q137" i="7"/>
  <c r="S137" i="7"/>
  <c r="AB137" i="7"/>
  <c r="AC137" i="7"/>
  <c r="AE137" i="7"/>
  <c r="AK137" i="7"/>
  <c r="AN137" i="7" s="1"/>
  <c r="AO137" i="7"/>
  <c r="AQ137" i="7"/>
  <c r="AT137" i="7" s="1"/>
  <c r="AW137" i="7"/>
  <c r="BC137" i="7"/>
  <c r="BF137" i="7"/>
  <c r="BG137" i="7"/>
  <c r="BL137" i="7"/>
  <c r="BM137" i="7"/>
  <c r="BO137" i="7"/>
  <c r="BT137" i="7"/>
  <c r="CK137" i="7"/>
  <c r="CL137" i="7"/>
  <c r="CQ137" i="7"/>
  <c r="J138" i="7"/>
  <c r="K138" i="7"/>
  <c r="P138" i="7"/>
  <c r="Q138" i="7"/>
  <c r="S138" i="7"/>
  <c r="AB138" i="7"/>
  <c r="AC138" i="7"/>
  <c r="AE138" i="7"/>
  <c r="AK138" i="7"/>
  <c r="AN138" i="7" s="1"/>
  <c r="AQ138" i="7"/>
  <c r="AT138" i="7" s="1"/>
  <c r="AW138" i="7"/>
  <c r="BC138" i="7"/>
  <c r="BF138" i="7" s="1"/>
  <c r="BL138" i="7"/>
  <c r="BM138" i="7"/>
  <c r="BO138" i="7"/>
  <c r="BT138" i="7"/>
  <c r="CK138" i="7"/>
  <c r="CL138" i="7"/>
  <c r="CQ138" i="7"/>
  <c r="J139" i="7"/>
  <c r="K139" i="7"/>
  <c r="P139" i="7"/>
  <c r="Q139" i="7"/>
  <c r="S139" i="7"/>
  <c r="AB139" i="7"/>
  <c r="AC139" i="7"/>
  <c r="AE139" i="7"/>
  <c r="AK139" i="7"/>
  <c r="AN139" i="7" s="1"/>
  <c r="AO139" i="7"/>
  <c r="AQ139" i="7"/>
  <c r="AT139" i="7" s="1"/>
  <c r="AU139" i="7"/>
  <c r="AW139" i="7"/>
  <c r="BC139" i="7"/>
  <c r="BF139" i="7" s="1"/>
  <c r="BL139" i="7"/>
  <c r="BM139" i="7"/>
  <c r="BO139" i="7"/>
  <c r="BT139" i="7"/>
  <c r="CK139" i="7"/>
  <c r="CL139" i="7"/>
  <c r="CQ139" i="7"/>
  <c r="J140" i="7"/>
  <c r="K140" i="7"/>
  <c r="P140" i="7"/>
  <c r="Q140" i="7"/>
  <c r="S140" i="7"/>
  <c r="AB140" i="7"/>
  <c r="AC140" i="7"/>
  <c r="AE140" i="7"/>
  <c r="AK140" i="7"/>
  <c r="AN140" i="7" s="1"/>
  <c r="AQ140" i="7"/>
  <c r="AT140" i="7" s="1"/>
  <c r="AU140" i="7"/>
  <c r="AW140" i="7"/>
  <c r="BC140" i="7"/>
  <c r="BF140" i="7" s="1"/>
  <c r="BL140" i="7"/>
  <c r="BM140" i="7"/>
  <c r="BO140" i="7"/>
  <c r="BT140" i="7"/>
  <c r="CK140" i="7"/>
  <c r="CL140" i="7"/>
  <c r="CQ140" i="7"/>
  <c r="J141" i="7"/>
  <c r="K141" i="7"/>
  <c r="P141" i="7"/>
  <c r="Q141" i="7"/>
  <c r="S141" i="7"/>
  <c r="AB141" i="7"/>
  <c r="AC141" i="7"/>
  <c r="AE141" i="7"/>
  <c r="AK141" i="7"/>
  <c r="AN141" i="7" s="1"/>
  <c r="AQ141" i="7"/>
  <c r="AT141" i="7" s="1"/>
  <c r="AW141" i="7"/>
  <c r="BC141" i="7"/>
  <c r="BF141" i="7" s="1"/>
  <c r="BL141" i="7"/>
  <c r="BM141" i="7"/>
  <c r="BO141" i="7"/>
  <c r="BT141" i="7"/>
  <c r="CK141" i="7"/>
  <c r="CL141" i="7"/>
  <c r="CQ141" i="7"/>
  <c r="J142" i="7"/>
  <c r="K142" i="7"/>
  <c r="P142" i="7"/>
  <c r="Q142" i="7"/>
  <c r="S142" i="7"/>
  <c r="AB142" i="7"/>
  <c r="AC142" i="7"/>
  <c r="AE142" i="7"/>
  <c r="AK142" i="7"/>
  <c r="AN142" i="7" s="1"/>
  <c r="AQ142" i="7"/>
  <c r="AT142" i="7" s="1"/>
  <c r="AW142" i="7"/>
  <c r="BC142" i="7"/>
  <c r="BF142" i="7" s="1"/>
  <c r="BL142" i="7"/>
  <c r="BM142" i="7"/>
  <c r="BO142" i="7"/>
  <c r="BT142" i="7"/>
  <c r="CK142" i="7"/>
  <c r="CL142" i="7"/>
  <c r="CQ142" i="7"/>
  <c r="J143" i="7"/>
  <c r="K143" i="7"/>
  <c r="P143" i="7"/>
  <c r="Q143" i="7"/>
  <c r="S143" i="7"/>
  <c r="AB143" i="7"/>
  <c r="AC143" i="7"/>
  <c r="AE143" i="7"/>
  <c r="AK143" i="7"/>
  <c r="AN143" i="7" s="1"/>
  <c r="AQ143" i="7"/>
  <c r="AT143" i="7" s="1"/>
  <c r="AW143" i="7"/>
  <c r="BC143" i="7"/>
  <c r="BL143" i="7"/>
  <c r="BM143" i="7"/>
  <c r="BO143" i="7"/>
  <c r="BT143" i="7"/>
  <c r="CK143" i="7"/>
  <c r="CL143" i="7"/>
  <c r="CQ143" i="7"/>
  <c r="J144" i="7"/>
  <c r="K144" i="7"/>
  <c r="P144" i="7"/>
  <c r="Q144" i="7"/>
  <c r="S144" i="7"/>
  <c r="AB144" i="7"/>
  <c r="AC144" i="7"/>
  <c r="AE144" i="7"/>
  <c r="AK144" i="7"/>
  <c r="AQ144" i="7"/>
  <c r="AT144" i="7" s="1"/>
  <c r="AW144" i="7"/>
  <c r="BC144" i="7"/>
  <c r="BL144" i="7"/>
  <c r="BM144" i="7"/>
  <c r="BO144" i="7"/>
  <c r="BT144" i="7"/>
  <c r="CK144" i="7"/>
  <c r="CL144" i="7"/>
  <c r="CQ144" i="7"/>
  <c r="J145" i="7"/>
  <c r="K145" i="7"/>
  <c r="P145" i="7"/>
  <c r="Q145" i="7"/>
  <c r="S145" i="7"/>
  <c r="AB145" i="7"/>
  <c r="AC145" i="7"/>
  <c r="AE145" i="7"/>
  <c r="AK145" i="7"/>
  <c r="AQ145" i="7"/>
  <c r="AT145" i="7" s="1"/>
  <c r="AW145" i="7"/>
  <c r="BC145" i="7"/>
  <c r="BL145" i="7"/>
  <c r="BM145" i="7"/>
  <c r="BO145" i="7"/>
  <c r="BT145" i="7"/>
  <c r="CK145" i="7"/>
  <c r="CL145" i="7"/>
  <c r="CQ145" i="7"/>
  <c r="J146" i="7"/>
  <c r="K146" i="7"/>
  <c r="P146" i="7"/>
  <c r="Q146" i="7"/>
  <c r="S146" i="7"/>
  <c r="AB146" i="7"/>
  <c r="AC146" i="7"/>
  <c r="AE146" i="7"/>
  <c r="AK146" i="7"/>
  <c r="AQ146" i="7"/>
  <c r="AT146" i="7" s="1"/>
  <c r="AU146" i="7"/>
  <c r="AW146" i="7"/>
  <c r="BC146" i="7"/>
  <c r="BL146" i="7"/>
  <c r="BM146" i="7"/>
  <c r="BO146" i="7"/>
  <c r="BT146" i="7"/>
  <c r="CK146" i="7"/>
  <c r="CL146" i="7"/>
  <c r="CQ146" i="7"/>
  <c r="J147" i="7"/>
  <c r="K147" i="7"/>
  <c r="P147" i="7"/>
  <c r="Q147" i="7"/>
  <c r="S147" i="7"/>
  <c r="AB147" i="7"/>
  <c r="AC147" i="7"/>
  <c r="AE147" i="7"/>
  <c r="AK147" i="7"/>
  <c r="AQ147" i="7"/>
  <c r="AT147" i="7" s="1"/>
  <c r="AW147" i="7"/>
  <c r="BC147" i="7"/>
  <c r="BL147" i="7"/>
  <c r="BM147" i="7"/>
  <c r="BO147" i="7"/>
  <c r="BT147" i="7"/>
  <c r="CK147" i="7"/>
  <c r="CL147" i="7"/>
  <c r="CQ147" i="7"/>
  <c r="J148" i="7"/>
  <c r="K148" i="7"/>
  <c r="P148" i="7"/>
  <c r="Q148" i="7"/>
  <c r="S148" i="7"/>
  <c r="AB148" i="7"/>
  <c r="AC148" i="7"/>
  <c r="AE148" i="7"/>
  <c r="AK148" i="7"/>
  <c r="AQ148" i="7"/>
  <c r="AT148" i="7" s="1"/>
  <c r="AW148" i="7"/>
  <c r="BC148" i="7"/>
  <c r="BL148" i="7"/>
  <c r="BM148" i="7"/>
  <c r="BO148" i="7"/>
  <c r="BT148" i="7"/>
  <c r="CK148" i="7"/>
  <c r="CL148" i="7"/>
  <c r="CQ148" i="7"/>
  <c r="J149" i="7"/>
  <c r="K149" i="7"/>
  <c r="P149" i="7"/>
  <c r="Q149" i="7"/>
  <c r="S149" i="7"/>
  <c r="AB149" i="7"/>
  <c r="AC149" i="7"/>
  <c r="AE149" i="7"/>
  <c r="AK149" i="7"/>
  <c r="AQ149" i="7"/>
  <c r="AT149" i="7" s="1"/>
  <c r="AW149" i="7"/>
  <c r="BC149" i="7"/>
  <c r="BL149" i="7"/>
  <c r="BM149" i="7"/>
  <c r="BO149" i="7"/>
  <c r="BT149" i="7"/>
  <c r="CK149" i="7"/>
  <c r="CL149" i="7"/>
  <c r="CQ149" i="7"/>
  <c r="J150" i="7"/>
  <c r="K150" i="7"/>
  <c r="P150" i="7"/>
  <c r="Q150" i="7"/>
  <c r="S150" i="7"/>
  <c r="AB150" i="7"/>
  <c r="AC150" i="7"/>
  <c r="AE150" i="7"/>
  <c r="AK150" i="7"/>
  <c r="AQ150" i="7"/>
  <c r="AT150" i="7" s="1"/>
  <c r="AW150" i="7"/>
  <c r="BC150" i="7"/>
  <c r="BL150" i="7"/>
  <c r="BM150" i="7"/>
  <c r="BO150" i="7"/>
  <c r="BT150" i="7"/>
  <c r="CK150" i="7"/>
  <c r="CL150" i="7"/>
  <c r="CQ150" i="7"/>
  <c r="J151" i="7"/>
  <c r="K151" i="7"/>
  <c r="P151" i="7"/>
  <c r="Q151" i="7"/>
  <c r="S151" i="7"/>
  <c r="AB151" i="7"/>
  <c r="AC151" i="7"/>
  <c r="AE151" i="7"/>
  <c r="AK151" i="7"/>
  <c r="AQ151" i="7"/>
  <c r="AT151" i="7" s="1"/>
  <c r="AW151" i="7"/>
  <c r="BC151" i="7"/>
  <c r="BL151" i="7"/>
  <c r="BM151" i="7"/>
  <c r="BO151" i="7"/>
  <c r="BT151" i="7"/>
  <c r="CK151" i="7"/>
  <c r="CL151" i="7"/>
  <c r="CQ151" i="7"/>
  <c r="J152" i="7"/>
  <c r="K152" i="7"/>
  <c r="P152" i="7"/>
  <c r="Q152" i="7"/>
  <c r="S152" i="7"/>
  <c r="AB152" i="7"/>
  <c r="AC152" i="7"/>
  <c r="AE152" i="7"/>
  <c r="AK152" i="7"/>
  <c r="AQ152" i="7"/>
  <c r="AT152" i="7" s="1"/>
  <c r="AW152" i="7"/>
  <c r="BC152" i="7"/>
  <c r="BL152" i="7"/>
  <c r="BM152" i="7"/>
  <c r="BO152" i="7"/>
  <c r="BT152" i="7"/>
  <c r="CK152" i="7"/>
  <c r="CL152" i="7"/>
  <c r="CQ152" i="7"/>
  <c r="J153" i="7"/>
  <c r="K153" i="7"/>
  <c r="P153" i="7"/>
  <c r="Q153" i="7"/>
  <c r="S153" i="7"/>
  <c r="AB153" i="7"/>
  <c r="AC153" i="7"/>
  <c r="AE153" i="7"/>
  <c r="AK153" i="7"/>
  <c r="AQ153" i="7"/>
  <c r="AT153" i="7" s="1"/>
  <c r="AW153" i="7"/>
  <c r="BC153" i="7"/>
  <c r="BL153" i="7"/>
  <c r="BM153" i="7"/>
  <c r="BO153" i="7"/>
  <c r="BT153" i="7"/>
  <c r="CK153" i="7"/>
  <c r="CL153" i="7"/>
  <c r="CQ153" i="7"/>
  <c r="J154" i="7"/>
  <c r="K154" i="7"/>
  <c r="P154" i="7"/>
  <c r="Q154" i="7"/>
  <c r="S154" i="7"/>
  <c r="AB154" i="7"/>
  <c r="AC154" i="7"/>
  <c r="AE154" i="7"/>
  <c r="AK154" i="7"/>
  <c r="AQ154" i="7"/>
  <c r="AT154" i="7" s="1"/>
  <c r="AU154" i="7"/>
  <c r="AW154" i="7"/>
  <c r="BC154" i="7"/>
  <c r="BL154" i="7"/>
  <c r="BM154" i="7"/>
  <c r="BO154" i="7"/>
  <c r="BT154" i="7"/>
  <c r="CK154" i="7"/>
  <c r="CL154" i="7"/>
  <c r="CQ154" i="7"/>
  <c r="J155" i="7"/>
  <c r="K155" i="7"/>
  <c r="P155" i="7"/>
  <c r="Q155" i="7"/>
  <c r="S155" i="7"/>
  <c r="AB155" i="7"/>
  <c r="AC155" i="7"/>
  <c r="AE155" i="7"/>
  <c r="AK155" i="7"/>
  <c r="AQ155" i="7"/>
  <c r="AT155" i="7" s="1"/>
  <c r="AW155" i="7"/>
  <c r="BC155" i="7"/>
  <c r="BL155" i="7"/>
  <c r="BM155" i="7"/>
  <c r="BO155" i="7"/>
  <c r="BT155" i="7"/>
  <c r="CK155" i="7"/>
  <c r="CL155" i="7"/>
  <c r="CQ155" i="7"/>
  <c r="J156" i="7"/>
  <c r="K156" i="7"/>
  <c r="P156" i="7"/>
  <c r="Q156" i="7"/>
  <c r="S156" i="7"/>
  <c r="AB156" i="7"/>
  <c r="AC156" i="7"/>
  <c r="AE156" i="7"/>
  <c r="AK156" i="7"/>
  <c r="AQ156" i="7"/>
  <c r="AT156" i="7" s="1"/>
  <c r="AW156" i="7"/>
  <c r="BC156" i="7"/>
  <c r="BL156" i="7"/>
  <c r="BM156" i="7"/>
  <c r="BO156" i="7"/>
  <c r="BT156" i="7"/>
  <c r="CK156" i="7"/>
  <c r="CL156" i="7"/>
  <c r="CQ156" i="7"/>
  <c r="J157" i="7"/>
  <c r="K157" i="7"/>
  <c r="P157" i="7"/>
  <c r="Q157" i="7"/>
  <c r="S157" i="7"/>
  <c r="AB157" i="7"/>
  <c r="AC157" i="7"/>
  <c r="AE157" i="7"/>
  <c r="AK157" i="7"/>
  <c r="AQ157" i="7"/>
  <c r="AT157" i="7" s="1"/>
  <c r="AW157" i="7"/>
  <c r="BC157" i="7"/>
  <c r="BL157" i="7"/>
  <c r="BM157" i="7"/>
  <c r="BO157" i="7"/>
  <c r="BT157" i="7"/>
  <c r="CK157" i="7"/>
  <c r="CL157" i="7"/>
  <c r="CQ157" i="7"/>
  <c r="J158" i="7"/>
  <c r="K158" i="7"/>
  <c r="P158" i="7"/>
  <c r="Q158" i="7"/>
  <c r="S158" i="7"/>
  <c r="AB158" i="7"/>
  <c r="AC158" i="7"/>
  <c r="AE158" i="7"/>
  <c r="AK158" i="7"/>
  <c r="AQ158" i="7"/>
  <c r="AT158" i="7" s="1"/>
  <c r="AW158" i="7"/>
  <c r="BC158" i="7"/>
  <c r="BL158" i="7"/>
  <c r="BM158" i="7"/>
  <c r="BO158" i="7"/>
  <c r="BT158" i="7"/>
  <c r="CK158" i="7"/>
  <c r="CL158" i="7"/>
  <c r="CQ158" i="7"/>
  <c r="J159" i="7"/>
  <c r="K159" i="7"/>
  <c r="P159" i="7"/>
  <c r="Q159" i="7"/>
  <c r="S159" i="7"/>
  <c r="AB159" i="7"/>
  <c r="AC159" i="7"/>
  <c r="AE159" i="7"/>
  <c r="AK159" i="7"/>
  <c r="AQ159" i="7"/>
  <c r="AT159" i="7" s="1"/>
  <c r="AW159" i="7"/>
  <c r="BC159" i="7"/>
  <c r="BL159" i="7"/>
  <c r="BM159" i="7"/>
  <c r="BO159" i="7"/>
  <c r="BT159" i="7"/>
  <c r="CK159" i="7"/>
  <c r="CL159" i="7"/>
  <c r="CQ159" i="7"/>
  <c r="J160" i="7"/>
  <c r="K160" i="7"/>
  <c r="P160" i="7"/>
  <c r="Q160" i="7"/>
  <c r="S160" i="7"/>
  <c r="AB160" i="7"/>
  <c r="AC160" i="7"/>
  <c r="AE160" i="7"/>
  <c r="AK160" i="7"/>
  <c r="AQ160" i="7"/>
  <c r="AT160" i="7" s="1"/>
  <c r="AW160" i="7"/>
  <c r="BC160" i="7"/>
  <c r="BL160" i="7"/>
  <c r="BM160" i="7"/>
  <c r="BO160" i="7"/>
  <c r="BT160" i="7"/>
  <c r="CK160" i="7"/>
  <c r="CL160" i="7"/>
  <c r="CQ160" i="7"/>
  <c r="J161" i="7"/>
  <c r="K161" i="7"/>
  <c r="P161" i="7"/>
  <c r="Q161" i="7"/>
  <c r="AB161" i="7"/>
  <c r="AC161" i="7"/>
  <c r="BL161" i="7"/>
  <c r="BM161" i="7"/>
  <c r="BT161" i="7"/>
  <c r="CK161" i="7"/>
  <c r="CL161" i="7"/>
  <c r="CQ161" i="7"/>
  <c r="J162" i="7"/>
  <c r="K162" i="7"/>
  <c r="P162" i="7"/>
  <c r="Q162" i="7"/>
  <c r="S162" i="7"/>
  <c r="AB162" i="7"/>
  <c r="AC162" i="7"/>
  <c r="AE162" i="7"/>
  <c r="AK162" i="7"/>
  <c r="AN162" i="7" s="1"/>
  <c r="AO162" i="7"/>
  <c r="AQ162" i="7"/>
  <c r="AT162" i="7"/>
  <c r="AU162" i="7"/>
  <c r="AW162" i="7"/>
  <c r="BC162" i="7"/>
  <c r="BF162" i="7" s="1"/>
  <c r="BG162" i="7"/>
  <c r="BL162" i="7"/>
  <c r="BM162" i="7"/>
  <c r="BO162" i="7"/>
  <c r="BT162" i="7"/>
  <c r="CK162" i="7"/>
  <c r="CL162" i="7"/>
  <c r="CQ162" i="7"/>
  <c r="J163" i="7"/>
  <c r="K163" i="7"/>
  <c r="P163" i="7"/>
  <c r="Q163" i="7"/>
  <c r="S163" i="7"/>
  <c r="AB163" i="7"/>
  <c r="AC163" i="7"/>
  <c r="AE163" i="7"/>
  <c r="AK163" i="7"/>
  <c r="AQ163" i="7"/>
  <c r="AT163" i="7" s="1"/>
  <c r="AW163" i="7"/>
  <c r="BC163" i="7"/>
  <c r="BL163" i="7"/>
  <c r="BM163" i="7"/>
  <c r="BO163" i="7"/>
  <c r="BT163" i="7"/>
  <c r="CK163" i="7"/>
  <c r="CL163" i="7"/>
  <c r="CQ163" i="7"/>
  <c r="J164" i="7"/>
  <c r="K164" i="7"/>
  <c r="P164" i="7"/>
  <c r="Q164" i="7"/>
  <c r="S164" i="7"/>
  <c r="AB164" i="7"/>
  <c r="AC164" i="7"/>
  <c r="AE164" i="7"/>
  <c r="AK164" i="7"/>
  <c r="AQ164" i="7"/>
  <c r="AT164" i="7" s="1"/>
  <c r="AW164" i="7"/>
  <c r="BC164" i="7"/>
  <c r="BL164" i="7"/>
  <c r="BM164" i="7"/>
  <c r="BO164" i="7"/>
  <c r="BT164" i="7"/>
  <c r="CK164" i="7"/>
  <c r="CL164" i="7"/>
  <c r="CQ164" i="7"/>
  <c r="J165" i="7"/>
  <c r="K165" i="7"/>
  <c r="P165" i="7"/>
  <c r="Q165" i="7"/>
  <c r="S165" i="7"/>
  <c r="AB165" i="7"/>
  <c r="AC165" i="7"/>
  <c r="AE165" i="7"/>
  <c r="AK165" i="7"/>
  <c r="AQ165" i="7"/>
  <c r="AT165" i="7" s="1"/>
  <c r="AU165" i="7"/>
  <c r="AW165" i="7"/>
  <c r="BC165" i="7"/>
  <c r="BL165" i="7"/>
  <c r="BM165" i="7"/>
  <c r="BO165" i="7"/>
  <c r="BT165" i="7"/>
  <c r="CK165" i="7"/>
  <c r="CL165" i="7"/>
  <c r="CQ165" i="7"/>
  <c r="J166" i="7"/>
  <c r="K166" i="7"/>
  <c r="P166" i="7"/>
  <c r="Q166" i="7"/>
  <c r="S166" i="7"/>
  <c r="AB166" i="7"/>
  <c r="AC166" i="7"/>
  <c r="AE166" i="7"/>
  <c r="AK166" i="7"/>
  <c r="AQ166" i="7"/>
  <c r="AT166" i="7" s="1"/>
  <c r="AW166" i="7"/>
  <c r="BC166" i="7"/>
  <c r="BL166" i="7"/>
  <c r="BM166" i="7"/>
  <c r="BO166" i="7"/>
  <c r="BT166" i="7"/>
  <c r="CK166" i="7"/>
  <c r="CL166" i="7"/>
  <c r="CQ166" i="7"/>
  <c r="G167" i="7"/>
  <c r="M167" i="7"/>
  <c r="P167" i="7" s="1"/>
  <c r="S167" i="7"/>
  <c r="AB167" i="7"/>
  <c r="AC167" i="7"/>
  <c r="AE167" i="7"/>
  <c r="AK167" i="7"/>
  <c r="AN167" i="7" s="1"/>
  <c r="AQ167" i="7"/>
  <c r="AT167" i="7" s="1"/>
  <c r="AW167" i="7"/>
  <c r="BC167" i="7"/>
  <c r="BL167" i="7"/>
  <c r="BM167" i="7"/>
  <c r="BO167" i="7"/>
  <c r="BT167" i="7"/>
  <c r="CK167" i="7"/>
  <c r="CL167" i="7"/>
  <c r="CQ167" i="7"/>
  <c r="J168" i="7"/>
  <c r="K168" i="7"/>
  <c r="P168" i="7"/>
  <c r="Q168" i="7"/>
  <c r="S168" i="7"/>
  <c r="AB168" i="7"/>
  <c r="AC168" i="7"/>
  <c r="AE168" i="7"/>
  <c r="AK168" i="7"/>
  <c r="AQ168" i="7"/>
  <c r="AT168" i="7" s="1"/>
  <c r="AW168" i="7"/>
  <c r="BC168" i="7"/>
  <c r="BL168" i="7"/>
  <c r="BM168" i="7"/>
  <c r="BO168" i="7"/>
  <c r="BT168" i="7"/>
  <c r="CK168" i="7"/>
  <c r="CL168" i="7"/>
  <c r="CQ168" i="7"/>
  <c r="J169" i="7"/>
  <c r="K169" i="7"/>
  <c r="P169" i="7"/>
  <c r="Q169" i="7"/>
  <c r="S169" i="7"/>
  <c r="AB169" i="7"/>
  <c r="AC169" i="7"/>
  <c r="AE169" i="7"/>
  <c r="AK169" i="7"/>
  <c r="AN169" i="7" s="1"/>
  <c r="AQ169" i="7"/>
  <c r="AT169" i="7" s="1"/>
  <c r="AU169" i="7"/>
  <c r="AW169" i="7"/>
  <c r="BC169" i="7"/>
  <c r="BL169" i="7"/>
  <c r="BM169" i="7"/>
  <c r="BO169" i="7"/>
  <c r="BT169" i="7"/>
  <c r="CK169" i="7"/>
  <c r="CL169" i="7"/>
  <c r="CQ169" i="7"/>
  <c r="J170" i="7"/>
  <c r="K170" i="7"/>
  <c r="P170" i="7"/>
  <c r="Q170" i="7"/>
  <c r="S170" i="7"/>
  <c r="AB170" i="7"/>
  <c r="AC170" i="7"/>
  <c r="AE170" i="7"/>
  <c r="AK170" i="7"/>
  <c r="AN170" i="7" s="1"/>
  <c r="AQ170" i="7"/>
  <c r="AT170" i="7" s="1"/>
  <c r="AU170" i="7"/>
  <c r="AW170" i="7"/>
  <c r="BC170" i="7"/>
  <c r="BF170" i="7" s="1"/>
  <c r="BL170" i="7"/>
  <c r="BM170" i="7"/>
  <c r="BO170" i="7"/>
  <c r="BT170" i="7"/>
  <c r="CK170" i="7"/>
  <c r="CL170" i="7"/>
  <c r="CQ170" i="7"/>
  <c r="J171" i="7"/>
  <c r="K171" i="7"/>
  <c r="P171" i="7"/>
  <c r="Q171" i="7"/>
  <c r="S171" i="7"/>
  <c r="AB171" i="7"/>
  <c r="AC171" i="7"/>
  <c r="AE171" i="7"/>
  <c r="AK171" i="7"/>
  <c r="AN171" i="7" s="1"/>
  <c r="AQ171" i="7"/>
  <c r="AT171" i="7" s="1"/>
  <c r="AU171" i="7"/>
  <c r="AW171" i="7"/>
  <c r="BC171" i="7"/>
  <c r="BF171" i="7" s="1"/>
  <c r="BL171" i="7"/>
  <c r="BM171" i="7"/>
  <c r="BO171" i="7"/>
  <c r="BT171" i="7"/>
  <c r="CK171" i="7"/>
  <c r="CL171" i="7"/>
  <c r="CQ171" i="7"/>
  <c r="J172" i="7"/>
  <c r="K172" i="7"/>
  <c r="P172" i="7"/>
  <c r="Q172" i="7"/>
  <c r="S172" i="7"/>
  <c r="AB172" i="7"/>
  <c r="AC172" i="7"/>
  <c r="AE172" i="7"/>
  <c r="AK172" i="7"/>
  <c r="AN172" i="7" s="1"/>
  <c r="AQ172" i="7"/>
  <c r="AT172" i="7" s="1"/>
  <c r="AU172" i="7"/>
  <c r="AW172" i="7"/>
  <c r="BC172" i="7"/>
  <c r="BF172" i="7" s="1"/>
  <c r="BL172" i="7"/>
  <c r="BM172" i="7"/>
  <c r="BO172" i="7"/>
  <c r="BT172" i="7"/>
  <c r="CK172" i="7"/>
  <c r="CL172" i="7"/>
  <c r="CQ172" i="7"/>
  <c r="J173" i="7"/>
  <c r="K173" i="7"/>
  <c r="P173" i="7"/>
  <c r="Q173" i="7"/>
  <c r="S173" i="7"/>
  <c r="AB173" i="7"/>
  <c r="AC173" i="7"/>
  <c r="AE173" i="7"/>
  <c r="AK173" i="7"/>
  <c r="AN173" i="7" s="1"/>
  <c r="AQ173" i="7"/>
  <c r="AT173" i="7" s="1"/>
  <c r="AU173" i="7"/>
  <c r="AW173" i="7"/>
  <c r="BC173" i="7"/>
  <c r="BF173" i="7" s="1"/>
  <c r="BL173" i="7"/>
  <c r="BM173" i="7"/>
  <c r="BO173" i="7"/>
  <c r="BT173" i="7"/>
  <c r="CK173" i="7"/>
  <c r="CL173" i="7"/>
  <c r="CQ173" i="7"/>
  <c r="J174" i="7"/>
  <c r="K174" i="7"/>
  <c r="P174" i="7"/>
  <c r="Q174" i="7"/>
  <c r="S174" i="7"/>
  <c r="AB174" i="7"/>
  <c r="AC174" i="7"/>
  <c r="AE174" i="7"/>
  <c r="AK174" i="7"/>
  <c r="AN174" i="7" s="1"/>
  <c r="AQ174" i="7"/>
  <c r="AT174" i="7" s="1"/>
  <c r="AU174" i="7"/>
  <c r="AW174" i="7"/>
  <c r="BC174" i="7"/>
  <c r="BF174" i="7" s="1"/>
  <c r="BL174" i="7"/>
  <c r="BM174" i="7"/>
  <c r="BO174" i="7"/>
  <c r="BT174" i="7"/>
  <c r="CK174" i="7"/>
  <c r="CL174" i="7"/>
  <c r="CQ174" i="7"/>
  <c r="J175" i="7"/>
  <c r="K175" i="7"/>
  <c r="P175" i="7"/>
  <c r="Q175" i="7"/>
  <c r="S175" i="7"/>
  <c r="AB175" i="7"/>
  <c r="AC175" i="7"/>
  <c r="AE175" i="7"/>
  <c r="AK175" i="7"/>
  <c r="AN175" i="7" s="1"/>
  <c r="AQ175" i="7"/>
  <c r="AT175" i="7" s="1"/>
  <c r="AU175" i="7"/>
  <c r="AW175" i="7"/>
  <c r="BC175" i="7"/>
  <c r="BF175" i="7" s="1"/>
  <c r="BL175" i="7"/>
  <c r="BM175" i="7"/>
  <c r="BO175" i="7"/>
  <c r="BT175" i="7"/>
  <c r="CK175" i="7"/>
  <c r="CL175" i="7"/>
  <c r="CQ175" i="7"/>
  <c r="J176" i="7"/>
  <c r="K176" i="7"/>
  <c r="P176" i="7"/>
  <c r="Q176" i="7"/>
  <c r="S176" i="7"/>
  <c r="AB176" i="7"/>
  <c r="AC176" i="7"/>
  <c r="AE176" i="7"/>
  <c r="AK176" i="7"/>
  <c r="AN176" i="7" s="1"/>
  <c r="AQ176" i="7"/>
  <c r="AT176" i="7" s="1"/>
  <c r="AU176" i="7"/>
  <c r="AW176" i="7"/>
  <c r="BC176" i="7"/>
  <c r="BF176" i="7" s="1"/>
  <c r="BL176" i="7"/>
  <c r="BM176" i="7"/>
  <c r="BO176" i="7"/>
  <c r="BT176" i="7"/>
  <c r="CK176" i="7"/>
  <c r="CL176" i="7"/>
  <c r="CQ176" i="7"/>
  <c r="J177" i="7"/>
  <c r="K177" i="7"/>
  <c r="P177" i="7"/>
  <c r="Q177" i="7"/>
  <c r="S177" i="7"/>
  <c r="AB177" i="7"/>
  <c r="AC177" i="7"/>
  <c r="AE177" i="7"/>
  <c r="AK177" i="7"/>
  <c r="AN177" i="7" s="1"/>
  <c r="AQ177" i="7"/>
  <c r="AT177" i="7" s="1"/>
  <c r="AU177" i="7"/>
  <c r="AW177" i="7"/>
  <c r="BC177" i="7"/>
  <c r="BF177" i="7" s="1"/>
  <c r="BL177" i="7"/>
  <c r="BM177" i="7"/>
  <c r="BO177" i="7"/>
  <c r="BT177" i="7"/>
  <c r="CK177" i="7"/>
  <c r="CL177" i="7"/>
  <c r="CQ177" i="7"/>
  <c r="J178" i="7"/>
  <c r="K178" i="7"/>
  <c r="P178" i="7"/>
  <c r="Q178" i="7"/>
  <c r="S178" i="7"/>
  <c r="AB178" i="7"/>
  <c r="AC178" i="7"/>
  <c r="AE178" i="7"/>
  <c r="AK178" i="7"/>
  <c r="AN178" i="7" s="1"/>
  <c r="AQ178" i="7"/>
  <c r="AT178" i="7" s="1"/>
  <c r="AU178" i="7"/>
  <c r="AW178" i="7"/>
  <c r="BC178" i="7"/>
  <c r="BF178" i="7" s="1"/>
  <c r="BL178" i="7"/>
  <c r="BM178" i="7"/>
  <c r="BO178" i="7"/>
  <c r="BT178" i="7"/>
  <c r="CK178" i="7"/>
  <c r="CL178" i="7"/>
  <c r="CQ178" i="7"/>
  <c r="J179" i="7"/>
  <c r="K179" i="7"/>
  <c r="P179" i="7"/>
  <c r="Q179" i="7"/>
  <c r="S179" i="7"/>
  <c r="AB179" i="7"/>
  <c r="AC179" i="7"/>
  <c r="AE179" i="7"/>
  <c r="AK179" i="7"/>
  <c r="AN179" i="7" s="1"/>
  <c r="AQ179" i="7"/>
  <c r="AT179" i="7" s="1"/>
  <c r="AU179" i="7"/>
  <c r="AW179" i="7"/>
  <c r="BC179" i="7"/>
  <c r="BF179" i="7" s="1"/>
  <c r="BL179" i="7"/>
  <c r="BM179" i="7"/>
  <c r="BO179" i="7"/>
  <c r="BT179" i="7"/>
  <c r="CK179" i="7"/>
  <c r="CL179" i="7"/>
  <c r="CQ179" i="7"/>
  <c r="J180" i="7"/>
  <c r="K180" i="7"/>
  <c r="P180" i="7"/>
  <c r="Q180" i="7"/>
  <c r="S180" i="7"/>
  <c r="AB180" i="7"/>
  <c r="AC180" i="7"/>
  <c r="AE180" i="7"/>
  <c r="AK180" i="7"/>
  <c r="AN180" i="7" s="1"/>
  <c r="AQ180" i="7"/>
  <c r="AT180" i="7" s="1"/>
  <c r="AU180" i="7"/>
  <c r="AW180" i="7"/>
  <c r="BC180" i="7"/>
  <c r="BF180" i="7" s="1"/>
  <c r="BL180" i="7"/>
  <c r="BM180" i="7"/>
  <c r="BO180" i="7"/>
  <c r="BT180" i="7"/>
  <c r="CK180" i="7"/>
  <c r="CL180" i="7"/>
  <c r="CQ180" i="7"/>
  <c r="J181" i="7"/>
  <c r="K181" i="7"/>
  <c r="P181" i="7"/>
  <c r="Q181" i="7"/>
  <c r="S181" i="7"/>
  <c r="AB181" i="7"/>
  <c r="AC181" i="7"/>
  <c r="AE181" i="7"/>
  <c r="AK181" i="7"/>
  <c r="AN181" i="7" s="1"/>
  <c r="AQ181" i="7"/>
  <c r="AT181" i="7" s="1"/>
  <c r="AU181" i="7"/>
  <c r="AW181" i="7"/>
  <c r="BC181" i="7"/>
  <c r="BF181" i="7" s="1"/>
  <c r="BL181" i="7"/>
  <c r="BM181" i="7"/>
  <c r="BO181" i="7"/>
  <c r="CC181" i="7"/>
  <c r="BT181" i="7" s="1"/>
  <c r="CK181" i="7"/>
  <c r="CL181" i="7"/>
  <c r="CQ181" i="7"/>
  <c r="J182" i="7"/>
  <c r="K182" i="7"/>
  <c r="P182" i="7"/>
  <c r="Q182" i="7"/>
  <c r="S182" i="7"/>
  <c r="AB182" i="7"/>
  <c r="AC182" i="7"/>
  <c r="AE182" i="7"/>
  <c r="AK182" i="7"/>
  <c r="AN182" i="7" s="1"/>
  <c r="AQ182" i="7"/>
  <c r="AT182" i="7" s="1"/>
  <c r="AW182" i="7"/>
  <c r="BC182" i="7"/>
  <c r="BF182" i="7" s="1"/>
  <c r="BG182" i="7"/>
  <c r="BL182" i="7"/>
  <c r="BM182" i="7"/>
  <c r="BO182" i="7"/>
  <c r="BT182" i="7"/>
  <c r="CK182" i="7"/>
  <c r="CL182" i="7"/>
  <c r="CQ182" i="7"/>
  <c r="J183" i="7"/>
  <c r="K183" i="7"/>
  <c r="P183" i="7"/>
  <c r="Q183" i="7"/>
  <c r="S183" i="7"/>
  <c r="AB183" i="7"/>
  <c r="AC183" i="7"/>
  <c r="AE183" i="7"/>
  <c r="AK183" i="7"/>
  <c r="AN183" i="7" s="1"/>
  <c r="AO183" i="7"/>
  <c r="AQ183" i="7"/>
  <c r="AT183" i="7" s="1"/>
  <c r="AW183" i="7"/>
  <c r="BC183" i="7"/>
  <c r="BF183" i="7" s="1"/>
  <c r="BL183" i="7"/>
  <c r="BM183" i="7"/>
  <c r="BO183" i="7"/>
  <c r="BT183" i="7"/>
  <c r="CK183" i="7"/>
  <c r="CL183" i="7"/>
  <c r="CQ183" i="7"/>
  <c r="J184" i="7"/>
  <c r="K184" i="7"/>
  <c r="P184" i="7"/>
  <c r="Q184" i="7"/>
  <c r="S184" i="7"/>
  <c r="AB184" i="7"/>
  <c r="AC184" i="7"/>
  <c r="AE184" i="7"/>
  <c r="AK184" i="7"/>
  <c r="AN184" i="7"/>
  <c r="AO184" i="7"/>
  <c r="AQ184" i="7"/>
  <c r="AW184" i="7"/>
  <c r="BC184" i="7"/>
  <c r="BF184" i="7" s="1"/>
  <c r="BL184" i="7"/>
  <c r="BM184" i="7"/>
  <c r="BO184" i="7"/>
  <c r="BT184" i="7"/>
  <c r="CK184" i="7"/>
  <c r="CL184" i="7"/>
  <c r="CQ184" i="7"/>
  <c r="J185" i="7"/>
  <c r="K185" i="7"/>
  <c r="P185" i="7"/>
  <c r="Q185" i="7"/>
  <c r="S185" i="7"/>
  <c r="AB185" i="7"/>
  <c r="AC185" i="7"/>
  <c r="AE185" i="7"/>
  <c r="AK185" i="7"/>
  <c r="AN185" i="7" s="1"/>
  <c r="AQ185" i="7"/>
  <c r="AT185" i="7" s="1"/>
  <c r="AW185" i="7"/>
  <c r="BC185" i="7"/>
  <c r="BF185" i="7" s="1"/>
  <c r="BL185" i="7"/>
  <c r="BM185" i="7"/>
  <c r="BO185" i="7"/>
  <c r="BT185" i="7"/>
  <c r="CK185" i="7"/>
  <c r="CL185" i="7"/>
  <c r="CQ185" i="7"/>
  <c r="J186" i="7"/>
  <c r="K186" i="7"/>
  <c r="P186" i="7"/>
  <c r="Q186" i="7"/>
  <c r="S186" i="7"/>
  <c r="AB186" i="7"/>
  <c r="AC186" i="7"/>
  <c r="AE186" i="7"/>
  <c r="AK186" i="7"/>
  <c r="AN186" i="7" s="1"/>
  <c r="AO186" i="7"/>
  <c r="AQ186" i="7"/>
  <c r="AT186" i="7" s="1"/>
  <c r="AU186" i="7"/>
  <c r="AW186" i="7"/>
  <c r="BC186" i="7"/>
  <c r="BF186" i="7" s="1"/>
  <c r="BL186" i="7"/>
  <c r="BM186" i="7"/>
  <c r="BO186" i="7"/>
  <c r="BT186" i="7"/>
  <c r="CK186" i="7"/>
  <c r="CL186" i="7"/>
  <c r="CQ186" i="7"/>
  <c r="J187" i="7"/>
  <c r="K187" i="7"/>
  <c r="P187" i="7"/>
  <c r="Q187" i="7"/>
  <c r="S187" i="7"/>
  <c r="AB187" i="7"/>
  <c r="AC187" i="7"/>
  <c r="AE187" i="7"/>
  <c r="AK187" i="7"/>
  <c r="AN187" i="7" s="1"/>
  <c r="AO187" i="7"/>
  <c r="AQ187" i="7"/>
  <c r="AT187" i="7" s="1"/>
  <c r="AW187" i="7"/>
  <c r="BC187" i="7"/>
  <c r="BF187" i="7" s="1"/>
  <c r="BL187" i="7"/>
  <c r="BM187" i="7"/>
  <c r="BO187" i="7"/>
  <c r="BT187" i="7"/>
  <c r="CK187" i="7"/>
  <c r="CL187" i="7"/>
  <c r="CQ187" i="7"/>
  <c r="J188" i="7"/>
  <c r="K188" i="7"/>
  <c r="P188" i="7"/>
  <c r="Q188" i="7"/>
  <c r="S188" i="7"/>
  <c r="AB188" i="7"/>
  <c r="AC188" i="7"/>
  <c r="AE188" i="7"/>
  <c r="AK188" i="7"/>
  <c r="AN188" i="7" s="1"/>
  <c r="AO188" i="7"/>
  <c r="AQ188" i="7"/>
  <c r="AW188" i="7"/>
  <c r="BC188" i="7"/>
  <c r="BF188" i="7"/>
  <c r="BG188" i="7"/>
  <c r="BL188" i="7"/>
  <c r="BM188" i="7"/>
  <c r="BO188" i="7"/>
  <c r="CB188" i="7"/>
  <c r="BT188" i="7" s="1"/>
  <c r="CK188" i="7"/>
  <c r="CL188" i="7"/>
  <c r="CQ188" i="7"/>
  <c r="J189" i="7"/>
  <c r="K189" i="7"/>
  <c r="P189" i="7"/>
  <c r="Q189" i="7"/>
  <c r="S189" i="7"/>
  <c r="AB189" i="7"/>
  <c r="AC189" i="7"/>
  <c r="AE189" i="7"/>
  <c r="AK189" i="7"/>
  <c r="AN189" i="7" s="1"/>
  <c r="AQ189" i="7"/>
  <c r="AT189" i="7" s="1"/>
  <c r="AW189" i="7"/>
  <c r="BC189" i="7"/>
  <c r="BL189" i="7"/>
  <c r="BM189" i="7"/>
  <c r="BO189" i="7"/>
  <c r="BT189" i="7"/>
  <c r="CK189" i="7"/>
  <c r="CL189" i="7"/>
  <c r="CQ189" i="7"/>
  <c r="J190" i="7"/>
  <c r="K190" i="7"/>
  <c r="P190" i="7"/>
  <c r="Q190" i="7"/>
  <c r="S190" i="7"/>
  <c r="AB190" i="7"/>
  <c r="AC190" i="7"/>
  <c r="AE190" i="7"/>
  <c r="AK190" i="7"/>
  <c r="AN190" i="7" s="1"/>
  <c r="AQ190" i="7"/>
  <c r="AT190" i="7" s="1"/>
  <c r="AU190" i="7"/>
  <c r="AW190" i="7"/>
  <c r="BC190" i="7"/>
  <c r="BL190" i="7"/>
  <c r="BM190" i="7"/>
  <c r="BO190" i="7"/>
  <c r="BT190" i="7"/>
  <c r="CK190" i="7"/>
  <c r="CL190" i="7"/>
  <c r="CQ190" i="7"/>
  <c r="J191" i="7"/>
  <c r="K191" i="7"/>
  <c r="P191" i="7"/>
  <c r="Q191" i="7"/>
  <c r="S191" i="7"/>
  <c r="AB191" i="7"/>
  <c r="AC191" i="7"/>
  <c r="AE191" i="7"/>
  <c r="AK191" i="7"/>
  <c r="AN191" i="7" s="1"/>
  <c r="AQ191" i="7"/>
  <c r="AT191" i="7" s="1"/>
  <c r="AW191" i="7"/>
  <c r="BC191" i="7"/>
  <c r="BL191" i="7"/>
  <c r="BM191" i="7"/>
  <c r="BO191" i="7"/>
  <c r="BT191" i="7"/>
  <c r="CK191" i="7"/>
  <c r="CL191" i="7"/>
  <c r="CQ191" i="7"/>
  <c r="J192" i="7"/>
  <c r="K192" i="7"/>
  <c r="P192" i="7"/>
  <c r="Q192" i="7"/>
  <c r="S192" i="7"/>
  <c r="AB192" i="7"/>
  <c r="AC192" i="7"/>
  <c r="AE192" i="7"/>
  <c r="AK192" i="7"/>
  <c r="AN192" i="7" s="1"/>
  <c r="AQ192" i="7"/>
  <c r="AT192" i="7" s="1"/>
  <c r="AW192" i="7"/>
  <c r="BC192" i="7"/>
  <c r="BL192" i="7"/>
  <c r="BM192" i="7"/>
  <c r="BO192" i="7"/>
  <c r="BT192" i="7"/>
  <c r="CK192" i="7"/>
  <c r="CL192" i="7"/>
  <c r="CQ192" i="7"/>
  <c r="J193" i="7"/>
  <c r="K193" i="7"/>
  <c r="P193" i="7"/>
  <c r="Q193" i="7"/>
  <c r="S193" i="7"/>
  <c r="AB193" i="7"/>
  <c r="AC193" i="7"/>
  <c r="AE193" i="7"/>
  <c r="AK193" i="7"/>
  <c r="AN193" i="7" s="1"/>
  <c r="AQ193" i="7"/>
  <c r="AT193" i="7" s="1"/>
  <c r="AU193" i="7"/>
  <c r="AW193" i="7"/>
  <c r="BC193" i="7"/>
  <c r="BF193" i="7" s="1"/>
  <c r="BL193" i="7"/>
  <c r="BM193" i="7"/>
  <c r="BO193" i="7"/>
  <c r="BT193" i="7"/>
  <c r="CK193" i="7"/>
  <c r="CL193" i="7"/>
  <c r="CQ193" i="7"/>
  <c r="J194" i="7"/>
  <c r="K194" i="7"/>
  <c r="P194" i="7"/>
  <c r="Q194" i="7"/>
  <c r="S194" i="7"/>
  <c r="AB194" i="7"/>
  <c r="AC194" i="7"/>
  <c r="AE194" i="7"/>
  <c r="AK194" i="7"/>
  <c r="AN194" i="7" s="1"/>
  <c r="AQ194" i="7"/>
  <c r="AT194" i="7" s="1"/>
  <c r="AW194" i="7"/>
  <c r="BC194" i="7"/>
  <c r="BF194" i="7" s="1"/>
  <c r="BL194" i="7"/>
  <c r="BM194" i="7"/>
  <c r="BO194" i="7"/>
  <c r="BT194" i="7"/>
  <c r="CK194" i="7"/>
  <c r="CL194" i="7"/>
  <c r="CQ194" i="7"/>
  <c r="J195" i="7"/>
  <c r="K195" i="7"/>
  <c r="P195" i="7"/>
  <c r="Q195" i="7"/>
  <c r="S195" i="7"/>
  <c r="AB195" i="7"/>
  <c r="AC195" i="7"/>
  <c r="AE195" i="7"/>
  <c r="AK195" i="7"/>
  <c r="AN195" i="7" s="1"/>
  <c r="AQ195" i="7"/>
  <c r="AT195" i="7" s="1"/>
  <c r="AW195" i="7"/>
  <c r="BC195" i="7"/>
  <c r="BF195" i="7" s="1"/>
  <c r="BL195" i="7"/>
  <c r="BM195" i="7"/>
  <c r="BO195" i="7"/>
  <c r="CC195" i="7"/>
  <c r="BT195" i="7" s="1"/>
  <c r="CK195" i="7"/>
  <c r="CL195" i="7"/>
  <c r="CQ195" i="7"/>
  <c r="J196" i="7"/>
  <c r="K196" i="7"/>
  <c r="P196" i="7"/>
  <c r="Q196" i="7"/>
  <c r="S196" i="7"/>
  <c r="AB196" i="7"/>
  <c r="AC196" i="7"/>
  <c r="AE196" i="7"/>
  <c r="AK196" i="7"/>
  <c r="AN196" i="7"/>
  <c r="AO196" i="7"/>
  <c r="AQ196" i="7"/>
  <c r="AT196" i="7" s="1"/>
  <c r="AW196" i="7"/>
  <c r="BC196" i="7"/>
  <c r="BF196" i="7" s="1"/>
  <c r="BL196" i="7"/>
  <c r="BM196" i="7"/>
  <c r="BO196" i="7"/>
  <c r="CC196" i="7"/>
  <c r="BT196" i="7" s="1"/>
  <c r="CK196" i="7"/>
  <c r="CL196" i="7"/>
  <c r="CQ196" i="7"/>
  <c r="J197" i="7"/>
  <c r="K197" i="7"/>
  <c r="P197" i="7"/>
  <c r="Q197" i="7"/>
  <c r="S197" i="7"/>
  <c r="AB197" i="7"/>
  <c r="AC197" i="7"/>
  <c r="AE197" i="7"/>
  <c r="AK197" i="7"/>
  <c r="AN197" i="7" s="1"/>
  <c r="AQ197" i="7"/>
  <c r="AW197" i="7"/>
  <c r="BC197" i="7"/>
  <c r="BF197" i="7" s="1"/>
  <c r="BL197" i="7"/>
  <c r="BM197" i="7"/>
  <c r="BO197" i="7"/>
  <c r="CC197" i="7"/>
  <c r="BT197" i="7" s="1"/>
  <c r="CK197" i="7"/>
  <c r="CL197" i="7"/>
  <c r="CQ197" i="7"/>
  <c r="J198" i="7"/>
  <c r="K198" i="7"/>
  <c r="P198" i="7"/>
  <c r="Q198" i="7"/>
  <c r="S198" i="7"/>
  <c r="AB198" i="7"/>
  <c r="AC198" i="7"/>
  <c r="AE198" i="7"/>
  <c r="AK198" i="7"/>
  <c r="AN198" i="7" s="1"/>
  <c r="AQ198" i="7"/>
  <c r="AT198" i="7" s="1"/>
  <c r="AW198" i="7"/>
  <c r="BC198" i="7"/>
  <c r="BF198" i="7" s="1"/>
  <c r="BG198" i="7"/>
  <c r="BL198" i="7"/>
  <c r="BM198" i="7"/>
  <c r="BO198" i="7"/>
  <c r="BT198" i="7"/>
  <c r="CK198" i="7"/>
  <c r="CL198" i="7"/>
  <c r="CQ198" i="7"/>
  <c r="J199" i="7"/>
  <c r="K199" i="7"/>
  <c r="P199" i="7"/>
  <c r="Q199" i="7"/>
  <c r="S199" i="7"/>
  <c r="AB199" i="7"/>
  <c r="AC199" i="7"/>
  <c r="AE199" i="7"/>
  <c r="AK199" i="7"/>
  <c r="AQ199" i="7"/>
  <c r="AW199" i="7"/>
  <c r="BC199" i="7"/>
  <c r="BF199" i="7" s="1"/>
  <c r="BG199" i="7"/>
  <c r="BL199" i="7"/>
  <c r="BM199" i="7"/>
  <c r="BO199" i="7"/>
  <c r="BT199" i="7"/>
  <c r="CC199" i="7"/>
  <c r="CK199" i="7"/>
  <c r="CL199" i="7"/>
  <c r="CQ199" i="7"/>
  <c r="J200" i="7"/>
  <c r="K200" i="7"/>
  <c r="P200" i="7"/>
  <c r="Q200" i="7"/>
  <c r="S200" i="7"/>
  <c r="AB200" i="7"/>
  <c r="AC200" i="7"/>
  <c r="AE200" i="7"/>
  <c r="AK200" i="7"/>
  <c r="AN200" i="7" s="1"/>
  <c r="AQ200" i="7"/>
  <c r="AT200" i="7" s="1"/>
  <c r="AW200" i="7"/>
  <c r="BC200" i="7"/>
  <c r="BF200" i="7" s="1"/>
  <c r="BL200" i="7"/>
  <c r="BM200" i="7"/>
  <c r="BO200" i="7"/>
  <c r="BT200" i="7"/>
  <c r="CK200" i="7"/>
  <c r="CL200" i="7"/>
  <c r="CQ200" i="7"/>
  <c r="J201" i="7"/>
  <c r="K201" i="7"/>
  <c r="P201" i="7"/>
  <c r="Q201" i="7"/>
  <c r="S201" i="7"/>
  <c r="AB201" i="7"/>
  <c r="AC201" i="7"/>
  <c r="AE201" i="7"/>
  <c r="AK201" i="7"/>
  <c r="AN201" i="7" s="1"/>
  <c r="AQ201" i="7"/>
  <c r="AW201" i="7"/>
  <c r="BC201" i="7"/>
  <c r="BF201" i="7" s="1"/>
  <c r="BL201" i="7"/>
  <c r="BM201" i="7"/>
  <c r="BO201" i="7"/>
  <c r="CC201" i="7"/>
  <c r="BT201" i="7" s="1"/>
  <c r="CK201" i="7"/>
  <c r="CL201" i="7"/>
  <c r="CQ201" i="7"/>
  <c r="J202" i="7"/>
  <c r="K202" i="7"/>
  <c r="P202" i="7"/>
  <c r="Q202" i="7"/>
  <c r="S202" i="7"/>
  <c r="AB202" i="7"/>
  <c r="AC202" i="7"/>
  <c r="AE202" i="7"/>
  <c r="AK202" i="7"/>
  <c r="AQ202" i="7"/>
  <c r="AW202" i="7"/>
  <c r="BC202" i="7"/>
  <c r="BF202" i="7" s="1"/>
  <c r="BG202" i="7"/>
  <c r="BL202" i="7"/>
  <c r="BM202" i="7"/>
  <c r="BO202" i="7"/>
  <c r="BT202" i="7"/>
  <c r="CC202" i="7"/>
  <c r="CK202" i="7"/>
  <c r="CL202" i="7"/>
  <c r="CQ202" i="7"/>
  <c r="J203" i="7"/>
  <c r="K203" i="7"/>
  <c r="P203" i="7"/>
  <c r="Q203" i="7"/>
  <c r="S203" i="7"/>
  <c r="AB203" i="7"/>
  <c r="AC203" i="7"/>
  <c r="AK203" i="7"/>
  <c r="AN203" i="7" s="1"/>
  <c r="AO203" i="7"/>
  <c r="AQ203" i="7"/>
  <c r="AT203" i="7" s="1"/>
  <c r="AW203" i="7"/>
  <c r="BC203" i="7"/>
  <c r="BF203" i="7" s="1"/>
  <c r="BG203" i="7"/>
  <c r="BL203" i="7"/>
  <c r="BM203" i="7"/>
  <c r="BO203" i="7"/>
  <c r="BT203" i="7"/>
  <c r="CK203" i="7"/>
  <c r="CL203" i="7"/>
  <c r="CQ203" i="7"/>
  <c r="J204" i="7"/>
  <c r="K204" i="7"/>
  <c r="P204" i="7"/>
  <c r="Q204" i="7"/>
  <c r="S204" i="7"/>
  <c r="AB204" i="7"/>
  <c r="AC204" i="7"/>
  <c r="AK204" i="7"/>
  <c r="AQ204" i="7"/>
  <c r="AT204" i="7" s="1"/>
  <c r="AW204" i="7"/>
  <c r="BC204" i="7"/>
  <c r="BL204" i="7"/>
  <c r="BM204" i="7"/>
  <c r="BO204" i="7"/>
  <c r="BT204" i="7"/>
  <c r="CK204" i="7"/>
  <c r="CL204" i="7"/>
  <c r="CQ204" i="7"/>
  <c r="J205" i="7"/>
  <c r="K205" i="7"/>
  <c r="P205" i="7"/>
  <c r="Q205" i="7"/>
  <c r="S205" i="7"/>
  <c r="AB205" i="7"/>
  <c r="AC205" i="7"/>
  <c r="AE205" i="7"/>
  <c r="AK205" i="7"/>
  <c r="AQ205" i="7"/>
  <c r="AT205" i="7" s="1"/>
  <c r="AW205" i="7"/>
  <c r="BC205" i="7"/>
  <c r="BL205" i="7"/>
  <c r="BM205" i="7"/>
  <c r="BO205" i="7"/>
  <c r="BT205" i="7"/>
  <c r="CK205" i="7"/>
  <c r="CL205" i="7"/>
  <c r="CQ205" i="7"/>
  <c r="J206" i="7"/>
  <c r="K206" i="7"/>
  <c r="P206" i="7"/>
  <c r="Q206" i="7"/>
  <c r="S206" i="7"/>
  <c r="AB206" i="7"/>
  <c r="AC206" i="7"/>
  <c r="AE206" i="7"/>
  <c r="AK206" i="7"/>
  <c r="AQ206" i="7"/>
  <c r="AT206" i="7" s="1"/>
  <c r="AU206" i="7"/>
  <c r="AW206" i="7"/>
  <c r="BC206" i="7"/>
  <c r="BL206" i="7"/>
  <c r="BM206" i="7"/>
  <c r="BO206" i="7"/>
  <c r="BT206" i="7"/>
  <c r="CK206" i="7"/>
  <c r="CL206" i="7"/>
  <c r="CQ206" i="7"/>
  <c r="J207" i="7"/>
  <c r="K207" i="7"/>
  <c r="P207" i="7"/>
  <c r="Q207" i="7"/>
  <c r="S207" i="7"/>
  <c r="AB207" i="7"/>
  <c r="AC207" i="7"/>
  <c r="AK207" i="7"/>
  <c r="AN207" i="7" s="1"/>
  <c r="AO207" i="7"/>
  <c r="AQ207" i="7"/>
  <c r="AT207" i="7" s="1"/>
  <c r="AU207" i="7"/>
  <c r="AW207" i="7"/>
  <c r="BC207" i="7"/>
  <c r="BL207" i="7"/>
  <c r="BM207" i="7"/>
  <c r="BO207" i="7"/>
  <c r="BT207" i="7"/>
  <c r="CK207" i="7"/>
  <c r="CL207" i="7"/>
  <c r="CQ207" i="7"/>
  <c r="J208" i="7"/>
  <c r="K208" i="7"/>
  <c r="P208" i="7"/>
  <c r="Q208" i="7"/>
  <c r="S208" i="7"/>
  <c r="AB208" i="7"/>
  <c r="AC208" i="7"/>
  <c r="AE208" i="7"/>
  <c r="AK208" i="7"/>
  <c r="AN208" i="7" s="1"/>
  <c r="AQ208" i="7"/>
  <c r="AT208" i="7" s="1"/>
  <c r="AW208" i="7"/>
  <c r="BC208" i="7"/>
  <c r="BF208" i="7"/>
  <c r="BG208" i="7"/>
  <c r="BL208" i="7"/>
  <c r="BM208" i="7"/>
  <c r="BO208" i="7"/>
  <c r="BZ208" i="7"/>
  <c r="BT208" i="7" s="1"/>
  <c r="CK208" i="7"/>
  <c r="CL208" i="7"/>
  <c r="CQ208" i="7"/>
  <c r="J209" i="7"/>
  <c r="K209" i="7"/>
  <c r="P209" i="7"/>
  <c r="Q209" i="7"/>
  <c r="S209" i="7"/>
  <c r="AB209" i="7"/>
  <c r="AC209" i="7"/>
  <c r="AE209" i="7"/>
  <c r="AK209" i="7"/>
  <c r="AQ209" i="7"/>
  <c r="AT209" i="7" s="1"/>
  <c r="AW209" i="7"/>
  <c r="BC209" i="7"/>
  <c r="BF209" i="7" s="1"/>
  <c r="BL209" i="7"/>
  <c r="BM209" i="7"/>
  <c r="BO209" i="7"/>
  <c r="BT209" i="7"/>
  <c r="CK209" i="7"/>
  <c r="CL209" i="7"/>
  <c r="CQ209" i="7"/>
  <c r="J210" i="7"/>
  <c r="K210" i="7"/>
  <c r="P210" i="7"/>
  <c r="Q210" i="7"/>
  <c r="S210" i="7"/>
  <c r="AB210" i="7"/>
  <c r="AC210" i="7"/>
  <c r="AE210" i="7"/>
  <c r="AK210" i="7"/>
  <c r="AN210" i="7" s="1"/>
  <c r="AQ210" i="7"/>
  <c r="AT210" i="7" s="1"/>
  <c r="AW210" i="7"/>
  <c r="BC210" i="7"/>
  <c r="BF210" i="7" s="1"/>
  <c r="BL210" i="7"/>
  <c r="BM210" i="7"/>
  <c r="BO210" i="7"/>
  <c r="BT210" i="7"/>
  <c r="CK210" i="7"/>
  <c r="CL210" i="7"/>
  <c r="CQ210" i="7"/>
  <c r="J211" i="7"/>
  <c r="K211" i="7"/>
  <c r="P211" i="7"/>
  <c r="Q211" i="7"/>
  <c r="S211" i="7"/>
  <c r="AB211" i="7"/>
  <c r="AC211" i="7"/>
  <c r="AE211" i="7"/>
  <c r="AK211" i="7"/>
  <c r="AN211" i="7" s="1"/>
  <c r="AQ211" i="7"/>
  <c r="AW211" i="7"/>
  <c r="BC211" i="7"/>
  <c r="BF211" i="7" s="1"/>
  <c r="BL211" i="7"/>
  <c r="BM211" i="7"/>
  <c r="BO211" i="7"/>
  <c r="BT211" i="7"/>
  <c r="CK211" i="7"/>
  <c r="CL211" i="7"/>
  <c r="CQ211" i="7"/>
  <c r="J212" i="7"/>
  <c r="K212" i="7"/>
  <c r="P212" i="7"/>
  <c r="Q212" i="7"/>
  <c r="S212" i="7"/>
  <c r="AB212" i="7"/>
  <c r="AC212" i="7"/>
  <c r="AE212" i="7"/>
  <c r="AK212" i="7"/>
  <c r="AN212" i="7" s="1"/>
  <c r="AQ212" i="7"/>
  <c r="AW212" i="7"/>
  <c r="BC212" i="7"/>
  <c r="BF212" i="7" s="1"/>
  <c r="BL212" i="7"/>
  <c r="BM212" i="7"/>
  <c r="BO212" i="7"/>
  <c r="CD212" i="7"/>
  <c r="BT212" i="7" s="1"/>
  <c r="CK212" i="7"/>
  <c r="CL212" i="7"/>
  <c r="CQ212" i="7"/>
  <c r="G213" i="7"/>
  <c r="J213" i="7" s="1"/>
  <c r="K213" i="7"/>
  <c r="M213" i="7"/>
  <c r="P213" i="7" s="1"/>
  <c r="S213" i="7"/>
  <c r="AB213" i="7"/>
  <c r="AC213" i="7"/>
  <c r="AE213" i="7"/>
  <c r="AK213" i="7"/>
  <c r="AN213" i="7" s="1"/>
  <c r="AQ213" i="7"/>
  <c r="AT213" i="7" s="1"/>
  <c r="AW213" i="7"/>
  <c r="BC213" i="7"/>
  <c r="BF213" i="7" s="1"/>
  <c r="BG213" i="7"/>
  <c r="BL213" i="7"/>
  <c r="BM213" i="7"/>
  <c r="BO213" i="7"/>
  <c r="BT213" i="7"/>
  <c r="CK213" i="7"/>
  <c r="CL213" i="7"/>
  <c r="CQ213" i="7"/>
  <c r="J214" i="7"/>
  <c r="K214" i="7"/>
  <c r="P214" i="7"/>
  <c r="Q214" i="7"/>
  <c r="S214" i="7"/>
  <c r="AB214" i="7"/>
  <c r="AC214" i="7"/>
  <c r="AE214" i="7"/>
  <c r="AK214" i="7"/>
  <c r="AN214" i="7" s="1"/>
  <c r="AQ214" i="7"/>
  <c r="AT214" i="7" s="1"/>
  <c r="AW214" i="7"/>
  <c r="BC214" i="7"/>
  <c r="BF214" i="7" s="1"/>
  <c r="BG214" i="7"/>
  <c r="BL214" i="7"/>
  <c r="BM214" i="7"/>
  <c r="BO214" i="7"/>
  <c r="BT214" i="7"/>
  <c r="CK214" i="7"/>
  <c r="CL214" i="7"/>
  <c r="CQ214" i="7"/>
  <c r="J215" i="7"/>
  <c r="K215" i="7"/>
  <c r="P215" i="7"/>
  <c r="Q215" i="7"/>
  <c r="S215" i="7"/>
  <c r="AB215" i="7"/>
  <c r="AC215" i="7"/>
  <c r="AE215" i="7"/>
  <c r="AK215" i="7"/>
  <c r="AQ215" i="7"/>
  <c r="AW215" i="7"/>
  <c r="BC215" i="7"/>
  <c r="BF215" i="7" s="1"/>
  <c r="BL215" i="7"/>
  <c r="BM215" i="7"/>
  <c r="BO215" i="7"/>
  <c r="BT215" i="7"/>
  <c r="CK215" i="7"/>
  <c r="CL215" i="7"/>
  <c r="CQ215" i="7"/>
  <c r="J216" i="7"/>
  <c r="K216" i="7"/>
  <c r="P216" i="7"/>
  <c r="Q216" i="7"/>
  <c r="S216" i="7"/>
  <c r="AB216" i="7"/>
  <c r="AC216" i="7"/>
  <c r="AE216" i="7"/>
  <c r="AK216" i="7"/>
  <c r="AN216" i="7" s="1"/>
  <c r="AO216" i="7"/>
  <c r="AQ216" i="7"/>
  <c r="AT216" i="7" s="1"/>
  <c r="AW216" i="7"/>
  <c r="BC216" i="7"/>
  <c r="BF216" i="7"/>
  <c r="BG216" i="7"/>
  <c r="BL216" i="7"/>
  <c r="BM216" i="7"/>
  <c r="BO216" i="7"/>
  <c r="BT216" i="7"/>
  <c r="CK216" i="7"/>
  <c r="CL216" i="7"/>
  <c r="CQ216" i="7"/>
  <c r="J217" i="7"/>
  <c r="K217" i="7"/>
  <c r="P217" i="7"/>
  <c r="Q217" i="7"/>
  <c r="S217" i="7"/>
  <c r="AB217" i="7"/>
  <c r="AC217" i="7"/>
  <c r="AE217" i="7"/>
  <c r="AK217" i="7"/>
  <c r="AN217" i="7" s="1"/>
  <c r="AQ217" i="7"/>
  <c r="AT217" i="7" s="1"/>
  <c r="AW217" i="7"/>
  <c r="BC217" i="7"/>
  <c r="BL217" i="7"/>
  <c r="BM217" i="7"/>
  <c r="BO217" i="7"/>
  <c r="BT217" i="7"/>
  <c r="CK217" i="7"/>
  <c r="CL217" i="7"/>
  <c r="CQ217" i="7"/>
  <c r="J218" i="7"/>
  <c r="K218" i="7"/>
  <c r="P218" i="7"/>
  <c r="Q218" i="7"/>
  <c r="S218" i="7"/>
  <c r="AB218" i="7"/>
  <c r="AC218" i="7"/>
  <c r="AE218" i="7"/>
  <c r="AK218" i="7"/>
  <c r="AN218" i="7"/>
  <c r="AO218" i="7"/>
  <c r="AQ218" i="7"/>
  <c r="AT218" i="7" s="1"/>
  <c r="AW218" i="7"/>
  <c r="BC218" i="7"/>
  <c r="BL218" i="7"/>
  <c r="BM218" i="7"/>
  <c r="BO218" i="7"/>
  <c r="CC218" i="7"/>
  <c r="BT218" i="7" s="1"/>
  <c r="CK218" i="7"/>
  <c r="CL218" i="7"/>
  <c r="CQ218" i="7"/>
  <c r="J219" i="7"/>
  <c r="K219" i="7"/>
  <c r="P219" i="7"/>
  <c r="Q219" i="7"/>
  <c r="S219" i="7"/>
  <c r="AB219" i="7"/>
  <c r="AC219" i="7"/>
  <c r="AE219" i="7"/>
  <c r="AK219" i="7"/>
  <c r="AN219" i="7" s="1"/>
  <c r="AO219" i="7"/>
  <c r="AQ219" i="7"/>
  <c r="AT219" i="7"/>
  <c r="AU219" i="7"/>
  <c r="AW219" i="7"/>
  <c r="BC219" i="7"/>
  <c r="BF219" i="7" s="1"/>
  <c r="BG219" i="7"/>
  <c r="BL219" i="7"/>
  <c r="BM219" i="7"/>
  <c r="BO219" i="7"/>
  <c r="BT219" i="7"/>
  <c r="CK219" i="7"/>
  <c r="CL219" i="7"/>
  <c r="CQ219" i="7"/>
  <c r="J220" i="7"/>
  <c r="K220" i="7"/>
  <c r="P220" i="7"/>
  <c r="Q220" i="7"/>
  <c r="S220" i="7"/>
  <c r="AB220" i="7"/>
  <c r="AC220" i="7"/>
  <c r="AE220" i="7"/>
  <c r="AK220" i="7"/>
  <c r="AQ220" i="7"/>
  <c r="AT220" i="7" s="1"/>
  <c r="AU220" i="7"/>
  <c r="AW220" i="7"/>
  <c r="BC220" i="7"/>
  <c r="BL220" i="7"/>
  <c r="BM220" i="7"/>
  <c r="BO220" i="7"/>
  <c r="BT220" i="7"/>
  <c r="CK220" i="7"/>
  <c r="CL220" i="7"/>
  <c r="CQ220" i="7"/>
  <c r="J221" i="7"/>
  <c r="K221" i="7"/>
  <c r="P221" i="7"/>
  <c r="Q221" i="7"/>
  <c r="S221" i="7"/>
  <c r="AB221" i="7"/>
  <c r="AC221" i="7"/>
  <c r="AE221" i="7"/>
  <c r="AK221" i="7"/>
  <c r="AN221" i="7" s="1"/>
  <c r="AO221" i="7"/>
  <c r="AQ221" i="7"/>
  <c r="AT221" i="7"/>
  <c r="AU221" i="7"/>
  <c r="AW221" i="7"/>
  <c r="BC221" i="7"/>
  <c r="BF221" i="7" s="1"/>
  <c r="BG221" i="7"/>
  <c r="BL221" i="7"/>
  <c r="BM221" i="7"/>
  <c r="BO221" i="7"/>
  <c r="BT221" i="7"/>
  <c r="CK221" i="7"/>
  <c r="CL221" i="7"/>
  <c r="CQ221" i="7"/>
  <c r="J222" i="7"/>
  <c r="K222" i="7"/>
  <c r="P222" i="7"/>
  <c r="Q222" i="7"/>
  <c r="S222" i="7"/>
  <c r="AB222" i="7"/>
  <c r="AC222" i="7"/>
  <c r="AE222" i="7"/>
  <c r="AK222" i="7"/>
  <c r="AQ222" i="7"/>
  <c r="AT222" i="7" s="1"/>
  <c r="AW222" i="7"/>
  <c r="BC222" i="7"/>
  <c r="BL222" i="7"/>
  <c r="BM222" i="7"/>
  <c r="BO222" i="7"/>
  <c r="BT222" i="7"/>
  <c r="CK222" i="7"/>
  <c r="CL222" i="7"/>
  <c r="CQ222" i="7"/>
  <c r="H223" i="7"/>
  <c r="Y223" i="7"/>
  <c r="Z223" i="7"/>
  <c r="AL223" i="7"/>
  <c r="AR223" i="7"/>
  <c r="BI223" i="7"/>
  <c r="BR223" i="7"/>
  <c r="BW223" i="7"/>
  <c r="BX223" i="7"/>
  <c r="BY223" i="7"/>
  <c r="BZ223" i="7"/>
  <c r="CA223" i="7"/>
  <c r="CB223" i="7"/>
  <c r="CD223" i="7"/>
  <c r="CE223" i="7"/>
  <c r="CF223" i="7"/>
  <c r="CH223" i="7"/>
  <c r="CI223" i="7"/>
  <c r="CN223" i="7"/>
  <c r="CO223" i="7"/>
  <c r="G224" i="7"/>
  <c r="J224" i="7"/>
  <c r="K224" i="7"/>
  <c r="M224" i="7"/>
  <c r="P224" i="7" s="1"/>
  <c r="S224" i="7"/>
  <c r="Y224" i="7"/>
  <c r="AE224" i="7"/>
  <c r="AK224" i="7"/>
  <c r="AN224" i="7" s="1"/>
  <c r="AQ224" i="7"/>
  <c r="AW224" i="7"/>
  <c r="BC224" i="7"/>
  <c r="BF224" i="7" s="1"/>
  <c r="BL224" i="7"/>
  <c r="BM224" i="7"/>
  <c r="BO224" i="7"/>
  <c r="BT224" i="7"/>
  <c r="CK224" i="7"/>
  <c r="CL224" i="7"/>
  <c r="CQ224" i="7"/>
  <c r="G225" i="7"/>
  <c r="J225" i="7" s="1"/>
  <c r="M225" i="7"/>
  <c r="S225" i="7"/>
  <c r="Y225" i="7"/>
  <c r="AB225" i="7" s="1"/>
  <c r="AE225" i="7"/>
  <c r="AK225" i="7"/>
  <c r="AN225" i="7" s="1"/>
  <c r="AO225" i="7"/>
  <c r="AQ225" i="7"/>
  <c r="AT225" i="7" s="1"/>
  <c r="AU225" i="7"/>
  <c r="AW225" i="7"/>
  <c r="BC225" i="7"/>
  <c r="BF225" i="7" s="1"/>
  <c r="BL225" i="7"/>
  <c r="BM225" i="7"/>
  <c r="BO225" i="7"/>
  <c r="BT225" i="7"/>
  <c r="CK225" i="7"/>
  <c r="CL225" i="7"/>
  <c r="CQ225" i="7"/>
  <c r="G226" i="7"/>
  <c r="M226" i="7"/>
  <c r="P226" i="7" s="1"/>
  <c r="S226" i="7"/>
  <c r="Y226" i="7"/>
  <c r="Z226" i="7" s="1"/>
  <c r="AB226" i="7" s="1"/>
  <c r="AE226" i="7"/>
  <c r="AK226" i="7"/>
  <c r="AN226" i="7" s="1"/>
  <c r="AO226" i="7"/>
  <c r="AQ226" i="7"/>
  <c r="AT226" i="7" s="1"/>
  <c r="AW226" i="7"/>
  <c r="BC226" i="7"/>
  <c r="BF226" i="7"/>
  <c r="BG226" i="7"/>
  <c r="BL226" i="7"/>
  <c r="BM226" i="7"/>
  <c r="BO226" i="7"/>
  <c r="BT226" i="7"/>
  <c r="CK226" i="7"/>
  <c r="CL226" i="7"/>
  <c r="CQ226" i="7"/>
  <c r="G227" i="7"/>
  <c r="J227" i="7" s="1"/>
  <c r="M227" i="7"/>
  <c r="P227" i="7" s="1"/>
  <c r="S227" i="7"/>
  <c r="Y227" i="7"/>
  <c r="Z227" i="7" s="1"/>
  <c r="AE227" i="7"/>
  <c r="AK227" i="7"/>
  <c r="AQ227" i="7"/>
  <c r="AW227" i="7"/>
  <c r="BC227" i="7"/>
  <c r="BF227" i="7" s="1"/>
  <c r="BL227" i="7"/>
  <c r="BM227" i="7"/>
  <c r="BO227" i="7"/>
  <c r="BT227" i="7"/>
  <c r="CK227" i="7"/>
  <c r="CL227" i="7"/>
  <c r="CQ227" i="7"/>
  <c r="G228" i="7"/>
  <c r="J228" i="7" s="1"/>
  <c r="K228" i="7"/>
  <c r="M228" i="7"/>
  <c r="P228" i="7" s="1"/>
  <c r="S228" i="7"/>
  <c r="Y228" i="7"/>
  <c r="AB228" i="7"/>
  <c r="AC228" i="7"/>
  <c r="AE228" i="7"/>
  <c r="AK228" i="7"/>
  <c r="AN228" i="7" s="1"/>
  <c r="AO228" i="7"/>
  <c r="AQ228" i="7"/>
  <c r="AT228" i="7"/>
  <c r="AU228" i="7"/>
  <c r="AW228" i="7"/>
  <c r="BC228" i="7"/>
  <c r="BF228" i="7" s="1"/>
  <c r="BG228" i="7"/>
  <c r="BL228" i="7"/>
  <c r="BM228" i="7"/>
  <c r="BO228" i="7"/>
  <c r="BT228" i="7"/>
  <c r="CK228" i="7"/>
  <c r="CL228" i="7"/>
  <c r="CQ228" i="7"/>
  <c r="G229" i="7"/>
  <c r="M229" i="7"/>
  <c r="P229" i="7" s="1"/>
  <c r="S229" i="7"/>
  <c r="Y229" i="7"/>
  <c r="Z229" i="7" s="1"/>
  <c r="AB229" i="7" s="1"/>
  <c r="AE229" i="7"/>
  <c r="AK229" i="7"/>
  <c r="AQ229" i="7"/>
  <c r="AT229" i="7" s="1"/>
  <c r="AW229" i="7"/>
  <c r="BC229" i="7"/>
  <c r="BL229" i="7"/>
  <c r="BM229" i="7"/>
  <c r="BO229" i="7"/>
  <c r="BT229" i="7"/>
  <c r="CK229" i="7"/>
  <c r="CL229" i="7"/>
  <c r="CQ229" i="7"/>
  <c r="G230" i="7"/>
  <c r="J230" i="7" s="1"/>
  <c r="K230" i="7"/>
  <c r="M230" i="7"/>
  <c r="P230" i="7"/>
  <c r="Q230" i="7"/>
  <c r="S230" i="7"/>
  <c r="Y230" i="7"/>
  <c r="Z230" i="7" s="1"/>
  <c r="AB230" i="7" s="1"/>
  <c r="AE230" i="7"/>
  <c r="AK230" i="7"/>
  <c r="AN230" i="7" s="1"/>
  <c r="AO230" i="7"/>
  <c r="AQ230" i="7"/>
  <c r="AT230" i="7"/>
  <c r="AU230" i="7"/>
  <c r="AW230" i="7"/>
  <c r="BC230" i="7"/>
  <c r="BF230" i="7" s="1"/>
  <c r="BG230" i="7"/>
  <c r="BL230" i="7"/>
  <c r="BM230" i="7"/>
  <c r="BO230" i="7"/>
  <c r="BT230" i="7"/>
  <c r="CK230" i="7"/>
  <c r="CL230" i="7"/>
  <c r="CQ230" i="7"/>
  <c r="G231" i="7"/>
  <c r="M231" i="7"/>
  <c r="P231" i="7" s="1"/>
  <c r="Q231" i="7"/>
  <c r="S231" i="7"/>
  <c r="Y231" i="7"/>
  <c r="AE231" i="7"/>
  <c r="AK231" i="7"/>
  <c r="AN231" i="7" s="1"/>
  <c r="AQ231" i="7"/>
  <c r="AT231" i="7" s="1"/>
  <c r="AW231" i="7"/>
  <c r="BC231" i="7"/>
  <c r="BL231" i="7"/>
  <c r="BM231" i="7"/>
  <c r="BO231" i="7"/>
  <c r="BT231" i="7"/>
  <c r="CK231" i="7"/>
  <c r="CL231" i="7"/>
  <c r="CQ231" i="7"/>
  <c r="G232" i="7"/>
  <c r="J232" i="7"/>
  <c r="K232" i="7"/>
  <c r="M232" i="7"/>
  <c r="P232" i="7" s="1"/>
  <c r="S232" i="7"/>
  <c r="Y232" i="7"/>
  <c r="Z232" i="7" s="1"/>
  <c r="AB232" i="7" s="1"/>
  <c r="AE232" i="7"/>
  <c r="AK232" i="7"/>
  <c r="AN232" i="7" s="1"/>
  <c r="AQ232" i="7"/>
  <c r="AT232" i="7" s="1"/>
  <c r="AW232" i="7"/>
  <c r="BC232" i="7"/>
  <c r="BF232" i="7" s="1"/>
  <c r="BG232" i="7"/>
  <c r="BL232" i="7"/>
  <c r="BM232" i="7"/>
  <c r="BO232" i="7"/>
  <c r="BT232" i="7"/>
  <c r="CK232" i="7"/>
  <c r="CL232" i="7"/>
  <c r="CQ232" i="7"/>
  <c r="G233" i="7"/>
  <c r="M233" i="7"/>
  <c r="S233" i="7"/>
  <c r="Y233" i="7"/>
  <c r="Z233" i="7" s="1"/>
  <c r="AE233" i="7"/>
  <c r="AK233" i="7"/>
  <c r="AN233" i="7" s="1"/>
  <c r="AQ233" i="7"/>
  <c r="AT233" i="7" s="1"/>
  <c r="AW233" i="7"/>
  <c r="BC233" i="7"/>
  <c r="BL233" i="7"/>
  <c r="BM233" i="7"/>
  <c r="BO233" i="7"/>
  <c r="BT233" i="7"/>
  <c r="CK233" i="7"/>
  <c r="CL233" i="7"/>
  <c r="CQ233" i="7"/>
  <c r="G234" i="7"/>
  <c r="J234" i="7"/>
  <c r="K234" i="7"/>
  <c r="M234" i="7"/>
  <c r="P234" i="7" s="1"/>
  <c r="S234" i="7"/>
  <c r="Y234" i="7"/>
  <c r="AE234" i="7"/>
  <c r="AK234" i="7"/>
  <c r="AN234" i="7" s="1"/>
  <c r="AQ234" i="7"/>
  <c r="AW234" i="7"/>
  <c r="BC234" i="7"/>
  <c r="BF234" i="7" s="1"/>
  <c r="BL234" i="7"/>
  <c r="BM234" i="7"/>
  <c r="BO234" i="7"/>
  <c r="BT234" i="7"/>
  <c r="CK234" i="7"/>
  <c r="CL234" i="7"/>
  <c r="CQ234" i="7"/>
  <c r="G235" i="7"/>
  <c r="J235" i="7" s="1"/>
  <c r="M235" i="7"/>
  <c r="S235" i="7"/>
  <c r="Y235" i="7"/>
  <c r="AB235" i="7" s="1"/>
  <c r="AE235" i="7"/>
  <c r="AK235" i="7"/>
  <c r="AN235" i="7" s="1"/>
  <c r="AO235" i="7"/>
  <c r="AQ235" i="7"/>
  <c r="AT235" i="7" s="1"/>
  <c r="AU235" i="7"/>
  <c r="AW235" i="7"/>
  <c r="BC235" i="7"/>
  <c r="BF235" i="7" s="1"/>
  <c r="BL235" i="7"/>
  <c r="BM235" i="7"/>
  <c r="BO235" i="7"/>
  <c r="BT235" i="7"/>
  <c r="CK235" i="7"/>
  <c r="CL235" i="7"/>
  <c r="CQ235" i="7"/>
  <c r="G236" i="7"/>
  <c r="M236" i="7"/>
  <c r="P236" i="7" s="1"/>
  <c r="S236" i="7"/>
  <c r="Y236" i="7"/>
  <c r="AB236" i="7" s="1"/>
  <c r="AE236" i="7"/>
  <c r="AK236" i="7"/>
  <c r="AQ236" i="7"/>
  <c r="AT236" i="7" s="1"/>
  <c r="AW236" i="7"/>
  <c r="BC236" i="7"/>
  <c r="BL236" i="7"/>
  <c r="BM236" i="7"/>
  <c r="BO236" i="7"/>
  <c r="BT236" i="7"/>
  <c r="CK236" i="7"/>
  <c r="CL236" i="7"/>
  <c r="CQ236" i="7"/>
  <c r="G237" i="7"/>
  <c r="J237" i="7" s="1"/>
  <c r="K237" i="7"/>
  <c r="M237" i="7"/>
  <c r="P237" i="7"/>
  <c r="Q237" i="7"/>
  <c r="S237" i="7"/>
  <c r="Y237" i="7"/>
  <c r="AB237" i="7" s="1"/>
  <c r="AC237" i="7"/>
  <c r="AE237" i="7"/>
  <c r="AK237" i="7"/>
  <c r="AN237" i="7" s="1"/>
  <c r="AQ237" i="7"/>
  <c r="AT237" i="7" s="1"/>
  <c r="AW237" i="7"/>
  <c r="BC237" i="7"/>
  <c r="BF237" i="7" s="1"/>
  <c r="BG237" i="7"/>
  <c r="BL237" i="7"/>
  <c r="BM237" i="7"/>
  <c r="BO237" i="7"/>
  <c r="BT237" i="7"/>
  <c r="CK237" i="7"/>
  <c r="CL237" i="7"/>
  <c r="CQ237" i="7"/>
  <c r="G238" i="7"/>
  <c r="J238" i="7" s="1"/>
  <c r="M238" i="7"/>
  <c r="P238" i="7" s="1"/>
  <c r="S238" i="7"/>
  <c r="Y238" i="7"/>
  <c r="AB238" i="7" s="1"/>
  <c r="AC238" i="7"/>
  <c r="AE238" i="7"/>
  <c r="AK238" i="7"/>
  <c r="AN238" i="7" s="1"/>
  <c r="AQ238" i="7"/>
  <c r="AT238" i="7" s="1"/>
  <c r="AU238" i="7"/>
  <c r="AW238" i="7"/>
  <c r="BC238" i="7"/>
  <c r="BF238" i="7" s="1"/>
  <c r="BL238" i="7"/>
  <c r="BM238" i="7"/>
  <c r="BO238" i="7"/>
  <c r="CC238" i="7"/>
  <c r="BT238" i="7" s="1"/>
  <c r="CK238" i="7"/>
  <c r="CL238" i="7"/>
  <c r="CQ238" i="7"/>
  <c r="G239" i="7"/>
  <c r="M239" i="7"/>
  <c r="P239" i="7" s="1"/>
  <c r="S239" i="7"/>
  <c r="Y239" i="7"/>
  <c r="AB239" i="7" s="1"/>
  <c r="AE239" i="7"/>
  <c r="AK239" i="7"/>
  <c r="AQ239" i="7"/>
  <c r="AT239" i="7" s="1"/>
  <c r="AW239" i="7"/>
  <c r="BC239" i="7"/>
  <c r="BL239" i="7"/>
  <c r="BM239" i="7"/>
  <c r="BO239" i="7"/>
  <c r="BT239" i="7"/>
  <c r="CK239" i="7"/>
  <c r="CL239" i="7"/>
  <c r="CQ239" i="7"/>
  <c r="G240" i="7"/>
  <c r="J240" i="7" s="1"/>
  <c r="K240" i="7"/>
  <c r="M240" i="7"/>
  <c r="P240" i="7"/>
  <c r="Q240" i="7"/>
  <c r="S240" i="7"/>
  <c r="Y240" i="7"/>
  <c r="AE240" i="7"/>
  <c r="AK240" i="7"/>
  <c r="AN240" i="7" s="1"/>
  <c r="AO240" i="7"/>
  <c r="AQ240" i="7"/>
  <c r="AT240" i="7"/>
  <c r="AU240" i="7"/>
  <c r="AW240" i="7"/>
  <c r="BC240" i="7"/>
  <c r="BF240" i="7" s="1"/>
  <c r="BL240" i="7"/>
  <c r="BM240" i="7"/>
  <c r="BO240" i="7"/>
  <c r="BT240" i="7"/>
  <c r="CK240" i="7"/>
  <c r="CL240" i="7"/>
  <c r="CQ240" i="7"/>
  <c r="G241" i="7"/>
  <c r="J241" i="7" s="1"/>
  <c r="M241" i="7"/>
  <c r="S241" i="7"/>
  <c r="Y241" i="7"/>
  <c r="AB241" i="7" s="1"/>
  <c r="AE241" i="7"/>
  <c r="AK241" i="7"/>
  <c r="AN241" i="7" s="1"/>
  <c r="AQ241" i="7"/>
  <c r="AT241" i="7" s="1"/>
  <c r="AW241" i="7"/>
  <c r="BC241" i="7"/>
  <c r="BL241" i="7"/>
  <c r="BM241" i="7"/>
  <c r="BO241" i="7"/>
  <c r="BT241" i="7"/>
  <c r="CK241" i="7"/>
  <c r="CL241" i="7"/>
  <c r="CQ241" i="7"/>
  <c r="G242" i="7"/>
  <c r="J242" i="7" s="1"/>
  <c r="K242" i="7"/>
  <c r="M242" i="7"/>
  <c r="P242" i="7" s="1"/>
  <c r="Q242" i="7"/>
  <c r="S242" i="7"/>
  <c r="Y242" i="7"/>
  <c r="AB242" i="7" s="1"/>
  <c r="AE242" i="7"/>
  <c r="AK242" i="7"/>
  <c r="AN242" i="7" s="1"/>
  <c r="AQ242" i="7"/>
  <c r="AT242" i="7" s="1"/>
  <c r="AW242" i="7"/>
  <c r="BC242" i="7"/>
  <c r="BF242" i="7" s="1"/>
  <c r="BL242" i="7"/>
  <c r="BM242" i="7"/>
  <c r="BO242" i="7"/>
  <c r="BT242" i="7"/>
  <c r="CK242" i="7"/>
  <c r="CL242" i="7"/>
  <c r="CQ242" i="7"/>
  <c r="H243" i="7"/>
  <c r="AL243" i="7"/>
  <c r="AR243" i="7"/>
  <c r="BI243" i="7"/>
  <c r="BR243" i="7"/>
  <c r="BW243" i="7"/>
  <c r="BX243" i="7"/>
  <c r="BY243" i="7"/>
  <c r="BZ243" i="7"/>
  <c r="CA243" i="7"/>
  <c r="CB243" i="7"/>
  <c r="CD243" i="7"/>
  <c r="CE243" i="7"/>
  <c r="CF243" i="7"/>
  <c r="CH243" i="7"/>
  <c r="CI243" i="7"/>
  <c r="CN243" i="7"/>
  <c r="CO243" i="7"/>
  <c r="G244" i="7"/>
  <c r="J244" i="7" s="1"/>
  <c r="K244" i="7"/>
  <c r="M244" i="7"/>
  <c r="P244" i="7" s="1"/>
  <c r="S244" i="7"/>
  <c r="Y244" i="7"/>
  <c r="Z244" i="7"/>
  <c r="AB244" i="7" s="1"/>
  <c r="AE244" i="7"/>
  <c r="AK244" i="7"/>
  <c r="AN244" i="7" s="1"/>
  <c r="AQ244" i="7"/>
  <c r="AT244" i="7" s="1"/>
  <c r="AW244" i="7"/>
  <c r="BC244" i="7"/>
  <c r="BF244" i="7" s="1"/>
  <c r="BG244" i="7"/>
  <c r="BL244" i="7"/>
  <c r="BM244" i="7"/>
  <c r="BO244" i="7"/>
  <c r="BT244" i="7"/>
  <c r="CK244" i="7"/>
  <c r="CL244" i="7"/>
  <c r="CQ244" i="7"/>
  <c r="G245" i="7"/>
  <c r="J245" i="7" s="1"/>
  <c r="M245" i="7"/>
  <c r="P245" i="7" s="1"/>
  <c r="S245" i="7"/>
  <c r="Y245" i="7"/>
  <c r="AB245" i="7" s="1"/>
  <c r="AC245" i="7"/>
  <c r="AE245" i="7"/>
  <c r="AK245" i="7"/>
  <c r="AN245" i="7" s="1"/>
  <c r="AQ245" i="7"/>
  <c r="AT245" i="7" s="1"/>
  <c r="AU245" i="7"/>
  <c r="AW245" i="7"/>
  <c r="BC245" i="7"/>
  <c r="BF245" i="7" s="1"/>
  <c r="BL245" i="7"/>
  <c r="BM245" i="7"/>
  <c r="BO245" i="7"/>
  <c r="BT245" i="7"/>
  <c r="CK245" i="7"/>
  <c r="CL245" i="7"/>
  <c r="CQ245" i="7"/>
  <c r="G246" i="7"/>
  <c r="J246" i="7" s="1"/>
  <c r="M246" i="7"/>
  <c r="P246" i="7" s="1"/>
  <c r="S246" i="7"/>
  <c r="Y246" i="7"/>
  <c r="AB246" i="7" s="1"/>
  <c r="AE246" i="7"/>
  <c r="AK246" i="7"/>
  <c r="AN246" i="7"/>
  <c r="AO246" i="7"/>
  <c r="AQ246" i="7"/>
  <c r="AT246" i="7" s="1"/>
  <c r="AW246" i="7"/>
  <c r="BC246" i="7"/>
  <c r="BF246" i="7" s="1"/>
  <c r="BL246" i="7"/>
  <c r="BM246" i="7"/>
  <c r="BO246" i="7"/>
  <c r="BT246" i="7"/>
  <c r="CK246" i="7"/>
  <c r="CL246" i="7"/>
  <c r="CQ246" i="7"/>
  <c r="G247" i="7"/>
  <c r="J247" i="7" s="1"/>
  <c r="K247" i="7"/>
  <c r="M247" i="7"/>
  <c r="P247" i="7" s="1"/>
  <c r="S247" i="7"/>
  <c r="Y247" i="7"/>
  <c r="AB247" i="7"/>
  <c r="AC247" i="7"/>
  <c r="AE247" i="7"/>
  <c r="AK247" i="7"/>
  <c r="AN247" i="7" s="1"/>
  <c r="AQ247" i="7"/>
  <c r="AT247" i="7" s="1"/>
  <c r="AW247" i="7"/>
  <c r="BC247" i="7"/>
  <c r="BF247" i="7" s="1"/>
  <c r="BL247" i="7"/>
  <c r="BM247" i="7"/>
  <c r="BO247" i="7"/>
  <c r="BT247" i="7"/>
  <c r="CK247" i="7"/>
  <c r="CL247" i="7"/>
  <c r="CQ247" i="7"/>
  <c r="G248" i="7"/>
  <c r="J248" i="7" s="1"/>
  <c r="M248" i="7"/>
  <c r="P248" i="7" s="1"/>
  <c r="Q248" i="7"/>
  <c r="S248" i="7"/>
  <c r="Y248" i="7"/>
  <c r="AB248" i="7" s="1"/>
  <c r="AE248" i="7"/>
  <c r="AK248" i="7"/>
  <c r="AN248" i="7" s="1"/>
  <c r="AQ248" i="7"/>
  <c r="AT248" i="7" s="1"/>
  <c r="AW248" i="7"/>
  <c r="BC248" i="7"/>
  <c r="BF248" i="7" s="1"/>
  <c r="BG248" i="7"/>
  <c r="BL248" i="7"/>
  <c r="BM248" i="7"/>
  <c r="BO248" i="7"/>
  <c r="BT248" i="7"/>
  <c r="CK248" i="7"/>
  <c r="CL248" i="7"/>
  <c r="CQ248" i="7"/>
  <c r="G249" i="7"/>
  <c r="J249" i="7" s="1"/>
  <c r="M249" i="7"/>
  <c r="P249" i="7" s="1"/>
  <c r="S249" i="7"/>
  <c r="Y249" i="7"/>
  <c r="AB249" i="7" s="1"/>
  <c r="AC249" i="7"/>
  <c r="AE249" i="7"/>
  <c r="AK249" i="7"/>
  <c r="AN249" i="7" s="1"/>
  <c r="AQ249" i="7"/>
  <c r="AT249" i="7" s="1"/>
  <c r="AU249" i="7"/>
  <c r="AW249" i="7"/>
  <c r="BC249" i="7"/>
  <c r="BF249" i="7" s="1"/>
  <c r="BL249" i="7"/>
  <c r="BM249" i="7"/>
  <c r="BO249" i="7"/>
  <c r="CC249" i="7"/>
  <c r="BT249" i="7" s="1"/>
  <c r="CK249" i="7"/>
  <c r="CL249" i="7"/>
  <c r="CQ249" i="7"/>
  <c r="G250" i="7"/>
  <c r="J250" i="7" s="1"/>
  <c r="K250" i="7"/>
  <c r="M250" i="7"/>
  <c r="P250" i="7" s="1"/>
  <c r="S250" i="7"/>
  <c r="Y250" i="7"/>
  <c r="AB250" i="7" s="1"/>
  <c r="AC250" i="7"/>
  <c r="AE250" i="7"/>
  <c r="AK250" i="7"/>
  <c r="AN250" i="7" s="1"/>
  <c r="AQ250" i="7"/>
  <c r="AT250" i="7" s="1"/>
  <c r="AU250" i="7"/>
  <c r="AW250" i="7"/>
  <c r="BC250" i="7"/>
  <c r="BF250" i="7" s="1"/>
  <c r="BL250" i="7"/>
  <c r="BM250" i="7"/>
  <c r="BO250" i="7"/>
  <c r="BT250" i="7"/>
  <c r="CK250" i="7"/>
  <c r="CL250" i="7"/>
  <c r="CQ250" i="7"/>
  <c r="G251" i="7"/>
  <c r="J251" i="7" s="1"/>
  <c r="M251" i="7"/>
  <c r="P251" i="7" s="1"/>
  <c r="S251" i="7"/>
  <c r="Y251" i="7"/>
  <c r="AB251" i="7" s="1"/>
  <c r="AC251" i="7"/>
  <c r="AE251" i="7"/>
  <c r="AK251" i="7"/>
  <c r="AN251" i="7" s="1"/>
  <c r="AQ251" i="7"/>
  <c r="AT251" i="7" s="1"/>
  <c r="AU251" i="7"/>
  <c r="AW251" i="7"/>
  <c r="BC251" i="7"/>
  <c r="BF251" i="7" s="1"/>
  <c r="BL251" i="7"/>
  <c r="BM251" i="7"/>
  <c r="BO251" i="7"/>
  <c r="BT251" i="7"/>
  <c r="CK251" i="7"/>
  <c r="CL251" i="7"/>
  <c r="CQ251" i="7"/>
  <c r="G252" i="7"/>
  <c r="J252" i="7" s="1"/>
  <c r="M252" i="7"/>
  <c r="P252" i="7" s="1"/>
  <c r="S252" i="7"/>
  <c r="Y252" i="7"/>
  <c r="AB252" i="7" s="1"/>
  <c r="AE252" i="7"/>
  <c r="AK252" i="7"/>
  <c r="AN252" i="7"/>
  <c r="AO252" i="7"/>
  <c r="AQ252" i="7"/>
  <c r="AT252" i="7" s="1"/>
  <c r="AW252" i="7"/>
  <c r="BC252" i="7"/>
  <c r="BF252" i="7" s="1"/>
  <c r="BL252" i="7"/>
  <c r="BM252" i="7"/>
  <c r="BO252" i="7"/>
  <c r="BT252" i="7"/>
  <c r="CK252" i="7"/>
  <c r="CL252" i="7"/>
  <c r="CQ252" i="7"/>
  <c r="G253" i="7"/>
  <c r="J253" i="7" s="1"/>
  <c r="K253" i="7"/>
  <c r="M253" i="7"/>
  <c r="P253" i="7" s="1"/>
  <c r="Q253" i="7"/>
  <c r="S253" i="7"/>
  <c r="Y253" i="7"/>
  <c r="Z253" i="7" s="1"/>
  <c r="AE253" i="7"/>
  <c r="AK253" i="7"/>
  <c r="AN253" i="7" s="1"/>
  <c r="AQ253" i="7"/>
  <c r="AT253" i="7" s="1"/>
  <c r="AW253" i="7"/>
  <c r="BC253" i="7"/>
  <c r="BF253" i="7" s="1"/>
  <c r="BG253" i="7"/>
  <c r="BL253" i="7"/>
  <c r="BM253" i="7"/>
  <c r="BO253" i="7"/>
  <c r="BT253" i="7"/>
  <c r="CK253" i="7"/>
  <c r="CL253" i="7"/>
  <c r="CQ253" i="7"/>
  <c r="G254" i="7"/>
  <c r="J254" i="7" s="1"/>
  <c r="K254" i="7"/>
  <c r="M254" i="7"/>
  <c r="P254" i="7" s="1"/>
  <c r="S254" i="7"/>
  <c r="Y254" i="7"/>
  <c r="Z254" i="7" s="1"/>
  <c r="AB254" i="7" s="1"/>
  <c r="AE254" i="7"/>
  <c r="AK254" i="7"/>
  <c r="AN254" i="7"/>
  <c r="AO254" i="7"/>
  <c r="AQ254" i="7"/>
  <c r="AT254" i="7" s="1"/>
  <c r="AW254" i="7"/>
  <c r="BC254" i="7"/>
  <c r="BF254" i="7" s="1"/>
  <c r="BL254" i="7"/>
  <c r="BM254" i="7"/>
  <c r="BO254" i="7"/>
  <c r="BT254" i="7"/>
  <c r="CK254" i="7"/>
  <c r="CL254" i="7"/>
  <c r="CQ254" i="7"/>
  <c r="G255" i="7"/>
  <c r="J255" i="7" s="1"/>
  <c r="K255" i="7"/>
  <c r="M255" i="7"/>
  <c r="P255" i="7" s="1"/>
  <c r="Q255" i="7"/>
  <c r="S255" i="7"/>
  <c r="Y255" i="7"/>
  <c r="Z255" i="7" s="1"/>
  <c r="AE255" i="7"/>
  <c r="AK255" i="7"/>
  <c r="AN255" i="7" s="1"/>
  <c r="AQ255" i="7"/>
  <c r="AT255" i="7" s="1"/>
  <c r="AW255" i="7"/>
  <c r="BC255" i="7"/>
  <c r="BF255" i="7" s="1"/>
  <c r="BG255" i="7"/>
  <c r="BL255" i="7"/>
  <c r="BM255" i="7"/>
  <c r="BO255" i="7"/>
  <c r="BT255" i="7"/>
  <c r="CK255" i="7"/>
  <c r="CL255" i="7"/>
  <c r="CQ255" i="7"/>
  <c r="G256" i="7"/>
  <c r="J256" i="7" s="1"/>
  <c r="K256" i="7"/>
  <c r="M256" i="7"/>
  <c r="P256" i="7" s="1"/>
  <c r="S256" i="7"/>
  <c r="Y256" i="7"/>
  <c r="Z256" i="7" s="1"/>
  <c r="AB256" i="7" s="1"/>
  <c r="AE256" i="7"/>
  <c r="AK256" i="7"/>
  <c r="AN256" i="7"/>
  <c r="AO256" i="7"/>
  <c r="AQ256" i="7"/>
  <c r="AT256" i="7" s="1"/>
  <c r="AW256" i="7"/>
  <c r="BC256" i="7"/>
  <c r="BF256" i="7" s="1"/>
  <c r="BL256" i="7"/>
  <c r="BM256" i="7"/>
  <c r="BO256" i="7"/>
  <c r="BT256" i="7"/>
  <c r="CK256" i="7"/>
  <c r="CL256" i="7"/>
  <c r="CQ256" i="7"/>
  <c r="G257" i="7"/>
  <c r="J257" i="7" s="1"/>
  <c r="K257" i="7"/>
  <c r="M257" i="7"/>
  <c r="P257" i="7" s="1"/>
  <c r="Q257" i="7"/>
  <c r="S257" i="7"/>
  <c r="Y257" i="7"/>
  <c r="Z257" i="7" s="1"/>
  <c r="AE257" i="7"/>
  <c r="AK257" i="7"/>
  <c r="AN257" i="7" s="1"/>
  <c r="AQ257" i="7"/>
  <c r="AT257" i="7" s="1"/>
  <c r="AW257" i="7"/>
  <c r="BC257" i="7"/>
  <c r="BF257" i="7" s="1"/>
  <c r="BG257" i="7"/>
  <c r="BL257" i="7"/>
  <c r="BM257" i="7"/>
  <c r="BO257" i="7"/>
  <c r="BT257" i="7"/>
  <c r="CF257" i="7"/>
  <c r="CK257" i="7"/>
  <c r="CL257" i="7"/>
  <c r="CQ257" i="7"/>
  <c r="G258" i="7"/>
  <c r="J258" i="7" s="1"/>
  <c r="M258" i="7"/>
  <c r="P258" i="7" s="1"/>
  <c r="S258" i="7"/>
  <c r="Y258" i="7"/>
  <c r="Z258" i="7" s="1"/>
  <c r="AB258" i="7" s="1"/>
  <c r="AE258" i="7"/>
  <c r="AK258" i="7"/>
  <c r="AN258" i="7" s="1"/>
  <c r="AQ258" i="7"/>
  <c r="AT258" i="7" s="1"/>
  <c r="AW258" i="7"/>
  <c r="BC258" i="7"/>
  <c r="BF258" i="7" s="1"/>
  <c r="BL258" i="7"/>
  <c r="BM258" i="7"/>
  <c r="BO258" i="7"/>
  <c r="CB258" i="7"/>
  <c r="CD258" i="7"/>
  <c r="CD267" i="7" s="1"/>
  <c r="CK258" i="7"/>
  <c r="CL258" i="7"/>
  <c r="CQ258" i="7"/>
  <c r="G259" i="7"/>
  <c r="J259" i="7" s="1"/>
  <c r="M259" i="7"/>
  <c r="P259" i="7" s="1"/>
  <c r="Q259" i="7"/>
  <c r="S259" i="7"/>
  <c r="Y259" i="7"/>
  <c r="AB259" i="7" s="1"/>
  <c r="AE259" i="7"/>
  <c r="AK259" i="7"/>
  <c r="AN259" i="7" s="1"/>
  <c r="AQ259" i="7"/>
  <c r="AT259" i="7" s="1"/>
  <c r="AW259" i="7"/>
  <c r="BC259" i="7"/>
  <c r="BF259" i="7" s="1"/>
  <c r="BL259" i="7"/>
  <c r="BM259" i="7"/>
  <c r="BO259" i="7"/>
  <c r="BT259" i="7"/>
  <c r="CK259" i="7"/>
  <c r="CL259" i="7"/>
  <c r="CQ259" i="7"/>
  <c r="G260" i="7"/>
  <c r="J260" i="7" s="1"/>
  <c r="K260" i="7"/>
  <c r="M260" i="7"/>
  <c r="P260" i="7" s="1"/>
  <c r="S260" i="7"/>
  <c r="Y260" i="7"/>
  <c r="AB260" i="7"/>
  <c r="AC260" i="7"/>
  <c r="AE260" i="7"/>
  <c r="AK260" i="7"/>
  <c r="AN260" i="7" s="1"/>
  <c r="AO260" i="7"/>
  <c r="AQ260" i="7"/>
  <c r="AT260" i="7"/>
  <c r="AU260" i="7"/>
  <c r="AW260" i="7"/>
  <c r="BC260" i="7"/>
  <c r="BF260" i="7" s="1"/>
  <c r="BG260" i="7"/>
  <c r="BL260" i="7"/>
  <c r="BM260" i="7"/>
  <c r="BO260" i="7"/>
  <c r="BT260" i="7"/>
  <c r="CK260" i="7"/>
  <c r="CL260" i="7"/>
  <c r="CQ260" i="7"/>
  <c r="G261" i="7"/>
  <c r="J261" i="7" s="1"/>
  <c r="M261" i="7"/>
  <c r="P261" i="7" s="1"/>
  <c r="Q261" i="7"/>
  <c r="S261" i="7"/>
  <c r="Y261" i="7"/>
  <c r="AB261" i="7" s="1"/>
  <c r="AE261" i="7"/>
  <c r="AK261" i="7"/>
  <c r="AN261" i="7" s="1"/>
  <c r="AQ261" i="7"/>
  <c r="AT261" i="7" s="1"/>
  <c r="AW261" i="7"/>
  <c r="BC261" i="7"/>
  <c r="BF261" i="7" s="1"/>
  <c r="BL261" i="7"/>
  <c r="BM261" i="7"/>
  <c r="BO261" i="7"/>
  <c r="BT261" i="7"/>
  <c r="CK261" i="7"/>
  <c r="CL261" i="7"/>
  <c r="CQ261" i="7"/>
  <c r="G262" i="7"/>
  <c r="J262" i="7"/>
  <c r="K262" i="7"/>
  <c r="M262" i="7"/>
  <c r="P262" i="7" s="1"/>
  <c r="S262" i="7"/>
  <c r="Y262" i="7"/>
  <c r="AB262" i="7" s="1"/>
  <c r="AE262" i="7"/>
  <c r="AE267" i="7" s="1"/>
  <c r="AK262" i="7"/>
  <c r="AN262" i="7" s="1"/>
  <c r="AQ262" i="7"/>
  <c r="AT262" i="7" s="1"/>
  <c r="AW262" i="7"/>
  <c r="BC262" i="7"/>
  <c r="BF262" i="7" s="1"/>
  <c r="BL262" i="7"/>
  <c r="BM262" i="7"/>
  <c r="BO262" i="7"/>
  <c r="BT262" i="7"/>
  <c r="CK262" i="7"/>
  <c r="CL262" i="7"/>
  <c r="CQ262" i="7"/>
  <c r="G263" i="7"/>
  <c r="J263" i="7" s="1"/>
  <c r="M263" i="7"/>
  <c r="P263" i="7" s="1"/>
  <c r="S263" i="7"/>
  <c r="Y263" i="7"/>
  <c r="Z263" i="7" s="1"/>
  <c r="AB263" i="7" s="1"/>
  <c r="AE263" i="7"/>
  <c r="AK263" i="7"/>
  <c r="AN263" i="7" s="1"/>
  <c r="AQ263" i="7"/>
  <c r="AT263" i="7" s="1"/>
  <c r="AW263" i="7"/>
  <c r="BC263" i="7"/>
  <c r="BF263" i="7" s="1"/>
  <c r="BL263" i="7"/>
  <c r="BM263" i="7"/>
  <c r="BO263" i="7"/>
  <c r="BT263" i="7"/>
  <c r="CK263" i="7"/>
  <c r="CL263" i="7"/>
  <c r="CQ263" i="7"/>
  <c r="G264" i="7"/>
  <c r="J264" i="7" s="1"/>
  <c r="M264" i="7"/>
  <c r="P264" i="7" s="1"/>
  <c r="S264" i="7"/>
  <c r="Y264" i="7"/>
  <c r="Z264" i="7" s="1"/>
  <c r="AB264" i="7" s="1"/>
  <c r="AE264" i="7"/>
  <c r="AK264" i="7"/>
  <c r="AN264" i="7" s="1"/>
  <c r="AQ264" i="7"/>
  <c r="AT264" i="7" s="1"/>
  <c r="AW264" i="7"/>
  <c r="BC264" i="7"/>
  <c r="BF264" i="7" s="1"/>
  <c r="BL264" i="7"/>
  <c r="BM264" i="7"/>
  <c r="BO264" i="7"/>
  <c r="BT264" i="7"/>
  <c r="CK264" i="7"/>
  <c r="CL264" i="7"/>
  <c r="CQ264" i="7"/>
  <c r="G265" i="7"/>
  <c r="J265" i="7" s="1"/>
  <c r="M265" i="7"/>
  <c r="P265" i="7" s="1"/>
  <c r="S265" i="7"/>
  <c r="Y265" i="7"/>
  <c r="Z265" i="7" s="1"/>
  <c r="AB265" i="7" s="1"/>
  <c r="AE265" i="7"/>
  <c r="AK265" i="7"/>
  <c r="AN265" i="7" s="1"/>
  <c r="AQ265" i="7"/>
  <c r="AT265" i="7" s="1"/>
  <c r="AW265" i="7"/>
  <c r="BC265" i="7"/>
  <c r="BF265" i="7" s="1"/>
  <c r="BL265" i="7"/>
  <c r="BM265" i="7"/>
  <c r="BO265" i="7"/>
  <c r="BT265" i="7"/>
  <c r="CK265" i="7"/>
  <c r="CL265" i="7"/>
  <c r="CQ265" i="7"/>
  <c r="G266" i="7"/>
  <c r="J266" i="7" s="1"/>
  <c r="M266" i="7"/>
  <c r="P266" i="7" s="1"/>
  <c r="S266" i="7"/>
  <c r="Y266" i="7"/>
  <c r="AB266" i="7" s="1"/>
  <c r="AE266" i="7"/>
  <c r="AK266" i="7"/>
  <c r="AN266" i="7" s="1"/>
  <c r="AO266" i="7"/>
  <c r="AQ266" i="7"/>
  <c r="AT266" i="7" s="1"/>
  <c r="AU266" i="7"/>
  <c r="AW266" i="7"/>
  <c r="BC266" i="7"/>
  <c r="BF266" i="7" s="1"/>
  <c r="BL266" i="7"/>
  <c r="BM266" i="7"/>
  <c r="BO266" i="7"/>
  <c r="BT266" i="7"/>
  <c r="CK266" i="7"/>
  <c r="CL266" i="7"/>
  <c r="CQ266" i="7"/>
  <c r="H267" i="7"/>
  <c r="AL267" i="7"/>
  <c r="AR267" i="7"/>
  <c r="BI267" i="7"/>
  <c r="BR267" i="7"/>
  <c r="BW267" i="7"/>
  <c r="BX267" i="7"/>
  <c r="BY267" i="7"/>
  <c r="BZ267" i="7"/>
  <c r="CA267" i="7"/>
  <c r="CC267" i="7"/>
  <c r="CE267" i="7"/>
  <c r="CF267" i="7"/>
  <c r="CH267" i="7"/>
  <c r="CI267" i="7"/>
  <c r="CN267" i="7"/>
  <c r="CO267" i="7"/>
  <c r="G268" i="7"/>
  <c r="J268" i="7" s="1"/>
  <c r="M268" i="7"/>
  <c r="P268" i="7" s="1"/>
  <c r="Q268" i="7"/>
  <c r="S268" i="7"/>
  <c r="Y268" i="7"/>
  <c r="AB268" i="7" s="1"/>
  <c r="AE268" i="7"/>
  <c r="AK268" i="7"/>
  <c r="AN268" i="7" s="1"/>
  <c r="AQ268" i="7"/>
  <c r="AT268" i="7" s="1"/>
  <c r="AW268" i="7"/>
  <c r="BC268" i="7"/>
  <c r="BF268" i="7" s="1"/>
  <c r="BG268" i="7"/>
  <c r="BL268" i="7"/>
  <c r="BM268" i="7"/>
  <c r="BO268" i="7"/>
  <c r="BT268" i="7"/>
  <c r="CK268" i="7"/>
  <c r="CL268" i="7"/>
  <c r="CQ268" i="7"/>
  <c r="G269" i="7"/>
  <c r="J269" i="7" s="1"/>
  <c r="M269" i="7"/>
  <c r="P269" i="7" s="1"/>
  <c r="S269" i="7"/>
  <c r="Y269" i="7"/>
  <c r="Z269" i="7" s="1"/>
  <c r="AE269" i="7"/>
  <c r="AK269" i="7"/>
  <c r="AN269" i="7" s="1"/>
  <c r="AO269" i="7"/>
  <c r="AQ269" i="7"/>
  <c r="AT269" i="7" s="1"/>
  <c r="AU269" i="7"/>
  <c r="AW269" i="7"/>
  <c r="BC269" i="7"/>
  <c r="BF269" i="7" s="1"/>
  <c r="BL269" i="7"/>
  <c r="BM269" i="7"/>
  <c r="BO269" i="7"/>
  <c r="BT269" i="7"/>
  <c r="CK269" i="7"/>
  <c r="CL269" i="7"/>
  <c r="CQ269" i="7"/>
  <c r="G270" i="7"/>
  <c r="J270" i="7" s="1"/>
  <c r="M270" i="7"/>
  <c r="P270" i="7" s="1"/>
  <c r="S270" i="7"/>
  <c r="Y270" i="7"/>
  <c r="AB270" i="7" s="1"/>
  <c r="AC270" i="7"/>
  <c r="AE270" i="7"/>
  <c r="AK270" i="7"/>
  <c r="AN270" i="7" s="1"/>
  <c r="AQ270" i="7"/>
  <c r="AT270" i="7" s="1"/>
  <c r="AU270" i="7"/>
  <c r="AW270" i="7"/>
  <c r="BC270" i="7"/>
  <c r="BF270" i="7" s="1"/>
  <c r="BL270" i="7"/>
  <c r="BM270" i="7"/>
  <c r="BO270" i="7"/>
  <c r="BT270" i="7"/>
  <c r="CK270" i="7"/>
  <c r="CL270" i="7"/>
  <c r="CQ270" i="7"/>
  <c r="G271" i="7"/>
  <c r="J271" i="7" s="1"/>
  <c r="K271" i="7"/>
  <c r="M271" i="7"/>
  <c r="P271" i="7"/>
  <c r="Q271" i="7"/>
  <c r="S271" i="7"/>
  <c r="Y271" i="7"/>
  <c r="AB271" i="7" s="1"/>
  <c r="AC271" i="7"/>
  <c r="AE271" i="7"/>
  <c r="AK271" i="7"/>
  <c r="AN271" i="7" s="1"/>
  <c r="AQ271" i="7"/>
  <c r="AT271" i="7" s="1"/>
  <c r="AW271" i="7"/>
  <c r="BC271" i="7"/>
  <c r="BF271" i="7" s="1"/>
  <c r="BG271" i="7"/>
  <c r="BL271" i="7"/>
  <c r="BM271" i="7"/>
  <c r="BO271" i="7"/>
  <c r="BT271" i="7"/>
  <c r="CK271" i="7"/>
  <c r="CL271" i="7"/>
  <c r="CQ271" i="7"/>
  <c r="G272" i="7"/>
  <c r="J272" i="7" s="1"/>
  <c r="K272" i="7"/>
  <c r="M272" i="7"/>
  <c r="P272" i="7" s="1"/>
  <c r="S272" i="7"/>
  <c r="Y272" i="7"/>
  <c r="Z272" i="7" s="1"/>
  <c r="AB272" i="7" s="1"/>
  <c r="AE272" i="7"/>
  <c r="AK272" i="7"/>
  <c r="AN272" i="7"/>
  <c r="AO272" i="7"/>
  <c r="AQ272" i="7"/>
  <c r="AT272" i="7" s="1"/>
  <c r="AW272" i="7"/>
  <c r="BC272" i="7"/>
  <c r="BF272" i="7" s="1"/>
  <c r="BL272" i="7"/>
  <c r="BM272" i="7"/>
  <c r="BO272" i="7"/>
  <c r="CB272" i="7"/>
  <c r="BT272" i="7" s="1"/>
  <c r="CK272" i="7"/>
  <c r="CL272" i="7"/>
  <c r="CQ272" i="7"/>
  <c r="G273" i="7"/>
  <c r="J273" i="7" s="1"/>
  <c r="K273" i="7"/>
  <c r="M273" i="7"/>
  <c r="P273" i="7"/>
  <c r="Q273" i="7"/>
  <c r="S273" i="7"/>
  <c r="Y273" i="7"/>
  <c r="Z273" i="7" s="1"/>
  <c r="AB273" i="7" s="1"/>
  <c r="AE273" i="7"/>
  <c r="AK273" i="7"/>
  <c r="AN273" i="7" s="1"/>
  <c r="AO273" i="7"/>
  <c r="AQ273" i="7"/>
  <c r="AT273" i="7"/>
  <c r="AU273" i="7"/>
  <c r="AW273" i="7"/>
  <c r="BC273" i="7"/>
  <c r="BF273" i="7" s="1"/>
  <c r="BG273" i="7"/>
  <c r="BL273" i="7"/>
  <c r="BM273" i="7"/>
  <c r="BO273" i="7"/>
  <c r="BT273" i="7"/>
  <c r="CK273" i="7"/>
  <c r="CL273" i="7"/>
  <c r="CQ273" i="7"/>
  <c r="G274" i="7"/>
  <c r="J274" i="7" s="1"/>
  <c r="M274" i="7"/>
  <c r="P274" i="7" s="1"/>
  <c r="Q274" i="7"/>
  <c r="S274" i="7"/>
  <c r="Y274" i="7"/>
  <c r="Z274" i="7" s="1"/>
  <c r="AB274" i="7" s="1"/>
  <c r="AE274" i="7"/>
  <c r="AK274" i="7"/>
  <c r="AN274" i="7" s="1"/>
  <c r="AQ274" i="7"/>
  <c r="AT274" i="7" s="1"/>
  <c r="AU274" i="7"/>
  <c r="AW274" i="7"/>
  <c r="BC274" i="7"/>
  <c r="BF274" i="7" s="1"/>
  <c r="BL274" i="7"/>
  <c r="BM274" i="7"/>
  <c r="BO274" i="7"/>
  <c r="BT274" i="7"/>
  <c r="CK274" i="7"/>
  <c r="CL274" i="7"/>
  <c r="CQ274" i="7"/>
  <c r="G275" i="7"/>
  <c r="J275" i="7" s="1"/>
  <c r="K275" i="7"/>
  <c r="M275" i="7"/>
  <c r="P275" i="7"/>
  <c r="Q275" i="7"/>
  <c r="S275" i="7"/>
  <c r="Y275" i="7"/>
  <c r="Z275" i="7" s="1"/>
  <c r="AB275" i="7" s="1"/>
  <c r="AE275" i="7"/>
  <c r="AK275" i="7"/>
  <c r="AN275" i="7" s="1"/>
  <c r="AO275" i="7"/>
  <c r="AQ275" i="7"/>
  <c r="AT275" i="7"/>
  <c r="AU275" i="7"/>
  <c r="AW275" i="7"/>
  <c r="BC275" i="7"/>
  <c r="BF275" i="7" s="1"/>
  <c r="BG275" i="7"/>
  <c r="BL275" i="7"/>
  <c r="BM275" i="7"/>
  <c r="BO275" i="7"/>
  <c r="BT275" i="7"/>
  <c r="CK275" i="7"/>
  <c r="CL275" i="7"/>
  <c r="CQ275" i="7"/>
  <c r="G276" i="7"/>
  <c r="J276" i="7" s="1"/>
  <c r="M276" i="7"/>
  <c r="P276" i="7" s="1"/>
  <c r="Q276" i="7"/>
  <c r="S276" i="7"/>
  <c r="Y276" i="7"/>
  <c r="Z276" i="7" s="1"/>
  <c r="AB276" i="7" s="1"/>
  <c r="AE276" i="7"/>
  <c r="AK276" i="7"/>
  <c r="AN276" i="7" s="1"/>
  <c r="AQ276" i="7"/>
  <c r="AT276" i="7" s="1"/>
  <c r="AU276" i="7"/>
  <c r="AW276" i="7"/>
  <c r="BC276" i="7"/>
  <c r="BF276" i="7" s="1"/>
  <c r="BL276" i="7"/>
  <c r="BM276" i="7"/>
  <c r="BO276" i="7"/>
  <c r="BT276" i="7"/>
  <c r="CK276" i="7"/>
  <c r="CL276" i="7"/>
  <c r="CQ276" i="7"/>
  <c r="G277" i="7"/>
  <c r="J277" i="7" s="1"/>
  <c r="K277" i="7"/>
  <c r="M277" i="7"/>
  <c r="P277" i="7"/>
  <c r="Q277" i="7"/>
  <c r="S277" i="7"/>
  <c r="Y277" i="7"/>
  <c r="Z277" i="7" s="1"/>
  <c r="AB277" i="7" s="1"/>
  <c r="AE277" i="7"/>
  <c r="AK277" i="7"/>
  <c r="AN277" i="7" s="1"/>
  <c r="AO277" i="7"/>
  <c r="AQ277" i="7"/>
  <c r="AT277" i="7"/>
  <c r="AU277" i="7"/>
  <c r="AW277" i="7"/>
  <c r="BC277" i="7"/>
  <c r="BF277" i="7" s="1"/>
  <c r="BG277" i="7"/>
  <c r="BL277" i="7"/>
  <c r="BM277" i="7"/>
  <c r="BO277" i="7"/>
  <c r="BT277" i="7"/>
  <c r="CK277" i="7"/>
  <c r="CL277" i="7"/>
  <c r="CQ277" i="7"/>
  <c r="G278" i="7"/>
  <c r="J278" i="7" s="1"/>
  <c r="M278" i="7"/>
  <c r="P278" i="7" s="1"/>
  <c r="Q278" i="7"/>
  <c r="S278" i="7"/>
  <c r="Y278" i="7"/>
  <c r="Z278" i="7" s="1"/>
  <c r="AB278" i="7" s="1"/>
  <c r="AE278" i="7"/>
  <c r="AK278" i="7"/>
  <c r="AN278" i="7" s="1"/>
  <c r="AQ278" i="7"/>
  <c r="AT278" i="7" s="1"/>
  <c r="AU278" i="7"/>
  <c r="AW278" i="7"/>
  <c r="BC278" i="7"/>
  <c r="BF278" i="7" s="1"/>
  <c r="BL278" i="7"/>
  <c r="BM278" i="7"/>
  <c r="BO278" i="7"/>
  <c r="BT278" i="7"/>
  <c r="CK278" i="7"/>
  <c r="CL278" i="7"/>
  <c r="CQ278" i="7"/>
  <c r="G279" i="7"/>
  <c r="J279" i="7" s="1"/>
  <c r="K279" i="7"/>
  <c r="M279" i="7"/>
  <c r="P279" i="7"/>
  <c r="Q279" i="7"/>
  <c r="S279" i="7"/>
  <c r="Y279" i="7"/>
  <c r="Z279" i="7" s="1"/>
  <c r="AB279" i="7" s="1"/>
  <c r="AE279" i="7"/>
  <c r="AK279" i="7"/>
  <c r="AN279" i="7" s="1"/>
  <c r="AO279" i="7"/>
  <c r="AQ279" i="7"/>
  <c r="AT279" i="7"/>
  <c r="AU279" i="7"/>
  <c r="AW279" i="7"/>
  <c r="BC279" i="7"/>
  <c r="BF279" i="7" s="1"/>
  <c r="BG279" i="7"/>
  <c r="BL279" i="7"/>
  <c r="BM279" i="7"/>
  <c r="BO279" i="7"/>
  <c r="BT279" i="7"/>
  <c r="CK279" i="7"/>
  <c r="CL279" i="7"/>
  <c r="CQ279" i="7"/>
  <c r="G280" i="7"/>
  <c r="J280" i="7" s="1"/>
  <c r="M280" i="7"/>
  <c r="P280" i="7" s="1"/>
  <c r="Q280" i="7"/>
  <c r="S280" i="7"/>
  <c r="Y280" i="7"/>
  <c r="AB280" i="7" s="1"/>
  <c r="AE280" i="7"/>
  <c r="AK280" i="7"/>
  <c r="AN280" i="7" s="1"/>
  <c r="AQ280" i="7"/>
  <c r="AT280" i="7" s="1"/>
  <c r="AW280" i="7"/>
  <c r="BC280" i="7"/>
  <c r="BF280" i="7" s="1"/>
  <c r="BO280" i="7"/>
  <c r="BT280" i="7"/>
  <c r="CQ280" i="7"/>
  <c r="G281" i="7"/>
  <c r="J281" i="7" s="1"/>
  <c r="K281" i="7"/>
  <c r="M281" i="7"/>
  <c r="S281" i="7"/>
  <c r="Y281" i="7"/>
  <c r="Z281" i="7"/>
  <c r="AE281" i="7"/>
  <c r="AK281" i="7"/>
  <c r="AN281" i="7" s="1"/>
  <c r="AQ281" i="7"/>
  <c r="AW281" i="7"/>
  <c r="BC281" i="7"/>
  <c r="BF281" i="7" s="1"/>
  <c r="BG281" i="7"/>
  <c r="BL281" i="7"/>
  <c r="BM281" i="7"/>
  <c r="BO281" i="7"/>
  <c r="BT281" i="7"/>
  <c r="CK281" i="7"/>
  <c r="CL281" i="7"/>
  <c r="CQ281" i="7"/>
  <c r="G282" i="7"/>
  <c r="J282" i="7" s="1"/>
  <c r="M282" i="7"/>
  <c r="P282" i="7" s="1"/>
  <c r="S282" i="7"/>
  <c r="Y282" i="7"/>
  <c r="AB282" i="7" s="1"/>
  <c r="AE282" i="7"/>
  <c r="AK282" i="7"/>
  <c r="AN282" i="7" s="1"/>
  <c r="AQ282" i="7"/>
  <c r="AT282" i="7" s="1"/>
  <c r="AW282" i="7"/>
  <c r="BC282" i="7"/>
  <c r="BF282" i="7" s="1"/>
  <c r="BL282" i="7"/>
  <c r="BM282" i="7"/>
  <c r="BO282" i="7"/>
  <c r="BT282" i="7"/>
  <c r="CK282" i="7"/>
  <c r="CL282" i="7"/>
  <c r="CQ282" i="7"/>
  <c r="G283" i="7"/>
  <c r="J283" i="7" s="1"/>
  <c r="M283" i="7"/>
  <c r="P283" i="7" s="1"/>
  <c r="S283" i="7"/>
  <c r="Y283" i="7"/>
  <c r="AE283" i="7"/>
  <c r="AK283" i="7"/>
  <c r="AN283" i="7" s="1"/>
  <c r="AQ283" i="7"/>
  <c r="AT283" i="7" s="1"/>
  <c r="AW283" i="7"/>
  <c r="BC283" i="7"/>
  <c r="BF283" i="7" s="1"/>
  <c r="BL283" i="7"/>
  <c r="BM283" i="7"/>
  <c r="BO283" i="7"/>
  <c r="BT283" i="7"/>
  <c r="CK283" i="7"/>
  <c r="CL283" i="7"/>
  <c r="CQ283" i="7"/>
  <c r="G284" i="7"/>
  <c r="M284" i="7"/>
  <c r="P284" i="7" s="1"/>
  <c r="S284" i="7"/>
  <c r="Y284" i="7"/>
  <c r="AB284" i="7" s="1"/>
  <c r="AE284" i="7"/>
  <c r="AK284" i="7"/>
  <c r="AN284" i="7" s="1"/>
  <c r="AQ284" i="7"/>
  <c r="AT284" i="7" s="1"/>
  <c r="AW284" i="7"/>
  <c r="BC284" i="7"/>
  <c r="BF284" i="7" s="1"/>
  <c r="BG284" i="7"/>
  <c r="BL284" i="7"/>
  <c r="BM284" i="7"/>
  <c r="BO284" i="7"/>
  <c r="CF284" i="7"/>
  <c r="BT284" i="7" s="1"/>
  <c r="CK284" i="7"/>
  <c r="CL284" i="7"/>
  <c r="CQ284" i="7"/>
  <c r="G285" i="7"/>
  <c r="J285" i="7" s="1"/>
  <c r="M285" i="7"/>
  <c r="P285" i="7" s="1"/>
  <c r="Q285" i="7"/>
  <c r="S285" i="7"/>
  <c r="Y285" i="7"/>
  <c r="AE285" i="7"/>
  <c r="AK285" i="7"/>
  <c r="AN285" i="7" s="1"/>
  <c r="AQ285" i="7"/>
  <c r="AT285" i="7" s="1"/>
  <c r="AW285" i="7"/>
  <c r="BC285" i="7"/>
  <c r="BL285" i="7"/>
  <c r="BM285" i="7"/>
  <c r="BO285" i="7"/>
  <c r="BT285" i="7"/>
  <c r="CK285" i="7"/>
  <c r="CL285" i="7"/>
  <c r="CQ285" i="7"/>
  <c r="G286" i="7"/>
  <c r="J286" i="7" s="1"/>
  <c r="M286" i="7"/>
  <c r="P286" i="7" s="1"/>
  <c r="S286" i="7"/>
  <c r="Y286" i="7"/>
  <c r="AE286" i="7"/>
  <c r="AK286" i="7"/>
  <c r="AN286" i="7" s="1"/>
  <c r="AO286" i="7"/>
  <c r="AQ286" i="7"/>
  <c r="AW286" i="7"/>
  <c r="BC286" i="7"/>
  <c r="BF286" i="7" s="1"/>
  <c r="BG286" i="7"/>
  <c r="BL286" i="7"/>
  <c r="BM286" i="7"/>
  <c r="BO286" i="7"/>
  <c r="BT286" i="7"/>
  <c r="CK286" i="7"/>
  <c r="CL286" i="7"/>
  <c r="CQ286" i="7"/>
  <c r="G287" i="7"/>
  <c r="J287" i="7" s="1"/>
  <c r="M287" i="7"/>
  <c r="P287" i="7" s="1"/>
  <c r="S287" i="7"/>
  <c r="Y287" i="7"/>
  <c r="AB287" i="7" s="1"/>
  <c r="AC287" i="7"/>
  <c r="AE287" i="7"/>
  <c r="AK287" i="7"/>
  <c r="AN287" i="7" s="1"/>
  <c r="AQ287" i="7"/>
  <c r="AT287" i="7" s="1"/>
  <c r="AU287" i="7"/>
  <c r="AW287" i="7"/>
  <c r="BC287" i="7"/>
  <c r="BL287" i="7"/>
  <c r="BM287" i="7"/>
  <c r="BO287" i="7"/>
  <c r="BT287" i="7"/>
  <c r="CK287" i="7"/>
  <c r="CL287" i="7"/>
  <c r="CQ287" i="7"/>
  <c r="G288" i="7"/>
  <c r="J288" i="7" s="1"/>
  <c r="M288" i="7"/>
  <c r="P288" i="7" s="1"/>
  <c r="S288" i="7"/>
  <c r="Y288" i="7"/>
  <c r="AE288" i="7"/>
  <c r="AK288" i="7"/>
  <c r="AQ288" i="7"/>
  <c r="AT288" i="7" s="1"/>
  <c r="AW288" i="7"/>
  <c r="BC288" i="7"/>
  <c r="BF288" i="7" s="1"/>
  <c r="BL288" i="7"/>
  <c r="BM288" i="7"/>
  <c r="BO288" i="7"/>
  <c r="BT288" i="7"/>
  <c r="CK288" i="7"/>
  <c r="CL288" i="7"/>
  <c r="CQ288" i="7"/>
  <c r="G289" i="7"/>
  <c r="J289" i="7" s="1"/>
  <c r="K289" i="7"/>
  <c r="M289" i="7"/>
  <c r="S289" i="7"/>
  <c r="Y289" i="7"/>
  <c r="Z289" i="7" s="1"/>
  <c r="AE289" i="7"/>
  <c r="AK289" i="7"/>
  <c r="AN289" i="7"/>
  <c r="AO289" i="7"/>
  <c r="AQ289" i="7"/>
  <c r="AW289" i="7"/>
  <c r="BC289" i="7"/>
  <c r="BF289" i="7" s="1"/>
  <c r="BL289" i="7"/>
  <c r="BM289" i="7"/>
  <c r="BO289" i="7"/>
  <c r="CB289" i="7"/>
  <c r="BT289" i="7" s="1"/>
  <c r="CK289" i="7"/>
  <c r="CL289" i="7"/>
  <c r="CQ289" i="7"/>
  <c r="G290" i="7"/>
  <c r="J290" i="7" s="1"/>
  <c r="M290" i="7"/>
  <c r="P290" i="7" s="1"/>
  <c r="S290" i="7"/>
  <c r="Y290" i="7"/>
  <c r="AE290" i="7"/>
  <c r="AK290" i="7"/>
  <c r="AN290" i="7" s="1"/>
  <c r="AO290" i="7"/>
  <c r="AQ290" i="7"/>
  <c r="AW290" i="7"/>
  <c r="BC290" i="7"/>
  <c r="BF290" i="7"/>
  <c r="BG290" i="7"/>
  <c r="BL290" i="7"/>
  <c r="BM290" i="7"/>
  <c r="BO290" i="7"/>
  <c r="CF290" i="7"/>
  <c r="BT290" i="7" s="1"/>
  <c r="CK290" i="7"/>
  <c r="CL290" i="7"/>
  <c r="CQ290" i="7"/>
  <c r="G291" i="7"/>
  <c r="J291" i="7" s="1"/>
  <c r="M291" i="7"/>
  <c r="P291" i="7" s="1"/>
  <c r="S291" i="7"/>
  <c r="Y291" i="7"/>
  <c r="AE291" i="7"/>
  <c r="AK291" i="7"/>
  <c r="AQ291" i="7"/>
  <c r="AT291" i="7" s="1"/>
  <c r="AW291" i="7"/>
  <c r="BC291" i="7"/>
  <c r="BF291" i="7" s="1"/>
  <c r="BL291" i="7"/>
  <c r="BM291" i="7"/>
  <c r="BO291" i="7"/>
  <c r="BT291" i="7"/>
  <c r="CK291" i="7"/>
  <c r="CL291" i="7"/>
  <c r="CQ291" i="7"/>
  <c r="G292" i="7"/>
  <c r="M292" i="7"/>
  <c r="S292" i="7"/>
  <c r="Y292" i="7"/>
  <c r="AB292" i="7" s="1"/>
  <c r="AE292" i="7"/>
  <c r="AK292" i="7"/>
  <c r="AQ292" i="7"/>
  <c r="AT292" i="7" s="1"/>
  <c r="AW292" i="7"/>
  <c r="BC292" i="7"/>
  <c r="BF292" i="7" s="1"/>
  <c r="BL292" i="7"/>
  <c r="BM292" i="7"/>
  <c r="BO292" i="7"/>
  <c r="BT292" i="7"/>
  <c r="CK292" i="7"/>
  <c r="CL292" i="7"/>
  <c r="CQ292" i="7"/>
  <c r="G293" i="7"/>
  <c r="M293" i="7"/>
  <c r="S293" i="7"/>
  <c r="Y293" i="7"/>
  <c r="AB293" i="7" s="1"/>
  <c r="AE293" i="7"/>
  <c r="AK293" i="7"/>
  <c r="AN293" i="7" s="1"/>
  <c r="AQ293" i="7"/>
  <c r="AT293" i="7" s="1"/>
  <c r="AW293" i="7"/>
  <c r="BC293" i="7"/>
  <c r="BF293" i="7" s="1"/>
  <c r="BL293" i="7"/>
  <c r="BM293" i="7"/>
  <c r="BO293" i="7"/>
  <c r="BT293" i="7"/>
  <c r="CK293" i="7"/>
  <c r="CL293" i="7"/>
  <c r="CQ293" i="7"/>
  <c r="G294" i="7"/>
  <c r="J294" i="7" s="1"/>
  <c r="K294" i="7"/>
  <c r="M294" i="7"/>
  <c r="P294" i="7" s="1"/>
  <c r="Q294" i="7"/>
  <c r="S294" i="7"/>
  <c r="Y294" i="7"/>
  <c r="AB294" i="7" s="1"/>
  <c r="AE294" i="7"/>
  <c r="AK294" i="7"/>
  <c r="AQ294" i="7"/>
  <c r="AT294" i="7" s="1"/>
  <c r="AW294" i="7"/>
  <c r="BC294" i="7"/>
  <c r="BF294" i="7" s="1"/>
  <c r="BL294" i="7"/>
  <c r="BM294" i="7"/>
  <c r="BO294" i="7"/>
  <c r="BT294" i="7"/>
  <c r="CK294" i="7"/>
  <c r="CL294" i="7"/>
  <c r="CQ294" i="7"/>
  <c r="G295" i="7"/>
  <c r="M295" i="7"/>
  <c r="P295" i="7" s="1"/>
  <c r="S295" i="7"/>
  <c r="Y295" i="7"/>
  <c r="AE295" i="7"/>
  <c r="AK295" i="7"/>
  <c r="AN295" i="7" s="1"/>
  <c r="AQ295" i="7"/>
  <c r="AT295" i="7" s="1"/>
  <c r="AU295" i="7"/>
  <c r="AW295" i="7"/>
  <c r="BC295" i="7"/>
  <c r="BL295" i="7"/>
  <c r="BM295" i="7"/>
  <c r="BO295" i="7"/>
  <c r="BT295" i="7"/>
  <c r="CK295" i="7"/>
  <c r="CL295" i="7"/>
  <c r="CQ295" i="7"/>
  <c r="G296" i="7"/>
  <c r="J296" i="7" s="1"/>
  <c r="M296" i="7"/>
  <c r="P296" i="7" s="1"/>
  <c r="S296" i="7"/>
  <c r="Y296" i="7"/>
  <c r="AE296" i="7"/>
  <c r="AK296" i="7"/>
  <c r="AQ296" i="7"/>
  <c r="AT296" i="7" s="1"/>
  <c r="AW296" i="7"/>
  <c r="BC296" i="7"/>
  <c r="BF296" i="7" s="1"/>
  <c r="BL296" i="7"/>
  <c r="BM296" i="7"/>
  <c r="BO296" i="7"/>
  <c r="CF296" i="7"/>
  <c r="BT296" i="7" s="1"/>
  <c r="CK296" i="7"/>
  <c r="CL296" i="7"/>
  <c r="CQ296" i="7"/>
  <c r="G297" i="7"/>
  <c r="J297" i="7" s="1"/>
  <c r="M297" i="7"/>
  <c r="P297" i="7" s="1"/>
  <c r="S297" i="7"/>
  <c r="Y297" i="7"/>
  <c r="Z297" i="7" s="1"/>
  <c r="AB297" i="7" s="1"/>
  <c r="AE297" i="7"/>
  <c r="AK297" i="7"/>
  <c r="AN297" i="7" s="1"/>
  <c r="AO297" i="7"/>
  <c r="AQ297" i="7"/>
  <c r="AT297" i="7" s="1"/>
  <c r="AW297" i="7"/>
  <c r="BC297" i="7"/>
  <c r="BF297" i="7" s="1"/>
  <c r="BL297" i="7"/>
  <c r="BM297" i="7"/>
  <c r="BO297" i="7"/>
  <c r="CB297" i="7"/>
  <c r="BT297" i="7" s="1"/>
  <c r="CK297" i="7"/>
  <c r="CL297" i="7"/>
  <c r="CQ297" i="7"/>
  <c r="G298" i="7"/>
  <c r="M298" i="7"/>
  <c r="P298" i="7" s="1"/>
  <c r="S298" i="7"/>
  <c r="Y298" i="7"/>
  <c r="AE298" i="7"/>
  <c r="AK298" i="7"/>
  <c r="AN298" i="7" s="1"/>
  <c r="AQ298" i="7"/>
  <c r="AT298" i="7" s="1"/>
  <c r="AW298" i="7"/>
  <c r="BC298" i="7"/>
  <c r="BF298" i="7" s="1"/>
  <c r="BL298" i="7"/>
  <c r="BM298" i="7"/>
  <c r="BO298" i="7"/>
  <c r="BT298" i="7"/>
  <c r="CK298" i="7"/>
  <c r="CL298" i="7"/>
  <c r="CQ298" i="7"/>
  <c r="G299" i="7"/>
  <c r="J299" i="7" s="1"/>
  <c r="K299" i="7"/>
  <c r="M299" i="7"/>
  <c r="P299" i="7" s="1"/>
  <c r="Q299" i="7"/>
  <c r="S299" i="7"/>
  <c r="Y299" i="7"/>
  <c r="AB299" i="7" s="1"/>
  <c r="AE299" i="7"/>
  <c r="AK299" i="7"/>
  <c r="AQ299" i="7"/>
  <c r="AT299" i="7" s="1"/>
  <c r="AW299" i="7"/>
  <c r="BC299" i="7"/>
  <c r="BL299" i="7"/>
  <c r="BM299" i="7"/>
  <c r="BO299" i="7"/>
  <c r="BT299" i="7"/>
  <c r="CK299" i="7"/>
  <c r="CL299" i="7"/>
  <c r="CQ299" i="7"/>
  <c r="G300" i="7"/>
  <c r="M300" i="7"/>
  <c r="P300" i="7" s="1"/>
  <c r="S300" i="7"/>
  <c r="Y300" i="7"/>
  <c r="AE300" i="7"/>
  <c r="AK300" i="7"/>
  <c r="AN300" i="7" s="1"/>
  <c r="AO300" i="7"/>
  <c r="AQ300" i="7"/>
  <c r="AW300" i="7"/>
  <c r="BC300" i="7"/>
  <c r="BF300" i="7" s="1"/>
  <c r="BL300" i="7"/>
  <c r="BM300" i="7"/>
  <c r="BO300" i="7"/>
  <c r="BT300" i="7"/>
  <c r="CK300" i="7"/>
  <c r="CL300" i="7"/>
  <c r="CQ300" i="7"/>
  <c r="G301" i="7"/>
  <c r="J301" i="7" s="1"/>
  <c r="K301" i="7"/>
  <c r="M301" i="7"/>
  <c r="P301" i="7" s="1"/>
  <c r="Q301" i="7"/>
  <c r="S301" i="7"/>
  <c r="Y301" i="7"/>
  <c r="AB301" i="7" s="1"/>
  <c r="AE301" i="7"/>
  <c r="AK301" i="7"/>
  <c r="AQ301" i="7"/>
  <c r="AT301" i="7" s="1"/>
  <c r="AW301" i="7"/>
  <c r="BC301" i="7"/>
  <c r="BL301" i="7"/>
  <c r="BM301" i="7"/>
  <c r="BO301" i="7"/>
  <c r="BT301" i="7"/>
  <c r="CK301" i="7"/>
  <c r="CL301" i="7"/>
  <c r="CQ301" i="7"/>
  <c r="G302" i="7"/>
  <c r="M302" i="7"/>
  <c r="P302" i="7" s="1"/>
  <c r="S302" i="7"/>
  <c r="Y302" i="7"/>
  <c r="AE302" i="7"/>
  <c r="AK302" i="7"/>
  <c r="AN302" i="7" s="1"/>
  <c r="AO302" i="7"/>
  <c r="AQ302" i="7"/>
  <c r="AW302" i="7"/>
  <c r="BC302" i="7"/>
  <c r="BF302" i="7"/>
  <c r="BG302" i="7"/>
  <c r="BL302" i="7"/>
  <c r="BM302" i="7"/>
  <c r="BO302" i="7"/>
  <c r="BT302" i="7"/>
  <c r="CK302" i="7"/>
  <c r="CL302" i="7"/>
  <c r="CQ302" i="7"/>
  <c r="G303" i="7"/>
  <c r="J303" i="7" s="1"/>
  <c r="M303" i="7"/>
  <c r="P303" i="7" s="1"/>
  <c r="S303" i="7"/>
  <c r="Y303" i="7"/>
  <c r="AE303" i="7"/>
  <c r="AK303" i="7"/>
  <c r="AQ303" i="7"/>
  <c r="AW303" i="7"/>
  <c r="BC303" i="7"/>
  <c r="BL303" i="7"/>
  <c r="BM303" i="7"/>
  <c r="BO303" i="7"/>
  <c r="BT303" i="7"/>
  <c r="CK303" i="7"/>
  <c r="CL303" i="7"/>
  <c r="CQ303" i="7"/>
  <c r="G304" i="7"/>
  <c r="M304" i="7"/>
  <c r="P304" i="7" s="1"/>
  <c r="S304" i="7"/>
  <c r="Y304" i="7"/>
  <c r="AE304" i="7"/>
  <c r="AK304" i="7"/>
  <c r="AN304" i="7"/>
  <c r="AO304" i="7"/>
  <c r="AQ304" i="7"/>
  <c r="AW304" i="7"/>
  <c r="BC304" i="7"/>
  <c r="BF304" i="7" s="1"/>
  <c r="BL304" i="7"/>
  <c r="BM304" i="7"/>
  <c r="BO304" i="7"/>
  <c r="BT304" i="7"/>
  <c r="CK304" i="7"/>
  <c r="CL304" i="7"/>
  <c r="CQ304" i="7"/>
  <c r="G305" i="7"/>
  <c r="J305" i="7" s="1"/>
  <c r="M305" i="7"/>
  <c r="P305" i="7" s="1"/>
  <c r="S305" i="7"/>
  <c r="Y305" i="7"/>
  <c r="AB305" i="7" s="1"/>
  <c r="AE305" i="7"/>
  <c r="AK305" i="7"/>
  <c r="AQ305" i="7"/>
  <c r="AT305" i="7" s="1"/>
  <c r="AW305" i="7"/>
  <c r="BC305" i="7"/>
  <c r="BL305" i="7"/>
  <c r="BM305" i="7"/>
  <c r="BO305" i="7"/>
  <c r="BT305" i="7"/>
  <c r="CK305" i="7"/>
  <c r="CL305" i="7"/>
  <c r="CQ305" i="7"/>
  <c r="G306" i="7"/>
  <c r="M306" i="7"/>
  <c r="P306" i="7" s="1"/>
  <c r="Q306" i="7"/>
  <c r="S306" i="7"/>
  <c r="V306" i="7" s="1"/>
  <c r="W306" i="7"/>
  <c r="Y306" i="7"/>
  <c r="AB306" i="7"/>
  <c r="AC306" i="7"/>
  <c r="AE306" i="7"/>
  <c r="AK306" i="7"/>
  <c r="AN306" i="7" s="1"/>
  <c r="AO306" i="7"/>
  <c r="AQ306" i="7"/>
  <c r="AT306" i="7" s="1"/>
  <c r="AU306" i="7"/>
  <c r="AW306" i="7"/>
  <c r="AZ306" i="7"/>
  <c r="BA306" i="7"/>
  <c r="BC306" i="7"/>
  <c r="BL306" i="7"/>
  <c r="BM306" i="7"/>
  <c r="BO306" i="7"/>
  <c r="BT306" i="7"/>
  <c r="CK306" i="7"/>
  <c r="CL306" i="7"/>
  <c r="CQ306" i="7"/>
  <c r="G307" i="7"/>
  <c r="M307" i="7"/>
  <c r="P307" i="7" s="1"/>
  <c r="S307" i="7"/>
  <c r="Y307" i="7"/>
  <c r="AE307" i="7"/>
  <c r="AK307" i="7"/>
  <c r="AN307" i="7" s="1"/>
  <c r="AO307" i="7"/>
  <c r="AQ307" i="7"/>
  <c r="AW307" i="7"/>
  <c r="BC307" i="7"/>
  <c r="BF307" i="7"/>
  <c r="BG307" i="7"/>
  <c r="BL307" i="7"/>
  <c r="BM307" i="7"/>
  <c r="BO307" i="7"/>
  <c r="BT307" i="7"/>
  <c r="CK307" i="7"/>
  <c r="CL307" i="7"/>
  <c r="CQ307" i="7"/>
  <c r="G308" i="7"/>
  <c r="M308" i="7"/>
  <c r="S308" i="7"/>
  <c r="V308" i="7" s="1"/>
  <c r="Y308" i="7"/>
  <c r="AE308" i="7"/>
  <c r="AK308" i="7"/>
  <c r="AQ308" i="7"/>
  <c r="AT308" i="7" s="1"/>
  <c r="AU308" i="7"/>
  <c r="AW308" i="7"/>
  <c r="BC308" i="7"/>
  <c r="BL308" i="7"/>
  <c r="BM308" i="7"/>
  <c r="BO308" i="7"/>
  <c r="BT308" i="7"/>
  <c r="CK308" i="7"/>
  <c r="CL308" i="7"/>
  <c r="CQ308" i="7"/>
  <c r="G309" i="7"/>
  <c r="J309" i="7" s="1"/>
  <c r="M309" i="7"/>
  <c r="S309" i="7"/>
  <c r="Y309" i="7"/>
  <c r="Z309" i="7" s="1"/>
  <c r="AE309" i="7"/>
  <c r="AK309" i="7"/>
  <c r="AN309" i="7" s="1"/>
  <c r="AQ309" i="7"/>
  <c r="AW309" i="7"/>
  <c r="BC309" i="7"/>
  <c r="BF309" i="7" s="1"/>
  <c r="BG309" i="7"/>
  <c r="BL309" i="7"/>
  <c r="BM309" i="7"/>
  <c r="BO309" i="7"/>
  <c r="BT309" i="7"/>
  <c r="CK309" i="7"/>
  <c r="CL309" i="7"/>
  <c r="CQ309" i="7"/>
  <c r="G310" i="7"/>
  <c r="M310" i="7"/>
  <c r="S310" i="7"/>
  <c r="Y310" i="7"/>
  <c r="Z310" i="7" s="1"/>
  <c r="AB310" i="7" s="1"/>
  <c r="AE310" i="7"/>
  <c r="AK310" i="7"/>
  <c r="AN310" i="7" s="1"/>
  <c r="AO310" i="7"/>
  <c r="AQ310" i="7"/>
  <c r="AT310" i="7" s="1"/>
  <c r="AU310" i="7"/>
  <c r="AW310" i="7"/>
  <c r="BC310" i="7"/>
  <c r="BL310" i="7"/>
  <c r="BM310" i="7"/>
  <c r="BO310" i="7"/>
  <c r="BT310" i="7"/>
  <c r="CK310" i="7"/>
  <c r="CL310" i="7"/>
  <c r="CQ310" i="7"/>
  <c r="G311" i="7"/>
  <c r="J311" i="7" s="1"/>
  <c r="M311" i="7"/>
  <c r="P311" i="7" s="1"/>
  <c r="S311" i="7"/>
  <c r="Y311" i="7"/>
  <c r="Z311" i="7"/>
  <c r="AB311" i="7" s="1"/>
  <c r="AE311" i="7"/>
  <c r="AK311" i="7"/>
  <c r="AN311" i="7" s="1"/>
  <c r="AQ311" i="7"/>
  <c r="AT311" i="7" s="1"/>
  <c r="AW311" i="7"/>
  <c r="BC311" i="7"/>
  <c r="BF311" i="7" s="1"/>
  <c r="BG311" i="7"/>
  <c r="BL311" i="7"/>
  <c r="BM311" i="7"/>
  <c r="BO311" i="7"/>
  <c r="CD311" i="7"/>
  <c r="BT311" i="7" s="1"/>
  <c r="CK311" i="7"/>
  <c r="CL311" i="7"/>
  <c r="CQ311" i="7"/>
  <c r="G312" i="7"/>
  <c r="M312" i="7"/>
  <c r="P312" i="7" s="1"/>
  <c r="Q312" i="7"/>
  <c r="S312" i="7"/>
  <c r="Y312" i="7"/>
  <c r="Z312" i="7" s="1"/>
  <c r="AB312" i="7" s="1"/>
  <c r="AE312" i="7"/>
  <c r="AK312" i="7"/>
  <c r="AQ312" i="7"/>
  <c r="AT312" i="7" s="1"/>
  <c r="AU312" i="7"/>
  <c r="AW312" i="7"/>
  <c r="BC312" i="7"/>
  <c r="BL312" i="7"/>
  <c r="BM312" i="7"/>
  <c r="BO312" i="7"/>
  <c r="BT312" i="7"/>
  <c r="CK312" i="7"/>
  <c r="CL312" i="7"/>
  <c r="CQ312" i="7"/>
  <c r="G313" i="7"/>
  <c r="M313" i="7"/>
  <c r="P313" i="7" s="1"/>
  <c r="S313" i="7"/>
  <c r="Y313" i="7"/>
  <c r="AE313" i="7"/>
  <c r="AK313" i="7"/>
  <c r="AN313" i="7" s="1"/>
  <c r="AO313" i="7"/>
  <c r="AQ313" i="7"/>
  <c r="AT313" i="7" s="1"/>
  <c r="AU313" i="7"/>
  <c r="AW313" i="7"/>
  <c r="BC313" i="7"/>
  <c r="BL313" i="7"/>
  <c r="BM313" i="7"/>
  <c r="BO313" i="7"/>
  <c r="BT313" i="7"/>
  <c r="CK313" i="7"/>
  <c r="CL313" i="7"/>
  <c r="CQ313" i="7"/>
  <c r="G314" i="7"/>
  <c r="J314" i="7" s="1"/>
  <c r="M314" i="7"/>
  <c r="P314" i="7" s="1"/>
  <c r="S314" i="7"/>
  <c r="Y314" i="7"/>
  <c r="AB314" i="7" s="1"/>
  <c r="AC314" i="7"/>
  <c r="AE314" i="7"/>
  <c r="AK314" i="7"/>
  <c r="AN314" i="7" s="1"/>
  <c r="AQ314" i="7"/>
  <c r="AT314" i="7" s="1"/>
  <c r="AU314" i="7"/>
  <c r="AW314" i="7"/>
  <c r="BC314" i="7"/>
  <c r="BF314" i="7" s="1"/>
  <c r="BL314" i="7"/>
  <c r="BM314" i="7"/>
  <c r="BO314" i="7"/>
  <c r="CF314" i="7"/>
  <c r="BT314" i="7" s="1"/>
  <c r="CK314" i="7"/>
  <c r="CL314" i="7"/>
  <c r="CQ314" i="7"/>
  <c r="G315" i="7"/>
  <c r="J315" i="7"/>
  <c r="K315" i="7"/>
  <c r="M315" i="7"/>
  <c r="P315" i="7" s="1"/>
  <c r="S315" i="7"/>
  <c r="Y315" i="7"/>
  <c r="Z315" i="7" s="1"/>
  <c r="AB315" i="7" s="1"/>
  <c r="AE315" i="7"/>
  <c r="AK315" i="7"/>
  <c r="AN315" i="7" s="1"/>
  <c r="AO315" i="7"/>
  <c r="AQ315" i="7"/>
  <c r="AT315" i="7" s="1"/>
  <c r="AW315" i="7"/>
  <c r="BC315" i="7"/>
  <c r="BF315" i="7" s="1"/>
  <c r="BG315" i="7"/>
  <c r="BL315" i="7"/>
  <c r="BM315" i="7"/>
  <c r="BO315" i="7"/>
  <c r="BT315" i="7"/>
  <c r="CK315" i="7"/>
  <c r="CL315" i="7"/>
  <c r="CQ315" i="7"/>
  <c r="G316" i="7"/>
  <c r="J316" i="7" s="1"/>
  <c r="M316" i="7"/>
  <c r="P316" i="7" s="1"/>
  <c r="S316" i="7"/>
  <c r="Y316" i="7"/>
  <c r="AE316" i="7"/>
  <c r="AK316" i="7"/>
  <c r="AN316" i="7" s="1"/>
  <c r="AQ316" i="7"/>
  <c r="AW316" i="7"/>
  <c r="BC316" i="7"/>
  <c r="BF316" i="7" s="1"/>
  <c r="BL316" i="7"/>
  <c r="BM316" i="7"/>
  <c r="BO316" i="7"/>
  <c r="BT316" i="7"/>
  <c r="CK316" i="7"/>
  <c r="CL316" i="7"/>
  <c r="CQ316" i="7"/>
  <c r="G317" i="7"/>
  <c r="J317" i="7" s="1"/>
  <c r="M317" i="7"/>
  <c r="P317" i="7" s="1"/>
  <c r="Q317" i="7"/>
  <c r="S317" i="7"/>
  <c r="Y317" i="7"/>
  <c r="AB317" i="7" s="1"/>
  <c r="AE317" i="7"/>
  <c r="AK317" i="7"/>
  <c r="AN317" i="7" s="1"/>
  <c r="AQ317" i="7"/>
  <c r="AT317" i="7" s="1"/>
  <c r="AW317" i="7"/>
  <c r="BC317" i="7"/>
  <c r="BF317" i="7"/>
  <c r="BG317" i="7"/>
  <c r="BL317" i="7"/>
  <c r="BM317" i="7"/>
  <c r="BO317" i="7"/>
  <c r="BT317" i="7"/>
  <c r="CK317" i="7"/>
  <c r="CL317" i="7"/>
  <c r="CQ317" i="7"/>
  <c r="G318" i="7"/>
  <c r="M318" i="7"/>
  <c r="S318" i="7"/>
  <c r="Y318" i="7"/>
  <c r="AB318" i="7" s="1"/>
  <c r="AE318" i="7"/>
  <c r="AK318" i="7"/>
  <c r="AN318" i="7" s="1"/>
  <c r="AQ318" i="7"/>
  <c r="AT318" i="7" s="1"/>
  <c r="AW318" i="7"/>
  <c r="BC318" i="7"/>
  <c r="BF318" i="7" s="1"/>
  <c r="BL318" i="7"/>
  <c r="BM318" i="7"/>
  <c r="BO318" i="7"/>
  <c r="BT318" i="7"/>
  <c r="CK318" i="7"/>
  <c r="CL318" i="7"/>
  <c r="CQ318" i="7"/>
  <c r="G319" i="7"/>
  <c r="J319" i="7" s="1"/>
  <c r="M319" i="7"/>
  <c r="S319" i="7"/>
  <c r="Y319" i="7"/>
  <c r="AB319" i="7" s="1"/>
  <c r="AE319" i="7"/>
  <c r="AK319" i="7"/>
  <c r="AN319" i="7" s="1"/>
  <c r="AO319" i="7"/>
  <c r="AQ319" i="7"/>
  <c r="AT319" i="7" s="1"/>
  <c r="AW319" i="7"/>
  <c r="BC319" i="7"/>
  <c r="BF319" i="7" s="1"/>
  <c r="BL319" i="7"/>
  <c r="BM319" i="7"/>
  <c r="BO319" i="7"/>
  <c r="CD319" i="7"/>
  <c r="BT319" i="7" s="1"/>
  <c r="CK319" i="7"/>
  <c r="CL319" i="7"/>
  <c r="CQ319" i="7"/>
  <c r="G320" i="7"/>
  <c r="J320" i="7" s="1"/>
  <c r="K320" i="7"/>
  <c r="M320" i="7"/>
  <c r="P320" i="7"/>
  <c r="Q320" i="7"/>
  <c r="S320" i="7"/>
  <c r="Y320" i="7"/>
  <c r="AB320" i="7" s="1"/>
  <c r="AC320" i="7"/>
  <c r="AE320" i="7"/>
  <c r="AK320" i="7"/>
  <c r="AQ320" i="7"/>
  <c r="AW320" i="7"/>
  <c r="BC320" i="7"/>
  <c r="BF320" i="7" s="1"/>
  <c r="BG320" i="7"/>
  <c r="BL320" i="7"/>
  <c r="BM320" i="7"/>
  <c r="BO320" i="7"/>
  <c r="BT320" i="7"/>
  <c r="CK320" i="7"/>
  <c r="CL320" i="7"/>
  <c r="CQ320" i="7"/>
  <c r="G321" i="7"/>
  <c r="J321" i="7" s="1"/>
  <c r="K321" i="7"/>
  <c r="M321" i="7"/>
  <c r="P321" i="7" s="1"/>
  <c r="S321" i="7"/>
  <c r="Y321" i="7"/>
  <c r="AB321" i="7" s="1"/>
  <c r="AC321" i="7"/>
  <c r="AE321" i="7"/>
  <c r="AK321" i="7"/>
  <c r="AQ321" i="7"/>
  <c r="AT321" i="7" s="1"/>
  <c r="AU321" i="7"/>
  <c r="AW321" i="7"/>
  <c r="BC321" i="7"/>
  <c r="BL321" i="7"/>
  <c r="BM321" i="7"/>
  <c r="BO321" i="7"/>
  <c r="CB321" i="7"/>
  <c r="BT321" i="7" s="1"/>
  <c r="CK321" i="7"/>
  <c r="CL321" i="7"/>
  <c r="CQ321" i="7"/>
  <c r="G322" i="7"/>
  <c r="J322" i="7" s="1"/>
  <c r="M322" i="7"/>
  <c r="P322" i="7" s="1"/>
  <c r="S322" i="7"/>
  <c r="Y322" i="7"/>
  <c r="AB322" i="7" s="1"/>
  <c r="AC322" i="7"/>
  <c r="AE322" i="7"/>
  <c r="AK322" i="7"/>
  <c r="AN322" i="7" s="1"/>
  <c r="AQ322" i="7"/>
  <c r="AT322" i="7" s="1"/>
  <c r="AU322" i="7"/>
  <c r="AW322" i="7"/>
  <c r="BC322" i="7"/>
  <c r="BF322" i="7" s="1"/>
  <c r="BL322" i="7"/>
  <c r="BM322" i="7"/>
  <c r="BO322" i="7"/>
  <c r="BT322" i="7"/>
  <c r="CK322" i="7"/>
  <c r="CL322" i="7"/>
  <c r="CQ322" i="7"/>
  <c r="G323" i="7"/>
  <c r="J323" i="7" s="1"/>
  <c r="K323" i="7"/>
  <c r="M323" i="7"/>
  <c r="P323" i="7"/>
  <c r="Q323" i="7"/>
  <c r="S323" i="7"/>
  <c r="Y323" i="7"/>
  <c r="Z323" i="7" s="1"/>
  <c r="AB323" i="7" s="1"/>
  <c r="AE323" i="7"/>
  <c r="AK323" i="7"/>
  <c r="AN323" i="7" s="1"/>
  <c r="AO323" i="7"/>
  <c r="AQ323" i="7"/>
  <c r="AT323" i="7"/>
  <c r="AU323" i="7"/>
  <c r="AW323" i="7"/>
  <c r="BC323" i="7"/>
  <c r="BF323" i="7" s="1"/>
  <c r="BG323" i="7"/>
  <c r="BL323" i="7"/>
  <c r="BM323" i="7"/>
  <c r="BO323" i="7"/>
  <c r="BT323" i="7"/>
  <c r="CK323" i="7"/>
  <c r="CL323" i="7"/>
  <c r="CQ323" i="7"/>
  <c r="G324" i="7"/>
  <c r="J324" i="7" s="1"/>
  <c r="M324" i="7"/>
  <c r="P324" i="7" s="1"/>
  <c r="Q324" i="7"/>
  <c r="S324" i="7"/>
  <c r="Y324" i="7"/>
  <c r="AB324" i="7" s="1"/>
  <c r="AE324" i="7"/>
  <c r="AK324" i="7"/>
  <c r="AQ324" i="7"/>
  <c r="AW324" i="7"/>
  <c r="BC324" i="7"/>
  <c r="BF324" i="7" s="1"/>
  <c r="BL324" i="7"/>
  <c r="BM324" i="7"/>
  <c r="BO324" i="7"/>
  <c r="BT324" i="7"/>
  <c r="CK324" i="7"/>
  <c r="CL324" i="7"/>
  <c r="CQ324" i="7"/>
  <c r="G325" i="7"/>
  <c r="J325" i="7"/>
  <c r="K325" i="7"/>
  <c r="M325" i="7"/>
  <c r="P325" i="7" s="1"/>
  <c r="S325" i="7"/>
  <c r="Y325" i="7"/>
  <c r="AB325" i="7" s="1"/>
  <c r="AE325" i="7"/>
  <c r="AK325" i="7"/>
  <c r="AQ325" i="7"/>
  <c r="AT325" i="7" s="1"/>
  <c r="AW325" i="7"/>
  <c r="BC325" i="7"/>
  <c r="BL325" i="7"/>
  <c r="BM325" i="7"/>
  <c r="BO325" i="7"/>
  <c r="BT325" i="7"/>
  <c r="CK325" i="7"/>
  <c r="CL325" i="7"/>
  <c r="CQ325" i="7"/>
  <c r="G326" i="7"/>
  <c r="H326" i="7" s="1"/>
  <c r="J326" i="7" s="1"/>
  <c r="M326" i="7"/>
  <c r="P326" i="7" s="1"/>
  <c r="S326" i="7"/>
  <c r="Y326" i="7"/>
  <c r="Z326" i="7" s="1"/>
  <c r="AB326" i="7" s="1"/>
  <c r="AE326" i="7"/>
  <c r="AK326" i="7"/>
  <c r="AN326" i="7" s="1"/>
  <c r="AQ326" i="7"/>
  <c r="AT326" i="7" s="1"/>
  <c r="AW326" i="7"/>
  <c r="BC326" i="7"/>
  <c r="BF326" i="7" s="1"/>
  <c r="BG326" i="7"/>
  <c r="BL326" i="7"/>
  <c r="BM326" i="7"/>
  <c r="BO326" i="7"/>
  <c r="BT326" i="7"/>
  <c r="CK326" i="7"/>
  <c r="CL326" i="7"/>
  <c r="CQ326" i="7"/>
  <c r="G327" i="7"/>
  <c r="M327" i="7"/>
  <c r="S327" i="7"/>
  <c r="Y327" i="7"/>
  <c r="AB327" i="7" s="1"/>
  <c r="AC327" i="7"/>
  <c r="AE327" i="7"/>
  <c r="AK327" i="7"/>
  <c r="AN327" i="7" s="1"/>
  <c r="AQ327" i="7"/>
  <c r="AT327" i="7" s="1"/>
  <c r="AU327" i="7"/>
  <c r="AW327" i="7"/>
  <c r="BC327" i="7"/>
  <c r="BF327" i="7" s="1"/>
  <c r="BL327" i="7"/>
  <c r="BM327" i="7"/>
  <c r="BO327" i="7"/>
  <c r="BT327" i="7"/>
  <c r="CK327" i="7"/>
  <c r="CL327" i="7"/>
  <c r="CQ327" i="7"/>
  <c r="G328" i="7"/>
  <c r="J328" i="7" s="1"/>
  <c r="M328" i="7"/>
  <c r="S328" i="7"/>
  <c r="Y328" i="7"/>
  <c r="Z328" i="7" s="1"/>
  <c r="AB328" i="7" s="1"/>
  <c r="AE328" i="7"/>
  <c r="AK328" i="7"/>
  <c r="AN328" i="7" s="1"/>
  <c r="AQ328" i="7"/>
  <c r="AW328" i="7"/>
  <c r="BC328" i="7"/>
  <c r="BF328" i="7" s="1"/>
  <c r="BL328" i="7"/>
  <c r="BM328" i="7"/>
  <c r="BO328" i="7"/>
  <c r="BT328" i="7"/>
  <c r="CK328" i="7"/>
  <c r="CL328" i="7"/>
  <c r="CQ328" i="7"/>
  <c r="G329" i="7"/>
  <c r="J329" i="7" s="1"/>
  <c r="M329" i="7"/>
  <c r="P329" i="7" s="1"/>
  <c r="Q329" i="7"/>
  <c r="S329" i="7"/>
  <c r="Y329" i="7"/>
  <c r="AB329" i="7" s="1"/>
  <c r="AE329" i="7"/>
  <c r="AK329" i="7"/>
  <c r="AN329" i="7" s="1"/>
  <c r="AQ329" i="7"/>
  <c r="AT329" i="7" s="1"/>
  <c r="AW329" i="7"/>
  <c r="BC329" i="7"/>
  <c r="BF329" i="7" s="1"/>
  <c r="BG329" i="7"/>
  <c r="BL329" i="7"/>
  <c r="BM329" i="7"/>
  <c r="BO329" i="7"/>
  <c r="CB329" i="7"/>
  <c r="BT329" i="7" s="1"/>
  <c r="CK329" i="7"/>
  <c r="CL329" i="7"/>
  <c r="CQ329" i="7"/>
  <c r="G330" i="7"/>
  <c r="M330" i="7"/>
  <c r="P330" i="7" s="1"/>
  <c r="Q330" i="7"/>
  <c r="S330" i="7"/>
  <c r="Y330" i="7"/>
  <c r="AE330" i="7"/>
  <c r="AK330" i="7"/>
  <c r="AN330" i="7" s="1"/>
  <c r="AQ330" i="7"/>
  <c r="AT330" i="7" s="1"/>
  <c r="AW330" i="7"/>
  <c r="BC330" i="7"/>
  <c r="BL330" i="7"/>
  <c r="BM330" i="7"/>
  <c r="BO330" i="7"/>
  <c r="BT330" i="7"/>
  <c r="CK330" i="7"/>
  <c r="CL330" i="7"/>
  <c r="CQ330" i="7"/>
  <c r="G331" i="7"/>
  <c r="J331" i="7" s="1"/>
  <c r="M331" i="7"/>
  <c r="P331" i="7" s="1"/>
  <c r="S331" i="7"/>
  <c r="Y331" i="7"/>
  <c r="AB331" i="7" s="1"/>
  <c r="AC331" i="7"/>
  <c r="AE331" i="7"/>
  <c r="AK331" i="7"/>
  <c r="AN331" i="7" s="1"/>
  <c r="AQ331" i="7"/>
  <c r="AT331" i="7" s="1"/>
  <c r="AU331" i="7"/>
  <c r="AW331" i="7"/>
  <c r="BC331" i="7"/>
  <c r="BF331" i="7" s="1"/>
  <c r="BL331" i="7"/>
  <c r="BM331" i="7"/>
  <c r="BO331" i="7"/>
  <c r="CD331" i="7"/>
  <c r="BT331" i="7" s="1"/>
  <c r="CK331" i="7"/>
  <c r="CL331" i="7"/>
  <c r="CQ331" i="7"/>
  <c r="G332" i="7"/>
  <c r="J332" i="7"/>
  <c r="K332" i="7"/>
  <c r="M332" i="7"/>
  <c r="P332" i="7" s="1"/>
  <c r="S332" i="7"/>
  <c r="Y332" i="7"/>
  <c r="AB332" i="7" s="1"/>
  <c r="AE332" i="7"/>
  <c r="AK332" i="7"/>
  <c r="AQ332" i="7"/>
  <c r="AT332" i="7" s="1"/>
  <c r="AW332" i="7"/>
  <c r="BC332" i="7"/>
  <c r="BL332" i="7"/>
  <c r="BM332" i="7"/>
  <c r="BO332" i="7"/>
  <c r="BT332" i="7"/>
  <c r="CK332" i="7"/>
  <c r="CL332" i="7"/>
  <c r="CQ332" i="7"/>
  <c r="G333" i="7"/>
  <c r="M333" i="7"/>
  <c r="P333" i="7" s="1"/>
  <c r="S333" i="7"/>
  <c r="Y333" i="7"/>
  <c r="AE333" i="7"/>
  <c r="AK333" i="7"/>
  <c r="AN333" i="7" s="1"/>
  <c r="AQ333" i="7"/>
  <c r="AT333" i="7" s="1"/>
  <c r="AW333" i="7"/>
  <c r="BC333" i="7"/>
  <c r="BL333" i="7"/>
  <c r="BM333" i="7"/>
  <c r="BO333" i="7"/>
  <c r="BT333" i="7"/>
  <c r="CK333" i="7"/>
  <c r="CL333" i="7"/>
  <c r="CQ333" i="7"/>
  <c r="G334" i="7"/>
  <c r="J334" i="7" s="1"/>
  <c r="K334" i="7"/>
  <c r="M334" i="7"/>
  <c r="P334" i="7" s="1"/>
  <c r="S334" i="7"/>
  <c r="Y334" i="7"/>
  <c r="AB334" i="7"/>
  <c r="AC334" i="7"/>
  <c r="AE334" i="7"/>
  <c r="AK334" i="7"/>
  <c r="AN334" i="7" s="1"/>
  <c r="AO334" i="7"/>
  <c r="AQ334" i="7"/>
  <c r="AT334" i="7"/>
  <c r="AU334" i="7"/>
  <c r="AW334" i="7"/>
  <c r="BC334" i="7"/>
  <c r="BF334" i="7" s="1"/>
  <c r="BG334" i="7"/>
  <c r="BL334" i="7"/>
  <c r="BM334" i="7"/>
  <c r="BO334" i="7"/>
  <c r="CB334" i="7"/>
  <c r="BT334" i="7" s="1"/>
  <c r="CK334" i="7"/>
  <c r="CL334" i="7"/>
  <c r="CQ334" i="7"/>
  <c r="G335" i="7"/>
  <c r="J335" i="7" s="1"/>
  <c r="K335" i="7"/>
  <c r="M335" i="7"/>
  <c r="P335" i="7" s="1"/>
  <c r="S335" i="7"/>
  <c r="Y335" i="7"/>
  <c r="AB335" i="7" s="1"/>
  <c r="AE335" i="7"/>
  <c r="AK335" i="7"/>
  <c r="AQ335" i="7"/>
  <c r="AT335" i="7" s="1"/>
  <c r="AW335" i="7"/>
  <c r="BC335" i="7"/>
  <c r="BL335" i="7"/>
  <c r="BM335" i="7"/>
  <c r="BO335" i="7"/>
  <c r="CB335" i="7"/>
  <c r="BT335" i="7" s="1"/>
  <c r="CK335" i="7"/>
  <c r="CL335" i="7"/>
  <c r="CQ335" i="7"/>
  <c r="G336" i="7"/>
  <c r="H336" i="7" s="1"/>
  <c r="J336" i="7" s="1"/>
  <c r="M336" i="7"/>
  <c r="S336" i="7"/>
  <c r="Y336" i="7"/>
  <c r="Z336" i="7" s="1"/>
  <c r="AB336" i="7" s="1"/>
  <c r="AE336" i="7"/>
  <c r="AK336" i="7"/>
  <c r="AN336" i="7" s="1"/>
  <c r="AQ336" i="7"/>
  <c r="AW336" i="7"/>
  <c r="BC336" i="7"/>
  <c r="BF336" i="7" s="1"/>
  <c r="BL336" i="7"/>
  <c r="BM336" i="7"/>
  <c r="BO336" i="7"/>
  <c r="BT336" i="7"/>
  <c r="CK336" i="7"/>
  <c r="CL336" i="7"/>
  <c r="CQ336" i="7"/>
  <c r="G337" i="7"/>
  <c r="H337" i="7" s="1"/>
  <c r="J337" i="7" s="1"/>
  <c r="M337" i="7"/>
  <c r="P337" i="7" s="1"/>
  <c r="Q337" i="7"/>
  <c r="S337" i="7"/>
  <c r="Y337" i="7"/>
  <c r="AE337" i="7"/>
  <c r="AK337" i="7"/>
  <c r="AN337" i="7" s="1"/>
  <c r="AQ337" i="7"/>
  <c r="AW337" i="7"/>
  <c r="BC337" i="7"/>
  <c r="BF337" i="7" s="1"/>
  <c r="BL337" i="7"/>
  <c r="BM337" i="7"/>
  <c r="BO337" i="7"/>
  <c r="BT337" i="7"/>
  <c r="CK337" i="7"/>
  <c r="CL337" i="7"/>
  <c r="CQ337" i="7"/>
  <c r="G338" i="7"/>
  <c r="H338" i="7" s="1"/>
  <c r="J338" i="7" s="1"/>
  <c r="M338" i="7"/>
  <c r="P338" i="7" s="1"/>
  <c r="S338" i="7"/>
  <c r="Y338" i="7"/>
  <c r="AE338" i="7"/>
  <c r="AK338" i="7"/>
  <c r="AN338" i="7" s="1"/>
  <c r="AQ338" i="7"/>
  <c r="AW338" i="7"/>
  <c r="BC338" i="7"/>
  <c r="BF338" i="7" s="1"/>
  <c r="BL338" i="7"/>
  <c r="BM338" i="7"/>
  <c r="BO338" i="7"/>
  <c r="BT338" i="7"/>
  <c r="CK338" i="7"/>
  <c r="CL338" i="7"/>
  <c r="CQ338" i="7"/>
  <c r="G339" i="7"/>
  <c r="H339" i="7" s="1"/>
  <c r="J339" i="7" s="1"/>
  <c r="M339" i="7"/>
  <c r="P339" i="7" s="1"/>
  <c r="Q339" i="7"/>
  <c r="S339" i="7"/>
  <c r="Y339" i="7"/>
  <c r="Z339" i="7" s="1"/>
  <c r="AE339" i="7"/>
  <c r="AK339" i="7"/>
  <c r="AQ339" i="7"/>
  <c r="AW339" i="7"/>
  <c r="BC339" i="7"/>
  <c r="BF339" i="7" s="1"/>
  <c r="BG339" i="7"/>
  <c r="BL339" i="7"/>
  <c r="BM339" i="7"/>
  <c r="BO339" i="7"/>
  <c r="BT339" i="7"/>
  <c r="CK339" i="7"/>
  <c r="CL339" i="7"/>
  <c r="CQ339" i="7"/>
  <c r="G340" i="7"/>
  <c r="H340" i="7" s="1"/>
  <c r="J340" i="7" s="1"/>
  <c r="M340" i="7"/>
  <c r="P340" i="7" s="1"/>
  <c r="S340" i="7"/>
  <c r="Y340" i="7"/>
  <c r="Z340" i="7" s="1"/>
  <c r="AB340" i="7" s="1"/>
  <c r="AE340" i="7"/>
  <c r="AK340" i="7"/>
  <c r="AN340" i="7" s="1"/>
  <c r="AQ340" i="7"/>
  <c r="AT340" i="7" s="1"/>
  <c r="AW340" i="7"/>
  <c r="BC340" i="7"/>
  <c r="BF340" i="7" s="1"/>
  <c r="BL340" i="7"/>
  <c r="BM340" i="7"/>
  <c r="BO340" i="7"/>
  <c r="BT340" i="7"/>
  <c r="CK340" i="7"/>
  <c r="CL340" i="7"/>
  <c r="CQ340" i="7"/>
  <c r="G341" i="7"/>
  <c r="H341" i="7" s="1"/>
  <c r="J341" i="7" s="1"/>
  <c r="M341" i="7"/>
  <c r="S341" i="7"/>
  <c r="Y341" i="7"/>
  <c r="Z341" i="7" s="1"/>
  <c r="AE341" i="7"/>
  <c r="AK341" i="7"/>
  <c r="AN341" i="7" s="1"/>
  <c r="AQ341" i="7"/>
  <c r="AT341" i="7" s="1"/>
  <c r="AW341" i="7"/>
  <c r="BC341" i="7"/>
  <c r="BL341" i="7"/>
  <c r="BM341" i="7"/>
  <c r="BO341" i="7"/>
  <c r="CC341" i="7"/>
  <c r="CK341" i="7"/>
  <c r="CL341" i="7"/>
  <c r="CQ341" i="7"/>
  <c r="G342" i="7"/>
  <c r="J342" i="7" s="1"/>
  <c r="M342" i="7"/>
  <c r="S342" i="7"/>
  <c r="Y342" i="7"/>
  <c r="Z342" i="7" s="1"/>
  <c r="AB342" i="7" s="1"/>
  <c r="AE342" i="7"/>
  <c r="AK342" i="7"/>
  <c r="AN342" i="7" s="1"/>
  <c r="AQ342" i="7"/>
  <c r="AW342" i="7"/>
  <c r="BC342" i="7"/>
  <c r="BF342" i="7" s="1"/>
  <c r="BL342" i="7"/>
  <c r="BM342" i="7"/>
  <c r="BO342" i="7"/>
  <c r="BT342" i="7"/>
  <c r="CK342" i="7"/>
  <c r="CL342" i="7"/>
  <c r="CQ342" i="7"/>
  <c r="G343" i="7"/>
  <c r="J343" i="7" s="1"/>
  <c r="M343" i="7"/>
  <c r="P343" i="7" s="1"/>
  <c r="S343" i="7"/>
  <c r="Y343" i="7"/>
  <c r="AB343" i="7" s="1"/>
  <c r="AE343" i="7"/>
  <c r="AK343" i="7"/>
  <c r="AN343" i="7" s="1"/>
  <c r="AQ343" i="7"/>
  <c r="AT343" i="7" s="1"/>
  <c r="AW343" i="7"/>
  <c r="BC343" i="7"/>
  <c r="BF343" i="7" s="1"/>
  <c r="BG343" i="7"/>
  <c r="BL343" i="7"/>
  <c r="BM343" i="7"/>
  <c r="BO343" i="7"/>
  <c r="CB343" i="7"/>
  <c r="BT343" i="7" s="1"/>
  <c r="CK343" i="7"/>
  <c r="CL343" i="7"/>
  <c r="CQ343" i="7"/>
  <c r="G344" i="7"/>
  <c r="M344" i="7"/>
  <c r="P344" i="7" s="1"/>
  <c r="Q344" i="7"/>
  <c r="S344" i="7"/>
  <c r="Y344" i="7"/>
  <c r="AE344" i="7"/>
  <c r="AK344" i="7"/>
  <c r="AN344" i="7" s="1"/>
  <c r="AQ344" i="7"/>
  <c r="AT344" i="7" s="1"/>
  <c r="AW344" i="7"/>
  <c r="BC344" i="7"/>
  <c r="BL344" i="7"/>
  <c r="BM344" i="7"/>
  <c r="BO344" i="7"/>
  <c r="BT344" i="7"/>
  <c r="CK344" i="7"/>
  <c r="CL344" i="7"/>
  <c r="CQ344" i="7"/>
  <c r="F345" i="7"/>
  <c r="L345" i="7"/>
  <c r="R345" i="7"/>
  <c r="X345" i="7"/>
  <c r="AJ345" i="7"/>
  <c r="AL345" i="7"/>
  <c r="AP345" i="7"/>
  <c r="AR345" i="7"/>
  <c r="AV345" i="7"/>
  <c r="BB345" i="7"/>
  <c r="BI345" i="7"/>
  <c r="BN345" i="7"/>
  <c r="BR345" i="7"/>
  <c r="BW345" i="7"/>
  <c r="BX345" i="7"/>
  <c r="BY345" i="7"/>
  <c r="BZ345" i="7"/>
  <c r="CA345" i="7"/>
  <c r="CD345" i="7"/>
  <c r="CE345" i="7"/>
  <c r="CF345" i="7"/>
  <c r="CH345" i="7"/>
  <c r="CI345" i="7"/>
  <c r="CN345" i="7"/>
  <c r="CO345" i="7"/>
  <c r="G346" i="7"/>
  <c r="M346" i="7"/>
  <c r="P346" i="7" s="1"/>
  <c r="S346" i="7"/>
  <c r="Y346" i="7"/>
  <c r="AB346" i="7" s="1"/>
  <c r="AE346" i="7"/>
  <c r="AK346" i="7"/>
  <c r="AN346" i="7" s="1"/>
  <c r="AQ346" i="7"/>
  <c r="AT346" i="7" s="1"/>
  <c r="AW346" i="7"/>
  <c r="BC346" i="7"/>
  <c r="BF346" i="7" s="1"/>
  <c r="BI346" i="7"/>
  <c r="BL346" i="7" s="1"/>
  <c r="BO346" i="7"/>
  <c r="BT346" i="7"/>
  <c r="CH346" i="7"/>
  <c r="CJ346" i="7" s="1"/>
  <c r="CK346" i="7" s="1"/>
  <c r="CL346" i="7"/>
  <c r="CN346" i="7"/>
  <c r="G347" i="7"/>
  <c r="H347" i="7" s="1"/>
  <c r="J347" i="7" s="1"/>
  <c r="M347" i="7"/>
  <c r="S347" i="7"/>
  <c r="Y347" i="7"/>
  <c r="AB347" i="7" s="1"/>
  <c r="AE347" i="7"/>
  <c r="AK347" i="7"/>
  <c r="AN347" i="7" s="1"/>
  <c r="AO347" i="7"/>
  <c r="AQ347" i="7"/>
  <c r="AT347" i="7" s="1"/>
  <c r="AW347" i="7"/>
  <c r="BC347" i="7"/>
  <c r="BF347" i="7"/>
  <c r="BG347" i="7"/>
  <c r="BI347" i="7"/>
  <c r="BL347" i="7" s="1"/>
  <c r="BO347" i="7"/>
  <c r="BT347" i="7"/>
  <c r="CH347" i="7"/>
  <c r="CI347" i="7"/>
  <c r="CN347" i="7"/>
  <c r="CP347" i="7" s="1"/>
  <c r="CQ347" i="7" s="1"/>
  <c r="G348" i="7"/>
  <c r="H348" i="7" s="1"/>
  <c r="M348" i="7"/>
  <c r="P348" i="7" s="1"/>
  <c r="S348" i="7"/>
  <c r="Y348" i="7"/>
  <c r="AB348" i="7" s="1"/>
  <c r="AE348" i="7"/>
  <c r="AK348" i="7"/>
  <c r="AN348" i="7" s="1"/>
  <c r="AO348" i="7"/>
  <c r="AQ348" i="7"/>
  <c r="AT348" i="7" s="1"/>
  <c r="AW348" i="7"/>
  <c r="BC348" i="7"/>
  <c r="BF348" i="7" s="1"/>
  <c r="BG348" i="7"/>
  <c r="BI348" i="7"/>
  <c r="BL348" i="7" s="1"/>
  <c r="BO348" i="7"/>
  <c r="BT348" i="7"/>
  <c r="CH348" i="7"/>
  <c r="CN348" i="7"/>
  <c r="G349" i="7"/>
  <c r="J349" i="7" s="1"/>
  <c r="M349" i="7"/>
  <c r="P349" i="7" s="1"/>
  <c r="Q349" i="7"/>
  <c r="S349" i="7"/>
  <c r="Y349" i="7"/>
  <c r="AB349" i="7" s="1"/>
  <c r="AE349" i="7"/>
  <c r="AK349" i="7"/>
  <c r="AQ349" i="7"/>
  <c r="AT349" i="7" s="1"/>
  <c r="AW349" i="7"/>
  <c r="BC349" i="7"/>
  <c r="BF349" i="7" s="1"/>
  <c r="BG349" i="7"/>
  <c r="BI349" i="7"/>
  <c r="BL349" i="7" s="1"/>
  <c r="BO349" i="7"/>
  <c r="BT349" i="7"/>
  <c r="CH349" i="7"/>
  <c r="CI349" i="7"/>
  <c r="CL349" i="7"/>
  <c r="CN349" i="7"/>
  <c r="CP349" i="7"/>
  <c r="CQ349" i="7" s="1"/>
  <c r="G350" i="7"/>
  <c r="M350" i="7"/>
  <c r="S350" i="7"/>
  <c r="Y350" i="7"/>
  <c r="AB350" i="7" s="1"/>
  <c r="AE350" i="7"/>
  <c r="AK350" i="7"/>
  <c r="AN350" i="7" s="1"/>
  <c r="AQ350" i="7"/>
  <c r="AT350" i="7" s="1"/>
  <c r="AW350" i="7"/>
  <c r="BC350" i="7"/>
  <c r="BF350" i="7" s="1"/>
  <c r="BI350" i="7"/>
  <c r="BL350" i="7" s="1"/>
  <c r="BM350" i="7"/>
  <c r="BO350" i="7"/>
  <c r="BT350" i="7"/>
  <c r="CH350" i="7"/>
  <c r="CN350" i="7"/>
  <c r="CP350" i="7" s="1"/>
  <c r="CQ350" i="7" s="1"/>
  <c r="G351" i="7"/>
  <c r="H351" i="7" s="1"/>
  <c r="J351" i="7" s="1"/>
  <c r="M351" i="7"/>
  <c r="S351" i="7"/>
  <c r="Y351" i="7"/>
  <c r="AB351" i="7" s="1"/>
  <c r="AE351" i="7"/>
  <c r="AK351" i="7"/>
  <c r="AN351" i="7" s="1"/>
  <c r="AO351" i="7"/>
  <c r="AQ351" i="7"/>
  <c r="AT351" i="7" s="1"/>
  <c r="AW351" i="7"/>
  <c r="BC351" i="7"/>
  <c r="BF351" i="7" s="1"/>
  <c r="BG351" i="7"/>
  <c r="BI351" i="7"/>
  <c r="BL351" i="7" s="1"/>
  <c r="BO351" i="7"/>
  <c r="BT351" i="7"/>
  <c r="CH351" i="7"/>
  <c r="CN351" i="7"/>
  <c r="G352" i="7"/>
  <c r="M352" i="7"/>
  <c r="P352" i="7" s="1"/>
  <c r="S352" i="7"/>
  <c r="Y352" i="7"/>
  <c r="AB352" i="7" s="1"/>
  <c r="AC352" i="7"/>
  <c r="AE352" i="7"/>
  <c r="AK352" i="7"/>
  <c r="AN352" i="7" s="1"/>
  <c r="AQ352" i="7"/>
  <c r="AT352" i="7"/>
  <c r="AU352" i="7"/>
  <c r="AW352" i="7"/>
  <c r="BC352" i="7"/>
  <c r="BF352" i="7" s="1"/>
  <c r="BG352" i="7"/>
  <c r="BI352" i="7"/>
  <c r="BL352" i="7"/>
  <c r="BM352" i="7"/>
  <c r="BO352" i="7"/>
  <c r="BT352" i="7"/>
  <c r="CH352" i="7"/>
  <c r="CN352" i="7"/>
  <c r="CP352" i="7" s="1"/>
  <c r="CQ352" i="7" s="1"/>
  <c r="G353" i="7"/>
  <c r="H353" i="7" s="1"/>
  <c r="M353" i="7"/>
  <c r="P353" i="7" s="1"/>
  <c r="S353" i="7"/>
  <c r="Y353" i="7"/>
  <c r="AB353" i="7" s="1"/>
  <c r="AE353" i="7"/>
  <c r="AK353" i="7"/>
  <c r="AN353" i="7" s="1"/>
  <c r="AO353" i="7"/>
  <c r="AQ353" i="7"/>
  <c r="AT353" i="7" s="1"/>
  <c r="AW353" i="7"/>
  <c r="BC353" i="7"/>
  <c r="BF353" i="7" s="1"/>
  <c r="BG353" i="7"/>
  <c r="BI353" i="7"/>
  <c r="BL353" i="7" s="1"/>
  <c r="BO353" i="7"/>
  <c r="CD353" i="7"/>
  <c r="BT353" i="7" s="1"/>
  <c r="CH353" i="7"/>
  <c r="CN353" i="7"/>
  <c r="CP353" i="7" s="1"/>
  <c r="CQ353" i="7" s="1"/>
  <c r="G354" i="7"/>
  <c r="H354" i="7" s="1"/>
  <c r="J354" i="7" s="1"/>
  <c r="M354" i="7"/>
  <c r="S354" i="7"/>
  <c r="Y354" i="7"/>
  <c r="AB354" i="7" s="1"/>
  <c r="AE354" i="7"/>
  <c r="AK354" i="7"/>
  <c r="AN354" i="7"/>
  <c r="AO354" i="7"/>
  <c r="AQ354" i="7"/>
  <c r="AT354" i="7" s="1"/>
  <c r="AW354" i="7"/>
  <c r="BC354" i="7"/>
  <c r="BF354" i="7" s="1"/>
  <c r="BI354" i="7"/>
  <c r="BL354" i="7" s="1"/>
  <c r="BO354" i="7"/>
  <c r="BT354" i="7"/>
  <c r="CH354" i="7"/>
  <c r="CN354" i="7"/>
  <c r="G355" i="7"/>
  <c r="M355" i="7"/>
  <c r="P355" i="7" s="1"/>
  <c r="S355" i="7"/>
  <c r="Y355" i="7"/>
  <c r="AB355" i="7" s="1"/>
  <c r="AE355" i="7"/>
  <c r="AK355" i="7"/>
  <c r="AN355" i="7" s="1"/>
  <c r="AQ355" i="7"/>
  <c r="AT355" i="7" s="1"/>
  <c r="AU355" i="7"/>
  <c r="AW355" i="7"/>
  <c r="BC355" i="7"/>
  <c r="BF355" i="7" s="1"/>
  <c r="BI355" i="7"/>
  <c r="BL355" i="7" s="1"/>
  <c r="BM355" i="7"/>
  <c r="BO355" i="7"/>
  <c r="BT355" i="7"/>
  <c r="CH355" i="7"/>
  <c r="CN355" i="7"/>
  <c r="CP355" i="7" s="1"/>
  <c r="CQ355" i="7" s="1"/>
  <c r="G356" i="7"/>
  <c r="H356" i="7" s="1"/>
  <c r="M356" i="7"/>
  <c r="P356" i="7" s="1"/>
  <c r="S356" i="7"/>
  <c r="Y356" i="7"/>
  <c r="AB356" i="7" s="1"/>
  <c r="AE356" i="7"/>
  <c r="AK356" i="7"/>
  <c r="AN356" i="7" s="1"/>
  <c r="AQ356" i="7"/>
  <c r="AT356" i="7" s="1"/>
  <c r="AW356" i="7"/>
  <c r="BC356" i="7"/>
  <c r="BF356" i="7" s="1"/>
  <c r="BI356" i="7"/>
  <c r="BL356" i="7" s="1"/>
  <c r="BO356" i="7"/>
  <c r="BT356" i="7"/>
  <c r="CH356" i="7"/>
  <c r="CN356" i="7"/>
  <c r="G357" i="7"/>
  <c r="M357" i="7"/>
  <c r="P357" i="7" s="1"/>
  <c r="S357" i="7"/>
  <c r="Y357" i="7"/>
  <c r="AE357" i="7"/>
  <c r="AK357" i="7"/>
  <c r="AN357" i="7" s="1"/>
  <c r="AQ357" i="7"/>
  <c r="AW357" i="7"/>
  <c r="BC357" i="7"/>
  <c r="BF357" i="7" s="1"/>
  <c r="BI357" i="7"/>
  <c r="BL357" i="7" s="1"/>
  <c r="BO357" i="7"/>
  <c r="CC357" i="7"/>
  <c r="BT357" i="7" s="1"/>
  <c r="CH357" i="7"/>
  <c r="CN357" i="7"/>
  <c r="G358" i="7"/>
  <c r="M358" i="7"/>
  <c r="P358" i="7" s="1"/>
  <c r="S358" i="7"/>
  <c r="Y358" i="7"/>
  <c r="AE358" i="7"/>
  <c r="AK358" i="7"/>
  <c r="AN358" i="7" s="1"/>
  <c r="AQ358" i="7"/>
  <c r="AT358" i="7" s="1"/>
  <c r="AW358" i="7"/>
  <c r="BC358" i="7"/>
  <c r="BI358" i="7"/>
  <c r="BL358" i="7" s="1"/>
  <c r="BO358" i="7"/>
  <c r="BT358" i="7"/>
  <c r="CH358" i="7"/>
  <c r="CJ358" i="7" s="1"/>
  <c r="CK358" i="7" s="1"/>
  <c r="CN358" i="7"/>
  <c r="CP358" i="7" s="1"/>
  <c r="CQ358" i="7" s="1"/>
  <c r="G359" i="7"/>
  <c r="H359" i="7" s="1"/>
  <c r="M359" i="7"/>
  <c r="P359" i="7"/>
  <c r="Q359" i="7"/>
  <c r="S359" i="7"/>
  <c r="Y359" i="7"/>
  <c r="AE359" i="7"/>
  <c r="AK359" i="7"/>
  <c r="AN359" i="7" s="1"/>
  <c r="AQ359" i="7"/>
  <c r="AW359" i="7"/>
  <c r="BC359" i="7"/>
  <c r="BF359" i="7" s="1"/>
  <c r="BI359" i="7"/>
  <c r="BO359" i="7"/>
  <c r="BT359" i="7"/>
  <c r="CH359" i="7"/>
  <c r="CJ359" i="7" s="1"/>
  <c r="CK359" i="7" s="1"/>
  <c r="CN359" i="7"/>
  <c r="CP359" i="7" s="1"/>
  <c r="CQ359" i="7" s="1"/>
  <c r="G360" i="7"/>
  <c r="H360" i="7"/>
  <c r="J360" i="7" s="1"/>
  <c r="M360" i="7"/>
  <c r="P360" i="7" s="1"/>
  <c r="Q360" i="7"/>
  <c r="S360" i="7"/>
  <c r="Y360" i="7"/>
  <c r="AE360" i="7"/>
  <c r="AK360" i="7"/>
  <c r="AN360" i="7" s="1"/>
  <c r="AQ360" i="7"/>
  <c r="AT360" i="7"/>
  <c r="AU360" i="7"/>
  <c r="AW360" i="7"/>
  <c r="BC360" i="7"/>
  <c r="BF360" i="7" s="1"/>
  <c r="BG360" i="7"/>
  <c r="BI360" i="7"/>
  <c r="BL360" i="7"/>
  <c r="BM360" i="7"/>
  <c r="BO360" i="7"/>
  <c r="CB360" i="7"/>
  <c r="BT360" i="7" s="1"/>
  <c r="CH360" i="7"/>
  <c r="CN360" i="7"/>
  <c r="G361" i="7"/>
  <c r="M361" i="7"/>
  <c r="P361" i="7" s="1"/>
  <c r="S361" i="7"/>
  <c r="Y361" i="7"/>
  <c r="Z361" i="7"/>
  <c r="AB361" i="7" s="1"/>
  <c r="AE361" i="7"/>
  <c r="AK361" i="7"/>
  <c r="AN361" i="7" s="1"/>
  <c r="AQ361" i="7"/>
  <c r="AT361" i="7" s="1"/>
  <c r="AW361" i="7"/>
  <c r="BC361" i="7"/>
  <c r="BF361" i="7"/>
  <c r="BG361" i="7"/>
  <c r="BI361" i="7"/>
  <c r="BL361" i="7" s="1"/>
  <c r="BO361" i="7"/>
  <c r="BT361" i="7"/>
  <c r="CH361" i="7"/>
  <c r="CN361" i="7"/>
  <c r="CO361" i="7"/>
  <c r="CP361" i="7"/>
  <c r="G362" i="7"/>
  <c r="H362" i="7"/>
  <c r="J362" i="7" s="1"/>
  <c r="M362" i="7"/>
  <c r="P362" i="7" s="1"/>
  <c r="Q362" i="7"/>
  <c r="S362" i="7"/>
  <c r="Y362" i="7"/>
  <c r="AE362" i="7"/>
  <c r="AK362" i="7"/>
  <c r="AN362" i="7" s="1"/>
  <c r="AQ362" i="7"/>
  <c r="AT362" i="7"/>
  <c r="AU362" i="7"/>
  <c r="AW362" i="7"/>
  <c r="BC362" i="7"/>
  <c r="BF362" i="7" s="1"/>
  <c r="BG362" i="7"/>
  <c r="BI362" i="7"/>
  <c r="BL362" i="7"/>
  <c r="BM362" i="7"/>
  <c r="BO362" i="7"/>
  <c r="BT362" i="7"/>
  <c r="CH362" i="7"/>
  <c r="CN362" i="7"/>
  <c r="CO362" i="7"/>
  <c r="G363" i="7"/>
  <c r="M363" i="7"/>
  <c r="P363" i="7" s="1"/>
  <c r="S363" i="7"/>
  <c r="Y363" i="7"/>
  <c r="Z363" i="7" s="1"/>
  <c r="AB363" i="7" s="1"/>
  <c r="AE363" i="7"/>
  <c r="AK363" i="7"/>
  <c r="AN363" i="7" s="1"/>
  <c r="AQ363" i="7"/>
  <c r="AT363" i="7" s="1"/>
  <c r="AW363" i="7"/>
  <c r="BC363" i="7"/>
  <c r="BI363" i="7"/>
  <c r="BL363" i="7" s="1"/>
  <c r="BO363" i="7"/>
  <c r="BT363" i="7"/>
  <c r="CH363" i="7"/>
  <c r="CN363" i="7"/>
  <c r="G364" i="7"/>
  <c r="M364" i="7"/>
  <c r="S364" i="7"/>
  <c r="Y364" i="7"/>
  <c r="AE364" i="7"/>
  <c r="AK364" i="7"/>
  <c r="AN364" i="7" s="1"/>
  <c r="AQ364" i="7"/>
  <c r="AW364" i="7"/>
  <c r="BC364" i="7"/>
  <c r="BF364" i="7" s="1"/>
  <c r="BI364" i="7"/>
  <c r="BL364" i="7" s="1"/>
  <c r="BM364" i="7"/>
  <c r="BO364" i="7"/>
  <c r="CC364" i="7"/>
  <c r="BT364" i="7" s="1"/>
  <c r="CH364" i="7"/>
  <c r="CN364" i="7"/>
  <c r="G365" i="7"/>
  <c r="M365" i="7"/>
  <c r="P365" i="7" s="1"/>
  <c r="S365" i="7"/>
  <c r="Y365" i="7"/>
  <c r="AE365" i="7"/>
  <c r="AK365" i="7"/>
  <c r="AN365" i="7" s="1"/>
  <c r="AQ365" i="7"/>
  <c r="AT365" i="7" s="1"/>
  <c r="AU365" i="7"/>
  <c r="AW365" i="7"/>
  <c r="BC365" i="7"/>
  <c r="BI365" i="7"/>
  <c r="BL365" i="7"/>
  <c r="BM365" i="7"/>
  <c r="BO365" i="7"/>
  <c r="CC365" i="7"/>
  <c r="BT365" i="7" s="1"/>
  <c r="CH365" i="7"/>
  <c r="CN365" i="7"/>
  <c r="G366" i="7"/>
  <c r="M366" i="7"/>
  <c r="P366" i="7" s="1"/>
  <c r="S366" i="7"/>
  <c r="Y366" i="7"/>
  <c r="AB366" i="7"/>
  <c r="AC366" i="7"/>
  <c r="AE366" i="7"/>
  <c r="AK366" i="7"/>
  <c r="AN366" i="7" s="1"/>
  <c r="AO366" i="7"/>
  <c r="AQ366" i="7"/>
  <c r="AT366" i="7"/>
  <c r="AU366" i="7"/>
  <c r="AW366" i="7"/>
  <c r="BC366" i="7"/>
  <c r="BF366" i="7" s="1"/>
  <c r="BI366" i="7"/>
  <c r="BO366" i="7"/>
  <c r="BT366" i="7"/>
  <c r="CH366" i="7"/>
  <c r="CJ366" i="7" s="1"/>
  <c r="CK366" i="7" s="1"/>
  <c r="CL366" i="7"/>
  <c r="CN366" i="7"/>
  <c r="CP366" i="7" s="1"/>
  <c r="CQ366" i="7" s="1"/>
  <c r="G367" i="7"/>
  <c r="J367" i="7" s="1"/>
  <c r="K367" i="7"/>
  <c r="M367" i="7"/>
  <c r="P367" i="7" s="1"/>
  <c r="S367" i="7"/>
  <c r="Y367" i="7"/>
  <c r="AE367" i="7"/>
  <c r="AK367" i="7"/>
  <c r="AN367" i="7" s="1"/>
  <c r="AQ367" i="7"/>
  <c r="AT367" i="7" s="1"/>
  <c r="AW367" i="7"/>
  <c r="BC367" i="7"/>
  <c r="BI367" i="7"/>
  <c r="BL367" i="7" s="1"/>
  <c r="BO367" i="7"/>
  <c r="BT367" i="7"/>
  <c r="CH367" i="7"/>
  <c r="CJ367" i="7" s="1"/>
  <c r="CK367" i="7" s="1"/>
  <c r="CN367" i="7"/>
  <c r="CP367" i="7" s="1"/>
  <c r="CQ367" i="7" s="1"/>
  <c r="G368" i="7"/>
  <c r="H368" i="7" s="1"/>
  <c r="M368" i="7"/>
  <c r="P368" i="7"/>
  <c r="Q368" i="7"/>
  <c r="S368" i="7"/>
  <c r="Y368" i="7"/>
  <c r="AB368" i="7" s="1"/>
  <c r="AE368" i="7"/>
  <c r="AK368" i="7"/>
  <c r="AN368" i="7"/>
  <c r="AO368" i="7"/>
  <c r="AQ368" i="7"/>
  <c r="AT368" i="7" s="1"/>
  <c r="AW368" i="7"/>
  <c r="BC368" i="7"/>
  <c r="BI368" i="7"/>
  <c r="BL368" i="7" s="1"/>
  <c r="BO368" i="7"/>
  <c r="CF368" i="7"/>
  <c r="BT368" i="7" s="1"/>
  <c r="CH368" i="7"/>
  <c r="CI368" i="7"/>
  <c r="CN368" i="7"/>
  <c r="CO368" i="7"/>
  <c r="CP368" i="7"/>
  <c r="BI369" i="7"/>
  <c r="BL369" i="7"/>
  <c r="BM369" i="7"/>
  <c r="BT369" i="7"/>
  <c r="CH369" i="7"/>
  <c r="CJ369" i="7"/>
  <c r="CK369" i="7" s="1"/>
  <c r="CL369" i="7"/>
  <c r="CN369" i="7"/>
  <c r="CP369" i="7" s="1"/>
  <c r="CQ369" i="7" s="1"/>
  <c r="G370" i="7"/>
  <c r="J370" i="7" s="1"/>
  <c r="K370" i="7"/>
  <c r="M370" i="7"/>
  <c r="P370" i="7" s="1"/>
  <c r="S370" i="7"/>
  <c r="Y370" i="7"/>
  <c r="AB370" i="7"/>
  <c r="AC370" i="7"/>
  <c r="AE370" i="7"/>
  <c r="AK370" i="7"/>
  <c r="AN370" i="7" s="1"/>
  <c r="AO370" i="7"/>
  <c r="AQ370" i="7"/>
  <c r="AT370" i="7"/>
  <c r="AU370" i="7"/>
  <c r="AW370" i="7"/>
  <c r="BC370" i="7"/>
  <c r="BF370" i="7" s="1"/>
  <c r="BI370" i="7"/>
  <c r="BL370" i="7" s="1"/>
  <c r="BO370" i="7"/>
  <c r="CF370" i="7"/>
  <c r="BT370" i="7" s="1"/>
  <c r="CH370" i="7"/>
  <c r="CN370" i="7"/>
  <c r="G371" i="7"/>
  <c r="J371" i="7" s="1"/>
  <c r="M371" i="7"/>
  <c r="P371" i="7" s="1"/>
  <c r="S371" i="7"/>
  <c r="Y371" i="7"/>
  <c r="AB371" i="7" s="1"/>
  <c r="AE371" i="7"/>
  <c r="AK371" i="7"/>
  <c r="AN371" i="7" s="1"/>
  <c r="AO371" i="7"/>
  <c r="AQ371" i="7"/>
  <c r="AT371" i="7" s="1"/>
  <c r="AU371" i="7"/>
  <c r="AW371" i="7"/>
  <c r="BC371" i="7"/>
  <c r="BF371" i="7" s="1"/>
  <c r="BI371" i="7"/>
  <c r="BL371" i="7" s="1"/>
  <c r="BO371" i="7"/>
  <c r="CF371" i="7"/>
  <c r="BT371" i="7" s="1"/>
  <c r="CH371" i="7"/>
  <c r="CJ371" i="7" s="1"/>
  <c r="CK371" i="7" s="1"/>
  <c r="CN371" i="7"/>
  <c r="CP371" i="7" s="1"/>
  <c r="CQ371" i="7" s="1"/>
  <c r="G372" i="7"/>
  <c r="J372" i="7" s="1"/>
  <c r="M372" i="7"/>
  <c r="P372" i="7" s="1"/>
  <c r="S372" i="7"/>
  <c r="Y372" i="7"/>
  <c r="AB372" i="7" s="1"/>
  <c r="AE372" i="7"/>
  <c r="AK372" i="7"/>
  <c r="AN372" i="7" s="1"/>
  <c r="AQ372" i="7"/>
  <c r="AT372" i="7" s="1"/>
  <c r="AW372" i="7"/>
  <c r="BC372" i="7"/>
  <c r="BF372" i="7" s="1"/>
  <c r="BI372" i="7"/>
  <c r="BL372" i="7" s="1"/>
  <c r="BM372" i="7"/>
  <c r="BO372" i="7"/>
  <c r="CF372" i="7"/>
  <c r="BT372" i="7" s="1"/>
  <c r="CH372" i="7"/>
  <c r="CN372" i="7"/>
  <c r="G373" i="7"/>
  <c r="J373" i="7" s="1"/>
  <c r="M373" i="7"/>
  <c r="P373" i="7" s="1"/>
  <c r="S373" i="7"/>
  <c r="Y373" i="7"/>
  <c r="AB373" i="7" s="1"/>
  <c r="AE373" i="7"/>
  <c r="AK373" i="7"/>
  <c r="AN373" i="7" s="1"/>
  <c r="AO373" i="7"/>
  <c r="AQ373" i="7"/>
  <c r="AT373" i="7" s="1"/>
  <c r="AW373" i="7"/>
  <c r="BC373" i="7"/>
  <c r="BF373" i="7" s="1"/>
  <c r="BG373" i="7"/>
  <c r="BO373" i="7"/>
  <c r="BT373" i="7"/>
  <c r="G374" i="7"/>
  <c r="J374" i="7" s="1"/>
  <c r="M374" i="7"/>
  <c r="P374" i="7" s="1"/>
  <c r="S374" i="7"/>
  <c r="Y374" i="7"/>
  <c r="AB374" i="7" s="1"/>
  <c r="AE374" i="7"/>
  <c r="AK374" i="7"/>
  <c r="AN374" i="7" s="1"/>
  <c r="AO374" i="7"/>
  <c r="AQ374" i="7"/>
  <c r="AT374" i="7" s="1"/>
  <c r="AU374" i="7"/>
  <c r="AW374" i="7"/>
  <c r="BC374" i="7"/>
  <c r="BF374" i="7" s="1"/>
  <c r="BI374" i="7"/>
  <c r="BL374" i="7" s="1"/>
  <c r="BO374" i="7"/>
  <c r="CF374" i="7"/>
  <c r="BT374" i="7" s="1"/>
  <c r="CH374" i="7"/>
  <c r="CJ374" i="7" s="1"/>
  <c r="CK374" i="7" s="1"/>
  <c r="CN374" i="7"/>
  <c r="CP374" i="7" s="1"/>
  <c r="CQ374" i="7" s="1"/>
  <c r="G375" i="7"/>
  <c r="H375" i="7" s="1"/>
  <c r="M375" i="7"/>
  <c r="P375" i="7" s="1"/>
  <c r="Q375" i="7"/>
  <c r="S375" i="7"/>
  <c r="Y375" i="7"/>
  <c r="AE375" i="7"/>
  <c r="AK375" i="7"/>
  <c r="AN375" i="7" s="1"/>
  <c r="AQ375" i="7"/>
  <c r="AT375" i="7" s="1"/>
  <c r="AU375" i="7"/>
  <c r="AW375" i="7"/>
  <c r="BC375" i="7"/>
  <c r="BF375" i="7" s="1"/>
  <c r="BI375" i="7"/>
  <c r="BL375" i="7" s="1"/>
  <c r="BM375" i="7"/>
  <c r="BO375" i="7"/>
  <c r="BT375" i="7"/>
  <c r="CH375" i="7"/>
  <c r="CJ375" i="7"/>
  <c r="CK375" i="7" s="1"/>
  <c r="CL375" i="7"/>
  <c r="CN375" i="7"/>
  <c r="CP375" i="7" s="1"/>
  <c r="CQ375" i="7" s="1"/>
  <c r="G376" i="7"/>
  <c r="H376" i="7" s="1"/>
  <c r="J376" i="7" s="1"/>
  <c r="M376" i="7"/>
  <c r="P376" i="7" s="1"/>
  <c r="S376" i="7"/>
  <c r="Y376" i="7"/>
  <c r="AB376" i="7" s="1"/>
  <c r="AE376" i="7"/>
  <c r="AK376" i="7"/>
  <c r="AN376" i="7" s="1"/>
  <c r="AQ376" i="7"/>
  <c r="AT376" i="7" s="1"/>
  <c r="AW376" i="7"/>
  <c r="BC376" i="7"/>
  <c r="BF376" i="7" s="1"/>
  <c r="BG376" i="7"/>
  <c r="BI376" i="7"/>
  <c r="BL376" i="7" s="1"/>
  <c r="BO376" i="7"/>
  <c r="BT376" i="7"/>
  <c r="CH376" i="7"/>
  <c r="CN376" i="7"/>
  <c r="G377" i="7"/>
  <c r="M377" i="7"/>
  <c r="P377" i="7" s="1"/>
  <c r="S377" i="7"/>
  <c r="Y377" i="7"/>
  <c r="AB377" i="7" s="1"/>
  <c r="AC377" i="7"/>
  <c r="AE377" i="7"/>
  <c r="AK377" i="7"/>
  <c r="AN377" i="7" s="1"/>
  <c r="AQ377" i="7"/>
  <c r="AT377" i="7" s="1"/>
  <c r="AU377" i="7"/>
  <c r="AW377" i="7"/>
  <c r="BC377" i="7"/>
  <c r="BF377" i="7" s="1"/>
  <c r="BI377" i="7"/>
  <c r="BL377" i="7" s="1"/>
  <c r="BM377" i="7"/>
  <c r="BO377" i="7"/>
  <c r="BT377" i="7"/>
  <c r="CH377" i="7"/>
  <c r="CJ377" i="7"/>
  <c r="CK377" i="7" s="1"/>
  <c r="CL377" i="7"/>
  <c r="CN377" i="7"/>
  <c r="CP377" i="7" s="1"/>
  <c r="CQ377" i="7" s="1"/>
  <c r="G378" i="7"/>
  <c r="H378" i="7" s="1"/>
  <c r="J378" i="7" s="1"/>
  <c r="M378" i="7"/>
  <c r="P378" i="7" s="1"/>
  <c r="S378" i="7"/>
  <c r="Y378" i="7"/>
  <c r="AB378" i="7" s="1"/>
  <c r="AE378" i="7"/>
  <c r="AK378" i="7"/>
  <c r="AN378" i="7" s="1"/>
  <c r="AO378" i="7"/>
  <c r="AQ378" i="7"/>
  <c r="AT378" i="7" s="1"/>
  <c r="AU378" i="7"/>
  <c r="AW378" i="7"/>
  <c r="BC378" i="7"/>
  <c r="BF378" i="7" s="1"/>
  <c r="BI378" i="7"/>
  <c r="BL378" i="7" s="1"/>
  <c r="BO378" i="7"/>
  <c r="BT378" i="7"/>
  <c r="CH378" i="7"/>
  <c r="CN378" i="7"/>
  <c r="G379" i="7"/>
  <c r="J379" i="7" s="1"/>
  <c r="M379" i="7"/>
  <c r="P379" i="7"/>
  <c r="Q379" i="7"/>
  <c r="S379" i="7"/>
  <c r="Y379" i="7"/>
  <c r="AB379" i="7" s="1"/>
  <c r="AC379" i="7"/>
  <c r="AE379" i="7"/>
  <c r="AK379" i="7"/>
  <c r="AN379" i="7" s="1"/>
  <c r="AQ379" i="7"/>
  <c r="AT379" i="7" s="1"/>
  <c r="AW379" i="7"/>
  <c r="BC379" i="7"/>
  <c r="BF379" i="7" s="1"/>
  <c r="BG379" i="7"/>
  <c r="BI379" i="7"/>
  <c r="BL379" i="7" s="1"/>
  <c r="BO379" i="7"/>
  <c r="CB379" i="7"/>
  <c r="BT379" i="7" s="1"/>
  <c r="CH379" i="7"/>
  <c r="CJ379" i="7" s="1"/>
  <c r="CK379" i="7" s="1"/>
  <c r="CN379" i="7"/>
  <c r="CP379" i="7" s="1"/>
  <c r="CQ379" i="7" s="1"/>
  <c r="G380" i="7"/>
  <c r="H380" i="7" s="1"/>
  <c r="M380" i="7"/>
  <c r="P380" i="7"/>
  <c r="Q380" i="7"/>
  <c r="S380" i="7"/>
  <c r="Y380" i="7"/>
  <c r="AB380" i="7" s="1"/>
  <c r="AE380" i="7"/>
  <c r="AK380" i="7"/>
  <c r="AN380" i="7"/>
  <c r="AO380" i="7"/>
  <c r="AQ380" i="7"/>
  <c r="AT380" i="7" s="1"/>
  <c r="AW380" i="7"/>
  <c r="BC380" i="7"/>
  <c r="BF380" i="7" s="1"/>
  <c r="BI380" i="7"/>
  <c r="BL380" i="7" s="1"/>
  <c r="BO380" i="7"/>
  <c r="BT380" i="7"/>
  <c r="CH380" i="7"/>
  <c r="CN380" i="7"/>
  <c r="G381" i="7"/>
  <c r="M381" i="7"/>
  <c r="P381" i="7" s="1"/>
  <c r="S381" i="7"/>
  <c r="Y381" i="7"/>
  <c r="AB381" i="7" s="1"/>
  <c r="AC381" i="7"/>
  <c r="AE381" i="7"/>
  <c r="AK381" i="7"/>
  <c r="AN381" i="7" s="1"/>
  <c r="AQ381" i="7"/>
  <c r="AT381" i="7" s="1"/>
  <c r="AU381" i="7"/>
  <c r="AW381" i="7"/>
  <c r="BC381" i="7"/>
  <c r="BF381" i="7" s="1"/>
  <c r="BI381" i="7"/>
  <c r="BL381" i="7"/>
  <c r="BM381" i="7"/>
  <c r="BO381" i="7"/>
  <c r="CB381" i="7"/>
  <c r="BT381" i="7" s="1"/>
  <c r="CH381" i="7"/>
  <c r="CN381" i="7"/>
  <c r="G382" i="7"/>
  <c r="M382" i="7"/>
  <c r="P382" i="7" s="1"/>
  <c r="S382" i="7"/>
  <c r="Y382" i="7"/>
  <c r="AB382" i="7" s="1"/>
  <c r="AC382" i="7"/>
  <c r="AE382" i="7"/>
  <c r="AK382" i="7"/>
  <c r="AN382" i="7" s="1"/>
  <c r="AQ382" i="7"/>
  <c r="AT382" i="7"/>
  <c r="AU382" i="7"/>
  <c r="AW382" i="7"/>
  <c r="BC382" i="7"/>
  <c r="BF382" i="7" s="1"/>
  <c r="BG382" i="7"/>
  <c r="BI382" i="7"/>
  <c r="BL382" i="7"/>
  <c r="BM382" i="7"/>
  <c r="BO382" i="7"/>
  <c r="BT382" i="7"/>
  <c r="CH382" i="7"/>
  <c r="CJ382" i="7" s="1"/>
  <c r="CK382" i="7" s="1"/>
  <c r="CN382" i="7"/>
  <c r="CP382" i="7" s="1"/>
  <c r="CQ382" i="7" s="1"/>
  <c r="G383" i="7"/>
  <c r="H383" i="7" s="1"/>
  <c r="M383" i="7"/>
  <c r="P383" i="7" s="1"/>
  <c r="Q383" i="7"/>
  <c r="S383" i="7"/>
  <c r="Y383" i="7"/>
  <c r="AB383" i="7" s="1"/>
  <c r="AE383" i="7"/>
  <c r="AK383" i="7"/>
  <c r="AN383" i="7" s="1"/>
  <c r="AQ383" i="7"/>
  <c r="AT383" i="7" s="1"/>
  <c r="AW383" i="7"/>
  <c r="BC383" i="7"/>
  <c r="BF383" i="7" s="1"/>
  <c r="BI383" i="7"/>
  <c r="BL383" i="7" s="1"/>
  <c r="BO383" i="7"/>
  <c r="BT383" i="7"/>
  <c r="CH383" i="7"/>
  <c r="CN383" i="7"/>
  <c r="G384" i="7"/>
  <c r="M384" i="7"/>
  <c r="P384" i="7" s="1"/>
  <c r="S384" i="7"/>
  <c r="Y384" i="7"/>
  <c r="AB384" i="7" s="1"/>
  <c r="AE384" i="7"/>
  <c r="AK384" i="7"/>
  <c r="AN384" i="7" s="1"/>
  <c r="AQ384" i="7"/>
  <c r="AT384" i="7" s="1"/>
  <c r="AW384" i="7"/>
  <c r="BC384" i="7"/>
  <c r="BF384" i="7" s="1"/>
  <c r="BI384" i="7"/>
  <c r="BL384" i="7" s="1"/>
  <c r="BM384" i="7"/>
  <c r="BO384" i="7"/>
  <c r="BT384" i="7"/>
  <c r="CH384" i="7"/>
  <c r="CJ384" i="7" s="1"/>
  <c r="CK384" i="7" s="1"/>
  <c r="CL384" i="7"/>
  <c r="CN384" i="7"/>
  <c r="CP384" i="7"/>
  <c r="CQ384" i="7" s="1"/>
  <c r="G385" i="7"/>
  <c r="H385" i="7" s="1"/>
  <c r="J385" i="7" s="1"/>
  <c r="M385" i="7"/>
  <c r="P385" i="7" s="1"/>
  <c r="S385" i="7"/>
  <c r="Y385" i="7"/>
  <c r="AB385" i="7" s="1"/>
  <c r="AE385" i="7"/>
  <c r="AK385" i="7"/>
  <c r="AN385" i="7" s="1"/>
  <c r="AO385" i="7"/>
  <c r="AQ385" i="7"/>
  <c r="AT385" i="7" s="1"/>
  <c r="AW385" i="7"/>
  <c r="BC385" i="7"/>
  <c r="BF385" i="7"/>
  <c r="BG385" i="7"/>
  <c r="BI385" i="7"/>
  <c r="BL385" i="7" s="1"/>
  <c r="BO385" i="7"/>
  <c r="BT385" i="7"/>
  <c r="CH385" i="7"/>
  <c r="CN385" i="7"/>
  <c r="G386" i="7"/>
  <c r="M386" i="7"/>
  <c r="P386" i="7" s="1"/>
  <c r="S386" i="7"/>
  <c r="Y386" i="7"/>
  <c r="AB386" i="7" s="1"/>
  <c r="AE386" i="7"/>
  <c r="AK386" i="7"/>
  <c r="AN386" i="7" s="1"/>
  <c r="AQ386" i="7"/>
  <c r="AT386" i="7" s="1"/>
  <c r="AU386" i="7"/>
  <c r="AW386" i="7"/>
  <c r="BC386" i="7"/>
  <c r="BF386" i="7" s="1"/>
  <c r="BI386" i="7"/>
  <c r="BL386" i="7" s="1"/>
  <c r="BM386" i="7"/>
  <c r="BO386" i="7"/>
  <c r="BT386" i="7"/>
  <c r="CH386" i="7"/>
  <c r="CJ386" i="7" s="1"/>
  <c r="CK386" i="7" s="1"/>
  <c r="CL386" i="7"/>
  <c r="CN386" i="7"/>
  <c r="CP386" i="7"/>
  <c r="CQ386" i="7" s="1"/>
  <c r="G387" i="7"/>
  <c r="H387" i="7" s="1"/>
  <c r="M387" i="7"/>
  <c r="P387" i="7" s="1"/>
  <c r="Q387" i="7"/>
  <c r="S387" i="7"/>
  <c r="Y387" i="7"/>
  <c r="AB387" i="7" s="1"/>
  <c r="AE387" i="7"/>
  <c r="AK387" i="7"/>
  <c r="AN387" i="7" s="1"/>
  <c r="AO387" i="7"/>
  <c r="AQ387" i="7"/>
  <c r="AT387" i="7" s="1"/>
  <c r="AW387" i="7"/>
  <c r="BC387" i="7"/>
  <c r="BF387" i="7" s="1"/>
  <c r="BI387" i="7"/>
  <c r="BL387" i="7" s="1"/>
  <c r="BO387" i="7"/>
  <c r="BT387" i="7"/>
  <c r="CH387" i="7"/>
  <c r="CN387" i="7"/>
  <c r="G388" i="7"/>
  <c r="M388" i="7"/>
  <c r="P388" i="7" s="1"/>
  <c r="S388" i="7"/>
  <c r="Y388" i="7"/>
  <c r="AB388" i="7" s="1"/>
  <c r="AE388" i="7"/>
  <c r="AK388" i="7"/>
  <c r="AN388" i="7" s="1"/>
  <c r="AQ388" i="7"/>
  <c r="AT388" i="7" s="1"/>
  <c r="AW388" i="7"/>
  <c r="BC388" i="7"/>
  <c r="BF388" i="7" s="1"/>
  <c r="BI388" i="7"/>
  <c r="BL388" i="7" s="1"/>
  <c r="BM388" i="7"/>
  <c r="BO388" i="7"/>
  <c r="BT388" i="7"/>
  <c r="CH388" i="7"/>
  <c r="CJ388" i="7" s="1"/>
  <c r="CK388" i="7" s="1"/>
  <c r="CN388" i="7"/>
  <c r="CP388" i="7" s="1"/>
  <c r="CQ388" i="7" s="1"/>
  <c r="G389" i="7"/>
  <c r="H389" i="7" s="1"/>
  <c r="J389" i="7" s="1"/>
  <c r="M389" i="7"/>
  <c r="P389" i="7" s="1"/>
  <c r="S389" i="7"/>
  <c r="Y389" i="7"/>
  <c r="AB389" i="7" s="1"/>
  <c r="AE389" i="7"/>
  <c r="AK389" i="7"/>
  <c r="AN389" i="7" s="1"/>
  <c r="AO389" i="7"/>
  <c r="AQ389" i="7"/>
  <c r="AT389" i="7" s="1"/>
  <c r="AW389" i="7"/>
  <c r="BC389" i="7"/>
  <c r="BF389" i="7" s="1"/>
  <c r="BG389" i="7"/>
  <c r="BI389" i="7"/>
  <c r="BL389" i="7" s="1"/>
  <c r="BO389" i="7"/>
  <c r="BT389" i="7"/>
  <c r="CH389" i="7"/>
  <c r="CN389" i="7"/>
  <c r="G390" i="7"/>
  <c r="M390" i="7"/>
  <c r="P390" i="7" s="1"/>
  <c r="S390" i="7"/>
  <c r="Y390" i="7"/>
  <c r="AB390" i="7" s="1"/>
  <c r="AC390" i="7"/>
  <c r="AE390" i="7"/>
  <c r="AK390" i="7"/>
  <c r="AN390" i="7" s="1"/>
  <c r="AQ390" i="7"/>
  <c r="AT390" i="7"/>
  <c r="AU390" i="7"/>
  <c r="AW390" i="7"/>
  <c r="BC390" i="7"/>
  <c r="BF390" i="7" s="1"/>
  <c r="BG390" i="7"/>
  <c r="BI390" i="7"/>
  <c r="BL390" i="7"/>
  <c r="BM390" i="7"/>
  <c r="BO390" i="7"/>
  <c r="BT390" i="7"/>
  <c r="CH390" i="7"/>
  <c r="CJ390" i="7" s="1"/>
  <c r="CK390" i="7" s="1"/>
  <c r="CN390" i="7"/>
  <c r="CP390" i="7" s="1"/>
  <c r="CQ390" i="7" s="1"/>
  <c r="G391" i="7"/>
  <c r="H391" i="7" s="1"/>
  <c r="M391" i="7"/>
  <c r="P391" i="7" s="1"/>
  <c r="Q391" i="7"/>
  <c r="S391" i="7"/>
  <c r="Y391" i="7"/>
  <c r="AB391" i="7" s="1"/>
  <c r="AE391" i="7"/>
  <c r="AK391" i="7"/>
  <c r="AN391" i="7" s="1"/>
  <c r="AQ391" i="7"/>
  <c r="AT391" i="7" s="1"/>
  <c r="AW391" i="7"/>
  <c r="BC391" i="7"/>
  <c r="BF391" i="7" s="1"/>
  <c r="BI391" i="7"/>
  <c r="BL391" i="7" s="1"/>
  <c r="BO391" i="7"/>
  <c r="BT391" i="7"/>
  <c r="CH391" i="7"/>
  <c r="CN391" i="7"/>
  <c r="G392" i="7"/>
  <c r="M392" i="7"/>
  <c r="P392" i="7" s="1"/>
  <c r="S392" i="7"/>
  <c r="Y392" i="7"/>
  <c r="AB392" i="7" s="1"/>
  <c r="AE392" i="7"/>
  <c r="AK392" i="7"/>
  <c r="AN392" i="7" s="1"/>
  <c r="AQ392" i="7"/>
  <c r="AT392" i="7" s="1"/>
  <c r="AW392" i="7"/>
  <c r="BC392" i="7"/>
  <c r="BF392" i="7" s="1"/>
  <c r="BI392" i="7"/>
  <c r="BL392" i="7" s="1"/>
  <c r="BM392" i="7"/>
  <c r="BO392" i="7"/>
  <c r="BT392" i="7"/>
  <c r="CH392" i="7"/>
  <c r="CJ392" i="7" s="1"/>
  <c r="CK392" i="7" s="1"/>
  <c r="CL392" i="7"/>
  <c r="CN392" i="7"/>
  <c r="CP392" i="7"/>
  <c r="CQ392" i="7" s="1"/>
  <c r="G393" i="7"/>
  <c r="H393" i="7" s="1"/>
  <c r="J393" i="7" s="1"/>
  <c r="M393" i="7"/>
  <c r="P393" i="7" s="1"/>
  <c r="S393" i="7"/>
  <c r="Y393" i="7"/>
  <c r="AB393" i="7" s="1"/>
  <c r="AE393" i="7"/>
  <c r="AK393" i="7"/>
  <c r="AN393" i="7" s="1"/>
  <c r="AO393" i="7"/>
  <c r="AQ393" i="7"/>
  <c r="AT393" i="7" s="1"/>
  <c r="AW393" i="7"/>
  <c r="BC393" i="7"/>
  <c r="BF393" i="7"/>
  <c r="BG393" i="7"/>
  <c r="BI393" i="7"/>
  <c r="BL393" i="7" s="1"/>
  <c r="BO393" i="7"/>
  <c r="BT393" i="7"/>
  <c r="CH393" i="7"/>
  <c r="CN393" i="7"/>
  <c r="G394" i="7"/>
  <c r="M394" i="7"/>
  <c r="P394" i="7" s="1"/>
  <c r="S394" i="7"/>
  <c r="Y394" i="7"/>
  <c r="AB394" i="7" s="1"/>
  <c r="AE394" i="7"/>
  <c r="AK394" i="7"/>
  <c r="AN394" i="7" s="1"/>
  <c r="AQ394" i="7"/>
  <c r="AT394" i="7" s="1"/>
  <c r="AW394" i="7"/>
  <c r="BC394" i="7"/>
  <c r="BF394" i="7" s="1"/>
  <c r="BI394" i="7"/>
  <c r="BL394" i="7" s="1"/>
  <c r="BO394" i="7"/>
  <c r="BT394" i="7"/>
  <c r="CH394" i="7"/>
  <c r="CJ394" i="7" s="1"/>
  <c r="CK394" i="7" s="1"/>
  <c r="CN394" i="7"/>
  <c r="CP394" i="7" s="1"/>
  <c r="CQ394" i="7" s="1"/>
  <c r="G395" i="7"/>
  <c r="J395" i="7" s="1"/>
  <c r="M395" i="7"/>
  <c r="P395" i="7" s="1"/>
  <c r="S395" i="7"/>
  <c r="Y395" i="7"/>
  <c r="AB395" i="7" s="1"/>
  <c r="AE395" i="7"/>
  <c r="AK395" i="7"/>
  <c r="AN395" i="7" s="1"/>
  <c r="AO395" i="7"/>
  <c r="AQ395" i="7"/>
  <c r="AT395" i="7" s="1"/>
  <c r="AU395" i="7"/>
  <c r="AW395" i="7"/>
  <c r="BC395" i="7"/>
  <c r="BF395" i="7" s="1"/>
  <c r="BI395" i="7"/>
  <c r="BL395" i="7" s="1"/>
  <c r="BO395" i="7"/>
  <c r="BT395" i="7"/>
  <c r="CH395" i="7"/>
  <c r="CJ395" i="7" s="1"/>
  <c r="CK395" i="7" s="1"/>
  <c r="CN395" i="7"/>
  <c r="CP395" i="7" s="1"/>
  <c r="CQ395" i="7" s="1"/>
  <c r="G396" i="7"/>
  <c r="J396" i="7" s="1"/>
  <c r="M396" i="7"/>
  <c r="P396" i="7" s="1"/>
  <c r="Q396" i="7"/>
  <c r="S396" i="7"/>
  <c r="Y396" i="7"/>
  <c r="AB396" i="7" s="1"/>
  <c r="AE396" i="7"/>
  <c r="AK396" i="7"/>
  <c r="AN396" i="7" s="1"/>
  <c r="AQ396" i="7"/>
  <c r="AT396" i="7" s="1"/>
  <c r="AW396" i="7"/>
  <c r="BC396" i="7"/>
  <c r="BF396" i="7" s="1"/>
  <c r="BI396" i="7"/>
  <c r="BL396" i="7" s="1"/>
  <c r="BO396" i="7"/>
  <c r="BT396" i="7"/>
  <c r="CH396" i="7"/>
  <c r="CJ396" i="7" s="1"/>
  <c r="CK396" i="7" s="1"/>
  <c r="CN396" i="7"/>
  <c r="CP396" i="7" s="1"/>
  <c r="CQ396" i="7" s="1"/>
  <c r="G397" i="7"/>
  <c r="J397" i="7" s="1"/>
  <c r="M397" i="7"/>
  <c r="P397" i="7" s="1"/>
  <c r="S397" i="7"/>
  <c r="Y397" i="7"/>
  <c r="Z397" i="7" s="1"/>
  <c r="AB397" i="7" s="1"/>
  <c r="AE397" i="7"/>
  <c r="AK397" i="7"/>
  <c r="AN397" i="7" s="1"/>
  <c r="AQ397" i="7"/>
  <c r="AT397" i="7" s="1"/>
  <c r="AW397" i="7"/>
  <c r="BC397" i="7"/>
  <c r="BF397" i="7" s="1"/>
  <c r="BI397" i="7"/>
  <c r="BL397" i="7" s="1"/>
  <c r="BO397" i="7"/>
  <c r="CF397" i="7"/>
  <c r="BT397" i="7" s="1"/>
  <c r="CH397" i="7"/>
  <c r="CJ397" i="7" s="1"/>
  <c r="CK397" i="7" s="1"/>
  <c r="CN397" i="7"/>
  <c r="CP397" i="7" s="1"/>
  <c r="CQ397" i="7" s="1"/>
  <c r="G398" i="7"/>
  <c r="J398" i="7" s="1"/>
  <c r="M398" i="7"/>
  <c r="P398" i="7" s="1"/>
  <c r="Q398" i="7"/>
  <c r="S398" i="7"/>
  <c r="Y398" i="7"/>
  <c r="Z398" i="7" s="1"/>
  <c r="AB398" i="7" s="1"/>
  <c r="AE398" i="7"/>
  <c r="AK398" i="7"/>
  <c r="AN398" i="7" s="1"/>
  <c r="AQ398" i="7"/>
  <c r="AT398" i="7" s="1"/>
  <c r="AU398" i="7"/>
  <c r="AW398" i="7"/>
  <c r="BC398" i="7"/>
  <c r="BF398" i="7" s="1"/>
  <c r="BI398" i="7"/>
  <c r="BL398" i="7" s="1"/>
  <c r="BM398" i="7"/>
  <c r="BO398" i="7"/>
  <c r="BT398" i="7"/>
  <c r="CH398" i="7"/>
  <c r="CL398" i="7" s="1"/>
  <c r="CN398" i="7"/>
  <c r="CP398" i="7" s="1"/>
  <c r="CQ398" i="7" s="1"/>
  <c r="AL399" i="7"/>
  <c r="AR399" i="7"/>
  <c r="AY399" i="7"/>
  <c r="BR399" i="7"/>
  <c r="BW399" i="7"/>
  <c r="BX399" i="7"/>
  <c r="BY399" i="7"/>
  <c r="BZ399" i="7"/>
  <c r="CA399" i="7"/>
  <c r="CB399" i="7"/>
  <c r="CC399" i="7"/>
  <c r="CD399" i="7"/>
  <c r="CE399" i="7"/>
  <c r="CI399" i="7"/>
  <c r="CO399" i="7"/>
  <c r="G400" i="7"/>
  <c r="J400" i="7" s="1"/>
  <c r="K400" i="7"/>
  <c r="M400" i="7"/>
  <c r="P400" i="7" s="1"/>
  <c r="S400" i="7"/>
  <c r="AB400" i="7"/>
  <c r="AC400" i="7"/>
  <c r="AE400" i="7"/>
  <c r="AQ400" i="7"/>
  <c r="AT400" i="7" s="1"/>
  <c r="AW400" i="7"/>
  <c r="BC400" i="7"/>
  <c r="BF400" i="7" s="1"/>
  <c r="BI400" i="7"/>
  <c r="BL400" i="7" s="1"/>
  <c r="BO400" i="7"/>
  <c r="CF400" i="7"/>
  <c r="BT400" i="7" s="1"/>
  <c r="CH400" i="7"/>
  <c r="CJ400" i="7" s="1"/>
  <c r="CK400" i="7" s="1"/>
  <c r="CN400" i="7"/>
  <c r="CP400" i="7" s="1"/>
  <c r="CQ400" i="7" s="1"/>
  <c r="G401" i="7"/>
  <c r="H401" i="7" s="1"/>
  <c r="M401" i="7"/>
  <c r="P401" i="7" s="1"/>
  <c r="S401" i="7"/>
  <c r="Y401" i="7"/>
  <c r="Z401" i="7" s="1"/>
  <c r="AE401" i="7"/>
  <c r="AE402" i="7" s="1"/>
  <c r="AK401" i="7"/>
  <c r="AN401" i="7" s="1"/>
  <c r="AQ401" i="7"/>
  <c r="AT401" i="7" s="1"/>
  <c r="AW401" i="7"/>
  <c r="BC401" i="7"/>
  <c r="BF401" i="7" s="1"/>
  <c r="BI401" i="7"/>
  <c r="BL401" i="7" s="1"/>
  <c r="BO401" i="7"/>
  <c r="CF401" i="7"/>
  <c r="BT401" i="7" s="1"/>
  <c r="CH401" i="7"/>
  <c r="CI401" i="7"/>
  <c r="CN401" i="7"/>
  <c r="CP401" i="7" s="1"/>
  <c r="CQ401" i="7" s="1"/>
  <c r="Y402" i="7"/>
  <c r="AR402" i="7"/>
  <c r="AY402" i="7"/>
  <c r="BR402" i="7"/>
  <c r="BW402" i="7"/>
  <c r="BX402" i="7"/>
  <c r="BY402" i="7"/>
  <c r="BZ402" i="7"/>
  <c r="CA402" i="7"/>
  <c r="CB402" i="7"/>
  <c r="CC402" i="7"/>
  <c r="CD402" i="7"/>
  <c r="CE402" i="7"/>
  <c r="CI402" i="7"/>
  <c r="CO402" i="7"/>
  <c r="G403" i="7"/>
  <c r="J403" i="7" s="1"/>
  <c r="M403" i="7"/>
  <c r="P403" i="7" s="1"/>
  <c r="S403" i="7"/>
  <c r="Y403" i="7"/>
  <c r="AB403" i="7" s="1"/>
  <c r="AC403" i="7"/>
  <c r="AE403" i="7"/>
  <c r="AK403" i="7"/>
  <c r="AN403" i="7" s="1"/>
  <c r="AQ403" i="7"/>
  <c r="AT403" i="7" s="1"/>
  <c r="AU403" i="7"/>
  <c r="AW403" i="7"/>
  <c r="BC403" i="7"/>
  <c r="BF403" i="7" s="1"/>
  <c r="BI403" i="7"/>
  <c r="BL403" i="7" s="1"/>
  <c r="BM403" i="7"/>
  <c r="BO403" i="7"/>
  <c r="BT403" i="7"/>
  <c r="CH403" i="7"/>
  <c r="CJ403" i="7" s="1"/>
  <c r="CK403" i="7" s="1"/>
  <c r="CN403" i="7"/>
  <c r="CP403" i="7" s="1"/>
  <c r="CQ403" i="7" s="1"/>
  <c r="G404" i="7"/>
  <c r="J404" i="7" s="1"/>
  <c r="K404" i="7"/>
  <c r="M404" i="7"/>
  <c r="P404" i="7" s="1"/>
  <c r="Q404" i="7"/>
  <c r="S404" i="7"/>
  <c r="Y404" i="7"/>
  <c r="AC404" i="7" s="1"/>
  <c r="AE404" i="7"/>
  <c r="AK404" i="7"/>
  <c r="AN404" i="7" s="1"/>
  <c r="AQ404" i="7"/>
  <c r="AT404" i="7" s="1"/>
  <c r="AU404" i="7"/>
  <c r="AW404" i="7"/>
  <c r="BC404" i="7"/>
  <c r="BF404" i="7" s="1"/>
  <c r="BI404" i="7"/>
  <c r="BL404" i="7" s="1"/>
  <c r="BM404" i="7"/>
  <c r="BO404" i="7"/>
  <c r="BT404" i="7"/>
  <c r="CH404" i="7"/>
  <c r="CJ404" i="7"/>
  <c r="CK404" i="7" s="1"/>
  <c r="CL404" i="7"/>
  <c r="CN404" i="7"/>
  <c r="CP404" i="7" s="1"/>
  <c r="CQ404" i="7" s="1"/>
  <c r="G405" i="7"/>
  <c r="J405" i="7" s="1"/>
  <c r="K405" i="7"/>
  <c r="M405" i="7"/>
  <c r="P405" i="7" s="1"/>
  <c r="S405" i="7"/>
  <c r="Y405" i="7"/>
  <c r="AB405" i="7"/>
  <c r="AC405" i="7"/>
  <c r="AE405" i="7"/>
  <c r="AK405" i="7"/>
  <c r="AN405" i="7" s="1"/>
  <c r="AO405" i="7"/>
  <c r="AQ405" i="7"/>
  <c r="AT405" i="7"/>
  <c r="AU405" i="7"/>
  <c r="AW405" i="7"/>
  <c r="BC405" i="7"/>
  <c r="BF405" i="7" s="1"/>
  <c r="BG405" i="7"/>
  <c r="BI405" i="7"/>
  <c r="BL405" i="7"/>
  <c r="BM405" i="7"/>
  <c r="BO405" i="7"/>
  <c r="BT405" i="7"/>
  <c r="CH405" i="7"/>
  <c r="CI405" i="7"/>
  <c r="CN405" i="7"/>
  <c r="CP405" i="7" s="1"/>
  <c r="CQ405" i="7" s="1"/>
  <c r="G406" i="7"/>
  <c r="H406" i="7" s="1"/>
  <c r="M406" i="7"/>
  <c r="P406" i="7" s="1"/>
  <c r="S406" i="7"/>
  <c r="Y406" i="7"/>
  <c r="AB406" i="7" s="1"/>
  <c r="AE406" i="7"/>
  <c r="AK406" i="7"/>
  <c r="AN406" i="7" s="1"/>
  <c r="AQ406" i="7"/>
  <c r="AT406" i="7" s="1"/>
  <c r="AW406" i="7"/>
  <c r="BC406" i="7"/>
  <c r="BF406" i="7" s="1"/>
  <c r="BI406" i="7"/>
  <c r="BL406" i="7" s="1"/>
  <c r="BO406" i="7"/>
  <c r="CF406" i="7"/>
  <c r="BT406" i="7" s="1"/>
  <c r="CH406" i="7"/>
  <c r="CI406" i="7"/>
  <c r="CN406" i="7"/>
  <c r="CP406" i="7" s="1"/>
  <c r="CQ406" i="7" s="1"/>
  <c r="G407" i="7"/>
  <c r="H407" i="7" s="1"/>
  <c r="M407" i="7"/>
  <c r="P407" i="7" s="1"/>
  <c r="S407" i="7"/>
  <c r="Y407" i="7"/>
  <c r="AB407" i="7" s="1"/>
  <c r="AE407" i="7"/>
  <c r="AK407" i="7"/>
  <c r="AN407" i="7" s="1"/>
  <c r="AO407" i="7"/>
  <c r="AQ407" i="7"/>
  <c r="AT407" i="7" s="1"/>
  <c r="AU407" i="7"/>
  <c r="AW407" i="7"/>
  <c r="BC407" i="7"/>
  <c r="BF407" i="7" s="1"/>
  <c r="BI407" i="7"/>
  <c r="BL407" i="7" s="1"/>
  <c r="BO407" i="7"/>
  <c r="CF407" i="7"/>
  <c r="BT407" i="7" s="1"/>
  <c r="CH407" i="7"/>
  <c r="CI407" i="7"/>
  <c r="CN407" i="7"/>
  <c r="CP407" i="7" s="1"/>
  <c r="CQ407" i="7" s="1"/>
  <c r="G408" i="7"/>
  <c r="J408" i="7" s="1"/>
  <c r="M408" i="7"/>
  <c r="Q408" i="7" s="1"/>
  <c r="S408" i="7"/>
  <c r="Y408" i="7"/>
  <c r="AB408" i="7" s="1"/>
  <c r="AE408" i="7"/>
  <c r="AK408" i="7"/>
  <c r="AN408" i="7" s="1"/>
  <c r="AQ408" i="7"/>
  <c r="AT408" i="7" s="1"/>
  <c r="AW408" i="7"/>
  <c r="BC408" i="7"/>
  <c r="BF408" i="7" s="1"/>
  <c r="BG408" i="7"/>
  <c r="BI408" i="7"/>
  <c r="BL408" i="7" s="1"/>
  <c r="BO408" i="7"/>
  <c r="BT408" i="7"/>
  <c r="CH408" i="7"/>
  <c r="CJ408" i="7" s="1"/>
  <c r="CK408" i="7" s="1"/>
  <c r="CN408" i="7"/>
  <c r="CP408" i="7" s="1"/>
  <c r="CQ408" i="7" s="1"/>
  <c r="G409" i="7"/>
  <c r="J409" i="7" s="1"/>
  <c r="M409" i="7"/>
  <c r="Q409" i="7" s="1"/>
  <c r="S409" i="7"/>
  <c r="Y409" i="7"/>
  <c r="AB409" i="7" s="1"/>
  <c r="AE409" i="7"/>
  <c r="AK409" i="7"/>
  <c r="AN409" i="7" s="1"/>
  <c r="AO409" i="7"/>
  <c r="AQ409" i="7"/>
  <c r="AT409" i="7" s="1"/>
  <c r="AW409" i="7"/>
  <c r="BC409" i="7"/>
  <c r="BF409" i="7"/>
  <c r="BG409" i="7"/>
  <c r="BI409" i="7"/>
  <c r="BL409" i="7" s="1"/>
  <c r="BO409" i="7"/>
  <c r="BT409" i="7"/>
  <c r="CH409" i="7"/>
  <c r="CJ409" i="7" s="1"/>
  <c r="CK409" i="7" s="1"/>
  <c r="CN409" i="7"/>
  <c r="CO409" i="7"/>
  <c r="Z410" i="7"/>
  <c r="AL410" i="7"/>
  <c r="AR410" i="7"/>
  <c r="AY410" i="7"/>
  <c r="BW410" i="7"/>
  <c r="BX410" i="7"/>
  <c r="BY410" i="7"/>
  <c r="BZ410" i="7"/>
  <c r="CA410" i="7"/>
  <c r="CB410" i="7"/>
  <c r="CC410" i="7"/>
  <c r="CD410" i="7"/>
  <c r="CE410" i="7"/>
  <c r="G411" i="7"/>
  <c r="H411" i="7" s="1"/>
  <c r="M411" i="7"/>
  <c r="P411" i="7" s="1"/>
  <c r="S411" i="7"/>
  <c r="Y411" i="7"/>
  <c r="AB411" i="7" s="1"/>
  <c r="AC411" i="7"/>
  <c r="AE411" i="7"/>
  <c r="AK411" i="7"/>
  <c r="AN411" i="7" s="1"/>
  <c r="AQ411" i="7"/>
  <c r="AT411" i="7" s="1"/>
  <c r="AU411" i="7"/>
  <c r="AW411" i="7"/>
  <c r="BC411" i="7"/>
  <c r="BF411" i="7" s="1"/>
  <c r="BI411" i="7"/>
  <c r="BL411" i="7" s="1"/>
  <c r="BM411" i="7"/>
  <c r="BO411" i="7"/>
  <c r="BT411" i="7"/>
  <c r="BT413" i="7" s="1"/>
  <c r="CH411" i="7"/>
  <c r="CJ411" i="7"/>
  <c r="CK411" i="7" s="1"/>
  <c r="CL411" i="7"/>
  <c r="CN411" i="7"/>
  <c r="CP411" i="7" s="1"/>
  <c r="CQ411" i="7" s="1"/>
  <c r="G412" i="7"/>
  <c r="H412" i="7" s="1"/>
  <c r="J412" i="7" s="1"/>
  <c r="M412" i="7"/>
  <c r="P412" i="7" s="1"/>
  <c r="S412" i="7"/>
  <c r="Y412" i="7"/>
  <c r="AB412" i="7" s="1"/>
  <c r="AE412" i="7"/>
  <c r="AK412" i="7"/>
  <c r="AN412" i="7" s="1"/>
  <c r="AO412" i="7"/>
  <c r="AQ412" i="7"/>
  <c r="AT412" i="7" s="1"/>
  <c r="AW412" i="7"/>
  <c r="BC412" i="7"/>
  <c r="BF412" i="7" s="1"/>
  <c r="BG412" i="7"/>
  <c r="BI412" i="7"/>
  <c r="BL412" i="7" s="1"/>
  <c r="BO412" i="7"/>
  <c r="BO413" i="7" s="1"/>
  <c r="BT412" i="7"/>
  <c r="CH412" i="7"/>
  <c r="CJ412" i="7" s="1"/>
  <c r="CK412" i="7" s="1"/>
  <c r="CN412" i="7"/>
  <c r="CP412" i="7" s="1"/>
  <c r="G413" i="7"/>
  <c r="Z413" i="7"/>
  <c r="AL413" i="7"/>
  <c r="AR413" i="7"/>
  <c r="AY413" i="7"/>
  <c r="BW413" i="7"/>
  <c r="BX413" i="7"/>
  <c r="BY413" i="7"/>
  <c r="BZ413" i="7"/>
  <c r="CA413" i="7"/>
  <c r="CB413" i="7"/>
  <c r="CC413" i="7"/>
  <c r="CD413" i="7"/>
  <c r="CE413" i="7"/>
  <c r="CF413" i="7"/>
  <c r="CI413" i="7"/>
  <c r="CO413" i="7"/>
  <c r="G414" i="7"/>
  <c r="J414" i="7" s="1"/>
  <c r="P414" i="7"/>
  <c r="Q414" i="7"/>
  <c r="S414" i="7"/>
  <c r="AB414" i="7"/>
  <c r="AC414" i="7"/>
  <c r="AE414" i="7"/>
  <c r="AK414" i="7"/>
  <c r="AN414" i="7" s="1"/>
  <c r="AQ414" i="7"/>
  <c r="AT414" i="7" s="1"/>
  <c r="AW414" i="7"/>
  <c r="BC414" i="7"/>
  <c r="BF414" i="7" s="1"/>
  <c r="BI414" i="7"/>
  <c r="BL414" i="7" s="1"/>
  <c r="BO414" i="7"/>
  <c r="BT414" i="7"/>
  <c r="CH414" i="7"/>
  <c r="CI414" i="7"/>
  <c r="CN414" i="7"/>
  <c r="CO414" i="7"/>
  <c r="G415" i="7"/>
  <c r="J415" i="7" s="1"/>
  <c r="K415" i="7"/>
  <c r="P415" i="7"/>
  <c r="Q415" i="7"/>
  <c r="S415" i="7"/>
  <c r="AB415" i="7"/>
  <c r="AC415" i="7"/>
  <c r="AE415" i="7"/>
  <c r="AK415" i="7"/>
  <c r="AN415" i="7" s="1"/>
  <c r="AQ415" i="7"/>
  <c r="AT415" i="7" s="1"/>
  <c r="AW415" i="7"/>
  <c r="AW417" i="7" s="1"/>
  <c r="BC415" i="7"/>
  <c r="BF415" i="7" s="1"/>
  <c r="BI415" i="7"/>
  <c r="BL415" i="7" s="1"/>
  <c r="BO415" i="7"/>
  <c r="BT415" i="7"/>
  <c r="CH415" i="7"/>
  <c r="CI415" i="7"/>
  <c r="CN415" i="7"/>
  <c r="CP415" i="7" s="1"/>
  <c r="G416" i="7"/>
  <c r="J416" i="7" s="1"/>
  <c r="P416" i="7"/>
  <c r="Q416" i="7"/>
  <c r="S416" i="7"/>
  <c r="AB416" i="7"/>
  <c r="AC416" i="7"/>
  <c r="AE416" i="7"/>
  <c r="AK416" i="7"/>
  <c r="AN416" i="7" s="1"/>
  <c r="AQ416" i="7"/>
  <c r="AT416" i="7" s="1"/>
  <c r="AW416" i="7"/>
  <c r="BC416" i="7"/>
  <c r="BF416" i="7" s="1"/>
  <c r="BI416" i="7"/>
  <c r="BL416" i="7" s="1"/>
  <c r="BO416" i="7"/>
  <c r="BT416" i="7"/>
  <c r="CH416" i="7"/>
  <c r="CJ416" i="7" s="1"/>
  <c r="CK416" i="7" s="1"/>
  <c r="CN416" i="7"/>
  <c r="CP416" i="7" s="1"/>
  <c r="CQ416" i="7" s="1"/>
  <c r="H417" i="7"/>
  <c r="M417" i="7"/>
  <c r="N417" i="7"/>
  <c r="Y417" i="7"/>
  <c r="Z417" i="7"/>
  <c r="AB417" i="7"/>
  <c r="AL417" i="7"/>
  <c r="AR417" i="7"/>
  <c r="AY417" i="7"/>
  <c r="BR417" i="7"/>
  <c r="BT417" i="7"/>
  <c r="BW417" i="7"/>
  <c r="BX417" i="7"/>
  <c r="BX419" i="7" s="1"/>
  <c r="BY417" i="7"/>
  <c r="BZ417" i="7"/>
  <c r="BZ419" i="7" s="1"/>
  <c r="CA417" i="7"/>
  <c r="CB417" i="7"/>
  <c r="CC417" i="7"/>
  <c r="CD417" i="7"/>
  <c r="CD419" i="7" s="1"/>
  <c r="CE417" i="7"/>
  <c r="CF417" i="7"/>
  <c r="J418" i="7"/>
  <c r="K418" i="7"/>
  <c r="P418" i="7"/>
  <c r="Q418" i="7"/>
  <c r="V418" i="7"/>
  <c r="W418" i="7"/>
  <c r="AB418" i="7"/>
  <c r="AC418" i="7"/>
  <c r="AH418" i="7"/>
  <c r="AI418" i="7"/>
  <c r="AN418" i="7"/>
  <c r="AO418" i="7"/>
  <c r="AT418" i="7"/>
  <c r="AU418" i="7"/>
  <c r="BF418" i="7"/>
  <c r="BG418" i="7"/>
  <c r="BP418" i="7" s="1"/>
  <c r="BQ418" i="7" s="1"/>
  <c r="BS418" i="7" s="1"/>
  <c r="BL418" i="7"/>
  <c r="BM418" i="7"/>
  <c r="CJ418" i="7"/>
  <c r="CK418" i="7"/>
  <c r="CL418" i="7"/>
  <c r="CP418" i="7"/>
  <c r="CQ418" i="7" s="1"/>
  <c r="I419" i="7"/>
  <c r="L419" i="7"/>
  <c r="N419" i="7"/>
  <c r="O419" i="7"/>
  <c r="R419" i="7"/>
  <c r="U419" i="7"/>
  <c r="X419" i="7"/>
  <c r="AA419" i="7"/>
  <c r="AD419" i="7"/>
  <c r="AG419" i="7"/>
  <c r="AJ419" i="7"/>
  <c r="AM419" i="7"/>
  <c r="AP419" i="7"/>
  <c r="AS419" i="7"/>
  <c r="AV419" i="7"/>
  <c r="BB419" i="7"/>
  <c r="BE419" i="7"/>
  <c r="BH419" i="7"/>
  <c r="BN419" i="7"/>
  <c r="CA419" i="7"/>
  <c r="CG419" i="7"/>
  <c r="CM419" i="7"/>
  <c r="J420" i="7"/>
  <c r="K420" i="7"/>
  <c r="P420" i="7"/>
  <c r="Q420" i="7"/>
  <c r="V420" i="7"/>
  <c r="W420" i="7"/>
  <c r="AB420" i="7"/>
  <c r="AC420" i="7"/>
  <c r="AH420" i="7"/>
  <c r="AI420" i="7"/>
  <c r="AN420" i="7"/>
  <c r="AO420" i="7"/>
  <c r="AT420" i="7"/>
  <c r="AU420" i="7"/>
  <c r="BF420" i="7"/>
  <c r="BG420" i="7"/>
  <c r="BL420" i="7"/>
  <c r="BM420" i="7"/>
  <c r="CK420" i="7"/>
  <c r="CL420" i="7"/>
  <c r="CQ420" i="7"/>
  <c r="BG423" i="7"/>
  <c r="BH427" i="7"/>
  <c r="BP420" i="7" l="1"/>
  <c r="BQ420" i="7" s="1"/>
  <c r="BS420" i="7" s="1"/>
  <c r="AU416" i="7"/>
  <c r="AO416" i="7"/>
  <c r="Q417" i="7"/>
  <c r="CJ415" i="7"/>
  <c r="CK415" i="7" s="1"/>
  <c r="BM415" i="7"/>
  <c r="AU415" i="7"/>
  <c r="S417" i="7"/>
  <c r="BC413" i="7"/>
  <c r="CH410" i="7"/>
  <c r="AO408" i="7"/>
  <c r="Q407" i="7"/>
  <c r="CJ406" i="7"/>
  <c r="BM406" i="7"/>
  <c r="AU406" i="7"/>
  <c r="AC406" i="7"/>
  <c r="BG403" i="7"/>
  <c r="AO403" i="7"/>
  <c r="AE410" i="7"/>
  <c r="K403" i="7"/>
  <c r="CJ401" i="7"/>
  <c r="BM401" i="7"/>
  <c r="AU401" i="7"/>
  <c r="Q401" i="7"/>
  <c r="BG400" i="7"/>
  <c r="BG398" i="7"/>
  <c r="AO398" i="7"/>
  <c r="K398" i="7"/>
  <c r="BM397" i="7"/>
  <c r="AU397" i="7"/>
  <c r="Q397" i="7"/>
  <c r="AU396" i="7"/>
  <c r="AO396" i="7"/>
  <c r="Q395" i="7"/>
  <c r="AU394" i="7"/>
  <c r="AO394" i="7"/>
  <c r="Q393" i="7"/>
  <c r="Q392" i="7"/>
  <c r="BG391" i="7"/>
  <c r="AO391" i="7"/>
  <c r="AU388" i="7"/>
  <c r="AC388" i="7"/>
  <c r="Q385" i="7"/>
  <c r="Q384" i="7"/>
  <c r="BG383" i="7"/>
  <c r="AO383" i="7"/>
  <c r="CL379" i="7"/>
  <c r="BM379" i="7"/>
  <c r="BF365" i="7"/>
  <c r="BG365" i="7"/>
  <c r="AB365" i="7"/>
  <c r="AC365" i="7"/>
  <c r="AT364" i="7"/>
  <c r="AU364" i="7"/>
  <c r="CN417" i="7"/>
  <c r="AE417" i="7"/>
  <c r="BW419" i="7"/>
  <c r="S402" i="7"/>
  <c r="Q378" i="7"/>
  <c r="AO376" i="7"/>
  <c r="Q374" i="7"/>
  <c r="Q372" i="7"/>
  <c r="K372" i="7"/>
  <c r="Q371" i="7"/>
  <c r="CL367" i="7"/>
  <c r="BM367" i="7"/>
  <c r="AU367" i="7"/>
  <c r="AB364" i="7"/>
  <c r="AC364" i="7"/>
  <c r="AO363" i="7"/>
  <c r="S267" i="7"/>
  <c r="P241" i="7"/>
  <c r="Q241" i="7"/>
  <c r="P235" i="7"/>
  <c r="Q235" i="7"/>
  <c r="AB234" i="7"/>
  <c r="AC234" i="7"/>
  <c r="P233" i="7"/>
  <c r="Q233" i="7"/>
  <c r="AB231" i="7"/>
  <c r="AC231" i="7"/>
  <c r="J231" i="7"/>
  <c r="K231" i="7"/>
  <c r="AT227" i="7"/>
  <c r="AU227" i="7"/>
  <c r="P225" i="7"/>
  <c r="Q225" i="7"/>
  <c r="AB224" i="7"/>
  <c r="AC224" i="7"/>
  <c r="BF220" i="7"/>
  <c r="BG220" i="7"/>
  <c r="AN220" i="7"/>
  <c r="AO220" i="7"/>
  <c r="BF217" i="7"/>
  <c r="BG217" i="7"/>
  <c r="AN215" i="7"/>
  <c r="AO215" i="7"/>
  <c r="AO214" i="7"/>
  <c r="AT212" i="7"/>
  <c r="AU212" i="7"/>
  <c r="CL359" i="7"/>
  <c r="CL358" i="7"/>
  <c r="Q357" i="7"/>
  <c r="BG356" i="7"/>
  <c r="AO356" i="7"/>
  <c r="BG355" i="7"/>
  <c r="AC355" i="7"/>
  <c r="BG354" i="7"/>
  <c r="AU350" i="7"/>
  <c r="AC350" i="7"/>
  <c r="BM346" i="7"/>
  <c r="AU346" i="7"/>
  <c r="AU344" i="7"/>
  <c r="AO344" i="7"/>
  <c r="Q343" i="7"/>
  <c r="AU341" i="7"/>
  <c r="AO341" i="7"/>
  <c r="AU340" i="7"/>
  <c r="Q340" i="7"/>
  <c r="Q338" i="7"/>
  <c r="AU333" i="7"/>
  <c r="AO333" i="7"/>
  <c r="AU332" i="7"/>
  <c r="AC332" i="7"/>
  <c r="BG331" i="7"/>
  <c r="AO331" i="7"/>
  <c r="AU330" i="7"/>
  <c r="AO330" i="7"/>
  <c r="AO329" i="7"/>
  <c r="BG324" i="7"/>
  <c r="AC324" i="7"/>
  <c r="K324" i="7"/>
  <c r="BG322" i="7"/>
  <c r="AO322" i="7"/>
  <c r="K322" i="7"/>
  <c r="AU318" i="7"/>
  <c r="AC318" i="7"/>
  <c r="Q316" i="7"/>
  <c r="K316" i="7"/>
  <c r="BG314" i="7"/>
  <c r="AO314" i="7"/>
  <c r="K314" i="7"/>
  <c r="AO311" i="7"/>
  <c r="K309" i="7"/>
  <c r="Q305" i="7"/>
  <c r="K305" i="7"/>
  <c r="Q303" i="7"/>
  <c r="Q302" i="7"/>
  <c r="BG298" i="7"/>
  <c r="K297" i="7"/>
  <c r="K285" i="7"/>
  <c r="AU283" i="7"/>
  <c r="Q283" i="7"/>
  <c r="AU282" i="7"/>
  <c r="AO281" i="7"/>
  <c r="AU280" i="7"/>
  <c r="AC280" i="7"/>
  <c r="K280" i="7"/>
  <c r="BG278" i="7"/>
  <c r="AO278" i="7"/>
  <c r="K278" i="7"/>
  <c r="BG276" i="7"/>
  <c r="AO276" i="7"/>
  <c r="K276" i="7"/>
  <c r="BG274" i="7"/>
  <c r="AO274" i="7"/>
  <c r="K274" i="7"/>
  <c r="BG272" i="7"/>
  <c r="BG270" i="7"/>
  <c r="AO270" i="7"/>
  <c r="K270" i="7"/>
  <c r="AO268" i="7"/>
  <c r="Q266" i="7"/>
  <c r="AU265" i="7"/>
  <c r="Q265" i="7"/>
  <c r="AU264" i="7"/>
  <c r="Q264" i="7"/>
  <c r="AU263" i="7"/>
  <c r="Q263" i="7"/>
  <c r="AU262" i="7"/>
  <c r="AC262" i="7"/>
  <c r="BG261" i="7"/>
  <c r="AC261" i="7"/>
  <c r="K261" i="7"/>
  <c r="AU259" i="7"/>
  <c r="AO259" i="7"/>
  <c r="AU258" i="7"/>
  <c r="Q258" i="7"/>
  <c r="BG256" i="7"/>
  <c r="BG254" i="7"/>
  <c r="BG252" i="7"/>
  <c r="AO248" i="7"/>
  <c r="BG246" i="7"/>
  <c r="CK267" i="7"/>
  <c r="BL267" i="7"/>
  <c r="AO244" i="7"/>
  <c r="BF241" i="7"/>
  <c r="BG241" i="7"/>
  <c r="BF239" i="7"/>
  <c r="BG239" i="7"/>
  <c r="AU239" i="7"/>
  <c r="AN239" i="7"/>
  <c r="AO239" i="7"/>
  <c r="AC239" i="7"/>
  <c r="J239" i="7"/>
  <c r="K239" i="7"/>
  <c r="K238" i="7"/>
  <c r="BF236" i="7"/>
  <c r="BG236" i="7"/>
  <c r="AU236" i="7"/>
  <c r="AN236" i="7"/>
  <c r="AO236" i="7"/>
  <c r="AC236" i="7"/>
  <c r="J236" i="7"/>
  <c r="K236" i="7"/>
  <c r="AT234" i="7"/>
  <c r="AU234" i="7"/>
  <c r="BF233" i="7"/>
  <c r="BG233" i="7"/>
  <c r="J233" i="7"/>
  <c r="K233" i="7"/>
  <c r="AO232" i="7"/>
  <c r="BF231" i="7"/>
  <c r="BG231" i="7"/>
  <c r="BF229" i="7"/>
  <c r="BG229" i="7"/>
  <c r="AU229" i="7"/>
  <c r="AN229" i="7"/>
  <c r="AO229" i="7"/>
  <c r="Q229" i="7"/>
  <c r="J229" i="7"/>
  <c r="K229" i="7"/>
  <c r="AN227" i="7"/>
  <c r="AO227" i="7"/>
  <c r="J226" i="7"/>
  <c r="K226" i="7"/>
  <c r="BM243" i="7"/>
  <c r="AT224" i="7"/>
  <c r="AU224" i="7"/>
  <c r="BF222" i="7"/>
  <c r="BG222" i="7"/>
  <c r="AU222" i="7"/>
  <c r="AN222" i="7"/>
  <c r="AO222" i="7"/>
  <c r="BF218" i="7"/>
  <c r="BG218" i="7"/>
  <c r="AT215" i="7"/>
  <c r="AU215" i="7"/>
  <c r="AT211" i="7"/>
  <c r="AU211" i="7"/>
  <c r="AN123" i="7"/>
  <c r="AO123" i="7"/>
  <c r="AT110" i="7"/>
  <c r="AU110" i="7"/>
  <c r="BF106" i="7"/>
  <c r="BG106" i="7"/>
  <c r="AN105" i="7"/>
  <c r="AO105" i="7"/>
  <c r="AT95" i="7"/>
  <c r="AU95" i="7"/>
  <c r="BF94" i="7"/>
  <c r="BG94" i="7"/>
  <c r="BF92" i="7"/>
  <c r="BG92" i="7"/>
  <c r="AU210" i="7"/>
  <c r="AU209" i="7"/>
  <c r="AU204" i="7"/>
  <c r="AU200" i="7"/>
  <c r="AO198" i="7"/>
  <c r="BG196" i="7"/>
  <c r="AU195" i="7"/>
  <c r="BG185" i="7"/>
  <c r="BG184" i="7"/>
  <c r="AU167" i="7"/>
  <c r="AU158" i="7"/>
  <c r="AU150" i="7"/>
  <c r="AU142" i="7"/>
  <c r="BG138" i="7"/>
  <c r="AU136" i="7"/>
  <c r="AO136" i="7"/>
  <c r="AO133" i="7"/>
  <c r="AU131" i="7"/>
  <c r="AO129" i="7"/>
  <c r="BG127" i="7"/>
  <c r="BF126" i="7"/>
  <c r="BG126" i="7"/>
  <c r="AU126" i="7"/>
  <c r="AN126" i="7"/>
  <c r="AO126" i="7"/>
  <c r="AO125" i="7"/>
  <c r="AT114" i="7"/>
  <c r="AU114" i="7"/>
  <c r="BF107" i="7"/>
  <c r="BG107" i="7"/>
  <c r="AT105" i="7"/>
  <c r="AU105" i="7"/>
  <c r="AO102" i="7"/>
  <c r="BU99" i="7"/>
  <c r="BV99" i="7"/>
  <c r="J100" i="7"/>
  <c r="BV95" i="7"/>
  <c r="BF95" i="7"/>
  <c r="BG95" i="7"/>
  <c r="BU94" i="7"/>
  <c r="BV94" i="7"/>
  <c r="AT92" i="7"/>
  <c r="AU92" i="7"/>
  <c r="BP102" i="7"/>
  <c r="CL100" i="7"/>
  <c r="BL100" i="7"/>
  <c r="W100" i="7"/>
  <c r="AU90" i="7"/>
  <c r="BG86" i="7"/>
  <c r="AU86" i="7"/>
  <c r="BG82" i="7"/>
  <c r="AU82" i="7"/>
  <c r="BG78" i="7"/>
  <c r="AU78" i="7"/>
  <c r="BG74" i="7"/>
  <c r="AU74" i="7"/>
  <c r="BG70" i="7"/>
  <c r="AU70" i="7"/>
  <c r="BG66" i="7"/>
  <c r="AU66" i="7"/>
  <c r="BG62" i="7"/>
  <c r="AU62" i="7"/>
  <c r="BG58" i="7"/>
  <c r="AU58" i="7"/>
  <c r="BG54" i="7"/>
  <c r="AU54" i="7"/>
  <c r="BG50" i="7"/>
  <c r="AU50" i="7"/>
  <c r="BV49" i="7"/>
  <c r="BG49" i="7"/>
  <c r="BG47" i="7"/>
  <c r="BV44" i="7"/>
  <c r="BV42" i="7"/>
  <c r="BV41" i="7"/>
  <c r="BG41" i="7"/>
  <c r="BG37" i="7"/>
  <c r="AU37" i="7"/>
  <c r="BG33" i="7"/>
  <c r="AU33" i="7"/>
  <c r="BG29" i="7"/>
  <c r="AU29" i="7"/>
  <c r="BG25" i="7"/>
  <c r="AU25" i="7"/>
  <c r="BG21" i="7"/>
  <c r="AU21" i="7"/>
  <c r="BG17" i="7"/>
  <c r="AU17" i="7"/>
  <c r="K414" i="7"/>
  <c r="BR419" i="7"/>
  <c r="AY419" i="7"/>
  <c r="BM416" i="7"/>
  <c r="BG416" i="7"/>
  <c r="AC417" i="7"/>
  <c r="CP414" i="7"/>
  <c r="CJ414" i="7"/>
  <c r="BM414" i="7"/>
  <c r="AU414" i="7"/>
  <c r="P417" i="7"/>
  <c r="Q412" i="7"/>
  <c r="AT413" i="7"/>
  <c r="AB413" i="7"/>
  <c r="Q411" i="7"/>
  <c r="Y410" i="7"/>
  <c r="CP409" i="7"/>
  <c r="CJ407" i="7"/>
  <c r="CK407" i="7" s="1"/>
  <c r="BM407" i="7"/>
  <c r="BG407" i="7"/>
  <c r="AC407" i="7"/>
  <c r="CL406" i="7"/>
  <c r="BG406" i="7"/>
  <c r="AO406" i="7"/>
  <c r="CL403" i="7"/>
  <c r="CN402" i="7"/>
  <c r="CE419" i="7"/>
  <c r="BY419" i="7"/>
  <c r="AK402" i="7"/>
  <c r="G402" i="7"/>
  <c r="CL401" i="7"/>
  <c r="BO402" i="7"/>
  <c r="BG401" i="7"/>
  <c r="BG402" i="7" s="1"/>
  <c r="AO401" i="7"/>
  <c r="CL400" i="7"/>
  <c r="AW402" i="7"/>
  <c r="CF399" i="7"/>
  <c r="BG397" i="7"/>
  <c r="AO397" i="7"/>
  <c r="K397" i="7"/>
  <c r="BM396" i="7"/>
  <c r="BG396" i="7"/>
  <c r="AC396" i="7"/>
  <c r="K396" i="7"/>
  <c r="BM395" i="7"/>
  <c r="BG395" i="7"/>
  <c r="AC395" i="7"/>
  <c r="K395" i="7"/>
  <c r="BM394" i="7"/>
  <c r="BG394" i="7"/>
  <c r="AC394" i="7"/>
  <c r="AU392" i="7"/>
  <c r="AC392" i="7"/>
  <c r="CL390" i="7"/>
  <c r="Q389" i="7"/>
  <c r="CL388" i="7"/>
  <c r="Q388" i="7"/>
  <c r="BG387" i="7"/>
  <c r="BG386" i="7"/>
  <c r="AC386" i="7"/>
  <c r="AU384" i="7"/>
  <c r="AC384" i="7"/>
  <c r="CL382" i="7"/>
  <c r="Q381" i="7"/>
  <c r="BG380" i="7"/>
  <c r="BP379" i="7"/>
  <c r="BQ379" i="7" s="1"/>
  <c r="BS379" i="7" s="1"/>
  <c r="AU379" i="7"/>
  <c r="AO379" i="7"/>
  <c r="BM378" i="7"/>
  <c r="BG378" i="7"/>
  <c r="AC378" i="7"/>
  <c r="AO377" i="7"/>
  <c r="Q376" i="7"/>
  <c r="CL374" i="7"/>
  <c r="BM374" i="7"/>
  <c r="BG374" i="7"/>
  <c r="AC374" i="7"/>
  <c r="Q373" i="7"/>
  <c r="AU372" i="7"/>
  <c r="AC372" i="7"/>
  <c r="CL371" i="7"/>
  <c r="BM371" i="7"/>
  <c r="BG371" i="7"/>
  <c r="AC371" i="7"/>
  <c r="BM370" i="7"/>
  <c r="P364" i="7"/>
  <c r="Q364" i="7"/>
  <c r="CJ362" i="7"/>
  <c r="CK362" i="7" s="1"/>
  <c r="CL362" i="7"/>
  <c r="AO361" i="7"/>
  <c r="AT359" i="7"/>
  <c r="AU359" i="7"/>
  <c r="BM358" i="7"/>
  <c r="BF358" i="7"/>
  <c r="BG358" i="7"/>
  <c r="AU358" i="7"/>
  <c r="AB358" i="7"/>
  <c r="AC358" i="7"/>
  <c r="BM357" i="7"/>
  <c r="AT357" i="7"/>
  <c r="AU357" i="7"/>
  <c r="Q356" i="7"/>
  <c r="Q353" i="7"/>
  <c r="P350" i="7"/>
  <c r="Q350" i="7"/>
  <c r="Q348" i="7"/>
  <c r="P347" i="7"/>
  <c r="Q347" i="7"/>
  <c r="CP346" i="7"/>
  <c r="CQ346" i="7" s="1"/>
  <c r="AC346" i="7"/>
  <c r="J346" i="7"/>
  <c r="K346" i="7"/>
  <c r="BF344" i="7"/>
  <c r="BG344" i="7"/>
  <c r="P342" i="7"/>
  <c r="Q342" i="7"/>
  <c r="BT341" i="7"/>
  <c r="CC345" i="7"/>
  <c r="BF341" i="7"/>
  <c r="BG341" i="7"/>
  <c r="AT339" i="7"/>
  <c r="AU339" i="7"/>
  <c r="AT338" i="7"/>
  <c r="AU338" i="7"/>
  <c r="AT337" i="7"/>
  <c r="AU337" i="7"/>
  <c r="AT336" i="7"/>
  <c r="AU336" i="7"/>
  <c r="BF333" i="7"/>
  <c r="BG333" i="7"/>
  <c r="BF332" i="7"/>
  <c r="BG332" i="7"/>
  <c r="AN332" i="7"/>
  <c r="AO332" i="7"/>
  <c r="AB330" i="7"/>
  <c r="AC330" i="7"/>
  <c r="J330" i="7"/>
  <c r="K330" i="7"/>
  <c r="AT328" i="7"/>
  <c r="AU328" i="7"/>
  <c r="P327" i="7"/>
  <c r="Q327" i="7"/>
  <c r="AN324" i="7"/>
  <c r="AO324" i="7"/>
  <c r="BF321" i="7"/>
  <c r="BG321" i="7"/>
  <c r="AN321" i="7"/>
  <c r="AO321" i="7"/>
  <c r="AT320" i="7"/>
  <c r="AU320" i="7"/>
  <c r="P318" i="7"/>
  <c r="Q318" i="7"/>
  <c r="AB316" i="7"/>
  <c r="AC316" i="7"/>
  <c r="BF313" i="7"/>
  <c r="BG313" i="7"/>
  <c r="BF312" i="7"/>
  <c r="BG312" i="7"/>
  <c r="AN312" i="7"/>
  <c r="AO312" i="7"/>
  <c r="J312" i="7"/>
  <c r="K312" i="7"/>
  <c r="P310" i="7"/>
  <c r="Q310" i="7"/>
  <c r="BF308" i="7"/>
  <c r="BG308" i="7"/>
  <c r="AN308" i="7"/>
  <c r="AO308" i="7"/>
  <c r="J308" i="7"/>
  <c r="K308" i="7"/>
  <c r="AB303" i="7"/>
  <c r="AC303" i="7"/>
  <c r="CL345" i="7"/>
  <c r="AE345" i="7"/>
  <c r="AU417" i="7"/>
  <c r="J417" i="7"/>
  <c r="AW410" i="7"/>
  <c r="S410" i="7"/>
  <c r="AR419" i="7"/>
  <c r="BP378" i="7"/>
  <c r="BQ378" i="7" s="1"/>
  <c r="BS378" i="7" s="1"/>
  <c r="BP374" i="7"/>
  <c r="BQ374" i="7" s="1"/>
  <c r="BS374" i="7" s="1"/>
  <c r="BP371" i="7"/>
  <c r="BQ371" i="7" s="1"/>
  <c r="BS371" i="7" s="1"/>
  <c r="BF368" i="7"/>
  <c r="BG368" i="7"/>
  <c r="BF367" i="7"/>
  <c r="BG367" i="7"/>
  <c r="AB367" i="7"/>
  <c r="AC367" i="7"/>
  <c r="BL366" i="7"/>
  <c r="BM366" i="7"/>
  <c r="BF363" i="7"/>
  <c r="BG363" i="7"/>
  <c r="BL359" i="7"/>
  <c r="BM359" i="7"/>
  <c r="AB357" i="7"/>
  <c r="AC357" i="7"/>
  <c r="CJ355" i="7"/>
  <c r="CK355" i="7" s="1"/>
  <c r="CL355" i="7"/>
  <c r="P354" i="7"/>
  <c r="Q354" i="7"/>
  <c r="CJ353" i="7"/>
  <c r="CK353" i="7" s="1"/>
  <c r="CL353" i="7"/>
  <c r="CJ352" i="7"/>
  <c r="CK352" i="7" s="1"/>
  <c r="CL352" i="7"/>
  <c r="P351" i="7"/>
  <c r="Q351" i="7"/>
  <c r="CJ350" i="7"/>
  <c r="CK350" i="7" s="1"/>
  <c r="CL350" i="7"/>
  <c r="J350" i="7"/>
  <c r="K350" i="7"/>
  <c r="AN349" i="7"/>
  <c r="AO349" i="7"/>
  <c r="CJ347" i="7"/>
  <c r="CL347" i="7"/>
  <c r="AB344" i="7"/>
  <c r="AC344" i="7"/>
  <c r="J344" i="7"/>
  <c r="K344" i="7"/>
  <c r="AO343" i="7"/>
  <c r="AT342" i="7"/>
  <c r="AU342" i="7"/>
  <c r="P341" i="7"/>
  <c r="Q341" i="7"/>
  <c r="AN339" i="7"/>
  <c r="AO339" i="7"/>
  <c r="AB338" i="7"/>
  <c r="AC338" i="7"/>
  <c r="AB337" i="7"/>
  <c r="AC337" i="7"/>
  <c r="P336" i="7"/>
  <c r="Q336" i="7"/>
  <c r="BF335" i="7"/>
  <c r="BG335" i="7"/>
  <c r="AU335" i="7"/>
  <c r="AN335" i="7"/>
  <c r="AO335" i="7"/>
  <c r="AC335" i="7"/>
  <c r="AB333" i="7"/>
  <c r="AC333" i="7"/>
  <c r="Q333" i="7"/>
  <c r="J333" i="7"/>
  <c r="K333" i="7"/>
  <c r="K331" i="7"/>
  <c r="BF330" i="7"/>
  <c r="BG330" i="7"/>
  <c r="P328" i="7"/>
  <c r="Q328" i="7"/>
  <c r="J327" i="7"/>
  <c r="K327" i="7"/>
  <c r="AO326" i="7"/>
  <c r="BF325" i="7"/>
  <c r="BG325" i="7"/>
  <c r="AU325" i="7"/>
  <c r="AN325" i="7"/>
  <c r="AO325" i="7"/>
  <c r="AC325" i="7"/>
  <c r="AT324" i="7"/>
  <c r="AU324" i="7"/>
  <c r="AN320" i="7"/>
  <c r="AO320" i="7"/>
  <c r="BG319" i="7"/>
  <c r="P319" i="7"/>
  <c r="Q319" i="7"/>
  <c r="J318" i="7"/>
  <c r="K318" i="7"/>
  <c r="AO317" i="7"/>
  <c r="AT316" i="7"/>
  <c r="AU316" i="7"/>
  <c r="AB313" i="7"/>
  <c r="AC313" i="7"/>
  <c r="Q313" i="7"/>
  <c r="J313" i="7"/>
  <c r="K313" i="7"/>
  <c r="K311" i="7"/>
  <c r="BF310" i="7"/>
  <c r="BG310" i="7"/>
  <c r="J310" i="7"/>
  <c r="K310" i="7"/>
  <c r="AO309" i="7"/>
  <c r="AH308" i="7"/>
  <c r="AI308" i="7"/>
  <c r="W308" i="7"/>
  <c r="P308" i="7"/>
  <c r="Q308" i="7"/>
  <c r="BG304" i="7"/>
  <c r="AT303" i="7"/>
  <c r="AU303" i="7"/>
  <c r="BG300" i="7"/>
  <c r="AU298" i="7"/>
  <c r="Q295" i="7"/>
  <c r="J295" i="7"/>
  <c r="K295" i="7"/>
  <c r="BG293" i="7"/>
  <c r="P293" i="7"/>
  <c r="Q293" i="7"/>
  <c r="AU292" i="7"/>
  <c r="AN292" i="7"/>
  <c r="AO292" i="7"/>
  <c r="AC292" i="7"/>
  <c r="BG289" i="7"/>
  <c r="BL345" i="7"/>
  <c r="CJ349" i="7"/>
  <c r="BC345" i="7"/>
  <c r="AQ345" i="7"/>
  <c r="G345" i="7"/>
  <c r="BP339" i="7"/>
  <c r="BQ339" i="7" s="1"/>
  <c r="BS339" i="7" s="1"/>
  <c r="BP324" i="7"/>
  <c r="BQ324" i="7" s="1"/>
  <c r="BS324" i="7" s="1"/>
  <c r="BP320" i="7"/>
  <c r="BQ320" i="7" s="1"/>
  <c r="BS320" i="7" s="1"/>
  <c r="Q286" i="7"/>
  <c r="Q284" i="7"/>
  <c r="AO283" i="7"/>
  <c r="BG282" i="7"/>
  <c r="BP282" i="7" s="1"/>
  <c r="BQ282" i="7" s="1"/>
  <c r="BS282" i="7" s="1"/>
  <c r="Q282" i="7"/>
  <c r="K282" i="7"/>
  <c r="BG280" i="7"/>
  <c r="BP271" i="7"/>
  <c r="BQ271" i="7" s="1"/>
  <c r="BS271" i="7" s="1"/>
  <c r="AU271" i="7"/>
  <c r="AO271" i="7"/>
  <c r="BG269" i="7"/>
  <c r="Q269" i="7"/>
  <c r="K269" i="7"/>
  <c r="BC267" i="7"/>
  <c r="BG266" i="7"/>
  <c r="AC266" i="7"/>
  <c r="K266" i="7"/>
  <c r="BG265" i="7"/>
  <c r="AO265" i="7"/>
  <c r="K265" i="7"/>
  <c r="BG264" i="7"/>
  <c r="AO264" i="7"/>
  <c r="K264" i="7"/>
  <c r="BG263" i="7"/>
  <c r="AO263" i="7"/>
  <c r="K263" i="7"/>
  <c r="BG262" i="7"/>
  <c r="AO262" i="7"/>
  <c r="BP261" i="7"/>
  <c r="BQ261" i="7" s="1"/>
  <c r="BS261" i="7" s="1"/>
  <c r="AU261" i="7"/>
  <c r="AO261" i="7"/>
  <c r="BG259" i="7"/>
  <c r="AC259" i="7"/>
  <c r="K259" i="7"/>
  <c r="BP257" i="7"/>
  <c r="BQ257" i="7" s="1"/>
  <c r="BS257" i="7" s="1"/>
  <c r="AU257" i="7"/>
  <c r="AO257" i="7"/>
  <c r="BP255" i="7"/>
  <c r="BQ255" i="7" s="1"/>
  <c r="BS255" i="7" s="1"/>
  <c r="AU255" i="7"/>
  <c r="AO255" i="7"/>
  <c r="BP253" i="7"/>
  <c r="BQ253" i="7" s="1"/>
  <c r="BS253" i="7" s="1"/>
  <c r="AU253" i="7"/>
  <c r="AO253" i="7"/>
  <c r="Q252" i="7"/>
  <c r="Q251" i="7"/>
  <c r="AO250" i="7"/>
  <c r="K249" i="7"/>
  <c r="AU247" i="7"/>
  <c r="Q246" i="7"/>
  <c r="K245" i="7"/>
  <c r="AU242" i="7"/>
  <c r="AC242" i="7"/>
  <c r="AO241" i="7"/>
  <c r="BG238" i="7"/>
  <c r="AO238" i="7"/>
  <c r="BP237" i="7"/>
  <c r="BQ237" i="7" s="1"/>
  <c r="BS237" i="7" s="1"/>
  <c r="AU237" i="7"/>
  <c r="AO237" i="7"/>
  <c r="BG235" i="7"/>
  <c r="AC235" i="7"/>
  <c r="K235" i="7"/>
  <c r="BG234" i="7"/>
  <c r="AO234" i="7"/>
  <c r="BP233" i="7"/>
  <c r="BQ233" i="7" s="1"/>
  <c r="BS233" i="7" s="1"/>
  <c r="AU233" i="7"/>
  <c r="AO233" i="7"/>
  <c r="BP231" i="7"/>
  <c r="BQ231" i="7" s="1"/>
  <c r="BS231" i="7" s="1"/>
  <c r="AU231" i="7"/>
  <c r="AO231" i="7"/>
  <c r="BG227" i="7"/>
  <c r="Q227" i="7"/>
  <c r="K227" i="7"/>
  <c r="BG225" i="7"/>
  <c r="AC225" i="7"/>
  <c r="K225" i="7"/>
  <c r="CL243" i="7"/>
  <c r="BG224" i="7"/>
  <c r="AO224" i="7"/>
  <c r="G223" i="7"/>
  <c r="BP217" i="7"/>
  <c r="BQ217" i="7" s="1"/>
  <c r="BS217" i="7" s="1"/>
  <c r="AU217" i="7"/>
  <c r="AO217" i="7"/>
  <c r="BG215" i="7"/>
  <c r="BP215" i="7" s="1"/>
  <c r="BQ215" i="7" s="1"/>
  <c r="BS215" i="7" s="1"/>
  <c r="BP213" i="7"/>
  <c r="BQ213" i="7" s="1"/>
  <c r="BS213" i="7" s="1"/>
  <c r="AU213" i="7"/>
  <c r="AO213" i="7"/>
  <c r="BG212" i="7"/>
  <c r="AO212" i="7"/>
  <c r="BG211" i="7"/>
  <c r="AO211" i="7"/>
  <c r="BG210" i="7"/>
  <c r="AO210" i="7"/>
  <c r="BG209" i="7"/>
  <c r="AN209" i="7"/>
  <c r="AO209" i="7"/>
  <c r="AO208" i="7"/>
  <c r="BF207" i="7"/>
  <c r="BG207" i="7"/>
  <c r="BF205" i="7"/>
  <c r="BG205" i="7"/>
  <c r="AU205" i="7"/>
  <c r="AN205" i="7"/>
  <c r="AO205" i="7"/>
  <c r="AN202" i="7"/>
  <c r="AO202" i="7"/>
  <c r="AT199" i="7"/>
  <c r="AU199" i="7"/>
  <c r="BP269" i="7"/>
  <c r="BQ269" i="7" s="1"/>
  <c r="BS269" i="7" s="1"/>
  <c r="BP266" i="7"/>
  <c r="BQ266" i="7" s="1"/>
  <c r="BS266" i="7" s="1"/>
  <c r="BP259" i="7"/>
  <c r="BQ259" i="7" s="1"/>
  <c r="BS259" i="7" s="1"/>
  <c r="CQ267" i="7"/>
  <c r="BO267" i="7"/>
  <c r="AW267" i="7"/>
  <c r="BP235" i="7"/>
  <c r="BQ235" i="7" s="1"/>
  <c r="BS235" i="7" s="1"/>
  <c r="BP227" i="7"/>
  <c r="BQ227" i="7" s="1"/>
  <c r="BS227" i="7" s="1"/>
  <c r="BF206" i="7"/>
  <c r="BG206" i="7"/>
  <c r="AN206" i="7"/>
  <c r="AO206" i="7"/>
  <c r="BF204" i="7"/>
  <c r="BG204" i="7"/>
  <c r="AN204" i="7"/>
  <c r="AO204" i="7"/>
  <c r="AT202" i="7"/>
  <c r="AU202" i="7"/>
  <c r="AT201" i="7"/>
  <c r="AU201" i="7"/>
  <c r="AN199" i="7"/>
  <c r="AO199" i="7"/>
  <c r="AT197" i="7"/>
  <c r="AU197" i="7"/>
  <c r="CL223" i="7"/>
  <c r="BM223" i="7"/>
  <c r="AC223" i="7"/>
  <c r="BP202" i="7"/>
  <c r="BQ202" i="7" s="1"/>
  <c r="BS202" i="7" s="1"/>
  <c r="BP199" i="7"/>
  <c r="BQ199" i="7" s="1"/>
  <c r="BS199" i="7" s="1"/>
  <c r="AU194" i="7"/>
  <c r="AU192" i="7"/>
  <c r="BG187" i="7"/>
  <c r="AU182" i="7"/>
  <c r="BG181" i="7"/>
  <c r="BP181" i="7" s="1"/>
  <c r="BQ181" i="7" s="1"/>
  <c r="BS181" i="7" s="1"/>
  <c r="BG180" i="7"/>
  <c r="BP180" i="7" s="1"/>
  <c r="BQ180" i="7" s="1"/>
  <c r="BS180" i="7" s="1"/>
  <c r="BG179" i="7"/>
  <c r="BP179" i="7" s="1"/>
  <c r="BQ179" i="7" s="1"/>
  <c r="BS179" i="7" s="1"/>
  <c r="BG178" i="7"/>
  <c r="BP178" i="7" s="1"/>
  <c r="BQ178" i="7" s="1"/>
  <c r="BS178" i="7" s="1"/>
  <c r="BG177" i="7"/>
  <c r="BP177" i="7" s="1"/>
  <c r="BQ177" i="7" s="1"/>
  <c r="BS177" i="7" s="1"/>
  <c r="BG176" i="7"/>
  <c r="BP176" i="7" s="1"/>
  <c r="BQ176" i="7" s="1"/>
  <c r="BS176" i="7" s="1"/>
  <c r="BG175" i="7"/>
  <c r="BP175" i="7" s="1"/>
  <c r="BQ175" i="7" s="1"/>
  <c r="BS175" i="7" s="1"/>
  <c r="BG174" i="7"/>
  <c r="BP174" i="7" s="1"/>
  <c r="BQ174" i="7" s="1"/>
  <c r="BS174" i="7" s="1"/>
  <c r="BG173" i="7"/>
  <c r="BP173" i="7" s="1"/>
  <c r="BQ173" i="7" s="1"/>
  <c r="BS173" i="7" s="1"/>
  <c r="BG172" i="7"/>
  <c r="BP172" i="7" s="1"/>
  <c r="BQ172" i="7" s="1"/>
  <c r="BS172" i="7" s="1"/>
  <c r="BG171" i="7"/>
  <c r="BP171" i="7" s="1"/>
  <c r="BQ171" i="7" s="1"/>
  <c r="BS171" i="7" s="1"/>
  <c r="BG170" i="7"/>
  <c r="BP170" i="7" s="1"/>
  <c r="BQ170" i="7" s="1"/>
  <c r="BS170" i="7" s="1"/>
  <c r="AO169" i="7"/>
  <c r="AU168" i="7"/>
  <c r="AO167" i="7"/>
  <c r="Q167" i="7"/>
  <c r="AU163" i="7"/>
  <c r="AU160" i="7"/>
  <c r="AU156" i="7"/>
  <c r="AU152" i="7"/>
  <c r="AU148" i="7"/>
  <c r="AU144" i="7"/>
  <c r="AU141" i="7"/>
  <c r="BG139" i="7"/>
  <c r="AO138" i="7"/>
  <c r="BG136" i="7"/>
  <c r="BP134" i="7"/>
  <c r="BQ134" i="7" s="1"/>
  <c r="BS134" i="7" s="1"/>
  <c r="AU134" i="7"/>
  <c r="AO134" i="7"/>
  <c r="BG132" i="7"/>
  <c r="BP130" i="7"/>
  <c r="BQ130" i="7" s="1"/>
  <c r="BS130" i="7" s="1"/>
  <c r="AU130" i="7"/>
  <c r="AO130" i="7"/>
  <c r="BG128" i="7"/>
  <c r="BP124" i="7"/>
  <c r="BQ124" i="7" s="1"/>
  <c r="BS124" i="7" s="1"/>
  <c r="AU124" i="7"/>
  <c r="AO124" i="7"/>
  <c r="BG122" i="7"/>
  <c r="AO122" i="7"/>
  <c r="BG121" i="7"/>
  <c r="AO121" i="7"/>
  <c r="BG120" i="7"/>
  <c r="AO120" i="7"/>
  <c r="BG119" i="7"/>
  <c r="AO119" i="7"/>
  <c r="BG118" i="7"/>
  <c r="AO118" i="7"/>
  <c r="BG117" i="7"/>
  <c r="AO117" i="7"/>
  <c r="BG116" i="7"/>
  <c r="AO116" i="7"/>
  <c r="AU115" i="7"/>
  <c r="AU113" i="7"/>
  <c r="AU111" i="7"/>
  <c r="AU109" i="7"/>
  <c r="BG108" i="7"/>
  <c r="BP108" i="7" s="1"/>
  <c r="BQ108" i="7" s="1"/>
  <c r="BS108" i="7" s="1"/>
  <c r="AU107" i="7"/>
  <c r="AU103" i="7"/>
  <c r="BC100" i="7"/>
  <c r="BG99" i="7"/>
  <c r="Q100" i="7"/>
  <c r="BV98" i="7"/>
  <c r="BG98" i="7"/>
  <c r="AC100" i="7"/>
  <c r="BV97" i="7"/>
  <c r="AO100" i="7"/>
  <c r="AE100" i="7"/>
  <c r="AB100" i="7"/>
  <c r="V100" i="7"/>
  <c r="CQ100" i="7"/>
  <c r="AU47" i="7"/>
  <c r="BG46" i="7"/>
  <c r="AU46" i="7"/>
  <c r="AU43" i="7"/>
  <c r="BG42" i="7"/>
  <c r="AU42" i="7"/>
  <c r="BP139" i="7"/>
  <c r="BQ139" i="7" s="1"/>
  <c r="BS139" i="7" s="1"/>
  <c r="BP136" i="7"/>
  <c r="BQ136" i="7" s="1"/>
  <c r="BS136" i="7" s="1"/>
  <c r="BP132" i="7"/>
  <c r="BQ132" i="7" s="1"/>
  <c r="BS132" i="7" s="1"/>
  <c r="BP128" i="7"/>
  <c r="BQ128" i="7" s="1"/>
  <c r="BS128" i="7" s="1"/>
  <c r="BV90" i="7"/>
  <c r="BV89" i="7"/>
  <c r="BG89" i="7"/>
  <c r="BV88" i="7"/>
  <c r="P100" i="7"/>
  <c r="BV85" i="7"/>
  <c r="BG85" i="7"/>
  <c r="BV84" i="7"/>
  <c r="BV81" i="7"/>
  <c r="BG81" i="7"/>
  <c r="BV80" i="7"/>
  <c r="BV77" i="7"/>
  <c r="BG77" i="7"/>
  <c r="BV76" i="7"/>
  <c r="BV73" i="7"/>
  <c r="BG73" i="7"/>
  <c r="BV72" i="7"/>
  <c r="BV69" i="7"/>
  <c r="BG69" i="7"/>
  <c r="BV68" i="7"/>
  <c r="BV65" i="7"/>
  <c r="BG65" i="7"/>
  <c r="BV64" i="7"/>
  <c r="BV61" i="7"/>
  <c r="BG61" i="7"/>
  <c r="BV60" i="7"/>
  <c r="BV57" i="7"/>
  <c r="BG57" i="7"/>
  <c r="BV56" i="7"/>
  <c r="BV53" i="7"/>
  <c r="BG53" i="7"/>
  <c r="BV52" i="7"/>
  <c r="BV36" i="7"/>
  <c r="BG36" i="7"/>
  <c r="BV35" i="7"/>
  <c r="BV32" i="7"/>
  <c r="BG32" i="7"/>
  <c r="BV31" i="7"/>
  <c r="BV28" i="7"/>
  <c r="BG28" i="7"/>
  <c r="BV27" i="7"/>
  <c r="BV24" i="7"/>
  <c r="BG24" i="7"/>
  <c r="BV23" i="7"/>
  <c r="BV20" i="7"/>
  <c r="BG20" i="7"/>
  <c r="BV19" i="7"/>
  <c r="BV16" i="7"/>
  <c r="BG16" i="7"/>
  <c r="BV15" i="7"/>
  <c r="BV12" i="7"/>
  <c r="BG12" i="7"/>
  <c r="J387" i="7"/>
  <c r="K387" i="7"/>
  <c r="J380" i="7"/>
  <c r="K380" i="7"/>
  <c r="J356" i="7"/>
  <c r="K356" i="7"/>
  <c r="J353" i="7"/>
  <c r="K353" i="7"/>
  <c r="J348" i="7"/>
  <c r="K348" i="7"/>
  <c r="AB341" i="7"/>
  <c r="AC341" i="7"/>
  <c r="BT345" i="7"/>
  <c r="J407" i="7"/>
  <c r="K407" i="7"/>
  <c r="J401" i="7"/>
  <c r="H402" i="7"/>
  <c r="K401" i="7"/>
  <c r="K402" i="7" s="1"/>
  <c r="J391" i="7"/>
  <c r="K391" i="7"/>
  <c r="J383" i="7"/>
  <c r="K383" i="7"/>
  <c r="J375" i="7"/>
  <c r="K375" i="7"/>
  <c r="J368" i="7"/>
  <c r="K368" i="7"/>
  <c r="J359" i="7"/>
  <c r="K359" i="7"/>
  <c r="BT399" i="7"/>
  <c r="AB339" i="7"/>
  <c r="AC339" i="7"/>
  <c r="CO417" i="7"/>
  <c r="CI417" i="7"/>
  <c r="BI417" i="7"/>
  <c r="AQ417" i="7"/>
  <c r="AK417" i="7"/>
  <c r="G417" i="7"/>
  <c r="BP416" i="7"/>
  <c r="BQ416" i="7" s="1"/>
  <c r="BS416" i="7" s="1"/>
  <c r="AT417" i="7"/>
  <c r="K416" i="7"/>
  <c r="K417" i="7" s="1"/>
  <c r="BG415" i="7"/>
  <c r="AO415" i="7"/>
  <c r="CQ414" i="7"/>
  <c r="BO417" i="7"/>
  <c r="BG414" i="7"/>
  <c r="BG417" i="7" s="1"/>
  <c r="AO414" i="7"/>
  <c r="AO417" i="7" s="1"/>
  <c r="CN413" i="7"/>
  <c r="M413" i="7"/>
  <c r="BM412" i="7"/>
  <c r="BM413" i="7" s="1"/>
  <c r="AU412" i="7"/>
  <c r="AU413" i="7" s="1"/>
  <c r="AC412" i="7"/>
  <c r="AC413" i="7" s="1"/>
  <c r="K412" i="7"/>
  <c r="BG411" i="7"/>
  <c r="BG413" i="7" s="1"/>
  <c r="AO411" i="7"/>
  <c r="AO413" i="7" s="1"/>
  <c r="P413" i="7"/>
  <c r="CO410" i="7"/>
  <c r="CO419" i="7" s="1"/>
  <c r="BI410" i="7"/>
  <c r="AQ410" i="7"/>
  <c r="AK410" i="7"/>
  <c r="CQ409" i="7"/>
  <c r="BM409" i="7"/>
  <c r="AU409" i="7"/>
  <c r="AC409" i="7"/>
  <c r="P409" i="7"/>
  <c r="K409" i="7"/>
  <c r="BM408" i="7"/>
  <c r="AU408" i="7"/>
  <c r="AC408" i="7"/>
  <c r="P408" i="7"/>
  <c r="K408" i="7"/>
  <c r="BP407" i="7"/>
  <c r="BQ407" i="7" s="1"/>
  <c r="BS407" i="7" s="1"/>
  <c r="AT410" i="7"/>
  <c r="CK406" i="7"/>
  <c r="BP406" i="7"/>
  <c r="BQ406" i="7" s="1"/>
  <c r="BS406" i="7" s="1"/>
  <c r="Q406" i="7"/>
  <c r="CJ405" i="7"/>
  <c r="BP405" i="7"/>
  <c r="BQ405" i="7" s="1"/>
  <c r="BS405" i="7" s="1"/>
  <c r="Q405" i="7"/>
  <c r="BG404" i="7"/>
  <c r="BP404" i="7" s="1"/>
  <c r="BQ404" i="7" s="1"/>
  <c r="BS404" i="7" s="1"/>
  <c r="AO404" i="7"/>
  <c r="AB404" i="7"/>
  <c r="AB410" i="7" s="1"/>
  <c r="BT410" i="7"/>
  <c r="Q403" i="7"/>
  <c r="CP402" i="7"/>
  <c r="CF402" i="7"/>
  <c r="BI402" i="7"/>
  <c r="AQ402" i="7"/>
  <c r="CK401" i="7"/>
  <c r="BT402" i="7"/>
  <c r="BM400" i="7"/>
  <c r="BM402" i="7" s="1"/>
  <c r="AU400" i="7"/>
  <c r="AU402" i="7" s="1"/>
  <c r="Q400" i="7"/>
  <c r="Q402" i="7" s="1"/>
  <c r="CJ398" i="7"/>
  <c r="CK398" i="7" s="1"/>
  <c r="BP398" i="7"/>
  <c r="BQ398" i="7" s="1"/>
  <c r="BS398" i="7" s="1"/>
  <c r="BP397" i="7"/>
  <c r="BQ397" i="7" s="1"/>
  <c r="BS397" i="7" s="1"/>
  <c r="BP396" i="7"/>
  <c r="BQ396" i="7" s="1"/>
  <c r="BS396" i="7" s="1"/>
  <c r="BP395" i="7"/>
  <c r="BQ395" i="7" s="1"/>
  <c r="BS395" i="7" s="1"/>
  <c r="BP394" i="7"/>
  <c r="BQ394" i="7" s="1"/>
  <c r="BS394" i="7" s="1"/>
  <c r="BM393" i="7"/>
  <c r="BP393" i="7" s="1"/>
  <c r="BQ393" i="7" s="1"/>
  <c r="BS393" i="7" s="1"/>
  <c r="AU393" i="7"/>
  <c r="AC393" i="7"/>
  <c r="AO392" i="7"/>
  <c r="BM389" i="7"/>
  <c r="BP389" i="7" s="1"/>
  <c r="BQ389" i="7" s="1"/>
  <c r="BS389" i="7" s="1"/>
  <c r="AU389" i="7"/>
  <c r="AC389" i="7"/>
  <c r="AO388" i="7"/>
  <c r="BM385" i="7"/>
  <c r="BP385" i="7" s="1"/>
  <c r="BQ385" i="7" s="1"/>
  <c r="BS385" i="7" s="1"/>
  <c r="AU385" i="7"/>
  <c r="AC385" i="7"/>
  <c r="AO384" i="7"/>
  <c r="AO381" i="7"/>
  <c r="Q377" i="7"/>
  <c r="K376" i="7"/>
  <c r="BG375" i="7"/>
  <c r="AU373" i="7"/>
  <c r="AC373" i="7"/>
  <c r="AO372" i="7"/>
  <c r="Q370" i="7"/>
  <c r="Q366" i="7"/>
  <c r="AO364" i="7"/>
  <c r="K362" i="7"/>
  <c r="BM361" i="7"/>
  <c r="BP361" i="7" s="1"/>
  <c r="BQ361" i="7" s="1"/>
  <c r="BS361" i="7" s="1"/>
  <c r="AU361" i="7"/>
  <c r="AC361" i="7"/>
  <c r="Q361" i="7"/>
  <c r="K360" i="7"/>
  <c r="BG359" i="7"/>
  <c r="AO357" i="7"/>
  <c r="BM354" i="7"/>
  <c r="BP354" i="7" s="1"/>
  <c r="BQ354" i="7" s="1"/>
  <c r="BS354" i="7" s="1"/>
  <c r="AU354" i="7"/>
  <c r="AC354" i="7"/>
  <c r="BM351" i="7"/>
  <c r="BP351" i="7" s="1"/>
  <c r="BQ351" i="7" s="1"/>
  <c r="BS351" i="7" s="1"/>
  <c r="AU351" i="7"/>
  <c r="AC351" i="7"/>
  <c r="AO350" i="7"/>
  <c r="K349" i="7"/>
  <c r="K347" i="7"/>
  <c r="BG346" i="7"/>
  <c r="CB345" i="7"/>
  <c r="Y345" i="7"/>
  <c r="AU343" i="7"/>
  <c r="AC343" i="7"/>
  <c r="K343" i="7"/>
  <c r="BG342" i="7"/>
  <c r="BP342" i="7" s="1"/>
  <c r="BQ342" i="7" s="1"/>
  <c r="BS342" i="7" s="1"/>
  <c r="AO342" i="7"/>
  <c r="K342" i="7"/>
  <c r="BG340" i="7"/>
  <c r="AO340" i="7"/>
  <c r="K340" i="7"/>
  <c r="BG338" i="7"/>
  <c r="BP338" i="7" s="1"/>
  <c r="BQ338" i="7" s="1"/>
  <c r="BS338" i="7" s="1"/>
  <c r="AO338" i="7"/>
  <c r="BG337" i="7"/>
  <c r="AO337" i="7"/>
  <c r="BG336" i="7"/>
  <c r="BP336" i="7" s="1"/>
  <c r="BQ336" i="7" s="1"/>
  <c r="BS336" i="7" s="1"/>
  <c r="AO336" i="7"/>
  <c r="K336" i="7"/>
  <c r="BP335" i="7"/>
  <c r="BQ335" i="7" s="1"/>
  <c r="BS335" i="7" s="1"/>
  <c r="Q335" i="7"/>
  <c r="BP334" i="7"/>
  <c r="BQ334" i="7" s="1"/>
  <c r="BS334" i="7" s="1"/>
  <c r="Q334" i="7"/>
  <c r="BP332" i="7"/>
  <c r="BQ332" i="7" s="1"/>
  <c r="BS332" i="7" s="1"/>
  <c r="Q332" i="7"/>
  <c r="BP331" i="7"/>
  <c r="BQ331" i="7" s="1"/>
  <c r="BS331" i="7" s="1"/>
  <c r="Q331" i="7"/>
  <c r="AU329" i="7"/>
  <c r="AC329" i="7"/>
  <c r="K329" i="7"/>
  <c r="BG328" i="7"/>
  <c r="BP328" i="7" s="1"/>
  <c r="BQ328" i="7" s="1"/>
  <c r="BS328" i="7" s="1"/>
  <c r="AO328" i="7"/>
  <c r="K328" i="7"/>
  <c r="BG327" i="7"/>
  <c r="AO327" i="7"/>
  <c r="AU326" i="7"/>
  <c r="AC326" i="7"/>
  <c r="Q326" i="7"/>
  <c r="CQ345" i="7"/>
  <c r="CK345" i="7"/>
  <c r="BP325" i="7"/>
  <c r="BQ325" i="7" s="1"/>
  <c r="BS325" i="7" s="1"/>
  <c r="Q325" i="7"/>
  <c r="BP323" i="7"/>
  <c r="BQ323" i="7" s="1"/>
  <c r="BS323" i="7" s="1"/>
  <c r="BP322" i="7"/>
  <c r="BQ322" i="7" s="1"/>
  <c r="BS322" i="7" s="1"/>
  <c r="Q322" i="7"/>
  <c r="BP321" i="7"/>
  <c r="BQ321" i="7" s="1"/>
  <c r="BS321" i="7" s="1"/>
  <c r="Q321" i="7"/>
  <c r="AU319" i="7"/>
  <c r="AC319" i="7"/>
  <c r="K319" i="7"/>
  <c r="BG318" i="7"/>
  <c r="BP318" i="7" s="1"/>
  <c r="BQ318" i="7" s="1"/>
  <c r="BS318" i="7" s="1"/>
  <c r="AO318" i="7"/>
  <c r="AU317" i="7"/>
  <c r="AC317" i="7"/>
  <c r="K317" i="7"/>
  <c r="BG316" i="7"/>
  <c r="AO316" i="7"/>
  <c r="AU315" i="7"/>
  <c r="AC315" i="7"/>
  <c r="Q315" i="7"/>
  <c r="BP314" i="7"/>
  <c r="BQ314" i="7" s="1"/>
  <c r="BS314" i="7" s="1"/>
  <c r="Q314" i="7"/>
  <c r="BP312" i="7"/>
  <c r="BQ312" i="7" s="1"/>
  <c r="BS312" i="7" s="1"/>
  <c r="AU311" i="7"/>
  <c r="AC311" i="7"/>
  <c r="Q311" i="7"/>
  <c r="AC310" i="7"/>
  <c r="BP309" i="7"/>
  <c r="BQ309" i="7" s="1"/>
  <c r="BS309" i="7" s="1"/>
  <c r="AB309" i="7"/>
  <c r="AC309" i="7"/>
  <c r="BP308" i="7"/>
  <c r="BQ308" i="7" s="1"/>
  <c r="BS308" i="7" s="1"/>
  <c r="BP307" i="7"/>
  <c r="BQ307" i="7" s="1"/>
  <c r="BS307" i="7" s="1"/>
  <c r="AB307" i="7"/>
  <c r="AC307" i="7"/>
  <c r="Q307" i="7"/>
  <c r="J307" i="7"/>
  <c r="K307" i="7"/>
  <c r="BF305" i="7"/>
  <c r="BG305" i="7"/>
  <c r="AU305" i="7"/>
  <c r="AN305" i="7"/>
  <c r="AO305" i="7"/>
  <c r="AC305" i="7"/>
  <c r="BP304" i="7"/>
  <c r="BQ304" i="7" s="1"/>
  <c r="BS304" i="7" s="1"/>
  <c r="AB304" i="7"/>
  <c r="AC304" i="7"/>
  <c r="Q304" i="7"/>
  <c r="J304" i="7"/>
  <c r="K304" i="7"/>
  <c r="K303" i="7"/>
  <c r="AT302" i="7"/>
  <c r="AU302" i="7"/>
  <c r="BF301" i="7"/>
  <c r="BG301" i="7"/>
  <c r="AU301" i="7"/>
  <c r="AN301" i="7"/>
  <c r="AO301" i="7"/>
  <c r="AC301" i="7"/>
  <c r="BP300" i="7"/>
  <c r="BQ300" i="7" s="1"/>
  <c r="BS300" i="7" s="1"/>
  <c r="AB300" i="7"/>
  <c r="AC300" i="7"/>
  <c r="Q300" i="7"/>
  <c r="J300" i="7"/>
  <c r="K300" i="7"/>
  <c r="BF295" i="7"/>
  <c r="BG295" i="7"/>
  <c r="J293" i="7"/>
  <c r="K293" i="7"/>
  <c r="AT290" i="7"/>
  <c r="AU290" i="7"/>
  <c r="AT289" i="7"/>
  <c r="AU289" i="7"/>
  <c r="P289" i="7"/>
  <c r="Q289" i="7"/>
  <c r="BF287" i="7"/>
  <c r="BG287" i="7"/>
  <c r="AB286" i="7"/>
  <c r="AC286" i="7"/>
  <c r="J284" i="7"/>
  <c r="K284" i="7"/>
  <c r="AC282" i="7"/>
  <c r="BP281" i="7"/>
  <c r="BQ281" i="7" s="1"/>
  <c r="BS281" i="7" s="1"/>
  <c r="AB281" i="7"/>
  <c r="AC281" i="7"/>
  <c r="BP280" i="7"/>
  <c r="BQ280" i="7" s="1"/>
  <c r="BS280" i="7" s="1"/>
  <c r="AO280" i="7"/>
  <c r="AB269" i="7"/>
  <c r="AC269" i="7"/>
  <c r="AB227" i="7"/>
  <c r="AC227" i="7"/>
  <c r="BP415" i="7"/>
  <c r="BQ415" i="7" s="1"/>
  <c r="BS415" i="7" s="1"/>
  <c r="AN413" i="7"/>
  <c r="BP409" i="7"/>
  <c r="BQ409" i="7" s="1"/>
  <c r="BS409" i="7" s="1"/>
  <c r="BP408" i="7"/>
  <c r="BQ408" i="7" s="1"/>
  <c r="BS408" i="7" s="1"/>
  <c r="AU410" i="7"/>
  <c r="AC410" i="7"/>
  <c r="BO410" i="7"/>
  <c r="BG410" i="7"/>
  <c r="AO410" i="7"/>
  <c r="CL402" i="7"/>
  <c r="AT402" i="7"/>
  <c r="P402" i="7"/>
  <c r="BP343" i="7"/>
  <c r="BQ343" i="7" s="1"/>
  <c r="BS343" i="7" s="1"/>
  <c r="BP340" i="7"/>
  <c r="BQ340" i="7" s="1"/>
  <c r="BS340" i="7" s="1"/>
  <c r="BP337" i="7"/>
  <c r="BQ337" i="7" s="1"/>
  <c r="BS337" i="7" s="1"/>
  <c r="BP329" i="7"/>
  <c r="BQ329" i="7" s="1"/>
  <c r="BS329" i="7" s="1"/>
  <c r="BP327" i="7"/>
  <c r="BQ327" i="7" s="1"/>
  <c r="BS327" i="7" s="1"/>
  <c r="BO345" i="7"/>
  <c r="BP326" i="7"/>
  <c r="BQ326" i="7" s="1"/>
  <c r="BS326" i="7" s="1"/>
  <c r="BM345" i="7"/>
  <c r="BP319" i="7"/>
  <c r="BQ319" i="7" s="1"/>
  <c r="BS319" i="7" s="1"/>
  <c r="BP317" i="7"/>
  <c r="BQ317" i="7" s="1"/>
  <c r="BS317" i="7" s="1"/>
  <c r="BP316" i="7"/>
  <c r="BQ316" i="7" s="1"/>
  <c r="BS316" i="7" s="1"/>
  <c r="BP315" i="7"/>
  <c r="BQ315" i="7" s="1"/>
  <c r="BS315" i="7" s="1"/>
  <c r="BP311" i="7"/>
  <c r="BQ311" i="7" s="1"/>
  <c r="BS311" i="7" s="1"/>
  <c r="AT309" i="7"/>
  <c r="AU309" i="7"/>
  <c r="P309" i="7"/>
  <c r="Q309" i="7"/>
  <c r="AZ308" i="7"/>
  <c r="BA308" i="7"/>
  <c r="AB308" i="7"/>
  <c r="AC308" i="7"/>
  <c r="AT307" i="7"/>
  <c r="AU307" i="7"/>
  <c r="BF306" i="7"/>
  <c r="BG306" i="7"/>
  <c r="AH306" i="7"/>
  <c r="AI306" i="7"/>
  <c r="J306" i="7"/>
  <c r="K306" i="7"/>
  <c r="AT304" i="7"/>
  <c r="AU304" i="7"/>
  <c r="BF303" i="7"/>
  <c r="BG303" i="7"/>
  <c r="AN303" i="7"/>
  <c r="AO303" i="7"/>
  <c r="BP302" i="7"/>
  <c r="BQ302" i="7" s="1"/>
  <c r="BS302" i="7" s="1"/>
  <c r="AB302" i="7"/>
  <c r="AC302" i="7"/>
  <c r="J302" i="7"/>
  <c r="K302" i="7"/>
  <c r="AT300" i="7"/>
  <c r="AU300" i="7"/>
  <c r="BF299" i="7"/>
  <c r="BG299" i="7"/>
  <c r="AU299" i="7"/>
  <c r="AN299" i="7"/>
  <c r="AO299" i="7"/>
  <c r="AC299" i="7"/>
  <c r="BP298" i="7"/>
  <c r="BQ298" i="7" s="1"/>
  <c r="BS298" i="7" s="1"/>
  <c r="Q298" i="7"/>
  <c r="J298" i="7"/>
  <c r="K298" i="7"/>
  <c r="BG297" i="7"/>
  <c r="AU296" i="7"/>
  <c r="AN296" i="7"/>
  <c r="AO296" i="7"/>
  <c r="Q296" i="7"/>
  <c r="AU294" i="7"/>
  <c r="AN294" i="7"/>
  <c r="AO294" i="7"/>
  <c r="AC294" i="7"/>
  <c r="AO293" i="7"/>
  <c r="P292" i="7"/>
  <c r="Q292" i="7"/>
  <c r="AU291" i="7"/>
  <c r="AN291" i="7"/>
  <c r="AO291" i="7"/>
  <c r="Q291" i="7"/>
  <c r="AB290" i="7"/>
  <c r="AC290" i="7"/>
  <c r="Q290" i="7"/>
  <c r="AB289" i="7"/>
  <c r="AC289" i="7"/>
  <c r="AU288" i="7"/>
  <c r="AN288" i="7"/>
  <c r="AO288" i="7"/>
  <c r="Q288" i="7"/>
  <c r="K287" i="7"/>
  <c r="AT286" i="7"/>
  <c r="AU286" i="7"/>
  <c r="BF285" i="7"/>
  <c r="BG285" i="7"/>
  <c r="AU285" i="7"/>
  <c r="AO284" i="7"/>
  <c r="AT281" i="7"/>
  <c r="AU281" i="7"/>
  <c r="P281" i="7"/>
  <c r="Q281" i="7"/>
  <c r="AB257" i="7"/>
  <c r="AC257" i="7"/>
  <c r="AB255" i="7"/>
  <c r="AC255" i="7"/>
  <c r="AB253" i="7"/>
  <c r="AC253" i="7"/>
  <c r="AB233" i="7"/>
  <c r="AC233" i="7"/>
  <c r="BP225" i="7"/>
  <c r="BQ225" i="7" s="1"/>
  <c r="BS225" i="7" s="1"/>
  <c r="BF243" i="7"/>
  <c r="BP279" i="7"/>
  <c r="BQ279" i="7" s="1"/>
  <c r="BS279" i="7" s="1"/>
  <c r="BP278" i="7"/>
  <c r="BQ278" i="7" s="1"/>
  <c r="BS278" i="7" s="1"/>
  <c r="BP277" i="7"/>
  <c r="BQ277" i="7" s="1"/>
  <c r="BS277" i="7" s="1"/>
  <c r="BP276" i="7"/>
  <c r="BQ276" i="7" s="1"/>
  <c r="BS276" i="7" s="1"/>
  <c r="BP275" i="7"/>
  <c r="BQ275" i="7" s="1"/>
  <c r="BS275" i="7" s="1"/>
  <c r="BP274" i="7"/>
  <c r="BQ274" i="7" s="1"/>
  <c r="BS274" i="7" s="1"/>
  <c r="BP273" i="7"/>
  <c r="BQ273" i="7" s="1"/>
  <c r="BS273" i="7" s="1"/>
  <c r="AU272" i="7"/>
  <c r="AC272" i="7"/>
  <c r="Q272" i="7"/>
  <c r="BP270" i="7"/>
  <c r="BQ270" i="7" s="1"/>
  <c r="BS270" i="7" s="1"/>
  <c r="Q270" i="7"/>
  <c r="AU268" i="7"/>
  <c r="AC268" i="7"/>
  <c r="K268" i="7"/>
  <c r="AQ267" i="7"/>
  <c r="AK267" i="7"/>
  <c r="Y267" i="7"/>
  <c r="BP265" i="7"/>
  <c r="BQ265" i="7" s="1"/>
  <c r="BS265" i="7" s="1"/>
  <c r="BP264" i="7"/>
  <c r="BQ264" i="7" s="1"/>
  <c r="BS264" i="7" s="1"/>
  <c r="BP263" i="7"/>
  <c r="BQ263" i="7" s="1"/>
  <c r="BS263" i="7" s="1"/>
  <c r="BP262" i="7"/>
  <c r="BQ262" i="7" s="1"/>
  <c r="BS262" i="7" s="1"/>
  <c r="Q262" i="7"/>
  <c r="BP260" i="7"/>
  <c r="BQ260" i="7" s="1"/>
  <c r="BS260" i="7" s="1"/>
  <c r="Q260" i="7"/>
  <c r="BT258" i="7"/>
  <c r="BM267" i="7"/>
  <c r="BG258" i="7"/>
  <c r="AO258" i="7"/>
  <c r="K258" i="7"/>
  <c r="AU256" i="7"/>
  <c r="AC256" i="7"/>
  <c r="Q256" i="7"/>
  <c r="AU254" i="7"/>
  <c r="AC254" i="7"/>
  <c r="Q254" i="7"/>
  <c r="AU252" i="7"/>
  <c r="AC252" i="7"/>
  <c r="K252" i="7"/>
  <c r="BG251" i="7"/>
  <c r="AO251" i="7"/>
  <c r="K251" i="7"/>
  <c r="Q250" i="7"/>
  <c r="BG249" i="7"/>
  <c r="BP249" i="7" s="1"/>
  <c r="BQ249" i="7" s="1"/>
  <c r="BS249" i="7" s="1"/>
  <c r="AU248" i="7"/>
  <c r="AC248" i="7"/>
  <c r="BG247" i="7"/>
  <c r="BP247" i="7" s="1"/>
  <c r="BQ247" i="7" s="1"/>
  <c r="BS247" i="7" s="1"/>
  <c r="AU246" i="7"/>
  <c r="AC246" i="7"/>
  <c r="BG245" i="7"/>
  <c r="BP245" i="7" s="1"/>
  <c r="BQ245" i="7" s="1"/>
  <c r="BS245" i="7" s="1"/>
  <c r="AU244" i="7"/>
  <c r="AC244" i="7"/>
  <c r="Q244" i="7"/>
  <c r="M243" i="7"/>
  <c r="G243" i="7"/>
  <c r="AO242" i="7"/>
  <c r="BT243" i="7"/>
  <c r="K241" i="7"/>
  <c r="BP239" i="7"/>
  <c r="BQ239" i="7" s="1"/>
  <c r="BS239" i="7" s="1"/>
  <c r="Q239" i="7"/>
  <c r="BP238" i="7"/>
  <c r="BQ238" i="7" s="1"/>
  <c r="BS238" i="7" s="1"/>
  <c r="Q238" i="7"/>
  <c r="BP236" i="7"/>
  <c r="BQ236" i="7" s="1"/>
  <c r="BS236" i="7" s="1"/>
  <c r="Q236" i="7"/>
  <c r="CQ243" i="7"/>
  <c r="CK243" i="7"/>
  <c r="BP234" i="7"/>
  <c r="BQ234" i="7" s="1"/>
  <c r="BS234" i="7" s="1"/>
  <c r="Q234" i="7"/>
  <c r="AU232" i="7"/>
  <c r="AC232" i="7"/>
  <c r="Q232" i="7"/>
  <c r="BP230" i="7"/>
  <c r="BQ230" i="7" s="1"/>
  <c r="BS230" i="7" s="1"/>
  <c r="BP229" i="7"/>
  <c r="BQ229" i="7" s="1"/>
  <c r="BS229" i="7" s="1"/>
  <c r="J243" i="7"/>
  <c r="BP228" i="7"/>
  <c r="BQ228" i="7" s="1"/>
  <c r="BS228" i="7" s="1"/>
  <c r="Q228" i="7"/>
  <c r="AU226" i="7"/>
  <c r="AC226" i="7"/>
  <c r="Q226" i="7"/>
  <c r="BP224" i="7"/>
  <c r="BQ224" i="7" s="1"/>
  <c r="Q224" i="7"/>
  <c r="CC223" i="7"/>
  <c r="M223" i="7"/>
  <c r="BP222" i="7"/>
  <c r="BQ222" i="7" s="1"/>
  <c r="BS222" i="7" s="1"/>
  <c r="BP221" i="7"/>
  <c r="BQ221" i="7" s="1"/>
  <c r="BS221" i="7" s="1"/>
  <c r="BP220" i="7"/>
  <c r="BQ220" i="7" s="1"/>
  <c r="BS220" i="7" s="1"/>
  <c r="BP219" i="7"/>
  <c r="BQ219" i="7" s="1"/>
  <c r="BS219" i="7" s="1"/>
  <c r="CQ223" i="7"/>
  <c r="CK223" i="7"/>
  <c r="AU218" i="7"/>
  <c r="AU216" i="7"/>
  <c r="AU214" i="7"/>
  <c r="Q213" i="7"/>
  <c r="Q223" i="7" s="1"/>
  <c r="BP212" i="7"/>
  <c r="BQ212" i="7" s="1"/>
  <c r="BS212" i="7" s="1"/>
  <c r="P223" i="7"/>
  <c r="BP211" i="7"/>
  <c r="BQ211" i="7" s="1"/>
  <c r="BS211" i="7" s="1"/>
  <c r="BP210" i="7"/>
  <c r="BQ210" i="7" s="1"/>
  <c r="BS210" i="7" s="1"/>
  <c r="BP209" i="7"/>
  <c r="BQ209" i="7" s="1"/>
  <c r="BS209" i="7" s="1"/>
  <c r="AU208" i="7"/>
  <c r="BP206" i="7"/>
  <c r="BQ206" i="7" s="1"/>
  <c r="BS206" i="7" s="1"/>
  <c r="BP205" i="7"/>
  <c r="BQ205" i="7" s="1"/>
  <c r="BS205" i="7" s="1"/>
  <c r="BP204" i="7"/>
  <c r="BQ204" i="7" s="1"/>
  <c r="BS204" i="7" s="1"/>
  <c r="AU203" i="7"/>
  <c r="BG201" i="7"/>
  <c r="AO201" i="7"/>
  <c r="BG200" i="7"/>
  <c r="AO200" i="7"/>
  <c r="AU198" i="7"/>
  <c r="BG197" i="7"/>
  <c r="BP197" i="7" s="1"/>
  <c r="BQ197" i="7" s="1"/>
  <c r="BS197" i="7" s="1"/>
  <c r="AU196" i="7"/>
  <c r="BG195" i="7"/>
  <c r="BP195" i="7" s="1"/>
  <c r="BQ195" i="7" s="1"/>
  <c r="BS195" i="7" s="1"/>
  <c r="BG194" i="7"/>
  <c r="BP194" i="7" s="1"/>
  <c r="BQ194" i="7" s="1"/>
  <c r="BS194" i="7" s="1"/>
  <c r="BG193" i="7"/>
  <c r="BP193" i="7" s="1"/>
  <c r="BQ193" i="7" s="1"/>
  <c r="BS193" i="7" s="1"/>
  <c r="BF191" i="7"/>
  <c r="BG191" i="7"/>
  <c r="AU191" i="7"/>
  <c r="BF189" i="7"/>
  <c r="BG189" i="7"/>
  <c r="AU189" i="7"/>
  <c r="BG186" i="7"/>
  <c r="AO185" i="7"/>
  <c r="AT184" i="7"/>
  <c r="AU184" i="7"/>
  <c r="BG183" i="7"/>
  <c r="AO182" i="7"/>
  <c r="BF166" i="7"/>
  <c r="BG166" i="7"/>
  <c r="AU166" i="7"/>
  <c r="BF164" i="7"/>
  <c r="BG164" i="7"/>
  <c r="AU164" i="7"/>
  <c r="BF159" i="7"/>
  <c r="BG159" i="7"/>
  <c r="AU159" i="7"/>
  <c r="AN159" i="7"/>
  <c r="AO159" i="7"/>
  <c r="BF157" i="7"/>
  <c r="BG157" i="7"/>
  <c r="AU157" i="7"/>
  <c r="AN157" i="7"/>
  <c r="AO157" i="7"/>
  <c r="BF155" i="7"/>
  <c r="BG155" i="7"/>
  <c r="AU155" i="7"/>
  <c r="AN155" i="7"/>
  <c r="AO155" i="7"/>
  <c r="BF153" i="7"/>
  <c r="BG153" i="7"/>
  <c r="AU153" i="7"/>
  <c r="AN153" i="7"/>
  <c r="AO153" i="7"/>
  <c r="BF151" i="7"/>
  <c r="BG151" i="7"/>
  <c r="AU151" i="7"/>
  <c r="AN151" i="7"/>
  <c r="AO151" i="7"/>
  <c r="BF149" i="7"/>
  <c r="BG149" i="7"/>
  <c r="AU149" i="7"/>
  <c r="AN149" i="7"/>
  <c r="AO149" i="7"/>
  <c r="BF147" i="7"/>
  <c r="BG147" i="7"/>
  <c r="AU147" i="7"/>
  <c r="AN147" i="7"/>
  <c r="AO147" i="7"/>
  <c r="BF145" i="7"/>
  <c r="BG145" i="7"/>
  <c r="AU145" i="7"/>
  <c r="AN145" i="7"/>
  <c r="AO145" i="7"/>
  <c r="BF143" i="7"/>
  <c r="BG143" i="7"/>
  <c r="AU143" i="7"/>
  <c r="BP272" i="7"/>
  <c r="BQ272" i="7" s="1"/>
  <c r="BS272" i="7" s="1"/>
  <c r="BP268" i="7"/>
  <c r="BQ268" i="7" s="1"/>
  <c r="BS268" i="7" s="1"/>
  <c r="CL267" i="7"/>
  <c r="BP258" i="7"/>
  <c r="BQ258" i="7" s="1"/>
  <c r="BS258" i="7" s="1"/>
  <c r="BT267" i="7"/>
  <c r="AU267" i="7"/>
  <c r="BP256" i="7"/>
  <c r="BQ256" i="7" s="1"/>
  <c r="BS256" i="7" s="1"/>
  <c r="BP254" i="7"/>
  <c r="BQ254" i="7" s="1"/>
  <c r="BS254" i="7" s="1"/>
  <c r="BP252" i="7"/>
  <c r="BQ252" i="7" s="1"/>
  <c r="BS252" i="7" s="1"/>
  <c r="Q243" i="7"/>
  <c r="AO243" i="7"/>
  <c r="BP232" i="7"/>
  <c r="BQ232" i="7" s="1"/>
  <c r="BS232" i="7" s="1"/>
  <c r="BP226" i="7"/>
  <c r="BQ226" i="7" s="1"/>
  <c r="BS226" i="7" s="1"/>
  <c r="AB223" i="7"/>
  <c r="BP218" i="7"/>
  <c r="BQ218" i="7" s="1"/>
  <c r="BS218" i="7" s="1"/>
  <c r="BP216" i="7"/>
  <c r="BQ216" i="7" s="1"/>
  <c r="BS216" i="7" s="1"/>
  <c r="BL223" i="7"/>
  <c r="BP214" i="7"/>
  <c r="BQ214" i="7" s="1"/>
  <c r="BS214" i="7" s="1"/>
  <c r="BP208" i="7"/>
  <c r="BQ208" i="7" s="1"/>
  <c r="BS208" i="7" s="1"/>
  <c r="BP203" i="7"/>
  <c r="BQ203" i="7" s="1"/>
  <c r="BS203" i="7" s="1"/>
  <c r="BP201" i="7"/>
  <c r="BQ201" i="7" s="1"/>
  <c r="BS201" i="7" s="1"/>
  <c r="BP200" i="7"/>
  <c r="BQ200" i="7" s="1"/>
  <c r="BS200" i="7" s="1"/>
  <c r="BF192" i="7"/>
  <c r="BP192" i="7" s="1"/>
  <c r="BQ192" i="7" s="1"/>
  <c r="BS192" i="7" s="1"/>
  <c r="BG192" i="7"/>
  <c r="BF190" i="7"/>
  <c r="BP190" i="7" s="1"/>
  <c r="BQ190" i="7" s="1"/>
  <c r="BS190" i="7" s="1"/>
  <c r="BG190" i="7"/>
  <c r="AT188" i="7"/>
  <c r="AU188" i="7"/>
  <c r="AN168" i="7"/>
  <c r="AO168" i="7"/>
  <c r="BF165" i="7"/>
  <c r="BP165" i="7" s="1"/>
  <c r="BQ165" i="7" s="1"/>
  <c r="BS165" i="7" s="1"/>
  <c r="BG165" i="7"/>
  <c r="BF163" i="7"/>
  <c r="BP163" i="7" s="1"/>
  <c r="BQ163" i="7" s="1"/>
  <c r="BS163" i="7" s="1"/>
  <c r="BG163" i="7"/>
  <c r="BF160" i="7"/>
  <c r="BP160" i="7" s="1"/>
  <c r="BQ160" i="7" s="1"/>
  <c r="BS160" i="7" s="1"/>
  <c r="BG160" i="7"/>
  <c r="AN160" i="7"/>
  <c r="AO160" i="7"/>
  <c r="BF158" i="7"/>
  <c r="BP158" i="7" s="1"/>
  <c r="BQ158" i="7" s="1"/>
  <c r="BS158" i="7" s="1"/>
  <c r="BG158" i="7"/>
  <c r="AN158" i="7"/>
  <c r="AO158" i="7"/>
  <c r="BF156" i="7"/>
  <c r="BP156" i="7" s="1"/>
  <c r="BQ156" i="7" s="1"/>
  <c r="BS156" i="7" s="1"/>
  <c r="BG156" i="7"/>
  <c r="AN156" i="7"/>
  <c r="AO156" i="7"/>
  <c r="BF154" i="7"/>
  <c r="BP154" i="7" s="1"/>
  <c r="BQ154" i="7" s="1"/>
  <c r="BS154" i="7" s="1"/>
  <c r="BG154" i="7"/>
  <c r="AN154" i="7"/>
  <c r="AO154" i="7"/>
  <c r="BF152" i="7"/>
  <c r="BP152" i="7" s="1"/>
  <c r="BQ152" i="7" s="1"/>
  <c r="BS152" i="7" s="1"/>
  <c r="BG152" i="7"/>
  <c r="AN152" i="7"/>
  <c r="AO152" i="7"/>
  <c r="BF150" i="7"/>
  <c r="BP150" i="7" s="1"/>
  <c r="BQ150" i="7" s="1"/>
  <c r="BS150" i="7" s="1"/>
  <c r="BG150" i="7"/>
  <c r="AN150" i="7"/>
  <c r="AO150" i="7"/>
  <c r="BF148" i="7"/>
  <c r="BP148" i="7" s="1"/>
  <c r="BQ148" i="7" s="1"/>
  <c r="BS148" i="7" s="1"/>
  <c r="BG148" i="7"/>
  <c r="AN148" i="7"/>
  <c r="AO148" i="7"/>
  <c r="BF146" i="7"/>
  <c r="BP146" i="7" s="1"/>
  <c r="BQ146" i="7" s="1"/>
  <c r="BS146" i="7" s="1"/>
  <c r="BG146" i="7"/>
  <c r="AN146" i="7"/>
  <c r="AO146" i="7"/>
  <c r="BF144" i="7"/>
  <c r="BP144" i="7" s="1"/>
  <c r="BQ144" i="7" s="1"/>
  <c r="BS144" i="7" s="1"/>
  <c r="BG144" i="7"/>
  <c r="AN144" i="7"/>
  <c r="AO144" i="7"/>
  <c r="BP135" i="7"/>
  <c r="BQ135" i="7" s="1"/>
  <c r="BS135" i="7" s="1"/>
  <c r="BP133" i="7"/>
  <c r="BQ133" i="7" s="1"/>
  <c r="BS133" i="7" s="1"/>
  <c r="BP129" i="7"/>
  <c r="BQ129" i="7" s="1"/>
  <c r="BS129" i="7" s="1"/>
  <c r="BP127" i="7"/>
  <c r="BQ127" i="7" s="1"/>
  <c r="BS127" i="7" s="1"/>
  <c r="BP125" i="7"/>
  <c r="BQ125" i="7" s="1"/>
  <c r="BS125" i="7" s="1"/>
  <c r="BP123" i="7"/>
  <c r="BQ123" i="7" s="1"/>
  <c r="BS123" i="7" s="1"/>
  <c r="AT108" i="7"/>
  <c r="AU108" i="7"/>
  <c r="BP106" i="7"/>
  <c r="BQ106" i="7" s="1"/>
  <c r="BS106" i="7" s="1"/>
  <c r="AT104" i="7"/>
  <c r="AU104" i="7"/>
  <c r="BQ102" i="7"/>
  <c r="BS102" i="7" s="1"/>
  <c r="BU102" i="7" s="1"/>
  <c r="BV102" i="7" s="1"/>
  <c r="AT98" i="7"/>
  <c r="AU98" i="7"/>
  <c r="CK100" i="7"/>
  <c r="BM100" i="7"/>
  <c r="BP162" i="7"/>
  <c r="BQ162" i="7" s="1"/>
  <c r="BS162" i="7" s="1"/>
  <c r="AO143" i="7"/>
  <c r="BG142" i="7"/>
  <c r="BP142" i="7" s="1"/>
  <c r="BQ142" i="7" s="1"/>
  <c r="BS142" i="7" s="1"/>
  <c r="AO142" i="7"/>
  <c r="BG141" i="7"/>
  <c r="BP141" i="7" s="1"/>
  <c r="BQ141" i="7" s="1"/>
  <c r="BS141" i="7" s="1"/>
  <c r="AO141" i="7"/>
  <c r="BG140" i="7"/>
  <c r="BP140" i="7" s="1"/>
  <c r="BQ140" i="7" s="1"/>
  <c r="BS140" i="7" s="1"/>
  <c r="AO140" i="7"/>
  <c r="AU137" i="7"/>
  <c r="AU135" i="7"/>
  <c r="AU133" i="7"/>
  <c r="BG131" i="7"/>
  <c r="BP131" i="7" s="1"/>
  <c r="BQ131" i="7" s="1"/>
  <c r="BS131" i="7" s="1"/>
  <c r="AO131" i="7"/>
  <c r="AU129" i="7"/>
  <c r="AU127" i="7"/>
  <c r="BP126" i="7"/>
  <c r="BQ126" i="7" s="1"/>
  <c r="BS126" i="7" s="1"/>
  <c r="AU125" i="7"/>
  <c r="AU123" i="7"/>
  <c r="BP122" i="7"/>
  <c r="BQ122" i="7" s="1"/>
  <c r="BS122" i="7" s="1"/>
  <c r="BP121" i="7"/>
  <c r="BQ121" i="7" s="1"/>
  <c r="BS121" i="7" s="1"/>
  <c r="BP120" i="7"/>
  <c r="BQ120" i="7" s="1"/>
  <c r="BS120" i="7" s="1"/>
  <c r="BP119" i="7"/>
  <c r="BQ119" i="7" s="1"/>
  <c r="BS119" i="7" s="1"/>
  <c r="BP118" i="7"/>
  <c r="BQ118" i="7" s="1"/>
  <c r="BS118" i="7" s="1"/>
  <c r="BP117" i="7"/>
  <c r="BQ117" i="7" s="1"/>
  <c r="BS117" i="7" s="1"/>
  <c r="BP116" i="7"/>
  <c r="BQ116" i="7" s="1"/>
  <c r="BS116" i="7" s="1"/>
  <c r="BG115" i="7"/>
  <c r="BP115" i="7" s="1"/>
  <c r="BQ115" i="7" s="1"/>
  <c r="BS115" i="7" s="1"/>
  <c r="BG114" i="7"/>
  <c r="BP114" i="7" s="1"/>
  <c r="BQ114" i="7" s="1"/>
  <c r="BS114" i="7" s="1"/>
  <c r="AO114" i="7"/>
  <c r="BG113" i="7"/>
  <c r="BP113" i="7" s="1"/>
  <c r="BQ113" i="7" s="1"/>
  <c r="BS113" i="7" s="1"/>
  <c r="AO113" i="7"/>
  <c r="BG112" i="7"/>
  <c r="BP112" i="7" s="1"/>
  <c r="BQ112" i="7" s="1"/>
  <c r="BS112" i="7" s="1"/>
  <c r="AO112" i="7"/>
  <c r="BG111" i="7"/>
  <c r="BP111" i="7" s="1"/>
  <c r="BQ111" i="7" s="1"/>
  <c r="BS111" i="7" s="1"/>
  <c r="AO111" i="7"/>
  <c r="BG110" i="7"/>
  <c r="BP110" i="7" s="1"/>
  <c r="BQ110" i="7" s="1"/>
  <c r="BS110" i="7" s="1"/>
  <c r="AO110" i="7"/>
  <c r="BG109" i="7"/>
  <c r="BP109" i="7" s="1"/>
  <c r="BQ109" i="7" s="1"/>
  <c r="BS109" i="7" s="1"/>
  <c r="AO109" i="7"/>
  <c r="BP107" i="7"/>
  <c r="BQ107" i="7" s="1"/>
  <c r="BS107" i="7" s="1"/>
  <c r="AO107" i="7"/>
  <c r="AT106" i="7"/>
  <c r="AU106" i="7"/>
  <c r="BG105" i="7"/>
  <c r="BP105" i="7" s="1"/>
  <c r="BQ105" i="7" s="1"/>
  <c r="BS105" i="7" s="1"/>
  <c r="BP104" i="7"/>
  <c r="BQ104" i="7" s="1"/>
  <c r="BS104" i="7" s="1"/>
  <c r="BP103" i="7"/>
  <c r="BQ103" i="7" s="1"/>
  <c r="BS103" i="7" s="1"/>
  <c r="AO103" i="7"/>
  <c r="AT102" i="7"/>
  <c r="AU102" i="7"/>
  <c r="AQ100" i="7"/>
  <c r="AU99" i="7"/>
  <c r="BA100" i="7"/>
  <c r="K100" i="7"/>
  <c r="BP101" i="7"/>
  <c r="BQ101" i="7" s="1"/>
  <c r="BS101" i="7" s="1"/>
  <c r="BU101" i="7" s="1"/>
  <c r="BG97" i="7"/>
  <c r="BV96" i="7"/>
  <c r="AU94" i="7"/>
  <c r="BG93" i="7"/>
  <c r="AU89" i="7"/>
  <c r="BG88" i="7"/>
  <c r="BV87" i="7"/>
  <c r="AU85" i="7"/>
  <c r="BG84" i="7"/>
  <c r="BV83" i="7"/>
  <c r="AU81" i="7"/>
  <c r="BG80" i="7"/>
  <c r="BV79" i="7"/>
  <c r="AU77" i="7"/>
  <c r="BG76" i="7"/>
  <c r="BV75" i="7"/>
  <c r="AU73" i="7"/>
  <c r="BG72" i="7"/>
  <c r="BV71" i="7"/>
  <c r="AU69" i="7"/>
  <c r="BG68" i="7"/>
  <c r="BV67" i="7"/>
  <c r="AU65" i="7"/>
  <c r="BG64" i="7"/>
  <c r="BV63" i="7"/>
  <c r="AU61" i="7"/>
  <c r="BG60" i="7"/>
  <c r="BV59" i="7"/>
  <c r="AU57" i="7"/>
  <c r="BG56" i="7"/>
  <c r="BV55" i="7"/>
  <c r="AU53" i="7"/>
  <c r="BG52" i="7"/>
  <c r="BV51" i="7"/>
  <c r="AU49" i="7"/>
  <c r="BG48" i="7"/>
  <c r="BV47" i="7"/>
  <c r="AU45" i="7"/>
  <c r="BG44" i="7"/>
  <c r="BV43" i="7"/>
  <c r="AU41" i="7"/>
  <c r="BG40" i="7"/>
  <c r="BV38" i="7"/>
  <c r="AU36" i="7"/>
  <c r="BG35" i="7"/>
  <c r="BV34" i="7"/>
  <c r="AU32" i="7"/>
  <c r="BG31" i="7"/>
  <c r="BV30" i="7"/>
  <c r="AU28" i="7"/>
  <c r="BG27" i="7"/>
  <c r="BV26" i="7"/>
  <c r="AU24" i="7"/>
  <c r="BG23" i="7"/>
  <c r="BV22" i="7"/>
  <c r="AU20" i="7"/>
  <c r="BG19" i="7"/>
  <c r="BV18" i="7"/>
  <c r="AU16" i="7"/>
  <c r="BG15" i="7"/>
  <c r="BV14" i="7"/>
  <c r="AU12" i="7"/>
  <c r="BY421" i="7"/>
  <c r="BL417" i="7"/>
  <c r="BV405" i="7"/>
  <c r="BU405" i="7"/>
  <c r="BF410" i="7"/>
  <c r="BP403" i="7"/>
  <c r="AN410" i="7"/>
  <c r="BF402" i="7"/>
  <c r="BP401" i="7"/>
  <c r="BQ401" i="7" s="1"/>
  <c r="BS401" i="7" s="1"/>
  <c r="AB401" i="7"/>
  <c r="AB402" i="7" s="1"/>
  <c r="Z402" i="7"/>
  <c r="CK402" i="7"/>
  <c r="BV398" i="7"/>
  <c r="BU398" i="7"/>
  <c r="BV397" i="7"/>
  <c r="BU397" i="7"/>
  <c r="BU396" i="7"/>
  <c r="BV396" i="7"/>
  <c r="BU395" i="7"/>
  <c r="BV395" i="7"/>
  <c r="BU394" i="7"/>
  <c r="BV394" i="7"/>
  <c r="BU416" i="7"/>
  <c r="BV416" i="7"/>
  <c r="CQ415" i="7"/>
  <c r="CP417" i="7"/>
  <c r="CQ417" i="7"/>
  <c r="CQ412" i="7"/>
  <c r="CP413" i="7"/>
  <c r="CQ413" i="7"/>
  <c r="BU407" i="7"/>
  <c r="BV407" i="7"/>
  <c r="BV406" i="7"/>
  <c r="BU406" i="7"/>
  <c r="J406" i="7"/>
  <c r="H410" i="7"/>
  <c r="CK405" i="7"/>
  <c r="CK410" i="7" s="1"/>
  <c r="CJ410" i="7"/>
  <c r="BV415" i="7"/>
  <c r="BU415" i="7"/>
  <c r="CK414" i="7"/>
  <c r="CK417" i="7" s="1"/>
  <c r="CJ417" i="7"/>
  <c r="BF417" i="7"/>
  <c r="BP414" i="7"/>
  <c r="AN417" i="7"/>
  <c r="BP412" i="7"/>
  <c r="BQ412" i="7" s="1"/>
  <c r="BS412" i="7" s="1"/>
  <c r="BL413" i="7"/>
  <c r="CK413" i="7"/>
  <c r="BP411" i="7"/>
  <c r="BF413" i="7"/>
  <c r="J411" i="7"/>
  <c r="J413" i="7" s="1"/>
  <c r="H413" i="7"/>
  <c r="BU409" i="7"/>
  <c r="BV409" i="7"/>
  <c r="BU408" i="7"/>
  <c r="BV408" i="7"/>
  <c r="CQ410" i="7"/>
  <c r="BL410" i="7"/>
  <c r="P410" i="7"/>
  <c r="J410" i="7"/>
  <c r="CQ402" i="7"/>
  <c r="BP400" i="7"/>
  <c r="BL402" i="7"/>
  <c r="J402" i="7"/>
  <c r="BV379" i="7"/>
  <c r="BU379" i="7"/>
  <c r="BV378" i="7"/>
  <c r="BU378" i="7"/>
  <c r="BV374" i="7"/>
  <c r="BU374" i="7"/>
  <c r="BV371" i="7"/>
  <c r="BU371" i="7"/>
  <c r="CH417" i="7"/>
  <c r="BC417" i="7"/>
  <c r="CL416" i="7"/>
  <c r="CL415" i="7"/>
  <c r="CL414" i="7"/>
  <c r="CJ413" i="7"/>
  <c r="CH413" i="7"/>
  <c r="BI413" i="7"/>
  <c r="AW413" i="7"/>
  <c r="AQ413" i="7"/>
  <c r="AK413" i="7"/>
  <c r="AE413" i="7"/>
  <c r="Y413" i="7"/>
  <c r="S413" i="7"/>
  <c r="CL412" i="7"/>
  <c r="CL413" i="7" s="1"/>
  <c r="K411" i="7"/>
  <c r="K413" i="7" s="1"/>
  <c r="CP410" i="7"/>
  <c r="CN410" i="7"/>
  <c r="CI410" i="7"/>
  <c r="CI419" i="7" s="1"/>
  <c r="CF410" i="7"/>
  <c r="CF419" i="7" s="1"/>
  <c r="BC410" i="7"/>
  <c r="M410" i="7"/>
  <c r="G410" i="7"/>
  <c r="CL409" i="7"/>
  <c r="CL408" i="7"/>
  <c r="CL407" i="7"/>
  <c r="K406" i="7"/>
  <c r="K410" i="7" s="1"/>
  <c r="CL405" i="7"/>
  <c r="CJ402" i="7"/>
  <c r="CH402" i="7"/>
  <c r="BC402" i="7"/>
  <c r="M402" i="7"/>
  <c r="AC401" i="7"/>
  <c r="AC402" i="7" s="1"/>
  <c r="AC398" i="7"/>
  <c r="CL397" i="7"/>
  <c r="AC397" i="7"/>
  <c r="CL396" i="7"/>
  <c r="CL395" i="7"/>
  <c r="CL394" i="7"/>
  <c r="Q394" i="7"/>
  <c r="K393" i="7"/>
  <c r="BG392" i="7"/>
  <c r="H392" i="7"/>
  <c r="J392" i="7" s="1"/>
  <c r="CP391" i="7"/>
  <c r="CQ391" i="7" s="1"/>
  <c r="CJ391" i="7"/>
  <c r="CK391" i="7" s="1"/>
  <c r="CL391" i="7"/>
  <c r="BM391" i="7"/>
  <c r="BP391" i="7" s="1"/>
  <c r="BQ391" i="7" s="1"/>
  <c r="BS391" i="7" s="1"/>
  <c r="AU391" i="7"/>
  <c r="AC391" i="7"/>
  <c r="BP390" i="7"/>
  <c r="BQ390" i="7" s="1"/>
  <c r="BS390" i="7" s="1"/>
  <c r="AO390" i="7"/>
  <c r="Q390" i="7"/>
  <c r="K389" i="7"/>
  <c r="BG388" i="7"/>
  <c r="H388" i="7"/>
  <c r="J388" i="7" s="1"/>
  <c r="CP387" i="7"/>
  <c r="CQ387" i="7" s="1"/>
  <c r="CJ387" i="7"/>
  <c r="CK387" i="7" s="1"/>
  <c r="CL387" i="7"/>
  <c r="BM387" i="7"/>
  <c r="BP387" i="7" s="1"/>
  <c r="BQ387" i="7" s="1"/>
  <c r="BS387" i="7" s="1"/>
  <c r="AU387" i="7"/>
  <c r="AC387" i="7"/>
  <c r="BP386" i="7"/>
  <c r="BQ386" i="7" s="1"/>
  <c r="BS386" i="7" s="1"/>
  <c r="AO386" i="7"/>
  <c r="Q386" i="7"/>
  <c r="K385" i="7"/>
  <c r="BG384" i="7"/>
  <c r="H384" i="7"/>
  <c r="J384" i="7" s="1"/>
  <c r="CP383" i="7"/>
  <c r="CQ383" i="7" s="1"/>
  <c r="CJ383" i="7"/>
  <c r="CK383" i="7" s="1"/>
  <c r="CL383" i="7"/>
  <c r="BM383" i="7"/>
  <c r="BP383" i="7" s="1"/>
  <c r="BQ383" i="7" s="1"/>
  <c r="BS383" i="7" s="1"/>
  <c r="AU383" i="7"/>
  <c r="AC383" i="7"/>
  <c r="BP382" i="7"/>
  <c r="BQ382" i="7" s="1"/>
  <c r="BS382" i="7" s="1"/>
  <c r="AO382" i="7"/>
  <c r="Q382" i="7"/>
  <c r="BG381" i="7"/>
  <c r="H381" i="7"/>
  <c r="J381" i="7" s="1"/>
  <c r="CP380" i="7"/>
  <c r="CQ380" i="7" s="1"/>
  <c r="CJ380" i="7"/>
  <c r="CK380" i="7" s="1"/>
  <c r="CL380" i="7"/>
  <c r="BM380" i="7"/>
  <c r="BP380" i="7" s="1"/>
  <c r="BQ380" i="7" s="1"/>
  <c r="BS380" i="7" s="1"/>
  <c r="AU380" i="7"/>
  <c r="AC380" i="7"/>
  <c r="K379" i="7"/>
  <c r="K378" i="7"/>
  <c r="BG377" i="7"/>
  <c r="H377" i="7"/>
  <c r="J377" i="7" s="1"/>
  <c r="CP376" i="7"/>
  <c r="CQ376" i="7" s="1"/>
  <c r="CJ376" i="7"/>
  <c r="CK376" i="7" s="1"/>
  <c r="CL376" i="7"/>
  <c r="BM376" i="7"/>
  <c r="BP376" i="7" s="1"/>
  <c r="BQ376" i="7" s="1"/>
  <c r="BS376" i="7" s="1"/>
  <c r="AU376" i="7"/>
  <c r="AC376" i="7"/>
  <c r="BP375" i="7"/>
  <c r="BQ375" i="7" s="1"/>
  <c r="BS375" i="7" s="1"/>
  <c r="AO375" i="7"/>
  <c r="K374" i="7"/>
  <c r="K373" i="7"/>
  <c r="BG372" i="7"/>
  <c r="K371" i="7"/>
  <c r="BG370" i="7"/>
  <c r="BM368" i="7"/>
  <c r="BP368" i="7" s="1"/>
  <c r="BQ368" i="7" s="1"/>
  <c r="BS368" i="7" s="1"/>
  <c r="AU368" i="7"/>
  <c r="AC368" i="7"/>
  <c r="BP367" i="7"/>
  <c r="BQ367" i="7" s="1"/>
  <c r="BS367" i="7" s="1"/>
  <c r="AO367" i="7"/>
  <c r="Q367" i="7"/>
  <c r="BG366" i="7"/>
  <c r="H366" i="7"/>
  <c r="J366" i="7" s="1"/>
  <c r="CP365" i="7"/>
  <c r="CQ365" i="7" s="1"/>
  <c r="CJ365" i="7"/>
  <c r="CK365" i="7" s="1"/>
  <c r="CL365" i="7"/>
  <c r="BP365" i="7"/>
  <c r="BQ365" i="7" s="1"/>
  <c r="BS365" i="7" s="1"/>
  <c r="AO365" i="7"/>
  <c r="Q365" i="7"/>
  <c r="BG364" i="7"/>
  <c r="H364" i="7"/>
  <c r="J364" i="7" s="1"/>
  <c r="CP363" i="7"/>
  <c r="CQ363" i="7" s="1"/>
  <c r="CJ363" i="7"/>
  <c r="CK363" i="7" s="1"/>
  <c r="CL363" i="7"/>
  <c r="BM363" i="7"/>
  <c r="BP363" i="7" s="1"/>
  <c r="BQ363" i="7" s="1"/>
  <c r="BS363" i="7" s="1"/>
  <c r="AU363" i="7"/>
  <c r="AC363" i="7"/>
  <c r="Q363" i="7"/>
  <c r="BP362" i="7"/>
  <c r="BQ362" i="7" s="1"/>
  <c r="BS362" i="7" s="1"/>
  <c r="AO362" i="7"/>
  <c r="H361" i="7"/>
  <c r="J361" i="7" s="1"/>
  <c r="CP360" i="7"/>
  <c r="CQ360" i="7" s="1"/>
  <c r="CJ360" i="7"/>
  <c r="CK360" i="7" s="1"/>
  <c r="CL360" i="7"/>
  <c r="BP360" i="7"/>
  <c r="BQ360" i="7" s="1"/>
  <c r="BS360" i="7" s="1"/>
  <c r="AO360" i="7"/>
  <c r="BP359" i="7"/>
  <c r="BQ359" i="7" s="1"/>
  <c r="BS359" i="7" s="1"/>
  <c r="AO359" i="7"/>
  <c r="BP358" i="7"/>
  <c r="BQ358" i="7" s="1"/>
  <c r="BS358" i="7" s="1"/>
  <c r="AO358" i="7"/>
  <c r="Q358" i="7"/>
  <c r="BG357" i="7"/>
  <c r="H357" i="7"/>
  <c r="J357" i="7" s="1"/>
  <c r="CP356" i="7"/>
  <c r="CQ356" i="7" s="1"/>
  <c r="CJ356" i="7"/>
  <c r="CK356" i="7" s="1"/>
  <c r="CL356" i="7"/>
  <c r="BM356" i="7"/>
  <c r="BP356" i="7" s="1"/>
  <c r="BQ356" i="7" s="1"/>
  <c r="BS356" i="7" s="1"/>
  <c r="AU356" i="7"/>
  <c r="AC356" i="7"/>
  <c r="BP355" i="7"/>
  <c r="BQ355" i="7" s="1"/>
  <c r="BS355" i="7" s="1"/>
  <c r="AO355" i="7"/>
  <c r="Q355" i="7"/>
  <c r="K354" i="7"/>
  <c r="BM353" i="7"/>
  <c r="BP353" i="7" s="1"/>
  <c r="BQ353" i="7" s="1"/>
  <c r="BS353" i="7" s="1"/>
  <c r="AU353" i="7"/>
  <c r="AC353" i="7"/>
  <c r="BP352" i="7"/>
  <c r="BQ352" i="7" s="1"/>
  <c r="BS352" i="7" s="1"/>
  <c r="AO352" i="7"/>
  <c r="Q352" i="7"/>
  <c r="K351" i="7"/>
  <c r="BG350" i="7"/>
  <c r="CK349" i="7"/>
  <c r="BM349" i="7"/>
  <c r="BP349" i="7" s="1"/>
  <c r="BQ349" i="7" s="1"/>
  <c r="BS349" i="7" s="1"/>
  <c r="AU349" i="7"/>
  <c r="AC349" i="7"/>
  <c r="CP348" i="7"/>
  <c r="CJ348" i="7"/>
  <c r="CL348" i="7"/>
  <c r="BM348" i="7"/>
  <c r="BP348" i="7" s="1"/>
  <c r="BQ348" i="7" s="1"/>
  <c r="BS348" i="7" s="1"/>
  <c r="AU348" i="7"/>
  <c r="AC348" i="7"/>
  <c r="CK347" i="7"/>
  <c r="BM347" i="7"/>
  <c r="AU347" i="7"/>
  <c r="AC347" i="7"/>
  <c r="BP346" i="7"/>
  <c r="BQ346" i="7" s="1"/>
  <c r="AO346" i="7"/>
  <c r="Q346" i="7"/>
  <c r="BU339" i="7"/>
  <c r="BV339" i="7"/>
  <c r="BV335" i="7"/>
  <c r="BU335" i="7"/>
  <c r="BV334" i="7"/>
  <c r="BU334" i="7"/>
  <c r="BV332" i="7"/>
  <c r="BU332" i="7"/>
  <c r="BV331" i="7"/>
  <c r="BU331" i="7"/>
  <c r="BV325" i="7"/>
  <c r="BU325" i="7"/>
  <c r="BU324" i="7"/>
  <c r="BV324" i="7"/>
  <c r="BV323" i="7"/>
  <c r="BU323" i="7"/>
  <c r="BV322" i="7"/>
  <c r="BU322" i="7"/>
  <c r="BV321" i="7"/>
  <c r="BU321" i="7"/>
  <c r="BU320" i="7"/>
  <c r="BV320" i="7"/>
  <c r="BV314" i="7"/>
  <c r="BU314" i="7"/>
  <c r="BV312" i="7"/>
  <c r="BU312" i="7"/>
  <c r="BU308" i="7"/>
  <c r="BV308" i="7"/>
  <c r="H394" i="7"/>
  <c r="J394" i="7" s="1"/>
  <c r="CP393" i="7"/>
  <c r="CQ393" i="7" s="1"/>
  <c r="CJ393" i="7"/>
  <c r="CK393" i="7" s="1"/>
  <c r="CL393" i="7"/>
  <c r="BP392" i="7"/>
  <c r="BQ392" i="7" s="1"/>
  <c r="BS392" i="7" s="1"/>
  <c r="H390" i="7"/>
  <c r="J390" i="7" s="1"/>
  <c r="CP389" i="7"/>
  <c r="CQ389" i="7" s="1"/>
  <c r="CJ389" i="7"/>
  <c r="CK389" i="7" s="1"/>
  <c r="CL389" i="7"/>
  <c r="BP388" i="7"/>
  <c r="BQ388" i="7" s="1"/>
  <c r="BS388" i="7" s="1"/>
  <c r="H386" i="7"/>
  <c r="J386" i="7" s="1"/>
  <c r="CP385" i="7"/>
  <c r="CQ385" i="7" s="1"/>
  <c r="CJ385" i="7"/>
  <c r="CK385" i="7" s="1"/>
  <c r="CL385" i="7"/>
  <c r="BP384" i="7"/>
  <c r="BQ384" i="7" s="1"/>
  <c r="BS384" i="7" s="1"/>
  <c r="H382" i="7"/>
  <c r="J382" i="7" s="1"/>
  <c r="CP381" i="7"/>
  <c r="CQ381" i="7" s="1"/>
  <c r="CJ381" i="7"/>
  <c r="CK381" i="7" s="1"/>
  <c r="CL381" i="7"/>
  <c r="BP381" i="7"/>
  <c r="BQ381" i="7" s="1"/>
  <c r="BS381" i="7" s="1"/>
  <c r="CP378" i="7"/>
  <c r="CQ378" i="7" s="1"/>
  <c r="CJ378" i="7"/>
  <c r="CK378" i="7" s="1"/>
  <c r="CL378" i="7"/>
  <c r="BP377" i="7"/>
  <c r="BQ377" i="7" s="1"/>
  <c r="BS377" i="7" s="1"/>
  <c r="Z375" i="7"/>
  <c r="AB375" i="7" s="1"/>
  <c r="CP372" i="7"/>
  <c r="CQ372" i="7" s="1"/>
  <c r="CJ372" i="7"/>
  <c r="CK372" i="7" s="1"/>
  <c r="CL372" i="7"/>
  <c r="BP372" i="7"/>
  <c r="BQ372" i="7" s="1"/>
  <c r="BS372" i="7" s="1"/>
  <c r="CP370" i="7"/>
  <c r="CQ370" i="7" s="1"/>
  <c r="CJ370" i="7"/>
  <c r="CK370" i="7" s="1"/>
  <c r="CL370" i="7"/>
  <c r="BP370" i="7"/>
  <c r="BQ370" i="7" s="1"/>
  <c r="BS370" i="7" s="1"/>
  <c r="CQ368" i="7"/>
  <c r="CJ368" i="7"/>
  <c r="CK368" i="7" s="1"/>
  <c r="CL368" i="7"/>
  <c r="BP366" i="7"/>
  <c r="BQ366" i="7" s="1"/>
  <c r="BS366" i="7" s="1"/>
  <c r="H365" i="7"/>
  <c r="J365" i="7" s="1"/>
  <c r="CP364" i="7"/>
  <c r="CQ364" i="7" s="1"/>
  <c r="CJ364" i="7"/>
  <c r="CK364" i="7" s="1"/>
  <c r="CL364" i="7"/>
  <c r="BP364" i="7"/>
  <c r="BQ364" i="7" s="1"/>
  <c r="BS364" i="7" s="1"/>
  <c r="H363" i="7"/>
  <c r="J363" i="7" s="1"/>
  <c r="CP362" i="7"/>
  <c r="CQ362" i="7" s="1"/>
  <c r="Z362" i="7"/>
  <c r="AB362" i="7" s="1"/>
  <c r="CQ361" i="7"/>
  <c r="CJ361" i="7"/>
  <c r="CK361" i="7" s="1"/>
  <c r="CL361" i="7"/>
  <c r="Z360" i="7"/>
  <c r="AB360" i="7" s="1"/>
  <c r="Z359" i="7"/>
  <c r="Z399" i="7" s="1"/>
  <c r="H358" i="7"/>
  <c r="J358" i="7" s="1"/>
  <c r="CP357" i="7"/>
  <c r="CQ357" i="7" s="1"/>
  <c r="CJ357" i="7"/>
  <c r="CK357" i="7" s="1"/>
  <c r="CL357" i="7"/>
  <c r="BP357" i="7"/>
  <c r="BQ357" i="7" s="1"/>
  <c r="BS357" i="7" s="1"/>
  <c r="H355" i="7"/>
  <c r="J355" i="7" s="1"/>
  <c r="CP354" i="7"/>
  <c r="CQ354" i="7" s="1"/>
  <c r="CJ354" i="7"/>
  <c r="CK354" i="7" s="1"/>
  <c r="CL354" i="7"/>
  <c r="H352" i="7"/>
  <c r="CP351" i="7"/>
  <c r="CQ351" i="7" s="1"/>
  <c r="CJ351" i="7"/>
  <c r="CK351" i="7" s="1"/>
  <c r="CL351" i="7"/>
  <c r="BP350" i="7"/>
  <c r="BQ350" i="7" s="1"/>
  <c r="BS350" i="7" s="1"/>
  <c r="BU343" i="7"/>
  <c r="BV343" i="7"/>
  <c r="BV340" i="7"/>
  <c r="BU340" i="7"/>
  <c r="BV337" i="7"/>
  <c r="BU337" i="7"/>
  <c r="BU329" i="7"/>
  <c r="BV329" i="7"/>
  <c r="BV327" i="7"/>
  <c r="BU327" i="7"/>
  <c r="BU326" i="7"/>
  <c r="BV326" i="7"/>
  <c r="BU319" i="7"/>
  <c r="BV319" i="7"/>
  <c r="BU317" i="7"/>
  <c r="BV317" i="7"/>
  <c r="BV316" i="7"/>
  <c r="BU316" i="7"/>
  <c r="BU315" i="7"/>
  <c r="BV315" i="7"/>
  <c r="BU311" i="7"/>
  <c r="BV311" i="7"/>
  <c r="BU309" i="7"/>
  <c r="BV309" i="7"/>
  <c r="BU307" i="7"/>
  <c r="BV307" i="7"/>
  <c r="BU304" i="7"/>
  <c r="BV304" i="7"/>
  <c r="BU302" i="7"/>
  <c r="BV302" i="7"/>
  <c r="BU300" i="7"/>
  <c r="BV300" i="7"/>
  <c r="BF345" i="7"/>
  <c r="BP299" i="7"/>
  <c r="BQ299" i="7" s="1"/>
  <c r="BS299" i="7" s="1"/>
  <c r="AN345" i="7"/>
  <c r="BU298" i="7"/>
  <c r="BV298" i="7"/>
  <c r="Z298" i="7"/>
  <c r="AC298" i="7" s="1"/>
  <c r="BP297" i="7"/>
  <c r="BQ297" i="7" s="1"/>
  <c r="BS297" i="7" s="1"/>
  <c r="Z295" i="7"/>
  <c r="AC295" i="7" s="1"/>
  <c r="BP293" i="7"/>
  <c r="BQ293" i="7" s="1"/>
  <c r="BS293" i="7" s="1"/>
  <c r="Z285" i="7"/>
  <c r="AC285" i="7" s="1"/>
  <c r="BP284" i="7"/>
  <c r="BQ284" i="7" s="1"/>
  <c r="BS284" i="7" s="1"/>
  <c r="BU280" i="7"/>
  <c r="BV280" i="7"/>
  <c r="BV279" i="7"/>
  <c r="BU279" i="7"/>
  <c r="BV278" i="7"/>
  <c r="BU278" i="7"/>
  <c r="BV277" i="7"/>
  <c r="BU277" i="7"/>
  <c r="BV276" i="7"/>
  <c r="BU276" i="7"/>
  <c r="BV275" i="7"/>
  <c r="BU275" i="7"/>
  <c r="BV274" i="7"/>
  <c r="BU274" i="7"/>
  <c r="BV273" i="7"/>
  <c r="BU273" i="7"/>
  <c r="BU271" i="7"/>
  <c r="BV271" i="7"/>
  <c r="BV270" i="7"/>
  <c r="BU270" i="7"/>
  <c r="BU269" i="7"/>
  <c r="BV269" i="7"/>
  <c r="BU266" i="7"/>
  <c r="BV266" i="7"/>
  <c r="BV265" i="7"/>
  <c r="BU265" i="7"/>
  <c r="BV264" i="7"/>
  <c r="BU264" i="7"/>
  <c r="BV263" i="7"/>
  <c r="BU263" i="7"/>
  <c r="BV262" i="7"/>
  <c r="BU262" i="7"/>
  <c r="BU261" i="7"/>
  <c r="BV261" i="7"/>
  <c r="BV260" i="7"/>
  <c r="BU260" i="7"/>
  <c r="BU259" i="7"/>
  <c r="BV259" i="7"/>
  <c r="BU257" i="7"/>
  <c r="BV257" i="7"/>
  <c r="BU255" i="7"/>
  <c r="BV255" i="7"/>
  <c r="BU253" i="7"/>
  <c r="BV253" i="7"/>
  <c r="P267" i="7"/>
  <c r="AW345" i="7"/>
  <c r="AK345" i="7"/>
  <c r="S345" i="7"/>
  <c r="M345" i="7"/>
  <c r="AC342" i="7"/>
  <c r="K341" i="7"/>
  <c r="AC340" i="7"/>
  <c r="K339" i="7"/>
  <c r="K338" i="7"/>
  <c r="K337" i="7"/>
  <c r="AC336" i="7"/>
  <c r="AC328" i="7"/>
  <c r="K326" i="7"/>
  <c r="AC323" i="7"/>
  <c r="AC312" i="7"/>
  <c r="AO298" i="7"/>
  <c r="AB298" i="7"/>
  <c r="AU297" i="7"/>
  <c r="AC297" i="7"/>
  <c r="Q297" i="7"/>
  <c r="BG296" i="7"/>
  <c r="BP296" i="7" s="1"/>
  <c r="BQ296" i="7" s="1"/>
  <c r="BS296" i="7" s="1"/>
  <c r="Z296" i="7"/>
  <c r="AB296" i="7" s="1"/>
  <c r="K296" i="7"/>
  <c r="AO295" i="7"/>
  <c r="AB295" i="7"/>
  <c r="BG294" i="7"/>
  <c r="BP294" i="7" s="1"/>
  <c r="BQ294" i="7" s="1"/>
  <c r="BS294" i="7" s="1"/>
  <c r="AU293" i="7"/>
  <c r="AC293" i="7"/>
  <c r="BG292" i="7"/>
  <c r="BP292" i="7" s="1"/>
  <c r="BQ292" i="7" s="1"/>
  <c r="BS292" i="7" s="1"/>
  <c r="H292" i="7"/>
  <c r="K292" i="7" s="1"/>
  <c r="BG291" i="7"/>
  <c r="BP291" i="7" s="1"/>
  <c r="BQ291" i="7" s="1"/>
  <c r="BS291" i="7" s="1"/>
  <c r="Z291" i="7"/>
  <c r="AB291" i="7" s="1"/>
  <c r="K291" i="7"/>
  <c r="BP290" i="7"/>
  <c r="BQ290" i="7" s="1"/>
  <c r="BS290" i="7" s="1"/>
  <c r="K290" i="7"/>
  <c r="BP289" i="7"/>
  <c r="BQ289" i="7" s="1"/>
  <c r="BS289" i="7" s="1"/>
  <c r="BG288" i="7"/>
  <c r="BP288" i="7" s="1"/>
  <c r="BQ288" i="7" s="1"/>
  <c r="BS288" i="7" s="1"/>
  <c r="Z288" i="7"/>
  <c r="AB288" i="7" s="1"/>
  <c r="K288" i="7"/>
  <c r="AO287" i="7"/>
  <c r="Q287" i="7"/>
  <c r="Q345" i="7" s="1"/>
  <c r="BP286" i="7"/>
  <c r="BQ286" i="7" s="1"/>
  <c r="BS286" i="7" s="1"/>
  <c r="K286" i="7"/>
  <c r="AO285" i="7"/>
  <c r="AB285" i="7"/>
  <c r="AU284" i="7"/>
  <c r="AU345" i="7" s="1"/>
  <c r="AC284" i="7"/>
  <c r="BG283" i="7"/>
  <c r="Z283" i="7"/>
  <c r="AC283" i="7" s="1"/>
  <c r="K283" i="7"/>
  <c r="AO282" i="7"/>
  <c r="AO345" i="7" s="1"/>
  <c r="BU281" i="7"/>
  <c r="BV281" i="7"/>
  <c r="BU272" i="7"/>
  <c r="BV272" i="7"/>
  <c r="BU268" i="7"/>
  <c r="BV268" i="7"/>
  <c r="BV258" i="7"/>
  <c r="BU258" i="7"/>
  <c r="BU256" i="7"/>
  <c r="BV256" i="7"/>
  <c r="BU254" i="7"/>
  <c r="BV254" i="7"/>
  <c r="BU252" i="7"/>
  <c r="BV252" i="7"/>
  <c r="AT267" i="7"/>
  <c r="AB267" i="7"/>
  <c r="J267" i="7"/>
  <c r="BF267" i="7"/>
  <c r="BP251" i="7"/>
  <c r="BQ251" i="7" s="1"/>
  <c r="BS251" i="7" s="1"/>
  <c r="AN267" i="7"/>
  <c r="BP241" i="7"/>
  <c r="BQ241" i="7" s="1"/>
  <c r="BS241" i="7" s="1"/>
  <c r="BU239" i="7"/>
  <c r="BV239" i="7"/>
  <c r="BU238" i="7"/>
  <c r="BV238" i="7"/>
  <c r="BV237" i="7"/>
  <c r="BU237" i="7"/>
  <c r="BU236" i="7"/>
  <c r="BV236" i="7"/>
  <c r="BV235" i="7"/>
  <c r="BU235" i="7"/>
  <c r="BU234" i="7"/>
  <c r="BV234" i="7"/>
  <c r="BO243" i="7"/>
  <c r="BL243" i="7"/>
  <c r="BV233" i="7"/>
  <c r="BU233" i="7"/>
  <c r="BV231" i="7"/>
  <c r="BU231" i="7"/>
  <c r="BU230" i="7"/>
  <c r="BV230" i="7"/>
  <c r="BU229" i="7"/>
  <c r="BV229" i="7"/>
  <c r="BU228" i="7"/>
  <c r="BV228" i="7"/>
  <c r="BV227" i="7"/>
  <c r="BU227" i="7"/>
  <c r="BV225" i="7"/>
  <c r="BU225" i="7"/>
  <c r="AT243" i="7"/>
  <c r="BS224" i="7"/>
  <c r="AN243" i="7"/>
  <c r="BU222" i="7"/>
  <c r="BV222" i="7"/>
  <c r="BU221" i="7"/>
  <c r="BV221" i="7"/>
  <c r="BU220" i="7"/>
  <c r="BV220" i="7"/>
  <c r="BU219" i="7"/>
  <c r="BV219" i="7"/>
  <c r="BV217" i="7"/>
  <c r="BU217" i="7"/>
  <c r="BV213" i="7"/>
  <c r="BU213" i="7"/>
  <c r="BU212" i="7"/>
  <c r="BV212" i="7"/>
  <c r="BU211" i="7"/>
  <c r="BV211" i="7"/>
  <c r="BU210" i="7"/>
  <c r="BV210" i="7"/>
  <c r="BU209" i="7"/>
  <c r="BV209" i="7"/>
  <c r="BU206" i="7"/>
  <c r="BV206" i="7"/>
  <c r="BU205" i="7"/>
  <c r="BV205" i="7"/>
  <c r="BU204" i="7"/>
  <c r="BV204" i="7"/>
  <c r="BV202" i="7"/>
  <c r="BU202" i="7"/>
  <c r="BT223" i="7"/>
  <c r="BT419" i="7" s="1"/>
  <c r="BV199" i="7"/>
  <c r="BU199" i="7"/>
  <c r="BV192" i="7"/>
  <c r="BU192" i="7"/>
  <c r="BV190" i="7"/>
  <c r="BU190" i="7"/>
  <c r="AC279" i="7"/>
  <c r="AC278" i="7"/>
  <c r="AC277" i="7"/>
  <c r="AC276" i="7"/>
  <c r="AC275" i="7"/>
  <c r="AC274" i="7"/>
  <c r="AC273" i="7"/>
  <c r="CB267" i="7"/>
  <c r="CB419" i="7" s="1"/>
  <c r="Z267" i="7"/>
  <c r="M267" i="7"/>
  <c r="G267" i="7"/>
  <c r="AC265" i="7"/>
  <c r="AC264" i="7"/>
  <c r="AC263" i="7"/>
  <c r="AC258" i="7"/>
  <c r="BG250" i="7"/>
  <c r="BG267" i="7" s="1"/>
  <c r="AO249" i="7"/>
  <c r="Q249" i="7"/>
  <c r="BP248" i="7"/>
  <c r="BQ248" i="7" s="1"/>
  <c r="BS248" i="7" s="1"/>
  <c r="K248" i="7"/>
  <c r="AO247" i="7"/>
  <c r="Q247" i="7"/>
  <c r="BP246" i="7"/>
  <c r="BQ246" i="7" s="1"/>
  <c r="BS246" i="7" s="1"/>
  <c r="K246" i="7"/>
  <c r="AO245" i="7"/>
  <c r="AO267" i="7" s="1"/>
  <c r="Q245" i="7"/>
  <c r="Q267" i="7" s="1"/>
  <c r="BP244" i="7"/>
  <c r="BG242" i="7"/>
  <c r="BP242" i="7" s="1"/>
  <c r="BQ242" i="7" s="1"/>
  <c r="BS242" i="7" s="1"/>
  <c r="AU241" i="7"/>
  <c r="AU243" i="7" s="1"/>
  <c r="AC241" i="7"/>
  <c r="BG240" i="7"/>
  <c r="BP240" i="7" s="1"/>
  <c r="Z240" i="7"/>
  <c r="AC240" i="7" s="1"/>
  <c r="K243" i="7"/>
  <c r="BV232" i="7"/>
  <c r="BU232" i="7"/>
  <c r="BV226" i="7"/>
  <c r="BU226" i="7"/>
  <c r="P243" i="7"/>
  <c r="BV218" i="7"/>
  <c r="BU218" i="7"/>
  <c r="BV216" i="7"/>
  <c r="BU216" i="7"/>
  <c r="BV214" i="7"/>
  <c r="BU214" i="7"/>
  <c r="BV208" i="7"/>
  <c r="BU208" i="7"/>
  <c r="BV203" i="7"/>
  <c r="BU203" i="7"/>
  <c r="BU201" i="7"/>
  <c r="BV201" i="7"/>
  <c r="BU200" i="7"/>
  <c r="BV200" i="7"/>
  <c r="CC243" i="7"/>
  <c r="CC419" i="7" s="1"/>
  <c r="BC243" i="7"/>
  <c r="AW243" i="7"/>
  <c r="AQ243" i="7"/>
  <c r="AK243" i="7"/>
  <c r="AE243" i="7"/>
  <c r="Y243" i="7"/>
  <c r="S243" i="7"/>
  <c r="AC230" i="7"/>
  <c r="AC229" i="7"/>
  <c r="BP198" i="7"/>
  <c r="BQ198" i="7" s="1"/>
  <c r="BS198" i="7" s="1"/>
  <c r="AO197" i="7"/>
  <c r="BP196" i="7"/>
  <c r="BQ196" i="7" s="1"/>
  <c r="BS196" i="7" s="1"/>
  <c r="AO195" i="7"/>
  <c r="AO194" i="7"/>
  <c r="AO193" i="7"/>
  <c r="AO192" i="7"/>
  <c r="AO191" i="7"/>
  <c r="AO190" i="7"/>
  <c r="AO189" i="7"/>
  <c r="BP188" i="7"/>
  <c r="BQ188" i="7" s="1"/>
  <c r="BS188" i="7" s="1"/>
  <c r="AU187" i="7"/>
  <c r="BP186" i="7"/>
  <c r="BQ186" i="7" s="1"/>
  <c r="BS186" i="7" s="1"/>
  <c r="AU185" i="7"/>
  <c r="BP184" i="7"/>
  <c r="BQ184" i="7" s="1"/>
  <c r="BS184" i="7" s="1"/>
  <c r="AU183" i="7"/>
  <c r="BP182" i="7"/>
  <c r="BQ182" i="7" s="1"/>
  <c r="BS182" i="7" s="1"/>
  <c r="AO181" i="7"/>
  <c r="AO180" i="7"/>
  <c r="AO179" i="7"/>
  <c r="AO178" i="7"/>
  <c r="AO177" i="7"/>
  <c r="AO176" i="7"/>
  <c r="AO175" i="7"/>
  <c r="AO174" i="7"/>
  <c r="AO173" i="7"/>
  <c r="AO172" i="7"/>
  <c r="AO171" i="7"/>
  <c r="AO170" i="7"/>
  <c r="BF169" i="7"/>
  <c r="BG169" i="7"/>
  <c r="BF167" i="7"/>
  <c r="BG167" i="7"/>
  <c r="J167" i="7"/>
  <c r="J223" i="7" s="1"/>
  <c r="K167" i="7"/>
  <c r="K223" i="7" s="1"/>
  <c r="AN165" i="7"/>
  <c r="AO165" i="7"/>
  <c r="AN163" i="7"/>
  <c r="AO163" i="7"/>
  <c r="BP187" i="7"/>
  <c r="BQ187" i="7" s="1"/>
  <c r="BS187" i="7" s="1"/>
  <c r="BP185" i="7"/>
  <c r="BQ185" i="7" s="1"/>
  <c r="BS185" i="7" s="1"/>
  <c r="BP183" i="7"/>
  <c r="BQ183" i="7" s="1"/>
  <c r="BS183" i="7" s="1"/>
  <c r="BF168" i="7"/>
  <c r="BG168" i="7"/>
  <c r="AN166" i="7"/>
  <c r="AO166" i="7"/>
  <c r="BV165" i="7"/>
  <c r="BU165" i="7"/>
  <c r="AN164" i="7"/>
  <c r="AO164" i="7"/>
  <c r="BV163" i="7"/>
  <c r="BU163" i="7"/>
  <c r="BV160" i="7"/>
  <c r="BU160" i="7"/>
  <c r="BV158" i="7"/>
  <c r="BU158" i="7"/>
  <c r="BV156" i="7"/>
  <c r="BU156" i="7"/>
  <c r="BV162" i="7"/>
  <c r="BU162" i="7"/>
  <c r="BV154" i="7"/>
  <c r="BU154" i="7"/>
  <c r="BV152" i="7"/>
  <c r="BU152" i="7"/>
  <c r="BV150" i="7"/>
  <c r="BU150" i="7"/>
  <c r="BV148" i="7"/>
  <c r="BU148" i="7"/>
  <c r="BV146" i="7"/>
  <c r="BU146" i="7"/>
  <c r="BV144" i="7"/>
  <c r="BU144" i="7"/>
  <c r="BV139" i="7"/>
  <c r="BU139" i="7"/>
  <c r="BP138" i="7"/>
  <c r="BQ138" i="7" s="1"/>
  <c r="BS138" i="7" s="1"/>
  <c r="BV136" i="7"/>
  <c r="BU136" i="7"/>
  <c r="BV134" i="7"/>
  <c r="BU134" i="7"/>
  <c r="BV132" i="7"/>
  <c r="BU132" i="7"/>
  <c r="BV130" i="7"/>
  <c r="BU130" i="7"/>
  <c r="BV128" i="7"/>
  <c r="BU128" i="7"/>
  <c r="BU126" i="7"/>
  <c r="BV126" i="7"/>
  <c r="BV124" i="7"/>
  <c r="BU124" i="7"/>
  <c r="BU122" i="7"/>
  <c r="BV122" i="7"/>
  <c r="BU121" i="7"/>
  <c r="BV121" i="7"/>
  <c r="BU120" i="7"/>
  <c r="BV120" i="7"/>
  <c r="BU119" i="7"/>
  <c r="BV119" i="7"/>
  <c r="BU118" i="7"/>
  <c r="BV118" i="7"/>
  <c r="BU117" i="7"/>
  <c r="BV117" i="7"/>
  <c r="BU116" i="7"/>
  <c r="BV116" i="7"/>
  <c r="AU138" i="7"/>
  <c r="BP137" i="7"/>
  <c r="BV135" i="7"/>
  <c r="BU135" i="7"/>
  <c r="BV133" i="7"/>
  <c r="BU133" i="7"/>
  <c r="BV129" i="7"/>
  <c r="BU129" i="7"/>
  <c r="BV127" i="7"/>
  <c r="BU127" i="7"/>
  <c r="BV125" i="7"/>
  <c r="BU125" i="7"/>
  <c r="BV123" i="7"/>
  <c r="BU123" i="7"/>
  <c r="AO115" i="7"/>
  <c r="BV106" i="7"/>
  <c r="BU106" i="7"/>
  <c r="BV104" i="7"/>
  <c r="BU104" i="7"/>
  <c r="BV101" i="7"/>
  <c r="AT100" i="7"/>
  <c r="BF100" i="7"/>
  <c r="BV107" i="7"/>
  <c r="BU107" i="7"/>
  <c r="BV103" i="7"/>
  <c r="BU103" i="7"/>
  <c r="BU100" i="7"/>
  <c r="AU93" i="7"/>
  <c r="AU91" i="7"/>
  <c r="BV91" i="7"/>
  <c r="BV100" i="7" s="1"/>
  <c r="BG90" i="7"/>
  <c r="BG39" i="7"/>
  <c r="CR396" i="7"/>
  <c r="BV173" i="7" l="1"/>
  <c r="BU173" i="7"/>
  <c r="BV177" i="7"/>
  <c r="BU177" i="7"/>
  <c r="BV181" i="7"/>
  <c r="BU181" i="7"/>
  <c r="BM410" i="7"/>
  <c r="BP207" i="7"/>
  <c r="BQ207" i="7" s="1"/>
  <c r="BS207" i="7" s="1"/>
  <c r="BP310" i="7"/>
  <c r="BQ310" i="7" s="1"/>
  <c r="BS310" i="7" s="1"/>
  <c r="BP313" i="7"/>
  <c r="BQ313" i="7" s="1"/>
  <c r="BS313" i="7" s="1"/>
  <c r="BP333" i="7"/>
  <c r="BQ333" i="7" s="1"/>
  <c r="BS333" i="7" s="1"/>
  <c r="BP341" i="7"/>
  <c r="BQ341" i="7" s="1"/>
  <c r="BS341" i="7" s="1"/>
  <c r="BP344" i="7"/>
  <c r="BQ344" i="7" s="1"/>
  <c r="BS344" i="7" s="1"/>
  <c r="Q413" i="7"/>
  <c r="BM417" i="7"/>
  <c r="AC267" i="7"/>
  <c r="AC291" i="7"/>
  <c r="K358" i="7"/>
  <c r="AC359" i="7"/>
  <c r="AC360" i="7"/>
  <c r="K365" i="7"/>
  <c r="AC375" i="7"/>
  <c r="K382" i="7"/>
  <c r="BU110" i="7"/>
  <c r="BV110" i="7"/>
  <c r="BU112" i="7"/>
  <c r="BV112" i="7"/>
  <c r="BV114" i="7"/>
  <c r="BU114" i="7"/>
  <c r="BV141" i="7"/>
  <c r="BU141" i="7"/>
  <c r="BV171" i="7"/>
  <c r="BU171" i="7"/>
  <c r="BV175" i="7"/>
  <c r="BU175" i="7"/>
  <c r="BV179" i="7"/>
  <c r="BU179" i="7"/>
  <c r="BU282" i="7"/>
  <c r="BV282" i="7"/>
  <c r="BV318" i="7"/>
  <c r="BU318" i="7"/>
  <c r="BV328" i="7"/>
  <c r="BU328" i="7"/>
  <c r="BV336" i="7"/>
  <c r="BU336" i="7"/>
  <c r="BV338" i="7"/>
  <c r="BU338" i="7"/>
  <c r="BV342" i="7"/>
  <c r="BU342" i="7"/>
  <c r="BU108" i="7"/>
  <c r="BV108" i="7"/>
  <c r="BV170" i="7"/>
  <c r="BU170" i="7"/>
  <c r="BV172" i="7"/>
  <c r="BU172" i="7"/>
  <c r="BV174" i="7"/>
  <c r="BU174" i="7"/>
  <c r="BV176" i="7"/>
  <c r="BU176" i="7"/>
  <c r="BV178" i="7"/>
  <c r="BU178" i="7"/>
  <c r="BV180" i="7"/>
  <c r="BU180" i="7"/>
  <c r="BU215" i="7"/>
  <c r="BV215" i="7"/>
  <c r="CT396" i="7"/>
  <c r="AC296" i="7"/>
  <c r="BP145" i="7"/>
  <c r="BQ145" i="7" s="1"/>
  <c r="BS145" i="7" s="1"/>
  <c r="BP149" i="7"/>
  <c r="BQ149" i="7" s="1"/>
  <c r="BS149" i="7" s="1"/>
  <c r="BP153" i="7"/>
  <c r="BQ153" i="7" s="1"/>
  <c r="BS153" i="7" s="1"/>
  <c r="BP157" i="7"/>
  <c r="BQ157" i="7" s="1"/>
  <c r="BS157" i="7" s="1"/>
  <c r="BP164" i="7"/>
  <c r="BQ164" i="7" s="1"/>
  <c r="BS164" i="7" s="1"/>
  <c r="BP189" i="7"/>
  <c r="BQ189" i="7" s="1"/>
  <c r="BS189" i="7" s="1"/>
  <c r="P345" i="7"/>
  <c r="AT345" i="7"/>
  <c r="BP285" i="7"/>
  <c r="BQ285" i="7" s="1"/>
  <c r="BS285" i="7" s="1"/>
  <c r="BP305" i="7"/>
  <c r="BQ305" i="7" s="1"/>
  <c r="BS305" i="7" s="1"/>
  <c r="Q410" i="7"/>
  <c r="BP330" i="7"/>
  <c r="BQ330" i="7" s="1"/>
  <c r="BS330" i="7" s="1"/>
  <c r="K357" i="7"/>
  <c r="K361" i="7"/>
  <c r="K364" i="7"/>
  <c r="K366" i="7"/>
  <c r="K384" i="7"/>
  <c r="K388" i="7"/>
  <c r="K392" i="7"/>
  <c r="BU105" i="7"/>
  <c r="BV105" i="7"/>
  <c r="BV109" i="7"/>
  <c r="BU109" i="7"/>
  <c r="BV111" i="7"/>
  <c r="BU111" i="7"/>
  <c r="BV113" i="7"/>
  <c r="BU113" i="7"/>
  <c r="BU140" i="7"/>
  <c r="BV140" i="7"/>
  <c r="BU142" i="7"/>
  <c r="BV142" i="7"/>
  <c r="BU194" i="7"/>
  <c r="BV194" i="7"/>
  <c r="BU245" i="7"/>
  <c r="BV245" i="7"/>
  <c r="BU249" i="7"/>
  <c r="BV249" i="7"/>
  <c r="BV351" i="7"/>
  <c r="BU351" i="7"/>
  <c r="BV361" i="7"/>
  <c r="BU361" i="7"/>
  <c r="BV115" i="7"/>
  <c r="BU115" i="7"/>
  <c r="BV131" i="7"/>
  <c r="BU131" i="7"/>
  <c r="BU193" i="7"/>
  <c r="BV193" i="7"/>
  <c r="BU195" i="7"/>
  <c r="BV195" i="7"/>
  <c r="BU197" i="7"/>
  <c r="BV197" i="7"/>
  <c r="BU247" i="7"/>
  <c r="BV247" i="7"/>
  <c r="BV354" i="7"/>
  <c r="BU354" i="7"/>
  <c r="BV385" i="7"/>
  <c r="BU385" i="7"/>
  <c r="BV389" i="7"/>
  <c r="BU389" i="7"/>
  <c r="BV393" i="7"/>
  <c r="BU393" i="7"/>
  <c r="BU404" i="7"/>
  <c r="BV404" i="7"/>
  <c r="BG100" i="7"/>
  <c r="BP167" i="7"/>
  <c r="BQ167" i="7" s="1"/>
  <c r="BS167" i="7" s="1"/>
  <c r="H399" i="7"/>
  <c r="K390" i="7"/>
  <c r="CL417" i="7"/>
  <c r="BP143" i="7"/>
  <c r="BQ143" i="7" s="1"/>
  <c r="BS143" i="7" s="1"/>
  <c r="BP147" i="7"/>
  <c r="BQ147" i="7" s="1"/>
  <c r="BS147" i="7" s="1"/>
  <c r="BP151" i="7"/>
  <c r="BQ151" i="7" s="1"/>
  <c r="BS151" i="7" s="1"/>
  <c r="BP155" i="7"/>
  <c r="BQ155" i="7" s="1"/>
  <c r="BS155" i="7" s="1"/>
  <c r="BP159" i="7"/>
  <c r="BQ159" i="7" s="1"/>
  <c r="BS159" i="7" s="1"/>
  <c r="BP166" i="7"/>
  <c r="BQ166" i="7" s="1"/>
  <c r="BS166" i="7" s="1"/>
  <c r="BP191" i="7"/>
  <c r="BQ191" i="7" s="1"/>
  <c r="BS191" i="7" s="1"/>
  <c r="BP303" i="7"/>
  <c r="BQ303" i="7" s="1"/>
  <c r="BS303" i="7" s="1"/>
  <c r="BP306" i="7"/>
  <c r="BQ306" i="7" s="1"/>
  <c r="BS306" i="7" s="1"/>
  <c r="BP287" i="7"/>
  <c r="BQ287" i="7" s="1"/>
  <c r="BS287" i="7" s="1"/>
  <c r="BP295" i="7"/>
  <c r="BQ295" i="7" s="1"/>
  <c r="BS295" i="7" s="1"/>
  <c r="BP301" i="7"/>
  <c r="BQ301" i="7" s="1"/>
  <c r="BS301" i="7" s="1"/>
  <c r="BU187" i="7"/>
  <c r="BV187" i="7"/>
  <c r="BU185" i="7"/>
  <c r="BV185" i="7"/>
  <c r="BQ240" i="7"/>
  <c r="BP243" i="7"/>
  <c r="BV291" i="7"/>
  <c r="BU291" i="7"/>
  <c r="BV294" i="7"/>
  <c r="BU294" i="7"/>
  <c r="BV296" i="7"/>
  <c r="BU296" i="7"/>
  <c r="BU284" i="7"/>
  <c r="BV284" i="7"/>
  <c r="BU293" i="7"/>
  <c r="BV293" i="7"/>
  <c r="BV348" i="7"/>
  <c r="BU348" i="7"/>
  <c r="BV353" i="7"/>
  <c r="BU353" i="7"/>
  <c r="BU355" i="7"/>
  <c r="BV355" i="7"/>
  <c r="BV368" i="7"/>
  <c r="BU368" i="7"/>
  <c r="BV376" i="7"/>
  <c r="BU376" i="7"/>
  <c r="BU382" i="7"/>
  <c r="BV382" i="7"/>
  <c r="BU386" i="7"/>
  <c r="BV386" i="7"/>
  <c r="BU390" i="7"/>
  <c r="BV390" i="7"/>
  <c r="BU183" i="7"/>
  <c r="BV183" i="7"/>
  <c r="BV242" i="7"/>
  <c r="BU242" i="7"/>
  <c r="BU241" i="7"/>
  <c r="BV241" i="7"/>
  <c r="BV288" i="7"/>
  <c r="BU288" i="7"/>
  <c r="BV292" i="7"/>
  <c r="BU292" i="7"/>
  <c r="BU297" i="7"/>
  <c r="BV297" i="7"/>
  <c r="BS346" i="7"/>
  <c r="BV349" i="7"/>
  <c r="BU349" i="7"/>
  <c r="BU352" i="7"/>
  <c r="BV352" i="7"/>
  <c r="BV356" i="7"/>
  <c r="BU356" i="7"/>
  <c r="BU358" i="7"/>
  <c r="BV358" i="7"/>
  <c r="BU359" i="7"/>
  <c r="BV359" i="7"/>
  <c r="BU360" i="7"/>
  <c r="BV360" i="7"/>
  <c r="BU362" i="7"/>
  <c r="BV362" i="7"/>
  <c r="BV363" i="7"/>
  <c r="BU363" i="7"/>
  <c r="BU365" i="7"/>
  <c r="BV365" i="7"/>
  <c r="BU367" i="7"/>
  <c r="BV367" i="7"/>
  <c r="BU375" i="7"/>
  <c r="BV375" i="7"/>
  <c r="BV380" i="7"/>
  <c r="BU380" i="7"/>
  <c r="BV383" i="7"/>
  <c r="BU383" i="7"/>
  <c r="BV387" i="7"/>
  <c r="BU387" i="7"/>
  <c r="BV391" i="7"/>
  <c r="BU391" i="7"/>
  <c r="AU100" i="7"/>
  <c r="BQ137" i="7"/>
  <c r="BP168" i="7"/>
  <c r="BQ168" i="7" s="1"/>
  <c r="BS168" i="7" s="1"/>
  <c r="BP169" i="7"/>
  <c r="BQ169" i="7" s="1"/>
  <c r="BS169" i="7" s="1"/>
  <c r="BG243" i="7"/>
  <c r="BQ244" i="7"/>
  <c r="K267" i="7"/>
  <c r="BU248" i="7"/>
  <c r="BV248" i="7"/>
  <c r="CD421" i="7"/>
  <c r="CA423" i="7" s="1"/>
  <c r="BU286" i="7"/>
  <c r="BV286" i="7"/>
  <c r="BU289" i="7"/>
  <c r="BV289" i="7"/>
  <c r="BU290" i="7"/>
  <c r="BV290" i="7"/>
  <c r="K352" i="7"/>
  <c r="K355" i="7"/>
  <c r="BU357" i="7"/>
  <c r="BV357" i="7"/>
  <c r="AC362" i="7"/>
  <c r="K363" i="7"/>
  <c r="BU364" i="7"/>
  <c r="BV364" i="7"/>
  <c r="BU372" i="7"/>
  <c r="BV372" i="7"/>
  <c r="BU381" i="7"/>
  <c r="BV381" i="7"/>
  <c r="K386" i="7"/>
  <c r="BU388" i="7"/>
  <c r="BV388" i="7"/>
  <c r="K394" i="7"/>
  <c r="CK348" i="7"/>
  <c r="CQ348" i="7"/>
  <c r="BP347" i="7"/>
  <c r="BQ347" i="7" s="1"/>
  <c r="BS347" i="7" s="1"/>
  <c r="BQ411" i="7"/>
  <c r="BP413" i="7"/>
  <c r="BQ414" i="7"/>
  <c r="BP417" i="7"/>
  <c r="J352" i="7"/>
  <c r="BQ403" i="7"/>
  <c r="BP410" i="7"/>
  <c r="BU138" i="7"/>
  <c r="BV138" i="7"/>
  <c r="BV167" i="7"/>
  <c r="BU167" i="7"/>
  <c r="BU182" i="7"/>
  <c r="BV182" i="7"/>
  <c r="BU184" i="7"/>
  <c r="BV184" i="7"/>
  <c r="BU186" i="7"/>
  <c r="BV186" i="7"/>
  <c r="BU188" i="7"/>
  <c r="BV188" i="7"/>
  <c r="BU196" i="7"/>
  <c r="BV196" i="7"/>
  <c r="BU198" i="7"/>
  <c r="BV198" i="7"/>
  <c r="AC243" i="7"/>
  <c r="AB240" i="7"/>
  <c r="AB243" i="7" s="1"/>
  <c r="Z243" i="7"/>
  <c r="BU246" i="7"/>
  <c r="BV246" i="7"/>
  <c r="BU224" i="7"/>
  <c r="BV224" i="7"/>
  <c r="BV251" i="7"/>
  <c r="BU251" i="7"/>
  <c r="K345" i="7"/>
  <c r="Z345" i="7"/>
  <c r="AB283" i="7"/>
  <c r="AB345" i="7" s="1"/>
  <c r="BG345" i="7"/>
  <c r="AC288" i="7"/>
  <c r="AC345" i="7" s="1"/>
  <c r="H345" i="7"/>
  <c r="H419" i="7" s="1"/>
  <c r="H427" i="7" s="1"/>
  <c r="J292" i="7"/>
  <c r="J345" i="7" s="1"/>
  <c r="BP250" i="7"/>
  <c r="BQ250" i="7" s="1"/>
  <c r="BS250" i="7" s="1"/>
  <c r="BV299" i="7"/>
  <c r="BU299" i="7"/>
  <c r="BU350" i="7"/>
  <c r="BV350" i="7"/>
  <c r="BU366" i="7"/>
  <c r="BV366" i="7"/>
  <c r="BU370" i="7"/>
  <c r="BV370" i="7"/>
  <c r="BU377" i="7"/>
  <c r="BV377" i="7"/>
  <c r="BU384" i="7"/>
  <c r="BV384" i="7"/>
  <c r="BU392" i="7"/>
  <c r="BV392" i="7"/>
  <c r="BP283" i="7"/>
  <c r="K377" i="7"/>
  <c r="K381" i="7"/>
  <c r="CL410" i="7"/>
  <c r="BP402" i="7"/>
  <c r="BQ400" i="7"/>
  <c r="BU412" i="7"/>
  <c r="BV412" i="7"/>
  <c r="AB359" i="7"/>
  <c r="BV401" i="7"/>
  <c r="BU401" i="7"/>
  <c r="E417" i="7"/>
  <c r="D417" i="7"/>
  <c r="CR416" i="7"/>
  <c r="CR415" i="7"/>
  <c r="CR414" i="7"/>
  <c r="E413" i="7"/>
  <c r="D413" i="7"/>
  <c r="CR412" i="7"/>
  <c r="CR411" i="7"/>
  <c r="E410" i="7"/>
  <c r="D410" i="7"/>
  <c r="CR409" i="7"/>
  <c r="CR408" i="7"/>
  <c r="CR407" i="7"/>
  <c r="CR406" i="7"/>
  <c r="CR405" i="7"/>
  <c r="CR404" i="7"/>
  <c r="CR403" i="7"/>
  <c r="E402" i="7"/>
  <c r="D402" i="7"/>
  <c r="CR401" i="7"/>
  <c r="CR400" i="7"/>
  <c r="CR398" i="7"/>
  <c r="CR397" i="7"/>
  <c r="CR395" i="7"/>
  <c r="CR394" i="7"/>
  <c r="CR393" i="7"/>
  <c r="CR392" i="7"/>
  <c r="CR391" i="7"/>
  <c r="CR390" i="7"/>
  <c r="CR389" i="7"/>
  <c r="CR388" i="7"/>
  <c r="CR387" i="7"/>
  <c r="CR386" i="7"/>
  <c r="CR385" i="7"/>
  <c r="CR384" i="7"/>
  <c r="CR383" i="7"/>
  <c r="CR382" i="7"/>
  <c r="CR381" i="7"/>
  <c r="CR380" i="7"/>
  <c r="CR379" i="7"/>
  <c r="CR378" i="7"/>
  <c r="CR377" i="7"/>
  <c r="CR376" i="7"/>
  <c r="CR375" i="7"/>
  <c r="CR374" i="7"/>
  <c r="CR373" i="7"/>
  <c r="E373" i="7"/>
  <c r="CR372" i="7"/>
  <c r="CR371" i="7"/>
  <c r="CR370" i="7"/>
  <c r="CR369" i="7"/>
  <c r="CT369" i="7" s="1"/>
  <c r="D369" i="7"/>
  <c r="CR368" i="7"/>
  <c r="CR367" i="7"/>
  <c r="CR366" i="7"/>
  <c r="CR365" i="7"/>
  <c r="CR364" i="7"/>
  <c r="CR363" i="7"/>
  <c r="CR362" i="7"/>
  <c r="CR361" i="7"/>
  <c r="CR360" i="7"/>
  <c r="CR359" i="7"/>
  <c r="CR358" i="7"/>
  <c r="CR357" i="7"/>
  <c r="CR356" i="7"/>
  <c r="CR355" i="7"/>
  <c r="CR354" i="7"/>
  <c r="CR353" i="7"/>
  <c r="CR352" i="7"/>
  <c r="CR351" i="7"/>
  <c r="CR350" i="7"/>
  <c r="CR349" i="7"/>
  <c r="CR348" i="7"/>
  <c r="CR347" i="7"/>
  <c r="CR346" i="7"/>
  <c r="D345" i="7"/>
  <c r="CR344" i="7"/>
  <c r="CR343" i="7"/>
  <c r="CR342" i="7"/>
  <c r="CR341" i="7"/>
  <c r="CR340" i="7"/>
  <c r="CR339" i="7"/>
  <c r="CR338" i="7"/>
  <c r="CR337" i="7"/>
  <c r="CR336" i="7"/>
  <c r="CR335" i="7"/>
  <c r="CR334" i="7"/>
  <c r="CR333" i="7"/>
  <c r="CR332" i="7"/>
  <c r="CR331" i="7"/>
  <c r="CR330" i="7"/>
  <c r="CR329" i="7"/>
  <c r="CR328" i="7"/>
  <c r="CR327" i="7"/>
  <c r="CR326" i="7"/>
  <c r="E326" i="7"/>
  <c r="CR325" i="7"/>
  <c r="CR324" i="7"/>
  <c r="CR323" i="7"/>
  <c r="CR322" i="7"/>
  <c r="CR321" i="7"/>
  <c r="CR320" i="7"/>
  <c r="CR319" i="7"/>
  <c r="CR318" i="7"/>
  <c r="CR317" i="7"/>
  <c r="CR316" i="7"/>
  <c r="CR315" i="7"/>
  <c r="CR314" i="7"/>
  <c r="CR313" i="7"/>
  <c r="CR312" i="7"/>
  <c r="CR311" i="7"/>
  <c r="CR310" i="7"/>
  <c r="CR309" i="7"/>
  <c r="CR308" i="7"/>
  <c r="CR307" i="7"/>
  <c r="CR306" i="7"/>
  <c r="CR305" i="7"/>
  <c r="CR304" i="7"/>
  <c r="CR303" i="7"/>
  <c r="CR302" i="7"/>
  <c r="CR301" i="7"/>
  <c r="CR300" i="7"/>
  <c r="CR299" i="7"/>
  <c r="CR298" i="7"/>
  <c r="CR297" i="7"/>
  <c r="CR296" i="7"/>
  <c r="CR295" i="7"/>
  <c r="CR294" i="7"/>
  <c r="CR293" i="7"/>
  <c r="CR292" i="7"/>
  <c r="CR291" i="7"/>
  <c r="CR290" i="7"/>
  <c r="CR289" i="7"/>
  <c r="CR288" i="7"/>
  <c r="CR287" i="7"/>
  <c r="CR286" i="7"/>
  <c r="CR285" i="7"/>
  <c r="CR284" i="7"/>
  <c r="CR283" i="7"/>
  <c r="CR282" i="7"/>
  <c r="CR281" i="7"/>
  <c r="CR279" i="7"/>
  <c r="CR278" i="7"/>
  <c r="CR277" i="7"/>
  <c r="CR276" i="7"/>
  <c r="CR275" i="7"/>
  <c r="CR274" i="7"/>
  <c r="CR273" i="7"/>
  <c r="CR272" i="7"/>
  <c r="CR271" i="7"/>
  <c r="CR270" i="7"/>
  <c r="CR269" i="7"/>
  <c r="CR268" i="7"/>
  <c r="D267" i="7"/>
  <c r="CR266" i="7"/>
  <c r="CR265" i="7"/>
  <c r="CR264" i="7"/>
  <c r="CR263" i="7"/>
  <c r="CR262" i="7"/>
  <c r="CR261" i="7"/>
  <c r="CR260" i="7"/>
  <c r="CR259" i="7"/>
  <c r="CR258" i="7"/>
  <c r="CR257" i="7"/>
  <c r="CR256" i="7"/>
  <c r="CR255" i="7"/>
  <c r="CR254" i="7"/>
  <c r="CR253" i="7"/>
  <c r="CR252" i="7"/>
  <c r="CR251" i="7"/>
  <c r="CR250" i="7"/>
  <c r="CR249" i="7"/>
  <c r="CR248" i="7"/>
  <c r="CR247" i="7"/>
  <c r="CR246" i="7"/>
  <c r="CR245" i="7"/>
  <c r="CR244" i="7"/>
  <c r="D243" i="7"/>
  <c r="CR242" i="7"/>
  <c r="CR241" i="7"/>
  <c r="CR240" i="7"/>
  <c r="CR239" i="7"/>
  <c r="CR238" i="7"/>
  <c r="CR237" i="7"/>
  <c r="CR236" i="7"/>
  <c r="CR235" i="7"/>
  <c r="CR234" i="7"/>
  <c r="CR233" i="7"/>
  <c r="CR231" i="7"/>
  <c r="CR230" i="7"/>
  <c r="CR229" i="7"/>
  <c r="CR228" i="7"/>
  <c r="CR227" i="7"/>
  <c r="CR226" i="7"/>
  <c r="CR225" i="7"/>
  <c r="CR224" i="7"/>
  <c r="CR222" i="7"/>
  <c r="CR221" i="7"/>
  <c r="CR220" i="7"/>
  <c r="CR219" i="7"/>
  <c r="CR218" i="7"/>
  <c r="CR217" i="7"/>
  <c r="CR216" i="7"/>
  <c r="CR215" i="7"/>
  <c r="CR214" i="7"/>
  <c r="CR213" i="7"/>
  <c r="CR212" i="7"/>
  <c r="CR211" i="7"/>
  <c r="CR210" i="7"/>
  <c r="CR209" i="7"/>
  <c r="CR208" i="7"/>
  <c r="CR207" i="7"/>
  <c r="CR206" i="7"/>
  <c r="CR205" i="7"/>
  <c r="CR204" i="7"/>
  <c r="CR203" i="7"/>
  <c r="CR202" i="7"/>
  <c r="CR201" i="7"/>
  <c r="CR200" i="7"/>
  <c r="CR199" i="7"/>
  <c r="CR198" i="7"/>
  <c r="CR197" i="7"/>
  <c r="CR196" i="7"/>
  <c r="CR195" i="7"/>
  <c r="CR194" i="7"/>
  <c r="CR193" i="7"/>
  <c r="CR192" i="7"/>
  <c r="CR191" i="7"/>
  <c r="CR190" i="7"/>
  <c r="CR189" i="7"/>
  <c r="CR188" i="7"/>
  <c r="CR187" i="7"/>
  <c r="CR186" i="7"/>
  <c r="CR185" i="7"/>
  <c r="CR184" i="7"/>
  <c r="CR183" i="7"/>
  <c r="CR182" i="7"/>
  <c r="CR181" i="7"/>
  <c r="CR180" i="7"/>
  <c r="CR179" i="7"/>
  <c r="CR178" i="7"/>
  <c r="CR177" i="7"/>
  <c r="CR176" i="7"/>
  <c r="CR174" i="7"/>
  <c r="CR173" i="7"/>
  <c r="CR172" i="7"/>
  <c r="CR171" i="7"/>
  <c r="CR170" i="7"/>
  <c r="CR169" i="7"/>
  <c r="CR168" i="7"/>
  <c r="CR167" i="7"/>
  <c r="CR166" i="7"/>
  <c r="CR165" i="7"/>
  <c r="CR164" i="7"/>
  <c r="CR163" i="7"/>
  <c r="CR162" i="7"/>
  <c r="CR161" i="7"/>
  <c r="CT161" i="7" s="1"/>
  <c r="D161" i="7"/>
  <c r="CR160" i="7"/>
  <c r="CR159" i="7"/>
  <c r="CR158" i="7"/>
  <c r="CR157" i="7"/>
  <c r="CR156" i="7"/>
  <c r="CR155" i="7"/>
  <c r="CR154" i="7"/>
  <c r="CR153" i="7"/>
  <c r="CR152" i="7"/>
  <c r="CR151" i="7"/>
  <c r="CR150" i="7"/>
  <c r="CR149" i="7"/>
  <c r="CR148" i="7"/>
  <c r="CR147" i="7"/>
  <c r="CR145" i="7"/>
  <c r="CR144" i="7"/>
  <c r="CR143" i="7"/>
  <c r="CR142" i="7"/>
  <c r="CR141" i="7"/>
  <c r="CR140" i="7"/>
  <c r="CR139" i="7"/>
  <c r="CR138" i="7"/>
  <c r="CR137" i="7"/>
  <c r="CR136" i="7"/>
  <c r="CR135" i="7"/>
  <c r="CR134" i="7"/>
  <c r="CR133" i="7"/>
  <c r="CR132" i="7"/>
  <c r="CR131" i="7"/>
  <c r="CR130" i="7"/>
  <c r="CR129" i="7"/>
  <c r="CR128" i="7"/>
  <c r="CR127" i="7"/>
  <c r="CR126" i="7"/>
  <c r="CR125" i="7"/>
  <c r="CR123" i="7"/>
  <c r="CR122" i="7"/>
  <c r="CR121" i="7"/>
  <c r="CR120" i="7"/>
  <c r="CR119" i="7"/>
  <c r="CR118" i="7"/>
  <c r="CR117" i="7"/>
  <c r="CR116" i="7"/>
  <c r="CR115" i="7"/>
  <c r="CR114" i="7"/>
  <c r="CR113" i="7"/>
  <c r="CR112" i="7"/>
  <c r="CR111" i="7"/>
  <c r="CR110" i="7"/>
  <c r="CR109" i="7"/>
  <c r="CR108" i="7"/>
  <c r="CR107" i="7"/>
  <c r="CR106" i="7"/>
  <c r="CR104" i="7"/>
  <c r="CR103" i="7"/>
  <c r="CR102" i="7"/>
  <c r="D100" i="7"/>
  <c r="CR99" i="7"/>
  <c r="CR98" i="7"/>
  <c r="CR97" i="7"/>
  <c r="CR96" i="7"/>
  <c r="CR95" i="7"/>
  <c r="CR94" i="7"/>
  <c r="CR93" i="7"/>
  <c r="CR92" i="7"/>
  <c r="CR91" i="7"/>
  <c r="CR90" i="7"/>
  <c r="CR89" i="7"/>
  <c r="CR88" i="7"/>
  <c r="CR87" i="7"/>
  <c r="CR86" i="7"/>
  <c r="CR85" i="7"/>
  <c r="CR84" i="7"/>
  <c r="CR83" i="7"/>
  <c r="CR82" i="7"/>
  <c r="CR81" i="7"/>
  <c r="CR80" i="7"/>
  <c r="CR79" i="7"/>
  <c r="CR78" i="7"/>
  <c r="CR77" i="7"/>
  <c r="CR76" i="7"/>
  <c r="CR75" i="7"/>
  <c r="CR74" i="7"/>
  <c r="CR73" i="7"/>
  <c r="CR72" i="7"/>
  <c r="CR71" i="7"/>
  <c r="CR70" i="7"/>
  <c r="CR69" i="7"/>
  <c r="CR68" i="7"/>
  <c r="CR67" i="7"/>
  <c r="CR66" i="7"/>
  <c r="CR65" i="7"/>
  <c r="CR64" i="7"/>
  <c r="CR63" i="7"/>
  <c r="CR62" i="7"/>
  <c r="CR61" i="7"/>
  <c r="CR60" i="7"/>
  <c r="CR59" i="7"/>
  <c r="CR58" i="7"/>
  <c r="CR57" i="7"/>
  <c r="CR56" i="7"/>
  <c r="CR55" i="7"/>
  <c r="CR54" i="7"/>
  <c r="CR53" i="7"/>
  <c r="CR52" i="7"/>
  <c r="CR51" i="7"/>
  <c r="CR50" i="7"/>
  <c r="CR49" i="7"/>
  <c r="CR48" i="7"/>
  <c r="CR47" i="7"/>
  <c r="CR46" i="7"/>
  <c r="CR45" i="7"/>
  <c r="CR44" i="7"/>
  <c r="CR43" i="7"/>
  <c r="CR42" i="7"/>
  <c r="CR41" i="7"/>
  <c r="CR40" i="7"/>
  <c r="CR39" i="7"/>
  <c r="CR38" i="7"/>
  <c r="CR37" i="7"/>
  <c r="CR36" i="7"/>
  <c r="CR35" i="7"/>
  <c r="CR34" i="7"/>
  <c r="CR33" i="7"/>
  <c r="CR32" i="7"/>
  <c r="CR31" i="7"/>
  <c r="CR30" i="7"/>
  <c r="CR29" i="7"/>
  <c r="CR28" i="7"/>
  <c r="CR27" i="7"/>
  <c r="CR26" i="7"/>
  <c r="CR25" i="7"/>
  <c r="CR24" i="7"/>
  <c r="CR23" i="7"/>
  <c r="CR22" i="7"/>
  <c r="CR21" i="7"/>
  <c r="CR20" i="7"/>
  <c r="CR19" i="7"/>
  <c r="CR18" i="7"/>
  <c r="CR17" i="7"/>
  <c r="CR16" i="7"/>
  <c r="CR15" i="7"/>
  <c r="CR14" i="7"/>
  <c r="CR13" i="7"/>
  <c r="CR12" i="7"/>
  <c r="CT244" i="7" l="1"/>
  <c r="CT400" i="7"/>
  <c r="BU341" i="7"/>
  <c r="BV341" i="7"/>
  <c r="BU313" i="7"/>
  <c r="BV313" i="7"/>
  <c r="BU207" i="7"/>
  <c r="BV207" i="7"/>
  <c r="BU344" i="7"/>
  <c r="BV344" i="7"/>
  <c r="BU333" i="7"/>
  <c r="BV333" i="7"/>
  <c r="BU310" i="7"/>
  <c r="BV310" i="7"/>
  <c r="CT103" i="7"/>
  <c r="CT106" i="7"/>
  <c r="CT108" i="7"/>
  <c r="CT110" i="7"/>
  <c r="CT112" i="7"/>
  <c r="CT114" i="7"/>
  <c r="CT116" i="7"/>
  <c r="CT118" i="7"/>
  <c r="CT120" i="7"/>
  <c r="CT122" i="7"/>
  <c r="CT125" i="7"/>
  <c r="CT127" i="7"/>
  <c r="CT129" i="7"/>
  <c r="CT131" i="7"/>
  <c r="CT133" i="7"/>
  <c r="CT135" i="7"/>
  <c r="CT137" i="7"/>
  <c r="CT139" i="7"/>
  <c r="CT141" i="7"/>
  <c r="CT143" i="7"/>
  <c r="CT145" i="7"/>
  <c r="CT148" i="7"/>
  <c r="CT150" i="7"/>
  <c r="CT152" i="7"/>
  <c r="CT154" i="7"/>
  <c r="CT156" i="7"/>
  <c r="CT158" i="7"/>
  <c r="CT160" i="7"/>
  <c r="CT163" i="7"/>
  <c r="CT165" i="7"/>
  <c r="CT167" i="7"/>
  <c r="CT169" i="7"/>
  <c r="CT171" i="7"/>
  <c r="CT173" i="7"/>
  <c r="CT176" i="7"/>
  <c r="CT178" i="7"/>
  <c r="CT180" i="7"/>
  <c r="CT182" i="7"/>
  <c r="CT184" i="7"/>
  <c r="CT186" i="7"/>
  <c r="CT188" i="7"/>
  <c r="CT190" i="7"/>
  <c r="CT192" i="7"/>
  <c r="CT194" i="7"/>
  <c r="CT196" i="7"/>
  <c r="CT198" i="7"/>
  <c r="CT200" i="7"/>
  <c r="CT202" i="7"/>
  <c r="CT204" i="7"/>
  <c r="CT206" i="7"/>
  <c r="CT208" i="7"/>
  <c r="CT210" i="7"/>
  <c r="CT212" i="7"/>
  <c r="CT214" i="7"/>
  <c r="CT216" i="7"/>
  <c r="CT218" i="7"/>
  <c r="CT220" i="7"/>
  <c r="CT222" i="7"/>
  <c r="CT225" i="7"/>
  <c r="CT227" i="7"/>
  <c r="CT229" i="7"/>
  <c r="CT231" i="7"/>
  <c r="CT234" i="7"/>
  <c r="CT236" i="7"/>
  <c r="CT238" i="7"/>
  <c r="CT240" i="7"/>
  <c r="CT242" i="7"/>
  <c r="CT246" i="7"/>
  <c r="CT248" i="7"/>
  <c r="CT250" i="7"/>
  <c r="CT252" i="7"/>
  <c r="CT254" i="7"/>
  <c r="CT256" i="7"/>
  <c r="CT258" i="7"/>
  <c r="CT260" i="7"/>
  <c r="CT262" i="7"/>
  <c r="CT264" i="7"/>
  <c r="CT266" i="7"/>
  <c r="CT268" i="7"/>
  <c r="CT270" i="7"/>
  <c r="CT272" i="7"/>
  <c r="CT274" i="7"/>
  <c r="CT276" i="7"/>
  <c r="CT278" i="7"/>
  <c r="CT281" i="7"/>
  <c r="CT283" i="7"/>
  <c r="CT285" i="7"/>
  <c r="CT287" i="7"/>
  <c r="CT289" i="7"/>
  <c r="CT291" i="7"/>
  <c r="CT293" i="7"/>
  <c r="CT295" i="7"/>
  <c r="CT297" i="7"/>
  <c r="CT299" i="7"/>
  <c r="CT301" i="7"/>
  <c r="CT303" i="7"/>
  <c r="CT305" i="7"/>
  <c r="CT307" i="7"/>
  <c r="CT309" i="7"/>
  <c r="CT311" i="7"/>
  <c r="CT313" i="7"/>
  <c r="CT315" i="7"/>
  <c r="CT317" i="7"/>
  <c r="CT319" i="7"/>
  <c r="CT321" i="7"/>
  <c r="CT323" i="7"/>
  <c r="CT325" i="7"/>
  <c r="CT326" i="7"/>
  <c r="CT328" i="7"/>
  <c r="CT330" i="7"/>
  <c r="CT332" i="7"/>
  <c r="CT334" i="7"/>
  <c r="CT336" i="7"/>
  <c r="CT338" i="7"/>
  <c r="CT340" i="7"/>
  <c r="CT342" i="7"/>
  <c r="CT344" i="7"/>
  <c r="CT346" i="7"/>
  <c r="CT348" i="7"/>
  <c r="CT350" i="7"/>
  <c r="CT352" i="7"/>
  <c r="CT354" i="7"/>
  <c r="CT356" i="7"/>
  <c r="CT358" i="7"/>
  <c r="CT360" i="7"/>
  <c r="CT362" i="7"/>
  <c r="CT364" i="7"/>
  <c r="CT366" i="7"/>
  <c r="CT368" i="7"/>
  <c r="CT371" i="7"/>
  <c r="CT374" i="7"/>
  <c r="CT376" i="7"/>
  <c r="CT378" i="7"/>
  <c r="CT380" i="7"/>
  <c r="CT382" i="7"/>
  <c r="CT384" i="7"/>
  <c r="CT386" i="7"/>
  <c r="CT388" i="7"/>
  <c r="CT390" i="7"/>
  <c r="CT392" i="7"/>
  <c r="CT394" i="7"/>
  <c r="CT397" i="7"/>
  <c r="CT403" i="7"/>
  <c r="CT405" i="7"/>
  <c r="CT407" i="7"/>
  <c r="CT409" i="7"/>
  <c r="CT412" i="7"/>
  <c r="CT415" i="7"/>
  <c r="BV285" i="7"/>
  <c r="BU285" i="7"/>
  <c r="BU164" i="7"/>
  <c r="BV164" i="7"/>
  <c r="BV153" i="7"/>
  <c r="BU153" i="7"/>
  <c r="BV145" i="7"/>
  <c r="BU145" i="7"/>
  <c r="CT102" i="7"/>
  <c r="CT104" i="7"/>
  <c r="CT107" i="7"/>
  <c r="CT109" i="7"/>
  <c r="CT111" i="7"/>
  <c r="CT113" i="7"/>
  <c r="CT115" i="7"/>
  <c r="CT117" i="7"/>
  <c r="CT119" i="7"/>
  <c r="CT121" i="7"/>
  <c r="CT123" i="7"/>
  <c r="CT126" i="7"/>
  <c r="CT128" i="7"/>
  <c r="CT130" i="7"/>
  <c r="CT132" i="7"/>
  <c r="CT134" i="7"/>
  <c r="CT136" i="7"/>
  <c r="CT138" i="7"/>
  <c r="CT140" i="7"/>
  <c r="CT142" i="7"/>
  <c r="CT144" i="7"/>
  <c r="CT147" i="7"/>
  <c r="CT149" i="7"/>
  <c r="CT151" i="7"/>
  <c r="CT153" i="7"/>
  <c r="CT155" i="7"/>
  <c r="CT157" i="7"/>
  <c r="CT159" i="7"/>
  <c r="CT162" i="7"/>
  <c r="CT164" i="7"/>
  <c r="CT166" i="7"/>
  <c r="CT168" i="7"/>
  <c r="CT170" i="7"/>
  <c r="CT172" i="7"/>
  <c r="CT174" i="7"/>
  <c r="CT177" i="7"/>
  <c r="CT179" i="7"/>
  <c r="CT181" i="7"/>
  <c r="CT183" i="7"/>
  <c r="CT185" i="7"/>
  <c r="CT187" i="7"/>
  <c r="CT189" i="7"/>
  <c r="CT191" i="7"/>
  <c r="CT193" i="7"/>
  <c r="CT195" i="7"/>
  <c r="CT197" i="7"/>
  <c r="CT199" i="7"/>
  <c r="CT201" i="7"/>
  <c r="CT203" i="7"/>
  <c r="CT205" i="7"/>
  <c r="CT207" i="7"/>
  <c r="CT209" i="7"/>
  <c r="CT211" i="7"/>
  <c r="CT213" i="7"/>
  <c r="CT215" i="7"/>
  <c r="CT217" i="7"/>
  <c r="CT219" i="7"/>
  <c r="CT221" i="7"/>
  <c r="CT224" i="7"/>
  <c r="CT226" i="7"/>
  <c r="CT228" i="7"/>
  <c r="CT230" i="7"/>
  <c r="CT233" i="7"/>
  <c r="CT235" i="7"/>
  <c r="CT237" i="7"/>
  <c r="CT239" i="7"/>
  <c r="CT241" i="7"/>
  <c r="CT245" i="7"/>
  <c r="CT247" i="7"/>
  <c r="CT249" i="7"/>
  <c r="CT251" i="7"/>
  <c r="CT253" i="7"/>
  <c r="CT255" i="7"/>
  <c r="CT257" i="7"/>
  <c r="CT259" i="7"/>
  <c r="CT261" i="7"/>
  <c r="CT263" i="7"/>
  <c r="CT265" i="7"/>
  <c r="CT269" i="7"/>
  <c r="CT271" i="7"/>
  <c r="CT273" i="7"/>
  <c r="CT275" i="7"/>
  <c r="CT277" i="7"/>
  <c r="CT279" i="7"/>
  <c r="CT282" i="7"/>
  <c r="CT284" i="7"/>
  <c r="CT286" i="7"/>
  <c r="CT288" i="7"/>
  <c r="CT290" i="7"/>
  <c r="CT292" i="7"/>
  <c r="CT294" i="7"/>
  <c r="CT296" i="7"/>
  <c r="CT298" i="7"/>
  <c r="CT300" i="7"/>
  <c r="CT302" i="7"/>
  <c r="CT304" i="7"/>
  <c r="CT306" i="7"/>
  <c r="CT308" i="7"/>
  <c r="CT310" i="7"/>
  <c r="CT312" i="7"/>
  <c r="CT314" i="7"/>
  <c r="CT316" i="7"/>
  <c r="CT318" i="7"/>
  <c r="CT320" i="7"/>
  <c r="CT322" i="7"/>
  <c r="CT324" i="7"/>
  <c r="CT327" i="7"/>
  <c r="CT329" i="7"/>
  <c r="CT331" i="7"/>
  <c r="CT333" i="7"/>
  <c r="CT335" i="7"/>
  <c r="CT337" i="7"/>
  <c r="CT339" i="7"/>
  <c r="CT341" i="7"/>
  <c r="CT343" i="7"/>
  <c r="CT347" i="7"/>
  <c r="CT349" i="7"/>
  <c r="CT351" i="7"/>
  <c r="CT353" i="7"/>
  <c r="CT355" i="7"/>
  <c r="CT357" i="7"/>
  <c r="CT359" i="7"/>
  <c r="CT361" i="7"/>
  <c r="CT363" i="7"/>
  <c r="CT365" i="7"/>
  <c r="CT367" i="7"/>
  <c r="CT370" i="7"/>
  <c r="CT372" i="7"/>
  <c r="CT373" i="7"/>
  <c r="CT375" i="7"/>
  <c r="CT377" i="7"/>
  <c r="CT379" i="7"/>
  <c r="CT381" i="7"/>
  <c r="CT383" i="7"/>
  <c r="CT385" i="7"/>
  <c r="CT387" i="7"/>
  <c r="CT389" i="7"/>
  <c r="CT391" i="7"/>
  <c r="CT393" i="7"/>
  <c r="CT395" i="7"/>
  <c r="CT398" i="7"/>
  <c r="CT401" i="7"/>
  <c r="CT404" i="7"/>
  <c r="CT406" i="7"/>
  <c r="CT408" i="7"/>
  <c r="CT411" i="7"/>
  <c r="CT414" i="7"/>
  <c r="CT416" i="7"/>
  <c r="BU330" i="7"/>
  <c r="BV330" i="7"/>
  <c r="BV305" i="7"/>
  <c r="BU305" i="7"/>
  <c r="BV189" i="7"/>
  <c r="BU189" i="7"/>
  <c r="BV157" i="7"/>
  <c r="BU157" i="7"/>
  <c r="BV149" i="7"/>
  <c r="BU149" i="7"/>
  <c r="BV301" i="7"/>
  <c r="BU301" i="7"/>
  <c r="BU287" i="7"/>
  <c r="BV287" i="7"/>
  <c r="BV303" i="7"/>
  <c r="BU303" i="7"/>
  <c r="BV166" i="7"/>
  <c r="BU166" i="7"/>
  <c r="BU155" i="7"/>
  <c r="BV155" i="7"/>
  <c r="BU147" i="7"/>
  <c r="BV147" i="7"/>
  <c r="BU295" i="7"/>
  <c r="BV295" i="7"/>
  <c r="BV306" i="7"/>
  <c r="BU306" i="7"/>
  <c r="BU191" i="7"/>
  <c r="BV191" i="7"/>
  <c r="BU159" i="7"/>
  <c r="BV159" i="7"/>
  <c r="BU151" i="7"/>
  <c r="BV151" i="7"/>
  <c r="BU143" i="7"/>
  <c r="BV143" i="7"/>
  <c r="E399" i="7"/>
  <c r="E419" i="7" s="1"/>
  <c r="CH373" i="7"/>
  <c r="CN373" i="7"/>
  <c r="BI373" i="7"/>
  <c r="BS400" i="7"/>
  <c r="BQ402" i="7"/>
  <c r="BQ283" i="7"/>
  <c r="BP345" i="7"/>
  <c r="BV347" i="7"/>
  <c r="BU347" i="7"/>
  <c r="BP267" i="7"/>
  <c r="AQ161" i="7"/>
  <c r="BO161" i="7"/>
  <c r="S161" i="7"/>
  <c r="AE161" i="7"/>
  <c r="AK161" i="7"/>
  <c r="AW161" i="7"/>
  <c r="BC161" i="7"/>
  <c r="D399" i="7"/>
  <c r="G369" i="7"/>
  <c r="S369" i="7"/>
  <c r="Y369" i="7"/>
  <c r="AQ369" i="7"/>
  <c r="AE369" i="7"/>
  <c r="AK369" i="7"/>
  <c r="BO369" i="7"/>
  <c r="M369" i="7"/>
  <c r="AW369" i="7"/>
  <c r="BC369" i="7"/>
  <c r="BV250" i="7"/>
  <c r="BU250" i="7"/>
  <c r="Z419" i="7"/>
  <c r="BS403" i="7"/>
  <c r="BQ410" i="7"/>
  <c r="BS410" i="7" s="1"/>
  <c r="BS414" i="7"/>
  <c r="BQ417" i="7"/>
  <c r="BQ413" i="7"/>
  <c r="BS413" i="7" s="1"/>
  <c r="BS411" i="7"/>
  <c r="BS244" i="7"/>
  <c r="BQ267" i="7"/>
  <c r="BV169" i="7"/>
  <c r="BU169" i="7"/>
  <c r="BV168" i="7"/>
  <c r="BU168" i="7"/>
  <c r="BS137" i="7"/>
  <c r="BU346" i="7"/>
  <c r="BV346" i="7"/>
  <c r="BS240" i="7"/>
  <c r="BQ243" i="7"/>
  <c r="CR105" i="7"/>
  <c r="CR101" i="7"/>
  <c r="CR124" i="7"/>
  <c r="CR146" i="7"/>
  <c r="CR175" i="7"/>
  <c r="D223" i="7"/>
  <c r="D419" i="7" s="1"/>
  <c r="CR280" i="7"/>
  <c r="CT280" i="7" l="1"/>
  <c r="CT146" i="7"/>
  <c r="CT175" i="7"/>
  <c r="CT124" i="7"/>
  <c r="CT105" i="7"/>
  <c r="BV240" i="7"/>
  <c r="BV243" i="7" s="1"/>
  <c r="BU240" i="7"/>
  <c r="BU243" i="7" s="1"/>
  <c r="BS243" i="7"/>
  <c r="BU137" i="7"/>
  <c r="BV137" i="7"/>
  <c r="BU244" i="7"/>
  <c r="BU267" i="7" s="1"/>
  <c r="BV244" i="7"/>
  <c r="BV267" i="7" s="1"/>
  <c r="BS267" i="7"/>
  <c r="BV411" i="7"/>
  <c r="BV413" i="7" s="1"/>
  <c r="BU411" i="7"/>
  <c r="BU413" i="7" s="1"/>
  <c r="BF369" i="7"/>
  <c r="BG369" i="7"/>
  <c r="BG399" i="7" s="1"/>
  <c r="BC399" i="7"/>
  <c r="P369" i="7"/>
  <c r="P399" i="7" s="1"/>
  <c r="P419" i="7" s="1"/>
  <c r="P421" i="7" s="1"/>
  <c r="Q369" i="7"/>
  <c r="Q399" i="7" s="1"/>
  <c r="Q419" i="7" s="1"/>
  <c r="M399" i="7"/>
  <c r="M419" i="7" s="1"/>
  <c r="AN369" i="7"/>
  <c r="AN399" i="7" s="1"/>
  <c r="AK399" i="7"/>
  <c r="AO369" i="7"/>
  <c r="AO399" i="7" s="1"/>
  <c r="AU369" i="7"/>
  <c r="AU399" i="7" s="1"/>
  <c r="AT369" i="7"/>
  <c r="AT399" i="7" s="1"/>
  <c r="AQ399" i="7"/>
  <c r="S399" i="7"/>
  <c r="AW223" i="7"/>
  <c r="AE223" i="7"/>
  <c r="BO223" i="7"/>
  <c r="CP373" i="7"/>
  <c r="CP399" i="7" s="1"/>
  <c r="CP419" i="7" s="1"/>
  <c r="CN399" i="7"/>
  <c r="CN419" i="7" s="1"/>
  <c r="CQ421" i="7" s="1"/>
  <c r="CQ373" i="7"/>
  <c r="CQ399" i="7" s="1"/>
  <c r="CQ419" i="7" s="1"/>
  <c r="BV414" i="7"/>
  <c r="BV417" i="7" s="1"/>
  <c r="BU414" i="7"/>
  <c r="BU417" i="7" s="1"/>
  <c r="BS417" i="7"/>
  <c r="BV403" i="7"/>
  <c r="BV410" i="7" s="1"/>
  <c r="BU403" i="7"/>
  <c r="BU410" i="7" s="1"/>
  <c r="AW399" i="7"/>
  <c r="BO399" i="7"/>
  <c r="AE399" i="7"/>
  <c r="AC369" i="7"/>
  <c r="AC399" i="7" s="1"/>
  <c r="AC419" i="7" s="1"/>
  <c r="Y399" i="7"/>
  <c r="Y419" i="7" s="1"/>
  <c r="AB421" i="7" s="1"/>
  <c r="AB369" i="7"/>
  <c r="AB399" i="7" s="1"/>
  <c r="AB419" i="7" s="1"/>
  <c r="AC421" i="7" s="1"/>
  <c r="K369" i="7"/>
  <c r="K399" i="7" s="1"/>
  <c r="K419" i="7" s="1"/>
  <c r="J369" i="7"/>
  <c r="J399" i="7" s="1"/>
  <c r="J419" i="7" s="1"/>
  <c r="G399" i="7"/>
  <c r="G419" i="7" s="1"/>
  <c r="BF161" i="7"/>
  <c r="BG161" i="7"/>
  <c r="BG223" i="7" s="1"/>
  <c r="BG419" i="7" s="1"/>
  <c r="BC223" i="7"/>
  <c r="BC419" i="7" s="1"/>
  <c r="BF421" i="7" s="1"/>
  <c r="AN161" i="7"/>
  <c r="AN223" i="7" s="1"/>
  <c r="AO161" i="7"/>
  <c r="AO223" i="7" s="1"/>
  <c r="AK223" i="7"/>
  <c r="AK419" i="7" s="1"/>
  <c r="AL427" i="7" s="1"/>
  <c r="AL400" i="7" s="1"/>
  <c r="S223" i="7"/>
  <c r="S419" i="7" s="1"/>
  <c r="AU161" i="7"/>
  <c r="AU223" i="7" s="1"/>
  <c r="AU419" i="7" s="1"/>
  <c r="AT161" i="7"/>
  <c r="AT223" i="7" s="1"/>
  <c r="AT419" i="7" s="1"/>
  <c r="AQ223" i="7"/>
  <c r="AQ419" i="7" s="1"/>
  <c r="BQ345" i="7"/>
  <c r="BS283" i="7"/>
  <c r="BU400" i="7"/>
  <c r="BU402" i="7" s="1"/>
  <c r="BV400" i="7"/>
  <c r="BV402" i="7" s="1"/>
  <c r="BS402" i="7"/>
  <c r="BL373" i="7"/>
  <c r="BM373" i="7"/>
  <c r="BM399" i="7" s="1"/>
  <c r="BM419" i="7" s="1"/>
  <c r="BI399" i="7"/>
  <c r="BI419" i="7" s="1"/>
  <c r="BL421" i="7" s="1"/>
  <c r="CJ373" i="7"/>
  <c r="CJ399" i="7" s="1"/>
  <c r="CJ419" i="7" s="1"/>
  <c r="CL373" i="7"/>
  <c r="CL399" i="7" s="1"/>
  <c r="CL419" i="7" s="1"/>
  <c r="CK373" i="7"/>
  <c r="CK399" i="7" s="1"/>
  <c r="CK419" i="7" s="1"/>
  <c r="CH399" i="7"/>
  <c r="CH419" i="7" s="1"/>
  <c r="CK421" i="7" s="1"/>
  <c r="BP373" i="7" l="1"/>
  <c r="BQ373" i="7" s="1"/>
  <c r="BS373" i="7" s="1"/>
  <c r="BL399" i="7"/>
  <c r="BL419" i="7" s="1"/>
  <c r="BM421" i="7" s="1"/>
  <c r="BV283" i="7"/>
  <c r="BV345" i="7" s="1"/>
  <c r="BU283" i="7"/>
  <c r="BU345" i="7" s="1"/>
  <c r="BS345" i="7"/>
  <c r="T427" i="7"/>
  <c r="AN400" i="7"/>
  <c r="AN402" i="7" s="1"/>
  <c r="AN419" i="7" s="1"/>
  <c r="AO400" i="7"/>
  <c r="AO402" i="7" s="1"/>
  <c r="AL402" i="7"/>
  <c r="AL419" i="7" s="1"/>
  <c r="BO419" i="7"/>
  <c r="AE419" i="7"/>
  <c r="AW419" i="7"/>
  <c r="CL421" i="7"/>
  <c r="AO419" i="7"/>
  <c r="BP161" i="7"/>
  <c r="BF223" i="7"/>
  <c r="J421" i="7"/>
  <c r="BP369" i="7"/>
  <c r="BF399" i="7"/>
  <c r="BF419" i="7" l="1"/>
  <c r="BP399" i="7"/>
  <c r="BQ369" i="7"/>
  <c r="BG421" i="7"/>
  <c r="BI423" i="7"/>
  <c r="BP223" i="7"/>
  <c r="BP419" i="7" s="1"/>
  <c r="BP421" i="7" s="1"/>
  <c r="BQ161" i="7"/>
  <c r="AX427" i="7"/>
  <c r="T102" i="7"/>
  <c r="T103" i="7"/>
  <c r="T104" i="7"/>
  <c r="T105" i="7"/>
  <c r="T106" i="7"/>
  <c r="T107" i="7"/>
  <c r="T108" i="7"/>
  <c r="T123" i="7"/>
  <c r="T124" i="7"/>
  <c r="T125" i="7"/>
  <c r="T127" i="7"/>
  <c r="T128" i="7"/>
  <c r="T129" i="7"/>
  <c r="T130" i="7"/>
  <c r="T132" i="7"/>
  <c r="T133" i="7"/>
  <c r="T134" i="7"/>
  <c r="T135" i="7"/>
  <c r="T136" i="7"/>
  <c r="T137" i="7"/>
  <c r="T139" i="7"/>
  <c r="T138" i="7"/>
  <c r="T183" i="7"/>
  <c r="T185" i="7"/>
  <c r="T187" i="7"/>
  <c r="T199" i="7"/>
  <c r="T202" i="7"/>
  <c r="T204" i="7"/>
  <c r="T208" i="7"/>
  <c r="T213" i="7"/>
  <c r="T214" i="7"/>
  <c r="T215" i="7"/>
  <c r="T216" i="7"/>
  <c r="T217" i="7"/>
  <c r="T218" i="7"/>
  <c r="T224" i="7"/>
  <c r="T226" i="7"/>
  <c r="T227" i="7"/>
  <c r="T228" i="7"/>
  <c r="T232" i="7"/>
  <c r="T233" i="7"/>
  <c r="T234" i="7"/>
  <c r="T236" i="7"/>
  <c r="T238" i="7"/>
  <c r="T239" i="7"/>
  <c r="T182" i="7"/>
  <c r="T184" i="7"/>
  <c r="T186" i="7"/>
  <c r="T188" i="7"/>
  <c r="T196" i="7"/>
  <c r="T198" i="7"/>
  <c r="T245" i="7"/>
  <c r="T247" i="7"/>
  <c r="T249" i="7"/>
  <c r="T242" i="7"/>
  <c r="T244" i="7"/>
  <c r="T250" i="7"/>
  <c r="T253" i="7"/>
  <c r="T254" i="7"/>
  <c r="T255" i="7"/>
  <c r="T256" i="7"/>
  <c r="T257" i="7"/>
  <c r="T260" i="7"/>
  <c r="T262" i="7"/>
  <c r="T269" i="7"/>
  <c r="T270" i="7"/>
  <c r="T272" i="7"/>
  <c r="T281" i="7"/>
  <c r="T282" i="7"/>
  <c r="T287" i="7"/>
  <c r="T297" i="7"/>
  <c r="T289" i="7"/>
  <c r="T292" i="7"/>
  <c r="T294" i="7"/>
  <c r="T299" i="7"/>
  <c r="T301" i="7"/>
  <c r="T303" i="7"/>
  <c r="T305" i="7"/>
  <c r="T309" i="7"/>
  <c r="T310" i="7"/>
  <c r="T311" i="7"/>
  <c r="T314" i="7"/>
  <c r="T315" i="7"/>
  <c r="T316" i="7"/>
  <c r="T318" i="7"/>
  <c r="T321" i="7"/>
  <c r="T322" i="7"/>
  <c r="T325" i="7"/>
  <c r="T326" i="7"/>
  <c r="T327" i="7"/>
  <c r="T331" i="7"/>
  <c r="T332" i="7"/>
  <c r="T334" i="7"/>
  <c r="T335" i="7"/>
  <c r="T337" i="7"/>
  <c r="T338" i="7"/>
  <c r="T339" i="7"/>
  <c r="T341" i="7"/>
  <c r="T350" i="7"/>
  <c r="T357" i="7"/>
  <c r="T361" i="7"/>
  <c r="T364" i="7"/>
  <c r="T366" i="7"/>
  <c r="T370" i="7"/>
  <c r="T372" i="7"/>
  <c r="T377" i="7"/>
  <c r="T381" i="7"/>
  <c r="T384" i="7"/>
  <c r="T388" i="7"/>
  <c r="T392" i="7"/>
  <c r="T400" i="7"/>
  <c r="T403" i="7"/>
  <c r="T404" i="7"/>
  <c r="T405" i="7"/>
  <c r="T406" i="7"/>
  <c r="T411" i="7"/>
  <c r="T416" i="7"/>
  <c r="T346" i="7"/>
  <c r="T352" i="7"/>
  <c r="T355" i="7"/>
  <c r="T358" i="7"/>
  <c r="T363" i="7"/>
  <c r="T365" i="7"/>
  <c r="T367" i="7"/>
  <c r="T382" i="7"/>
  <c r="T386" i="7"/>
  <c r="T390" i="7"/>
  <c r="T394" i="7"/>
  <c r="T412" i="7"/>
  <c r="T408" i="7"/>
  <c r="T401" i="7"/>
  <c r="T398" i="7"/>
  <c r="T396" i="7"/>
  <c r="T393" i="7"/>
  <c r="T389" i="7"/>
  <c r="T385" i="7"/>
  <c r="T379" i="7"/>
  <c r="T374" i="7"/>
  <c r="T354" i="7"/>
  <c r="T342" i="7"/>
  <c r="T336" i="7"/>
  <c r="T328" i="7"/>
  <c r="T317" i="7"/>
  <c r="T304" i="7"/>
  <c r="T300" i="7"/>
  <c r="T387" i="7"/>
  <c r="T380" i="7"/>
  <c r="T368" i="7"/>
  <c r="T362" i="7"/>
  <c r="T356" i="7"/>
  <c r="T353" i="7"/>
  <c r="T333" i="7"/>
  <c r="T324" i="7"/>
  <c r="T320" i="7"/>
  <c r="T312" i="7"/>
  <c r="T295" i="7"/>
  <c r="T285" i="7"/>
  <c r="T258" i="7"/>
  <c r="T296" i="7"/>
  <c r="T291" i="7"/>
  <c r="T290" i="7"/>
  <c r="T286" i="7"/>
  <c r="T283" i="7"/>
  <c r="T279" i="7"/>
  <c r="T277" i="7"/>
  <c r="T275" i="7"/>
  <c r="T273" i="7"/>
  <c r="T266" i="7"/>
  <c r="T264" i="7"/>
  <c r="T261" i="7"/>
  <c r="T251" i="7"/>
  <c r="T241" i="7"/>
  <c r="T221" i="7"/>
  <c r="T219" i="7"/>
  <c r="T211" i="7"/>
  <c r="T209" i="7"/>
  <c r="T206" i="7"/>
  <c r="T248" i="7"/>
  <c r="T240" i="7"/>
  <c r="T237" i="7"/>
  <c r="T231" i="7"/>
  <c r="T229" i="7"/>
  <c r="T203" i="7"/>
  <c r="T200" i="7"/>
  <c r="T181" i="7"/>
  <c r="T180" i="7"/>
  <c r="T179" i="7"/>
  <c r="T178" i="7"/>
  <c r="T177" i="7"/>
  <c r="T176" i="7"/>
  <c r="T175" i="7"/>
  <c r="T174" i="7"/>
  <c r="T173" i="7"/>
  <c r="T172" i="7"/>
  <c r="T171" i="7"/>
  <c r="T166" i="7"/>
  <c r="T164" i="7"/>
  <c r="T160" i="7"/>
  <c r="T158" i="7"/>
  <c r="T156" i="7"/>
  <c r="T170" i="7"/>
  <c r="T169" i="7"/>
  <c r="T168" i="7"/>
  <c r="T167" i="7"/>
  <c r="T163" i="7"/>
  <c r="T155" i="7"/>
  <c r="T153" i="7"/>
  <c r="T151" i="7"/>
  <c r="T149" i="7"/>
  <c r="T147" i="7"/>
  <c r="T145" i="7"/>
  <c r="T143" i="7"/>
  <c r="T141" i="7"/>
  <c r="T126" i="7"/>
  <c r="T121" i="7"/>
  <c r="T119" i="7"/>
  <c r="T117" i="7"/>
  <c r="T131" i="7"/>
  <c r="T113" i="7"/>
  <c r="T111" i="7"/>
  <c r="T109" i="7"/>
  <c r="T409" i="7"/>
  <c r="T415" i="7"/>
  <c r="T414" i="7"/>
  <c r="T407" i="7"/>
  <c r="T397" i="7"/>
  <c r="T395" i="7"/>
  <c r="T378" i="7"/>
  <c r="T373" i="7"/>
  <c r="T371" i="7"/>
  <c r="T351" i="7"/>
  <c r="T343" i="7"/>
  <c r="T340" i="7"/>
  <c r="T329" i="7"/>
  <c r="T319" i="7"/>
  <c r="T307" i="7"/>
  <c r="T302" i="7"/>
  <c r="T391" i="7"/>
  <c r="T383" i="7"/>
  <c r="T376" i="7"/>
  <c r="T375" i="7"/>
  <c r="T360" i="7"/>
  <c r="T359" i="7"/>
  <c r="T349" i="7"/>
  <c r="T348" i="7"/>
  <c r="T347" i="7"/>
  <c r="T344" i="7"/>
  <c r="T330" i="7"/>
  <c r="T323" i="7"/>
  <c r="T313" i="7"/>
  <c r="T298" i="7"/>
  <c r="T293" i="7"/>
  <c r="T284" i="7"/>
  <c r="T268" i="7"/>
  <c r="T252" i="7"/>
  <c r="T288" i="7"/>
  <c r="T280" i="7"/>
  <c r="T278" i="7"/>
  <c r="T276" i="7"/>
  <c r="T274" i="7"/>
  <c r="T271" i="7"/>
  <c r="T265" i="7"/>
  <c r="T263" i="7"/>
  <c r="T259" i="7"/>
  <c r="T222" i="7"/>
  <c r="T220" i="7"/>
  <c r="T212" i="7"/>
  <c r="T210" i="7"/>
  <c r="T207" i="7"/>
  <c r="T205" i="7"/>
  <c r="T246" i="7"/>
  <c r="T235" i="7"/>
  <c r="T230" i="7"/>
  <c r="T225" i="7"/>
  <c r="T201" i="7"/>
  <c r="T165" i="7"/>
  <c r="T197" i="7"/>
  <c r="T195" i="7"/>
  <c r="T194" i="7"/>
  <c r="T193" i="7"/>
  <c r="T192" i="7"/>
  <c r="T191" i="7"/>
  <c r="T190" i="7"/>
  <c r="T189" i="7"/>
  <c r="T159" i="7"/>
  <c r="T157" i="7"/>
  <c r="T162" i="7"/>
  <c r="T154" i="7"/>
  <c r="T152" i="7"/>
  <c r="T150" i="7"/>
  <c r="T148" i="7"/>
  <c r="T146" i="7"/>
  <c r="T144" i="7"/>
  <c r="T142" i="7"/>
  <c r="T140" i="7"/>
  <c r="T122" i="7"/>
  <c r="T120" i="7"/>
  <c r="T118" i="7"/>
  <c r="T116" i="7"/>
  <c r="T115" i="7"/>
  <c r="T114" i="7"/>
  <c r="T112" i="7"/>
  <c r="T110" i="7"/>
  <c r="T101" i="7"/>
  <c r="T161" i="7"/>
  <c r="T369" i="7"/>
  <c r="AF427" i="7"/>
  <c r="BV373" i="7"/>
  <c r="BU373" i="7"/>
  <c r="AF13" i="7" l="1"/>
  <c r="AF15" i="7"/>
  <c r="AF17" i="7"/>
  <c r="AF19" i="7"/>
  <c r="AF21" i="7"/>
  <c r="AF23" i="7"/>
  <c r="AF25" i="7"/>
  <c r="AF27" i="7"/>
  <c r="AF29" i="7"/>
  <c r="AF31" i="7"/>
  <c r="AF33" i="7"/>
  <c r="AF35" i="7"/>
  <c r="AF37" i="7"/>
  <c r="AF39" i="7"/>
  <c r="AF42" i="7"/>
  <c r="AF44" i="7"/>
  <c r="AF46" i="7"/>
  <c r="AF48" i="7"/>
  <c r="AF50" i="7"/>
  <c r="AF52" i="7"/>
  <c r="AF54" i="7"/>
  <c r="AF56" i="7"/>
  <c r="AF58" i="7"/>
  <c r="AF60" i="7"/>
  <c r="AF62" i="7"/>
  <c r="AF64" i="7"/>
  <c r="AF66" i="7"/>
  <c r="AF68" i="7"/>
  <c r="AF70" i="7"/>
  <c r="AF72" i="7"/>
  <c r="AF74" i="7"/>
  <c r="AF76" i="7"/>
  <c r="AF78" i="7"/>
  <c r="AF80" i="7"/>
  <c r="AF82" i="7"/>
  <c r="AF84" i="7"/>
  <c r="AF86" i="7"/>
  <c r="AF88" i="7"/>
  <c r="AF90" i="7"/>
  <c r="AF92" i="7"/>
  <c r="AF95" i="7"/>
  <c r="AF97" i="7"/>
  <c r="AF99" i="7"/>
  <c r="AF102" i="7"/>
  <c r="AF103" i="7"/>
  <c r="AF104" i="7"/>
  <c r="AF105" i="7"/>
  <c r="AF106" i="7"/>
  <c r="AF107" i="7"/>
  <c r="AF108" i="7"/>
  <c r="AF123" i="7"/>
  <c r="AF124" i="7"/>
  <c r="AF125" i="7"/>
  <c r="AF127" i="7"/>
  <c r="AF128" i="7"/>
  <c r="AF129" i="7"/>
  <c r="AF130" i="7"/>
  <c r="AF132" i="7"/>
  <c r="AF133" i="7"/>
  <c r="AF134" i="7"/>
  <c r="AF135" i="7"/>
  <c r="AF136" i="7"/>
  <c r="AF138" i="7"/>
  <c r="AF137" i="7"/>
  <c r="AF139" i="7"/>
  <c r="AF182" i="7"/>
  <c r="AF184" i="7"/>
  <c r="AF186" i="7"/>
  <c r="AF188" i="7"/>
  <c r="AF196" i="7"/>
  <c r="AF198" i="7"/>
  <c r="AF199" i="7"/>
  <c r="AF202" i="7"/>
  <c r="AF203" i="7"/>
  <c r="AF207" i="7"/>
  <c r="AF208" i="7"/>
  <c r="AF213" i="7"/>
  <c r="AF214" i="7"/>
  <c r="AF215" i="7"/>
  <c r="AF216" i="7"/>
  <c r="AF217" i="7"/>
  <c r="AF218" i="7"/>
  <c r="AF225" i="7"/>
  <c r="AF226" i="7"/>
  <c r="AF227" i="7"/>
  <c r="AF231" i="7"/>
  <c r="AF232" i="7"/>
  <c r="AF233" i="7"/>
  <c r="AF235" i="7"/>
  <c r="AF237" i="7"/>
  <c r="AF183" i="7"/>
  <c r="AF185" i="7"/>
  <c r="AF187" i="7"/>
  <c r="AF204" i="7"/>
  <c r="AF241" i="7"/>
  <c r="AF244" i="7"/>
  <c r="AF246" i="7"/>
  <c r="AF248" i="7"/>
  <c r="AF252" i="7"/>
  <c r="AF253" i="7"/>
  <c r="AF254" i="7"/>
  <c r="AF255" i="7"/>
  <c r="AF256" i="7"/>
  <c r="AF257" i="7"/>
  <c r="AF259" i="7"/>
  <c r="AF261" i="7"/>
  <c r="AF266" i="7"/>
  <c r="AF268" i="7"/>
  <c r="AF269" i="7"/>
  <c r="AF271" i="7"/>
  <c r="AF272" i="7"/>
  <c r="AF280" i="7"/>
  <c r="AF281" i="7"/>
  <c r="AF284" i="7"/>
  <c r="AF293" i="7"/>
  <c r="AF297" i="7"/>
  <c r="AF286" i="7"/>
  <c r="AF289" i="7"/>
  <c r="AF290" i="7"/>
  <c r="AF300" i="7"/>
  <c r="AF302" i="7"/>
  <c r="AF304" i="7"/>
  <c r="AF307" i="7"/>
  <c r="AF309" i="7"/>
  <c r="AF310" i="7"/>
  <c r="AF311" i="7"/>
  <c r="AF313" i="7"/>
  <c r="AF315" i="7"/>
  <c r="AF317" i="7"/>
  <c r="AF319" i="7"/>
  <c r="AF320" i="7"/>
  <c r="AF324" i="7"/>
  <c r="AF326" i="7"/>
  <c r="AF329" i="7"/>
  <c r="AF330" i="7"/>
  <c r="AF333" i="7"/>
  <c r="AF339" i="7"/>
  <c r="AF341" i="7"/>
  <c r="AF343" i="7"/>
  <c r="AF344" i="7"/>
  <c r="AF351" i="7"/>
  <c r="AF354" i="7"/>
  <c r="AF361" i="7"/>
  <c r="AF371" i="7"/>
  <c r="AF373" i="7"/>
  <c r="AF374" i="7"/>
  <c r="AF378" i="7"/>
  <c r="AF379" i="7"/>
  <c r="AF385" i="7"/>
  <c r="AF389" i="7"/>
  <c r="AF393" i="7"/>
  <c r="AF395" i="7"/>
  <c r="AF396" i="7"/>
  <c r="AF400" i="7"/>
  <c r="AF407" i="7"/>
  <c r="AF408" i="7"/>
  <c r="AF409" i="7"/>
  <c r="AF412" i="7"/>
  <c r="AF416" i="7"/>
  <c r="AF347" i="7"/>
  <c r="AF348" i="7"/>
  <c r="AF349" i="7"/>
  <c r="AF353" i="7"/>
  <c r="AF356" i="7"/>
  <c r="AF363" i="7"/>
  <c r="AF368" i="7"/>
  <c r="AF376" i="7"/>
  <c r="AF380" i="7"/>
  <c r="AF383" i="7"/>
  <c r="AF387" i="7"/>
  <c r="AF391" i="7"/>
  <c r="AF415" i="7"/>
  <c r="AF411" i="7"/>
  <c r="AF397" i="7"/>
  <c r="AF392" i="7"/>
  <c r="AF388" i="7"/>
  <c r="AF384" i="7"/>
  <c r="AF366" i="7"/>
  <c r="AF364" i="7"/>
  <c r="AF357" i="7"/>
  <c r="AF340" i="7"/>
  <c r="AF327" i="7"/>
  <c r="AF316" i="7"/>
  <c r="AF303" i="7"/>
  <c r="AF299" i="7"/>
  <c r="AF386" i="7"/>
  <c r="AF367" i="7"/>
  <c r="AF362" i="7"/>
  <c r="AF355" i="7"/>
  <c r="AF352" i="7"/>
  <c r="AF332" i="7"/>
  <c r="AF331" i="7"/>
  <c r="AF323" i="7"/>
  <c r="AF314" i="7"/>
  <c r="AF295" i="7"/>
  <c r="AF287" i="7"/>
  <c r="AF285" i="7"/>
  <c r="AF296" i="7"/>
  <c r="AF292" i="7"/>
  <c r="AF291" i="7"/>
  <c r="AF283" i="7"/>
  <c r="AF278" i="7"/>
  <c r="AF276" i="7"/>
  <c r="AF274" i="7"/>
  <c r="AF265" i="7"/>
  <c r="AF263" i="7"/>
  <c r="AF260" i="7"/>
  <c r="AF201" i="7"/>
  <c r="AF200" i="7"/>
  <c r="AF250" i="7"/>
  <c r="AF240" i="7"/>
  <c r="AF236" i="7"/>
  <c r="AF230" i="7"/>
  <c r="AF228" i="7"/>
  <c r="AF222" i="7"/>
  <c r="AF221" i="7"/>
  <c r="AF220" i="7"/>
  <c r="AF219" i="7"/>
  <c r="AF212" i="7"/>
  <c r="AF211" i="7"/>
  <c r="AF210" i="7"/>
  <c r="AF209" i="7"/>
  <c r="AF206" i="7"/>
  <c r="AF205" i="7"/>
  <c r="AF166" i="7"/>
  <c r="AF164" i="7"/>
  <c r="AF181" i="7"/>
  <c r="AF180" i="7"/>
  <c r="AF179" i="7"/>
  <c r="AF178" i="7"/>
  <c r="AF177" i="7"/>
  <c r="AF176" i="7"/>
  <c r="AF175" i="7"/>
  <c r="AF174" i="7"/>
  <c r="AF173" i="7"/>
  <c r="AF172" i="7"/>
  <c r="AF171" i="7"/>
  <c r="AF169" i="7"/>
  <c r="AF168" i="7"/>
  <c r="AF167" i="7"/>
  <c r="AF126" i="7"/>
  <c r="AF122" i="7"/>
  <c r="AF121" i="7"/>
  <c r="AF120" i="7"/>
  <c r="AF119" i="7"/>
  <c r="AF118" i="7"/>
  <c r="AF117" i="7"/>
  <c r="AF116" i="7"/>
  <c r="AF101" i="7"/>
  <c r="AF98" i="7"/>
  <c r="AF94" i="7"/>
  <c r="AF87" i="7"/>
  <c r="AF79" i="7"/>
  <c r="AF71" i="7"/>
  <c r="AF63" i="7"/>
  <c r="AF55" i="7"/>
  <c r="AF47" i="7"/>
  <c r="AF91" i="7"/>
  <c r="AF85" i="7"/>
  <c r="AF77" i="7"/>
  <c r="AF69" i="7"/>
  <c r="AF61" i="7"/>
  <c r="AF53" i="7"/>
  <c r="AF45" i="7"/>
  <c r="AF34" i="7"/>
  <c r="AF26" i="7"/>
  <c r="AF18" i="7"/>
  <c r="AF40" i="7"/>
  <c r="AF36" i="7"/>
  <c r="AF28" i="7"/>
  <c r="AF20" i="7"/>
  <c r="AF12" i="7"/>
  <c r="AF404" i="7"/>
  <c r="AF414" i="7"/>
  <c r="AF406" i="7"/>
  <c r="AF405" i="7"/>
  <c r="AF403" i="7"/>
  <c r="AF401" i="7"/>
  <c r="AF398" i="7"/>
  <c r="AF381" i="7"/>
  <c r="AF377" i="7"/>
  <c r="AF372" i="7"/>
  <c r="AF370" i="7"/>
  <c r="AF350" i="7"/>
  <c r="AF342" i="7"/>
  <c r="AF338" i="7"/>
  <c r="AF337" i="7"/>
  <c r="AF336" i="7"/>
  <c r="AF328" i="7"/>
  <c r="AF318" i="7"/>
  <c r="AF305" i="7"/>
  <c r="AF301" i="7"/>
  <c r="AF394" i="7"/>
  <c r="AF390" i="7"/>
  <c r="AF382" i="7"/>
  <c r="AF375" i="7"/>
  <c r="AF365" i="7"/>
  <c r="AF360" i="7"/>
  <c r="AF359" i="7"/>
  <c r="AF358" i="7"/>
  <c r="AF346" i="7"/>
  <c r="AF335" i="7"/>
  <c r="AF334" i="7"/>
  <c r="AF325" i="7"/>
  <c r="AF322" i="7"/>
  <c r="AF321" i="7"/>
  <c r="AF312" i="7"/>
  <c r="AF298" i="7"/>
  <c r="AF282" i="7"/>
  <c r="AF258" i="7"/>
  <c r="AF251" i="7"/>
  <c r="AF294" i="7"/>
  <c r="AF288" i="7"/>
  <c r="AF279" i="7"/>
  <c r="AF277" i="7"/>
  <c r="AF275" i="7"/>
  <c r="AF273" i="7"/>
  <c r="AF270" i="7"/>
  <c r="AF264" i="7"/>
  <c r="AF262" i="7"/>
  <c r="AF249" i="7"/>
  <c r="AF247" i="7"/>
  <c r="AF245" i="7"/>
  <c r="AF242" i="7"/>
  <c r="AF239" i="7"/>
  <c r="AF238" i="7"/>
  <c r="AF234" i="7"/>
  <c r="AF229" i="7"/>
  <c r="AF224" i="7"/>
  <c r="AF197" i="7"/>
  <c r="AF195" i="7"/>
  <c r="AF194" i="7"/>
  <c r="AF193" i="7"/>
  <c r="AF192" i="7"/>
  <c r="AF191" i="7"/>
  <c r="AF190" i="7"/>
  <c r="AF189" i="7"/>
  <c r="AF165" i="7"/>
  <c r="AF163" i="7"/>
  <c r="AF162" i="7"/>
  <c r="AF170" i="7"/>
  <c r="AF160" i="7"/>
  <c r="AF159" i="7"/>
  <c r="AF158" i="7"/>
  <c r="AF157" i="7"/>
  <c r="AF156" i="7"/>
  <c r="AF155" i="7"/>
  <c r="AF154" i="7"/>
  <c r="AF153" i="7"/>
  <c r="AF152" i="7"/>
  <c r="AF151" i="7"/>
  <c r="AF150" i="7"/>
  <c r="AF149" i="7"/>
  <c r="AF148" i="7"/>
  <c r="AF147" i="7"/>
  <c r="AF146" i="7"/>
  <c r="AF145" i="7"/>
  <c r="AF144" i="7"/>
  <c r="AF143" i="7"/>
  <c r="AF142" i="7"/>
  <c r="AF141" i="7"/>
  <c r="AF140" i="7"/>
  <c r="AF131" i="7"/>
  <c r="AF114" i="7"/>
  <c r="AF113" i="7"/>
  <c r="AF112" i="7"/>
  <c r="AF111" i="7"/>
  <c r="AF110" i="7"/>
  <c r="AF109" i="7"/>
  <c r="AF96" i="7"/>
  <c r="AF115" i="7"/>
  <c r="AF83" i="7"/>
  <c r="AF75" i="7"/>
  <c r="AF67" i="7"/>
  <c r="AF59" i="7"/>
  <c r="AF51" i="7"/>
  <c r="AF43" i="7"/>
  <c r="AF93" i="7"/>
  <c r="AF89" i="7"/>
  <c r="AF81" i="7"/>
  <c r="AF73" i="7"/>
  <c r="AF65" i="7"/>
  <c r="AF57" i="7"/>
  <c r="AF49" i="7"/>
  <c r="AF41" i="7"/>
  <c r="AF38" i="7"/>
  <c r="AF30" i="7"/>
  <c r="AF22" i="7"/>
  <c r="AF14" i="7"/>
  <c r="AF32" i="7"/>
  <c r="AF24" i="7"/>
  <c r="AF16" i="7"/>
  <c r="AF161" i="7"/>
  <c r="AF369" i="7"/>
  <c r="V369" i="7"/>
  <c r="W369" i="7"/>
  <c r="V101" i="7"/>
  <c r="T223" i="7"/>
  <c r="W101" i="7"/>
  <c r="V112" i="7"/>
  <c r="W112" i="7"/>
  <c r="V115" i="7"/>
  <c r="W115" i="7"/>
  <c r="V118" i="7"/>
  <c r="W118" i="7"/>
  <c r="V122" i="7"/>
  <c r="W122" i="7"/>
  <c r="V142" i="7"/>
  <c r="W142" i="7"/>
  <c r="V146" i="7"/>
  <c r="W146" i="7"/>
  <c r="V150" i="7"/>
  <c r="W150" i="7"/>
  <c r="V154" i="7"/>
  <c r="W154" i="7"/>
  <c r="V157" i="7"/>
  <c r="W157" i="7"/>
  <c r="V189" i="7"/>
  <c r="W189" i="7"/>
  <c r="V191" i="7"/>
  <c r="W191" i="7"/>
  <c r="V193" i="7"/>
  <c r="W193" i="7"/>
  <c r="V195" i="7"/>
  <c r="W195" i="7"/>
  <c r="W165" i="7"/>
  <c r="V165" i="7"/>
  <c r="V225" i="7"/>
  <c r="W225" i="7"/>
  <c r="V235" i="7"/>
  <c r="W235" i="7"/>
  <c r="V205" i="7"/>
  <c r="W205" i="7"/>
  <c r="V210" i="7"/>
  <c r="W210" i="7"/>
  <c r="V220" i="7"/>
  <c r="W220" i="7"/>
  <c r="V259" i="7"/>
  <c r="W259" i="7"/>
  <c r="V265" i="7"/>
  <c r="W265" i="7"/>
  <c r="V274" i="7"/>
  <c r="W274" i="7"/>
  <c r="V278" i="7"/>
  <c r="W278" i="7"/>
  <c r="V288" i="7"/>
  <c r="W288" i="7"/>
  <c r="V268" i="7"/>
  <c r="T345" i="7"/>
  <c r="W268" i="7"/>
  <c r="W293" i="7"/>
  <c r="V293" i="7"/>
  <c r="V313" i="7"/>
  <c r="W313" i="7"/>
  <c r="V330" i="7"/>
  <c r="W330" i="7"/>
  <c r="V347" i="7"/>
  <c r="W347" i="7"/>
  <c r="V349" i="7"/>
  <c r="W349" i="7"/>
  <c r="V360" i="7"/>
  <c r="W360" i="7"/>
  <c r="W376" i="7"/>
  <c r="V376" i="7"/>
  <c r="W391" i="7"/>
  <c r="V391" i="7"/>
  <c r="V307" i="7"/>
  <c r="W307" i="7"/>
  <c r="V329" i="7"/>
  <c r="W329" i="7"/>
  <c r="V343" i="7"/>
  <c r="W343" i="7"/>
  <c r="V371" i="7"/>
  <c r="W371" i="7"/>
  <c r="V378" i="7"/>
  <c r="W378" i="7"/>
  <c r="V395" i="7"/>
  <c r="W395" i="7"/>
  <c r="V407" i="7"/>
  <c r="W407" i="7"/>
  <c r="V415" i="7"/>
  <c r="W415" i="7"/>
  <c r="V111" i="7"/>
  <c r="W111" i="7"/>
  <c r="V131" i="7"/>
  <c r="W131" i="7"/>
  <c r="V119" i="7"/>
  <c r="W119" i="7"/>
  <c r="V126" i="7"/>
  <c r="W126" i="7"/>
  <c r="V143" i="7"/>
  <c r="W143" i="7"/>
  <c r="V147" i="7"/>
  <c r="W147" i="7"/>
  <c r="V151" i="7"/>
  <c r="W151" i="7"/>
  <c r="V155" i="7"/>
  <c r="W155" i="7"/>
  <c r="V167" i="7"/>
  <c r="W167" i="7"/>
  <c r="V169" i="7"/>
  <c r="W169" i="7"/>
  <c r="V156" i="7"/>
  <c r="W156" i="7"/>
  <c r="V160" i="7"/>
  <c r="W160" i="7"/>
  <c r="V166" i="7"/>
  <c r="W166" i="7"/>
  <c r="V172" i="7"/>
  <c r="W172" i="7"/>
  <c r="V174" i="7"/>
  <c r="W174" i="7"/>
  <c r="V176" i="7"/>
  <c r="W176" i="7"/>
  <c r="V178" i="7"/>
  <c r="W178" i="7"/>
  <c r="V180" i="7"/>
  <c r="W180" i="7"/>
  <c r="V200" i="7"/>
  <c r="W200" i="7"/>
  <c r="V229" i="7"/>
  <c r="W229" i="7"/>
  <c r="V237" i="7"/>
  <c r="W237" i="7"/>
  <c r="V248" i="7"/>
  <c r="W248" i="7"/>
  <c r="V209" i="7"/>
  <c r="W209" i="7"/>
  <c r="V219" i="7"/>
  <c r="W219" i="7"/>
  <c r="W241" i="7"/>
  <c r="V241" i="7"/>
  <c r="V261" i="7"/>
  <c r="W261" i="7"/>
  <c r="V266" i="7"/>
  <c r="W266" i="7"/>
  <c r="V275" i="7"/>
  <c r="W275" i="7"/>
  <c r="V279" i="7"/>
  <c r="W279" i="7"/>
  <c r="V286" i="7"/>
  <c r="W286" i="7"/>
  <c r="V291" i="7"/>
  <c r="W291" i="7"/>
  <c r="V258" i="7"/>
  <c r="W258" i="7"/>
  <c r="V312" i="7"/>
  <c r="W312" i="7"/>
  <c r="V324" i="7"/>
  <c r="W324" i="7"/>
  <c r="V353" i="7"/>
  <c r="W353" i="7"/>
  <c r="V362" i="7"/>
  <c r="W362" i="7"/>
  <c r="V380" i="7"/>
  <c r="W380" i="7"/>
  <c r="V300" i="7"/>
  <c r="W300" i="7"/>
  <c r="V317" i="7"/>
  <c r="W317" i="7"/>
  <c r="V336" i="7"/>
  <c r="W336" i="7"/>
  <c r="V354" i="7"/>
  <c r="W354" i="7"/>
  <c r="V379" i="7"/>
  <c r="W379" i="7"/>
  <c r="V389" i="7"/>
  <c r="W389" i="7"/>
  <c r="V396" i="7"/>
  <c r="W396" i="7"/>
  <c r="V401" i="7"/>
  <c r="W401" i="7"/>
  <c r="V408" i="7"/>
  <c r="W408" i="7"/>
  <c r="V390" i="7"/>
  <c r="W390" i="7"/>
  <c r="V382" i="7"/>
  <c r="W382" i="7"/>
  <c r="V365" i="7"/>
  <c r="W365" i="7"/>
  <c r="V358" i="7"/>
  <c r="W358" i="7"/>
  <c r="V352" i="7"/>
  <c r="W352" i="7"/>
  <c r="W411" i="7"/>
  <c r="T413" i="7"/>
  <c r="V411" i="7"/>
  <c r="W405" i="7"/>
  <c r="V405" i="7"/>
  <c r="W403" i="7"/>
  <c r="V403" i="7"/>
  <c r="T410" i="7"/>
  <c r="V392" i="7"/>
  <c r="W392" i="7"/>
  <c r="V384" i="7"/>
  <c r="W384" i="7"/>
  <c r="V377" i="7"/>
  <c r="W377" i="7"/>
  <c r="V370" i="7"/>
  <c r="W370" i="7"/>
  <c r="V364" i="7"/>
  <c r="W364" i="7"/>
  <c r="V357" i="7"/>
  <c r="W357" i="7"/>
  <c r="V341" i="7"/>
  <c r="W341" i="7"/>
  <c r="V338" i="7"/>
  <c r="W338" i="7"/>
  <c r="V335" i="7"/>
  <c r="W335" i="7"/>
  <c r="V332" i="7"/>
  <c r="W332" i="7"/>
  <c r="V327" i="7"/>
  <c r="W327" i="7"/>
  <c r="V325" i="7"/>
  <c r="W325" i="7"/>
  <c r="V321" i="7"/>
  <c r="W321" i="7"/>
  <c r="V316" i="7"/>
  <c r="W316" i="7"/>
  <c r="V314" i="7"/>
  <c r="W314" i="7"/>
  <c r="V310" i="7"/>
  <c r="W310" i="7"/>
  <c r="V305" i="7"/>
  <c r="W305" i="7"/>
  <c r="V301" i="7"/>
  <c r="W301" i="7"/>
  <c r="V294" i="7"/>
  <c r="W294" i="7"/>
  <c r="V289" i="7"/>
  <c r="W289" i="7"/>
  <c r="V287" i="7"/>
  <c r="W287" i="7"/>
  <c r="V281" i="7"/>
  <c r="W281" i="7"/>
  <c r="V270" i="7"/>
  <c r="W270" i="7"/>
  <c r="V262" i="7"/>
  <c r="W262" i="7"/>
  <c r="V257" i="7"/>
  <c r="W257" i="7"/>
  <c r="V255" i="7"/>
  <c r="W255" i="7"/>
  <c r="V253" i="7"/>
  <c r="W253" i="7"/>
  <c r="V244" i="7"/>
  <c r="W244" i="7"/>
  <c r="T267" i="7"/>
  <c r="V249" i="7"/>
  <c r="W249" i="7"/>
  <c r="V245" i="7"/>
  <c r="W245" i="7"/>
  <c r="V196" i="7"/>
  <c r="W196" i="7"/>
  <c r="V186" i="7"/>
  <c r="W186" i="7"/>
  <c r="V182" i="7"/>
  <c r="W182" i="7"/>
  <c r="W238" i="7"/>
  <c r="V238" i="7"/>
  <c r="W234" i="7"/>
  <c r="V234" i="7"/>
  <c r="W232" i="7"/>
  <c r="V232" i="7"/>
  <c r="W227" i="7"/>
  <c r="V227" i="7"/>
  <c r="W224" i="7"/>
  <c r="V224" i="7"/>
  <c r="T243" i="7"/>
  <c r="W217" i="7"/>
  <c r="V217" i="7"/>
  <c r="W215" i="7"/>
  <c r="V215" i="7"/>
  <c r="W213" i="7"/>
  <c r="V213" i="7"/>
  <c r="W204" i="7"/>
  <c r="V204" i="7"/>
  <c r="W199" i="7"/>
  <c r="V199" i="7"/>
  <c r="V185" i="7"/>
  <c r="W185" i="7"/>
  <c r="V138" i="7"/>
  <c r="W138" i="7"/>
  <c r="W137" i="7"/>
  <c r="V137" i="7"/>
  <c r="W135" i="7"/>
  <c r="V135" i="7"/>
  <c r="W133" i="7"/>
  <c r="V133" i="7"/>
  <c r="W130" i="7"/>
  <c r="V130" i="7"/>
  <c r="W128" i="7"/>
  <c r="V128" i="7"/>
  <c r="W125" i="7"/>
  <c r="V125" i="7"/>
  <c r="W123" i="7"/>
  <c r="V123" i="7"/>
  <c r="W107" i="7"/>
  <c r="V107" i="7"/>
  <c r="W105" i="7"/>
  <c r="V105" i="7"/>
  <c r="W103" i="7"/>
  <c r="V103" i="7"/>
  <c r="AX102" i="7"/>
  <c r="AX103" i="7"/>
  <c r="AX104" i="7"/>
  <c r="AX105" i="7"/>
  <c r="AX106" i="7"/>
  <c r="AX107" i="7"/>
  <c r="AX108" i="7"/>
  <c r="AX123" i="7"/>
  <c r="AX124" i="7"/>
  <c r="AX125" i="7"/>
  <c r="AX127" i="7"/>
  <c r="AX128" i="7"/>
  <c r="AX129" i="7"/>
  <c r="AX130" i="7"/>
  <c r="AX132" i="7"/>
  <c r="AX133" i="7"/>
  <c r="AX134" i="7"/>
  <c r="AX135" i="7"/>
  <c r="AX136" i="7"/>
  <c r="AX138" i="7"/>
  <c r="AX137" i="7"/>
  <c r="AX139" i="7"/>
  <c r="AX182" i="7"/>
  <c r="AX184" i="7"/>
  <c r="AX186" i="7"/>
  <c r="AX188" i="7"/>
  <c r="AX196" i="7"/>
  <c r="AX198" i="7"/>
  <c r="AX199" i="7"/>
  <c r="AX202" i="7"/>
  <c r="AX203" i="7"/>
  <c r="AX207" i="7"/>
  <c r="AX208" i="7"/>
  <c r="AX213" i="7"/>
  <c r="AX214" i="7"/>
  <c r="AX215" i="7"/>
  <c r="AX216" i="7"/>
  <c r="AX217" i="7"/>
  <c r="AX218" i="7"/>
  <c r="AX225" i="7"/>
  <c r="AX226" i="7"/>
  <c r="AX227" i="7"/>
  <c r="AX231" i="7"/>
  <c r="AX232" i="7"/>
  <c r="AX233" i="7"/>
  <c r="AX235" i="7"/>
  <c r="AX237" i="7"/>
  <c r="AX183" i="7"/>
  <c r="AX185" i="7"/>
  <c r="AX187" i="7"/>
  <c r="AX241" i="7"/>
  <c r="AX244" i="7"/>
  <c r="AX246" i="7"/>
  <c r="AX248" i="7"/>
  <c r="AX252" i="7"/>
  <c r="AX253" i="7"/>
  <c r="AX254" i="7"/>
  <c r="AX255" i="7"/>
  <c r="AX256" i="7"/>
  <c r="AX257" i="7"/>
  <c r="AX259" i="7"/>
  <c r="AX261" i="7"/>
  <c r="AX266" i="7"/>
  <c r="AX268" i="7"/>
  <c r="AX269" i="7"/>
  <c r="AX271" i="7"/>
  <c r="AX272" i="7"/>
  <c r="AX280" i="7"/>
  <c r="AX281" i="7"/>
  <c r="AX284" i="7"/>
  <c r="AX293" i="7"/>
  <c r="AX297" i="7"/>
  <c r="AX286" i="7"/>
  <c r="AX289" i="7"/>
  <c r="AX290" i="7"/>
  <c r="AX300" i="7"/>
  <c r="AX302" i="7"/>
  <c r="AX304" i="7"/>
  <c r="AX307" i="7"/>
  <c r="AX309" i="7"/>
  <c r="AX310" i="7"/>
  <c r="AX311" i="7"/>
  <c r="AX313" i="7"/>
  <c r="AX315" i="7"/>
  <c r="AX317" i="7"/>
  <c r="AX319" i="7"/>
  <c r="AX320" i="7"/>
  <c r="AX324" i="7"/>
  <c r="AX326" i="7"/>
  <c r="AX329" i="7"/>
  <c r="AX330" i="7"/>
  <c r="AX333" i="7"/>
  <c r="AX339" i="7"/>
  <c r="AX341" i="7"/>
  <c r="AX343" i="7"/>
  <c r="AX344" i="7"/>
  <c r="AX351" i="7"/>
  <c r="AX354" i="7"/>
  <c r="AX361" i="7"/>
  <c r="AX371" i="7"/>
  <c r="AX373" i="7"/>
  <c r="AX374" i="7"/>
  <c r="AX378" i="7"/>
  <c r="AX379" i="7"/>
  <c r="AX385" i="7"/>
  <c r="AX389" i="7"/>
  <c r="AX393" i="7"/>
  <c r="AX394" i="7"/>
  <c r="AX395" i="7"/>
  <c r="AX396" i="7"/>
  <c r="AX400" i="7"/>
  <c r="AX407" i="7"/>
  <c r="AX408" i="7"/>
  <c r="AX409" i="7"/>
  <c r="AX412" i="7"/>
  <c r="AX416" i="7"/>
  <c r="AX420" i="7"/>
  <c r="AX347" i="7"/>
  <c r="AX348" i="7"/>
  <c r="AX349" i="7"/>
  <c r="AX353" i="7"/>
  <c r="AX356" i="7"/>
  <c r="AX363" i="7"/>
  <c r="AX368" i="7"/>
  <c r="AX376" i="7"/>
  <c r="AX380" i="7"/>
  <c r="AX383" i="7"/>
  <c r="AX387" i="7"/>
  <c r="AX391" i="7"/>
  <c r="AX418" i="7"/>
  <c r="AX404" i="7"/>
  <c r="AX414" i="7"/>
  <c r="AX406" i="7"/>
  <c r="AX405" i="7"/>
  <c r="AX403" i="7"/>
  <c r="AX401" i="7"/>
  <c r="AX398" i="7"/>
  <c r="AX390" i="7"/>
  <c r="AX386" i="7"/>
  <c r="AX382" i="7"/>
  <c r="AX355" i="7"/>
  <c r="AX342" i="7"/>
  <c r="AX338" i="7"/>
  <c r="AX337" i="7"/>
  <c r="AX336" i="7"/>
  <c r="AX328" i="7"/>
  <c r="AX318" i="7"/>
  <c r="AX305" i="7"/>
  <c r="AX301" i="7"/>
  <c r="AX388" i="7"/>
  <c r="AX381" i="7"/>
  <c r="AX372" i="7"/>
  <c r="AX364" i="7"/>
  <c r="AX357" i="7"/>
  <c r="AX335" i="7"/>
  <c r="AX334" i="7"/>
  <c r="AX325" i="7"/>
  <c r="AX322" i="7"/>
  <c r="AX321" i="7"/>
  <c r="AX312" i="7"/>
  <c r="AX296" i="7"/>
  <c r="AX294" i="7"/>
  <c r="AX288" i="7"/>
  <c r="AX258" i="7"/>
  <c r="AX251" i="7"/>
  <c r="AX287" i="7"/>
  <c r="AX279" i="7"/>
  <c r="AX277" i="7"/>
  <c r="AX275" i="7"/>
  <c r="AX273" i="7"/>
  <c r="AX270" i="7"/>
  <c r="AX264" i="7"/>
  <c r="AX262" i="7"/>
  <c r="AX240" i="7"/>
  <c r="AX249" i="7"/>
  <c r="AX245" i="7"/>
  <c r="AX239" i="7"/>
  <c r="AX238" i="7"/>
  <c r="AX234" i="7"/>
  <c r="AX229" i="7"/>
  <c r="AX224" i="7"/>
  <c r="AX194" i="7"/>
  <c r="AX192" i="7"/>
  <c r="AX190" i="7"/>
  <c r="AX180" i="7"/>
  <c r="AX178" i="7"/>
  <c r="AX176" i="7"/>
  <c r="AX174" i="7"/>
  <c r="AX172" i="7"/>
  <c r="AX170" i="7"/>
  <c r="AX169" i="7"/>
  <c r="AX162" i="7"/>
  <c r="AX166" i="7"/>
  <c r="AX165" i="7"/>
  <c r="AX164" i="7"/>
  <c r="AX163" i="7"/>
  <c r="AX160" i="7"/>
  <c r="AX159" i="7"/>
  <c r="AX158" i="7"/>
  <c r="AX157" i="7"/>
  <c r="AX156" i="7"/>
  <c r="AX155" i="7"/>
  <c r="AX154" i="7"/>
  <c r="AX153" i="7"/>
  <c r="AX152" i="7"/>
  <c r="AX151" i="7"/>
  <c r="AX150" i="7"/>
  <c r="AX149" i="7"/>
  <c r="AX148" i="7"/>
  <c r="AX147" i="7"/>
  <c r="AX146" i="7"/>
  <c r="AX145" i="7"/>
  <c r="AX144" i="7"/>
  <c r="AX143" i="7"/>
  <c r="AX142" i="7"/>
  <c r="AX141" i="7"/>
  <c r="AX140" i="7"/>
  <c r="AX131" i="7"/>
  <c r="AX114" i="7"/>
  <c r="AX113" i="7"/>
  <c r="AX112" i="7"/>
  <c r="AX111" i="7"/>
  <c r="AX110" i="7"/>
  <c r="AX109" i="7"/>
  <c r="AX415" i="7"/>
  <c r="AX411" i="7"/>
  <c r="AX397" i="7"/>
  <c r="AX375" i="7"/>
  <c r="AX367" i="7"/>
  <c r="AX365" i="7"/>
  <c r="AX362" i="7"/>
  <c r="AX360" i="7"/>
  <c r="AX359" i="7"/>
  <c r="AX358" i="7"/>
  <c r="AX352" i="7"/>
  <c r="AX346" i="7"/>
  <c r="AX340" i="7"/>
  <c r="AX327" i="7"/>
  <c r="AX316" i="7"/>
  <c r="AX303" i="7"/>
  <c r="AX299" i="7"/>
  <c r="AX392" i="7"/>
  <c r="AX384" i="7"/>
  <c r="AX377" i="7"/>
  <c r="AX370" i="7"/>
  <c r="AX366" i="7"/>
  <c r="AX350" i="7"/>
  <c r="AX332" i="7"/>
  <c r="AX331" i="7"/>
  <c r="AX323" i="7"/>
  <c r="AX314" i="7"/>
  <c r="AX292" i="7"/>
  <c r="AX291" i="7"/>
  <c r="AX283" i="7"/>
  <c r="AX298" i="7"/>
  <c r="AX295" i="7"/>
  <c r="AX285" i="7"/>
  <c r="AX282" i="7"/>
  <c r="AX278" i="7"/>
  <c r="AX276" i="7"/>
  <c r="AX274" i="7"/>
  <c r="AX265" i="7"/>
  <c r="AX263" i="7"/>
  <c r="AX260" i="7"/>
  <c r="AX250" i="7"/>
  <c r="AX242" i="7"/>
  <c r="AX201" i="7"/>
  <c r="AX200" i="7"/>
  <c r="AX247" i="7"/>
  <c r="AX236" i="7"/>
  <c r="AX230" i="7"/>
  <c r="AX228" i="7"/>
  <c r="AX222" i="7"/>
  <c r="AX221" i="7"/>
  <c r="AX220" i="7"/>
  <c r="AX219" i="7"/>
  <c r="AX212" i="7"/>
  <c r="AX211" i="7"/>
  <c r="AX210" i="7"/>
  <c r="AX209" i="7"/>
  <c r="AX206" i="7"/>
  <c r="AX205" i="7"/>
  <c r="AX204" i="7"/>
  <c r="AX197" i="7"/>
  <c r="AX195" i="7"/>
  <c r="AX193" i="7"/>
  <c r="AX191" i="7"/>
  <c r="AX189" i="7"/>
  <c r="AX181" i="7"/>
  <c r="AX179" i="7"/>
  <c r="AX177" i="7"/>
  <c r="AX175" i="7"/>
  <c r="AX173" i="7"/>
  <c r="AX171" i="7"/>
  <c r="AX168" i="7"/>
  <c r="AX167" i="7"/>
  <c r="AX126" i="7"/>
  <c r="AX122" i="7"/>
  <c r="AX121" i="7"/>
  <c r="AX120" i="7"/>
  <c r="AX119" i="7"/>
  <c r="AX118" i="7"/>
  <c r="AX117" i="7"/>
  <c r="AX116" i="7"/>
  <c r="AX115" i="7"/>
  <c r="AX101" i="7"/>
  <c r="AX161" i="7"/>
  <c r="AX369" i="7"/>
  <c r="BS161" i="7"/>
  <c r="BQ223" i="7"/>
  <c r="BP422" i="7"/>
  <c r="BS369" i="7"/>
  <c r="BQ399" i="7"/>
  <c r="V161" i="7"/>
  <c r="W161" i="7"/>
  <c r="V110" i="7"/>
  <c r="W110" i="7"/>
  <c r="V114" i="7"/>
  <c r="W114" i="7"/>
  <c r="V116" i="7"/>
  <c r="W116" i="7"/>
  <c r="V120" i="7"/>
  <c r="W120" i="7"/>
  <c r="V140" i="7"/>
  <c r="W140" i="7"/>
  <c r="V144" i="7"/>
  <c r="W144" i="7"/>
  <c r="V148" i="7"/>
  <c r="W148" i="7"/>
  <c r="V152" i="7"/>
  <c r="W152" i="7"/>
  <c r="V162" i="7"/>
  <c r="W162" i="7"/>
  <c r="V159" i="7"/>
  <c r="W159" i="7"/>
  <c r="W190" i="7"/>
  <c r="V190" i="7"/>
  <c r="W192" i="7"/>
  <c r="V192" i="7"/>
  <c r="W194" i="7"/>
  <c r="V194" i="7"/>
  <c r="W197" i="7"/>
  <c r="V197" i="7"/>
  <c r="V201" i="7"/>
  <c r="W201" i="7"/>
  <c r="V230" i="7"/>
  <c r="W230" i="7"/>
  <c r="V246" i="7"/>
  <c r="W246" i="7"/>
  <c r="V207" i="7"/>
  <c r="W207" i="7"/>
  <c r="V212" i="7"/>
  <c r="W212" i="7"/>
  <c r="V222" i="7"/>
  <c r="W222" i="7"/>
  <c r="V263" i="7"/>
  <c r="W263" i="7"/>
  <c r="V271" i="7"/>
  <c r="W271" i="7"/>
  <c r="V276" i="7"/>
  <c r="W276" i="7"/>
  <c r="V280" i="7"/>
  <c r="W280" i="7"/>
  <c r="V252" i="7"/>
  <c r="W252" i="7"/>
  <c r="W284" i="7"/>
  <c r="V284" i="7"/>
  <c r="W298" i="7"/>
  <c r="V298" i="7"/>
  <c r="V323" i="7"/>
  <c r="W323" i="7"/>
  <c r="V344" i="7"/>
  <c r="W344" i="7"/>
  <c r="V348" i="7"/>
  <c r="W348" i="7"/>
  <c r="V359" i="7"/>
  <c r="W359" i="7"/>
  <c r="W375" i="7"/>
  <c r="V375" i="7"/>
  <c r="W383" i="7"/>
  <c r="V383" i="7"/>
  <c r="V302" i="7"/>
  <c r="W302" i="7"/>
  <c r="V319" i="7"/>
  <c r="W319" i="7"/>
  <c r="V340" i="7"/>
  <c r="W340" i="7"/>
  <c r="V351" i="7"/>
  <c r="W351" i="7"/>
  <c r="V373" i="7"/>
  <c r="W373" i="7"/>
  <c r="V397" i="7"/>
  <c r="W397" i="7"/>
  <c r="V414" i="7"/>
  <c r="T417" i="7"/>
  <c r="W414" i="7"/>
  <c r="V409" i="7"/>
  <c r="W409" i="7"/>
  <c r="V109" i="7"/>
  <c r="W109" i="7"/>
  <c r="V113" i="7"/>
  <c r="W113" i="7"/>
  <c r="V117" i="7"/>
  <c r="W117" i="7"/>
  <c r="V121" i="7"/>
  <c r="W121" i="7"/>
  <c r="V141" i="7"/>
  <c r="W141" i="7"/>
  <c r="V145" i="7"/>
  <c r="W145" i="7"/>
  <c r="V149" i="7"/>
  <c r="W149" i="7"/>
  <c r="V153" i="7"/>
  <c r="W153" i="7"/>
  <c r="V163" i="7"/>
  <c r="W163" i="7"/>
  <c r="V168" i="7"/>
  <c r="W168" i="7"/>
  <c r="V170" i="7"/>
  <c r="W170" i="7"/>
  <c r="V158" i="7"/>
  <c r="W158" i="7"/>
  <c r="V164" i="7"/>
  <c r="W164" i="7"/>
  <c r="V171" i="7"/>
  <c r="W171" i="7"/>
  <c r="V173" i="7"/>
  <c r="W173" i="7"/>
  <c r="V175" i="7"/>
  <c r="W175" i="7"/>
  <c r="V177" i="7"/>
  <c r="W177" i="7"/>
  <c r="V179" i="7"/>
  <c r="W179" i="7"/>
  <c r="V181" i="7"/>
  <c r="W181" i="7"/>
  <c r="V203" i="7"/>
  <c r="W203" i="7"/>
  <c r="V231" i="7"/>
  <c r="W231" i="7"/>
  <c r="V240" i="7"/>
  <c r="W240" i="7"/>
  <c r="V206" i="7"/>
  <c r="W206" i="7"/>
  <c r="V211" i="7"/>
  <c r="W211" i="7"/>
  <c r="V221" i="7"/>
  <c r="W221" i="7"/>
  <c r="W251" i="7"/>
  <c r="V251" i="7"/>
  <c r="V264" i="7"/>
  <c r="W264" i="7"/>
  <c r="V273" i="7"/>
  <c r="W273" i="7"/>
  <c r="V277" i="7"/>
  <c r="W277" i="7"/>
  <c r="V283" i="7"/>
  <c r="W283" i="7"/>
  <c r="V290" i="7"/>
  <c r="W290" i="7"/>
  <c r="V296" i="7"/>
  <c r="W296" i="7"/>
  <c r="V285" i="7"/>
  <c r="W285" i="7"/>
  <c r="V295" i="7"/>
  <c r="W295" i="7"/>
  <c r="V320" i="7"/>
  <c r="W320" i="7"/>
  <c r="V333" i="7"/>
  <c r="W333" i="7"/>
  <c r="V356" i="7"/>
  <c r="W356" i="7"/>
  <c r="V368" i="7"/>
  <c r="W368" i="7"/>
  <c r="V387" i="7"/>
  <c r="W387" i="7"/>
  <c r="V304" i="7"/>
  <c r="W304" i="7"/>
  <c r="V328" i="7"/>
  <c r="W328" i="7"/>
  <c r="V342" i="7"/>
  <c r="W342" i="7"/>
  <c r="V374" i="7"/>
  <c r="W374" i="7"/>
  <c r="V385" i="7"/>
  <c r="W385" i="7"/>
  <c r="V393" i="7"/>
  <c r="W393" i="7"/>
  <c r="V398" i="7"/>
  <c r="W398" i="7"/>
  <c r="V412" i="7"/>
  <c r="W412" i="7"/>
  <c r="V394" i="7"/>
  <c r="W394" i="7"/>
  <c r="V386" i="7"/>
  <c r="W386" i="7"/>
  <c r="V367" i="7"/>
  <c r="W367" i="7"/>
  <c r="V363" i="7"/>
  <c r="W363" i="7"/>
  <c r="V355" i="7"/>
  <c r="W355" i="7"/>
  <c r="V346" i="7"/>
  <c r="W346" i="7"/>
  <c r="T399" i="7"/>
  <c r="W416" i="7"/>
  <c r="V416" i="7"/>
  <c r="W406" i="7"/>
  <c r="V406" i="7"/>
  <c r="W404" i="7"/>
  <c r="V404" i="7"/>
  <c r="W400" i="7"/>
  <c r="W402" i="7" s="1"/>
  <c r="V400" i="7"/>
  <c r="V402" i="7" s="1"/>
  <c r="T402" i="7"/>
  <c r="V388" i="7"/>
  <c r="W388" i="7"/>
  <c r="V381" i="7"/>
  <c r="W381" i="7"/>
  <c r="V372" i="7"/>
  <c r="W372" i="7"/>
  <c r="V366" i="7"/>
  <c r="W366" i="7"/>
  <c r="V361" i="7"/>
  <c r="W361" i="7"/>
  <c r="V350" i="7"/>
  <c r="W350" i="7"/>
  <c r="V339" i="7"/>
  <c r="W339" i="7"/>
  <c r="V337" i="7"/>
  <c r="W337" i="7"/>
  <c r="V334" i="7"/>
  <c r="W334" i="7"/>
  <c r="V331" i="7"/>
  <c r="W331" i="7"/>
  <c r="V326" i="7"/>
  <c r="W326" i="7"/>
  <c r="V322" i="7"/>
  <c r="W322" i="7"/>
  <c r="V318" i="7"/>
  <c r="W318" i="7"/>
  <c r="V315" i="7"/>
  <c r="W315" i="7"/>
  <c r="V311" i="7"/>
  <c r="W311" i="7"/>
  <c r="V309" i="7"/>
  <c r="W309" i="7"/>
  <c r="V303" i="7"/>
  <c r="W303" i="7"/>
  <c r="V299" i="7"/>
  <c r="W299" i="7"/>
  <c r="V292" i="7"/>
  <c r="W292" i="7"/>
  <c r="V297" i="7"/>
  <c r="W297" i="7"/>
  <c r="V282" i="7"/>
  <c r="W282" i="7"/>
  <c r="V272" i="7"/>
  <c r="W272" i="7"/>
  <c r="V269" i="7"/>
  <c r="W269" i="7"/>
  <c r="V260" i="7"/>
  <c r="W260" i="7"/>
  <c r="V256" i="7"/>
  <c r="W256" i="7"/>
  <c r="V254" i="7"/>
  <c r="W254" i="7"/>
  <c r="V250" i="7"/>
  <c r="W250" i="7"/>
  <c r="V242" i="7"/>
  <c r="W242" i="7"/>
  <c r="V247" i="7"/>
  <c r="W247" i="7"/>
  <c r="V198" i="7"/>
  <c r="W198" i="7"/>
  <c r="V188" i="7"/>
  <c r="W188" i="7"/>
  <c r="V184" i="7"/>
  <c r="W184" i="7"/>
  <c r="W239" i="7"/>
  <c r="V239" i="7"/>
  <c r="W236" i="7"/>
  <c r="V236" i="7"/>
  <c r="W233" i="7"/>
  <c r="V233" i="7"/>
  <c r="W228" i="7"/>
  <c r="V228" i="7"/>
  <c r="W226" i="7"/>
  <c r="V226" i="7"/>
  <c r="W218" i="7"/>
  <c r="V218" i="7"/>
  <c r="W216" i="7"/>
  <c r="V216" i="7"/>
  <c r="W214" i="7"/>
  <c r="V214" i="7"/>
  <c r="W208" i="7"/>
  <c r="V208" i="7"/>
  <c r="W202" i="7"/>
  <c r="V202" i="7"/>
  <c r="V187" i="7"/>
  <c r="W187" i="7"/>
  <c r="V183" i="7"/>
  <c r="W183" i="7"/>
  <c r="V139" i="7"/>
  <c r="W139" i="7"/>
  <c r="W136" i="7"/>
  <c r="V136" i="7"/>
  <c r="W134" i="7"/>
  <c r="V134" i="7"/>
  <c r="W132" i="7"/>
  <c r="V132" i="7"/>
  <c r="W129" i="7"/>
  <c r="V129" i="7"/>
  <c r="W127" i="7"/>
  <c r="V127" i="7"/>
  <c r="W124" i="7"/>
  <c r="V124" i="7"/>
  <c r="W108" i="7"/>
  <c r="V108" i="7"/>
  <c r="W106" i="7"/>
  <c r="V106" i="7"/>
  <c r="W104" i="7"/>
  <c r="V104" i="7"/>
  <c r="W102" i="7"/>
  <c r="V102" i="7"/>
  <c r="V399" i="7" l="1"/>
  <c r="W417" i="7"/>
  <c r="V417" i="7"/>
  <c r="BU369" i="7"/>
  <c r="BU399" i="7" s="1"/>
  <c r="BV369" i="7"/>
  <c r="BV399" i="7" s="1"/>
  <c r="BS399" i="7"/>
  <c r="BQ419" i="7"/>
  <c r="AZ369" i="7"/>
  <c r="BA369" i="7"/>
  <c r="AZ101" i="7"/>
  <c r="AX223" i="7"/>
  <c r="BA101" i="7"/>
  <c r="AZ116" i="7"/>
  <c r="BA116" i="7"/>
  <c r="AZ118" i="7"/>
  <c r="BA118" i="7"/>
  <c r="AZ120" i="7"/>
  <c r="BA120" i="7"/>
  <c r="AZ122" i="7"/>
  <c r="BA122" i="7"/>
  <c r="BA167" i="7"/>
  <c r="AZ167" i="7"/>
  <c r="AZ171" i="7"/>
  <c r="BA171" i="7"/>
  <c r="AZ175" i="7"/>
  <c r="BA175" i="7"/>
  <c r="AZ179" i="7"/>
  <c r="BA179" i="7"/>
  <c r="AZ189" i="7"/>
  <c r="BA189" i="7"/>
  <c r="AZ193" i="7"/>
  <c r="BA193" i="7"/>
  <c r="AZ197" i="7"/>
  <c r="BA197" i="7"/>
  <c r="AZ205" i="7"/>
  <c r="BA205" i="7"/>
  <c r="AZ209" i="7"/>
  <c r="BA209" i="7"/>
  <c r="AZ211" i="7"/>
  <c r="BA211" i="7"/>
  <c r="AZ219" i="7"/>
  <c r="BA219" i="7"/>
  <c r="AZ221" i="7"/>
  <c r="BA221" i="7"/>
  <c r="AZ228" i="7"/>
  <c r="BA228" i="7"/>
  <c r="AZ236" i="7"/>
  <c r="BA236" i="7"/>
  <c r="AZ200" i="7"/>
  <c r="BA200" i="7"/>
  <c r="BA242" i="7"/>
  <c r="AZ242" i="7"/>
  <c r="AZ260" i="7"/>
  <c r="BA260" i="7"/>
  <c r="AZ265" i="7"/>
  <c r="BA265" i="7"/>
  <c r="AZ276" i="7"/>
  <c r="BA276" i="7"/>
  <c r="AZ282" i="7"/>
  <c r="BA282" i="7"/>
  <c r="AZ295" i="7"/>
  <c r="BA295" i="7"/>
  <c r="BA283" i="7"/>
  <c r="AZ283" i="7"/>
  <c r="BA292" i="7"/>
  <c r="AZ292" i="7"/>
  <c r="AZ323" i="7"/>
  <c r="BA323" i="7"/>
  <c r="AZ332" i="7"/>
  <c r="BA332" i="7"/>
  <c r="BA366" i="7"/>
  <c r="AZ366" i="7"/>
  <c r="AZ377" i="7"/>
  <c r="BA377" i="7"/>
  <c r="BA392" i="7"/>
  <c r="AZ392" i="7"/>
  <c r="AZ303" i="7"/>
  <c r="BA303" i="7"/>
  <c r="AZ327" i="7"/>
  <c r="BA327" i="7"/>
  <c r="AZ346" i="7"/>
  <c r="AX399" i="7"/>
  <c r="BA346" i="7"/>
  <c r="AZ358" i="7"/>
  <c r="BA358" i="7"/>
  <c r="AZ360" i="7"/>
  <c r="BA360" i="7"/>
  <c r="AZ365" i="7"/>
  <c r="BA365" i="7"/>
  <c r="AZ375" i="7"/>
  <c r="BA375" i="7"/>
  <c r="AZ411" i="7"/>
  <c r="AX413" i="7"/>
  <c r="BA411" i="7"/>
  <c r="AZ109" i="7"/>
  <c r="BA109" i="7"/>
  <c r="AZ111" i="7"/>
  <c r="BA111" i="7"/>
  <c r="AZ113" i="7"/>
  <c r="BA113" i="7"/>
  <c r="AZ131" i="7"/>
  <c r="BA131" i="7"/>
  <c r="AZ141" i="7"/>
  <c r="BA141" i="7"/>
  <c r="AZ143" i="7"/>
  <c r="BA143" i="7"/>
  <c r="AZ145" i="7"/>
  <c r="BA145" i="7"/>
  <c r="AZ147" i="7"/>
  <c r="BA147" i="7"/>
  <c r="AZ149" i="7"/>
  <c r="BA149" i="7"/>
  <c r="AZ151" i="7"/>
  <c r="BA151" i="7"/>
  <c r="AZ153" i="7"/>
  <c r="BA153" i="7"/>
  <c r="AZ155" i="7"/>
  <c r="BA155" i="7"/>
  <c r="AZ157" i="7"/>
  <c r="BA157" i="7"/>
  <c r="AZ159" i="7"/>
  <c r="BA159" i="7"/>
  <c r="AZ163" i="7"/>
  <c r="BA163" i="7"/>
  <c r="AZ165" i="7"/>
  <c r="BA165" i="7"/>
  <c r="AZ162" i="7"/>
  <c r="BA162" i="7"/>
  <c r="AZ170" i="7"/>
  <c r="BA170" i="7"/>
  <c r="AZ174" i="7"/>
  <c r="BA174" i="7"/>
  <c r="AZ178" i="7"/>
  <c r="BA178" i="7"/>
  <c r="AZ190" i="7"/>
  <c r="BA190" i="7"/>
  <c r="AZ194" i="7"/>
  <c r="BA194" i="7"/>
  <c r="AZ229" i="7"/>
  <c r="BA229" i="7"/>
  <c r="AZ238" i="7"/>
  <c r="BA238" i="7"/>
  <c r="AZ245" i="7"/>
  <c r="BA245" i="7"/>
  <c r="BA240" i="7"/>
  <c r="AZ240" i="7"/>
  <c r="AZ264" i="7"/>
  <c r="BA264" i="7"/>
  <c r="AZ273" i="7"/>
  <c r="BA273" i="7"/>
  <c r="AZ277" i="7"/>
  <c r="BA277" i="7"/>
  <c r="AZ287" i="7"/>
  <c r="BA287" i="7"/>
  <c r="AZ258" i="7"/>
  <c r="BA258" i="7"/>
  <c r="AZ294" i="7"/>
  <c r="BA294" i="7"/>
  <c r="AZ312" i="7"/>
  <c r="BA312" i="7"/>
  <c r="AZ322" i="7"/>
  <c r="BA322" i="7"/>
  <c r="AZ334" i="7"/>
  <c r="BA334" i="7"/>
  <c r="AZ357" i="7"/>
  <c r="BA357" i="7"/>
  <c r="AZ372" i="7"/>
  <c r="BA372" i="7"/>
  <c r="AZ388" i="7"/>
  <c r="BA388" i="7"/>
  <c r="AZ305" i="7"/>
  <c r="BA305" i="7"/>
  <c r="AZ328" i="7"/>
  <c r="BA328" i="7"/>
  <c r="AZ337" i="7"/>
  <c r="BA337" i="7"/>
  <c r="AZ342" i="7"/>
  <c r="BA342" i="7"/>
  <c r="AZ382" i="7"/>
  <c r="BA382" i="7"/>
  <c r="AZ390" i="7"/>
  <c r="BA390" i="7"/>
  <c r="AZ401" i="7"/>
  <c r="BA401" i="7"/>
  <c r="AZ405" i="7"/>
  <c r="BA405" i="7"/>
  <c r="AZ414" i="7"/>
  <c r="AX417" i="7"/>
  <c r="BA414" i="7"/>
  <c r="AZ418" i="7"/>
  <c r="BA418" i="7"/>
  <c r="AZ387" i="7"/>
  <c r="BA387" i="7"/>
  <c r="AZ380" i="7"/>
  <c r="BA380" i="7"/>
  <c r="AZ368" i="7"/>
  <c r="BA368" i="7"/>
  <c r="AZ356" i="7"/>
  <c r="BA356" i="7"/>
  <c r="AZ349" i="7"/>
  <c r="BA349" i="7"/>
  <c r="AZ347" i="7"/>
  <c r="BA347" i="7"/>
  <c r="BA420" i="7"/>
  <c r="AZ420" i="7"/>
  <c r="BA412" i="7"/>
  <c r="AZ412" i="7"/>
  <c r="BA408" i="7"/>
  <c r="AZ408" i="7"/>
  <c r="BA400" i="7"/>
  <c r="BA402" i="7" s="1"/>
  <c r="AZ400" i="7"/>
  <c r="AZ402" i="7" s="1"/>
  <c r="AX402" i="7"/>
  <c r="BA395" i="7"/>
  <c r="AZ395" i="7"/>
  <c r="AZ393" i="7"/>
  <c r="BA393" i="7"/>
  <c r="AZ385" i="7"/>
  <c r="BA385" i="7"/>
  <c r="AZ378" i="7"/>
  <c r="BA378" i="7"/>
  <c r="AZ373" i="7"/>
  <c r="BA373" i="7"/>
  <c r="AZ361" i="7"/>
  <c r="BA361" i="7"/>
  <c r="AZ351" i="7"/>
  <c r="BA351" i="7"/>
  <c r="AZ343" i="7"/>
  <c r="BA343" i="7"/>
  <c r="AZ339" i="7"/>
  <c r="BA339" i="7"/>
  <c r="AZ330" i="7"/>
  <c r="BA330" i="7"/>
  <c r="AZ326" i="7"/>
  <c r="BA326" i="7"/>
  <c r="AZ320" i="7"/>
  <c r="BA320" i="7"/>
  <c r="AZ317" i="7"/>
  <c r="BA317" i="7"/>
  <c r="AZ313" i="7"/>
  <c r="BA313" i="7"/>
  <c r="AZ310" i="7"/>
  <c r="BA310" i="7"/>
  <c r="AZ307" i="7"/>
  <c r="BA307" i="7"/>
  <c r="AZ302" i="7"/>
  <c r="BA302" i="7"/>
  <c r="AZ290" i="7"/>
  <c r="BA290" i="7"/>
  <c r="AZ286" i="7"/>
  <c r="BA286" i="7"/>
  <c r="AZ293" i="7"/>
  <c r="BA293" i="7"/>
  <c r="AZ284" i="7"/>
  <c r="BA284" i="7"/>
  <c r="AZ280" i="7"/>
  <c r="BA280" i="7"/>
  <c r="AZ271" i="7"/>
  <c r="BA271" i="7"/>
  <c r="AZ268" i="7"/>
  <c r="BA268" i="7"/>
  <c r="AX345" i="7"/>
  <c r="AZ261" i="7"/>
  <c r="BA261" i="7"/>
  <c r="AZ257" i="7"/>
  <c r="BA257" i="7"/>
  <c r="AZ255" i="7"/>
  <c r="BA255" i="7"/>
  <c r="AZ253" i="7"/>
  <c r="BA253" i="7"/>
  <c r="AZ248" i="7"/>
  <c r="BA248" i="7"/>
  <c r="AZ244" i="7"/>
  <c r="BA244" i="7"/>
  <c r="AX267" i="7"/>
  <c r="AZ187" i="7"/>
  <c r="BA187" i="7"/>
  <c r="AZ183" i="7"/>
  <c r="BA183" i="7"/>
  <c r="BA235" i="7"/>
  <c r="AZ235" i="7"/>
  <c r="BA232" i="7"/>
  <c r="AZ232" i="7"/>
  <c r="BA227" i="7"/>
  <c r="AZ227" i="7"/>
  <c r="BA225" i="7"/>
  <c r="AZ225" i="7"/>
  <c r="BA217" i="7"/>
  <c r="AZ217" i="7"/>
  <c r="BA215" i="7"/>
  <c r="AZ215" i="7"/>
  <c r="BA213" i="7"/>
  <c r="AZ213" i="7"/>
  <c r="BA207" i="7"/>
  <c r="AZ207" i="7"/>
  <c r="BA202" i="7"/>
  <c r="AZ202" i="7"/>
  <c r="AZ198" i="7"/>
  <c r="BA198" i="7"/>
  <c r="AZ188" i="7"/>
  <c r="BA188" i="7"/>
  <c r="AZ184" i="7"/>
  <c r="BA184" i="7"/>
  <c r="AZ139" i="7"/>
  <c r="BA139" i="7"/>
  <c r="AZ138" i="7"/>
  <c r="BA138" i="7"/>
  <c r="BA135" i="7"/>
  <c r="AZ135" i="7"/>
  <c r="BA133" i="7"/>
  <c r="AZ133" i="7"/>
  <c r="BA130" i="7"/>
  <c r="AZ130" i="7"/>
  <c r="BA128" i="7"/>
  <c r="AZ128" i="7"/>
  <c r="BA125" i="7"/>
  <c r="AZ125" i="7"/>
  <c r="BA123" i="7"/>
  <c r="AZ123" i="7"/>
  <c r="BA107" i="7"/>
  <c r="AZ107" i="7"/>
  <c r="BA105" i="7"/>
  <c r="AZ105" i="7"/>
  <c r="BA103" i="7"/>
  <c r="AZ103" i="7"/>
  <c r="W243" i="7"/>
  <c r="W267" i="7"/>
  <c r="W410" i="7"/>
  <c r="W345" i="7"/>
  <c r="V345" i="7"/>
  <c r="T419" i="7"/>
  <c r="AI369" i="7"/>
  <c r="AH369" i="7"/>
  <c r="AH16" i="7"/>
  <c r="AI16" i="7"/>
  <c r="AH32" i="7"/>
  <c r="AI32" i="7"/>
  <c r="AH22" i="7"/>
  <c r="AI22" i="7"/>
  <c r="AH38" i="7"/>
  <c r="AI38" i="7"/>
  <c r="AH49" i="7"/>
  <c r="AI49" i="7"/>
  <c r="AH65" i="7"/>
  <c r="AI65" i="7"/>
  <c r="AH81" i="7"/>
  <c r="AI81" i="7"/>
  <c r="AH93" i="7"/>
  <c r="AI93" i="7"/>
  <c r="AH51" i="7"/>
  <c r="AI51" i="7"/>
  <c r="AH67" i="7"/>
  <c r="AI67" i="7"/>
  <c r="AH83" i="7"/>
  <c r="AI83" i="7"/>
  <c r="AH96" i="7"/>
  <c r="AI96" i="7"/>
  <c r="AH110" i="7"/>
  <c r="AI110" i="7"/>
  <c r="AH112" i="7"/>
  <c r="AI112" i="7"/>
  <c r="AH114" i="7"/>
  <c r="AI114" i="7"/>
  <c r="AH140" i="7"/>
  <c r="AI140" i="7"/>
  <c r="AH142" i="7"/>
  <c r="AI142" i="7"/>
  <c r="AH144" i="7"/>
  <c r="AI144" i="7"/>
  <c r="AH146" i="7"/>
  <c r="AI146" i="7"/>
  <c r="AH148" i="7"/>
  <c r="AI148" i="7"/>
  <c r="AH150" i="7"/>
  <c r="AI150" i="7"/>
  <c r="AH152" i="7"/>
  <c r="AI152" i="7"/>
  <c r="AH154" i="7"/>
  <c r="AI154" i="7"/>
  <c r="AH156" i="7"/>
  <c r="AI156" i="7"/>
  <c r="AH158" i="7"/>
  <c r="AI158" i="7"/>
  <c r="AH160" i="7"/>
  <c r="AI160" i="7"/>
  <c r="AH162" i="7"/>
  <c r="AI162" i="7"/>
  <c r="AI165" i="7"/>
  <c r="AH165" i="7"/>
  <c r="AI190" i="7"/>
  <c r="AH190" i="7"/>
  <c r="AI192" i="7"/>
  <c r="AH192" i="7"/>
  <c r="AI194" i="7"/>
  <c r="AH194" i="7"/>
  <c r="AI197" i="7"/>
  <c r="AH197" i="7"/>
  <c r="AH229" i="7"/>
  <c r="AI229" i="7"/>
  <c r="AH238" i="7"/>
  <c r="AI238" i="7"/>
  <c r="AH242" i="7"/>
  <c r="AI242" i="7"/>
  <c r="AI247" i="7"/>
  <c r="AH247" i="7"/>
  <c r="AH262" i="7"/>
  <c r="AI262" i="7"/>
  <c r="AH270" i="7"/>
  <c r="AI270" i="7"/>
  <c r="AH275" i="7"/>
  <c r="AI275" i="7"/>
  <c r="AH279" i="7"/>
  <c r="AI279" i="7"/>
  <c r="AH294" i="7"/>
  <c r="AI294" i="7"/>
  <c r="AH258" i="7"/>
  <c r="AI258" i="7"/>
  <c r="AI298" i="7"/>
  <c r="AH298" i="7"/>
  <c r="AH321" i="7"/>
  <c r="AI321" i="7"/>
  <c r="AH325" i="7"/>
  <c r="AI325" i="7"/>
  <c r="AH335" i="7"/>
  <c r="AI335" i="7"/>
  <c r="AI358" i="7"/>
  <c r="AH358" i="7"/>
  <c r="AI360" i="7"/>
  <c r="AH360" i="7"/>
  <c r="AH375" i="7"/>
  <c r="AI375" i="7"/>
  <c r="AI390" i="7"/>
  <c r="AH390" i="7"/>
  <c r="AH301" i="7"/>
  <c r="AI301" i="7"/>
  <c r="AH318" i="7"/>
  <c r="AI318" i="7"/>
  <c r="AH336" i="7"/>
  <c r="AI336" i="7"/>
  <c r="AH338" i="7"/>
  <c r="AI338" i="7"/>
  <c r="AH350" i="7"/>
  <c r="AI350" i="7"/>
  <c r="AH372" i="7"/>
  <c r="AI372" i="7"/>
  <c r="AH381" i="7"/>
  <c r="AI381" i="7"/>
  <c r="AH401" i="7"/>
  <c r="AI401" i="7"/>
  <c r="AH405" i="7"/>
  <c r="AI405" i="7"/>
  <c r="AH404" i="7"/>
  <c r="AI404" i="7"/>
  <c r="AH20" i="7"/>
  <c r="AI20" i="7"/>
  <c r="AH36" i="7"/>
  <c r="AI36" i="7"/>
  <c r="AH18" i="7"/>
  <c r="AI18" i="7"/>
  <c r="AH34" i="7"/>
  <c r="AI34" i="7"/>
  <c r="AH53" i="7"/>
  <c r="AI53" i="7"/>
  <c r="AH69" i="7"/>
  <c r="AI69" i="7"/>
  <c r="AH85" i="7"/>
  <c r="AI85" i="7"/>
  <c r="AH47" i="7"/>
  <c r="AI47" i="7"/>
  <c r="AH63" i="7"/>
  <c r="AI63" i="7"/>
  <c r="AH79" i="7"/>
  <c r="AI79" i="7"/>
  <c r="AH94" i="7"/>
  <c r="AI94" i="7"/>
  <c r="AH101" i="7"/>
  <c r="AF223" i="7"/>
  <c r="AI101" i="7"/>
  <c r="AH117" i="7"/>
  <c r="AI117" i="7"/>
  <c r="AH119" i="7"/>
  <c r="AI119" i="7"/>
  <c r="AH121" i="7"/>
  <c r="AI121" i="7"/>
  <c r="AH126" i="7"/>
  <c r="AI126" i="7"/>
  <c r="AH168" i="7"/>
  <c r="AI168" i="7"/>
  <c r="AH171" i="7"/>
  <c r="AI171" i="7"/>
  <c r="AH173" i="7"/>
  <c r="AI173" i="7"/>
  <c r="AH175" i="7"/>
  <c r="AI175" i="7"/>
  <c r="AH177" i="7"/>
  <c r="AI177" i="7"/>
  <c r="AH179" i="7"/>
  <c r="AI179" i="7"/>
  <c r="AH181" i="7"/>
  <c r="AI181" i="7"/>
  <c r="AH166" i="7"/>
  <c r="AI166" i="7"/>
  <c r="AH206" i="7"/>
  <c r="AI206" i="7"/>
  <c r="AH210" i="7"/>
  <c r="AI210" i="7"/>
  <c r="AH212" i="7"/>
  <c r="AI212" i="7"/>
  <c r="AH220" i="7"/>
  <c r="AI220" i="7"/>
  <c r="AH222" i="7"/>
  <c r="AI222" i="7"/>
  <c r="AH230" i="7"/>
  <c r="AI230" i="7"/>
  <c r="AH240" i="7"/>
  <c r="AI240" i="7"/>
  <c r="AH200" i="7"/>
  <c r="AI200" i="7"/>
  <c r="AH260" i="7"/>
  <c r="AI260" i="7"/>
  <c r="AH265" i="7"/>
  <c r="AI265" i="7"/>
  <c r="AH276" i="7"/>
  <c r="AI276" i="7"/>
  <c r="AH283" i="7"/>
  <c r="AI283" i="7"/>
  <c r="AH292" i="7"/>
  <c r="AI292" i="7"/>
  <c r="AH285" i="7"/>
  <c r="AI285" i="7"/>
  <c r="AH295" i="7"/>
  <c r="AI295" i="7"/>
  <c r="AH323" i="7"/>
  <c r="AI323" i="7"/>
  <c r="AH332" i="7"/>
  <c r="AI332" i="7"/>
  <c r="AH355" i="7"/>
  <c r="AI355" i="7"/>
  <c r="AH367" i="7"/>
  <c r="AI367" i="7"/>
  <c r="AH299" i="7"/>
  <c r="AI299" i="7"/>
  <c r="AH316" i="7"/>
  <c r="AI316" i="7"/>
  <c r="AH340" i="7"/>
  <c r="AI340" i="7"/>
  <c r="AH364" i="7"/>
  <c r="AI364" i="7"/>
  <c r="AH384" i="7"/>
  <c r="AI384" i="7"/>
  <c r="AH392" i="7"/>
  <c r="AI392" i="7"/>
  <c r="AH411" i="7"/>
  <c r="AF413" i="7"/>
  <c r="AI411" i="7"/>
  <c r="AH415" i="7"/>
  <c r="AI415" i="7"/>
  <c r="AH387" i="7"/>
  <c r="AI387" i="7"/>
  <c r="AH380" i="7"/>
  <c r="AI380" i="7"/>
  <c r="AH368" i="7"/>
  <c r="AI368" i="7"/>
  <c r="AH356" i="7"/>
  <c r="AI356" i="7"/>
  <c r="AH349" i="7"/>
  <c r="AI349" i="7"/>
  <c r="AH347" i="7"/>
  <c r="AI347" i="7"/>
  <c r="AI416" i="7"/>
  <c r="AH416" i="7"/>
  <c r="AI409" i="7"/>
  <c r="AH409" i="7"/>
  <c r="AI407" i="7"/>
  <c r="AH407" i="7"/>
  <c r="AI396" i="7"/>
  <c r="AH396" i="7"/>
  <c r="AH393" i="7"/>
  <c r="AI393" i="7"/>
  <c r="AH385" i="7"/>
  <c r="AI385" i="7"/>
  <c r="AH378" i="7"/>
  <c r="AI378" i="7"/>
  <c r="AH373" i="7"/>
  <c r="AI373" i="7"/>
  <c r="AH361" i="7"/>
  <c r="AI361" i="7"/>
  <c r="AH351" i="7"/>
  <c r="AI351" i="7"/>
  <c r="AH343" i="7"/>
  <c r="AI343" i="7"/>
  <c r="AH339" i="7"/>
  <c r="AI339" i="7"/>
  <c r="AH330" i="7"/>
  <c r="AI330" i="7"/>
  <c r="AH326" i="7"/>
  <c r="AI326" i="7"/>
  <c r="AH320" i="7"/>
  <c r="AI320" i="7"/>
  <c r="AH317" i="7"/>
  <c r="AI317" i="7"/>
  <c r="AH313" i="7"/>
  <c r="AI313" i="7"/>
  <c r="AH310" i="7"/>
  <c r="AI310" i="7"/>
  <c r="AH307" i="7"/>
  <c r="AI307" i="7"/>
  <c r="AH302" i="7"/>
  <c r="AI302" i="7"/>
  <c r="AH290" i="7"/>
  <c r="AI290" i="7"/>
  <c r="AH286" i="7"/>
  <c r="AI286" i="7"/>
  <c r="AH293" i="7"/>
  <c r="AI293" i="7"/>
  <c r="AH284" i="7"/>
  <c r="AI284" i="7"/>
  <c r="AH280" i="7"/>
  <c r="AI280" i="7"/>
  <c r="AH271" i="7"/>
  <c r="AI271" i="7"/>
  <c r="AH268" i="7"/>
  <c r="AI268" i="7"/>
  <c r="AF345" i="7"/>
  <c r="AH261" i="7"/>
  <c r="AI261" i="7"/>
  <c r="AH257" i="7"/>
  <c r="AI257" i="7"/>
  <c r="AH255" i="7"/>
  <c r="AI255" i="7"/>
  <c r="AH253" i="7"/>
  <c r="AI253" i="7"/>
  <c r="AH248" i="7"/>
  <c r="AI248" i="7"/>
  <c r="AH244" i="7"/>
  <c r="AI244" i="7"/>
  <c r="AF267" i="7"/>
  <c r="AH204" i="7"/>
  <c r="AI204" i="7"/>
  <c r="AH185" i="7"/>
  <c r="AI185" i="7"/>
  <c r="AI237" i="7"/>
  <c r="AH237" i="7"/>
  <c r="AI233" i="7"/>
  <c r="AH233" i="7"/>
  <c r="AI231" i="7"/>
  <c r="AH231" i="7"/>
  <c r="AI226" i="7"/>
  <c r="AH226" i="7"/>
  <c r="AI218" i="7"/>
  <c r="AH218" i="7"/>
  <c r="AI216" i="7"/>
  <c r="AH216" i="7"/>
  <c r="AI214" i="7"/>
  <c r="AH214" i="7"/>
  <c r="AI208" i="7"/>
  <c r="AH208" i="7"/>
  <c r="AI203" i="7"/>
  <c r="AH203" i="7"/>
  <c r="AI199" i="7"/>
  <c r="AH199" i="7"/>
  <c r="AH196" i="7"/>
  <c r="AI196" i="7"/>
  <c r="AH186" i="7"/>
  <c r="AI186" i="7"/>
  <c r="AH182" i="7"/>
  <c r="AI182" i="7"/>
  <c r="AH137" i="7"/>
  <c r="AI137" i="7"/>
  <c r="AI136" i="7"/>
  <c r="AH136" i="7"/>
  <c r="AI134" i="7"/>
  <c r="AH134" i="7"/>
  <c r="AI132" i="7"/>
  <c r="AH132" i="7"/>
  <c r="AI129" i="7"/>
  <c r="AH129" i="7"/>
  <c r="AI127" i="7"/>
  <c r="AH127" i="7"/>
  <c r="AI124" i="7"/>
  <c r="AH124" i="7"/>
  <c r="AI108" i="7"/>
  <c r="AH108" i="7"/>
  <c r="AI106" i="7"/>
  <c r="AH106" i="7"/>
  <c r="AI104" i="7"/>
  <c r="AH104" i="7"/>
  <c r="AI102" i="7"/>
  <c r="AH102" i="7"/>
  <c r="AI97" i="7"/>
  <c r="AH97" i="7"/>
  <c r="AH92" i="7"/>
  <c r="AI92" i="7"/>
  <c r="AI88" i="7"/>
  <c r="AH88" i="7"/>
  <c r="AI84" i="7"/>
  <c r="AH84" i="7"/>
  <c r="AI80" i="7"/>
  <c r="AH80" i="7"/>
  <c r="AI76" i="7"/>
  <c r="AH76" i="7"/>
  <c r="AI72" i="7"/>
  <c r="AH72" i="7"/>
  <c r="AI68" i="7"/>
  <c r="AH68" i="7"/>
  <c r="AI64" i="7"/>
  <c r="AH64" i="7"/>
  <c r="AI60" i="7"/>
  <c r="AH60" i="7"/>
  <c r="AI56" i="7"/>
  <c r="AH56" i="7"/>
  <c r="AI52" i="7"/>
  <c r="AH52" i="7"/>
  <c r="AI48" i="7"/>
  <c r="AH48" i="7"/>
  <c r="AI44" i="7"/>
  <c r="AH44" i="7"/>
  <c r="AH39" i="7"/>
  <c r="AI39" i="7"/>
  <c r="AI35" i="7"/>
  <c r="AH35" i="7"/>
  <c r="AI31" i="7"/>
  <c r="AH31" i="7"/>
  <c r="AI27" i="7"/>
  <c r="AH27" i="7"/>
  <c r="AI23" i="7"/>
  <c r="AH23" i="7"/>
  <c r="AI19" i="7"/>
  <c r="AH19" i="7"/>
  <c r="AI15" i="7"/>
  <c r="AH15" i="7"/>
  <c r="W399" i="7"/>
  <c r="BV161" i="7"/>
  <c r="BV223" i="7" s="1"/>
  <c r="BV419" i="7" s="1"/>
  <c r="BU161" i="7"/>
  <c r="BU223" i="7" s="1"/>
  <c r="BU419" i="7" s="1"/>
  <c r="BV421" i="7" s="1"/>
  <c r="BS223" i="7"/>
  <c r="BS419" i="7" s="1"/>
  <c r="BU421" i="7" s="1"/>
  <c r="AZ161" i="7"/>
  <c r="BA161" i="7"/>
  <c r="AZ115" i="7"/>
  <c r="BA115" i="7"/>
  <c r="AZ117" i="7"/>
  <c r="BA117" i="7"/>
  <c r="AZ119" i="7"/>
  <c r="BA119" i="7"/>
  <c r="AZ121" i="7"/>
  <c r="BA121" i="7"/>
  <c r="AZ126" i="7"/>
  <c r="BA126" i="7"/>
  <c r="BA168" i="7"/>
  <c r="AZ168" i="7"/>
  <c r="AZ173" i="7"/>
  <c r="BA173" i="7"/>
  <c r="AZ177" i="7"/>
  <c r="BA177" i="7"/>
  <c r="AZ181" i="7"/>
  <c r="BA181" i="7"/>
  <c r="AZ191" i="7"/>
  <c r="BA191" i="7"/>
  <c r="AZ195" i="7"/>
  <c r="BA195" i="7"/>
  <c r="AZ204" i="7"/>
  <c r="BA204" i="7"/>
  <c r="AZ206" i="7"/>
  <c r="BA206" i="7"/>
  <c r="AZ210" i="7"/>
  <c r="BA210" i="7"/>
  <c r="AZ212" i="7"/>
  <c r="BA212" i="7"/>
  <c r="AZ220" i="7"/>
  <c r="BA220" i="7"/>
  <c r="AZ222" i="7"/>
  <c r="BA222" i="7"/>
  <c r="AZ230" i="7"/>
  <c r="BA230" i="7"/>
  <c r="AZ247" i="7"/>
  <c r="BA247" i="7"/>
  <c r="AZ201" i="7"/>
  <c r="BA201" i="7"/>
  <c r="BA250" i="7"/>
  <c r="AZ250" i="7"/>
  <c r="AZ263" i="7"/>
  <c r="BA263" i="7"/>
  <c r="AZ274" i="7"/>
  <c r="BA274" i="7"/>
  <c r="AZ278" i="7"/>
  <c r="BA278" i="7"/>
  <c r="AZ285" i="7"/>
  <c r="BA285" i="7"/>
  <c r="AZ298" i="7"/>
  <c r="BA298" i="7"/>
  <c r="BA291" i="7"/>
  <c r="AZ291" i="7"/>
  <c r="AZ314" i="7"/>
  <c r="BA314" i="7"/>
  <c r="AZ331" i="7"/>
  <c r="BA331" i="7"/>
  <c r="BA350" i="7"/>
  <c r="AZ350" i="7"/>
  <c r="AZ370" i="7"/>
  <c r="BA370" i="7"/>
  <c r="BA384" i="7"/>
  <c r="AZ384" i="7"/>
  <c r="AZ299" i="7"/>
  <c r="BA299" i="7"/>
  <c r="AZ316" i="7"/>
  <c r="BA316" i="7"/>
  <c r="AZ340" i="7"/>
  <c r="BA340" i="7"/>
  <c r="AZ352" i="7"/>
  <c r="BA352" i="7"/>
  <c r="AZ359" i="7"/>
  <c r="BA359" i="7"/>
  <c r="AZ362" i="7"/>
  <c r="BA362" i="7"/>
  <c r="AZ367" i="7"/>
  <c r="BA367" i="7"/>
  <c r="AZ397" i="7"/>
  <c r="BA397" i="7"/>
  <c r="AZ415" i="7"/>
  <c r="BA415" i="7"/>
  <c r="AZ110" i="7"/>
  <c r="BA110" i="7"/>
  <c r="AZ112" i="7"/>
  <c r="BA112" i="7"/>
  <c r="AZ114" i="7"/>
  <c r="BA114" i="7"/>
  <c r="AZ140" i="7"/>
  <c r="BA140" i="7"/>
  <c r="AZ142" i="7"/>
  <c r="BA142" i="7"/>
  <c r="AZ144" i="7"/>
  <c r="BA144" i="7"/>
  <c r="AZ146" i="7"/>
  <c r="BA146" i="7"/>
  <c r="AZ148" i="7"/>
  <c r="BA148" i="7"/>
  <c r="AZ150" i="7"/>
  <c r="BA150" i="7"/>
  <c r="AZ152" i="7"/>
  <c r="BA152" i="7"/>
  <c r="AZ154" i="7"/>
  <c r="BA154" i="7"/>
  <c r="AZ156" i="7"/>
  <c r="BA156" i="7"/>
  <c r="AZ158" i="7"/>
  <c r="BA158" i="7"/>
  <c r="AZ160" i="7"/>
  <c r="BA160" i="7"/>
  <c r="AZ164" i="7"/>
  <c r="BA164" i="7"/>
  <c r="AZ166" i="7"/>
  <c r="BA166" i="7"/>
  <c r="AZ169" i="7"/>
  <c r="BA169" i="7"/>
  <c r="AZ172" i="7"/>
  <c r="BA172" i="7"/>
  <c r="AZ176" i="7"/>
  <c r="BA176" i="7"/>
  <c r="AZ180" i="7"/>
  <c r="BA180" i="7"/>
  <c r="AZ192" i="7"/>
  <c r="BA192" i="7"/>
  <c r="AZ224" i="7"/>
  <c r="AX243" i="7"/>
  <c r="BA224" i="7"/>
  <c r="AZ234" i="7"/>
  <c r="BA234" i="7"/>
  <c r="AZ239" i="7"/>
  <c r="BA239" i="7"/>
  <c r="AZ249" i="7"/>
  <c r="BA249" i="7"/>
  <c r="AZ262" i="7"/>
  <c r="BA262" i="7"/>
  <c r="AZ270" i="7"/>
  <c r="BA270" i="7"/>
  <c r="AZ275" i="7"/>
  <c r="BA275" i="7"/>
  <c r="AZ279" i="7"/>
  <c r="BA279" i="7"/>
  <c r="AZ251" i="7"/>
  <c r="BA251" i="7"/>
  <c r="AZ288" i="7"/>
  <c r="BA288" i="7"/>
  <c r="BA296" i="7"/>
  <c r="AZ296" i="7"/>
  <c r="AZ321" i="7"/>
  <c r="BA321" i="7"/>
  <c r="AZ325" i="7"/>
  <c r="BA325" i="7"/>
  <c r="AZ335" i="7"/>
  <c r="BA335" i="7"/>
  <c r="AZ364" i="7"/>
  <c r="BA364" i="7"/>
  <c r="AZ381" i="7"/>
  <c r="BA381" i="7"/>
  <c r="AZ301" i="7"/>
  <c r="BA301" i="7"/>
  <c r="AZ318" i="7"/>
  <c r="BA318" i="7"/>
  <c r="AZ336" i="7"/>
  <c r="BA336" i="7"/>
  <c r="AZ338" i="7"/>
  <c r="BA338" i="7"/>
  <c r="AZ355" i="7"/>
  <c r="BA355" i="7"/>
  <c r="AZ386" i="7"/>
  <c r="BA386" i="7"/>
  <c r="AZ398" i="7"/>
  <c r="BA398" i="7"/>
  <c r="AZ403" i="7"/>
  <c r="AX410" i="7"/>
  <c r="BA403" i="7"/>
  <c r="AZ406" i="7"/>
  <c r="BA406" i="7"/>
  <c r="AZ404" i="7"/>
  <c r="BA404" i="7"/>
  <c r="AZ391" i="7"/>
  <c r="BA391" i="7"/>
  <c r="AZ383" i="7"/>
  <c r="BA383" i="7"/>
  <c r="AZ376" i="7"/>
  <c r="BA376" i="7"/>
  <c r="AZ363" i="7"/>
  <c r="BA363" i="7"/>
  <c r="AZ353" i="7"/>
  <c r="BA353" i="7"/>
  <c r="AZ348" i="7"/>
  <c r="BA348" i="7"/>
  <c r="BA416" i="7"/>
  <c r="AZ416" i="7"/>
  <c r="BA409" i="7"/>
  <c r="AZ409" i="7"/>
  <c r="BA407" i="7"/>
  <c r="AZ407" i="7"/>
  <c r="BA396" i="7"/>
  <c r="AZ396" i="7"/>
  <c r="BA394" i="7"/>
  <c r="AZ394" i="7"/>
  <c r="AZ389" i="7"/>
  <c r="BA389" i="7"/>
  <c r="AZ379" i="7"/>
  <c r="BA379" i="7"/>
  <c r="AZ374" i="7"/>
  <c r="BA374" i="7"/>
  <c r="AZ371" i="7"/>
  <c r="BA371" i="7"/>
  <c r="AZ354" i="7"/>
  <c r="BA354" i="7"/>
  <c r="AZ344" i="7"/>
  <c r="BA344" i="7"/>
  <c r="AZ341" i="7"/>
  <c r="BA341" i="7"/>
  <c r="AZ333" i="7"/>
  <c r="BA333" i="7"/>
  <c r="AZ329" i="7"/>
  <c r="BA329" i="7"/>
  <c r="AZ324" i="7"/>
  <c r="BA324" i="7"/>
  <c r="AZ319" i="7"/>
  <c r="BA319" i="7"/>
  <c r="AZ315" i="7"/>
  <c r="BA315" i="7"/>
  <c r="AZ311" i="7"/>
  <c r="BA311" i="7"/>
  <c r="AZ309" i="7"/>
  <c r="BA309" i="7"/>
  <c r="AZ304" i="7"/>
  <c r="BA304" i="7"/>
  <c r="AZ300" i="7"/>
  <c r="BA300" i="7"/>
  <c r="AZ289" i="7"/>
  <c r="BA289" i="7"/>
  <c r="AZ297" i="7"/>
  <c r="BA297" i="7"/>
  <c r="AZ281" i="7"/>
  <c r="BA281" i="7"/>
  <c r="AZ272" i="7"/>
  <c r="BA272" i="7"/>
  <c r="AZ269" i="7"/>
  <c r="BA269" i="7"/>
  <c r="AZ266" i="7"/>
  <c r="BA266" i="7"/>
  <c r="AZ259" i="7"/>
  <c r="BA259" i="7"/>
  <c r="AZ256" i="7"/>
  <c r="BA256" i="7"/>
  <c r="AZ254" i="7"/>
  <c r="BA254" i="7"/>
  <c r="AZ252" i="7"/>
  <c r="BA252" i="7"/>
  <c r="AZ246" i="7"/>
  <c r="BA246" i="7"/>
  <c r="AZ241" i="7"/>
  <c r="BA241" i="7"/>
  <c r="AZ185" i="7"/>
  <c r="BA185" i="7"/>
  <c r="BA237" i="7"/>
  <c r="AZ237" i="7"/>
  <c r="BA233" i="7"/>
  <c r="AZ233" i="7"/>
  <c r="BA231" i="7"/>
  <c r="AZ231" i="7"/>
  <c r="BA226" i="7"/>
  <c r="AZ226" i="7"/>
  <c r="BA218" i="7"/>
  <c r="AZ218" i="7"/>
  <c r="BA216" i="7"/>
  <c r="AZ216" i="7"/>
  <c r="BA214" i="7"/>
  <c r="AZ214" i="7"/>
  <c r="BA208" i="7"/>
  <c r="AZ208" i="7"/>
  <c r="BA203" i="7"/>
  <c r="AZ203" i="7"/>
  <c r="BA199" i="7"/>
  <c r="AZ199" i="7"/>
  <c r="AZ196" i="7"/>
  <c r="BA196" i="7"/>
  <c r="AZ186" i="7"/>
  <c r="BA186" i="7"/>
  <c r="AZ182" i="7"/>
  <c r="BA182" i="7"/>
  <c r="AZ137" i="7"/>
  <c r="BA137" i="7"/>
  <c r="BA136" i="7"/>
  <c r="AZ136" i="7"/>
  <c r="BA134" i="7"/>
  <c r="AZ134" i="7"/>
  <c r="BA132" i="7"/>
  <c r="AZ132" i="7"/>
  <c r="BA129" i="7"/>
  <c r="AZ129" i="7"/>
  <c r="BA127" i="7"/>
  <c r="AZ127" i="7"/>
  <c r="BA124" i="7"/>
  <c r="AZ124" i="7"/>
  <c r="BA108" i="7"/>
  <c r="AZ108" i="7"/>
  <c r="BA106" i="7"/>
  <c r="AZ106" i="7"/>
  <c r="BA104" i="7"/>
  <c r="AZ104" i="7"/>
  <c r="BA102" i="7"/>
  <c r="AZ102" i="7"/>
  <c r="V243" i="7"/>
  <c r="V267" i="7"/>
  <c r="V410" i="7"/>
  <c r="V413" i="7"/>
  <c r="W413" i="7"/>
  <c r="W223" i="7"/>
  <c r="V223" i="7"/>
  <c r="AH161" i="7"/>
  <c r="AI161" i="7"/>
  <c r="AH24" i="7"/>
  <c r="AI24" i="7"/>
  <c r="AH14" i="7"/>
  <c r="AI14" i="7"/>
  <c r="AH30" i="7"/>
  <c r="AI30" i="7"/>
  <c r="AH41" i="7"/>
  <c r="AI41" i="7"/>
  <c r="AH57" i="7"/>
  <c r="AI57" i="7"/>
  <c r="AH73" i="7"/>
  <c r="AI73" i="7"/>
  <c r="AH89" i="7"/>
  <c r="AI89" i="7"/>
  <c r="AH43" i="7"/>
  <c r="AI43" i="7"/>
  <c r="AH59" i="7"/>
  <c r="AI59" i="7"/>
  <c r="AH75" i="7"/>
  <c r="AI75" i="7"/>
  <c r="AI115" i="7"/>
  <c r="AH115" i="7"/>
  <c r="AH109" i="7"/>
  <c r="AI109" i="7"/>
  <c r="AH111" i="7"/>
  <c r="AI111" i="7"/>
  <c r="AH113" i="7"/>
  <c r="AI113" i="7"/>
  <c r="AH131" i="7"/>
  <c r="AI131" i="7"/>
  <c r="AH141" i="7"/>
  <c r="AI141" i="7"/>
  <c r="AH143" i="7"/>
  <c r="AI143" i="7"/>
  <c r="AH145" i="7"/>
  <c r="AI145" i="7"/>
  <c r="AH147" i="7"/>
  <c r="AI147" i="7"/>
  <c r="AH149" i="7"/>
  <c r="AI149" i="7"/>
  <c r="AH151" i="7"/>
  <c r="AI151" i="7"/>
  <c r="AH153" i="7"/>
  <c r="AI153" i="7"/>
  <c r="AH155" i="7"/>
  <c r="AI155" i="7"/>
  <c r="AH157" i="7"/>
  <c r="AI157" i="7"/>
  <c r="AH159" i="7"/>
  <c r="AI159" i="7"/>
  <c r="AI170" i="7"/>
  <c r="AH170" i="7"/>
  <c r="AI163" i="7"/>
  <c r="AH163" i="7"/>
  <c r="AH189" i="7"/>
  <c r="AI189" i="7"/>
  <c r="AH191" i="7"/>
  <c r="AI191" i="7"/>
  <c r="AH193" i="7"/>
  <c r="AI193" i="7"/>
  <c r="AH195" i="7"/>
  <c r="AI195" i="7"/>
  <c r="AH224" i="7"/>
  <c r="AF243" i="7"/>
  <c r="AI224" i="7"/>
  <c r="AH234" i="7"/>
  <c r="AI234" i="7"/>
  <c r="AH239" i="7"/>
  <c r="AI239" i="7"/>
  <c r="AI245" i="7"/>
  <c r="AH245" i="7"/>
  <c r="AI249" i="7"/>
  <c r="AH249" i="7"/>
  <c r="AH264" i="7"/>
  <c r="AI264" i="7"/>
  <c r="AH273" i="7"/>
  <c r="AI273" i="7"/>
  <c r="AH277" i="7"/>
  <c r="AI277" i="7"/>
  <c r="AH288" i="7"/>
  <c r="AI288" i="7"/>
  <c r="AH251" i="7"/>
  <c r="AI251" i="7"/>
  <c r="AI282" i="7"/>
  <c r="AH282" i="7"/>
  <c r="AH312" i="7"/>
  <c r="AI312" i="7"/>
  <c r="AH322" i="7"/>
  <c r="AI322" i="7"/>
  <c r="AH334" i="7"/>
  <c r="AI334" i="7"/>
  <c r="AF399" i="7"/>
  <c r="AH346" i="7"/>
  <c r="AI346" i="7"/>
  <c r="AI359" i="7"/>
  <c r="AH359" i="7"/>
  <c r="AH365" i="7"/>
  <c r="AI365" i="7"/>
  <c r="AI382" i="7"/>
  <c r="AH382" i="7"/>
  <c r="AI394" i="7"/>
  <c r="AH394" i="7"/>
  <c r="AH305" i="7"/>
  <c r="AI305" i="7"/>
  <c r="AH328" i="7"/>
  <c r="AI328" i="7"/>
  <c r="AH337" i="7"/>
  <c r="AI337" i="7"/>
  <c r="AH342" i="7"/>
  <c r="AI342" i="7"/>
  <c r="AH370" i="7"/>
  <c r="AI370" i="7"/>
  <c r="AH377" i="7"/>
  <c r="AI377" i="7"/>
  <c r="AH398" i="7"/>
  <c r="AI398" i="7"/>
  <c r="AH403" i="7"/>
  <c r="AF410" i="7"/>
  <c r="AI403" i="7"/>
  <c r="AH406" i="7"/>
  <c r="AI406" i="7"/>
  <c r="AH414" i="7"/>
  <c r="AH417" i="7" s="1"/>
  <c r="AF417" i="7"/>
  <c r="AI414" i="7"/>
  <c r="AI417" i="7" s="1"/>
  <c r="AH12" i="7"/>
  <c r="AF100" i="7"/>
  <c r="AI12" i="7"/>
  <c r="AH28" i="7"/>
  <c r="AI28" i="7"/>
  <c r="AI40" i="7"/>
  <c r="AH40" i="7"/>
  <c r="AH26" i="7"/>
  <c r="AI26" i="7"/>
  <c r="AH45" i="7"/>
  <c r="AI45" i="7"/>
  <c r="AH61" i="7"/>
  <c r="AI61" i="7"/>
  <c r="AH77" i="7"/>
  <c r="AI77" i="7"/>
  <c r="AH91" i="7"/>
  <c r="AI91" i="7"/>
  <c r="AH55" i="7"/>
  <c r="AI55" i="7"/>
  <c r="AH71" i="7"/>
  <c r="AI71" i="7"/>
  <c r="AH87" i="7"/>
  <c r="AI87" i="7"/>
  <c r="AH98" i="7"/>
  <c r="AI98" i="7"/>
  <c r="AH116" i="7"/>
  <c r="AI116" i="7"/>
  <c r="AH118" i="7"/>
  <c r="AI118" i="7"/>
  <c r="AH120" i="7"/>
  <c r="AI120" i="7"/>
  <c r="AH122" i="7"/>
  <c r="AI122" i="7"/>
  <c r="AH167" i="7"/>
  <c r="AI167" i="7"/>
  <c r="AH169" i="7"/>
  <c r="AI169" i="7"/>
  <c r="AH172" i="7"/>
  <c r="AI172" i="7"/>
  <c r="AH174" i="7"/>
  <c r="AI174" i="7"/>
  <c r="AH176" i="7"/>
  <c r="AI176" i="7"/>
  <c r="AH178" i="7"/>
  <c r="AI178" i="7"/>
  <c r="AH180" i="7"/>
  <c r="AI180" i="7"/>
  <c r="AH164" i="7"/>
  <c r="AI164" i="7"/>
  <c r="AH205" i="7"/>
  <c r="AI205" i="7"/>
  <c r="AH209" i="7"/>
  <c r="AI209" i="7"/>
  <c r="AH211" i="7"/>
  <c r="AI211" i="7"/>
  <c r="AH219" i="7"/>
  <c r="AI219" i="7"/>
  <c r="AH221" i="7"/>
  <c r="AI221" i="7"/>
  <c r="AH228" i="7"/>
  <c r="AI228" i="7"/>
  <c r="AH236" i="7"/>
  <c r="AI236" i="7"/>
  <c r="AH250" i="7"/>
  <c r="AI250" i="7"/>
  <c r="AH201" i="7"/>
  <c r="AI201" i="7"/>
  <c r="AH263" i="7"/>
  <c r="AI263" i="7"/>
  <c r="AH274" i="7"/>
  <c r="AI274" i="7"/>
  <c r="AH278" i="7"/>
  <c r="AI278" i="7"/>
  <c r="AH291" i="7"/>
  <c r="AI291" i="7"/>
  <c r="AH296" i="7"/>
  <c r="AI296" i="7"/>
  <c r="AI287" i="7"/>
  <c r="AH287" i="7"/>
  <c r="AH314" i="7"/>
  <c r="AI314" i="7"/>
  <c r="AH331" i="7"/>
  <c r="AI331" i="7"/>
  <c r="AH352" i="7"/>
  <c r="AI352" i="7"/>
  <c r="AH362" i="7"/>
  <c r="AI362" i="7"/>
  <c r="AH386" i="7"/>
  <c r="AI386" i="7"/>
  <c r="AH303" i="7"/>
  <c r="AI303" i="7"/>
  <c r="AH327" i="7"/>
  <c r="AI327" i="7"/>
  <c r="AH357" i="7"/>
  <c r="AI357" i="7"/>
  <c r="AH366" i="7"/>
  <c r="AI366" i="7"/>
  <c r="AH388" i="7"/>
  <c r="AI388" i="7"/>
  <c r="AH397" i="7"/>
  <c r="AI397" i="7"/>
  <c r="AH391" i="7"/>
  <c r="AI391" i="7"/>
  <c r="AH383" i="7"/>
  <c r="AI383" i="7"/>
  <c r="AH376" i="7"/>
  <c r="AI376" i="7"/>
  <c r="AH363" i="7"/>
  <c r="AI363" i="7"/>
  <c r="AH353" i="7"/>
  <c r="AI353" i="7"/>
  <c r="AH348" i="7"/>
  <c r="AI348" i="7"/>
  <c r="AI412" i="7"/>
  <c r="AH412" i="7"/>
  <c r="AI408" i="7"/>
  <c r="AH408" i="7"/>
  <c r="AI400" i="7"/>
  <c r="AI402" i="7" s="1"/>
  <c r="AH400" i="7"/>
  <c r="AH402" i="7" s="1"/>
  <c r="AF402" i="7"/>
  <c r="AI395" i="7"/>
  <c r="AH395" i="7"/>
  <c r="AH389" i="7"/>
  <c r="AI389" i="7"/>
  <c r="AH379" i="7"/>
  <c r="AI379" i="7"/>
  <c r="AH374" i="7"/>
  <c r="AI374" i="7"/>
  <c r="AH371" i="7"/>
  <c r="AI371" i="7"/>
  <c r="AH354" i="7"/>
  <c r="AI354" i="7"/>
  <c r="AH344" i="7"/>
  <c r="AI344" i="7"/>
  <c r="AH341" i="7"/>
  <c r="AI341" i="7"/>
  <c r="AH333" i="7"/>
  <c r="AI333" i="7"/>
  <c r="AH329" i="7"/>
  <c r="AI329" i="7"/>
  <c r="AH324" i="7"/>
  <c r="AI324" i="7"/>
  <c r="AH319" i="7"/>
  <c r="AI319" i="7"/>
  <c r="AH315" i="7"/>
  <c r="AI315" i="7"/>
  <c r="AH311" i="7"/>
  <c r="AI311" i="7"/>
  <c r="AH309" i="7"/>
  <c r="AI309" i="7"/>
  <c r="AH304" i="7"/>
  <c r="AI304" i="7"/>
  <c r="AH300" i="7"/>
  <c r="AI300" i="7"/>
  <c r="AH289" i="7"/>
  <c r="AI289" i="7"/>
  <c r="AH297" i="7"/>
  <c r="AI297" i="7"/>
  <c r="AH281" i="7"/>
  <c r="AI281" i="7"/>
  <c r="AH272" i="7"/>
  <c r="AI272" i="7"/>
  <c r="AH269" i="7"/>
  <c r="AI269" i="7"/>
  <c r="AH266" i="7"/>
  <c r="AI266" i="7"/>
  <c r="AH259" i="7"/>
  <c r="AI259" i="7"/>
  <c r="AH256" i="7"/>
  <c r="AI256" i="7"/>
  <c r="AH254" i="7"/>
  <c r="AI254" i="7"/>
  <c r="AH252" i="7"/>
  <c r="AI252" i="7"/>
  <c r="AH246" i="7"/>
  <c r="AI246" i="7"/>
  <c r="AH241" i="7"/>
  <c r="AI241" i="7"/>
  <c r="AH187" i="7"/>
  <c r="AI187" i="7"/>
  <c r="AH183" i="7"/>
  <c r="AI183" i="7"/>
  <c r="AI235" i="7"/>
  <c r="AH235" i="7"/>
  <c r="AI232" i="7"/>
  <c r="AH232" i="7"/>
  <c r="AI227" i="7"/>
  <c r="AH227" i="7"/>
  <c r="AI225" i="7"/>
  <c r="AH225" i="7"/>
  <c r="AI217" i="7"/>
  <c r="AH217" i="7"/>
  <c r="AI215" i="7"/>
  <c r="AH215" i="7"/>
  <c r="AI213" i="7"/>
  <c r="AH213" i="7"/>
  <c r="AI207" i="7"/>
  <c r="AH207" i="7"/>
  <c r="AI202" i="7"/>
  <c r="AH202" i="7"/>
  <c r="AH198" i="7"/>
  <c r="AI198" i="7"/>
  <c r="AH188" i="7"/>
  <c r="AI188" i="7"/>
  <c r="AH184" i="7"/>
  <c r="AI184" i="7"/>
  <c r="AH139" i="7"/>
  <c r="AI139" i="7"/>
  <c r="AH138" i="7"/>
  <c r="AI138" i="7"/>
  <c r="AI135" i="7"/>
  <c r="AH135" i="7"/>
  <c r="AI133" i="7"/>
  <c r="AH133" i="7"/>
  <c r="AI130" i="7"/>
  <c r="AH130" i="7"/>
  <c r="AI128" i="7"/>
  <c r="AH128" i="7"/>
  <c r="AI125" i="7"/>
  <c r="AH125" i="7"/>
  <c r="AI123" i="7"/>
  <c r="AH123" i="7"/>
  <c r="AI107" i="7"/>
  <c r="AH107" i="7"/>
  <c r="AI105" i="7"/>
  <c r="AH105" i="7"/>
  <c r="AI103" i="7"/>
  <c r="AH103" i="7"/>
  <c r="AI99" i="7"/>
  <c r="AH99" i="7"/>
  <c r="AI95" i="7"/>
  <c r="AH95" i="7"/>
  <c r="AH90" i="7"/>
  <c r="AI90" i="7"/>
  <c r="AI86" i="7"/>
  <c r="AH86" i="7"/>
  <c r="AI82" i="7"/>
  <c r="AH82" i="7"/>
  <c r="AI78" i="7"/>
  <c r="AH78" i="7"/>
  <c r="AI74" i="7"/>
  <c r="AH74" i="7"/>
  <c r="AI70" i="7"/>
  <c r="AH70" i="7"/>
  <c r="AI66" i="7"/>
  <c r="AH66" i="7"/>
  <c r="AI62" i="7"/>
  <c r="AH62" i="7"/>
  <c r="AI58" i="7"/>
  <c r="AH58" i="7"/>
  <c r="AI54" i="7"/>
  <c r="AH54" i="7"/>
  <c r="AI50" i="7"/>
  <c r="AH50" i="7"/>
  <c r="AI46" i="7"/>
  <c r="AH46" i="7"/>
  <c r="AI42" i="7"/>
  <c r="AH42" i="7"/>
  <c r="AI37" i="7"/>
  <c r="AH37" i="7"/>
  <c r="AI33" i="7"/>
  <c r="AH33" i="7"/>
  <c r="AI29" i="7"/>
  <c r="AH29" i="7"/>
  <c r="AI25" i="7"/>
  <c r="AH25" i="7"/>
  <c r="AI21" i="7"/>
  <c r="AH21" i="7"/>
  <c r="AI17" i="7"/>
  <c r="AH17" i="7"/>
  <c r="AI13" i="7"/>
  <c r="AH13" i="7"/>
  <c r="V419" i="7" l="1"/>
  <c r="AZ410" i="7"/>
  <c r="AF419" i="7"/>
  <c r="AI399" i="7"/>
  <c r="BA410" i="7"/>
  <c r="AH267" i="7"/>
  <c r="AI345" i="7"/>
  <c r="BA267" i="7"/>
  <c r="AZ345" i="7"/>
  <c r="BA417" i="7"/>
  <c r="AZ417" i="7"/>
  <c r="BA399" i="7"/>
  <c r="AZ399" i="7"/>
  <c r="AX419" i="7"/>
  <c r="AI100" i="7"/>
  <c r="AH100" i="7"/>
  <c r="AI410" i="7"/>
  <c r="AH410" i="7"/>
  <c r="AH399" i="7"/>
  <c r="AI243" i="7"/>
  <c r="AH243" i="7"/>
  <c r="W419" i="7"/>
  <c r="BA243" i="7"/>
  <c r="AZ243" i="7"/>
  <c r="BV422" i="7"/>
  <c r="AI267" i="7"/>
  <c r="AH345" i="7"/>
  <c r="AI413" i="7"/>
  <c r="AH413" i="7"/>
  <c r="AI223" i="7"/>
  <c r="AH223" i="7"/>
  <c r="T423" i="7"/>
  <c r="V421" i="7"/>
  <c r="AZ267" i="7"/>
  <c r="BA345" i="7"/>
  <c r="BA413" i="7"/>
  <c r="AZ413" i="7"/>
  <c r="BA223" i="7"/>
  <c r="AZ223" i="7"/>
  <c r="BA419" i="7" l="1"/>
  <c r="W421" i="7"/>
  <c r="AZ419" i="7"/>
  <c r="BA421" i="7" s="1"/>
  <c r="AH419" i="7"/>
  <c r="AX424" i="7"/>
  <c r="AZ421" i="7"/>
  <c r="AF422" i="7"/>
  <c r="AG421" i="7"/>
  <c r="AI419" i="7"/>
</calcChain>
</file>

<file path=xl/sharedStrings.xml><?xml version="1.0" encoding="utf-8"?>
<sst xmlns="http://schemas.openxmlformats.org/spreadsheetml/2006/main" count="529" uniqueCount="456">
  <si>
    <t>№ п/п</t>
  </si>
  <si>
    <t>Адреса будинку</t>
  </si>
  <si>
    <t>Кількість поверхів</t>
  </si>
  <si>
    <t>Загальна площа квартир  РЦ кв.м</t>
  </si>
  <si>
    <t>Загальна площа квартир  РЦ без 1 поверхів кв.м</t>
  </si>
  <si>
    <t>Дератизація</t>
  </si>
  <si>
    <t>Дезинсекція</t>
  </si>
  <si>
    <t>Прибирання прибудинкової території</t>
  </si>
  <si>
    <t xml:space="preserve">Прибирання підвалу, тех.поверхів, покрівлі </t>
  </si>
  <si>
    <t>Технічне обслугов.ІМ</t>
  </si>
  <si>
    <t>Прибирання та вивезення снігу</t>
  </si>
  <si>
    <t>Технічне обслугов. димовент каналів</t>
  </si>
  <si>
    <t>Ком. електроенергія</t>
  </si>
  <si>
    <t>Енергопостачання ліфтів</t>
  </si>
  <si>
    <t>Поточний ремонт</t>
  </si>
  <si>
    <r>
      <rPr>
        <sz val="10"/>
        <rFont val="Arial"/>
        <family val="2"/>
        <charset val="204"/>
      </rPr>
      <t xml:space="preserve"> вт.ч.ПР  </t>
    </r>
    <r>
      <rPr>
        <b/>
        <sz val="10"/>
        <rFont val="Arial"/>
        <family val="2"/>
      </rPr>
      <t xml:space="preserve"> власними силами (факт)</t>
    </r>
  </si>
  <si>
    <r>
      <rPr>
        <sz val="10"/>
        <rFont val="Arial"/>
        <family val="2"/>
        <charset val="204"/>
      </rPr>
      <t xml:space="preserve"> вт.ч.ПР  </t>
    </r>
    <r>
      <rPr>
        <b/>
        <sz val="10"/>
        <rFont val="Arial"/>
        <family val="2"/>
      </rPr>
      <t>підрядними організаціями (факт)</t>
    </r>
  </si>
  <si>
    <t>Технічне обслуговування ліфтів</t>
  </si>
  <si>
    <t>Разом з ПДВ</t>
  </si>
  <si>
    <t>План</t>
  </si>
  <si>
    <t>Нарахування на кв.м</t>
  </si>
  <si>
    <t>Фактично</t>
  </si>
  <si>
    <t>Недов</t>
  </si>
  <si>
    <t>Перевик</t>
  </si>
  <si>
    <t>інженерні мережі</t>
  </si>
  <si>
    <t>покрівля</t>
  </si>
  <si>
    <t>під' їзди</t>
  </si>
  <si>
    <t>стики</t>
  </si>
  <si>
    <t>інші</t>
  </si>
  <si>
    <t xml:space="preserve">1-Й ПРОДОЛЬНИЙ пров., буд. 1     </t>
  </si>
  <si>
    <t xml:space="preserve">1-Й ПРОДОЛЬНИЙ пров., буд. 9     </t>
  </si>
  <si>
    <t xml:space="preserve">2-Й ПРОДОЛЬНИЙ пров., буд. 1     </t>
  </si>
  <si>
    <t>20 РОКІВ ПЕРЕМОГИ  вул., буд. 17А</t>
  </si>
  <si>
    <t>20 РОКІВ ПЕРЕМОГИ  вул., буд. 17Б</t>
  </si>
  <si>
    <t>20 РОКІВ ПЕРЕМОГИ  вул., буд. 5Б</t>
  </si>
  <si>
    <t>20 РОКІВ ПЕРЕМОГИ  вул., буд. 5В</t>
  </si>
  <si>
    <t xml:space="preserve">БЄЛІНСЬКОГО вул., буд. 22     </t>
  </si>
  <si>
    <t>ВАТУТІНА вул., буд. 3</t>
  </si>
  <si>
    <t>ВОСКРЕСЕНСЬКА вул., буд. 3 корп. 5</t>
  </si>
  <si>
    <t>ВОСКРЕСЕНСЬКА вул., буд. 4В</t>
  </si>
  <si>
    <t>Г.КОНДРАТЬЄВА вул., буд. 121</t>
  </si>
  <si>
    <t>Г.КОНДРАТЬЄВА вул., буд. 123Б</t>
  </si>
  <si>
    <t>Г.КОНДРАТЬЄВА вул., буд. 209</t>
  </si>
  <si>
    <t>Г.КОНДРАТЬЄВА вул., буд. 24</t>
  </si>
  <si>
    <t>Г.КОНДРАТЬЄВА вул., буд. 38А</t>
  </si>
  <si>
    <t>Г.КОНДРАТЬЄВА вул., буд. 53А</t>
  </si>
  <si>
    <t>Г.КОНДРАТЬЄВА вул., буд. 53Б</t>
  </si>
  <si>
    <t>Г.КОНДРАТЬЄВА вул., буд. 55А</t>
  </si>
  <si>
    <t>Г.КОНДРАТЬЄВА вул., буд. 77</t>
  </si>
  <si>
    <t>Г.КОНДРАТЬЄВА вул., буд. 80</t>
  </si>
  <si>
    <t>Г.КОНДРАТЬЄВА вул., буд. 82</t>
  </si>
  <si>
    <t>Г.КОНДРАТЬЄВА вул., буд. 84</t>
  </si>
  <si>
    <t>Г.КОНДРАТЬЄВА вул., буд. 87А</t>
  </si>
  <si>
    <t>Г.КОНДРАТЬЄВА вул., буд. 87Б</t>
  </si>
  <si>
    <t>Г.КОНДРАТЬЄВА вул., буд. 88</t>
  </si>
  <si>
    <t>Г.КОНДРАТЬЄВА вул., буд. 89А</t>
  </si>
  <si>
    <t>Г.КОНДРАТЬЄВА вул., буд. 89Б</t>
  </si>
  <si>
    <t>Г.КОНДРАТЬЄВА вул., буд. 89В</t>
  </si>
  <si>
    <t>Г.КОНДРАТЬЄВА вул., буд. 90</t>
  </si>
  <si>
    <t>ГАГАРІНА вул., буд. 7</t>
  </si>
  <si>
    <t>ГАГАРІНА вул., буд. 7А</t>
  </si>
  <si>
    <t>ГАМАЛІЯ вул., буд. 11</t>
  </si>
  <si>
    <t>ГАМАЛІЯ вул., буд. 15</t>
  </si>
  <si>
    <t>ГАМАЛІЯ вул., буд. 17</t>
  </si>
  <si>
    <t>ГАМАЛІЯ вул., буд. 4</t>
  </si>
  <si>
    <t>ГАМАЛІЯ вул., буд. 6</t>
  </si>
  <si>
    <t>ГАМАЛІЯ вул., буд. 7</t>
  </si>
  <si>
    <t>ГАМАЛІЯ вул., буд. 8</t>
  </si>
  <si>
    <t>ГОГОЛЯ вул., буд. 12</t>
  </si>
  <si>
    <t>ГОГОЛЯ вул., буд. 5</t>
  </si>
  <si>
    <t>ДАРГОМИЖСЬКОГО про-д., буд. 1</t>
  </si>
  <si>
    <t>ДАРГОМИЖСЬКОГО про-д., буд. 11</t>
  </si>
  <si>
    <t>ДАРГОМИЖСЬКОГО про-д., буд. 3</t>
  </si>
  <si>
    <t>ДАРГОМИЖСЬКОГО про-д., буд. 5</t>
  </si>
  <si>
    <t>ДАРГОМИЖСЬКОГО про-д., буд. 9</t>
  </si>
  <si>
    <t>КООПЕРАТИВНА вул., буд. 19в</t>
  </si>
  <si>
    <t>КООПЕРАТИВНА вул., буд. 7</t>
  </si>
  <si>
    <t>КУЗНЕЧНА вул., буд. 14</t>
  </si>
  <si>
    <t>КУЗНЕЧНА вул., буд. 22</t>
  </si>
  <si>
    <t>КУЗНЕЧНА вул., буд. 34</t>
  </si>
  <si>
    <t>КУЗНЕЧНА вул., буд. 40</t>
  </si>
  <si>
    <t>КУЗНЕЧНИЙ про-д., буд. 10</t>
  </si>
  <si>
    <t xml:space="preserve">КУЗНЕЧНИЙ про-д., буд. 3     </t>
  </si>
  <si>
    <t>МАЯКОВСЬКОГО вул., буд. 1</t>
  </si>
  <si>
    <t>МАЯКОВСЬКОГО вул., буд. 15</t>
  </si>
  <si>
    <t>МАЯКОВСЬКОГО вул., буд. 5</t>
  </si>
  <si>
    <t>МАЯКОВСЬКОГО вул., буд. 7</t>
  </si>
  <si>
    <t>НАБЕРЕЖНА РІЧКИ ПСЕЛ вул., буд. 3</t>
  </si>
  <si>
    <t>НАД`ЯРНА вул., буд. 6</t>
  </si>
  <si>
    <t>О.БЕРЕСТА ВУЛ., буд. 13</t>
  </si>
  <si>
    <t>ПЕРШОТРАВНЕВА вул., буд. 10     (1 - 9, 29, 31)</t>
  </si>
  <si>
    <t>ПЕРШОТРАВНЕВА вул., буд. 19</t>
  </si>
  <si>
    <t>ПЕТРОПАВЛІВСЬКА вул., буд. 113</t>
  </si>
  <si>
    <t xml:space="preserve">ПЕТРОПАВЛІВСЬКА вул., буд. 77б    </t>
  </si>
  <si>
    <t>ПЕТРОПАВЛІВСЬКА вул., буд. 83</t>
  </si>
  <si>
    <t>ПЕТРОПАВЛІВСЬКА вул., буд. 87</t>
  </si>
  <si>
    <t>ПОКРОВСЬКА вул., буд. 10</t>
  </si>
  <si>
    <t>ПОКРОВСЬКА вул., буд. 15</t>
  </si>
  <si>
    <t xml:space="preserve">ПОКРОВСЬКА вул., буд. 17     </t>
  </si>
  <si>
    <t>ПОКРОВСЬКА вул., буд. 18</t>
  </si>
  <si>
    <t>ПОКРОВСЬКА вул., буд. 20</t>
  </si>
  <si>
    <t>ПОКРОВСЬКА вул., буд. 30</t>
  </si>
  <si>
    <t>ПРОКОФ`ЄВА про-д., буд. 10</t>
  </si>
  <si>
    <t>ПРОКОФ`ЄВА про-д., буд. 14</t>
  </si>
  <si>
    <t>ПРОКОФ`ЄВА про-д., буд. 2</t>
  </si>
  <si>
    <t>ПРОКОФ`ЄВА про-д., буд. 6</t>
  </si>
  <si>
    <t>Героїв Небесної Сотні (ФЕДЬКА) вул., буд. 70</t>
  </si>
  <si>
    <t>ХМЕЛЬНИЦЬКОГО вул., буд. 7</t>
  </si>
  <si>
    <t>ШИШКАРІВСЬКА вул., буд. 1</t>
  </si>
  <si>
    <t>ШИШКАРІВСЬКА вул., буд. 51А</t>
  </si>
  <si>
    <t xml:space="preserve">ШИШКАРІВСЬКА вул., буд. 51Б    </t>
  </si>
  <si>
    <t xml:space="preserve">1-Й ПРОДОЛЬНИЙ пров., буд. 12     </t>
  </si>
  <si>
    <t>2-А ХАРКІВСЬКА вул., буд. 4</t>
  </si>
  <si>
    <t>2-А ХАРКІВСЬКА вул., буд. 6</t>
  </si>
  <si>
    <t xml:space="preserve">2-Й ПРОДОЛЬНИЙ пров., буд. 5     </t>
  </si>
  <si>
    <t xml:space="preserve">2-Й ПРОДОЛЬНИЙ пров., буд. 9     </t>
  </si>
  <si>
    <t xml:space="preserve">АКАДЕМІЧНА вул., буд. 5     </t>
  </si>
  <si>
    <t>Олександра Аніщенка (АНТОНОВА) вул., буд. 12</t>
  </si>
  <si>
    <t xml:space="preserve">БЄЛІНСЬКОГО вул., буд. 13     </t>
  </si>
  <si>
    <t xml:space="preserve">ВІЛЬНИЙ ЛУЖОК вул., буд. 17     </t>
  </si>
  <si>
    <t>ВОСКРЕСЕНСЬКА вул., буд. 10</t>
  </si>
  <si>
    <t xml:space="preserve">ВОСКРЕСЕНСЬКА вул., буд. 11     </t>
  </si>
  <si>
    <t>ВОСКРЕСЕНСЬКА вул., буд. 12</t>
  </si>
  <si>
    <t>ВОСКРЕСЕНСЬКА вул., буд. 14</t>
  </si>
  <si>
    <t>ВОСКРЕСЕНСЬКА вул., буд. 2</t>
  </si>
  <si>
    <t>ВОСКРЕСЕНСЬКА вул., буд. 4А</t>
  </si>
  <si>
    <t>ВОСКРЕСЕНСЬКА вул., буд. 6А</t>
  </si>
  <si>
    <t>ВОСКРЕСЕНСЬКА вул., буд. 6Б</t>
  </si>
  <si>
    <t xml:space="preserve">ВОСКРЕСЕНСЬКА вул., буд. 7В    </t>
  </si>
  <si>
    <t>ВОСКРЕСЕНСЬКА вул., буд. 7Г</t>
  </si>
  <si>
    <t xml:space="preserve">ВОСКРЕСЕНСЬКА вул., буд. 9А    </t>
  </si>
  <si>
    <t xml:space="preserve">ВОСКРЕСЕНСЬКА вул., буд. 9В    </t>
  </si>
  <si>
    <t>Г.КОНДРАТЬЄВА вул., буд. 123А</t>
  </si>
  <si>
    <t>Г.КОНДРАТЬЄВА вул., буд. 150</t>
  </si>
  <si>
    <t>Г.КОНДРАТЬЄВА вул., буд. 171</t>
  </si>
  <si>
    <t>Г.КОНДРАТЬЄВА вул., буд. 171А</t>
  </si>
  <si>
    <t>Г.КОНДРАТЬЄВА вул., буд. 22</t>
  </si>
  <si>
    <t>Г.КОНДРАТЬЄВА вул., буд. 26</t>
  </si>
  <si>
    <t>Г.КОНДРАТЬЄВА вул., буд. 74</t>
  </si>
  <si>
    <t>Г.КОНДРАТЬЄВА вул., буд. 75</t>
  </si>
  <si>
    <t>Г.КОНДРАТЬЄВА вул., буд. 96</t>
  </si>
  <si>
    <r>
      <t xml:space="preserve">Г.КОНДРАТЬЄВА вул., буд. 98 корп. 3 </t>
    </r>
    <r>
      <rPr>
        <b/>
        <u/>
        <sz val="10"/>
        <rFont val="Times New Roman"/>
        <family val="1"/>
        <charset val="204"/>
      </rPr>
      <t>(БК)</t>
    </r>
  </si>
  <si>
    <t>ГАМАЛІЯ вул., буд. 18</t>
  </si>
  <si>
    <t>ГАМАЛІЯ вул., буд. 20</t>
  </si>
  <si>
    <t>ГАМАЛІЯ вул., буд. 22</t>
  </si>
  <si>
    <r>
      <t xml:space="preserve">ГАМАЛІЯ вул., буд. 24 </t>
    </r>
    <r>
      <rPr>
        <b/>
        <u/>
        <sz val="10"/>
        <rFont val="Times New Roman"/>
        <family val="1"/>
        <charset val="204"/>
      </rPr>
      <t>(БК)</t>
    </r>
  </si>
  <si>
    <t>ГАМАЛІЯ вул., буд. 26</t>
  </si>
  <si>
    <t>ГАМАЛІЯ вул., буд. 28</t>
  </si>
  <si>
    <t>ГАМАЛІЯ вул., буд. 3</t>
  </si>
  <si>
    <t>ГАМАЛІЯ вул., буд. 30</t>
  </si>
  <si>
    <t>ГАМАЛІЯ вул., буд. 31</t>
  </si>
  <si>
    <t>ГАМАЛІЯ вул., буд. 35</t>
  </si>
  <si>
    <t>ДАРГОМИЖСЬКОГО вул., буд. 1</t>
  </si>
  <si>
    <t>ДАРГОМИЖСЬКОГО вул., буд. 3</t>
  </si>
  <si>
    <t>ДАРГОМИЖСЬКОГО вул., буд. 5</t>
  </si>
  <si>
    <t>ДАРГОМИЖСЬКОГО про-д., буд. 10</t>
  </si>
  <si>
    <t>ДАРГОМИЖСЬКОГО про-д., буд. 12</t>
  </si>
  <si>
    <t>ДАРГОМИЖСЬКОГО про-д., буд. 2</t>
  </si>
  <si>
    <t>ДАРГОМИЖСЬКОГО про-д., буд. 4</t>
  </si>
  <si>
    <t>ДАРГОМИЖСЬКОГО про-д., буд. 6</t>
  </si>
  <si>
    <t>ДАРГОМИЖСЬКОГО про-д., буд. 8</t>
  </si>
  <si>
    <t>З.КОСМОДЕМ`ЯНСЬКОЇ вул., буд. 5</t>
  </si>
  <si>
    <t>З.КОСМОДЕМ`ЯНСЬКОЇ вул., буд. 7</t>
  </si>
  <si>
    <t>КОЗАЦЬКИЙ ВАЛ вул., буд. 4</t>
  </si>
  <si>
    <t xml:space="preserve">КООПЕРАТИВНА вул., буд. 15     </t>
  </si>
  <si>
    <t>КООПЕРАТИВНА вул., буд. 19а</t>
  </si>
  <si>
    <t>КООПЕРАТИВНА вул., буд. 5А</t>
  </si>
  <si>
    <t>КООПЕРАТИВНА вул., буд. 5Б</t>
  </si>
  <si>
    <t>КУЗНЕЧНА вул., буд. 1</t>
  </si>
  <si>
    <t>КУЗНЕЧНА вул., буд. 18А</t>
  </si>
  <si>
    <t>КУЗНЕЧНА вул., буд. 18Б</t>
  </si>
  <si>
    <t>КУЗНЕЧНА вул., буд. 20</t>
  </si>
  <si>
    <t>КУЗНЕЧНА вул., буд. 26</t>
  </si>
  <si>
    <t>КУЗНЕЧНА вул., буд. 4</t>
  </si>
  <si>
    <t>КУЗНЕЧНА вул., буд. 42</t>
  </si>
  <si>
    <t>КУЗНЕЧНА вул., буд. 6</t>
  </si>
  <si>
    <t>ЛЕВІТАНА вул., буд. 1</t>
  </si>
  <si>
    <t xml:space="preserve">ЛЕВІТАНА вул., буд. 2     </t>
  </si>
  <si>
    <t xml:space="preserve">ЛЕВІТАНА вул., буд. 4     </t>
  </si>
  <si>
    <t>ЛЕВІТАНА вул., буд. 5</t>
  </si>
  <si>
    <t>ЛЕВІТАНА вул., буд. 8</t>
  </si>
  <si>
    <t>МАЯКОВСЬКОГО вул., буд. 12</t>
  </si>
  <si>
    <t>МАЯКОВСЬКОГО вул., буд. 6</t>
  </si>
  <si>
    <t>МАЯКОВСЬКОГО вул., буд. 8</t>
  </si>
  <si>
    <t>НАД`ЯРНА вул., буд. 12</t>
  </si>
  <si>
    <t>НИЖНЬОСОБОРНА  вул., буд. 10</t>
  </si>
  <si>
    <t>НИЖНЬОСОБОРНА  вул., буд. 12</t>
  </si>
  <si>
    <t xml:space="preserve">НИЖНЬОСОБОРНА  вул., буд. 5     </t>
  </si>
  <si>
    <t xml:space="preserve">НИЖНЬОСОБОРНА  вул., буд. 6     </t>
  </si>
  <si>
    <t xml:space="preserve">НИЖНЬОСОБОРНА  вул., буд. 8     </t>
  </si>
  <si>
    <t>ПЕРЕКОПСЬКА вул., буд. 11</t>
  </si>
  <si>
    <t>ПЕРЕКОПСЬКА вул., буд. 16</t>
  </si>
  <si>
    <t>ПЕРЕКОПСЬКА вул., буд. 18</t>
  </si>
  <si>
    <t>ПЕРЕКОПСЬКА вул., буд. 9</t>
  </si>
  <si>
    <t>ПЕРШОТРАВНЕВА вул., буд. 10(10 - 28)</t>
  </si>
  <si>
    <t>ПЕТРОПАВЛІВСЬКА вул., буд. 103</t>
  </si>
  <si>
    <t>ПЕТРОПАВЛІВСЬКА вул., буд. 50</t>
  </si>
  <si>
    <t>ПЕТРОПАВЛІВСЬКА вул., буд. 52</t>
  </si>
  <si>
    <t>ПЕТРОПАВЛІВСЬКА вул., буд. 66</t>
  </si>
  <si>
    <t>ПЕТРОПАВЛІВСЬКА вул., буд. 77А</t>
  </si>
  <si>
    <t>ПЕТРОПАВЛІВСЬКА вул., буд. 92</t>
  </si>
  <si>
    <t>ПЕТРОПАВЛІВСЬКА вул., буд. 98Д</t>
  </si>
  <si>
    <t>ПЕТРОПАВЛІВСЬКА вул., буд. 98Ж</t>
  </si>
  <si>
    <t xml:space="preserve">ПЛЯЖНИЙ пров., буд. 6     </t>
  </si>
  <si>
    <t xml:space="preserve">ПЛЯЖНИЙ пров., буд. 8     </t>
  </si>
  <si>
    <t>ПОКРОВСЬКА вул., буд. 14</t>
  </si>
  <si>
    <t>ПОКРОВСЬКА вул., буд. 16</t>
  </si>
  <si>
    <t>ПОКРОВСЬКА вул., буд. 24</t>
  </si>
  <si>
    <t>ПОКРОВСЬКА вул., буд. 26</t>
  </si>
  <si>
    <t>ПОКРОВСЬКА вул., буд. 7</t>
  </si>
  <si>
    <t>ПОКРОВСЬКА вул., буд. 8</t>
  </si>
  <si>
    <t>ПОКРОВСЬКА пл., буд. 15</t>
  </si>
  <si>
    <t>ПОКРОВСЬКА пл., буд. 9 А</t>
  </si>
  <si>
    <t>ПОКРОВСЬКА пл., буд. 9Б</t>
  </si>
  <si>
    <t>ПРОКОФ'ЄВА вул., буд. 2</t>
  </si>
  <si>
    <t>ПРОКОФ'ЄВА вул., буд. 4</t>
  </si>
  <si>
    <t>ПРОКОФ'ЄВА вул., буд. 6</t>
  </si>
  <si>
    <t>ПРОКОФ'ЄВА вул., буд. 8</t>
  </si>
  <si>
    <t xml:space="preserve">РИЛЄЄВА вул., буд. 2     </t>
  </si>
  <si>
    <t>СОБОРНА вул., буд. 29</t>
  </si>
  <si>
    <t>СОБОРНА вул., буд. 36В</t>
  </si>
  <si>
    <t>СОБОРНА вул., буд. 38Б</t>
  </si>
  <si>
    <t>СОБОРНА вул., буд. 42В</t>
  </si>
  <si>
    <t>СОБОРНА вул., буд. 46</t>
  </si>
  <si>
    <t>ТЕРЕЗОВА пров., буд. 1</t>
  </si>
  <si>
    <t xml:space="preserve">ТЕРЕЗОВА пров., буд. 2     </t>
  </si>
  <si>
    <t>ХМЕЛЬНИЦЬКОГО вул., буд. 17</t>
  </si>
  <si>
    <t>ШИШКАРІВСЬКА вул., буд. 16</t>
  </si>
  <si>
    <t>20 РОКІВ ПЕРЕМОГИ  вул., буд. 3А</t>
  </si>
  <si>
    <t xml:space="preserve">АКАДЕМІЧНА вул., буд. 7     </t>
  </si>
  <si>
    <r>
      <t xml:space="preserve">Г.КОНДРАТЬЄВА вул., буд. 165 корп. 10 </t>
    </r>
    <r>
      <rPr>
        <b/>
        <u/>
        <sz val="10"/>
        <rFont val="Times New Roman"/>
        <family val="1"/>
        <charset val="204"/>
      </rPr>
      <t>(БК)</t>
    </r>
  </si>
  <si>
    <t>Г.КОНДРАТЬЄВА вул., буд. 165 корп. 8</t>
  </si>
  <si>
    <t>Г.КОНДРАТЬЄВА вул., буд. 165 корп. 9</t>
  </si>
  <si>
    <t>ГАГАРІНА вул., буд. 16</t>
  </si>
  <si>
    <t>ГАМАЛІЯ вул., буд. 33</t>
  </si>
  <si>
    <t>З.КОСМОДЕМ`ЯНСЬКОЇ вул., буд. 4</t>
  </si>
  <si>
    <r>
      <t xml:space="preserve">З.КОСМОДЕМ`ЯНСЬКОЇ вул., буд. 6 </t>
    </r>
    <r>
      <rPr>
        <b/>
        <u/>
        <sz val="10"/>
        <rFont val="Times New Roman"/>
        <family val="1"/>
        <charset val="204"/>
      </rPr>
      <t>(БК)</t>
    </r>
  </si>
  <si>
    <t>З.КОСМОДЕМ`ЯНСЬКОЇ вул., буд. 8</t>
  </si>
  <si>
    <t>ОГАРЬОВА пров., буд. 4</t>
  </si>
  <si>
    <t>ПЕРЕКОПСЬКА вул., буд. 5</t>
  </si>
  <si>
    <t>ПЕТРОПАВЛІВСЬКА вул., буд. 60</t>
  </si>
  <si>
    <t>ПЕТРОПАВЛІВСЬКА вул., буд. 74</t>
  </si>
  <si>
    <t>ПОКРОВСЬКА вул., буд. 11</t>
  </si>
  <si>
    <t>СОБОРНА вул., буд. 27</t>
  </si>
  <si>
    <t>СОБОРНА вул., буд. 36Б</t>
  </si>
  <si>
    <t>СОБОРНА вул., буд. 38</t>
  </si>
  <si>
    <t>Олександра Аніщенка (АНТОНОВА) вул., буд. 2</t>
  </si>
  <si>
    <t>Олександра Аніщенка (АНТОНОВА) вул., буд. 3</t>
  </si>
  <si>
    <t>Г.КОНДРАТЬЄВА вул., буд. 16</t>
  </si>
  <si>
    <t>Г.КОНДРАТЬЄВА вул., буд. 165 корп. 78</t>
  </si>
  <si>
    <t>Г.КОНДРАТЬЄВА вул., буд. 18</t>
  </si>
  <si>
    <t>Г.КОНДРАТЬЄВА вул., буд. 19</t>
  </si>
  <si>
    <r>
      <t xml:space="preserve">Г.КОНДРАТЬЄВА вул., буд. 36 </t>
    </r>
    <r>
      <rPr>
        <b/>
        <u/>
        <sz val="10"/>
        <rFont val="Times New Roman"/>
        <family val="1"/>
        <charset val="204"/>
      </rPr>
      <t>(БК)</t>
    </r>
  </si>
  <si>
    <t>Г.КОНДРАТЬЄВА вул., буд. 46</t>
  </si>
  <si>
    <t>МАЛИНОВСЬКОГО вул., буд. 1</t>
  </si>
  <si>
    <t>МАЛИНОВСЬКОГО вул., буд. 10</t>
  </si>
  <si>
    <t>НЕЗАЛЕЖНОСТІ пл., буд. 8</t>
  </si>
  <si>
    <t>ПЕТРОПАВЛІВСЬКА вул., буд. 123</t>
  </si>
  <si>
    <t>ПЕТРОПАВЛІВСЬКА вул., буд. 129</t>
  </si>
  <si>
    <t>ПЕТРОПАВЛІВСЬКА вул., буд. 53</t>
  </si>
  <si>
    <t>ПЕТРОПАВЛІВСЬКА вул., буд. 81</t>
  </si>
  <si>
    <t>ПЕТРОПАВЛІВСЬКА вул., буд. 90</t>
  </si>
  <si>
    <t>Олександра Олеся (РАДЯНСЬКА) вул., буд. 1</t>
  </si>
  <si>
    <t>Олександра Олеся (РАДЯНСЬКА) вул., буд. 4</t>
  </si>
  <si>
    <t>Олександра Олеся (РАДЯНСЬКА) вул., буд. 5</t>
  </si>
  <si>
    <t>СОБОРНА вул., буд. 19А</t>
  </si>
  <si>
    <t>СОБОРНА вул., буд. 25</t>
  </si>
  <si>
    <t>СОБОРНА вул., буд. 32</t>
  </si>
  <si>
    <t>СОБОРНА вул., буд. 43</t>
  </si>
  <si>
    <t>Олександра Аніщенка (АНТОНОВА) вул., буд. 1</t>
  </si>
  <si>
    <t>Олександра Аніщенка (АНТОНОВА) вул., буд. 10</t>
  </si>
  <si>
    <t>Олександра Аніщенка (АНТОНОВА) вул., буд. 3 корп. 1</t>
  </si>
  <si>
    <t>ВОСКРЕСЕНСЬКА вул., буд. 15</t>
  </si>
  <si>
    <t>Г.КОНДРАТЬЄВА вул., буд. 110</t>
  </si>
  <si>
    <t>Г.КОНДРАТЬЄВА вул., буд. 114</t>
  </si>
  <si>
    <r>
      <t xml:space="preserve">Г.КОНДРАТЬЄВА вул., буд. 118 </t>
    </r>
    <r>
      <rPr>
        <b/>
        <u/>
        <sz val="10"/>
        <rFont val="Times New Roman"/>
        <family val="1"/>
        <charset val="204"/>
      </rPr>
      <t>(БК)</t>
    </r>
  </si>
  <si>
    <t>Г.КОНДРАТЬЄВА вул., буд. 122</t>
  </si>
  <si>
    <t>Г.КОНДРАТЬЄВА вул., буд. 126</t>
  </si>
  <si>
    <t>Г.КОНДРАТЬЄВА вул., буд. 128</t>
  </si>
  <si>
    <t>Г.КОНДРАТЬЄВА вул., буд. 130</t>
  </si>
  <si>
    <t>Г.КОНДРАТЬЄВА вул., буд. 132</t>
  </si>
  <si>
    <t>Г.КОНДРАТЬЄВА вул., буд. 136 корп. 1 (гуртожиток)</t>
  </si>
  <si>
    <t>Г.КОНДРАТЬЄВА вул., буд. 138</t>
  </si>
  <si>
    <t>Г.КОНДРАТЬЄВА вул., буд. 140</t>
  </si>
  <si>
    <r>
      <t xml:space="preserve">Г.КОНДРАТЬЄВА вул., буд. 144 </t>
    </r>
    <r>
      <rPr>
        <b/>
        <u/>
        <sz val="10"/>
        <rFont val="Times New Roman"/>
        <family val="1"/>
        <charset val="204"/>
      </rPr>
      <t>(БК)</t>
    </r>
  </si>
  <si>
    <r>
      <t xml:space="preserve">Г.КОНДРАТЬЄВА вул., буд. 145 </t>
    </r>
    <r>
      <rPr>
        <b/>
        <u/>
        <sz val="10"/>
        <rFont val="Times New Roman"/>
        <family val="1"/>
        <charset val="204"/>
      </rPr>
      <t>(БК)</t>
    </r>
  </si>
  <si>
    <t>Г.КОНДРАТЬЄВА вул., буд. 146 корп. 1</t>
  </si>
  <si>
    <t>Г.КОНДРАТЬЄВА вул., буд. 154</t>
  </si>
  <si>
    <t>Г.КОНДРАТЬЄВА вул., буд. 165 корп. 134</t>
  </si>
  <si>
    <t>Г.КОНДРАТЬЄВА вул., буд. 165 корп. 135</t>
  </si>
  <si>
    <t>Г.КОНДРАТЬЄВА вул., буд. 165 корп. 140</t>
  </si>
  <si>
    <t>Г.КОНДРАТЬЄВА вул., буд. 167 корп. 1</t>
  </si>
  <si>
    <t>Г.КОНДРАТЬЄВА вул., буд. 175</t>
  </si>
  <si>
    <t>Г.КОНДРАТЬЄВА вул., буд. 181</t>
  </si>
  <si>
    <t>Г.КОНДРАТЬЄВА вул., буд. 183</t>
  </si>
  <si>
    <t>Г.КОНДРАТЬЄВА вул., буд. 187</t>
  </si>
  <si>
    <t>Г.КОНДРАТЬЄВА вул., буд. 189</t>
  </si>
  <si>
    <t>Г.КОНДРАТЬЄВА вул., буд. 191</t>
  </si>
  <si>
    <t>Г.КОНДРАТЬЄВА вул., буд. 35</t>
  </si>
  <si>
    <t>Г.КОНДРАТЬЄВА вул., буд. 38</t>
  </si>
  <si>
    <t>Г.КОНДРАТЬЄВА вул., буд. 48</t>
  </si>
  <si>
    <r>
      <t xml:space="preserve">Г.КОНДРАТЬЄВА вул., буд. 50 </t>
    </r>
    <r>
      <rPr>
        <b/>
        <u/>
        <sz val="10"/>
        <rFont val="Times New Roman"/>
        <family val="1"/>
        <charset val="204"/>
      </rPr>
      <t>(БК)</t>
    </r>
  </si>
  <si>
    <t>Г.КОНДРАТЬЄВА вул., буд. 54</t>
  </si>
  <si>
    <t>ГАМАЛІЯ вул., буд. 1</t>
  </si>
  <si>
    <t>ГАМАЛІЯ вул., буд. 17 корп. 1</t>
  </si>
  <si>
    <r>
      <t xml:space="preserve">ГАМАЛІЯ вул., буд. 19  </t>
    </r>
    <r>
      <rPr>
        <b/>
        <u/>
        <sz val="10"/>
        <rFont val="Times New Roman"/>
        <family val="1"/>
        <charset val="204"/>
      </rPr>
      <t>(БК)</t>
    </r>
  </si>
  <si>
    <t>ГАМАЛІЯ вул., буд. 21</t>
  </si>
  <si>
    <r>
      <t>ГАМАЛІЯ вул., буд. 36 корп. 1</t>
    </r>
    <r>
      <rPr>
        <b/>
        <u/>
        <sz val="10"/>
        <rFont val="Times New Roman"/>
        <family val="1"/>
        <charset val="204"/>
      </rPr>
      <t xml:space="preserve"> (БК)</t>
    </r>
  </si>
  <si>
    <t>З.КОСМОДЕМ`ЯНСЬКОЇ вул., буд. 2</t>
  </si>
  <si>
    <t>КООПЕРАТИВНА вул., буд. 4</t>
  </si>
  <si>
    <t>КООПЕРАТИВНА вул., буд. 6</t>
  </si>
  <si>
    <t>КУЗНЕЧНА вул., буд. 5</t>
  </si>
  <si>
    <t>ЛЕБЕДИНСЬКА вул., буд. 6</t>
  </si>
  <si>
    <r>
      <t xml:space="preserve">МАЛИНОВСЬКОГО вул., буд. 2 </t>
    </r>
    <r>
      <rPr>
        <b/>
        <u/>
        <sz val="10"/>
        <rFont val="Times New Roman"/>
        <family val="1"/>
        <charset val="204"/>
      </rPr>
      <t>(БК)</t>
    </r>
  </si>
  <si>
    <t>МАЛИНОВСЬКОГО вул., буд. 9</t>
  </si>
  <si>
    <t>О.БЕРЕСТА ВУЛ., буд. 9</t>
  </si>
  <si>
    <r>
      <t xml:space="preserve">ОГАРЬОВА пров., буд. 2 корп. 1 </t>
    </r>
    <r>
      <rPr>
        <b/>
        <u/>
        <sz val="10"/>
        <rFont val="Times New Roman"/>
        <family val="1"/>
        <charset val="204"/>
      </rPr>
      <t>(БК)</t>
    </r>
  </si>
  <si>
    <r>
      <t>ПЕРЕКОПСЬКА вул., буд. 12</t>
    </r>
    <r>
      <rPr>
        <b/>
        <u/>
        <sz val="10"/>
        <rFont val="Times New Roman"/>
        <family val="1"/>
        <charset val="204"/>
      </rPr>
      <t xml:space="preserve"> (БК)</t>
    </r>
  </si>
  <si>
    <t>ПЕРЕКОПСЬКА вул., буд. 17</t>
  </si>
  <si>
    <r>
      <t xml:space="preserve">ПЕТРОПАВЛІВСЬКА вул., буд. 106 </t>
    </r>
    <r>
      <rPr>
        <b/>
        <u/>
        <sz val="10"/>
        <rFont val="Times New Roman"/>
        <family val="1"/>
        <charset val="204"/>
      </rPr>
      <t>(БК)</t>
    </r>
  </si>
  <si>
    <t>ПЕТРОПАВЛІВСЬКА вул., буд. 107</t>
  </si>
  <si>
    <r>
      <t xml:space="preserve">ПЕТРОПАВЛІВСЬКА вул., буд. 117 </t>
    </r>
    <r>
      <rPr>
        <b/>
        <u/>
        <sz val="10"/>
        <rFont val="Times New Roman"/>
        <family val="1"/>
        <charset val="204"/>
      </rPr>
      <t>(БК)</t>
    </r>
  </si>
  <si>
    <t>ПЕТРОПАВЛІВСЬКА вул., буд. 51</t>
  </si>
  <si>
    <t>ПЕТРОПАВЛІВСЬКА вул., буд. 68</t>
  </si>
  <si>
    <t>ПЕТРОПАВЛІВСЬКА вул., буд. 72</t>
  </si>
  <si>
    <t>ПЕТРОПАВЛІВСЬКА вул., буд. 76 (57-104)</t>
  </si>
  <si>
    <t>ПЕТРОПАВЛІВСЬКА вул., буд. 93</t>
  </si>
  <si>
    <t>ПЕТРОПАВЛІВСЬКА вул., буд. 96</t>
  </si>
  <si>
    <t>ПОКРОВСЬКА вул., буд. 23</t>
  </si>
  <si>
    <r>
      <t>ПОКРОВСЬКА вул., буд. 25</t>
    </r>
    <r>
      <rPr>
        <b/>
        <u/>
        <sz val="10"/>
        <rFont val="Times New Roman"/>
        <family val="1"/>
        <charset val="204"/>
      </rPr>
      <t xml:space="preserve"> (БК)</t>
    </r>
  </si>
  <si>
    <t>ПОКРОВСЬКА пл., буд. 8</t>
  </si>
  <si>
    <t>Олександра Олеся (РАДЯНСЬКА) вул., буд. 2</t>
  </si>
  <si>
    <t>СОБОРНА вул., буд. 42А</t>
  </si>
  <si>
    <t>Героїв Небесної Сотні (ФЕДЬКА) вул., буд. 7</t>
  </si>
  <si>
    <t>ХАРКІВСЬКА вул., буд. 14</t>
  </si>
  <si>
    <t>ХАРКІВСЬКА вул., буд. 26 корп. 1</t>
  </si>
  <si>
    <t>ХАРКІВСЬКА вул., буд. 28 корп. 1</t>
  </si>
  <si>
    <t>ХАРКІВСЬКА вул., буд. 6 корп. 1</t>
  </si>
  <si>
    <t>ХАРКІВСЬКА вул., буд. 6 корп. 2</t>
  </si>
  <si>
    <t>ХАРКІВСЬКА вул., буд. 8</t>
  </si>
  <si>
    <t>ХАРКІВСЬКА вул., буд. 8 корп. 2</t>
  </si>
  <si>
    <t>9-ГО ТРАВНЯ пров., буд. 4</t>
  </si>
  <si>
    <t>9-ГО ТРАВНЯ пров., буд. 8</t>
  </si>
  <si>
    <t>Г.КОНДРАТЬЄВА вул., буд. 144 к. 2</t>
  </si>
  <si>
    <t>Д. КОРОТЧЕНКА вул., буд. 18</t>
  </si>
  <si>
    <t>Д. КОРОТЧЕНКА вул., буд. 2</t>
  </si>
  <si>
    <t>Д. КОРОТЧЕНКА вул., буд. 35</t>
  </si>
  <si>
    <t>Д. КОРОТЧЕНКА вул., буд. 37</t>
  </si>
  <si>
    <t>ЗАЛИВНА вул., буд. 13</t>
  </si>
  <si>
    <t>ЗАЛИВНА вул., буд. 13А</t>
  </si>
  <si>
    <t>ЗАЛИВНА вул., буд. 15</t>
  </si>
  <si>
    <t>ЗАЛИВНА вул., буд. 27</t>
  </si>
  <si>
    <t>ЗАЛИВНА вул., буд. 29</t>
  </si>
  <si>
    <t>ЗАЛИВНА вул., буд. 31</t>
  </si>
  <si>
    <t>ЗАЛИВНА вул., буд. 35</t>
  </si>
  <si>
    <t>ІНТЕРНАЦІОНАЛІСТІВ вул., буд. 4</t>
  </si>
  <si>
    <t>М. ЛУШПИ пр-т., буд. 15</t>
  </si>
  <si>
    <t>М. ЛУШПИ пр-т., буд. 23 с 108 кв.</t>
  </si>
  <si>
    <t>М. ЛУШПИ пр-т., буд. 29</t>
  </si>
  <si>
    <t>М. ЛУШПИ пр-т., буд. 31</t>
  </si>
  <si>
    <t>М. ЛУШПИ пр-т., буд. 39</t>
  </si>
  <si>
    <t>М. ЛУШПИ пр-т., буд. 47</t>
  </si>
  <si>
    <t>М. ЛУШПИ пр-т., буд. 49</t>
  </si>
  <si>
    <r>
      <t xml:space="preserve">М. ЛУШПИ пр-т., буд. 55 </t>
    </r>
    <r>
      <rPr>
        <b/>
        <u/>
        <sz val="10"/>
        <rFont val="Times New Roman"/>
        <family val="1"/>
        <charset val="204"/>
      </rPr>
      <t>(БК)</t>
    </r>
  </si>
  <si>
    <r>
      <t xml:space="preserve">М. ЛУШПИ пр-т., буд. 57 </t>
    </r>
    <r>
      <rPr>
        <b/>
        <u/>
        <sz val="10"/>
        <rFont val="Times New Roman"/>
        <family val="1"/>
        <charset val="204"/>
      </rPr>
      <t>(БК)</t>
    </r>
  </si>
  <si>
    <t>М. ЛУШПИ пр-т., буд. 7</t>
  </si>
  <si>
    <t>М. ЛУШПИ пр-т., буд. 9</t>
  </si>
  <si>
    <t>О.БЕРЕСТА ВУЛ., буд. 5</t>
  </si>
  <si>
    <t>ОГАРЬОВА пров., буд. 3</t>
  </si>
  <si>
    <t>ПЕТРОПАВЛІВСЬКА вул., буд. 101</t>
  </si>
  <si>
    <r>
      <t xml:space="preserve">ПЕТРОПАВЛІВСЬКА вул., буд. 109 </t>
    </r>
    <r>
      <rPr>
        <b/>
        <u/>
        <sz val="10"/>
        <rFont val="Times New Roman"/>
        <family val="1"/>
        <charset val="204"/>
      </rPr>
      <t>(БК)</t>
    </r>
  </si>
  <si>
    <t>ПЕТРОПАВЛІВСЬКА вул., буд. 127</t>
  </si>
  <si>
    <t>ПЕТРОПАВЛІВСЬКА вул., буд. 76               (1-56)</t>
  </si>
  <si>
    <t>ПРОКОФ'ЄВА вул., буд. 12</t>
  </si>
  <si>
    <t>ПРОКОФ'ЄВА вул., буд. 24</t>
  </si>
  <si>
    <t>ПРОКОФ'ЄВА вул., буд. 24Б</t>
  </si>
  <si>
    <r>
      <t xml:space="preserve">ПРОКОФ'ЄВА вул., буд. 30 </t>
    </r>
    <r>
      <rPr>
        <b/>
        <u/>
        <sz val="10"/>
        <rFont val="Times New Roman"/>
        <family val="1"/>
        <charset val="204"/>
      </rPr>
      <t>(БК)</t>
    </r>
  </si>
  <si>
    <t>ПРОКОФ'ЄВА вул., буд. 32А</t>
  </si>
  <si>
    <t>ПРОКОФ'ЄВА вул., буд. 36</t>
  </si>
  <si>
    <t>ХАРКІВСЬКА вул., буд. 1 корп. 1</t>
  </si>
  <si>
    <t>ХАРКІВСЬКА вул., буд. 12</t>
  </si>
  <si>
    <t>ХАРКІВСЬКА вул., буд. 22 корп. 1</t>
  </si>
  <si>
    <t>ХАРКІВСЬКА вул., буд. 23</t>
  </si>
  <si>
    <t>ХАРКІВСЬКА вул., буд. 23 корп. 1</t>
  </si>
  <si>
    <t>ХАРКІВСЬКА вул., буд. 25</t>
  </si>
  <si>
    <t>ХАРКІВСЬКА вул., буд. 3</t>
  </si>
  <si>
    <t>ХАРКІВСЬКА вул., буд. 7</t>
  </si>
  <si>
    <t>ЧЕРЕПІНА вул., буд. 10</t>
  </si>
  <si>
    <t>ЧЕРЕПІНА вул., буд. 12</t>
  </si>
  <si>
    <t>ЧЕРЕПІНА вул., буд. 16</t>
  </si>
  <si>
    <t>ЧЕРЕПІНА вул., буд. 18</t>
  </si>
  <si>
    <r>
      <t xml:space="preserve">ЧЕРЕПІНА вул., буд. 20 </t>
    </r>
    <r>
      <rPr>
        <b/>
        <u/>
        <sz val="10"/>
        <rFont val="Times New Roman"/>
        <family val="1"/>
        <charset val="204"/>
      </rPr>
      <t>(БК)</t>
    </r>
  </si>
  <si>
    <t>ЧЕРЕПІНА вул., буд. 4</t>
  </si>
  <si>
    <t>ЧЕРЕПІНА вул., буд. 6</t>
  </si>
  <si>
    <t>ШИШКАРІВСЬКА вул., буд. 15</t>
  </si>
  <si>
    <t>ШИШКАРІВСЬКА вул., буд. 2</t>
  </si>
  <si>
    <t>Г.КОНДРАТЬЄВА вул., буд. 211 корп. 1</t>
  </si>
  <si>
    <t>М. ЛУШПИ пр-т., буд. 39 корп. 1</t>
  </si>
  <si>
    <r>
      <t xml:space="preserve">Г.КОНДРАТЬЄВА вул., буд. 4 </t>
    </r>
    <r>
      <rPr>
        <b/>
        <u/>
        <sz val="10"/>
        <rFont val="Times New Roman"/>
        <family val="1"/>
        <charset val="204"/>
      </rPr>
      <t>(БК)</t>
    </r>
  </si>
  <si>
    <r>
      <t xml:space="preserve">Г.КОНДРАТЬЄВА вул., буд. 6 </t>
    </r>
    <r>
      <rPr>
        <b/>
        <u/>
        <sz val="10"/>
        <rFont val="Times New Roman"/>
        <family val="1"/>
        <charset val="204"/>
      </rPr>
      <t>(БК)</t>
    </r>
  </si>
  <si>
    <r>
      <t>ЗАЛИВНА вул., буд. 9</t>
    </r>
    <r>
      <rPr>
        <b/>
        <u/>
        <sz val="10"/>
        <rFont val="Times New Roman"/>
        <family val="1"/>
        <charset val="204"/>
      </rPr>
      <t xml:space="preserve"> (БК)</t>
    </r>
  </si>
  <si>
    <t>М. ЛУШПИ пр-т., буд. 43 корп. 1</t>
  </si>
  <si>
    <t>М. ЛУШПИ пр-т., буд. 43 корп. 2</t>
  </si>
  <si>
    <t>ПРОКОФ'ЄВА вул., буд. 22</t>
  </si>
  <si>
    <r>
      <t xml:space="preserve">ХАРКІВСЬКА вул., буд. 9 </t>
    </r>
    <r>
      <rPr>
        <b/>
        <u/>
        <sz val="10"/>
        <rFont val="Times New Roman"/>
        <family val="1"/>
        <charset val="204"/>
      </rPr>
      <t>(БК)</t>
    </r>
  </si>
  <si>
    <t>ХАРКІВСЬКА вул., буд. 1</t>
  </si>
  <si>
    <t>ЧЕРЕПІНА вул., буд. 26</t>
  </si>
  <si>
    <r>
      <t>ЗАЛИВНА вул., буд. 1</t>
    </r>
    <r>
      <rPr>
        <b/>
        <u/>
        <sz val="10"/>
        <rFont val="Times New Roman"/>
        <family val="1"/>
        <charset val="204"/>
      </rPr>
      <t xml:space="preserve"> (БК)</t>
    </r>
  </si>
  <si>
    <t>ЗАЛИВНА вул., буд. 11</t>
  </si>
  <si>
    <t>ЗАЛИВНА вул., буд. 7</t>
  </si>
  <si>
    <t>НР</t>
  </si>
  <si>
    <t>ком е/е (Зняття"-" Нарахування "+"</t>
  </si>
  <si>
    <t>Разом скориговане нарахування</t>
  </si>
  <si>
    <t>Перерахунок за простой ліфта</t>
  </si>
  <si>
    <t>Перерахунок за простой СД</t>
  </si>
  <si>
    <t>Перерахунок</t>
  </si>
  <si>
    <t>Перекидка за 2016 рік</t>
  </si>
  <si>
    <t>Всього нараховано</t>
  </si>
  <si>
    <t>електричні мережі</t>
  </si>
  <si>
    <t>1 поверх</t>
  </si>
  <si>
    <t>ТО електричних мереж та електроплит</t>
  </si>
  <si>
    <t xml:space="preserve">Звіт фактичного виконання тарифу   по утриманню будинків, споруд та прибудинкових територій по кожному житловому будинку КП "Сумитеплоенергоцентраль" за березень 2017 року </t>
  </si>
  <si>
    <t>Тариф рішення №91 від 21.02.2017р.</t>
  </si>
  <si>
    <t>Плануємий тариф</t>
  </si>
  <si>
    <t>Середній тариф</t>
  </si>
  <si>
    <t>план</t>
  </si>
  <si>
    <t>2 п</t>
  </si>
  <si>
    <t>3 п</t>
  </si>
  <si>
    <t>4 п</t>
  </si>
  <si>
    <t>5 п</t>
  </si>
  <si>
    <t>9 п</t>
  </si>
  <si>
    <t>10 п</t>
  </si>
  <si>
    <t>14 п</t>
  </si>
  <si>
    <t>15 п</t>
  </si>
  <si>
    <t>16 п</t>
  </si>
  <si>
    <t>середній по підприємству</t>
  </si>
  <si>
    <t>% росту</t>
  </si>
  <si>
    <r>
      <t xml:space="preserve">ДАРГОМИЖСЬКОГО вул., буд. 7 </t>
    </r>
    <r>
      <rPr>
        <b/>
        <u/>
        <sz val="10"/>
        <rFont val="Times New Roman"/>
        <family val="1"/>
        <charset val="204"/>
      </rPr>
      <t>(БК)</t>
    </r>
  </si>
  <si>
    <r>
      <t xml:space="preserve">ДАРГОМИЖСЬКОГО про-д., буд. 14 </t>
    </r>
    <r>
      <rPr>
        <b/>
        <u/>
        <sz val="10"/>
        <rFont val="Times New Roman"/>
        <family val="1"/>
        <charset val="204"/>
      </rPr>
      <t>(ОСББ)</t>
    </r>
  </si>
  <si>
    <r>
      <t xml:space="preserve">Г.КОНДРАТЬЄВА вул., буд. 148 </t>
    </r>
    <r>
      <rPr>
        <b/>
        <u/>
        <sz val="10"/>
        <rFont val="Times New Roman"/>
        <family val="1"/>
        <charset val="204"/>
      </rPr>
      <t>(БК)</t>
    </r>
  </si>
  <si>
    <t>Порівняльний аналіз тарифів по КП "Сумитеплоенергоцентраль" СМР  ( червень 2017р.)</t>
  </si>
  <si>
    <t>ШИШКАРІВСЬКА вул., 11 (гуртожиток)</t>
  </si>
  <si>
    <t>ПРОКОФ'ЄВА вул., 10 (гуртожиток)</t>
  </si>
  <si>
    <t>Г.КОНДРАТЬЄВА вул., буд. 143 (гуртожиток)</t>
  </si>
  <si>
    <t>Г.КОНДРАТЬЄВА вул., буд. 165 корп. 13 (побут е/е)</t>
  </si>
  <si>
    <t>% підвищення(+), зниження (-)</t>
  </si>
  <si>
    <t>Г.КОНДРАТЬЄВА вул., буд. 165А ( побут е/е)</t>
  </si>
  <si>
    <t>Г.КОНДРАТЬЄВА вул., буд. 165Б (побут. е/е)</t>
  </si>
  <si>
    <t>ГАМАЛІЯ вул., буд. 27 (побут. е/е)</t>
  </si>
  <si>
    <t>ГАМАЛІЯ вул., буд. 5 (побут. е/е)</t>
  </si>
  <si>
    <t>ПЕТРОПАВЛІВСЬКА вул., буд. 111А ( побут. е/е)</t>
  </si>
  <si>
    <t>ПЕТРОПАВЛІВСЬКА вул., буд. 111Б  ( побут. е/е)</t>
  </si>
  <si>
    <t>ПОКРОВСЬКА вул., буд. 22 (побут. е/е)</t>
  </si>
  <si>
    <t>Плануємий мін</t>
  </si>
  <si>
    <t>Плануємий мах</t>
  </si>
  <si>
    <t xml:space="preserve">Затверджений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</si>
</sst>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i/>
      <sz val="11"/>
      <name val="Arial Cyr"/>
      <charset val="204"/>
    </font>
    <font>
      <i/>
      <sz val="10"/>
      <name val="Arial Cyr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5.95"/>
      <color indexed="8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0" fillId="2" borderId="0" xfId="0" applyFill="1"/>
    <xf numFmtId="0" fontId="0" fillId="0" borderId="0" xfId="0" applyFill="1"/>
    <xf numFmtId="0" fontId="2" fillId="0" borderId="0" xfId="0" applyFont="1"/>
    <xf numFmtId="2" fontId="0" fillId="0" borderId="0" xfId="0" applyNumberFormat="1"/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left" vertical="center" wrapText="1" readingOrder="1"/>
      <protection locked="0"/>
    </xf>
    <xf numFmtId="0" fontId="12" fillId="2" borderId="1" xfId="0" applyFont="1" applyFill="1" applyBorder="1" applyAlignment="1" applyProtection="1">
      <alignment horizontal="center" vertical="center" wrapText="1" readingOrder="1"/>
      <protection locked="0"/>
    </xf>
    <xf numFmtId="164" fontId="0" fillId="2" borderId="5" xfId="0" applyNumberFormat="1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12" fillId="2" borderId="5" xfId="0" applyFont="1" applyFill="1" applyBorder="1" applyAlignment="1" applyProtection="1">
      <alignment horizontal="center" vertical="center" wrapText="1" readingOrder="1"/>
      <protection locked="0"/>
    </xf>
    <xf numFmtId="0" fontId="13" fillId="2" borderId="1" xfId="0" applyFont="1" applyFill="1" applyBorder="1" applyAlignment="1" applyProtection="1">
      <alignment horizontal="center" vertical="center" wrapText="1" readingOrder="1"/>
      <protection locked="0"/>
    </xf>
    <xf numFmtId="2" fontId="1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2" fontId="0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2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left" vertical="center" wrapText="1" readingOrder="1"/>
      <protection locked="0"/>
    </xf>
    <xf numFmtId="2" fontId="0" fillId="2" borderId="5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2" fontId="13" fillId="2" borderId="1" xfId="0" applyNumberFormat="1" applyFont="1" applyFill="1" applyBorder="1" applyAlignment="1" applyProtection="1">
      <alignment horizontal="center" wrapText="1" readingOrder="1"/>
      <protection locked="0"/>
    </xf>
    <xf numFmtId="0" fontId="0" fillId="2" borderId="1" xfId="0" applyFont="1" applyFill="1" applyBorder="1"/>
    <xf numFmtId="165" fontId="1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165" fontId="15" fillId="2" borderId="1" xfId="0" applyNumberFormat="1" applyFont="1" applyFill="1" applyBorder="1"/>
    <xf numFmtId="2" fontId="0" fillId="2" borderId="1" xfId="0" applyNumberFormat="1" applyFont="1" applyFill="1" applyBorder="1"/>
    <xf numFmtId="2" fontId="13" fillId="2" borderId="1" xfId="0" applyNumberFormat="1" applyFont="1" applyFill="1" applyBorder="1"/>
    <xf numFmtId="2" fontId="13" fillId="2" borderId="1" xfId="0" applyNumberFormat="1" applyFont="1" applyFill="1" applyBorder="1" applyAlignment="1">
      <alignment horizontal="center"/>
    </xf>
    <xf numFmtId="0" fontId="0" fillId="0" borderId="1" xfId="0" applyBorder="1"/>
    <xf numFmtId="166" fontId="0" fillId="0" borderId="0" xfId="0" applyNumberFormat="1"/>
    <xf numFmtId="0" fontId="15" fillId="0" borderId="0" xfId="0" applyFont="1"/>
    <xf numFmtId="2" fontId="0" fillId="2" borderId="0" xfId="0" applyNumberFormat="1" applyFill="1"/>
    <xf numFmtId="2" fontId="7" fillId="0" borderId="0" xfId="0" applyNumberFormat="1" applyFont="1"/>
    <xf numFmtId="0" fontId="3" fillId="0" borderId="2" xfId="0" applyFont="1" applyBorder="1" applyAlignment="1">
      <alignment horizontal="center" vertical="center" wrapText="1"/>
    </xf>
    <xf numFmtId="2" fontId="16" fillId="0" borderId="0" xfId="0" applyNumberFormat="1" applyFont="1" applyFill="1"/>
    <xf numFmtId="2" fontId="16" fillId="0" borderId="0" xfId="0" applyNumberFormat="1" applyFont="1"/>
    <xf numFmtId="0" fontId="17" fillId="2" borderId="1" xfId="0" applyFont="1" applyFill="1" applyBorder="1" applyAlignment="1" applyProtection="1">
      <alignment horizontal="center" vertical="center" wrapText="1" readingOrder="1"/>
      <protection locked="0"/>
    </xf>
    <xf numFmtId="2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7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18" fillId="2" borderId="1" xfId="0" applyNumberFormat="1" applyFont="1" applyFill="1" applyBorder="1" applyAlignment="1">
      <alignment horizontal="center"/>
    </xf>
    <xf numFmtId="2" fontId="18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2" borderId="1" xfId="0" applyNumberFormat="1" applyFont="1" applyFill="1" applyBorder="1" applyAlignment="1">
      <alignment horizontal="center" vertical="center" readingOrder="1"/>
    </xf>
    <xf numFmtId="165" fontId="12" fillId="2" borderId="5" xfId="0" applyNumberFormat="1" applyFont="1" applyFill="1" applyBorder="1" applyAlignment="1" applyProtection="1">
      <alignment horizontal="center" vertical="center" wrapText="1" readingOrder="1"/>
      <protection locked="0"/>
    </xf>
    <xf numFmtId="2" fontId="12" fillId="2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2" borderId="0" xfId="0" applyFont="1" applyFill="1"/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/>
    <xf numFmtId="2" fontId="0" fillId="2" borderId="0" xfId="0" applyNumberFormat="1" applyFont="1" applyFill="1" applyBorder="1" applyAlignment="1">
      <alignment horizontal="center" vertical="center" readingOrder="1"/>
    </xf>
    <xf numFmtId="2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1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1" fontId="19" fillId="2" borderId="1" xfId="0" applyNumberFormat="1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 readingOrder="1"/>
      <protection locked="0"/>
    </xf>
    <xf numFmtId="0" fontId="6" fillId="0" borderId="6" xfId="0" applyFont="1" applyFill="1" applyBorder="1" applyAlignment="1" applyProtection="1">
      <alignment horizontal="center" vertical="center" wrapText="1" readingOrder="1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432"/>
  <sheetViews>
    <sheetView tabSelected="1" zoomScaleNormal="100" workbookViewId="0">
      <pane xSplit="5" ySplit="11" topLeftCell="F423" activePane="bottomRight" state="frozen"/>
      <selection pane="topRight" activeCell="F1" sqref="F1"/>
      <selection pane="bottomLeft" activeCell="A6" sqref="A6"/>
      <selection pane="bottomRight" activeCell="CS432" sqref="CS432"/>
    </sheetView>
  </sheetViews>
  <sheetFormatPr defaultRowHeight="12.75" x14ac:dyDescent="0.2"/>
  <cols>
    <col min="1" max="1" width="6.5703125" customWidth="1"/>
    <col min="2" max="2" width="28.28515625" customWidth="1"/>
    <col min="4" max="4" width="13" hidden="1" customWidth="1"/>
    <col min="5" max="5" width="26.140625" hidden="1" customWidth="1"/>
    <col min="6" max="13" width="9.140625" hidden="1" customWidth="1"/>
    <col min="14" max="15" width="10.28515625" hidden="1" customWidth="1"/>
    <col min="16" max="18" width="9.140625" hidden="1" customWidth="1"/>
    <col min="19" max="19" width="9.85546875" hidden="1" customWidth="1"/>
    <col min="20" max="21" width="10.42578125" hidden="1" customWidth="1"/>
    <col min="22" max="22" width="10.85546875" hidden="1" customWidth="1"/>
    <col min="23" max="24" width="9.140625" hidden="1" customWidth="1"/>
    <col min="25" max="25" width="11" hidden="1" customWidth="1"/>
    <col min="26" max="27" width="11.42578125" hidden="1" customWidth="1"/>
    <col min="28" max="28" width="9.7109375" hidden="1" customWidth="1"/>
    <col min="29" max="29" width="10.5703125" hidden="1" customWidth="1"/>
    <col min="30" max="30" width="9.140625" hidden="1" customWidth="1"/>
    <col min="31" max="31" width="9.42578125" hidden="1" customWidth="1"/>
    <col min="32" max="33" width="11" hidden="1" customWidth="1"/>
    <col min="34" max="34" width="10.7109375" hidden="1" customWidth="1"/>
    <col min="35" max="35" width="9.7109375" hidden="1" customWidth="1"/>
    <col min="36" max="42" width="9.140625" hidden="1" customWidth="1"/>
    <col min="43" max="54" width="9.28515625" hidden="1" customWidth="1"/>
    <col min="55" max="55" width="9.42578125" hidden="1" customWidth="1"/>
    <col min="56" max="57" width="9.28515625" hidden="1" customWidth="1"/>
    <col min="58" max="58" width="10.5703125" hidden="1" customWidth="1"/>
    <col min="59" max="59" width="11.28515625" hidden="1" customWidth="1"/>
    <col min="60" max="60" width="9.5703125" hidden="1" customWidth="1"/>
    <col min="61" max="61" width="10.7109375" hidden="1" customWidth="1"/>
    <col min="62" max="63" width="9.5703125" style="1" hidden="1" customWidth="1"/>
    <col min="64" max="64" width="9.140625" hidden="1" customWidth="1"/>
    <col min="65" max="65" width="9.5703125" hidden="1" customWidth="1"/>
    <col min="66" max="66" width="9.140625" hidden="1" customWidth="1"/>
    <col min="67" max="67" width="9.7109375" hidden="1" customWidth="1"/>
    <col min="68" max="69" width="10.5703125" hidden="1" customWidth="1"/>
    <col min="70" max="70" width="10.42578125" hidden="1" customWidth="1"/>
    <col min="71" max="71" width="10.28515625" hidden="1" customWidth="1"/>
    <col min="72" max="72" width="11.140625" hidden="1" customWidth="1"/>
    <col min="73" max="73" width="10.5703125" hidden="1" customWidth="1"/>
    <col min="74" max="74" width="10.7109375" hidden="1" customWidth="1"/>
    <col min="75" max="76" width="9.140625" hidden="1" customWidth="1"/>
    <col min="77" max="77" width="9.5703125" hidden="1" customWidth="1"/>
    <col min="78" max="78" width="9.140625" hidden="1" customWidth="1"/>
    <col min="79" max="79" width="9.140625" style="2" hidden="1" customWidth="1"/>
    <col min="80" max="80" width="9.42578125" hidden="1" customWidth="1"/>
    <col min="81" max="81" width="9.140625" hidden="1" customWidth="1"/>
    <col min="82" max="82" width="11" hidden="1" customWidth="1"/>
    <col min="83" max="86" width="9.140625" hidden="1" customWidth="1"/>
    <col min="87" max="88" width="9.5703125" hidden="1" customWidth="1"/>
    <col min="89" max="89" width="10.42578125" hidden="1" customWidth="1"/>
    <col min="90" max="90" width="9.5703125" hidden="1" customWidth="1"/>
    <col min="91" max="91" width="9" hidden="1" customWidth="1"/>
    <col min="92" max="95" width="9.140625" hidden="1" customWidth="1"/>
    <col min="96" max="96" width="14.28515625" customWidth="1"/>
    <col min="97" max="97" width="17.42578125" customWidth="1"/>
    <col min="98" max="98" width="15.42578125" customWidth="1"/>
    <col min="99" max="99" width="10.28515625" customWidth="1"/>
    <col min="100" max="100" width="10" customWidth="1"/>
  </cols>
  <sheetData>
    <row r="1" spans="1:98" ht="12.75" hidden="1" customHeight="1" x14ac:dyDescent="0.2"/>
    <row r="2" spans="1:98" hidden="1" x14ac:dyDescent="0.2"/>
    <row r="3" spans="1:98" hidden="1" x14ac:dyDescent="0.2"/>
    <row r="4" spans="1:98" hidden="1" x14ac:dyDescent="0.2"/>
    <row r="5" spans="1:98" hidden="1" x14ac:dyDescent="0.2"/>
    <row r="6" spans="1:98" hidden="1" x14ac:dyDescent="0.2"/>
    <row r="7" spans="1:98" ht="14.25" x14ac:dyDescent="0.2">
      <c r="F7" s="3" t="s">
        <v>421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98" ht="14.25" x14ac:dyDescent="0.2">
      <c r="A8" t="s">
        <v>440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AD8" s="4"/>
      <c r="AE8" s="4"/>
    </row>
    <row r="9" spans="1:98" ht="12.75" customHeight="1" x14ac:dyDescent="0.2">
      <c r="A9" s="83" t="s">
        <v>0</v>
      </c>
      <c r="B9" s="84" t="s">
        <v>1</v>
      </c>
      <c r="C9" s="85" t="s">
        <v>2</v>
      </c>
      <c r="D9" s="87" t="s">
        <v>3</v>
      </c>
      <c r="E9" s="87" t="s">
        <v>4</v>
      </c>
      <c r="F9" s="89" t="s">
        <v>5</v>
      </c>
      <c r="G9" s="90"/>
      <c r="H9" s="90"/>
      <c r="I9" s="90"/>
      <c r="J9" s="90"/>
      <c r="K9" s="91"/>
      <c r="L9" s="89" t="s">
        <v>6</v>
      </c>
      <c r="M9" s="90"/>
      <c r="N9" s="90"/>
      <c r="O9" s="90"/>
      <c r="P9" s="90"/>
      <c r="Q9" s="91"/>
      <c r="R9" s="92" t="s">
        <v>7</v>
      </c>
      <c r="S9" s="93"/>
      <c r="T9" s="93"/>
      <c r="U9" s="93"/>
      <c r="V9" s="93"/>
      <c r="W9" s="94"/>
      <c r="X9" s="92" t="s">
        <v>8</v>
      </c>
      <c r="Y9" s="93"/>
      <c r="Z9" s="93"/>
      <c r="AA9" s="93"/>
      <c r="AB9" s="93"/>
      <c r="AC9" s="94"/>
      <c r="AD9" s="80" t="s">
        <v>9</v>
      </c>
      <c r="AE9" s="81"/>
      <c r="AF9" s="81"/>
      <c r="AG9" s="81"/>
      <c r="AH9" s="81"/>
      <c r="AI9" s="82"/>
      <c r="AJ9" s="80" t="s">
        <v>10</v>
      </c>
      <c r="AK9" s="81"/>
      <c r="AL9" s="81"/>
      <c r="AM9" s="81"/>
      <c r="AN9" s="81"/>
      <c r="AO9" s="82"/>
      <c r="AP9" s="80" t="s">
        <v>11</v>
      </c>
      <c r="AQ9" s="81"/>
      <c r="AR9" s="81"/>
      <c r="AS9" s="81"/>
      <c r="AT9" s="81"/>
      <c r="AU9" s="82"/>
      <c r="AV9" s="92" t="s">
        <v>420</v>
      </c>
      <c r="AW9" s="93"/>
      <c r="AX9" s="93"/>
      <c r="AY9" s="93"/>
      <c r="AZ9" s="93"/>
      <c r="BA9" s="94"/>
      <c r="BB9" s="89" t="s">
        <v>12</v>
      </c>
      <c r="BC9" s="90"/>
      <c r="BD9" s="90"/>
      <c r="BE9" s="90"/>
      <c r="BF9" s="90"/>
      <c r="BG9" s="91"/>
      <c r="BH9" s="80" t="s">
        <v>13</v>
      </c>
      <c r="BI9" s="81"/>
      <c r="BJ9" s="81"/>
      <c r="BK9" s="81"/>
      <c r="BL9" s="81"/>
      <c r="BM9" s="82"/>
      <c r="BN9" s="89" t="s">
        <v>14</v>
      </c>
      <c r="BO9" s="90"/>
      <c r="BP9" s="90"/>
      <c r="BQ9" s="90"/>
      <c r="BR9" s="90"/>
      <c r="BS9" s="90"/>
      <c r="BT9" s="90"/>
      <c r="BU9" s="90"/>
      <c r="BV9" s="90"/>
      <c r="BW9" s="95" t="s">
        <v>15</v>
      </c>
      <c r="BX9" s="95"/>
      <c r="BY9" s="95"/>
      <c r="BZ9" s="95"/>
      <c r="CA9" s="96"/>
      <c r="CB9" s="97" t="s">
        <v>16</v>
      </c>
      <c r="CC9" s="95"/>
      <c r="CD9" s="95"/>
      <c r="CE9" s="95"/>
      <c r="CF9" s="96"/>
      <c r="CG9" s="92" t="s">
        <v>17</v>
      </c>
      <c r="CH9" s="93"/>
      <c r="CI9" s="93"/>
      <c r="CJ9" s="93"/>
      <c r="CK9" s="93"/>
      <c r="CL9" s="94"/>
      <c r="CM9" s="80"/>
      <c r="CN9" s="81"/>
      <c r="CO9" s="81"/>
      <c r="CP9" s="81"/>
      <c r="CQ9" s="81"/>
      <c r="CR9" s="89" t="s">
        <v>18</v>
      </c>
      <c r="CS9" s="90"/>
      <c r="CT9" s="91"/>
    </row>
    <row r="10" spans="1:98" ht="63.75" x14ac:dyDescent="0.2">
      <c r="A10" s="83"/>
      <c r="B10" s="84"/>
      <c r="C10" s="86"/>
      <c r="D10" s="88"/>
      <c r="E10" s="88"/>
      <c r="F10" s="5" t="s">
        <v>19</v>
      </c>
      <c r="G10" s="6" t="s">
        <v>20</v>
      </c>
      <c r="H10" s="7" t="s">
        <v>21</v>
      </c>
      <c r="I10" s="46" t="s">
        <v>415</v>
      </c>
      <c r="J10" s="7" t="s">
        <v>22</v>
      </c>
      <c r="K10" s="7" t="s">
        <v>23</v>
      </c>
      <c r="L10" s="7" t="s">
        <v>19</v>
      </c>
      <c r="M10" s="6" t="s">
        <v>20</v>
      </c>
      <c r="N10" s="7" t="s">
        <v>21</v>
      </c>
      <c r="O10" s="46" t="s">
        <v>415</v>
      </c>
      <c r="P10" s="7" t="s">
        <v>22</v>
      </c>
      <c r="Q10" s="7" t="s">
        <v>23</v>
      </c>
      <c r="R10" s="7" t="s">
        <v>19</v>
      </c>
      <c r="S10" s="6" t="s">
        <v>20</v>
      </c>
      <c r="T10" s="7" t="s">
        <v>21</v>
      </c>
      <c r="U10" s="46" t="s">
        <v>415</v>
      </c>
      <c r="V10" s="7" t="s">
        <v>22</v>
      </c>
      <c r="W10" s="7" t="s">
        <v>23</v>
      </c>
      <c r="X10" s="7" t="s">
        <v>19</v>
      </c>
      <c r="Y10" s="6" t="s">
        <v>20</v>
      </c>
      <c r="Z10" s="7" t="s">
        <v>21</v>
      </c>
      <c r="AA10" s="46" t="s">
        <v>415</v>
      </c>
      <c r="AB10" s="7" t="s">
        <v>22</v>
      </c>
      <c r="AC10" s="7" t="s">
        <v>23</v>
      </c>
      <c r="AD10" s="7" t="s">
        <v>19</v>
      </c>
      <c r="AE10" s="6" t="s">
        <v>20</v>
      </c>
      <c r="AF10" s="7" t="s">
        <v>21</v>
      </c>
      <c r="AG10" s="46" t="s">
        <v>415</v>
      </c>
      <c r="AH10" s="7" t="s">
        <v>22</v>
      </c>
      <c r="AI10" s="7" t="s">
        <v>23</v>
      </c>
      <c r="AJ10" s="7" t="s">
        <v>19</v>
      </c>
      <c r="AK10" s="6" t="s">
        <v>20</v>
      </c>
      <c r="AL10" s="7" t="s">
        <v>21</v>
      </c>
      <c r="AM10" s="46" t="s">
        <v>415</v>
      </c>
      <c r="AN10" s="7" t="s">
        <v>22</v>
      </c>
      <c r="AO10" s="7" t="s">
        <v>23</v>
      </c>
      <c r="AP10" s="7" t="s">
        <v>19</v>
      </c>
      <c r="AQ10" s="6" t="s">
        <v>20</v>
      </c>
      <c r="AR10" s="7" t="s">
        <v>21</v>
      </c>
      <c r="AS10" s="46" t="s">
        <v>415</v>
      </c>
      <c r="AT10" s="7" t="s">
        <v>22</v>
      </c>
      <c r="AU10" s="7" t="s">
        <v>23</v>
      </c>
      <c r="AV10" s="7" t="s">
        <v>19</v>
      </c>
      <c r="AW10" s="6" t="s">
        <v>20</v>
      </c>
      <c r="AX10" s="7" t="s">
        <v>21</v>
      </c>
      <c r="AY10" s="46" t="s">
        <v>415</v>
      </c>
      <c r="AZ10" s="7" t="s">
        <v>22</v>
      </c>
      <c r="BA10" s="7" t="s">
        <v>23</v>
      </c>
      <c r="BB10" s="7" t="s">
        <v>19</v>
      </c>
      <c r="BC10" s="6" t="s">
        <v>20</v>
      </c>
      <c r="BD10" s="7" t="s">
        <v>21</v>
      </c>
      <c r="BE10" s="46" t="s">
        <v>415</v>
      </c>
      <c r="BF10" s="7" t="s">
        <v>22</v>
      </c>
      <c r="BG10" s="7" t="s">
        <v>23</v>
      </c>
      <c r="BH10" s="7" t="s">
        <v>19</v>
      </c>
      <c r="BI10" s="6" t="s">
        <v>20</v>
      </c>
      <c r="BJ10" s="8" t="s">
        <v>21</v>
      </c>
      <c r="BK10" s="46" t="s">
        <v>415</v>
      </c>
      <c r="BL10" s="7" t="s">
        <v>22</v>
      </c>
      <c r="BM10" s="7" t="s">
        <v>23</v>
      </c>
      <c r="BN10" s="7" t="s">
        <v>19</v>
      </c>
      <c r="BO10" s="6" t="s">
        <v>20</v>
      </c>
      <c r="BP10" s="46" t="s">
        <v>411</v>
      </c>
      <c r="BQ10" s="46" t="s">
        <v>412</v>
      </c>
      <c r="BR10" s="46" t="s">
        <v>416</v>
      </c>
      <c r="BS10" s="46" t="s">
        <v>417</v>
      </c>
      <c r="BT10" s="7" t="s">
        <v>21</v>
      </c>
      <c r="BU10" s="7" t="s">
        <v>22</v>
      </c>
      <c r="BV10" s="7" t="s">
        <v>23</v>
      </c>
      <c r="BW10" s="9" t="s">
        <v>24</v>
      </c>
      <c r="BX10" s="9" t="s">
        <v>25</v>
      </c>
      <c r="BY10" s="9" t="s">
        <v>26</v>
      </c>
      <c r="BZ10" s="9" t="s">
        <v>418</v>
      </c>
      <c r="CA10" s="9" t="s">
        <v>28</v>
      </c>
      <c r="CB10" s="9" t="s">
        <v>24</v>
      </c>
      <c r="CC10" s="9" t="s">
        <v>25</v>
      </c>
      <c r="CD10" s="9" t="s">
        <v>26</v>
      </c>
      <c r="CE10" s="9" t="s">
        <v>27</v>
      </c>
      <c r="CF10" s="9" t="s">
        <v>28</v>
      </c>
      <c r="CG10" s="7" t="s">
        <v>19</v>
      </c>
      <c r="CH10" s="6" t="s">
        <v>20</v>
      </c>
      <c r="CI10" s="7" t="s">
        <v>21</v>
      </c>
      <c r="CJ10" s="46" t="s">
        <v>413</v>
      </c>
      <c r="CK10" s="7" t="s">
        <v>22</v>
      </c>
      <c r="CL10" s="7" t="s">
        <v>23</v>
      </c>
      <c r="CM10" s="7" t="s">
        <v>19</v>
      </c>
      <c r="CN10" s="6" t="s">
        <v>20</v>
      </c>
      <c r="CO10" s="7" t="s">
        <v>21</v>
      </c>
      <c r="CP10" s="46" t="s">
        <v>414</v>
      </c>
      <c r="CQ10" s="7" t="s">
        <v>22</v>
      </c>
      <c r="CR10" s="46" t="s">
        <v>422</v>
      </c>
      <c r="CS10" s="46" t="s">
        <v>423</v>
      </c>
      <c r="CT10" s="46" t="s">
        <v>445</v>
      </c>
    </row>
    <row r="11" spans="1:98" x14ac:dyDescent="0.2">
      <c r="A11" s="10"/>
      <c r="B11" s="11"/>
      <c r="C11" s="11"/>
      <c r="D11" s="10"/>
      <c r="E11" s="10"/>
      <c r="F11" s="11"/>
      <c r="G11" s="11"/>
      <c r="H11" s="10"/>
      <c r="I11" s="10"/>
      <c r="J11" s="11"/>
      <c r="K11" s="11"/>
      <c r="L11" s="10"/>
      <c r="M11" s="11"/>
      <c r="N11" s="11"/>
      <c r="O11" s="11"/>
      <c r="P11" s="10"/>
      <c r="Q11" s="11"/>
      <c r="R11" s="11"/>
      <c r="S11" s="10"/>
      <c r="T11" s="11"/>
      <c r="U11" s="11"/>
      <c r="V11" s="11"/>
      <c r="W11" s="10"/>
      <c r="X11" s="11"/>
      <c r="Y11" s="11"/>
      <c r="Z11" s="10"/>
      <c r="AA11" s="10"/>
      <c r="AB11" s="11"/>
      <c r="AC11" s="11"/>
      <c r="AD11" s="10"/>
      <c r="AE11" s="11"/>
      <c r="AF11" s="11"/>
      <c r="AG11" s="11"/>
      <c r="AH11" s="10"/>
      <c r="AI11" s="11"/>
      <c r="AJ11" s="11"/>
      <c r="AK11" s="10"/>
      <c r="AL11" s="11"/>
      <c r="AM11" s="11"/>
      <c r="AN11" s="11"/>
      <c r="AO11" s="10"/>
      <c r="AP11" s="11"/>
      <c r="AQ11" s="11"/>
      <c r="AR11" s="10"/>
      <c r="AS11" s="10"/>
      <c r="AT11" s="11"/>
      <c r="AU11" s="11"/>
      <c r="AV11" s="10"/>
      <c r="AW11" s="11"/>
      <c r="AX11" s="11"/>
      <c r="AY11" s="11"/>
      <c r="AZ11" s="10"/>
      <c r="BA11" s="11"/>
      <c r="BB11" s="11"/>
      <c r="BC11" s="11"/>
      <c r="BD11" s="11"/>
      <c r="BE11" s="11"/>
      <c r="BF11" s="11"/>
      <c r="BG11" s="10"/>
      <c r="BH11" s="11"/>
      <c r="BI11" s="11"/>
      <c r="BJ11" s="12"/>
      <c r="BK11" s="12"/>
      <c r="BL11" s="11"/>
      <c r="BM11" s="11"/>
      <c r="BN11" s="10"/>
      <c r="BO11" s="11"/>
      <c r="BP11" s="11"/>
      <c r="BQ11" s="11"/>
      <c r="BR11" s="11"/>
      <c r="BS11" s="11"/>
      <c r="BT11" s="11"/>
      <c r="BU11" s="10"/>
      <c r="BV11" s="11"/>
      <c r="BW11" s="11"/>
      <c r="BX11" s="10"/>
      <c r="BY11" s="11"/>
      <c r="BZ11" s="11"/>
      <c r="CA11" s="13"/>
      <c r="CB11" s="11"/>
      <c r="CC11" s="11"/>
      <c r="CD11" s="10"/>
      <c r="CE11" s="11"/>
      <c r="CF11" s="11"/>
      <c r="CG11" s="10"/>
      <c r="CH11" s="11"/>
      <c r="CI11" s="11"/>
      <c r="CJ11" s="11"/>
      <c r="CK11" s="10"/>
      <c r="CL11" s="11"/>
      <c r="CM11" s="11"/>
      <c r="CN11" s="10"/>
      <c r="CO11" s="11"/>
      <c r="CP11" s="11"/>
      <c r="CQ11" s="11"/>
      <c r="CR11" s="11"/>
      <c r="CS11" s="10"/>
      <c r="CT11" s="11"/>
    </row>
    <row r="12" spans="1:98" ht="15.75" x14ac:dyDescent="0.25">
      <c r="A12" s="14">
        <v>1</v>
      </c>
      <c r="B12" s="15" t="s">
        <v>29</v>
      </c>
      <c r="C12" s="16">
        <v>1</v>
      </c>
      <c r="D12" s="21">
        <v>181.9</v>
      </c>
      <c r="E12" s="21"/>
      <c r="F12" s="17"/>
      <c r="G12" s="18"/>
      <c r="H12" s="18"/>
      <c r="I12" s="18"/>
      <c r="J12" s="61" t="str">
        <f>IF(G12-H12&gt;0,G12-H12,"0")</f>
        <v>0</v>
      </c>
      <c r="K12" s="61" t="str">
        <f>IF(G12-H12&lt;0,G12-H12,"0")</f>
        <v>0</v>
      </c>
      <c r="L12" s="17"/>
      <c r="M12" s="18"/>
      <c r="N12" s="18"/>
      <c r="O12" s="18"/>
      <c r="P12" s="61" t="str">
        <f>IF(M12-N12&gt;0,M12-N12,"0")</f>
        <v>0</v>
      </c>
      <c r="Q12" s="61" t="str">
        <f>IF(M12-N12&lt;0,M12-N12,"0")</f>
        <v>0</v>
      </c>
      <c r="R12" s="19"/>
      <c r="S12" s="20"/>
      <c r="T12" s="20"/>
      <c r="U12" s="20"/>
      <c r="V12" s="61" t="str">
        <f>IF(S12-T12&gt;0,S12-T12,"0")</f>
        <v>0</v>
      </c>
      <c r="W12" s="61" t="str">
        <f>IF(S12-T12&lt;0,S12-T12,"0")</f>
        <v>0</v>
      </c>
      <c r="X12" s="52"/>
      <c r="Y12" s="19"/>
      <c r="Z12" s="19"/>
      <c r="AA12" s="19"/>
      <c r="AB12" s="61" t="str">
        <f>IF(Y12-Z12&gt;0,Y12-Z12,"0")</f>
        <v>0</v>
      </c>
      <c r="AC12" s="61" t="str">
        <f>IF(Y12-Z12&lt;0,Y12-Z12,"0")</f>
        <v>0</v>
      </c>
      <c r="AD12" s="20">
        <v>0.08</v>
      </c>
      <c r="AE12" s="20">
        <f t="shared" ref="AE12:AE75" si="0">AD12*D12</f>
        <v>14.552000000000001</v>
      </c>
      <c r="AF12" s="24" t="e">
        <f t="shared" ref="AF12:AF43" si="1">ROUND(AE12*$AF$427,5)</f>
        <v>#REF!</v>
      </c>
      <c r="AG12" s="24"/>
      <c r="AH12" s="61" t="e">
        <f>IF(AE12-AF12&gt;0,AE12-AF12,"0")</f>
        <v>#REF!</v>
      </c>
      <c r="AI12" s="61" t="e">
        <f>IF(AE12-AF12&lt;0,AE12-AF12,"0")</f>
        <v>#REF!</v>
      </c>
      <c r="AJ12" s="19"/>
      <c r="AK12" s="20"/>
      <c r="AL12" s="20"/>
      <c r="AM12" s="20"/>
      <c r="AN12" s="61" t="str">
        <f>IF(AK12-AL12&gt;0,AK12-AL12,"0")</f>
        <v>0</v>
      </c>
      <c r="AO12" s="61" t="str">
        <f>IF(AK12-AL12&lt;0,AK12-AL12,"0")</f>
        <v>0</v>
      </c>
      <c r="AP12" s="20">
        <v>0.02</v>
      </c>
      <c r="AQ12" s="20">
        <f t="shared" ref="AQ12:AQ75" si="2">AP12*D12</f>
        <v>3.6380000000000003</v>
      </c>
      <c r="AR12" s="20"/>
      <c r="AS12" s="20"/>
      <c r="AT12" s="61">
        <f>IF(AQ12-AR12&gt;0,AQ12-AR12,"0")</f>
        <v>3.6380000000000003</v>
      </c>
      <c r="AU12" s="61" t="str">
        <f>IF(AQ12-AR12&lt;0,AQ12-AR12,"0")</f>
        <v>0</v>
      </c>
      <c r="AV12" s="19"/>
      <c r="AW12" s="19"/>
      <c r="AX12" s="19"/>
      <c r="AY12" s="19"/>
      <c r="AZ12" s="61" t="str">
        <f t="shared" ref="AZ12:AZ75" si="3">IF(AW12-AX12&gt;0,AW12-AX12,"0")</f>
        <v>0</v>
      </c>
      <c r="BA12" s="61" t="str">
        <f t="shared" ref="BA12:BA75" si="4">IF(AW12-AX12&lt;0,AW12-AX12,"0")</f>
        <v>0</v>
      </c>
      <c r="BB12" s="19"/>
      <c r="BC12" s="20">
        <f t="shared" ref="BC12:BC75" si="5">BB12*D12</f>
        <v>0</v>
      </c>
      <c r="BD12" s="20">
        <v>0</v>
      </c>
      <c r="BE12" s="20"/>
      <c r="BF12" s="61" t="str">
        <f>IF(BC12-BD12&gt;0,BC12-BD12,"0")</f>
        <v>0</v>
      </c>
      <c r="BG12" s="61" t="str">
        <f>IF(BC12-BD12&lt;0,BC12-BD12,"0")</f>
        <v>0</v>
      </c>
      <c r="BH12" s="19"/>
      <c r="BI12" s="20"/>
      <c r="BJ12" s="20">
        <v>0</v>
      </c>
      <c r="BK12" s="20"/>
      <c r="BL12" s="61" t="str">
        <f>IF(BI12-BJ12&gt;0,BI12-BJ12,"0")</f>
        <v>0</v>
      </c>
      <c r="BM12" s="61" t="str">
        <f>IF(BI12-BJ12&lt;0,BI12-BJ12,"0")</f>
        <v>0</v>
      </c>
      <c r="BN12" s="19"/>
      <c r="BO12" s="20"/>
      <c r="BP12" s="20"/>
      <c r="BQ12" s="20"/>
      <c r="BR12" s="20"/>
      <c r="BS12" s="20"/>
      <c r="BT12" s="61">
        <f t="shared" ref="BT12:BT75" si="6">SUM(BW12:CF12)</f>
        <v>0</v>
      </c>
      <c r="BU12" s="61" t="str">
        <f t="shared" ref="BU12:BU75" si="7">IF(BO12-BT12&gt;0,BO12-BT12,"0")</f>
        <v>0</v>
      </c>
      <c r="BV12" s="61" t="str">
        <f t="shared" ref="BV12:BV75" si="8">IF(BO12-BT12&lt;0,BO12-BT12,"0")</f>
        <v>0</v>
      </c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19"/>
      <c r="CH12" s="19"/>
      <c r="CI12" s="19"/>
      <c r="CJ12" s="19"/>
      <c r="CK12" s="61" t="str">
        <f>IF(CH12-CI12&gt;0,CH12-CI12,"0")</f>
        <v>0</v>
      </c>
      <c r="CL12" s="61" t="str">
        <f>IF(CH12-CI12&lt;0,CH12-CI12,"0")</f>
        <v>0</v>
      </c>
      <c r="CM12" s="19"/>
      <c r="CN12" s="19"/>
      <c r="CO12" s="19"/>
      <c r="CP12" s="19"/>
      <c r="CQ12" s="61" t="str">
        <f>IF(CN12-CO12&gt;0,CN12-CO12,"0")</f>
        <v>0</v>
      </c>
      <c r="CR12" s="24">
        <f t="shared" ref="CR12:CR43" si="9">F12+L12+R12+X12+AD12+AJ12+AP12+AV12+BB12+BH12+BN12+CG12+CM12</f>
        <v>0.1</v>
      </c>
      <c r="CS12" s="24">
        <v>0.03</v>
      </c>
      <c r="CT12" s="24"/>
    </row>
    <row r="13" spans="1:98" ht="15.75" x14ac:dyDescent="0.25">
      <c r="A13" s="14">
        <v>2</v>
      </c>
      <c r="B13" s="15" t="s">
        <v>30</v>
      </c>
      <c r="C13" s="16">
        <v>1</v>
      </c>
      <c r="D13" s="21">
        <v>126.7</v>
      </c>
      <c r="E13" s="21"/>
      <c r="F13" s="17"/>
      <c r="G13" s="18"/>
      <c r="H13" s="18"/>
      <c r="I13" s="18"/>
      <c r="J13" s="61" t="str">
        <f t="shared" ref="J13:J76" si="10">IF(G13-H13&gt;0,G13-H13,"0")</f>
        <v>0</v>
      </c>
      <c r="K13" s="61" t="str">
        <f t="shared" ref="K13:K76" si="11">IF(G13-H13&lt;0,G13-H13,"0")</f>
        <v>0</v>
      </c>
      <c r="L13" s="17"/>
      <c r="M13" s="18"/>
      <c r="N13" s="18"/>
      <c r="O13" s="18"/>
      <c r="P13" s="61" t="str">
        <f t="shared" ref="P13:P76" si="12">IF(M13-N13&gt;0,M13-N13,"0")</f>
        <v>0</v>
      </c>
      <c r="Q13" s="61" t="str">
        <f t="shared" ref="Q13:Q76" si="13">IF(M13-N13&lt;0,M13-N13,"0")</f>
        <v>0</v>
      </c>
      <c r="R13" s="19"/>
      <c r="S13" s="20"/>
      <c r="T13" s="20"/>
      <c r="U13" s="20"/>
      <c r="V13" s="61" t="str">
        <f t="shared" ref="V13:V76" si="14">IF(S13-T13&gt;0,S13-T13,"0")</f>
        <v>0</v>
      </c>
      <c r="W13" s="61" t="str">
        <f t="shared" ref="W13:W76" si="15">IF(S13-T13&lt;0,S13-T13,"0")</f>
        <v>0</v>
      </c>
      <c r="X13" s="52"/>
      <c r="Y13" s="19"/>
      <c r="Z13" s="19"/>
      <c r="AA13" s="19"/>
      <c r="AB13" s="61" t="str">
        <f t="shared" ref="AB13:AB76" si="16">IF(Y13-Z13&gt;0,Y13-Z13,"0")</f>
        <v>0</v>
      </c>
      <c r="AC13" s="61" t="str">
        <f t="shared" ref="AC13:AC76" si="17">IF(Y13-Z13&lt;0,Y13-Z13,"0")</f>
        <v>0</v>
      </c>
      <c r="AD13" s="20">
        <v>0.08</v>
      </c>
      <c r="AE13" s="20">
        <f t="shared" si="0"/>
        <v>10.136000000000001</v>
      </c>
      <c r="AF13" s="24" t="e">
        <f t="shared" si="1"/>
        <v>#REF!</v>
      </c>
      <c r="AG13" s="24"/>
      <c r="AH13" s="61" t="e">
        <f t="shared" ref="AH13:AH76" si="18">IF(AE13-AF13&gt;0,AE13-AF13,"0")</f>
        <v>#REF!</v>
      </c>
      <c r="AI13" s="61" t="e">
        <f t="shared" ref="AI13:AI76" si="19">IF(AE13-AF13&lt;0,AE13-AF13,"0")</f>
        <v>#REF!</v>
      </c>
      <c r="AJ13" s="19"/>
      <c r="AK13" s="20"/>
      <c r="AL13" s="20"/>
      <c r="AM13" s="20"/>
      <c r="AN13" s="61" t="str">
        <f t="shared" ref="AN13:AN76" si="20">IF(AK13-AL13&gt;0,AK13-AL13,"0")</f>
        <v>0</v>
      </c>
      <c r="AO13" s="61" t="str">
        <f t="shared" ref="AO13:AO76" si="21">IF(AK13-AL13&lt;0,AK13-AL13,"0")</f>
        <v>0</v>
      </c>
      <c r="AP13" s="20">
        <v>0.03</v>
      </c>
      <c r="AQ13" s="20">
        <f t="shared" si="2"/>
        <v>3.8010000000000002</v>
      </c>
      <c r="AR13" s="20"/>
      <c r="AS13" s="20"/>
      <c r="AT13" s="61">
        <f t="shared" ref="AT13:AT76" si="22">IF(AQ13-AR13&gt;0,AQ13-AR13,"0")</f>
        <v>3.8010000000000002</v>
      </c>
      <c r="AU13" s="61" t="str">
        <f t="shared" ref="AU13:AU76" si="23">IF(AQ13-AR13&lt;0,AQ13-AR13,"0")</f>
        <v>0</v>
      </c>
      <c r="AV13" s="19"/>
      <c r="AW13" s="19"/>
      <c r="AX13" s="19"/>
      <c r="AY13" s="19"/>
      <c r="AZ13" s="61" t="str">
        <f t="shared" si="3"/>
        <v>0</v>
      </c>
      <c r="BA13" s="61" t="str">
        <f t="shared" si="4"/>
        <v>0</v>
      </c>
      <c r="BB13" s="19"/>
      <c r="BC13" s="20">
        <f t="shared" si="5"/>
        <v>0</v>
      </c>
      <c r="BD13" s="20">
        <v>0</v>
      </c>
      <c r="BE13" s="20"/>
      <c r="BF13" s="61" t="str">
        <f t="shared" ref="BF13:BF76" si="24">IF(BC13-BD13&gt;0,BC13-BD13,"0")</f>
        <v>0</v>
      </c>
      <c r="BG13" s="61" t="str">
        <f t="shared" ref="BG13:BG76" si="25">IF(BC13-BD13&lt;0,BC13-BD13,"0")</f>
        <v>0</v>
      </c>
      <c r="BH13" s="19"/>
      <c r="BI13" s="20"/>
      <c r="BJ13" s="20">
        <v>0</v>
      </c>
      <c r="BK13" s="20"/>
      <c r="BL13" s="61" t="str">
        <f t="shared" ref="BL13:BL76" si="26">IF(BI13-BJ13&gt;0,BI13-BJ13,"0")</f>
        <v>0</v>
      </c>
      <c r="BM13" s="61" t="str">
        <f t="shared" ref="BM13:BM76" si="27">IF(BI13-BJ13&lt;0,BI13-BJ13,"0")</f>
        <v>0</v>
      </c>
      <c r="BN13" s="19"/>
      <c r="BO13" s="20"/>
      <c r="BP13" s="20"/>
      <c r="BQ13" s="20"/>
      <c r="BR13" s="20"/>
      <c r="BS13" s="20"/>
      <c r="BT13" s="61">
        <f t="shared" si="6"/>
        <v>0</v>
      </c>
      <c r="BU13" s="61" t="str">
        <f t="shared" si="7"/>
        <v>0</v>
      </c>
      <c r="BV13" s="61" t="str">
        <f t="shared" si="8"/>
        <v>0</v>
      </c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19"/>
      <c r="CH13" s="19"/>
      <c r="CI13" s="19"/>
      <c r="CJ13" s="19"/>
      <c r="CK13" s="61" t="str">
        <f t="shared" ref="CK13:CK76" si="28">IF(CH13-CI13&gt;0,CH13-CI13,"0")</f>
        <v>0</v>
      </c>
      <c r="CL13" s="61" t="str">
        <f t="shared" ref="CL13:CL76" si="29">IF(CH13-CI13&lt;0,CH13-CI13,"0")</f>
        <v>0</v>
      </c>
      <c r="CM13" s="19"/>
      <c r="CN13" s="19"/>
      <c r="CO13" s="19"/>
      <c r="CP13" s="19"/>
      <c r="CQ13" s="61" t="str">
        <f t="shared" ref="CQ13:CQ76" si="30">IF(CN13-CO13&gt;0,CN13-CO13,"0")</f>
        <v>0</v>
      </c>
      <c r="CR13" s="24">
        <f t="shared" si="9"/>
        <v>0.11</v>
      </c>
      <c r="CS13" s="24">
        <v>0.05</v>
      </c>
      <c r="CT13" s="24"/>
    </row>
    <row r="14" spans="1:98" ht="15.75" x14ac:dyDescent="0.25">
      <c r="A14" s="14">
        <v>3</v>
      </c>
      <c r="B14" s="15" t="s">
        <v>31</v>
      </c>
      <c r="C14" s="16">
        <v>1</v>
      </c>
      <c r="D14" s="21">
        <v>212.3</v>
      </c>
      <c r="E14" s="21"/>
      <c r="F14" s="17"/>
      <c r="G14" s="18"/>
      <c r="H14" s="18"/>
      <c r="I14" s="18"/>
      <c r="J14" s="61" t="str">
        <f t="shared" si="10"/>
        <v>0</v>
      </c>
      <c r="K14" s="61" t="str">
        <f t="shared" si="11"/>
        <v>0</v>
      </c>
      <c r="L14" s="17"/>
      <c r="M14" s="18"/>
      <c r="N14" s="18"/>
      <c r="O14" s="18"/>
      <c r="P14" s="61" t="str">
        <f t="shared" si="12"/>
        <v>0</v>
      </c>
      <c r="Q14" s="61" t="str">
        <f t="shared" si="13"/>
        <v>0</v>
      </c>
      <c r="R14" s="19"/>
      <c r="S14" s="20"/>
      <c r="T14" s="20"/>
      <c r="U14" s="20"/>
      <c r="V14" s="61" t="str">
        <f t="shared" si="14"/>
        <v>0</v>
      </c>
      <c r="W14" s="61" t="str">
        <f t="shared" si="15"/>
        <v>0</v>
      </c>
      <c r="X14" s="52"/>
      <c r="Y14" s="19"/>
      <c r="Z14" s="19"/>
      <c r="AA14" s="19"/>
      <c r="AB14" s="61" t="str">
        <f t="shared" si="16"/>
        <v>0</v>
      </c>
      <c r="AC14" s="61" t="str">
        <f t="shared" si="17"/>
        <v>0</v>
      </c>
      <c r="AD14" s="20">
        <v>0.08</v>
      </c>
      <c r="AE14" s="20">
        <f t="shared" si="0"/>
        <v>16.984000000000002</v>
      </c>
      <c r="AF14" s="24" t="e">
        <f t="shared" si="1"/>
        <v>#REF!</v>
      </c>
      <c r="AG14" s="24"/>
      <c r="AH14" s="61" t="e">
        <f t="shared" si="18"/>
        <v>#REF!</v>
      </c>
      <c r="AI14" s="61" t="e">
        <f t="shared" si="19"/>
        <v>#REF!</v>
      </c>
      <c r="AJ14" s="19"/>
      <c r="AK14" s="20"/>
      <c r="AL14" s="20"/>
      <c r="AM14" s="20"/>
      <c r="AN14" s="61" t="str">
        <f t="shared" si="20"/>
        <v>0</v>
      </c>
      <c r="AO14" s="61" t="str">
        <f t="shared" si="21"/>
        <v>0</v>
      </c>
      <c r="AP14" s="20">
        <v>0.04</v>
      </c>
      <c r="AQ14" s="20">
        <f t="shared" si="2"/>
        <v>8.4920000000000009</v>
      </c>
      <c r="AR14" s="20"/>
      <c r="AS14" s="20"/>
      <c r="AT14" s="61">
        <f t="shared" si="22"/>
        <v>8.4920000000000009</v>
      </c>
      <c r="AU14" s="61" t="str">
        <f t="shared" si="23"/>
        <v>0</v>
      </c>
      <c r="AV14" s="19"/>
      <c r="AW14" s="19"/>
      <c r="AX14" s="19"/>
      <c r="AY14" s="19"/>
      <c r="AZ14" s="61" t="str">
        <f t="shared" si="3"/>
        <v>0</v>
      </c>
      <c r="BA14" s="61" t="str">
        <f t="shared" si="4"/>
        <v>0</v>
      </c>
      <c r="BB14" s="19"/>
      <c r="BC14" s="20">
        <f t="shared" si="5"/>
        <v>0</v>
      </c>
      <c r="BD14" s="20">
        <v>0</v>
      </c>
      <c r="BE14" s="20"/>
      <c r="BF14" s="61" t="str">
        <f t="shared" si="24"/>
        <v>0</v>
      </c>
      <c r="BG14" s="61" t="str">
        <f t="shared" si="25"/>
        <v>0</v>
      </c>
      <c r="BH14" s="19"/>
      <c r="BI14" s="20"/>
      <c r="BJ14" s="20">
        <v>0</v>
      </c>
      <c r="BK14" s="20"/>
      <c r="BL14" s="61" t="str">
        <f t="shared" si="26"/>
        <v>0</v>
      </c>
      <c r="BM14" s="61" t="str">
        <f t="shared" si="27"/>
        <v>0</v>
      </c>
      <c r="BN14" s="19"/>
      <c r="BO14" s="20"/>
      <c r="BP14" s="20"/>
      <c r="BQ14" s="20"/>
      <c r="BR14" s="20"/>
      <c r="BS14" s="20"/>
      <c r="BT14" s="61">
        <f t="shared" si="6"/>
        <v>0</v>
      </c>
      <c r="BU14" s="61" t="str">
        <f t="shared" si="7"/>
        <v>0</v>
      </c>
      <c r="BV14" s="61" t="str">
        <f t="shared" si="8"/>
        <v>0</v>
      </c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19"/>
      <c r="CH14" s="19"/>
      <c r="CI14" s="19"/>
      <c r="CJ14" s="19"/>
      <c r="CK14" s="61" t="str">
        <f t="shared" si="28"/>
        <v>0</v>
      </c>
      <c r="CL14" s="61" t="str">
        <f t="shared" si="29"/>
        <v>0</v>
      </c>
      <c r="CM14" s="19"/>
      <c r="CN14" s="19"/>
      <c r="CO14" s="19"/>
      <c r="CP14" s="19"/>
      <c r="CQ14" s="61" t="str">
        <f t="shared" si="30"/>
        <v>0</v>
      </c>
      <c r="CR14" s="24">
        <f t="shared" si="9"/>
        <v>0.12</v>
      </c>
      <c r="CS14" s="24">
        <v>0.04</v>
      </c>
      <c r="CT14" s="24"/>
    </row>
    <row r="15" spans="1:98" ht="25.5" x14ac:dyDescent="0.25">
      <c r="A15" s="14">
        <v>4</v>
      </c>
      <c r="B15" s="15" t="s">
        <v>32</v>
      </c>
      <c r="C15" s="16">
        <v>1</v>
      </c>
      <c r="D15" s="21">
        <v>197.5</v>
      </c>
      <c r="E15" s="21"/>
      <c r="F15" s="17"/>
      <c r="G15" s="18"/>
      <c r="H15" s="18"/>
      <c r="I15" s="18"/>
      <c r="J15" s="61" t="str">
        <f t="shared" si="10"/>
        <v>0</v>
      </c>
      <c r="K15" s="61" t="str">
        <f t="shared" si="11"/>
        <v>0</v>
      </c>
      <c r="L15" s="17"/>
      <c r="M15" s="18"/>
      <c r="N15" s="18"/>
      <c r="O15" s="18"/>
      <c r="P15" s="61" t="str">
        <f t="shared" si="12"/>
        <v>0</v>
      </c>
      <c r="Q15" s="61" t="str">
        <f t="shared" si="13"/>
        <v>0</v>
      </c>
      <c r="R15" s="19"/>
      <c r="S15" s="20"/>
      <c r="T15" s="20"/>
      <c r="U15" s="20"/>
      <c r="V15" s="61" t="str">
        <f t="shared" si="14"/>
        <v>0</v>
      </c>
      <c r="W15" s="61" t="str">
        <f t="shared" si="15"/>
        <v>0</v>
      </c>
      <c r="X15" s="52"/>
      <c r="Y15" s="19"/>
      <c r="Z15" s="19"/>
      <c r="AA15" s="19"/>
      <c r="AB15" s="61" t="str">
        <f t="shared" si="16"/>
        <v>0</v>
      </c>
      <c r="AC15" s="61" t="str">
        <f t="shared" si="17"/>
        <v>0</v>
      </c>
      <c r="AD15" s="20">
        <v>0.08</v>
      </c>
      <c r="AE15" s="20">
        <f t="shared" si="0"/>
        <v>15.8</v>
      </c>
      <c r="AF15" s="24" t="e">
        <f t="shared" si="1"/>
        <v>#REF!</v>
      </c>
      <c r="AG15" s="24"/>
      <c r="AH15" s="61" t="e">
        <f t="shared" si="18"/>
        <v>#REF!</v>
      </c>
      <c r="AI15" s="61" t="e">
        <f t="shared" si="19"/>
        <v>#REF!</v>
      </c>
      <c r="AJ15" s="19"/>
      <c r="AK15" s="20"/>
      <c r="AL15" s="20"/>
      <c r="AM15" s="20"/>
      <c r="AN15" s="61" t="str">
        <f t="shared" si="20"/>
        <v>0</v>
      </c>
      <c r="AO15" s="61" t="str">
        <f t="shared" si="21"/>
        <v>0</v>
      </c>
      <c r="AP15" s="20">
        <v>0.03</v>
      </c>
      <c r="AQ15" s="20">
        <f t="shared" si="2"/>
        <v>5.9249999999999998</v>
      </c>
      <c r="AR15" s="20"/>
      <c r="AS15" s="20"/>
      <c r="AT15" s="61">
        <f t="shared" si="22"/>
        <v>5.9249999999999998</v>
      </c>
      <c r="AU15" s="61" t="str">
        <f t="shared" si="23"/>
        <v>0</v>
      </c>
      <c r="AV15" s="19"/>
      <c r="AW15" s="19"/>
      <c r="AX15" s="19"/>
      <c r="AY15" s="19"/>
      <c r="AZ15" s="61" t="str">
        <f t="shared" si="3"/>
        <v>0</v>
      </c>
      <c r="BA15" s="61" t="str">
        <f t="shared" si="4"/>
        <v>0</v>
      </c>
      <c r="BB15" s="19"/>
      <c r="BC15" s="20">
        <f t="shared" si="5"/>
        <v>0</v>
      </c>
      <c r="BD15" s="20">
        <v>0</v>
      </c>
      <c r="BE15" s="20"/>
      <c r="BF15" s="61" t="str">
        <f t="shared" si="24"/>
        <v>0</v>
      </c>
      <c r="BG15" s="61" t="str">
        <f t="shared" si="25"/>
        <v>0</v>
      </c>
      <c r="BH15" s="19"/>
      <c r="BI15" s="20"/>
      <c r="BJ15" s="20">
        <v>0</v>
      </c>
      <c r="BK15" s="20"/>
      <c r="BL15" s="61" t="str">
        <f t="shared" si="26"/>
        <v>0</v>
      </c>
      <c r="BM15" s="61" t="str">
        <f t="shared" si="27"/>
        <v>0</v>
      </c>
      <c r="BN15" s="19"/>
      <c r="BO15" s="20"/>
      <c r="BP15" s="20"/>
      <c r="BQ15" s="20"/>
      <c r="BR15" s="20"/>
      <c r="BS15" s="20"/>
      <c r="BT15" s="61">
        <f t="shared" si="6"/>
        <v>0</v>
      </c>
      <c r="BU15" s="61" t="str">
        <f t="shared" si="7"/>
        <v>0</v>
      </c>
      <c r="BV15" s="61" t="str">
        <f t="shared" si="8"/>
        <v>0</v>
      </c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19"/>
      <c r="CH15" s="19"/>
      <c r="CI15" s="19"/>
      <c r="CJ15" s="19"/>
      <c r="CK15" s="61" t="str">
        <f t="shared" si="28"/>
        <v>0</v>
      </c>
      <c r="CL15" s="61" t="str">
        <f t="shared" si="29"/>
        <v>0</v>
      </c>
      <c r="CM15" s="19"/>
      <c r="CN15" s="19"/>
      <c r="CO15" s="19"/>
      <c r="CP15" s="19"/>
      <c r="CQ15" s="61" t="str">
        <f t="shared" si="30"/>
        <v>0</v>
      </c>
      <c r="CR15" s="24">
        <f t="shared" si="9"/>
        <v>0.11</v>
      </c>
      <c r="CS15" s="24">
        <v>0.03</v>
      </c>
      <c r="CT15" s="24"/>
    </row>
    <row r="16" spans="1:98" ht="25.5" x14ac:dyDescent="0.25">
      <c r="A16" s="14">
        <v>5</v>
      </c>
      <c r="B16" s="15" t="s">
        <v>33</v>
      </c>
      <c r="C16" s="16">
        <v>1</v>
      </c>
      <c r="D16" s="21">
        <v>54.3</v>
      </c>
      <c r="E16" s="21"/>
      <c r="F16" s="17"/>
      <c r="G16" s="18"/>
      <c r="H16" s="18"/>
      <c r="I16" s="18"/>
      <c r="J16" s="61" t="str">
        <f t="shared" si="10"/>
        <v>0</v>
      </c>
      <c r="K16" s="61" t="str">
        <f t="shared" si="11"/>
        <v>0</v>
      </c>
      <c r="L16" s="17"/>
      <c r="M16" s="18"/>
      <c r="N16" s="18"/>
      <c r="O16" s="18"/>
      <c r="P16" s="61" t="str">
        <f t="shared" si="12"/>
        <v>0</v>
      </c>
      <c r="Q16" s="61" t="str">
        <f t="shared" si="13"/>
        <v>0</v>
      </c>
      <c r="R16" s="19"/>
      <c r="S16" s="20"/>
      <c r="T16" s="20"/>
      <c r="U16" s="20"/>
      <c r="V16" s="61" t="str">
        <f t="shared" si="14"/>
        <v>0</v>
      </c>
      <c r="W16" s="61" t="str">
        <f t="shared" si="15"/>
        <v>0</v>
      </c>
      <c r="X16" s="52"/>
      <c r="Y16" s="19"/>
      <c r="Z16" s="19"/>
      <c r="AA16" s="19"/>
      <c r="AB16" s="61" t="str">
        <f t="shared" si="16"/>
        <v>0</v>
      </c>
      <c r="AC16" s="61" t="str">
        <f t="shared" si="17"/>
        <v>0</v>
      </c>
      <c r="AD16" s="20">
        <v>0.08</v>
      </c>
      <c r="AE16" s="20">
        <f t="shared" si="0"/>
        <v>4.3440000000000003</v>
      </c>
      <c r="AF16" s="24" t="e">
        <f t="shared" si="1"/>
        <v>#REF!</v>
      </c>
      <c r="AG16" s="24"/>
      <c r="AH16" s="61" t="e">
        <f t="shared" si="18"/>
        <v>#REF!</v>
      </c>
      <c r="AI16" s="61" t="e">
        <f t="shared" si="19"/>
        <v>#REF!</v>
      </c>
      <c r="AJ16" s="19"/>
      <c r="AK16" s="20"/>
      <c r="AL16" s="20"/>
      <c r="AM16" s="20"/>
      <c r="AN16" s="61" t="str">
        <f t="shared" si="20"/>
        <v>0</v>
      </c>
      <c r="AO16" s="61" t="str">
        <f t="shared" si="21"/>
        <v>0</v>
      </c>
      <c r="AP16" s="20">
        <v>0.03</v>
      </c>
      <c r="AQ16" s="20">
        <f t="shared" si="2"/>
        <v>1.6289999999999998</v>
      </c>
      <c r="AR16" s="20"/>
      <c r="AS16" s="20"/>
      <c r="AT16" s="61">
        <f t="shared" si="22"/>
        <v>1.6289999999999998</v>
      </c>
      <c r="AU16" s="61" t="str">
        <f t="shared" si="23"/>
        <v>0</v>
      </c>
      <c r="AV16" s="20"/>
      <c r="AW16" s="20"/>
      <c r="AX16" s="20"/>
      <c r="AY16" s="20"/>
      <c r="AZ16" s="61" t="str">
        <f t="shared" si="3"/>
        <v>0</v>
      </c>
      <c r="BA16" s="61" t="str">
        <f t="shared" si="4"/>
        <v>0</v>
      </c>
      <c r="BB16" s="20"/>
      <c r="BC16" s="20">
        <f t="shared" si="5"/>
        <v>0</v>
      </c>
      <c r="BD16" s="20">
        <v>0</v>
      </c>
      <c r="BE16" s="20"/>
      <c r="BF16" s="61" t="str">
        <f t="shared" si="24"/>
        <v>0</v>
      </c>
      <c r="BG16" s="61" t="str">
        <f t="shared" si="25"/>
        <v>0</v>
      </c>
      <c r="BH16" s="19"/>
      <c r="BI16" s="20"/>
      <c r="BJ16" s="20">
        <v>0</v>
      </c>
      <c r="BK16" s="20"/>
      <c r="BL16" s="61" t="str">
        <f t="shared" si="26"/>
        <v>0</v>
      </c>
      <c r="BM16" s="61" t="str">
        <f t="shared" si="27"/>
        <v>0</v>
      </c>
      <c r="BN16" s="19"/>
      <c r="BO16" s="20"/>
      <c r="BP16" s="20"/>
      <c r="BQ16" s="20"/>
      <c r="BR16" s="20"/>
      <c r="BS16" s="20"/>
      <c r="BT16" s="61">
        <f t="shared" si="6"/>
        <v>0</v>
      </c>
      <c r="BU16" s="61" t="str">
        <f t="shared" si="7"/>
        <v>0</v>
      </c>
      <c r="BV16" s="61" t="str">
        <f t="shared" si="8"/>
        <v>0</v>
      </c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19"/>
      <c r="CI16" s="19"/>
      <c r="CJ16" s="19"/>
      <c r="CK16" s="61" t="str">
        <f t="shared" si="28"/>
        <v>0</v>
      </c>
      <c r="CL16" s="61" t="str">
        <f t="shared" si="29"/>
        <v>0</v>
      </c>
      <c r="CM16" s="20"/>
      <c r="CN16" s="19"/>
      <c r="CO16" s="19"/>
      <c r="CP16" s="19"/>
      <c r="CQ16" s="61" t="str">
        <f t="shared" si="30"/>
        <v>0</v>
      </c>
      <c r="CR16" s="24">
        <f t="shared" si="9"/>
        <v>0.11</v>
      </c>
      <c r="CS16" s="24">
        <v>0.06</v>
      </c>
      <c r="CT16" s="24"/>
    </row>
    <row r="17" spans="1:98" ht="25.5" x14ac:dyDescent="0.25">
      <c r="A17" s="14">
        <v>6</v>
      </c>
      <c r="B17" s="15" t="s">
        <v>34</v>
      </c>
      <c r="C17" s="16">
        <v>1</v>
      </c>
      <c r="D17" s="21">
        <v>214.1</v>
      </c>
      <c r="E17" s="21"/>
      <c r="F17" s="17"/>
      <c r="G17" s="18"/>
      <c r="H17" s="18"/>
      <c r="I17" s="18"/>
      <c r="J17" s="61" t="str">
        <f t="shared" si="10"/>
        <v>0</v>
      </c>
      <c r="K17" s="61" t="str">
        <f t="shared" si="11"/>
        <v>0</v>
      </c>
      <c r="L17" s="17"/>
      <c r="M17" s="18"/>
      <c r="N17" s="18"/>
      <c r="O17" s="18"/>
      <c r="P17" s="61" t="str">
        <f t="shared" si="12"/>
        <v>0</v>
      </c>
      <c r="Q17" s="61" t="str">
        <f t="shared" si="13"/>
        <v>0</v>
      </c>
      <c r="R17" s="19"/>
      <c r="S17" s="20"/>
      <c r="T17" s="20"/>
      <c r="U17" s="20"/>
      <c r="V17" s="61" t="str">
        <f t="shared" si="14"/>
        <v>0</v>
      </c>
      <c r="W17" s="61" t="str">
        <f t="shared" si="15"/>
        <v>0</v>
      </c>
      <c r="X17" s="52"/>
      <c r="Y17" s="19"/>
      <c r="Z17" s="19"/>
      <c r="AA17" s="19"/>
      <c r="AB17" s="61" t="str">
        <f t="shared" si="16"/>
        <v>0</v>
      </c>
      <c r="AC17" s="61" t="str">
        <f t="shared" si="17"/>
        <v>0</v>
      </c>
      <c r="AD17" s="20">
        <v>0.08</v>
      </c>
      <c r="AE17" s="20">
        <f t="shared" si="0"/>
        <v>17.128</v>
      </c>
      <c r="AF17" s="24" t="e">
        <f t="shared" si="1"/>
        <v>#REF!</v>
      </c>
      <c r="AG17" s="24"/>
      <c r="AH17" s="61" t="e">
        <f t="shared" si="18"/>
        <v>#REF!</v>
      </c>
      <c r="AI17" s="61" t="e">
        <f t="shared" si="19"/>
        <v>#REF!</v>
      </c>
      <c r="AJ17" s="19"/>
      <c r="AK17" s="20"/>
      <c r="AL17" s="20"/>
      <c r="AM17" s="20"/>
      <c r="AN17" s="61" t="str">
        <f t="shared" si="20"/>
        <v>0</v>
      </c>
      <c r="AO17" s="61" t="str">
        <f t="shared" si="21"/>
        <v>0</v>
      </c>
      <c r="AP17" s="20">
        <v>0.02</v>
      </c>
      <c r="AQ17" s="20">
        <f t="shared" si="2"/>
        <v>4.282</v>
      </c>
      <c r="AR17" s="20"/>
      <c r="AS17" s="20"/>
      <c r="AT17" s="61">
        <f t="shared" si="22"/>
        <v>4.282</v>
      </c>
      <c r="AU17" s="61" t="str">
        <f t="shared" si="23"/>
        <v>0</v>
      </c>
      <c r="AV17" s="19"/>
      <c r="AW17" s="19"/>
      <c r="AX17" s="19"/>
      <c r="AY17" s="19"/>
      <c r="AZ17" s="61" t="str">
        <f t="shared" si="3"/>
        <v>0</v>
      </c>
      <c r="BA17" s="61" t="str">
        <f t="shared" si="4"/>
        <v>0</v>
      </c>
      <c r="BB17" s="19"/>
      <c r="BC17" s="20">
        <f t="shared" si="5"/>
        <v>0</v>
      </c>
      <c r="BD17" s="20">
        <v>0</v>
      </c>
      <c r="BE17" s="20"/>
      <c r="BF17" s="61" t="str">
        <f t="shared" si="24"/>
        <v>0</v>
      </c>
      <c r="BG17" s="61" t="str">
        <f t="shared" si="25"/>
        <v>0</v>
      </c>
      <c r="BH17" s="19"/>
      <c r="BI17" s="20"/>
      <c r="BJ17" s="20">
        <v>0</v>
      </c>
      <c r="BK17" s="20"/>
      <c r="BL17" s="61" t="str">
        <f t="shared" si="26"/>
        <v>0</v>
      </c>
      <c r="BM17" s="61" t="str">
        <f t="shared" si="27"/>
        <v>0</v>
      </c>
      <c r="BN17" s="19"/>
      <c r="BO17" s="20"/>
      <c r="BP17" s="20"/>
      <c r="BQ17" s="20"/>
      <c r="BR17" s="20"/>
      <c r="BS17" s="20"/>
      <c r="BT17" s="61">
        <f t="shared" si="6"/>
        <v>0</v>
      </c>
      <c r="BU17" s="61" t="str">
        <f t="shared" si="7"/>
        <v>0</v>
      </c>
      <c r="BV17" s="61" t="str">
        <f t="shared" si="8"/>
        <v>0</v>
      </c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19"/>
      <c r="CH17" s="19"/>
      <c r="CI17" s="19"/>
      <c r="CJ17" s="19"/>
      <c r="CK17" s="61" t="str">
        <f t="shared" si="28"/>
        <v>0</v>
      </c>
      <c r="CL17" s="61" t="str">
        <f t="shared" si="29"/>
        <v>0</v>
      </c>
      <c r="CM17" s="19"/>
      <c r="CN17" s="19"/>
      <c r="CO17" s="19"/>
      <c r="CP17" s="19"/>
      <c r="CQ17" s="61" t="str">
        <f t="shared" si="30"/>
        <v>0</v>
      </c>
      <c r="CR17" s="24">
        <f t="shared" si="9"/>
        <v>0.1</v>
      </c>
      <c r="CS17" s="24">
        <v>0.03</v>
      </c>
      <c r="CT17" s="24"/>
    </row>
    <row r="18" spans="1:98" ht="25.5" x14ac:dyDescent="0.25">
      <c r="A18" s="14">
        <v>7</v>
      </c>
      <c r="B18" s="15" t="s">
        <v>35</v>
      </c>
      <c r="C18" s="16">
        <v>1</v>
      </c>
      <c r="D18" s="21">
        <v>184.4</v>
      </c>
      <c r="E18" s="21"/>
      <c r="F18" s="17"/>
      <c r="G18" s="18"/>
      <c r="H18" s="18"/>
      <c r="I18" s="18"/>
      <c r="J18" s="61" t="str">
        <f t="shared" si="10"/>
        <v>0</v>
      </c>
      <c r="K18" s="61" t="str">
        <f t="shared" si="11"/>
        <v>0</v>
      </c>
      <c r="L18" s="17"/>
      <c r="M18" s="18"/>
      <c r="N18" s="18"/>
      <c r="O18" s="18"/>
      <c r="P18" s="61" t="str">
        <f t="shared" si="12"/>
        <v>0</v>
      </c>
      <c r="Q18" s="61" t="str">
        <f t="shared" si="13"/>
        <v>0</v>
      </c>
      <c r="R18" s="19"/>
      <c r="S18" s="20"/>
      <c r="T18" s="20"/>
      <c r="U18" s="20"/>
      <c r="V18" s="61" t="str">
        <f t="shared" si="14"/>
        <v>0</v>
      </c>
      <c r="W18" s="61" t="str">
        <f t="shared" si="15"/>
        <v>0</v>
      </c>
      <c r="X18" s="52"/>
      <c r="Y18" s="19"/>
      <c r="Z18" s="19"/>
      <c r="AA18" s="19"/>
      <c r="AB18" s="61" t="str">
        <f t="shared" si="16"/>
        <v>0</v>
      </c>
      <c r="AC18" s="61" t="str">
        <f t="shared" si="17"/>
        <v>0</v>
      </c>
      <c r="AD18" s="20">
        <v>0.08</v>
      </c>
      <c r="AE18" s="20">
        <f t="shared" si="0"/>
        <v>14.752000000000001</v>
      </c>
      <c r="AF18" s="24" t="e">
        <f t="shared" si="1"/>
        <v>#REF!</v>
      </c>
      <c r="AG18" s="24"/>
      <c r="AH18" s="61" t="e">
        <f t="shared" si="18"/>
        <v>#REF!</v>
      </c>
      <c r="AI18" s="61" t="e">
        <f t="shared" si="19"/>
        <v>#REF!</v>
      </c>
      <c r="AJ18" s="19"/>
      <c r="AK18" s="20"/>
      <c r="AL18" s="20"/>
      <c r="AM18" s="20"/>
      <c r="AN18" s="61" t="str">
        <f t="shared" si="20"/>
        <v>0</v>
      </c>
      <c r="AO18" s="61" t="str">
        <f t="shared" si="21"/>
        <v>0</v>
      </c>
      <c r="AP18" s="20">
        <v>0.02</v>
      </c>
      <c r="AQ18" s="20">
        <f t="shared" si="2"/>
        <v>3.6880000000000002</v>
      </c>
      <c r="AR18" s="20"/>
      <c r="AS18" s="20"/>
      <c r="AT18" s="61">
        <f t="shared" si="22"/>
        <v>3.6880000000000002</v>
      </c>
      <c r="AU18" s="61" t="str">
        <f t="shared" si="23"/>
        <v>0</v>
      </c>
      <c r="AV18" s="19"/>
      <c r="AW18" s="19"/>
      <c r="AX18" s="19"/>
      <c r="AY18" s="19"/>
      <c r="AZ18" s="61" t="str">
        <f t="shared" si="3"/>
        <v>0</v>
      </c>
      <c r="BA18" s="61" t="str">
        <f t="shared" si="4"/>
        <v>0</v>
      </c>
      <c r="BB18" s="19"/>
      <c r="BC18" s="20">
        <f t="shared" si="5"/>
        <v>0</v>
      </c>
      <c r="BD18" s="20">
        <v>0</v>
      </c>
      <c r="BE18" s="20"/>
      <c r="BF18" s="61" t="str">
        <f t="shared" si="24"/>
        <v>0</v>
      </c>
      <c r="BG18" s="61" t="str">
        <f t="shared" si="25"/>
        <v>0</v>
      </c>
      <c r="BH18" s="19"/>
      <c r="BI18" s="20"/>
      <c r="BJ18" s="20">
        <v>0</v>
      </c>
      <c r="BK18" s="20"/>
      <c r="BL18" s="61" t="str">
        <f t="shared" si="26"/>
        <v>0</v>
      </c>
      <c r="BM18" s="61" t="str">
        <f t="shared" si="27"/>
        <v>0</v>
      </c>
      <c r="BN18" s="19"/>
      <c r="BO18" s="20"/>
      <c r="BP18" s="20"/>
      <c r="BQ18" s="20"/>
      <c r="BR18" s="20"/>
      <c r="BS18" s="20"/>
      <c r="BT18" s="61">
        <f t="shared" si="6"/>
        <v>0</v>
      </c>
      <c r="BU18" s="61" t="str">
        <f t="shared" si="7"/>
        <v>0</v>
      </c>
      <c r="BV18" s="61" t="str">
        <f t="shared" si="8"/>
        <v>0</v>
      </c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19"/>
      <c r="CH18" s="19"/>
      <c r="CI18" s="19"/>
      <c r="CJ18" s="19"/>
      <c r="CK18" s="61" t="str">
        <f t="shared" si="28"/>
        <v>0</v>
      </c>
      <c r="CL18" s="61" t="str">
        <f t="shared" si="29"/>
        <v>0</v>
      </c>
      <c r="CM18" s="19"/>
      <c r="CN18" s="19"/>
      <c r="CO18" s="19"/>
      <c r="CP18" s="19"/>
      <c r="CQ18" s="61" t="str">
        <f t="shared" si="30"/>
        <v>0</v>
      </c>
      <c r="CR18" s="24">
        <f t="shared" si="9"/>
        <v>0.1</v>
      </c>
      <c r="CS18" s="24">
        <v>0.02</v>
      </c>
      <c r="CT18" s="24"/>
    </row>
    <row r="19" spans="1:98" ht="15.75" x14ac:dyDescent="0.25">
      <c r="A19" s="14">
        <v>8</v>
      </c>
      <c r="B19" s="15" t="s">
        <v>36</v>
      </c>
      <c r="C19" s="16">
        <v>1</v>
      </c>
      <c r="D19" s="62">
        <v>47</v>
      </c>
      <c r="E19" s="62"/>
      <c r="F19" s="17"/>
      <c r="G19" s="18"/>
      <c r="H19" s="18"/>
      <c r="I19" s="18"/>
      <c r="J19" s="61" t="str">
        <f t="shared" si="10"/>
        <v>0</v>
      </c>
      <c r="K19" s="61" t="str">
        <f t="shared" si="11"/>
        <v>0</v>
      </c>
      <c r="L19" s="17"/>
      <c r="M19" s="18"/>
      <c r="N19" s="18"/>
      <c r="O19" s="18"/>
      <c r="P19" s="61" t="str">
        <f t="shared" si="12"/>
        <v>0</v>
      </c>
      <c r="Q19" s="61" t="str">
        <f t="shared" si="13"/>
        <v>0</v>
      </c>
      <c r="R19" s="19"/>
      <c r="S19" s="20"/>
      <c r="T19" s="20"/>
      <c r="U19" s="20"/>
      <c r="V19" s="61" t="str">
        <f t="shared" si="14"/>
        <v>0</v>
      </c>
      <c r="W19" s="61" t="str">
        <f t="shared" si="15"/>
        <v>0</v>
      </c>
      <c r="X19" s="52"/>
      <c r="Y19" s="19"/>
      <c r="Z19" s="19"/>
      <c r="AA19" s="19"/>
      <c r="AB19" s="61" t="str">
        <f t="shared" si="16"/>
        <v>0</v>
      </c>
      <c r="AC19" s="61" t="str">
        <f t="shared" si="17"/>
        <v>0</v>
      </c>
      <c r="AD19" s="20">
        <v>0.08</v>
      </c>
      <c r="AE19" s="20">
        <f t="shared" si="0"/>
        <v>3.7600000000000002</v>
      </c>
      <c r="AF19" s="24" t="e">
        <f t="shared" si="1"/>
        <v>#REF!</v>
      </c>
      <c r="AG19" s="24"/>
      <c r="AH19" s="61" t="e">
        <f t="shared" si="18"/>
        <v>#REF!</v>
      </c>
      <c r="AI19" s="61" t="e">
        <f t="shared" si="19"/>
        <v>#REF!</v>
      </c>
      <c r="AJ19" s="19"/>
      <c r="AK19" s="20"/>
      <c r="AL19" s="20"/>
      <c r="AM19" s="20"/>
      <c r="AN19" s="61" t="str">
        <f t="shared" si="20"/>
        <v>0</v>
      </c>
      <c r="AO19" s="61" t="str">
        <f t="shared" si="21"/>
        <v>0</v>
      </c>
      <c r="AP19" s="20">
        <v>0.02</v>
      </c>
      <c r="AQ19" s="20">
        <f t="shared" si="2"/>
        <v>0.94000000000000006</v>
      </c>
      <c r="AR19" s="20"/>
      <c r="AS19" s="20"/>
      <c r="AT19" s="61">
        <f t="shared" si="22"/>
        <v>0.94000000000000006</v>
      </c>
      <c r="AU19" s="61" t="str">
        <f t="shared" si="23"/>
        <v>0</v>
      </c>
      <c r="AV19" s="19"/>
      <c r="AW19" s="19"/>
      <c r="AX19" s="19"/>
      <c r="AY19" s="19"/>
      <c r="AZ19" s="61" t="str">
        <f t="shared" si="3"/>
        <v>0</v>
      </c>
      <c r="BA19" s="61" t="str">
        <f t="shared" si="4"/>
        <v>0</v>
      </c>
      <c r="BB19" s="19"/>
      <c r="BC19" s="20">
        <f t="shared" si="5"/>
        <v>0</v>
      </c>
      <c r="BD19" s="20">
        <v>0</v>
      </c>
      <c r="BE19" s="20"/>
      <c r="BF19" s="61" t="str">
        <f t="shared" si="24"/>
        <v>0</v>
      </c>
      <c r="BG19" s="61" t="str">
        <f t="shared" si="25"/>
        <v>0</v>
      </c>
      <c r="BH19" s="19"/>
      <c r="BI19" s="20"/>
      <c r="BJ19" s="20">
        <v>0</v>
      </c>
      <c r="BK19" s="20"/>
      <c r="BL19" s="61" t="str">
        <f t="shared" si="26"/>
        <v>0</v>
      </c>
      <c r="BM19" s="61" t="str">
        <f t="shared" si="27"/>
        <v>0</v>
      </c>
      <c r="BN19" s="19"/>
      <c r="BO19" s="20"/>
      <c r="BP19" s="20"/>
      <c r="BQ19" s="20"/>
      <c r="BR19" s="20"/>
      <c r="BS19" s="20"/>
      <c r="BT19" s="61">
        <f t="shared" si="6"/>
        <v>0</v>
      </c>
      <c r="BU19" s="61" t="str">
        <f t="shared" si="7"/>
        <v>0</v>
      </c>
      <c r="BV19" s="61" t="str">
        <f t="shared" si="8"/>
        <v>0</v>
      </c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19"/>
      <c r="CH19" s="19"/>
      <c r="CI19" s="19"/>
      <c r="CJ19" s="19"/>
      <c r="CK19" s="61" t="str">
        <f t="shared" si="28"/>
        <v>0</v>
      </c>
      <c r="CL19" s="61" t="str">
        <f t="shared" si="29"/>
        <v>0</v>
      </c>
      <c r="CM19" s="19"/>
      <c r="CN19" s="19"/>
      <c r="CO19" s="19"/>
      <c r="CP19" s="19"/>
      <c r="CQ19" s="61" t="str">
        <f t="shared" si="30"/>
        <v>0</v>
      </c>
      <c r="CR19" s="24">
        <f t="shared" si="9"/>
        <v>0.1</v>
      </c>
      <c r="CS19" s="24">
        <v>0.03</v>
      </c>
      <c r="CT19" s="24"/>
    </row>
    <row r="20" spans="1:98" ht="15.75" x14ac:dyDescent="0.25">
      <c r="A20" s="14">
        <v>9</v>
      </c>
      <c r="B20" s="15" t="s">
        <v>37</v>
      </c>
      <c r="C20" s="16">
        <v>1</v>
      </c>
      <c r="D20" s="21">
        <v>54.6</v>
      </c>
      <c r="E20" s="21"/>
      <c r="F20" s="17"/>
      <c r="G20" s="18"/>
      <c r="H20" s="18"/>
      <c r="I20" s="18"/>
      <c r="J20" s="61" t="str">
        <f t="shared" si="10"/>
        <v>0</v>
      </c>
      <c r="K20" s="61" t="str">
        <f t="shared" si="11"/>
        <v>0</v>
      </c>
      <c r="L20" s="17"/>
      <c r="M20" s="18"/>
      <c r="N20" s="18"/>
      <c r="O20" s="18"/>
      <c r="P20" s="61" t="str">
        <f t="shared" si="12"/>
        <v>0</v>
      </c>
      <c r="Q20" s="61" t="str">
        <f t="shared" si="13"/>
        <v>0</v>
      </c>
      <c r="R20" s="19"/>
      <c r="S20" s="20"/>
      <c r="T20" s="20"/>
      <c r="U20" s="20"/>
      <c r="V20" s="61" t="str">
        <f t="shared" si="14"/>
        <v>0</v>
      </c>
      <c r="W20" s="61" t="str">
        <f t="shared" si="15"/>
        <v>0</v>
      </c>
      <c r="X20" s="52"/>
      <c r="Y20" s="19"/>
      <c r="Z20" s="19"/>
      <c r="AA20" s="19"/>
      <c r="AB20" s="61" t="str">
        <f t="shared" si="16"/>
        <v>0</v>
      </c>
      <c r="AC20" s="61" t="str">
        <f t="shared" si="17"/>
        <v>0</v>
      </c>
      <c r="AD20" s="20">
        <v>0.08</v>
      </c>
      <c r="AE20" s="20">
        <f t="shared" si="0"/>
        <v>4.3680000000000003</v>
      </c>
      <c r="AF20" s="24" t="e">
        <f t="shared" si="1"/>
        <v>#REF!</v>
      </c>
      <c r="AG20" s="24"/>
      <c r="AH20" s="61" t="e">
        <f t="shared" si="18"/>
        <v>#REF!</v>
      </c>
      <c r="AI20" s="61" t="e">
        <f t="shared" si="19"/>
        <v>#REF!</v>
      </c>
      <c r="AJ20" s="19"/>
      <c r="AK20" s="20"/>
      <c r="AL20" s="20"/>
      <c r="AM20" s="20"/>
      <c r="AN20" s="61" t="str">
        <f t="shared" si="20"/>
        <v>0</v>
      </c>
      <c r="AO20" s="61" t="str">
        <f t="shared" si="21"/>
        <v>0</v>
      </c>
      <c r="AP20" s="20">
        <v>0.02</v>
      </c>
      <c r="AQ20" s="20">
        <f t="shared" si="2"/>
        <v>1.0920000000000001</v>
      </c>
      <c r="AR20" s="20"/>
      <c r="AS20" s="20"/>
      <c r="AT20" s="61">
        <f t="shared" si="22"/>
        <v>1.0920000000000001</v>
      </c>
      <c r="AU20" s="61" t="str">
        <f t="shared" si="23"/>
        <v>0</v>
      </c>
      <c r="AV20" s="19"/>
      <c r="AW20" s="19"/>
      <c r="AX20" s="19"/>
      <c r="AY20" s="19"/>
      <c r="AZ20" s="61" t="str">
        <f t="shared" si="3"/>
        <v>0</v>
      </c>
      <c r="BA20" s="61" t="str">
        <f t="shared" si="4"/>
        <v>0</v>
      </c>
      <c r="BB20" s="19"/>
      <c r="BC20" s="20">
        <f t="shared" si="5"/>
        <v>0</v>
      </c>
      <c r="BD20" s="20">
        <v>0</v>
      </c>
      <c r="BE20" s="20"/>
      <c r="BF20" s="61" t="str">
        <f t="shared" si="24"/>
        <v>0</v>
      </c>
      <c r="BG20" s="61" t="str">
        <f t="shared" si="25"/>
        <v>0</v>
      </c>
      <c r="BH20" s="19"/>
      <c r="BI20" s="20"/>
      <c r="BJ20" s="20">
        <v>0</v>
      </c>
      <c r="BK20" s="20"/>
      <c r="BL20" s="61" t="str">
        <f t="shared" si="26"/>
        <v>0</v>
      </c>
      <c r="BM20" s="61" t="str">
        <f t="shared" si="27"/>
        <v>0</v>
      </c>
      <c r="BN20" s="19"/>
      <c r="BO20" s="20"/>
      <c r="BP20" s="20"/>
      <c r="BQ20" s="20"/>
      <c r="BR20" s="20"/>
      <c r="BS20" s="20"/>
      <c r="BT20" s="61">
        <f t="shared" si="6"/>
        <v>0</v>
      </c>
      <c r="BU20" s="61" t="str">
        <f t="shared" si="7"/>
        <v>0</v>
      </c>
      <c r="BV20" s="61" t="str">
        <f t="shared" si="8"/>
        <v>0</v>
      </c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19"/>
      <c r="CH20" s="19"/>
      <c r="CI20" s="19"/>
      <c r="CJ20" s="19"/>
      <c r="CK20" s="61" t="str">
        <f t="shared" si="28"/>
        <v>0</v>
      </c>
      <c r="CL20" s="61" t="str">
        <f t="shared" si="29"/>
        <v>0</v>
      </c>
      <c r="CM20" s="19"/>
      <c r="CN20" s="19"/>
      <c r="CO20" s="19"/>
      <c r="CP20" s="19"/>
      <c r="CQ20" s="61" t="str">
        <f t="shared" si="30"/>
        <v>0</v>
      </c>
      <c r="CR20" s="24">
        <f t="shared" si="9"/>
        <v>0.1</v>
      </c>
      <c r="CS20" s="24">
        <v>0.03</v>
      </c>
      <c r="CT20" s="24"/>
    </row>
    <row r="21" spans="1:98" ht="25.5" x14ac:dyDescent="0.25">
      <c r="A21" s="14">
        <v>10</v>
      </c>
      <c r="B21" s="15" t="s">
        <v>38</v>
      </c>
      <c r="C21" s="16">
        <v>1</v>
      </c>
      <c r="D21" s="21">
        <v>598.79999999999995</v>
      </c>
      <c r="E21" s="21"/>
      <c r="F21" s="17"/>
      <c r="G21" s="18"/>
      <c r="H21" s="18"/>
      <c r="I21" s="18"/>
      <c r="J21" s="61" t="str">
        <f t="shared" si="10"/>
        <v>0</v>
      </c>
      <c r="K21" s="61" t="str">
        <f t="shared" si="11"/>
        <v>0</v>
      </c>
      <c r="L21" s="17"/>
      <c r="M21" s="18"/>
      <c r="N21" s="18"/>
      <c r="O21" s="18"/>
      <c r="P21" s="61" t="str">
        <f t="shared" si="12"/>
        <v>0</v>
      </c>
      <c r="Q21" s="61" t="str">
        <f t="shared" si="13"/>
        <v>0</v>
      </c>
      <c r="R21" s="19"/>
      <c r="S21" s="20"/>
      <c r="T21" s="20"/>
      <c r="U21" s="20"/>
      <c r="V21" s="61" t="str">
        <f t="shared" si="14"/>
        <v>0</v>
      </c>
      <c r="W21" s="61" t="str">
        <f t="shared" si="15"/>
        <v>0</v>
      </c>
      <c r="X21" s="52"/>
      <c r="Y21" s="19"/>
      <c r="Z21" s="19"/>
      <c r="AA21" s="19"/>
      <c r="AB21" s="61" t="str">
        <f t="shared" si="16"/>
        <v>0</v>
      </c>
      <c r="AC21" s="61" t="str">
        <f t="shared" si="17"/>
        <v>0</v>
      </c>
      <c r="AD21" s="20">
        <v>0.08</v>
      </c>
      <c r="AE21" s="20">
        <f t="shared" si="0"/>
        <v>47.903999999999996</v>
      </c>
      <c r="AF21" s="24" t="e">
        <f t="shared" si="1"/>
        <v>#REF!</v>
      </c>
      <c r="AG21" s="24"/>
      <c r="AH21" s="61" t="e">
        <f t="shared" si="18"/>
        <v>#REF!</v>
      </c>
      <c r="AI21" s="61" t="e">
        <f t="shared" si="19"/>
        <v>#REF!</v>
      </c>
      <c r="AJ21" s="19"/>
      <c r="AK21" s="20"/>
      <c r="AL21" s="20"/>
      <c r="AM21" s="20"/>
      <c r="AN21" s="61" t="str">
        <f t="shared" si="20"/>
        <v>0</v>
      </c>
      <c r="AO21" s="61" t="str">
        <f t="shared" si="21"/>
        <v>0</v>
      </c>
      <c r="AP21" s="20">
        <v>0.03</v>
      </c>
      <c r="AQ21" s="20">
        <f t="shared" si="2"/>
        <v>17.963999999999999</v>
      </c>
      <c r="AR21" s="20"/>
      <c r="AS21" s="20"/>
      <c r="AT21" s="61">
        <f t="shared" si="22"/>
        <v>17.963999999999999</v>
      </c>
      <c r="AU21" s="61" t="str">
        <f t="shared" si="23"/>
        <v>0</v>
      </c>
      <c r="AV21" s="19"/>
      <c r="AW21" s="19"/>
      <c r="AX21" s="19"/>
      <c r="AY21" s="19"/>
      <c r="AZ21" s="61" t="str">
        <f t="shared" si="3"/>
        <v>0</v>
      </c>
      <c r="BA21" s="61" t="str">
        <f t="shared" si="4"/>
        <v>0</v>
      </c>
      <c r="BB21" s="19"/>
      <c r="BC21" s="20">
        <f t="shared" si="5"/>
        <v>0</v>
      </c>
      <c r="BD21" s="20">
        <v>0</v>
      </c>
      <c r="BE21" s="20"/>
      <c r="BF21" s="61" t="str">
        <f t="shared" si="24"/>
        <v>0</v>
      </c>
      <c r="BG21" s="61" t="str">
        <f t="shared" si="25"/>
        <v>0</v>
      </c>
      <c r="BH21" s="19"/>
      <c r="BI21" s="20"/>
      <c r="BJ21" s="20">
        <v>0</v>
      </c>
      <c r="BK21" s="20"/>
      <c r="BL21" s="61" t="str">
        <f t="shared" si="26"/>
        <v>0</v>
      </c>
      <c r="BM21" s="61" t="str">
        <f t="shared" si="27"/>
        <v>0</v>
      </c>
      <c r="BN21" s="19"/>
      <c r="BO21" s="20"/>
      <c r="BP21" s="20"/>
      <c r="BQ21" s="20"/>
      <c r="BR21" s="20"/>
      <c r="BS21" s="20"/>
      <c r="BT21" s="61">
        <f t="shared" si="6"/>
        <v>0</v>
      </c>
      <c r="BU21" s="61" t="str">
        <f t="shared" si="7"/>
        <v>0</v>
      </c>
      <c r="BV21" s="61" t="str">
        <f t="shared" si="8"/>
        <v>0</v>
      </c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19"/>
      <c r="CH21" s="19"/>
      <c r="CI21" s="19"/>
      <c r="CJ21" s="19"/>
      <c r="CK21" s="61" t="str">
        <f t="shared" si="28"/>
        <v>0</v>
      </c>
      <c r="CL21" s="61" t="str">
        <f t="shared" si="29"/>
        <v>0</v>
      </c>
      <c r="CM21" s="19"/>
      <c r="CN21" s="19"/>
      <c r="CO21" s="19"/>
      <c r="CP21" s="19"/>
      <c r="CQ21" s="61" t="str">
        <f t="shared" si="30"/>
        <v>0</v>
      </c>
      <c r="CR21" s="24">
        <f t="shared" si="9"/>
        <v>0.11</v>
      </c>
      <c r="CS21" s="24">
        <v>0.04</v>
      </c>
      <c r="CT21" s="24"/>
    </row>
    <row r="22" spans="1:98" ht="15.75" x14ac:dyDescent="0.25">
      <c r="A22" s="14">
        <v>11</v>
      </c>
      <c r="B22" s="15" t="s">
        <v>39</v>
      </c>
      <c r="C22" s="16">
        <v>1</v>
      </c>
      <c r="D22" s="63">
        <v>119.9</v>
      </c>
      <c r="E22" s="63"/>
      <c r="F22" s="17"/>
      <c r="G22" s="18"/>
      <c r="H22" s="18"/>
      <c r="I22" s="18"/>
      <c r="J22" s="61" t="str">
        <f t="shared" si="10"/>
        <v>0</v>
      </c>
      <c r="K22" s="61" t="str">
        <f t="shared" si="11"/>
        <v>0</v>
      </c>
      <c r="L22" s="17"/>
      <c r="M22" s="18"/>
      <c r="N22" s="18"/>
      <c r="O22" s="18"/>
      <c r="P22" s="61" t="str">
        <f t="shared" si="12"/>
        <v>0</v>
      </c>
      <c r="Q22" s="61" t="str">
        <f t="shared" si="13"/>
        <v>0</v>
      </c>
      <c r="R22" s="19"/>
      <c r="S22" s="20"/>
      <c r="T22" s="20"/>
      <c r="U22" s="20"/>
      <c r="V22" s="61" t="str">
        <f t="shared" si="14"/>
        <v>0</v>
      </c>
      <c r="W22" s="61" t="str">
        <f t="shared" si="15"/>
        <v>0</v>
      </c>
      <c r="X22" s="52"/>
      <c r="Y22" s="19"/>
      <c r="Z22" s="19"/>
      <c r="AA22" s="19"/>
      <c r="AB22" s="61" t="str">
        <f t="shared" si="16"/>
        <v>0</v>
      </c>
      <c r="AC22" s="61" t="str">
        <f t="shared" si="17"/>
        <v>0</v>
      </c>
      <c r="AD22" s="20">
        <v>0.08</v>
      </c>
      <c r="AE22" s="20">
        <f t="shared" si="0"/>
        <v>9.5920000000000005</v>
      </c>
      <c r="AF22" s="24" t="e">
        <f t="shared" si="1"/>
        <v>#REF!</v>
      </c>
      <c r="AG22" s="24"/>
      <c r="AH22" s="61" t="e">
        <f t="shared" si="18"/>
        <v>#REF!</v>
      </c>
      <c r="AI22" s="61" t="e">
        <f t="shared" si="19"/>
        <v>#REF!</v>
      </c>
      <c r="AJ22" s="19"/>
      <c r="AK22" s="20"/>
      <c r="AL22" s="20"/>
      <c r="AM22" s="20"/>
      <c r="AN22" s="61" t="str">
        <f t="shared" si="20"/>
        <v>0</v>
      </c>
      <c r="AO22" s="61" t="str">
        <f t="shared" si="21"/>
        <v>0</v>
      </c>
      <c r="AP22" s="20">
        <v>0.02</v>
      </c>
      <c r="AQ22" s="20">
        <f t="shared" si="2"/>
        <v>2.3980000000000001</v>
      </c>
      <c r="AR22" s="20"/>
      <c r="AS22" s="20"/>
      <c r="AT22" s="61">
        <f t="shared" si="22"/>
        <v>2.3980000000000001</v>
      </c>
      <c r="AU22" s="61" t="str">
        <f t="shared" si="23"/>
        <v>0</v>
      </c>
      <c r="AV22" s="19"/>
      <c r="AW22" s="19"/>
      <c r="AX22" s="19"/>
      <c r="AY22" s="19"/>
      <c r="AZ22" s="61" t="str">
        <f t="shared" si="3"/>
        <v>0</v>
      </c>
      <c r="BA22" s="61" t="str">
        <f t="shared" si="4"/>
        <v>0</v>
      </c>
      <c r="BB22" s="19"/>
      <c r="BC22" s="20">
        <f t="shared" si="5"/>
        <v>0</v>
      </c>
      <c r="BD22" s="20">
        <v>0</v>
      </c>
      <c r="BE22" s="20"/>
      <c r="BF22" s="61" t="str">
        <f t="shared" si="24"/>
        <v>0</v>
      </c>
      <c r="BG22" s="61" t="str">
        <f t="shared" si="25"/>
        <v>0</v>
      </c>
      <c r="BH22" s="19"/>
      <c r="BI22" s="20"/>
      <c r="BJ22" s="20">
        <v>0</v>
      </c>
      <c r="BK22" s="20"/>
      <c r="BL22" s="61" t="str">
        <f t="shared" si="26"/>
        <v>0</v>
      </c>
      <c r="BM22" s="61" t="str">
        <f t="shared" si="27"/>
        <v>0</v>
      </c>
      <c r="BN22" s="19"/>
      <c r="BO22" s="20"/>
      <c r="BP22" s="20"/>
      <c r="BQ22" s="20"/>
      <c r="BR22" s="20"/>
      <c r="BS22" s="20"/>
      <c r="BT22" s="61">
        <f t="shared" si="6"/>
        <v>0</v>
      </c>
      <c r="BU22" s="61" t="str">
        <f t="shared" si="7"/>
        <v>0</v>
      </c>
      <c r="BV22" s="61" t="str">
        <f t="shared" si="8"/>
        <v>0</v>
      </c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19"/>
      <c r="CH22" s="19"/>
      <c r="CI22" s="19"/>
      <c r="CJ22" s="19"/>
      <c r="CK22" s="61" t="str">
        <f t="shared" si="28"/>
        <v>0</v>
      </c>
      <c r="CL22" s="61" t="str">
        <f t="shared" si="29"/>
        <v>0</v>
      </c>
      <c r="CM22" s="19"/>
      <c r="CN22" s="19"/>
      <c r="CO22" s="19"/>
      <c r="CP22" s="19"/>
      <c r="CQ22" s="61" t="str">
        <f t="shared" si="30"/>
        <v>0</v>
      </c>
      <c r="CR22" s="24">
        <f t="shared" si="9"/>
        <v>0.1</v>
      </c>
      <c r="CS22" s="24">
        <v>0.03</v>
      </c>
      <c r="CT22" s="24"/>
    </row>
    <row r="23" spans="1:98" ht="15.75" x14ac:dyDescent="0.25">
      <c r="A23" s="14">
        <v>12</v>
      </c>
      <c r="B23" s="15" t="s">
        <v>40</v>
      </c>
      <c r="C23" s="16">
        <v>1</v>
      </c>
      <c r="D23" s="21">
        <v>324.2</v>
      </c>
      <c r="E23" s="21"/>
      <c r="F23" s="17"/>
      <c r="G23" s="18"/>
      <c r="H23" s="18"/>
      <c r="I23" s="18"/>
      <c r="J23" s="61" t="str">
        <f t="shared" si="10"/>
        <v>0</v>
      </c>
      <c r="K23" s="61" t="str">
        <f t="shared" si="11"/>
        <v>0</v>
      </c>
      <c r="L23" s="17"/>
      <c r="M23" s="18"/>
      <c r="N23" s="18"/>
      <c r="O23" s="18"/>
      <c r="P23" s="61" t="str">
        <f t="shared" si="12"/>
        <v>0</v>
      </c>
      <c r="Q23" s="61" t="str">
        <f t="shared" si="13"/>
        <v>0</v>
      </c>
      <c r="R23" s="19"/>
      <c r="S23" s="20"/>
      <c r="T23" s="20"/>
      <c r="U23" s="20"/>
      <c r="V23" s="61" t="str">
        <f t="shared" si="14"/>
        <v>0</v>
      </c>
      <c r="W23" s="61" t="str">
        <f t="shared" si="15"/>
        <v>0</v>
      </c>
      <c r="X23" s="52"/>
      <c r="Y23" s="19"/>
      <c r="Z23" s="19"/>
      <c r="AA23" s="19"/>
      <c r="AB23" s="61" t="str">
        <f t="shared" si="16"/>
        <v>0</v>
      </c>
      <c r="AC23" s="61" t="str">
        <f t="shared" si="17"/>
        <v>0</v>
      </c>
      <c r="AD23" s="20">
        <v>0.08</v>
      </c>
      <c r="AE23" s="20">
        <f t="shared" si="0"/>
        <v>25.936</v>
      </c>
      <c r="AF23" s="24" t="e">
        <f t="shared" si="1"/>
        <v>#REF!</v>
      </c>
      <c r="AG23" s="24"/>
      <c r="AH23" s="61" t="e">
        <f t="shared" si="18"/>
        <v>#REF!</v>
      </c>
      <c r="AI23" s="61" t="e">
        <f t="shared" si="19"/>
        <v>#REF!</v>
      </c>
      <c r="AJ23" s="19"/>
      <c r="AK23" s="20"/>
      <c r="AL23" s="20"/>
      <c r="AM23" s="20"/>
      <c r="AN23" s="61" t="str">
        <f t="shared" si="20"/>
        <v>0</v>
      </c>
      <c r="AO23" s="61" t="str">
        <f t="shared" si="21"/>
        <v>0</v>
      </c>
      <c r="AP23" s="20">
        <v>0.02</v>
      </c>
      <c r="AQ23" s="20">
        <f t="shared" si="2"/>
        <v>6.484</v>
      </c>
      <c r="AR23" s="20"/>
      <c r="AS23" s="20"/>
      <c r="AT23" s="61">
        <f t="shared" si="22"/>
        <v>6.484</v>
      </c>
      <c r="AU23" s="61" t="str">
        <f t="shared" si="23"/>
        <v>0</v>
      </c>
      <c r="AV23" s="19"/>
      <c r="AW23" s="19"/>
      <c r="AX23" s="19"/>
      <c r="AY23" s="19"/>
      <c r="AZ23" s="61" t="str">
        <f t="shared" si="3"/>
        <v>0</v>
      </c>
      <c r="BA23" s="61" t="str">
        <f t="shared" si="4"/>
        <v>0</v>
      </c>
      <c r="BB23" s="19"/>
      <c r="BC23" s="20">
        <f t="shared" si="5"/>
        <v>0</v>
      </c>
      <c r="BD23" s="20">
        <v>0</v>
      </c>
      <c r="BE23" s="20"/>
      <c r="BF23" s="61" t="str">
        <f t="shared" si="24"/>
        <v>0</v>
      </c>
      <c r="BG23" s="61" t="str">
        <f t="shared" si="25"/>
        <v>0</v>
      </c>
      <c r="BH23" s="19"/>
      <c r="BI23" s="20"/>
      <c r="BJ23" s="20">
        <v>0</v>
      </c>
      <c r="BK23" s="20"/>
      <c r="BL23" s="61" t="str">
        <f t="shared" si="26"/>
        <v>0</v>
      </c>
      <c r="BM23" s="61" t="str">
        <f t="shared" si="27"/>
        <v>0</v>
      </c>
      <c r="BN23" s="19"/>
      <c r="BO23" s="20"/>
      <c r="BP23" s="20"/>
      <c r="BQ23" s="20"/>
      <c r="BR23" s="20"/>
      <c r="BS23" s="20"/>
      <c r="BT23" s="61">
        <f t="shared" si="6"/>
        <v>0</v>
      </c>
      <c r="BU23" s="61" t="str">
        <f t="shared" si="7"/>
        <v>0</v>
      </c>
      <c r="BV23" s="61" t="str">
        <f t="shared" si="8"/>
        <v>0</v>
      </c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19"/>
      <c r="CH23" s="19"/>
      <c r="CI23" s="19"/>
      <c r="CJ23" s="19"/>
      <c r="CK23" s="61" t="str">
        <f t="shared" si="28"/>
        <v>0</v>
      </c>
      <c r="CL23" s="61" t="str">
        <f t="shared" si="29"/>
        <v>0</v>
      </c>
      <c r="CM23" s="19"/>
      <c r="CN23" s="19"/>
      <c r="CO23" s="19"/>
      <c r="CP23" s="19"/>
      <c r="CQ23" s="61" t="str">
        <f t="shared" si="30"/>
        <v>0</v>
      </c>
      <c r="CR23" s="24">
        <f t="shared" si="9"/>
        <v>0.1</v>
      </c>
      <c r="CS23" s="24">
        <v>0.02</v>
      </c>
      <c r="CT23" s="24"/>
    </row>
    <row r="24" spans="1:98" ht="15.75" x14ac:dyDescent="0.25">
      <c r="A24" s="14">
        <v>13</v>
      </c>
      <c r="B24" s="15" t="s">
        <v>41</v>
      </c>
      <c r="C24" s="16">
        <v>1</v>
      </c>
      <c r="D24" s="21">
        <v>160.30000000000001</v>
      </c>
      <c r="E24" s="21"/>
      <c r="F24" s="17"/>
      <c r="G24" s="18"/>
      <c r="H24" s="18"/>
      <c r="I24" s="18"/>
      <c r="J24" s="61" t="str">
        <f t="shared" si="10"/>
        <v>0</v>
      </c>
      <c r="K24" s="61" t="str">
        <f t="shared" si="11"/>
        <v>0</v>
      </c>
      <c r="L24" s="17"/>
      <c r="M24" s="18"/>
      <c r="N24" s="18"/>
      <c r="O24" s="18"/>
      <c r="P24" s="61" t="str">
        <f t="shared" si="12"/>
        <v>0</v>
      </c>
      <c r="Q24" s="61" t="str">
        <f t="shared" si="13"/>
        <v>0</v>
      </c>
      <c r="R24" s="19"/>
      <c r="S24" s="20"/>
      <c r="T24" s="20"/>
      <c r="U24" s="20"/>
      <c r="V24" s="61" t="str">
        <f t="shared" si="14"/>
        <v>0</v>
      </c>
      <c r="W24" s="61" t="str">
        <f t="shared" si="15"/>
        <v>0</v>
      </c>
      <c r="X24" s="52"/>
      <c r="Y24" s="19"/>
      <c r="Z24" s="19"/>
      <c r="AA24" s="19"/>
      <c r="AB24" s="61" t="str">
        <f t="shared" si="16"/>
        <v>0</v>
      </c>
      <c r="AC24" s="61" t="str">
        <f t="shared" si="17"/>
        <v>0</v>
      </c>
      <c r="AD24" s="20">
        <v>0.08</v>
      </c>
      <c r="AE24" s="20">
        <f t="shared" si="0"/>
        <v>12.824000000000002</v>
      </c>
      <c r="AF24" s="24" t="e">
        <f t="shared" si="1"/>
        <v>#REF!</v>
      </c>
      <c r="AG24" s="24"/>
      <c r="AH24" s="61" t="e">
        <f t="shared" si="18"/>
        <v>#REF!</v>
      </c>
      <c r="AI24" s="61" t="e">
        <f t="shared" si="19"/>
        <v>#REF!</v>
      </c>
      <c r="AJ24" s="19"/>
      <c r="AK24" s="20"/>
      <c r="AL24" s="20"/>
      <c r="AM24" s="20"/>
      <c r="AN24" s="61" t="str">
        <f t="shared" si="20"/>
        <v>0</v>
      </c>
      <c r="AO24" s="61" t="str">
        <f t="shared" si="21"/>
        <v>0</v>
      </c>
      <c r="AP24" s="20">
        <v>0.03</v>
      </c>
      <c r="AQ24" s="20">
        <f t="shared" si="2"/>
        <v>4.8090000000000002</v>
      </c>
      <c r="AR24" s="20"/>
      <c r="AS24" s="20"/>
      <c r="AT24" s="61">
        <f t="shared" si="22"/>
        <v>4.8090000000000002</v>
      </c>
      <c r="AU24" s="61" t="str">
        <f t="shared" si="23"/>
        <v>0</v>
      </c>
      <c r="AV24" s="19"/>
      <c r="AW24" s="19"/>
      <c r="AX24" s="19"/>
      <c r="AY24" s="19"/>
      <c r="AZ24" s="61" t="str">
        <f t="shared" si="3"/>
        <v>0</v>
      </c>
      <c r="BA24" s="61" t="str">
        <f t="shared" si="4"/>
        <v>0</v>
      </c>
      <c r="BB24" s="19"/>
      <c r="BC24" s="20">
        <f t="shared" si="5"/>
        <v>0</v>
      </c>
      <c r="BD24" s="20">
        <v>0</v>
      </c>
      <c r="BE24" s="20"/>
      <c r="BF24" s="61" t="str">
        <f t="shared" si="24"/>
        <v>0</v>
      </c>
      <c r="BG24" s="61" t="str">
        <f t="shared" si="25"/>
        <v>0</v>
      </c>
      <c r="BH24" s="19"/>
      <c r="BI24" s="20"/>
      <c r="BJ24" s="20">
        <v>0</v>
      </c>
      <c r="BK24" s="20"/>
      <c r="BL24" s="61" t="str">
        <f t="shared" si="26"/>
        <v>0</v>
      </c>
      <c r="BM24" s="61" t="str">
        <f t="shared" si="27"/>
        <v>0</v>
      </c>
      <c r="BN24" s="19"/>
      <c r="BO24" s="20"/>
      <c r="BP24" s="20"/>
      <c r="BQ24" s="20"/>
      <c r="BR24" s="20"/>
      <c r="BS24" s="20"/>
      <c r="BT24" s="61">
        <f t="shared" si="6"/>
        <v>0</v>
      </c>
      <c r="BU24" s="61" t="str">
        <f t="shared" si="7"/>
        <v>0</v>
      </c>
      <c r="BV24" s="61" t="str">
        <f t="shared" si="8"/>
        <v>0</v>
      </c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19"/>
      <c r="CH24" s="19"/>
      <c r="CI24" s="19"/>
      <c r="CJ24" s="19"/>
      <c r="CK24" s="61" t="str">
        <f t="shared" si="28"/>
        <v>0</v>
      </c>
      <c r="CL24" s="61" t="str">
        <f t="shared" si="29"/>
        <v>0</v>
      </c>
      <c r="CM24" s="19"/>
      <c r="CN24" s="19"/>
      <c r="CO24" s="19"/>
      <c r="CP24" s="19"/>
      <c r="CQ24" s="61" t="str">
        <f t="shared" si="30"/>
        <v>0</v>
      </c>
      <c r="CR24" s="24">
        <f t="shared" si="9"/>
        <v>0.11</v>
      </c>
      <c r="CS24" s="24">
        <v>0.05</v>
      </c>
      <c r="CT24" s="24"/>
    </row>
    <row r="25" spans="1:98" ht="30.75" customHeight="1" x14ac:dyDescent="0.25">
      <c r="A25" s="14">
        <v>14</v>
      </c>
      <c r="B25" s="30" t="s">
        <v>447</v>
      </c>
      <c r="C25" s="16">
        <v>1</v>
      </c>
      <c r="D25" s="21">
        <v>91.8</v>
      </c>
      <c r="E25" s="21"/>
      <c r="F25" s="17"/>
      <c r="G25" s="18"/>
      <c r="H25" s="18"/>
      <c r="I25" s="18"/>
      <c r="J25" s="61" t="str">
        <f t="shared" si="10"/>
        <v>0</v>
      </c>
      <c r="K25" s="61" t="str">
        <f t="shared" si="11"/>
        <v>0</v>
      </c>
      <c r="L25" s="17"/>
      <c r="M25" s="18"/>
      <c r="N25" s="18"/>
      <c r="O25" s="18"/>
      <c r="P25" s="61" t="str">
        <f t="shared" si="12"/>
        <v>0</v>
      </c>
      <c r="Q25" s="61" t="str">
        <f t="shared" si="13"/>
        <v>0</v>
      </c>
      <c r="R25" s="19"/>
      <c r="S25" s="20"/>
      <c r="T25" s="20"/>
      <c r="U25" s="20"/>
      <c r="V25" s="61" t="str">
        <f t="shared" si="14"/>
        <v>0</v>
      </c>
      <c r="W25" s="61" t="str">
        <f t="shared" si="15"/>
        <v>0</v>
      </c>
      <c r="X25" s="52"/>
      <c r="Y25" s="19"/>
      <c r="Z25" s="19"/>
      <c r="AA25" s="19"/>
      <c r="AB25" s="61" t="str">
        <f t="shared" si="16"/>
        <v>0</v>
      </c>
      <c r="AC25" s="61" t="str">
        <f t="shared" si="17"/>
        <v>0</v>
      </c>
      <c r="AD25" s="20">
        <v>0.08</v>
      </c>
      <c r="AE25" s="20">
        <f t="shared" si="0"/>
        <v>7.3440000000000003</v>
      </c>
      <c r="AF25" s="24" t="e">
        <f t="shared" si="1"/>
        <v>#REF!</v>
      </c>
      <c r="AG25" s="24"/>
      <c r="AH25" s="61" t="e">
        <f t="shared" si="18"/>
        <v>#REF!</v>
      </c>
      <c r="AI25" s="61" t="e">
        <f t="shared" si="19"/>
        <v>#REF!</v>
      </c>
      <c r="AJ25" s="19"/>
      <c r="AK25" s="20"/>
      <c r="AL25" s="20"/>
      <c r="AM25" s="20"/>
      <c r="AN25" s="61" t="str">
        <f t="shared" si="20"/>
        <v>0</v>
      </c>
      <c r="AO25" s="61" t="str">
        <f t="shared" si="21"/>
        <v>0</v>
      </c>
      <c r="AP25" s="20">
        <v>0.02</v>
      </c>
      <c r="AQ25" s="20">
        <f t="shared" si="2"/>
        <v>1.8360000000000001</v>
      </c>
      <c r="AR25" s="20"/>
      <c r="AS25" s="20"/>
      <c r="AT25" s="61">
        <f t="shared" si="22"/>
        <v>1.8360000000000001</v>
      </c>
      <c r="AU25" s="61" t="str">
        <f t="shared" si="23"/>
        <v>0</v>
      </c>
      <c r="AV25" s="19"/>
      <c r="AW25" s="19"/>
      <c r="AX25" s="19"/>
      <c r="AY25" s="19"/>
      <c r="AZ25" s="61" t="str">
        <f t="shared" si="3"/>
        <v>0</v>
      </c>
      <c r="BA25" s="61" t="str">
        <f t="shared" si="4"/>
        <v>0</v>
      </c>
      <c r="BB25" s="20">
        <v>0.6</v>
      </c>
      <c r="BC25" s="20">
        <f t="shared" si="5"/>
        <v>55.08</v>
      </c>
      <c r="BD25" s="20">
        <v>899.03090047393357</v>
      </c>
      <c r="BE25" s="20"/>
      <c r="BF25" s="61" t="str">
        <f t="shared" si="24"/>
        <v>0</v>
      </c>
      <c r="BG25" s="61">
        <f t="shared" si="25"/>
        <v>-843.95090047393353</v>
      </c>
      <c r="BH25" s="19"/>
      <c r="BI25" s="20"/>
      <c r="BJ25" s="20">
        <v>0</v>
      </c>
      <c r="BK25" s="20"/>
      <c r="BL25" s="61" t="str">
        <f t="shared" si="26"/>
        <v>0</v>
      </c>
      <c r="BM25" s="61" t="str">
        <f t="shared" si="27"/>
        <v>0</v>
      </c>
      <c r="BN25" s="19"/>
      <c r="BO25" s="20"/>
      <c r="BP25" s="20"/>
      <c r="BQ25" s="20"/>
      <c r="BR25" s="20"/>
      <c r="BS25" s="20"/>
      <c r="BT25" s="61">
        <f t="shared" si="6"/>
        <v>0</v>
      </c>
      <c r="BU25" s="61" t="str">
        <f t="shared" si="7"/>
        <v>0</v>
      </c>
      <c r="BV25" s="61" t="str">
        <f t="shared" si="8"/>
        <v>0</v>
      </c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19"/>
      <c r="CH25" s="19"/>
      <c r="CI25" s="19"/>
      <c r="CJ25" s="19"/>
      <c r="CK25" s="61" t="str">
        <f t="shared" si="28"/>
        <v>0</v>
      </c>
      <c r="CL25" s="61" t="str">
        <f t="shared" si="29"/>
        <v>0</v>
      </c>
      <c r="CM25" s="19"/>
      <c r="CN25" s="19"/>
      <c r="CO25" s="19"/>
      <c r="CP25" s="19"/>
      <c r="CQ25" s="61" t="str">
        <f t="shared" si="30"/>
        <v>0</v>
      </c>
      <c r="CR25" s="24">
        <f t="shared" si="9"/>
        <v>0.7</v>
      </c>
      <c r="CS25" s="24">
        <v>9.18</v>
      </c>
      <c r="CT25" s="24"/>
    </row>
    <row r="26" spans="1:98" ht="15.75" x14ac:dyDescent="0.25">
      <c r="A26" s="14">
        <v>15</v>
      </c>
      <c r="B26" s="15" t="s">
        <v>42</v>
      </c>
      <c r="C26" s="16">
        <v>1</v>
      </c>
      <c r="D26" s="21">
        <v>138.4</v>
      </c>
      <c r="E26" s="21"/>
      <c r="F26" s="17"/>
      <c r="G26" s="18"/>
      <c r="H26" s="18"/>
      <c r="I26" s="18"/>
      <c r="J26" s="61" t="str">
        <f t="shared" si="10"/>
        <v>0</v>
      </c>
      <c r="K26" s="61" t="str">
        <f t="shared" si="11"/>
        <v>0</v>
      </c>
      <c r="L26" s="17"/>
      <c r="M26" s="18"/>
      <c r="N26" s="18"/>
      <c r="O26" s="18"/>
      <c r="P26" s="61" t="str">
        <f t="shared" si="12"/>
        <v>0</v>
      </c>
      <c r="Q26" s="61" t="str">
        <f t="shared" si="13"/>
        <v>0</v>
      </c>
      <c r="R26" s="19"/>
      <c r="S26" s="20"/>
      <c r="T26" s="20"/>
      <c r="U26" s="20"/>
      <c r="V26" s="61" t="str">
        <f t="shared" si="14"/>
        <v>0</v>
      </c>
      <c r="W26" s="61" t="str">
        <f t="shared" si="15"/>
        <v>0</v>
      </c>
      <c r="X26" s="52"/>
      <c r="Y26" s="19"/>
      <c r="Z26" s="19"/>
      <c r="AA26" s="19"/>
      <c r="AB26" s="61" t="str">
        <f t="shared" si="16"/>
        <v>0</v>
      </c>
      <c r="AC26" s="61" t="str">
        <f t="shared" si="17"/>
        <v>0</v>
      </c>
      <c r="AD26" s="20">
        <v>0.08</v>
      </c>
      <c r="AE26" s="20">
        <f t="shared" si="0"/>
        <v>11.072000000000001</v>
      </c>
      <c r="AF26" s="24" t="e">
        <f t="shared" si="1"/>
        <v>#REF!</v>
      </c>
      <c r="AG26" s="24"/>
      <c r="AH26" s="61" t="e">
        <f t="shared" si="18"/>
        <v>#REF!</v>
      </c>
      <c r="AI26" s="61" t="e">
        <f t="shared" si="19"/>
        <v>#REF!</v>
      </c>
      <c r="AJ26" s="19"/>
      <c r="AK26" s="20"/>
      <c r="AL26" s="20"/>
      <c r="AM26" s="20"/>
      <c r="AN26" s="61" t="str">
        <f t="shared" si="20"/>
        <v>0</v>
      </c>
      <c r="AO26" s="61" t="str">
        <f t="shared" si="21"/>
        <v>0</v>
      </c>
      <c r="AP26" s="20">
        <v>0.02</v>
      </c>
      <c r="AQ26" s="20">
        <f t="shared" si="2"/>
        <v>2.7680000000000002</v>
      </c>
      <c r="AR26" s="20"/>
      <c r="AS26" s="20"/>
      <c r="AT26" s="61">
        <f t="shared" si="22"/>
        <v>2.7680000000000002</v>
      </c>
      <c r="AU26" s="61" t="str">
        <f t="shared" si="23"/>
        <v>0</v>
      </c>
      <c r="AV26" s="19"/>
      <c r="AW26" s="19"/>
      <c r="AX26" s="19"/>
      <c r="AY26" s="19"/>
      <c r="AZ26" s="61" t="str">
        <f t="shared" si="3"/>
        <v>0</v>
      </c>
      <c r="BA26" s="61" t="str">
        <f t="shared" si="4"/>
        <v>0</v>
      </c>
      <c r="BB26" s="19"/>
      <c r="BC26" s="20">
        <f t="shared" si="5"/>
        <v>0</v>
      </c>
      <c r="BD26" s="20">
        <v>0</v>
      </c>
      <c r="BE26" s="20"/>
      <c r="BF26" s="61" t="str">
        <f t="shared" si="24"/>
        <v>0</v>
      </c>
      <c r="BG26" s="61" t="str">
        <f t="shared" si="25"/>
        <v>0</v>
      </c>
      <c r="BH26" s="19"/>
      <c r="BI26" s="20"/>
      <c r="BJ26" s="20">
        <v>0</v>
      </c>
      <c r="BK26" s="20"/>
      <c r="BL26" s="61" t="str">
        <f t="shared" si="26"/>
        <v>0</v>
      </c>
      <c r="BM26" s="61" t="str">
        <f t="shared" si="27"/>
        <v>0</v>
      </c>
      <c r="BN26" s="19"/>
      <c r="BO26" s="20"/>
      <c r="BP26" s="20"/>
      <c r="BQ26" s="20"/>
      <c r="BR26" s="20"/>
      <c r="BS26" s="20"/>
      <c r="BT26" s="61">
        <f t="shared" si="6"/>
        <v>0</v>
      </c>
      <c r="BU26" s="61" t="str">
        <f t="shared" si="7"/>
        <v>0</v>
      </c>
      <c r="BV26" s="61" t="str">
        <f t="shared" si="8"/>
        <v>0</v>
      </c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19"/>
      <c r="CH26" s="19"/>
      <c r="CI26" s="19"/>
      <c r="CJ26" s="19"/>
      <c r="CK26" s="61" t="str">
        <f t="shared" si="28"/>
        <v>0</v>
      </c>
      <c r="CL26" s="61" t="str">
        <f t="shared" si="29"/>
        <v>0</v>
      </c>
      <c r="CM26" s="19"/>
      <c r="CN26" s="19"/>
      <c r="CO26" s="19"/>
      <c r="CP26" s="19"/>
      <c r="CQ26" s="61" t="str">
        <f t="shared" si="30"/>
        <v>0</v>
      </c>
      <c r="CR26" s="24">
        <f t="shared" si="9"/>
        <v>0.1</v>
      </c>
      <c r="CS26" s="24">
        <v>0.04</v>
      </c>
      <c r="CT26" s="24"/>
    </row>
    <row r="27" spans="1:98" ht="15.75" x14ac:dyDescent="0.25">
      <c r="A27" s="14">
        <v>16</v>
      </c>
      <c r="B27" s="15" t="s">
        <v>43</v>
      </c>
      <c r="C27" s="16">
        <v>1</v>
      </c>
      <c r="D27" s="21">
        <v>229.9</v>
      </c>
      <c r="E27" s="21"/>
      <c r="F27" s="17"/>
      <c r="G27" s="18"/>
      <c r="H27" s="18"/>
      <c r="I27" s="18"/>
      <c r="J27" s="61" t="str">
        <f t="shared" si="10"/>
        <v>0</v>
      </c>
      <c r="K27" s="61" t="str">
        <f t="shared" si="11"/>
        <v>0</v>
      </c>
      <c r="L27" s="17"/>
      <c r="M27" s="18"/>
      <c r="N27" s="18"/>
      <c r="O27" s="18"/>
      <c r="P27" s="61" t="str">
        <f t="shared" si="12"/>
        <v>0</v>
      </c>
      <c r="Q27" s="61" t="str">
        <f t="shared" si="13"/>
        <v>0</v>
      </c>
      <c r="R27" s="19"/>
      <c r="S27" s="20"/>
      <c r="T27" s="20"/>
      <c r="U27" s="20"/>
      <c r="V27" s="61" t="str">
        <f t="shared" si="14"/>
        <v>0</v>
      </c>
      <c r="W27" s="61" t="str">
        <f t="shared" si="15"/>
        <v>0</v>
      </c>
      <c r="X27" s="52"/>
      <c r="Y27" s="19"/>
      <c r="Z27" s="19"/>
      <c r="AA27" s="19"/>
      <c r="AB27" s="61" t="str">
        <f t="shared" si="16"/>
        <v>0</v>
      </c>
      <c r="AC27" s="61" t="str">
        <f t="shared" si="17"/>
        <v>0</v>
      </c>
      <c r="AD27" s="20">
        <v>0.08</v>
      </c>
      <c r="AE27" s="20">
        <f t="shared" si="0"/>
        <v>18.391999999999999</v>
      </c>
      <c r="AF27" s="24" t="e">
        <f t="shared" si="1"/>
        <v>#REF!</v>
      </c>
      <c r="AG27" s="24"/>
      <c r="AH27" s="61" t="e">
        <f t="shared" si="18"/>
        <v>#REF!</v>
      </c>
      <c r="AI27" s="61" t="e">
        <f t="shared" si="19"/>
        <v>#REF!</v>
      </c>
      <c r="AJ27" s="19"/>
      <c r="AK27" s="20"/>
      <c r="AL27" s="20"/>
      <c r="AM27" s="20"/>
      <c r="AN27" s="61" t="str">
        <f t="shared" si="20"/>
        <v>0</v>
      </c>
      <c r="AO27" s="61" t="str">
        <f t="shared" si="21"/>
        <v>0</v>
      </c>
      <c r="AP27" s="20">
        <v>0.04</v>
      </c>
      <c r="AQ27" s="20">
        <f t="shared" si="2"/>
        <v>9.1959999999999997</v>
      </c>
      <c r="AR27" s="20"/>
      <c r="AS27" s="20"/>
      <c r="AT27" s="61">
        <f t="shared" si="22"/>
        <v>9.1959999999999997</v>
      </c>
      <c r="AU27" s="61" t="str">
        <f t="shared" si="23"/>
        <v>0</v>
      </c>
      <c r="AV27" s="19"/>
      <c r="AW27" s="19"/>
      <c r="AX27" s="19"/>
      <c r="AY27" s="19"/>
      <c r="AZ27" s="61" t="str">
        <f t="shared" si="3"/>
        <v>0</v>
      </c>
      <c r="BA27" s="61" t="str">
        <f t="shared" si="4"/>
        <v>0</v>
      </c>
      <c r="BB27" s="19"/>
      <c r="BC27" s="20">
        <f t="shared" si="5"/>
        <v>0</v>
      </c>
      <c r="BD27" s="20">
        <v>0</v>
      </c>
      <c r="BE27" s="20"/>
      <c r="BF27" s="61" t="str">
        <f t="shared" si="24"/>
        <v>0</v>
      </c>
      <c r="BG27" s="61" t="str">
        <f t="shared" si="25"/>
        <v>0</v>
      </c>
      <c r="BH27" s="19"/>
      <c r="BI27" s="20"/>
      <c r="BJ27" s="20">
        <v>0</v>
      </c>
      <c r="BK27" s="20"/>
      <c r="BL27" s="61" t="str">
        <f t="shared" si="26"/>
        <v>0</v>
      </c>
      <c r="BM27" s="61" t="str">
        <f t="shared" si="27"/>
        <v>0</v>
      </c>
      <c r="BN27" s="19"/>
      <c r="BO27" s="20"/>
      <c r="BP27" s="20"/>
      <c r="BQ27" s="20"/>
      <c r="BR27" s="20"/>
      <c r="BS27" s="20"/>
      <c r="BT27" s="61">
        <f t="shared" si="6"/>
        <v>0</v>
      </c>
      <c r="BU27" s="61" t="str">
        <f t="shared" si="7"/>
        <v>0</v>
      </c>
      <c r="BV27" s="61" t="str">
        <f t="shared" si="8"/>
        <v>0</v>
      </c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19"/>
      <c r="CH27" s="19"/>
      <c r="CI27" s="19"/>
      <c r="CJ27" s="19"/>
      <c r="CK27" s="61" t="str">
        <f t="shared" si="28"/>
        <v>0</v>
      </c>
      <c r="CL27" s="61" t="str">
        <f t="shared" si="29"/>
        <v>0</v>
      </c>
      <c r="CM27" s="19"/>
      <c r="CN27" s="19"/>
      <c r="CO27" s="19"/>
      <c r="CP27" s="19"/>
      <c r="CQ27" s="61" t="str">
        <f t="shared" si="30"/>
        <v>0</v>
      </c>
      <c r="CR27" s="24">
        <f t="shared" si="9"/>
        <v>0.12</v>
      </c>
      <c r="CS27" s="24">
        <v>0.03</v>
      </c>
      <c r="CT27" s="24"/>
    </row>
    <row r="28" spans="1:98" ht="15.75" x14ac:dyDescent="0.25">
      <c r="A28" s="14">
        <v>17</v>
      </c>
      <c r="B28" s="15" t="s">
        <v>44</v>
      </c>
      <c r="C28" s="16">
        <v>1</v>
      </c>
      <c r="D28" s="21">
        <v>131.19999999999999</v>
      </c>
      <c r="E28" s="21"/>
      <c r="F28" s="17"/>
      <c r="G28" s="18"/>
      <c r="H28" s="18"/>
      <c r="I28" s="18"/>
      <c r="J28" s="61" t="str">
        <f t="shared" si="10"/>
        <v>0</v>
      </c>
      <c r="K28" s="61" t="str">
        <f t="shared" si="11"/>
        <v>0</v>
      </c>
      <c r="L28" s="17"/>
      <c r="M28" s="18"/>
      <c r="N28" s="18"/>
      <c r="O28" s="18"/>
      <c r="P28" s="61" t="str">
        <f t="shared" si="12"/>
        <v>0</v>
      </c>
      <c r="Q28" s="61" t="str">
        <f t="shared" si="13"/>
        <v>0</v>
      </c>
      <c r="R28" s="19"/>
      <c r="S28" s="20"/>
      <c r="T28" s="20"/>
      <c r="U28" s="20"/>
      <c r="V28" s="61" t="str">
        <f t="shared" si="14"/>
        <v>0</v>
      </c>
      <c r="W28" s="61" t="str">
        <f t="shared" si="15"/>
        <v>0</v>
      </c>
      <c r="X28" s="52"/>
      <c r="Y28" s="19"/>
      <c r="Z28" s="19"/>
      <c r="AA28" s="19"/>
      <c r="AB28" s="61" t="str">
        <f t="shared" si="16"/>
        <v>0</v>
      </c>
      <c r="AC28" s="61" t="str">
        <f t="shared" si="17"/>
        <v>0</v>
      </c>
      <c r="AD28" s="20">
        <v>0.08</v>
      </c>
      <c r="AE28" s="20">
        <f t="shared" si="0"/>
        <v>10.495999999999999</v>
      </c>
      <c r="AF28" s="24" t="e">
        <f t="shared" si="1"/>
        <v>#REF!</v>
      </c>
      <c r="AG28" s="24"/>
      <c r="AH28" s="61" t="e">
        <f t="shared" si="18"/>
        <v>#REF!</v>
      </c>
      <c r="AI28" s="61" t="e">
        <f t="shared" si="19"/>
        <v>#REF!</v>
      </c>
      <c r="AJ28" s="19"/>
      <c r="AK28" s="20"/>
      <c r="AL28" s="20"/>
      <c r="AM28" s="20"/>
      <c r="AN28" s="61" t="str">
        <f t="shared" si="20"/>
        <v>0</v>
      </c>
      <c r="AO28" s="61" t="str">
        <f t="shared" si="21"/>
        <v>0</v>
      </c>
      <c r="AP28" s="20">
        <v>0.01</v>
      </c>
      <c r="AQ28" s="20">
        <f t="shared" si="2"/>
        <v>1.3119999999999998</v>
      </c>
      <c r="AR28" s="20"/>
      <c r="AS28" s="20"/>
      <c r="AT28" s="61">
        <f t="shared" si="22"/>
        <v>1.3119999999999998</v>
      </c>
      <c r="AU28" s="61" t="str">
        <f t="shared" si="23"/>
        <v>0</v>
      </c>
      <c r="AV28" s="19"/>
      <c r="AW28" s="19"/>
      <c r="AX28" s="19"/>
      <c r="AY28" s="19"/>
      <c r="AZ28" s="61" t="str">
        <f t="shared" si="3"/>
        <v>0</v>
      </c>
      <c r="BA28" s="61" t="str">
        <f t="shared" si="4"/>
        <v>0</v>
      </c>
      <c r="BB28" s="19"/>
      <c r="BC28" s="20">
        <f t="shared" si="5"/>
        <v>0</v>
      </c>
      <c r="BD28" s="20">
        <v>0</v>
      </c>
      <c r="BE28" s="20"/>
      <c r="BF28" s="61" t="str">
        <f t="shared" si="24"/>
        <v>0</v>
      </c>
      <c r="BG28" s="61" t="str">
        <f t="shared" si="25"/>
        <v>0</v>
      </c>
      <c r="BH28" s="19"/>
      <c r="BI28" s="20"/>
      <c r="BJ28" s="20">
        <v>0</v>
      </c>
      <c r="BK28" s="20"/>
      <c r="BL28" s="61" t="str">
        <f t="shared" si="26"/>
        <v>0</v>
      </c>
      <c r="BM28" s="61" t="str">
        <f t="shared" si="27"/>
        <v>0</v>
      </c>
      <c r="BN28" s="19"/>
      <c r="BO28" s="20"/>
      <c r="BP28" s="20"/>
      <c r="BQ28" s="20"/>
      <c r="BR28" s="20"/>
      <c r="BS28" s="20"/>
      <c r="BT28" s="61">
        <f t="shared" si="6"/>
        <v>0</v>
      </c>
      <c r="BU28" s="61" t="str">
        <f t="shared" si="7"/>
        <v>0</v>
      </c>
      <c r="BV28" s="61" t="str">
        <f t="shared" si="8"/>
        <v>0</v>
      </c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19"/>
      <c r="CH28" s="19"/>
      <c r="CI28" s="19"/>
      <c r="CJ28" s="19"/>
      <c r="CK28" s="61" t="str">
        <f t="shared" si="28"/>
        <v>0</v>
      </c>
      <c r="CL28" s="61" t="str">
        <f t="shared" si="29"/>
        <v>0</v>
      </c>
      <c r="CM28" s="19"/>
      <c r="CN28" s="19"/>
      <c r="CO28" s="19"/>
      <c r="CP28" s="19"/>
      <c r="CQ28" s="61" t="str">
        <f t="shared" si="30"/>
        <v>0</v>
      </c>
      <c r="CR28" s="24">
        <f t="shared" si="9"/>
        <v>0.09</v>
      </c>
      <c r="CS28" s="24">
        <v>0.02</v>
      </c>
      <c r="CT28" s="24"/>
    </row>
    <row r="29" spans="1:98" ht="15.75" x14ac:dyDescent="0.25">
      <c r="A29" s="14">
        <v>18</v>
      </c>
      <c r="B29" s="15" t="s">
        <v>45</v>
      </c>
      <c r="C29" s="16">
        <v>1</v>
      </c>
      <c r="D29" s="21">
        <v>146.30000000000001</v>
      </c>
      <c r="E29" s="21"/>
      <c r="F29" s="17"/>
      <c r="G29" s="18"/>
      <c r="H29" s="18"/>
      <c r="I29" s="18"/>
      <c r="J29" s="61" t="str">
        <f t="shared" si="10"/>
        <v>0</v>
      </c>
      <c r="K29" s="61" t="str">
        <f t="shared" si="11"/>
        <v>0</v>
      </c>
      <c r="L29" s="17"/>
      <c r="M29" s="18"/>
      <c r="N29" s="18"/>
      <c r="O29" s="18"/>
      <c r="P29" s="61" t="str">
        <f t="shared" si="12"/>
        <v>0</v>
      </c>
      <c r="Q29" s="61" t="str">
        <f t="shared" si="13"/>
        <v>0</v>
      </c>
      <c r="R29" s="19"/>
      <c r="S29" s="20"/>
      <c r="T29" s="20"/>
      <c r="U29" s="20"/>
      <c r="V29" s="61" t="str">
        <f t="shared" si="14"/>
        <v>0</v>
      </c>
      <c r="W29" s="61" t="str">
        <f t="shared" si="15"/>
        <v>0</v>
      </c>
      <c r="X29" s="52"/>
      <c r="Y29" s="19"/>
      <c r="Z29" s="19"/>
      <c r="AA29" s="19"/>
      <c r="AB29" s="61" t="str">
        <f t="shared" si="16"/>
        <v>0</v>
      </c>
      <c r="AC29" s="61" t="str">
        <f t="shared" si="17"/>
        <v>0</v>
      </c>
      <c r="AD29" s="20">
        <v>0.08</v>
      </c>
      <c r="AE29" s="20">
        <f t="shared" si="0"/>
        <v>11.704000000000001</v>
      </c>
      <c r="AF29" s="24" t="e">
        <f t="shared" si="1"/>
        <v>#REF!</v>
      </c>
      <c r="AG29" s="24"/>
      <c r="AH29" s="61" t="e">
        <f t="shared" si="18"/>
        <v>#REF!</v>
      </c>
      <c r="AI29" s="61" t="e">
        <f t="shared" si="19"/>
        <v>#REF!</v>
      </c>
      <c r="AJ29" s="19"/>
      <c r="AK29" s="20"/>
      <c r="AL29" s="20"/>
      <c r="AM29" s="20"/>
      <c r="AN29" s="61" t="str">
        <f t="shared" si="20"/>
        <v>0</v>
      </c>
      <c r="AO29" s="61" t="str">
        <f t="shared" si="21"/>
        <v>0</v>
      </c>
      <c r="AP29" s="20">
        <v>0.02</v>
      </c>
      <c r="AQ29" s="20">
        <f t="shared" si="2"/>
        <v>2.9260000000000002</v>
      </c>
      <c r="AR29" s="20"/>
      <c r="AS29" s="20"/>
      <c r="AT29" s="61">
        <f t="shared" si="22"/>
        <v>2.9260000000000002</v>
      </c>
      <c r="AU29" s="61" t="str">
        <f t="shared" si="23"/>
        <v>0</v>
      </c>
      <c r="AV29" s="19"/>
      <c r="AW29" s="19"/>
      <c r="AX29" s="19"/>
      <c r="AY29" s="19"/>
      <c r="AZ29" s="61" t="str">
        <f t="shared" si="3"/>
        <v>0</v>
      </c>
      <c r="BA29" s="61" t="str">
        <f t="shared" si="4"/>
        <v>0</v>
      </c>
      <c r="BB29" s="19"/>
      <c r="BC29" s="20">
        <f t="shared" si="5"/>
        <v>0</v>
      </c>
      <c r="BD29" s="20">
        <v>0</v>
      </c>
      <c r="BE29" s="20"/>
      <c r="BF29" s="61" t="str">
        <f t="shared" si="24"/>
        <v>0</v>
      </c>
      <c r="BG29" s="61" t="str">
        <f t="shared" si="25"/>
        <v>0</v>
      </c>
      <c r="BH29" s="19"/>
      <c r="BI29" s="20"/>
      <c r="BJ29" s="20">
        <v>0</v>
      </c>
      <c r="BK29" s="20"/>
      <c r="BL29" s="61" t="str">
        <f t="shared" si="26"/>
        <v>0</v>
      </c>
      <c r="BM29" s="61" t="str">
        <f t="shared" si="27"/>
        <v>0</v>
      </c>
      <c r="BN29" s="19"/>
      <c r="BO29" s="20"/>
      <c r="BP29" s="20"/>
      <c r="BQ29" s="20"/>
      <c r="BR29" s="20"/>
      <c r="BS29" s="20"/>
      <c r="BT29" s="61">
        <f t="shared" si="6"/>
        <v>0</v>
      </c>
      <c r="BU29" s="61" t="str">
        <f t="shared" si="7"/>
        <v>0</v>
      </c>
      <c r="BV29" s="61" t="str">
        <f t="shared" si="8"/>
        <v>0</v>
      </c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19"/>
      <c r="CH29" s="19"/>
      <c r="CI29" s="19"/>
      <c r="CJ29" s="19"/>
      <c r="CK29" s="61" t="str">
        <f t="shared" si="28"/>
        <v>0</v>
      </c>
      <c r="CL29" s="61" t="str">
        <f t="shared" si="29"/>
        <v>0</v>
      </c>
      <c r="CM29" s="19"/>
      <c r="CN29" s="19"/>
      <c r="CO29" s="19"/>
      <c r="CP29" s="19"/>
      <c r="CQ29" s="61" t="str">
        <f t="shared" si="30"/>
        <v>0</v>
      </c>
      <c r="CR29" s="24">
        <f t="shared" si="9"/>
        <v>0.1</v>
      </c>
      <c r="CS29" s="24">
        <v>0.03</v>
      </c>
      <c r="CT29" s="24"/>
    </row>
    <row r="30" spans="1:98" ht="15.75" x14ac:dyDescent="0.25">
      <c r="A30" s="14">
        <v>19</v>
      </c>
      <c r="B30" s="15" t="s">
        <v>46</v>
      </c>
      <c r="C30" s="16">
        <v>1</v>
      </c>
      <c r="D30" s="21">
        <v>53.1</v>
      </c>
      <c r="E30" s="21"/>
      <c r="F30" s="17"/>
      <c r="G30" s="18"/>
      <c r="H30" s="18"/>
      <c r="I30" s="18"/>
      <c r="J30" s="61" t="str">
        <f t="shared" si="10"/>
        <v>0</v>
      </c>
      <c r="K30" s="61" t="str">
        <f t="shared" si="11"/>
        <v>0</v>
      </c>
      <c r="L30" s="17"/>
      <c r="M30" s="18"/>
      <c r="N30" s="18"/>
      <c r="O30" s="18"/>
      <c r="P30" s="61" t="str">
        <f t="shared" si="12"/>
        <v>0</v>
      </c>
      <c r="Q30" s="61" t="str">
        <f t="shared" si="13"/>
        <v>0</v>
      </c>
      <c r="R30" s="19"/>
      <c r="S30" s="20"/>
      <c r="T30" s="20"/>
      <c r="U30" s="20"/>
      <c r="V30" s="61" t="str">
        <f t="shared" si="14"/>
        <v>0</v>
      </c>
      <c r="W30" s="61" t="str">
        <f t="shared" si="15"/>
        <v>0</v>
      </c>
      <c r="X30" s="52"/>
      <c r="Y30" s="19"/>
      <c r="Z30" s="19"/>
      <c r="AA30" s="19"/>
      <c r="AB30" s="61" t="str">
        <f t="shared" si="16"/>
        <v>0</v>
      </c>
      <c r="AC30" s="61" t="str">
        <f t="shared" si="17"/>
        <v>0</v>
      </c>
      <c r="AD30" s="20">
        <v>0.08</v>
      </c>
      <c r="AE30" s="20">
        <f t="shared" si="0"/>
        <v>4.2480000000000002</v>
      </c>
      <c r="AF30" s="24" t="e">
        <f t="shared" si="1"/>
        <v>#REF!</v>
      </c>
      <c r="AG30" s="24"/>
      <c r="AH30" s="61" t="e">
        <f t="shared" si="18"/>
        <v>#REF!</v>
      </c>
      <c r="AI30" s="61" t="e">
        <f t="shared" si="19"/>
        <v>#REF!</v>
      </c>
      <c r="AJ30" s="19"/>
      <c r="AK30" s="20"/>
      <c r="AL30" s="20"/>
      <c r="AM30" s="20"/>
      <c r="AN30" s="61" t="str">
        <f t="shared" si="20"/>
        <v>0</v>
      </c>
      <c r="AO30" s="61" t="str">
        <f t="shared" si="21"/>
        <v>0</v>
      </c>
      <c r="AP30" s="20">
        <v>0.04</v>
      </c>
      <c r="AQ30" s="20">
        <f t="shared" si="2"/>
        <v>2.1240000000000001</v>
      </c>
      <c r="AR30" s="20"/>
      <c r="AS30" s="20"/>
      <c r="AT30" s="61">
        <f t="shared" si="22"/>
        <v>2.1240000000000001</v>
      </c>
      <c r="AU30" s="61" t="str">
        <f t="shared" si="23"/>
        <v>0</v>
      </c>
      <c r="AV30" s="19"/>
      <c r="AW30" s="19"/>
      <c r="AX30" s="19"/>
      <c r="AY30" s="19"/>
      <c r="AZ30" s="61" t="str">
        <f t="shared" si="3"/>
        <v>0</v>
      </c>
      <c r="BA30" s="61" t="str">
        <f t="shared" si="4"/>
        <v>0</v>
      </c>
      <c r="BB30" s="19"/>
      <c r="BC30" s="20">
        <f t="shared" si="5"/>
        <v>0</v>
      </c>
      <c r="BD30" s="20">
        <v>0</v>
      </c>
      <c r="BE30" s="20"/>
      <c r="BF30" s="61" t="str">
        <f t="shared" si="24"/>
        <v>0</v>
      </c>
      <c r="BG30" s="61" t="str">
        <f t="shared" si="25"/>
        <v>0</v>
      </c>
      <c r="BH30" s="19"/>
      <c r="BI30" s="20"/>
      <c r="BJ30" s="20">
        <v>0</v>
      </c>
      <c r="BK30" s="20"/>
      <c r="BL30" s="61" t="str">
        <f t="shared" si="26"/>
        <v>0</v>
      </c>
      <c r="BM30" s="61" t="str">
        <f t="shared" si="27"/>
        <v>0</v>
      </c>
      <c r="BN30" s="19"/>
      <c r="BO30" s="20"/>
      <c r="BP30" s="20"/>
      <c r="BQ30" s="20"/>
      <c r="BR30" s="20"/>
      <c r="BS30" s="20"/>
      <c r="BT30" s="61">
        <f t="shared" si="6"/>
        <v>0</v>
      </c>
      <c r="BU30" s="61" t="str">
        <f t="shared" si="7"/>
        <v>0</v>
      </c>
      <c r="BV30" s="61" t="str">
        <f t="shared" si="8"/>
        <v>0</v>
      </c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19"/>
      <c r="CH30" s="19"/>
      <c r="CI30" s="19"/>
      <c r="CJ30" s="19"/>
      <c r="CK30" s="61" t="str">
        <f t="shared" si="28"/>
        <v>0</v>
      </c>
      <c r="CL30" s="61" t="str">
        <f t="shared" si="29"/>
        <v>0</v>
      </c>
      <c r="CM30" s="19"/>
      <c r="CN30" s="19"/>
      <c r="CO30" s="19"/>
      <c r="CP30" s="19"/>
      <c r="CQ30" s="61" t="str">
        <f t="shared" si="30"/>
        <v>0</v>
      </c>
      <c r="CR30" s="24">
        <f t="shared" si="9"/>
        <v>0.12</v>
      </c>
      <c r="CS30" s="24">
        <v>0.09</v>
      </c>
      <c r="CT30" s="24"/>
    </row>
    <row r="31" spans="1:98" ht="15.75" x14ac:dyDescent="0.25">
      <c r="A31" s="14">
        <v>20</v>
      </c>
      <c r="B31" s="15" t="s">
        <v>47</v>
      </c>
      <c r="C31" s="16">
        <v>1</v>
      </c>
      <c r="D31" s="21">
        <v>91.8</v>
      </c>
      <c r="E31" s="21"/>
      <c r="F31" s="17"/>
      <c r="G31" s="18"/>
      <c r="H31" s="18"/>
      <c r="I31" s="18"/>
      <c r="J31" s="61" t="str">
        <f t="shared" si="10"/>
        <v>0</v>
      </c>
      <c r="K31" s="61" t="str">
        <f t="shared" si="11"/>
        <v>0</v>
      </c>
      <c r="L31" s="17"/>
      <c r="M31" s="18"/>
      <c r="N31" s="18"/>
      <c r="O31" s="18"/>
      <c r="P31" s="61" t="str">
        <f t="shared" si="12"/>
        <v>0</v>
      </c>
      <c r="Q31" s="61" t="str">
        <f t="shared" si="13"/>
        <v>0</v>
      </c>
      <c r="R31" s="19"/>
      <c r="S31" s="20"/>
      <c r="T31" s="20"/>
      <c r="U31" s="20"/>
      <c r="V31" s="61" t="str">
        <f t="shared" si="14"/>
        <v>0</v>
      </c>
      <c r="W31" s="61" t="str">
        <f t="shared" si="15"/>
        <v>0</v>
      </c>
      <c r="X31" s="52"/>
      <c r="Y31" s="19"/>
      <c r="Z31" s="19"/>
      <c r="AA31" s="19"/>
      <c r="AB31" s="61" t="str">
        <f t="shared" si="16"/>
        <v>0</v>
      </c>
      <c r="AC31" s="61" t="str">
        <f t="shared" si="17"/>
        <v>0</v>
      </c>
      <c r="AD31" s="20">
        <v>0.08</v>
      </c>
      <c r="AE31" s="20">
        <f t="shared" si="0"/>
        <v>7.3440000000000003</v>
      </c>
      <c r="AF31" s="24" t="e">
        <f t="shared" si="1"/>
        <v>#REF!</v>
      </c>
      <c r="AG31" s="24"/>
      <c r="AH31" s="61" t="e">
        <f t="shared" si="18"/>
        <v>#REF!</v>
      </c>
      <c r="AI31" s="61" t="e">
        <f t="shared" si="19"/>
        <v>#REF!</v>
      </c>
      <c r="AJ31" s="19"/>
      <c r="AK31" s="20"/>
      <c r="AL31" s="20"/>
      <c r="AM31" s="20"/>
      <c r="AN31" s="61" t="str">
        <f t="shared" si="20"/>
        <v>0</v>
      </c>
      <c r="AO31" s="61" t="str">
        <f t="shared" si="21"/>
        <v>0</v>
      </c>
      <c r="AP31" s="20">
        <v>0.03</v>
      </c>
      <c r="AQ31" s="20">
        <f t="shared" si="2"/>
        <v>2.754</v>
      </c>
      <c r="AR31" s="20"/>
      <c r="AS31" s="20"/>
      <c r="AT31" s="61">
        <f t="shared" si="22"/>
        <v>2.754</v>
      </c>
      <c r="AU31" s="61" t="str">
        <f t="shared" si="23"/>
        <v>0</v>
      </c>
      <c r="AV31" s="19"/>
      <c r="AW31" s="19"/>
      <c r="AX31" s="19"/>
      <c r="AY31" s="19"/>
      <c r="AZ31" s="61" t="str">
        <f t="shared" si="3"/>
        <v>0</v>
      </c>
      <c r="BA31" s="61" t="str">
        <f t="shared" si="4"/>
        <v>0</v>
      </c>
      <c r="BB31" s="19"/>
      <c r="BC31" s="20">
        <f t="shared" si="5"/>
        <v>0</v>
      </c>
      <c r="BD31" s="20">
        <v>0</v>
      </c>
      <c r="BE31" s="20"/>
      <c r="BF31" s="61" t="str">
        <f t="shared" si="24"/>
        <v>0</v>
      </c>
      <c r="BG31" s="61" t="str">
        <f t="shared" si="25"/>
        <v>0</v>
      </c>
      <c r="BH31" s="19"/>
      <c r="BI31" s="20"/>
      <c r="BJ31" s="20">
        <v>0</v>
      </c>
      <c r="BK31" s="20"/>
      <c r="BL31" s="61" t="str">
        <f t="shared" si="26"/>
        <v>0</v>
      </c>
      <c r="BM31" s="61" t="str">
        <f t="shared" si="27"/>
        <v>0</v>
      </c>
      <c r="BN31" s="19"/>
      <c r="BO31" s="20"/>
      <c r="BP31" s="20"/>
      <c r="BQ31" s="20"/>
      <c r="BR31" s="20"/>
      <c r="BS31" s="20"/>
      <c r="BT31" s="61">
        <f t="shared" si="6"/>
        <v>0</v>
      </c>
      <c r="BU31" s="61" t="str">
        <f t="shared" si="7"/>
        <v>0</v>
      </c>
      <c r="BV31" s="61" t="str">
        <f t="shared" si="8"/>
        <v>0</v>
      </c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19"/>
      <c r="CH31" s="19"/>
      <c r="CI31" s="19"/>
      <c r="CJ31" s="19"/>
      <c r="CK31" s="61" t="str">
        <f t="shared" si="28"/>
        <v>0</v>
      </c>
      <c r="CL31" s="61" t="str">
        <f t="shared" si="29"/>
        <v>0</v>
      </c>
      <c r="CM31" s="19"/>
      <c r="CN31" s="19"/>
      <c r="CO31" s="19"/>
      <c r="CP31" s="19"/>
      <c r="CQ31" s="61" t="str">
        <f t="shared" si="30"/>
        <v>0</v>
      </c>
      <c r="CR31" s="24">
        <f t="shared" si="9"/>
        <v>0.11</v>
      </c>
      <c r="CS31" s="24">
        <v>7.0000000000000007E-2</v>
      </c>
      <c r="CT31" s="24"/>
    </row>
    <row r="32" spans="1:98" ht="15.75" x14ac:dyDescent="0.25">
      <c r="A32" s="14">
        <v>21</v>
      </c>
      <c r="B32" s="15" t="s">
        <v>48</v>
      </c>
      <c r="C32" s="16">
        <v>1</v>
      </c>
      <c r="D32" s="21">
        <v>376.73</v>
      </c>
      <c r="E32" s="21"/>
      <c r="F32" s="17"/>
      <c r="G32" s="18"/>
      <c r="H32" s="18"/>
      <c r="I32" s="18"/>
      <c r="J32" s="61" t="str">
        <f t="shared" si="10"/>
        <v>0</v>
      </c>
      <c r="K32" s="61" t="str">
        <f t="shared" si="11"/>
        <v>0</v>
      </c>
      <c r="L32" s="17"/>
      <c r="M32" s="18"/>
      <c r="N32" s="18"/>
      <c r="O32" s="18"/>
      <c r="P32" s="61" t="str">
        <f t="shared" si="12"/>
        <v>0</v>
      </c>
      <c r="Q32" s="61" t="str">
        <f t="shared" si="13"/>
        <v>0</v>
      </c>
      <c r="R32" s="19"/>
      <c r="S32" s="20"/>
      <c r="T32" s="20"/>
      <c r="U32" s="20"/>
      <c r="V32" s="61" t="str">
        <f t="shared" si="14"/>
        <v>0</v>
      </c>
      <c r="W32" s="61" t="str">
        <f t="shared" si="15"/>
        <v>0</v>
      </c>
      <c r="X32" s="52"/>
      <c r="Y32" s="19"/>
      <c r="Z32" s="19"/>
      <c r="AA32" s="19"/>
      <c r="AB32" s="61" t="str">
        <f t="shared" si="16"/>
        <v>0</v>
      </c>
      <c r="AC32" s="61" t="str">
        <f t="shared" si="17"/>
        <v>0</v>
      </c>
      <c r="AD32" s="20">
        <v>0.08</v>
      </c>
      <c r="AE32" s="20">
        <f t="shared" si="0"/>
        <v>30.138400000000001</v>
      </c>
      <c r="AF32" s="24" t="e">
        <f t="shared" si="1"/>
        <v>#REF!</v>
      </c>
      <c r="AG32" s="24"/>
      <c r="AH32" s="61" t="e">
        <f t="shared" si="18"/>
        <v>#REF!</v>
      </c>
      <c r="AI32" s="61" t="e">
        <f t="shared" si="19"/>
        <v>#REF!</v>
      </c>
      <c r="AJ32" s="19"/>
      <c r="AK32" s="20"/>
      <c r="AL32" s="20"/>
      <c r="AM32" s="20"/>
      <c r="AN32" s="61" t="str">
        <f t="shared" si="20"/>
        <v>0</v>
      </c>
      <c r="AO32" s="61" t="str">
        <f t="shared" si="21"/>
        <v>0</v>
      </c>
      <c r="AP32" s="20">
        <v>0.03</v>
      </c>
      <c r="AQ32" s="20">
        <f t="shared" si="2"/>
        <v>11.3019</v>
      </c>
      <c r="AR32" s="20"/>
      <c r="AS32" s="20"/>
      <c r="AT32" s="61">
        <f t="shared" si="22"/>
        <v>11.3019</v>
      </c>
      <c r="AU32" s="61" t="str">
        <f t="shared" si="23"/>
        <v>0</v>
      </c>
      <c r="AV32" s="19"/>
      <c r="AW32" s="19"/>
      <c r="AX32" s="19"/>
      <c r="AY32" s="19"/>
      <c r="AZ32" s="61" t="str">
        <f t="shared" si="3"/>
        <v>0</v>
      </c>
      <c r="BA32" s="61" t="str">
        <f t="shared" si="4"/>
        <v>0</v>
      </c>
      <c r="BB32" s="19"/>
      <c r="BC32" s="20">
        <f t="shared" si="5"/>
        <v>0</v>
      </c>
      <c r="BD32" s="20">
        <v>0</v>
      </c>
      <c r="BE32" s="20"/>
      <c r="BF32" s="61" t="str">
        <f t="shared" si="24"/>
        <v>0</v>
      </c>
      <c r="BG32" s="61" t="str">
        <f t="shared" si="25"/>
        <v>0</v>
      </c>
      <c r="BH32" s="19"/>
      <c r="BI32" s="20"/>
      <c r="BJ32" s="20">
        <v>0</v>
      </c>
      <c r="BK32" s="20"/>
      <c r="BL32" s="61" t="str">
        <f t="shared" si="26"/>
        <v>0</v>
      </c>
      <c r="BM32" s="61" t="str">
        <f t="shared" si="27"/>
        <v>0</v>
      </c>
      <c r="BN32" s="19"/>
      <c r="BO32" s="20"/>
      <c r="BP32" s="20"/>
      <c r="BQ32" s="20"/>
      <c r="BR32" s="20"/>
      <c r="BS32" s="20"/>
      <c r="BT32" s="61">
        <f t="shared" si="6"/>
        <v>0</v>
      </c>
      <c r="BU32" s="61" t="str">
        <f t="shared" si="7"/>
        <v>0</v>
      </c>
      <c r="BV32" s="61" t="str">
        <f t="shared" si="8"/>
        <v>0</v>
      </c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19"/>
      <c r="CH32" s="19"/>
      <c r="CI32" s="19"/>
      <c r="CJ32" s="19"/>
      <c r="CK32" s="61" t="str">
        <f t="shared" si="28"/>
        <v>0</v>
      </c>
      <c r="CL32" s="61" t="str">
        <f t="shared" si="29"/>
        <v>0</v>
      </c>
      <c r="CM32" s="19"/>
      <c r="CN32" s="19"/>
      <c r="CO32" s="19"/>
      <c r="CP32" s="19"/>
      <c r="CQ32" s="61" t="str">
        <f t="shared" si="30"/>
        <v>0</v>
      </c>
      <c r="CR32" s="24">
        <f t="shared" si="9"/>
        <v>0.11</v>
      </c>
      <c r="CS32" s="24">
        <v>0.05</v>
      </c>
      <c r="CT32" s="24"/>
    </row>
    <row r="33" spans="1:98" ht="15.75" x14ac:dyDescent="0.25">
      <c r="A33" s="14">
        <v>22</v>
      </c>
      <c r="B33" s="15" t="s">
        <v>49</v>
      </c>
      <c r="C33" s="16">
        <v>1</v>
      </c>
      <c r="D33" s="62">
        <v>59</v>
      </c>
      <c r="E33" s="62"/>
      <c r="F33" s="17"/>
      <c r="G33" s="18"/>
      <c r="H33" s="18"/>
      <c r="I33" s="18"/>
      <c r="J33" s="61" t="str">
        <f t="shared" si="10"/>
        <v>0</v>
      </c>
      <c r="K33" s="61" t="str">
        <f t="shared" si="11"/>
        <v>0</v>
      </c>
      <c r="L33" s="17"/>
      <c r="M33" s="18"/>
      <c r="N33" s="18"/>
      <c r="O33" s="18"/>
      <c r="P33" s="61" t="str">
        <f t="shared" si="12"/>
        <v>0</v>
      </c>
      <c r="Q33" s="61" t="str">
        <f t="shared" si="13"/>
        <v>0</v>
      </c>
      <c r="R33" s="19"/>
      <c r="S33" s="20"/>
      <c r="T33" s="20"/>
      <c r="U33" s="20"/>
      <c r="V33" s="61" t="str">
        <f t="shared" si="14"/>
        <v>0</v>
      </c>
      <c r="W33" s="61" t="str">
        <f t="shared" si="15"/>
        <v>0</v>
      </c>
      <c r="X33" s="52"/>
      <c r="Y33" s="19"/>
      <c r="Z33" s="19"/>
      <c r="AA33" s="19"/>
      <c r="AB33" s="61" t="str">
        <f t="shared" si="16"/>
        <v>0</v>
      </c>
      <c r="AC33" s="61" t="str">
        <f t="shared" si="17"/>
        <v>0</v>
      </c>
      <c r="AD33" s="20">
        <v>0.08</v>
      </c>
      <c r="AE33" s="20">
        <f t="shared" si="0"/>
        <v>4.72</v>
      </c>
      <c r="AF33" s="24" t="e">
        <f t="shared" si="1"/>
        <v>#REF!</v>
      </c>
      <c r="AG33" s="24"/>
      <c r="AH33" s="61" t="e">
        <f t="shared" si="18"/>
        <v>#REF!</v>
      </c>
      <c r="AI33" s="61" t="e">
        <f t="shared" si="19"/>
        <v>#REF!</v>
      </c>
      <c r="AJ33" s="19"/>
      <c r="AK33" s="20"/>
      <c r="AL33" s="20"/>
      <c r="AM33" s="20"/>
      <c r="AN33" s="61" t="str">
        <f t="shared" si="20"/>
        <v>0</v>
      </c>
      <c r="AO33" s="61" t="str">
        <f t="shared" si="21"/>
        <v>0</v>
      </c>
      <c r="AP33" s="20">
        <v>0.02</v>
      </c>
      <c r="AQ33" s="20">
        <f t="shared" si="2"/>
        <v>1.18</v>
      </c>
      <c r="AR33" s="20"/>
      <c r="AS33" s="20"/>
      <c r="AT33" s="61">
        <f t="shared" si="22"/>
        <v>1.18</v>
      </c>
      <c r="AU33" s="61" t="str">
        <f t="shared" si="23"/>
        <v>0</v>
      </c>
      <c r="AV33" s="19"/>
      <c r="AW33" s="19"/>
      <c r="AX33" s="19"/>
      <c r="AY33" s="19"/>
      <c r="AZ33" s="61" t="str">
        <f t="shared" si="3"/>
        <v>0</v>
      </c>
      <c r="BA33" s="61" t="str">
        <f t="shared" si="4"/>
        <v>0</v>
      </c>
      <c r="BB33" s="19"/>
      <c r="BC33" s="20">
        <f t="shared" si="5"/>
        <v>0</v>
      </c>
      <c r="BD33" s="20">
        <v>0</v>
      </c>
      <c r="BE33" s="20"/>
      <c r="BF33" s="61" t="str">
        <f t="shared" si="24"/>
        <v>0</v>
      </c>
      <c r="BG33" s="61" t="str">
        <f t="shared" si="25"/>
        <v>0</v>
      </c>
      <c r="BH33" s="19"/>
      <c r="BI33" s="20"/>
      <c r="BJ33" s="20">
        <v>0</v>
      </c>
      <c r="BK33" s="20"/>
      <c r="BL33" s="61" t="str">
        <f t="shared" si="26"/>
        <v>0</v>
      </c>
      <c r="BM33" s="61" t="str">
        <f t="shared" si="27"/>
        <v>0</v>
      </c>
      <c r="BN33" s="19"/>
      <c r="BO33" s="20"/>
      <c r="BP33" s="20"/>
      <c r="BQ33" s="20"/>
      <c r="BR33" s="20"/>
      <c r="BS33" s="20"/>
      <c r="BT33" s="61">
        <f t="shared" si="6"/>
        <v>0</v>
      </c>
      <c r="BU33" s="61" t="str">
        <f t="shared" si="7"/>
        <v>0</v>
      </c>
      <c r="BV33" s="61" t="str">
        <f t="shared" si="8"/>
        <v>0</v>
      </c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19"/>
      <c r="CH33" s="19"/>
      <c r="CI33" s="19"/>
      <c r="CJ33" s="19"/>
      <c r="CK33" s="61" t="str">
        <f t="shared" si="28"/>
        <v>0</v>
      </c>
      <c r="CL33" s="61" t="str">
        <f t="shared" si="29"/>
        <v>0</v>
      </c>
      <c r="CM33" s="19"/>
      <c r="CN33" s="19"/>
      <c r="CO33" s="19"/>
      <c r="CP33" s="19"/>
      <c r="CQ33" s="61" t="str">
        <f t="shared" si="30"/>
        <v>0</v>
      </c>
      <c r="CR33" s="24">
        <f t="shared" si="9"/>
        <v>0.1</v>
      </c>
      <c r="CS33" s="24">
        <v>0.05</v>
      </c>
      <c r="CT33" s="24"/>
    </row>
    <row r="34" spans="1:98" ht="15.75" x14ac:dyDescent="0.25">
      <c r="A34" s="14">
        <v>23</v>
      </c>
      <c r="B34" s="15" t="s">
        <v>50</v>
      </c>
      <c r="C34" s="16">
        <v>1</v>
      </c>
      <c r="D34" s="21">
        <v>74.3</v>
      </c>
      <c r="E34" s="21"/>
      <c r="F34" s="17"/>
      <c r="G34" s="18"/>
      <c r="H34" s="18"/>
      <c r="I34" s="18"/>
      <c r="J34" s="61" t="str">
        <f t="shared" si="10"/>
        <v>0</v>
      </c>
      <c r="K34" s="61" t="str">
        <f t="shared" si="11"/>
        <v>0</v>
      </c>
      <c r="L34" s="17"/>
      <c r="M34" s="18"/>
      <c r="N34" s="18"/>
      <c r="O34" s="18"/>
      <c r="P34" s="61" t="str">
        <f t="shared" si="12"/>
        <v>0</v>
      </c>
      <c r="Q34" s="61" t="str">
        <f t="shared" si="13"/>
        <v>0</v>
      </c>
      <c r="R34" s="19"/>
      <c r="S34" s="20"/>
      <c r="T34" s="20"/>
      <c r="U34" s="20"/>
      <c r="V34" s="61" t="str">
        <f t="shared" si="14"/>
        <v>0</v>
      </c>
      <c r="W34" s="61" t="str">
        <f t="shared" si="15"/>
        <v>0</v>
      </c>
      <c r="X34" s="52"/>
      <c r="Y34" s="19"/>
      <c r="Z34" s="19"/>
      <c r="AA34" s="19"/>
      <c r="AB34" s="61" t="str">
        <f t="shared" si="16"/>
        <v>0</v>
      </c>
      <c r="AC34" s="61" t="str">
        <f t="shared" si="17"/>
        <v>0</v>
      </c>
      <c r="AD34" s="20">
        <v>0.08</v>
      </c>
      <c r="AE34" s="20">
        <f t="shared" si="0"/>
        <v>5.944</v>
      </c>
      <c r="AF34" s="24" t="e">
        <f t="shared" si="1"/>
        <v>#REF!</v>
      </c>
      <c r="AG34" s="24"/>
      <c r="AH34" s="61" t="e">
        <f t="shared" si="18"/>
        <v>#REF!</v>
      </c>
      <c r="AI34" s="61" t="e">
        <f t="shared" si="19"/>
        <v>#REF!</v>
      </c>
      <c r="AJ34" s="19"/>
      <c r="AK34" s="20"/>
      <c r="AL34" s="20"/>
      <c r="AM34" s="20"/>
      <c r="AN34" s="61" t="str">
        <f t="shared" si="20"/>
        <v>0</v>
      </c>
      <c r="AO34" s="61" t="str">
        <f t="shared" si="21"/>
        <v>0</v>
      </c>
      <c r="AP34" s="20">
        <v>0.01</v>
      </c>
      <c r="AQ34" s="20">
        <f t="shared" si="2"/>
        <v>0.74299999999999999</v>
      </c>
      <c r="AR34" s="20"/>
      <c r="AS34" s="20"/>
      <c r="AT34" s="61">
        <f t="shared" si="22"/>
        <v>0.74299999999999999</v>
      </c>
      <c r="AU34" s="61" t="str">
        <f t="shared" si="23"/>
        <v>0</v>
      </c>
      <c r="AV34" s="19"/>
      <c r="AW34" s="19"/>
      <c r="AX34" s="19"/>
      <c r="AY34" s="19"/>
      <c r="AZ34" s="61" t="str">
        <f t="shared" si="3"/>
        <v>0</v>
      </c>
      <c r="BA34" s="61" t="str">
        <f t="shared" si="4"/>
        <v>0</v>
      </c>
      <c r="BB34" s="19"/>
      <c r="BC34" s="20">
        <f t="shared" si="5"/>
        <v>0</v>
      </c>
      <c r="BD34" s="20">
        <v>0</v>
      </c>
      <c r="BE34" s="20"/>
      <c r="BF34" s="61" t="str">
        <f t="shared" si="24"/>
        <v>0</v>
      </c>
      <c r="BG34" s="61" t="str">
        <f t="shared" si="25"/>
        <v>0</v>
      </c>
      <c r="BH34" s="19"/>
      <c r="BI34" s="20"/>
      <c r="BJ34" s="20">
        <v>0</v>
      </c>
      <c r="BK34" s="20"/>
      <c r="BL34" s="61" t="str">
        <f t="shared" si="26"/>
        <v>0</v>
      </c>
      <c r="BM34" s="61" t="str">
        <f t="shared" si="27"/>
        <v>0</v>
      </c>
      <c r="BN34" s="19"/>
      <c r="BO34" s="20"/>
      <c r="BP34" s="20"/>
      <c r="BQ34" s="20"/>
      <c r="BR34" s="20"/>
      <c r="BS34" s="20"/>
      <c r="BT34" s="61">
        <f t="shared" si="6"/>
        <v>0</v>
      </c>
      <c r="BU34" s="61" t="str">
        <f t="shared" si="7"/>
        <v>0</v>
      </c>
      <c r="BV34" s="61" t="str">
        <f t="shared" si="8"/>
        <v>0</v>
      </c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19"/>
      <c r="CH34" s="19"/>
      <c r="CI34" s="19"/>
      <c r="CJ34" s="19"/>
      <c r="CK34" s="61" t="str">
        <f t="shared" si="28"/>
        <v>0</v>
      </c>
      <c r="CL34" s="61" t="str">
        <f t="shared" si="29"/>
        <v>0</v>
      </c>
      <c r="CM34" s="19"/>
      <c r="CN34" s="19"/>
      <c r="CO34" s="19"/>
      <c r="CP34" s="19"/>
      <c r="CQ34" s="61" t="str">
        <f t="shared" si="30"/>
        <v>0</v>
      </c>
      <c r="CR34" s="24">
        <f t="shared" si="9"/>
        <v>0.09</v>
      </c>
      <c r="CS34" s="24">
        <v>0.02</v>
      </c>
      <c r="CT34" s="24"/>
    </row>
    <row r="35" spans="1:98" ht="15.75" x14ac:dyDescent="0.25">
      <c r="A35" s="14">
        <v>24</v>
      </c>
      <c r="B35" s="15" t="s">
        <v>51</v>
      </c>
      <c r="C35" s="16">
        <v>1</v>
      </c>
      <c r="D35" s="21">
        <v>112.3</v>
      </c>
      <c r="E35" s="21"/>
      <c r="F35" s="17"/>
      <c r="G35" s="18"/>
      <c r="H35" s="18"/>
      <c r="I35" s="18"/>
      <c r="J35" s="61" t="str">
        <f t="shared" si="10"/>
        <v>0</v>
      </c>
      <c r="K35" s="61" t="str">
        <f t="shared" si="11"/>
        <v>0</v>
      </c>
      <c r="L35" s="17"/>
      <c r="M35" s="18"/>
      <c r="N35" s="18"/>
      <c r="O35" s="18"/>
      <c r="P35" s="61" t="str">
        <f t="shared" si="12"/>
        <v>0</v>
      </c>
      <c r="Q35" s="61" t="str">
        <f t="shared" si="13"/>
        <v>0</v>
      </c>
      <c r="R35" s="19"/>
      <c r="S35" s="20"/>
      <c r="T35" s="20"/>
      <c r="U35" s="20"/>
      <c r="V35" s="61" t="str">
        <f t="shared" si="14"/>
        <v>0</v>
      </c>
      <c r="W35" s="61" t="str">
        <f t="shared" si="15"/>
        <v>0</v>
      </c>
      <c r="X35" s="52"/>
      <c r="Y35" s="19"/>
      <c r="Z35" s="19"/>
      <c r="AA35" s="19"/>
      <c r="AB35" s="61" t="str">
        <f t="shared" si="16"/>
        <v>0</v>
      </c>
      <c r="AC35" s="61" t="str">
        <f t="shared" si="17"/>
        <v>0</v>
      </c>
      <c r="AD35" s="20">
        <v>0.08</v>
      </c>
      <c r="AE35" s="20">
        <f t="shared" si="0"/>
        <v>8.984</v>
      </c>
      <c r="AF35" s="24" t="e">
        <f t="shared" si="1"/>
        <v>#REF!</v>
      </c>
      <c r="AG35" s="24"/>
      <c r="AH35" s="61" t="e">
        <f t="shared" si="18"/>
        <v>#REF!</v>
      </c>
      <c r="AI35" s="61" t="e">
        <f t="shared" si="19"/>
        <v>#REF!</v>
      </c>
      <c r="AJ35" s="19"/>
      <c r="AK35" s="20"/>
      <c r="AL35" s="20"/>
      <c r="AM35" s="20"/>
      <c r="AN35" s="61" t="str">
        <f t="shared" si="20"/>
        <v>0</v>
      </c>
      <c r="AO35" s="61" t="str">
        <f t="shared" si="21"/>
        <v>0</v>
      </c>
      <c r="AP35" s="20">
        <v>0.02</v>
      </c>
      <c r="AQ35" s="20">
        <f t="shared" si="2"/>
        <v>2.246</v>
      </c>
      <c r="AR35" s="20"/>
      <c r="AS35" s="20"/>
      <c r="AT35" s="61">
        <f t="shared" si="22"/>
        <v>2.246</v>
      </c>
      <c r="AU35" s="61" t="str">
        <f t="shared" si="23"/>
        <v>0</v>
      </c>
      <c r="AV35" s="19"/>
      <c r="AW35" s="19"/>
      <c r="AX35" s="19"/>
      <c r="AY35" s="19"/>
      <c r="AZ35" s="61" t="str">
        <f t="shared" si="3"/>
        <v>0</v>
      </c>
      <c r="BA35" s="61" t="str">
        <f t="shared" si="4"/>
        <v>0</v>
      </c>
      <c r="BB35" s="19"/>
      <c r="BC35" s="20">
        <f t="shared" si="5"/>
        <v>0</v>
      </c>
      <c r="BD35" s="20">
        <v>0</v>
      </c>
      <c r="BE35" s="20"/>
      <c r="BF35" s="61" t="str">
        <f t="shared" si="24"/>
        <v>0</v>
      </c>
      <c r="BG35" s="61" t="str">
        <f t="shared" si="25"/>
        <v>0</v>
      </c>
      <c r="BH35" s="19"/>
      <c r="BI35" s="20"/>
      <c r="BJ35" s="20">
        <v>0</v>
      </c>
      <c r="BK35" s="20"/>
      <c r="BL35" s="61" t="str">
        <f t="shared" si="26"/>
        <v>0</v>
      </c>
      <c r="BM35" s="61" t="str">
        <f t="shared" si="27"/>
        <v>0</v>
      </c>
      <c r="BN35" s="19"/>
      <c r="BO35" s="20"/>
      <c r="BP35" s="20"/>
      <c r="BQ35" s="20"/>
      <c r="BR35" s="20"/>
      <c r="BS35" s="20"/>
      <c r="BT35" s="61">
        <f t="shared" si="6"/>
        <v>0</v>
      </c>
      <c r="BU35" s="61" t="str">
        <f t="shared" si="7"/>
        <v>0</v>
      </c>
      <c r="BV35" s="61" t="str">
        <f t="shared" si="8"/>
        <v>0</v>
      </c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19"/>
      <c r="CH35" s="19"/>
      <c r="CI35" s="19"/>
      <c r="CJ35" s="19"/>
      <c r="CK35" s="61" t="str">
        <f t="shared" si="28"/>
        <v>0</v>
      </c>
      <c r="CL35" s="61" t="str">
        <f t="shared" si="29"/>
        <v>0</v>
      </c>
      <c r="CM35" s="19"/>
      <c r="CN35" s="19"/>
      <c r="CO35" s="19"/>
      <c r="CP35" s="19"/>
      <c r="CQ35" s="61" t="str">
        <f t="shared" si="30"/>
        <v>0</v>
      </c>
      <c r="CR35" s="24">
        <f t="shared" si="9"/>
        <v>0.1</v>
      </c>
      <c r="CS35" s="24">
        <v>0.03</v>
      </c>
      <c r="CT35" s="24"/>
    </row>
    <row r="36" spans="1:98" ht="15.75" x14ac:dyDescent="0.25">
      <c r="A36" s="14">
        <v>25</v>
      </c>
      <c r="B36" s="15" t="s">
        <v>52</v>
      </c>
      <c r="C36" s="16">
        <v>1</v>
      </c>
      <c r="D36" s="21">
        <v>116.3</v>
      </c>
      <c r="E36" s="21"/>
      <c r="F36" s="17"/>
      <c r="G36" s="18"/>
      <c r="H36" s="18"/>
      <c r="I36" s="18"/>
      <c r="J36" s="61" t="str">
        <f t="shared" si="10"/>
        <v>0</v>
      </c>
      <c r="K36" s="61" t="str">
        <f t="shared" si="11"/>
        <v>0</v>
      </c>
      <c r="L36" s="17"/>
      <c r="M36" s="18"/>
      <c r="N36" s="18"/>
      <c r="O36" s="18"/>
      <c r="P36" s="61" t="str">
        <f t="shared" si="12"/>
        <v>0</v>
      </c>
      <c r="Q36" s="61" t="str">
        <f t="shared" si="13"/>
        <v>0</v>
      </c>
      <c r="R36" s="19"/>
      <c r="S36" s="20"/>
      <c r="T36" s="20"/>
      <c r="U36" s="20"/>
      <c r="V36" s="61" t="str">
        <f t="shared" si="14"/>
        <v>0</v>
      </c>
      <c r="W36" s="61" t="str">
        <f t="shared" si="15"/>
        <v>0</v>
      </c>
      <c r="X36" s="52"/>
      <c r="Y36" s="19"/>
      <c r="Z36" s="19"/>
      <c r="AA36" s="19"/>
      <c r="AB36" s="61" t="str">
        <f t="shared" si="16"/>
        <v>0</v>
      </c>
      <c r="AC36" s="61" t="str">
        <f t="shared" si="17"/>
        <v>0</v>
      </c>
      <c r="AD36" s="20">
        <v>0.08</v>
      </c>
      <c r="AE36" s="20">
        <f t="shared" si="0"/>
        <v>9.3040000000000003</v>
      </c>
      <c r="AF36" s="24" t="e">
        <f t="shared" si="1"/>
        <v>#REF!</v>
      </c>
      <c r="AG36" s="24"/>
      <c r="AH36" s="61" t="e">
        <f t="shared" si="18"/>
        <v>#REF!</v>
      </c>
      <c r="AI36" s="61" t="e">
        <f t="shared" si="19"/>
        <v>#REF!</v>
      </c>
      <c r="AJ36" s="19"/>
      <c r="AK36" s="20"/>
      <c r="AL36" s="20"/>
      <c r="AM36" s="20"/>
      <c r="AN36" s="61" t="str">
        <f t="shared" si="20"/>
        <v>0</v>
      </c>
      <c r="AO36" s="61" t="str">
        <f t="shared" si="21"/>
        <v>0</v>
      </c>
      <c r="AP36" s="20">
        <v>0.02</v>
      </c>
      <c r="AQ36" s="20">
        <f t="shared" si="2"/>
        <v>2.3260000000000001</v>
      </c>
      <c r="AR36" s="20"/>
      <c r="AS36" s="20"/>
      <c r="AT36" s="61">
        <f t="shared" si="22"/>
        <v>2.3260000000000001</v>
      </c>
      <c r="AU36" s="61" t="str">
        <f t="shared" si="23"/>
        <v>0</v>
      </c>
      <c r="AV36" s="19"/>
      <c r="AW36" s="19"/>
      <c r="AX36" s="19"/>
      <c r="AY36" s="19"/>
      <c r="AZ36" s="61" t="str">
        <f t="shared" si="3"/>
        <v>0</v>
      </c>
      <c r="BA36" s="61" t="str">
        <f t="shared" si="4"/>
        <v>0</v>
      </c>
      <c r="BB36" s="19"/>
      <c r="BC36" s="20">
        <f t="shared" si="5"/>
        <v>0</v>
      </c>
      <c r="BD36" s="20">
        <v>0</v>
      </c>
      <c r="BE36" s="20"/>
      <c r="BF36" s="61" t="str">
        <f t="shared" si="24"/>
        <v>0</v>
      </c>
      <c r="BG36" s="61" t="str">
        <f t="shared" si="25"/>
        <v>0</v>
      </c>
      <c r="BH36" s="19"/>
      <c r="BI36" s="20"/>
      <c r="BJ36" s="20">
        <v>0</v>
      </c>
      <c r="BK36" s="20"/>
      <c r="BL36" s="61" t="str">
        <f t="shared" si="26"/>
        <v>0</v>
      </c>
      <c r="BM36" s="61" t="str">
        <f t="shared" si="27"/>
        <v>0</v>
      </c>
      <c r="BN36" s="19"/>
      <c r="BO36" s="20"/>
      <c r="BP36" s="20"/>
      <c r="BQ36" s="20"/>
      <c r="BR36" s="20"/>
      <c r="BS36" s="20"/>
      <c r="BT36" s="61">
        <f t="shared" si="6"/>
        <v>0</v>
      </c>
      <c r="BU36" s="61" t="str">
        <f t="shared" si="7"/>
        <v>0</v>
      </c>
      <c r="BV36" s="61" t="str">
        <f t="shared" si="8"/>
        <v>0</v>
      </c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19"/>
      <c r="CH36" s="19"/>
      <c r="CI36" s="19"/>
      <c r="CJ36" s="19"/>
      <c r="CK36" s="61" t="str">
        <f t="shared" si="28"/>
        <v>0</v>
      </c>
      <c r="CL36" s="61" t="str">
        <f t="shared" si="29"/>
        <v>0</v>
      </c>
      <c r="CM36" s="19"/>
      <c r="CN36" s="19"/>
      <c r="CO36" s="19"/>
      <c r="CP36" s="19"/>
      <c r="CQ36" s="61" t="str">
        <f t="shared" si="30"/>
        <v>0</v>
      </c>
      <c r="CR36" s="24">
        <f t="shared" si="9"/>
        <v>0.1</v>
      </c>
      <c r="CS36" s="24">
        <v>0.03</v>
      </c>
      <c r="CT36" s="24"/>
    </row>
    <row r="37" spans="1:98" ht="15.75" x14ac:dyDescent="0.25">
      <c r="A37" s="14">
        <v>26</v>
      </c>
      <c r="B37" s="15" t="s">
        <v>53</v>
      </c>
      <c r="C37" s="16">
        <v>1</v>
      </c>
      <c r="D37" s="21">
        <v>85.5</v>
      </c>
      <c r="E37" s="21"/>
      <c r="F37" s="17"/>
      <c r="G37" s="18"/>
      <c r="H37" s="18"/>
      <c r="I37" s="18"/>
      <c r="J37" s="61" t="str">
        <f t="shared" si="10"/>
        <v>0</v>
      </c>
      <c r="K37" s="61" t="str">
        <f t="shared" si="11"/>
        <v>0</v>
      </c>
      <c r="L37" s="17"/>
      <c r="M37" s="18"/>
      <c r="N37" s="18"/>
      <c r="O37" s="18"/>
      <c r="P37" s="61" t="str">
        <f t="shared" si="12"/>
        <v>0</v>
      </c>
      <c r="Q37" s="61" t="str">
        <f t="shared" si="13"/>
        <v>0</v>
      </c>
      <c r="R37" s="19"/>
      <c r="S37" s="20"/>
      <c r="T37" s="20"/>
      <c r="U37" s="20"/>
      <c r="V37" s="61" t="str">
        <f t="shared" si="14"/>
        <v>0</v>
      </c>
      <c r="W37" s="61" t="str">
        <f t="shared" si="15"/>
        <v>0</v>
      </c>
      <c r="X37" s="52"/>
      <c r="Y37" s="19"/>
      <c r="Z37" s="19"/>
      <c r="AA37" s="19"/>
      <c r="AB37" s="61" t="str">
        <f t="shared" si="16"/>
        <v>0</v>
      </c>
      <c r="AC37" s="61" t="str">
        <f t="shared" si="17"/>
        <v>0</v>
      </c>
      <c r="AD37" s="20">
        <v>0.08</v>
      </c>
      <c r="AE37" s="20">
        <f t="shared" si="0"/>
        <v>6.84</v>
      </c>
      <c r="AF37" s="24" t="e">
        <f t="shared" si="1"/>
        <v>#REF!</v>
      </c>
      <c r="AG37" s="24"/>
      <c r="AH37" s="61" t="e">
        <f t="shared" si="18"/>
        <v>#REF!</v>
      </c>
      <c r="AI37" s="61" t="e">
        <f t="shared" si="19"/>
        <v>#REF!</v>
      </c>
      <c r="AJ37" s="19"/>
      <c r="AK37" s="20"/>
      <c r="AL37" s="20"/>
      <c r="AM37" s="20"/>
      <c r="AN37" s="61" t="str">
        <f t="shared" si="20"/>
        <v>0</v>
      </c>
      <c r="AO37" s="61" t="str">
        <f t="shared" si="21"/>
        <v>0</v>
      </c>
      <c r="AP37" s="20">
        <v>0.03</v>
      </c>
      <c r="AQ37" s="20">
        <f t="shared" si="2"/>
        <v>2.5649999999999999</v>
      </c>
      <c r="AR37" s="20"/>
      <c r="AS37" s="20"/>
      <c r="AT37" s="61">
        <f t="shared" si="22"/>
        <v>2.5649999999999999</v>
      </c>
      <c r="AU37" s="61" t="str">
        <f t="shared" si="23"/>
        <v>0</v>
      </c>
      <c r="AV37" s="19"/>
      <c r="AW37" s="19"/>
      <c r="AX37" s="19"/>
      <c r="AY37" s="19"/>
      <c r="AZ37" s="61" t="str">
        <f t="shared" si="3"/>
        <v>0</v>
      </c>
      <c r="BA37" s="61" t="str">
        <f t="shared" si="4"/>
        <v>0</v>
      </c>
      <c r="BB37" s="19"/>
      <c r="BC37" s="20">
        <f t="shared" si="5"/>
        <v>0</v>
      </c>
      <c r="BD37" s="20">
        <v>0</v>
      </c>
      <c r="BE37" s="20"/>
      <c r="BF37" s="61" t="str">
        <f t="shared" si="24"/>
        <v>0</v>
      </c>
      <c r="BG37" s="61" t="str">
        <f t="shared" si="25"/>
        <v>0</v>
      </c>
      <c r="BH37" s="19"/>
      <c r="BI37" s="20"/>
      <c r="BJ37" s="20">
        <v>0</v>
      </c>
      <c r="BK37" s="20"/>
      <c r="BL37" s="61" t="str">
        <f t="shared" si="26"/>
        <v>0</v>
      </c>
      <c r="BM37" s="61" t="str">
        <f t="shared" si="27"/>
        <v>0</v>
      </c>
      <c r="BN37" s="19"/>
      <c r="BO37" s="20"/>
      <c r="BP37" s="20"/>
      <c r="BQ37" s="20"/>
      <c r="BR37" s="20"/>
      <c r="BS37" s="20"/>
      <c r="BT37" s="61">
        <f t="shared" si="6"/>
        <v>0</v>
      </c>
      <c r="BU37" s="61" t="str">
        <f t="shared" si="7"/>
        <v>0</v>
      </c>
      <c r="BV37" s="61" t="str">
        <f t="shared" si="8"/>
        <v>0</v>
      </c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19"/>
      <c r="CH37" s="19"/>
      <c r="CI37" s="19"/>
      <c r="CJ37" s="19"/>
      <c r="CK37" s="61" t="str">
        <f t="shared" si="28"/>
        <v>0</v>
      </c>
      <c r="CL37" s="61" t="str">
        <f t="shared" si="29"/>
        <v>0</v>
      </c>
      <c r="CM37" s="19"/>
      <c r="CN37" s="19"/>
      <c r="CO37" s="19"/>
      <c r="CP37" s="19"/>
      <c r="CQ37" s="61" t="str">
        <f t="shared" si="30"/>
        <v>0</v>
      </c>
      <c r="CR37" s="24">
        <f t="shared" si="9"/>
        <v>0.11</v>
      </c>
      <c r="CS37" s="24">
        <v>0.04</v>
      </c>
      <c r="CT37" s="24"/>
    </row>
    <row r="38" spans="1:98" ht="15.75" x14ac:dyDescent="0.25">
      <c r="A38" s="14">
        <v>27</v>
      </c>
      <c r="B38" s="15" t="s">
        <v>54</v>
      </c>
      <c r="C38" s="16">
        <v>1</v>
      </c>
      <c r="D38" s="21">
        <v>138.5</v>
      </c>
      <c r="E38" s="21"/>
      <c r="F38" s="17"/>
      <c r="G38" s="18"/>
      <c r="H38" s="18"/>
      <c r="I38" s="18"/>
      <c r="J38" s="61" t="str">
        <f t="shared" si="10"/>
        <v>0</v>
      </c>
      <c r="K38" s="61" t="str">
        <f t="shared" si="11"/>
        <v>0</v>
      </c>
      <c r="L38" s="17"/>
      <c r="M38" s="18"/>
      <c r="N38" s="18"/>
      <c r="O38" s="18"/>
      <c r="P38" s="61" t="str">
        <f t="shared" si="12"/>
        <v>0</v>
      </c>
      <c r="Q38" s="61" t="str">
        <f t="shared" si="13"/>
        <v>0</v>
      </c>
      <c r="R38" s="19"/>
      <c r="S38" s="20"/>
      <c r="T38" s="20"/>
      <c r="U38" s="20"/>
      <c r="V38" s="61" t="str">
        <f t="shared" si="14"/>
        <v>0</v>
      </c>
      <c r="W38" s="61" t="str">
        <f t="shared" si="15"/>
        <v>0</v>
      </c>
      <c r="X38" s="52"/>
      <c r="Y38" s="19"/>
      <c r="Z38" s="19"/>
      <c r="AA38" s="19"/>
      <c r="AB38" s="61" t="str">
        <f t="shared" si="16"/>
        <v>0</v>
      </c>
      <c r="AC38" s="61" t="str">
        <f t="shared" si="17"/>
        <v>0</v>
      </c>
      <c r="AD38" s="20">
        <v>0.08</v>
      </c>
      <c r="AE38" s="20">
        <f t="shared" si="0"/>
        <v>11.08</v>
      </c>
      <c r="AF38" s="24" t="e">
        <f t="shared" si="1"/>
        <v>#REF!</v>
      </c>
      <c r="AG38" s="24"/>
      <c r="AH38" s="61" t="e">
        <f t="shared" si="18"/>
        <v>#REF!</v>
      </c>
      <c r="AI38" s="61" t="e">
        <f t="shared" si="19"/>
        <v>#REF!</v>
      </c>
      <c r="AJ38" s="19"/>
      <c r="AK38" s="20"/>
      <c r="AL38" s="20"/>
      <c r="AM38" s="20"/>
      <c r="AN38" s="61" t="str">
        <f t="shared" si="20"/>
        <v>0</v>
      </c>
      <c r="AO38" s="61" t="str">
        <f t="shared" si="21"/>
        <v>0</v>
      </c>
      <c r="AP38" s="20">
        <v>0.02</v>
      </c>
      <c r="AQ38" s="20">
        <f t="shared" si="2"/>
        <v>2.77</v>
      </c>
      <c r="AR38" s="20"/>
      <c r="AS38" s="20"/>
      <c r="AT38" s="61">
        <f t="shared" si="22"/>
        <v>2.77</v>
      </c>
      <c r="AU38" s="61" t="str">
        <f t="shared" si="23"/>
        <v>0</v>
      </c>
      <c r="AV38" s="19"/>
      <c r="AW38" s="19"/>
      <c r="AX38" s="19"/>
      <c r="AY38" s="19"/>
      <c r="AZ38" s="61" t="str">
        <f t="shared" si="3"/>
        <v>0</v>
      </c>
      <c r="BA38" s="61" t="str">
        <f t="shared" si="4"/>
        <v>0</v>
      </c>
      <c r="BB38" s="19"/>
      <c r="BC38" s="20">
        <f t="shared" si="5"/>
        <v>0</v>
      </c>
      <c r="BD38" s="20">
        <v>0</v>
      </c>
      <c r="BE38" s="20"/>
      <c r="BF38" s="61" t="str">
        <f t="shared" si="24"/>
        <v>0</v>
      </c>
      <c r="BG38" s="61" t="str">
        <f t="shared" si="25"/>
        <v>0</v>
      </c>
      <c r="BH38" s="19"/>
      <c r="BI38" s="20"/>
      <c r="BJ38" s="20">
        <v>0</v>
      </c>
      <c r="BK38" s="20"/>
      <c r="BL38" s="61" t="str">
        <f t="shared" si="26"/>
        <v>0</v>
      </c>
      <c r="BM38" s="61" t="str">
        <f t="shared" si="27"/>
        <v>0</v>
      </c>
      <c r="BN38" s="19"/>
      <c r="BO38" s="20"/>
      <c r="BP38" s="20"/>
      <c r="BQ38" s="20"/>
      <c r="BR38" s="20"/>
      <c r="BS38" s="20"/>
      <c r="BT38" s="61">
        <f t="shared" si="6"/>
        <v>0</v>
      </c>
      <c r="BU38" s="61" t="str">
        <f t="shared" si="7"/>
        <v>0</v>
      </c>
      <c r="BV38" s="61" t="str">
        <f t="shared" si="8"/>
        <v>0</v>
      </c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19"/>
      <c r="CH38" s="19"/>
      <c r="CI38" s="19"/>
      <c r="CJ38" s="19"/>
      <c r="CK38" s="61" t="str">
        <f t="shared" si="28"/>
        <v>0</v>
      </c>
      <c r="CL38" s="61" t="str">
        <f t="shared" si="29"/>
        <v>0</v>
      </c>
      <c r="CM38" s="19"/>
      <c r="CN38" s="19"/>
      <c r="CO38" s="19"/>
      <c r="CP38" s="19"/>
      <c r="CQ38" s="61" t="str">
        <f t="shared" si="30"/>
        <v>0</v>
      </c>
      <c r="CR38" s="24">
        <f t="shared" si="9"/>
        <v>0.1</v>
      </c>
      <c r="CS38" s="24">
        <v>0.03</v>
      </c>
      <c r="CT38" s="24"/>
    </row>
    <row r="39" spans="1:98" ht="15.75" x14ac:dyDescent="0.25">
      <c r="A39" s="14">
        <v>28</v>
      </c>
      <c r="B39" s="15" t="s">
        <v>55</v>
      </c>
      <c r="C39" s="16">
        <v>1</v>
      </c>
      <c r="D39" s="21">
        <v>123.2</v>
      </c>
      <c r="E39" s="21"/>
      <c r="F39" s="17"/>
      <c r="G39" s="18"/>
      <c r="H39" s="18"/>
      <c r="I39" s="18"/>
      <c r="J39" s="61" t="str">
        <f t="shared" si="10"/>
        <v>0</v>
      </c>
      <c r="K39" s="61" t="str">
        <f t="shared" si="11"/>
        <v>0</v>
      </c>
      <c r="L39" s="17"/>
      <c r="M39" s="18"/>
      <c r="N39" s="18"/>
      <c r="O39" s="18"/>
      <c r="P39" s="61" t="str">
        <f t="shared" si="12"/>
        <v>0</v>
      </c>
      <c r="Q39" s="61" t="str">
        <f t="shared" si="13"/>
        <v>0</v>
      </c>
      <c r="R39" s="19"/>
      <c r="S39" s="20"/>
      <c r="T39" s="20"/>
      <c r="U39" s="20"/>
      <c r="V39" s="61" t="str">
        <f t="shared" si="14"/>
        <v>0</v>
      </c>
      <c r="W39" s="61" t="str">
        <f t="shared" si="15"/>
        <v>0</v>
      </c>
      <c r="X39" s="52"/>
      <c r="Y39" s="19"/>
      <c r="Z39" s="19"/>
      <c r="AA39" s="19"/>
      <c r="AB39" s="61" t="str">
        <f t="shared" si="16"/>
        <v>0</v>
      </c>
      <c r="AC39" s="61" t="str">
        <f t="shared" si="17"/>
        <v>0</v>
      </c>
      <c r="AD39" s="20">
        <v>0.08</v>
      </c>
      <c r="AE39" s="20">
        <f t="shared" si="0"/>
        <v>9.8559999999999999</v>
      </c>
      <c r="AF39" s="24" t="e">
        <f t="shared" si="1"/>
        <v>#REF!</v>
      </c>
      <c r="AG39" s="24"/>
      <c r="AH39" s="61" t="e">
        <f t="shared" si="18"/>
        <v>#REF!</v>
      </c>
      <c r="AI39" s="61" t="e">
        <f t="shared" si="19"/>
        <v>#REF!</v>
      </c>
      <c r="AJ39" s="19"/>
      <c r="AK39" s="20"/>
      <c r="AL39" s="20"/>
      <c r="AM39" s="20"/>
      <c r="AN39" s="61" t="str">
        <f t="shared" si="20"/>
        <v>0</v>
      </c>
      <c r="AO39" s="61" t="str">
        <f t="shared" si="21"/>
        <v>0</v>
      </c>
      <c r="AP39" s="20">
        <v>0.01</v>
      </c>
      <c r="AQ39" s="20">
        <f t="shared" si="2"/>
        <v>1.232</v>
      </c>
      <c r="AR39" s="20"/>
      <c r="AS39" s="20"/>
      <c r="AT39" s="61">
        <f t="shared" si="22"/>
        <v>1.232</v>
      </c>
      <c r="AU39" s="61" t="str">
        <f t="shared" si="23"/>
        <v>0</v>
      </c>
      <c r="AV39" s="19"/>
      <c r="AW39" s="19"/>
      <c r="AX39" s="19"/>
      <c r="AY39" s="19"/>
      <c r="AZ39" s="61" t="str">
        <f t="shared" si="3"/>
        <v>0</v>
      </c>
      <c r="BA39" s="61" t="str">
        <f t="shared" si="4"/>
        <v>0</v>
      </c>
      <c r="BB39" s="19"/>
      <c r="BC39" s="20">
        <f t="shared" si="5"/>
        <v>0</v>
      </c>
      <c r="BD39" s="20">
        <v>0</v>
      </c>
      <c r="BE39" s="20"/>
      <c r="BF39" s="61" t="str">
        <f t="shared" si="24"/>
        <v>0</v>
      </c>
      <c r="BG39" s="61" t="str">
        <f t="shared" si="25"/>
        <v>0</v>
      </c>
      <c r="BH39" s="19"/>
      <c r="BI39" s="20"/>
      <c r="BJ39" s="20">
        <v>0</v>
      </c>
      <c r="BK39" s="20"/>
      <c r="BL39" s="61" t="str">
        <f t="shared" si="26"/>
        <v>0</v>
      </c>
      <c r="BM39" s="61" t="str">
        <f t="shared" si="27"/>
        <v>0</v>
      </c>
      <c r="BN39" s="19"/>
      <c r="BO39" s="20"/>
      <c r="BP39" s="20"/>
      <c r="BQ39" s="20"/>
      <c r="BR39" s="20"/>
      <c r="BS39" s="20"/>
      <c r="BT39" s="61">
        <f t="shared" si="6"/>
        <v>0</v>
      </c>
      <c r="BU39" s="61" t="str">
        <f t="shared" si="7"/>
        <v>0</v>
      </c>
      <c r="BV39" s="61" t="str">
        <f t="shared" si="8"/>
        <v>0</v>
      </c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19"/>
      <c r="CH39" s="19"/>
      <c r="CI39" s="19"/>
      <c r="CJ39" s="19"/>
      <c r="CK39" s="61" t="str">
        <f t="shared" si="28"/>
        <v>0</v>
      </c>
      <c r="CL39" s="61" t="str">
        <f t="shared" si="29"/>
        <v>0</v>
      </c>
      <c r="CM39" s="19"/>
      <c r="CN39" s="19"/>
      <c r="CO39" s="19"/>
      <c r="CP39" s="19"/>
      <c r="CQ39" s="61" t="str">
        <f t="shared" si="30"/>
        <v>0</v>
      </c>
      <c r="CR39" s="24">
        <f t="shared" si="9"/>
        <v>0.09</v>
      </c>
      <c r="CS39" s="24">
        <v>0.02</v>
      </c>
      <c r="CT39" s="24"/>
    </row>
    <row r="40" spans="1:98" ht="15.75" x14ac:dyDescent="0.25">
      <c r="A40" s="14">
        <v>29</v>
      </c>
      <c r="B40" s="15" t="s">
        <v>56</v>
      </c>
      <c r="C40" s="16">
        <v>1</v>
      </c>
      <c r="D40" s="21">
        <v>52.7</v>
      </c>
      <c r="E40" s="21"/>
      <c r="F40" s="17"/>
      <c r="G40" s="18"/>
      <c r="H40" s="18"/>
      <c r="I40" s="18"/>
      <c r="J40" s="61" t="str">
        <f t="shared" si="10"/>
        <v>0</v>
      </c>
      <c r="K40" s="61" t="str">
        <f t="shared" si="11"/>
        <v>0</v>
      </c>
      <c r="L40" s="17"/>
      <c r="M40" s="18"/>
      <c r="N40" s="18"/>
      <c r="O40" s="18"/>
      <c r="P40" s="61" t="str">
        <f t="shared" si="12"/>
        <v>0</v>
      </c>
      <c r="Q40" s="61" t="str">
        <f t="shared" si="13"/>
        <v>0</v>
      </c>
      <c r="R40" s="19"/>
      <c r="S40" s="20"/>
      <c r="T40" s="20"/>
      <c r="U40" s="20"/>
      <c r="V40" s="61" t="str">
        <f t="shared" si="14"/>
        <v>0</v>
      </c>
      <c r="W40" s="61" t="str">
        <f t="shared" si="15"/>
        <v>0</v>
      </c>
      <c r="X40" s="52"/>
      <c r="Y40" s="19"/>
      <c r="Z40" s="19"/>
      <c r="AA40" s="19"/>
      <c r="AB40" s="61" t="str">
        <f t="shared" si="16"/>
        <v>0</v>
      </c>
      <c r="AC40" s="61" t="str">
        <f t="shared" si="17"/>
        <v>0</v>
      </c>
      <c r="AD40" s="20">
        <v>0.08</v>
      </c>
      <c r="AE40" s="20">
        <f t="shared" si="0"/>
        <v>4.2160000000000002</v>
      </c>
      <c r="AF40" s="24" t="e">
        <f t="shared" si="1"/>
        <v>#REF!</v>
      </c>
      <c r="AG40" s="24"/>
      <c r="AH40" s="61" t="e">
        <f t="shared" si="18"/>
        <v>#REF!</v>
      </c>
      <c r="AI40" s="61" t="e">
        <f t="shared" si="19"/>
        <v>#REF!</v>
      </c>
      <c r="AJ40" s="19"/>
      <c r="AK40" s="20"/>
      <c r="AL40" s="20"/>
      <c r="AM40" s="20"/>
      <c r="AN40" s="61" t="str">
        <f t="shared" si="20"/>
        <v>0</v>
      </c>
      <c r="AO40" s="61" t="str">
        <f t="shared" si="21"/>
        <v>0</v>
      </c>
      <c r="AP40" s="20">
        <v>0.02</v>
      </c>
      <c r="AQ40" s="20">
        <f t="shared" si="2"/>
        <v>1.054</v>
      </c>
      <c r="AR40" s="20"/>
      <c r="AS40" s="20"/>
      <c r="AT40" s="61">
        <f t="shared" si="22"/>
        <v>1.054</v>
      </c>
      <c r="AU40" s="61" t="str">
        <f t="shared" si="23"/>
        <v>0</v>
      </c>
      <c r="AV40" s="19"/>
      <c r="AW40" s="19"/>
      <c r="AX40" s="19"/>
      <c r="AY40" s="19"/>
      <c r="AZ40" s="61" t="str">
        <f t="shared" si="3"/>
        <v>0</v>
      </c>
      <c r="BA40" s="61" t="str">
        <f t="shared" si="4"/>
        <v>0</v>
      </c>
      <c r="BB40" s="19"/>
      <c r="BC40" s="20">
        <f t="shared" si="5"/>
        <v>0</v>
      </c>
      <c r="BD40" s="20">
        <v>0</v>
      </c>
      <c r="BE40" s="20"/>
      <c r="BF40" s="61" t="str">
        <f t="shared" si="24"/>
        <v>0</v>
      </c>
      <c r="BG40" s="61" t="str">
        <f t="shared" si="25"/>
        <v>0</v>
      </c>
      <c r="BH40" s="19"/>
      <c r="BI40" s="20"/>
      <c r="BJ40" s="20">
        <v>0</v>
      </c>
      <c r="BK40" s="20"/>
      <c r="BL40" s="61" t="str">
        <f t="shared" si="26"/>
        <v>0</v>
      </c>
      <c r="BM40" s="61" t="str">
        <f t="shared" si="27"/>
        <v>0</v>
      </c>
      <c r="BN40" s="19"/>
      <c r="BO40" s="20"/>
      <c r="BP40" s="20"/>
      <c r="BQ40" s="20"/>
      <c r="BR40" s="20"/>
      <c r="BS40" s="20"/>
      <c r="BT40" s="61">
        <f t="shared" si="6"/>
        <v>0</v>
      </c>
      <c r="BU40" s="61" t="str">
        <f t="shared" si="7"/>
        <v>0</v>
      </c>
      <c r="BV40" s="61" t="str">
        <f t="shared" si="8"/>
        <v>0</v>
      </c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19"/>
      <c r="CH40" s="19"/>
      <c r="CI40" s="19"/>
      <c r="CJ40" s="19"/>
      <c r="CK40" s="61" t="str">
        <f t="shared" si="28"/>
        <v>0</v>
      </c>
      <c r="CL40" s="61" t="str">
        <f t="shared" si="29"/>
        <v>0</v>
      </c>
      <c r="CM40" s="19"/>
      <c r="CN40" s="19"/>
      <c r="CO40" s="19"/>
      <c r="CP40" s="19"/>
      <c r="CQ40" s="61" t="str">
        <f t="shared" si="30"/>
        <v>0</v>
      </c>
      <c r="CR40" s="24">
        <f t="shared" si="9"/>
        <v>0.1</v>
      </c>
      <c r="CS40" s="24">
        <v>0.02</v>
      </c>
      <c r="CT40" s="24"/>
    </row>
    <row r="41" spans="1:98" ht="15.75" x14ac:dyDescent="0.25">
      <c r="A41" s="14">
        <v>30</v>
      </c>
      <c r="B41" s="15" t="s">
        <v>57</v>
      </c>
      <c r="C41" s="16">
        <v>1</v>
      </c>
      <c r="D41" s="21">
        <v>113.6</v>
      </c>
      <c r="E41" s="21"/>
      <c r="F41" s="17"/>
      <c r="G41" s="18"/>
      <c r="H41" s="18"/>
      <c r="I41" s="18"/>
      <c r="J41" s="61" t="str">
        <f t="shared" si="10"/>
        <v>0</v>
      </c>
      <c r="K41" s="61" t="str">
        <f t="shared" si="11"/>
        <v>0</v>
      </c>
      <c r="L41" s="17"/>
      <c r="M41" s="18"/>
      <c r="N41" s="18"/>
      <c r="O41" s="18"/>
      <c r="P41" s="61" t="str">
        <f t="shared" si="12"/>
        <v>0</v>
      </c>
      <c r="Q41" s="61" t="str">
        <f t="shared" si="13"/>
        <v>0</v>
      </c>
      <c r="R41" s="19"/>
      <c r="S41" s="20"/>
      <c r="T41" s="20"/>
      <c r="U41" s="20"/>
      <c r="V41" s="61" t="str">
        <f t="shared" si="14"/>
        <v>0</v>
      </c>
      <c r="W41" s="61" t="str">
        <f t="shared" si="15"/>
        <v>0</v>
      </c>
      <c r="X41" s="52"/>
      <c r="Y41" s="19"/>
      <c r="Z41" s="19"/>
      <c r="AA41" s="19"/>
      <c r="AB41" s="61" t="str">
        <f t="shared" si="16"/>
        <v>0</v>
      </c>
      <c r="AC41" s="61" t="str">
        <f t="shared" si="17"/>
        <v>0</v>
      </c>
      <c r="AD41" s="20">
        <v>0.08</v>
      </c>
      <c r="AE41" s="20">
        <f t="shared" si="0"/>
        <v>9.0879999999999992</v>
      </c>
      <c r="AF41" s="24" t="e">
        <f t="shared" si="1"/>
        <v>#REF!</v>
      </c>
      <c r="AG41" s="24"/>
      <c r="AH41" s="61" t="e">
        <f t="shared" si="18"/>
        <v>#REF!</v>
      </c>
      <c r="AI41" s="61" t="e">
        <f t="shared" si="19"/>
        <v>#REF!</v>
      </c>
      <c r="AJ41" s="19"/>
      <c r="AK41" s="20"/>
      <c r="AL41" s="20"/>
      <c r="AM41" s="20"/>
      <c r="AN41" s="61" t="str">
        <f t="shared" si="20"/>
        <v>0</v>
      </c>
      <c r="AO41" s="61" t="str">
        <f t="shared" si="21"/>
        <v>0</v>
      </c>
      <c r="AP41" s="20">
        <v>0.01</v>
      </c>
      <c r="AQ41" s="20">
        <f t="shared" si="2"/>
        <v>1.1359999999999999</v>
      </c>
      <c r="AR41" s="20"/>
      <c r="AS41" s="20"/>
      <c r="AT41" s="61">
        <f t="shared" si="22"/>
        <v>1.1359999999999999</v>
      </c>
      <c r="AU41" s="61" t="str">
        <f t="shared" si="23"/>
        <v>0</v>
      </c>
      <c r="AV41" s="19"/>
      <c r="AW41" s="19"/>
      <c r="AX41" s="19"/>
      <c r="AY41" s="19"/>
      <c r="AZ41" s="61" t="str">
        <f t="shared" si="3"/>
        <v>0</v>
      </c>
      <c r="BA41" s="61" t="str">
        <f t="shared" si="4"/>
        <v>0</v>
      </c>
      <c r="BB41" s="19"/>
      <c r="BC41" s="20">
        <f t="shared" si="5"/>
        <v>0</v>
      </c>
      <c r="BD41" s="20">
        <v>0</v>
      </c>
      <c r="BE41" s="20"/>
      <c r="BF41" s="61" t="str">
        <f t="shared" si="24"/>
        <v>0</v>
      </c>
      <c r="BG41" s="61" t="str">
        <f t="shared" si="25"/>
        <v>0</v>
      </c>
      <c r="BH41" s="19"/>
      <c r="BI41" s="20"/>
      <c r="BJ41" s="20">
        <v>0</v>
      </c>
      <c r="BK41" s="20"/>
      <c r="BL41" s="61" t="str">
        <f t="shared" si="26"/>
        <v>0</v>
      </c>
      <c r="BM41" s="61" t="str">
        <f t="shared" si="27"/>
        <v>0</v>
      </c>
      <c r="BN41" s="19"/>
      <c r="BO41" s="20"/>
      <c r="BP41" s="20"/>
      <c r="BQ41" s="20"/>
      <c r="BR41" s="20"/>
      <c r="BS41" s="20"/>
      <c r="BT41" s="61">
        <f t="shared" si="6"/>
        <v>0</v>
      </c>
      <c r="BU41" s="61" t="str">
        <f t="shared" si="7"/>
        <v>0</v>
      </c>
      <c r="BV41" s="61" t="str">
        <f t="shared" si="8"/>
        <v>0</v>
      </c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19"/>
      <c r="CH41" s="19"/>
      <c r="CI41" s="19"/>
      <c r="CJ41" s="19"/>
      <c r="CK41" s="61" t="str">
        <f t="shared" si="28"/>
        <v>0</v>
      </c>
      <c r="CL41" s="61" t="str">
        <f t="shared" si="29"/>
        <v>0</v>
      </c>
      <c r="CM41" s="19"/>
      <c r="CN41" s="19"/>
      <c r="CO41" s="19"/>
      <c r="CP41" s="19"/>
      <c r="CQ41" s="61" t="str">
        <f t="shared" si="30"/>
        <v>0</v>
      </c>
      <c r="CR41" s="24">
        <f t="shared" si="9"/>
        <v>0.09</v>
      </c>
      <c r="CS41" s="24">
        <v>0.03</v>
      </c>
      <c r="CT41" s="24"/>
    </row>
    <row r="42" spans="1:98" ht="15.75" x14ac:dyDescent="0.25">
      <c r="A42" s="14">
        <v>31</v>
      </c>
      <c r="B42" s="15" t="s">
        <v>58</v>
      </c>
      <c r="C42" s="16">
        <v>1</v>
      </c>
      <c r="D42" s="21">
        <v>71.5</v>
      </c>
      <c r="E42" s="21"/>
      <c r="F42" s="17"/>
      <c r="G42" s="18"/>
      <c r="H42" s="18"/>
      <c r="I42" s="18"/>
      <c r="J42" s="61" t="str">
        <f t="shared" si="10"/>
        <v>0</v>
      </c>
      <c r="K42" s="61" t="str">
        <f t="shared" si="11"/>
        <v>0</v>
      </c>
      <c r="L42" s="17"/>
      <c r="M42" s="18"/>
      <c r="N42" s="18"/>
      <c r="O42" s="18"/>
      <c r="P42" s="61" t="str">
        <f t="shared" si="12"/>
        <v>0</v>
      </c>
      <c r="Q42" s="61" t="str">
        <f t="shared" si="13"/>
        <v>0</v>
      </c>
      <c r="R42" s="19"/>
      <c r="S42" s="20"/>
      <c r="T42" s="20"/>
      <c r="U42" s="20"/>
      <c r="V42" s="61" t="str">
        <f t="shared" si="14"/>
        <v>0</v>
      </c>
      <c r="W42" s="61" t="str">
        <f t="shared" si="15"/>
        <v>0</v>
      </c>
      <c r="X42" s="52"/>
      <c r="Y42" s="19"/>
      <c r="Z42" s="19"/>
      <c r="AA42" s="19"/>
      <c r="AB42" s="61" t="str">
        <f t="shared" si="16"/>
        <v>0</v>
      </c>
      <c r="AC42" s="61" t="str">
        <f t="shared" si="17"/>
        <v>0</v>
      </c>
      <c r="AD42" s="20">
        <v>0.08</v>
      </c>
      <c r="AE42" s="20">
        <f t="shared" si="0"/>
        <v>5.72</v>
      </c>
      <c r="AF42" s="24" t="e">
        <f t="shared" si="1"/>
        <v>#REF!</v>
      </c>
      <c r="AG42" s="24"/>
      <c r="AH42" s="61" t="e">
        <f t="shared" si="18"/>
        <v>#REF!</v>
      </c>
      <c r="AI42" s="61" t="e">
        <f t="shared" si="19"/>
        <v>#REF!</v>
      </c>
      <c r="AJ42" s="19"/>
      <c r="AK42" s="20"/>
      <c r="AL42" s="20"/>
      <c r="AM42" s="20"/>
      <c r="AN42" s="61" t="str">
        <f t="shared" si="20"/>
        <v>0</v>
      </c>
      <c r="AO42" s="61" t="str">
        <f t="shared" si="21"/>
        <v>0</v>
      </c>
      <c r="AP42" s="20">
        <v>0.04</v>
      </c>
      <c r="AQ42" s="20">
        <f t="shared" si="2"/>
        <v>2.86</v>
      </c>
      <c r="AR42" s="20"/>
      <c r="AS42" s="20"/>
      <c r="AT42" s="61">
        <f t="shared" si="22"/>
        <v>2.86</v>
      </c>
      <c r="AU42" s="61" t="str">
        <f t="shared" si="23"/>
        <v>0</v>
      </c>
      <c r="AV42" s="19"/>
      <c r="AW42" s="19"/>
      <c r="AX42" s="19"/>
      <c r="AY42" s="19"/>
      <c r="AZ42" s="61" t="str">
        <f t="shared" si="3"/>
        <v>0</v>
      </c>
      <c r="BA42" s="61" t="str">
        <f t="shared" si="4"/>
        <v>0</v>
      </c>
      <c r="BB42" s="19"/>
      <c r="BC42" s="20">
        <f t="shared" si="5"/>
        <v>0</v>
      </c>
      <c r="BD42" s="20">
        <v>0</v>
      </c>
      <c r="BE42" s="20"/>
      <c r="BF42" s="61" t="str">
        <f t="shared" si="24"/>
        <v>0</v>
      </c>
      <c r="BG42" s="61" t="str">
        <f t="shared" si="25"/>
        <v>0</v>
      </c>
      <c r="BH42" s="19"/>
      <c r="BI42" s="20"/>
      <c r="BJ42" s="20">
        <v>0</v>
      </c>
      <c r="BK42" s="20"/>
      <c r="BL42" s="61" t="str">
        <f t="shared" si="26"/>
        <v>0</v>
      </c>
      <c r="BM42" s="61" t="str">
        <f t="shared" si="27"/>
        <v>0</v>
      </c>
      <c r="BN42" s="19"/>
      <c r="BO42" s="20"/>
      <c r="BP42" s="20"/>
      <c r="BQ42" s="20"/>
      <c r="BR42" s="20"/>
      <c r="BS42" s="20"/>
      <c r="BT42" s="61">
        <f t="shared" si="6"/>
        <v>0</v>
      </c>
      <c r="BU42" s="61" t="str">
        <f t="shared" si="7"/>
        <v>0</v>
      </c>
      <c r="BV42" s="61" t="str">
        <f t="shared" si="8"/>
        <v>0</v>
      </c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19"/>
      <c r="CH42" s="19"/>
      <c r="CI42" s="19"/>
      <c r="CJ42" s="19"/>
      <c r="CK42" s="61" t="str">
        <f t="shared" si="28"/>
        <v>0</v>
      </c>
      <c r="CL42" s="61" t="str">
        <f t="shared" si="29"/>
        <v>0</v>
      </c>
      <c r="CM42" s="19"/>
      <c r="CN42" s="19"/>
      <c r="CO42" s="19"/>
      <c r="CP42" s="19"/>
      <c r="CQ42" s="61" t="str">
        <f t="shared" si="30"/>
        <v>0</v>
      </c>
      <c r="CR42" s="24">
        <f t="shared" si="9"/>
        <v>0.12</v>
      </c>
      <c r="CS42" s="24">
        <v>0.06</v>
      </c>
      <c r="CT42" s="24"/>
    </row>
    <row r="43" spans="1:98" ht="15.75" x14ac:dyDescent="0.25">
      <c r="A43" s="14">
        <v>32</v>
      </c>
      <c r="B43" s="15" t="s">
        <v>59</v>
      </c>
      <c r="C43" s="16">
        <v>1</v>
      </c>
      <c r="D43" s="62">
        <v>200.9</v>
      </c>
      <c r="E43" s="62"/>
      <c r="F43" s="17"/>
      <c r="G43" s="18"/>
      <c r="H43" s="18"/>
      <c r="I43" s="18"/>
      <c r="J43" s="61" t="str">
        <f t="shared" si="10"/>
        <v>0</v>
      </c>
      <c r="K43" s="61" t="str">
        <f t="shared" si="11"/>
        <v>0</v>
      </c>
      <c r="L43" s="17"/>
      <c r="M43" s="18"/>
      <c r="N43" s="18"/>
      <c r="O43" s="18"/>
      <c r="P43" s="61" t="str">
        <f t="shared" si="12"/>
        <v>0</v>
      </c>
      <c r="Q43" s="61" t="str">
        <f t="shared" si="13"/>
        <v>0</v>
      </c>
      <c r="R43" s="19"/>
      <c r="S43" s="20"/>
      <c r="T43" s="20"/>
      <c r="U43" s="20"/>
      <c r="V43" s="61" t="str">
        <f t="shared" si="14"/>
        <v>0</v>
      </c>
      <c r="W43" s="61" t="str">
        <f t="shared" si="15"/>
        <v>0</v>
      </c>
      <c r="X43" s="52"/>
      <c r="Y43" s="19"/>
      <c r="Z43" s="19"/>
      <c r="AA43" s="19"/>
      <c r="AB43" s="61" t="str">
        <f t="shared" si="16"/>
        <v>0</v>
      </c>
      <c r="AC43" s="61" t="str">
        <f t="shared" si="17"/>
        <v>0</v>
      </c>
      <c r="AD43" s="20">
        <v>0.08</v>
      </c>
      <c r="AE43" s="20">
        <f t="shared" si="0"/>
        <v>16.071999999999999</v>
      </c>
      <c r="AF43" s="24" t="e">
        <f t="shared" si="1"/>
        <v>#REF!</v>
      </c>
      <c r="AG43" s="24"/>
      <c r="AH43" s="61" t="e">
        <f t="shared" si="18"/>
        <v>#REF!</v>
      </c>
      <c r="AI43" s="61" t="e">
        <f t="shared" si="19"/>
        <v>#REF!</v>
      </c>
      <c r="AJ43" s="19"/>
      <c r="AK43" s="20"/>
      <c r="AL43" s="20"/>
      <c r="AM43" s="20"/>
      <c r="AN43" s="61" t="str">
        <f t="shared" si="20"/>
        <v>0</v>
      </c>
      <c r="AO43" s="61" t="str">
        <f t="shared" si="21"/>
        <v>0</v>
      </c>
      <c r="AP43" s="20">
        <v>0.04</v>
      </c>
      <c r="AQ43" s="20">
        <f t="shared" si="2"/>
        <v>8.0359999999999996</v>
      </c>
      <c r="AR43" s="20"/>
      <c r="AS43" s="20"/>
      <c r="AT43" s="61">
        <f t="shared" si="22"/>
        <v>8.0359999999999996</v>
      </c>
      <c r="AU43" s="61" t="str">
        <f t="shared" si="23"/>
        <v>0</v>
      </c>
      <c r="AV43" s="19"/>
      <c r="AW43" s="19"/>
      <c r="AX43" s="19"/>
      <c r="AY43" s="19"/>
      <c r="AZ43" s="61" t="str">
        <f t="shared" si="3"/>
        <v>0</v>
      </c>
      <c r="BA43" s="61" t="str">
        <f t="shared" si="4"/>
        <v>0</v>
      </c>
      <c r="BB43" s="19"/>
      <c r="BC43" s="20">
        <f t="shared" si="5"/>
        <v>0</v>
      </c>
      <c r="BD43" s="20">
        <v>0</v>
      </c>
      <c r="BE43" s="20"/>
      <c r="BF43" s="61" t="str">
        <f t="shared" si="24"/>
        <v>0</v>
      </c>
      <c r="BG43" s="61" t="str">
        <f t="shared" si="25"/>
        <v>0</v>
      </c>
      <c r="BH43" s="19"/>
      <c r="BI43" s="20"/>
      <c r="BJ43" s="20">
        <v>0</v>
      </c>
      <c r="BK43" s="20"/>
      <c r="BL43" s="61" t="str">
        <f t="shared" si="26"/>
        <v>0</v>
      </c>
      <c r="BM43" s="61" t="str">
        <f t="shared" si="27"/>
        <v>0</v>
      </c>
      <c r="BN43" s="19"/>
      <c r="BO43" s="20"/>
      <c r="BP43" s="20"/>
      <c r="BQ43" s="20"/>
      <c r="BR43" s="20"/>
      <c r="BS43" s="20"/>
      <c r="BT43" s="61">
        <f t="shared" si="6"/>
        <v>0</v>
      </c>
      <c r="BU43" s="61" t="str">
        <f t="shared" si="7"/>
        <v>0</v>
      </c>
      <c r="BV43" s="61" t="str">
        <f t="shared" si="8"/>
        <v>0</v>
      </c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19"/>
      <c r="CH43" s="19"/>
      <c r="CI43" s="19"/>
      <c r="CJ43" s="19"/>
      <c r="CK43" s="61" t="str">
        <f t="shared" si="28"/>
        <v>0</v>
      </c>
      <c r="CL43" s="61" t="str">
        <f t="shared" si="29"/>
        <v>0</v>
      </c>
      <c r="CM43" s="19"/>
      <c r="CN43" s="19"/>
      <c r="CO43" s="19"/>
      <c r="CP43" s="19"/>
      <c r="CQ43" s="61" t="str">
        <f t="shared" si="30"/>
        <v>0</v>
      </c>
      <c r="CR43" s="24">
        <f t="shared" si="9"/>
        <v>0.12</v>
      </c>
      <c r="CS43" s="24">
        <v>0.05</v>
      </c>
      <c r="CT43" s="24"/>
    </row>
    <row r="44" spans="1:98" ht="15.75" x14ac:dyDescent="0.25">
      <c r="A44" s="14">
        <v>33</v>
      </c>
      <c r="B44" s="15" t="s">
        <v>60</v>
      </c>
      <c r="C44" s="16">
        <v>1</v>
      </c>
      <c r="D44" s="21">
        <v>226.1</v>
      </c>
      <c r="E44" s="21"/>
      <c r="F44" s="17"/>
      <c r="G44" s="18"/>
      <c r="H44" s="18"/>
      <c r="I44" s="18"/>
      <c r="J44" s="61" t="str">
        <f t="shared" si="10"/>
        <v>0</v>
      </c>
      <c r="K44" s="61" t="str">
        <f t="shared" si="11"/>
        <v>0</v>
      </c>
      <c r="L44" s="17"/>
      <c r="M44" s="18"/>
      <c r="N44" s="18"/>
      <c r="O44" s="18"/>
      <c r="P44" s="61" t="str">
        <f t="shared" si="12"/>
        <v>0</v>
      </c>
      <c r="Q44" s="61" t="str">
        <f t="shared" si="13"/>
        <v>0</v>
      </c>
      <c r="R44" s="19"/>
      <c r="S44" s="20"/>
      <c r="T44" s="20"/>
      <c r="U44" s="20"/>
      <c r="V44" s="61" t="str">
        <f t="shared" si="14"/>
        <v>0</v>
      </c>
      <c r="W44" s="61" t="str">
        <f t="shared" si="15"/>
        <v>0</v>
      </c>
      <c r="X44" s="52"/>
      <c r="Y44" s="19"/>
      <c r="Z44" s="19"/>
      <c r="AA44" s="19"/>
      <c r="AB44" s="61" t="str">
        <f t="shared" si="16"/>
        <v>0</v>
      </c>
      <c r="AC44" s="61" t="str">
        <f t="shared" si="17"/>
        <v>0</v>
      </c>
      <c r="AD44" s="20">
        <v>0.08</v>
      </c>
      <c r="AE44" s="20">
        <f t="shared" si="0"/>
        <v>18.088000000000001</v>
      </c>
      <c r="AF44" s="24" t="e">
        <f t="shared" ref="AF44:AF75" si="31">ROUND(AE44*$AF$427,5)</f>
        <v>#REF!</v>
      </c>
      <c r="AG44" s="24"/>
      <c r="AH44" s="61" t="e">
        <f t="shared" si="18"/>
        <v>#REF!</v>
      </c>
      <c r="AI44" s="61" t="e">
        <f t="shared" si="19"/>
        <v>#REF!</v>
      </c>
      <c r="AJ44" s="19"/>
      <c r="AK44" s="20"/>
      <c r="AL44" s="20"/>
      <c r="AM44" s="20"/>
      <c r="AN44" s="61" t="str">
        <f t="shared" si="20"/>
        <v>0</v>
      </c>
      <c r="AO44" s="61" t="str">
        <f t="shared" si="21"/>
        <v>0</v>
      </c>
      <c r="AP44" s="20">
        <v>0.02</v>
      </c>
      <c r="AQ44" s="20">
        <f t="shared" si="2"/>
        <v>4.5220000000000002</v>
      </c>
      <c r="AR44" s="20"/>
      <c r="AS44" s="20"/>
      <c r="AT44" s="61">
        <f t="shared" si="22"/>
        <v>4.5220000000000002</v>
      </c>
      <c r="AU44" s="61" t="str">
        <f t="shared" si="23"/>
        <v>0</v>
      </c>
      <c r="AV44" s="19"/>
      <c r="AW44" s="19"/>
      <c r="AX44" s="19"/>
      <c r="AY44" s="19"/>
      <c r="AZ44" s="61" t="str">
        <f t="shared" si="3"/>
        <v>0</v>
      </c>
      <c r="BA44" s="61" t="str">
        <f t="shared" si="4"/>
        <v>0</v>
      </c>
      <c r="BB44" s="19"/>
      <c r="BC44" s="20">
        <f t="shared" si="5"/>
        <v>0</v>
      </c>
      <c r="BD44" s="20">
        <v>0</v>
      </c>
      <c r="BE44" s="20"/>
      <c r="BF44" s="61" t="str">
        <f t="shared" si="24"/>
        <v>0</v>
      </c>
      <c r="BG44" s="61" t="str">
        <f t="shared" si="25"/>
        <v>0</v>
      </c>
      <c r="BH44" s="19"/>
      <c r="BI44" s="20"/>
      <c r="BJ44" s="20">
        <v>0</v>
      </c>
      <c r="BK44" s="20"/>
      <c r="BL44" s="61" t="str">
        <f t="shared" si="26"/>
        <v>0</v>
      </c>
      <c r="BM44" s="61" t="str">
        <f t="shared" si="27"/>
        <v>0</v>
      </c>
      <c r="BN44" s="19"/>
      <c r="BO44" s="20"/>
      <c r="BP44" s="20"/>
      <c r="BQ44" s="20"/>
      <c r="BR44" s="20"/>
      <c r="BS44" s="20"/>
      <c r="BT44" s="61">
        <f t="shared" si="6"/>
        <v>0</v>
      </c>
      <c r="BU44" s="61" t="str">
        <f t="shared" si="7"/>
        <v>0</v>
      </c>
      <c r="BV44" s="61" t="str">
        <f t="shared" si="8"/>
        <v>0</v>
      </c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19"/>
      <c r="CH44" s="19"/>
      <c r="CI44" s="19"/>
      <c r="CJ44" s="19"/>
      <c r="CK44" s="61" t="str">
        <f t="shared" si="28"/>
        <v>0</v>
      </c>
      <c r="CL44" s="61" t="str">
        <f t="shared" si="29"/>
        <v>0</v>
      </c>
      <c r="CM44" s="19"/>
      <c r="CN44" s="19"/>
      <c r="CO44" s="19"/>
      <c r="CP44" s="19"/>
      <c r="CQ44" s="61" t="str">
        <f t="shared" si="30"/>
        <v>0</v>
      </c>
      <c r="CR44" s="24">
        <f t="shared" ref="CR44:CR75" si="32">F44+L44+R44+X44+AD44+AJ44+AP44+AV44+BB44+BH44+BN44+CG44+CM44</f>
        <v>0.1</v>
      </c>
      <c r="CS44" s="24">
        <v>0.04</v>
      </c>
      <c r="CT44" s="24"/>
    </row>
    <row r="45" spans="1:98" ht="15.75" x14ac:dyDescent="0.25">
      <c r="A45" s="14">
        <v>34</v>
      </c>
      <c r="B45" s="15" t="s">
        <v>61</v>
      </c>
      <c r="C45" s="16">
        <v>1</v>
      </c>
      <c r="D45" s="21">
        <v>169.5</v>
      </c>
      <c r="E45" s="21"/>
      <c r="F45" s="17"/>
      <c r="G45" s="18"/>
      <c r="H45" s="18"/>
      <c r="I45" s="18"/>
      <c r="J45" s="61" t="str">
        <f t="shared" si="10"/>
        <v>0</v>
      </c>
      <c r="K45" s="61" t="str">
        <f t="shared" si="11"/>
        <v>0</v>
      </c>
      <c r="L45" s="17"/>
      <c r="M45" s="18"/>
      <c r="N45" s="18"/>
      <c r="O45" s="18"/>
      <c r="P45" s="61" t="str">
        <f t="shared" si="12"/>
        <v>0</v>
      </c>
      <c r="Q45" s="61" t="str">
        <f t="shared" si="13"/>
        <v>0</v>
      </c>
      <c r="R45" s="19"/>
      <c r="S45" s="20"/>
      <c r="T45" s="20"/>
      <c r="U45" s="20"/>
      <c r="V45" s="61" t="str">
        <f t="shared" si="14"/>
        <v>0</v>
      </c>
      <c r="W45" s="61" t="str">
        <f t="shared" si="15"/>
        <v>0</v>
      </c>
      <c r="X45" s="52"/>
      <c r="Y45" s="19"/>
      <c r="Z45" s="19"/>
      <c r="AA45" s="19"/>
      <c r="AB45" s="61" t="str">
        <f t="shared" si="16"/>
        <v>0</v>
      </c>
      <c r="AC45" s="61" t="str">
        <f t="shared" si="17"/>
        <v>0</v>
      </c>
      <c r="AD45" s="20">
        <v>0.08</v>
      </c>
      <c r="AE45" s="20">
        <f t="shared" si="0"/>
        <v>13.56</v>
      </c>
      <c r="AF45" s="24" t="e">
        <f t="shared" si="31"/>
        <v>#REF!</v>
      </c>
      <c r="AG45" s="24"/>
      <c r="AH45" s="61" t="e">
        <f t="shared" si="18"/>
        <v>#REF!</v>
      </c>
      <c r="AI45" s="61" t="e">
        <f t="shared" si="19"/>
        <v>#REF!</v>
      </c>
      <c r="AJ45" s="19"/>
      <c r="AK45" s="20"/>
      <c r="AL45" s="20"/>
      <c r="AM45" s="20"/>
      <c r="AN45" s="61" t="str">
        <f t="shared" si="20"/>
        <v>0</v>
      </c>
      <c r="AO45" s="61" t="str">
        <f t="shared" si="21"/>
        <v>0</v>
      </c>
      <c r="AP45" s="20">
        <v>0.03</v>
      </c>
      <c r="AQ45" s="20">
        <f t="shared" si="2"/>
        <v>5.085</v>
      </c>
      <c r="AR45" s="20"/>
      <c r="AS45" s="20"/>
      <c r="AT45" s="61">
        <f t="shared" si="22"/>
        <v>5.085</v>
      </c>
      <c r="AU45" s="61" t="str">
        <f t="shared" si="23"/>
        <v>0</v>
      </c>
      <c r="AV45" s="19"/>
      <c r="AW45" s="19"/>
      <c r="AX45" s="19"/>
      <c r="AY45" s="19"/>
      <c r="AZ45" s="61" t="str">
        <f t="shared" si="3"/>
        <v>0</v>
      </c>
      <c r="BA45" s="61" t="str">
        <f t="shared" si="4"/>
        <v>0</v>
      </c>
      <c r="BB45" s="19"/>
      <c r="BC45" s="20">
        <f t="shared" si="5"/>
        <v>0</v>
      </c>
      <c r="BD45" s="20">
        <v>0</v>
      </c>
      <c r="BE45" s="20"/>
      <c r="BF45" s="61" t="str">
        <f t="shared" si="24"/>
        <v>0</v>
      </c>
      <c r="BG45" s="61" t="str">
        <f t="shared" si="25"/>
        <v>0</v>
      </c>
      <c r="BH45" s="19"/>
      <c r="BI45" s="20"/>
      <c r="BJ45" s="20">
        <v>0</v>
      </c>
      <c r="BK45" s="20"/>
      <c r="BL45" s="61" t="str">
        <f t="shared" si="26"/>
        <v>0</v>
      </c>
      <c r="BM45" s="61" t="str">
        <f t="shared" si="27"/>
        <v>0</v>
      </c>
      <c r="BN45" s="19"/>
      <c r="BO45" s="20"/>
      <c r="BP45" s="20"/>
      <c r="BQ45" s="20"/>
      <c r="BR45" s="20"/>
      <c r="BS45" s="20"/>
      <c r="BT45" s="61">
        <f t="shared" si="6"/>
        <v>0</v>
      </c>
      <c r="BU45" s="61" t="str">
        <f t="shared" si="7"/>
        <v>0</v>
      </c>
      <c r="BV45" s="61" t="str">
        <f t="shared" si="8"/>
        <v>0</v>
      </c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19"/>
      <c r="CH45" s="19"/>
      <c r="CI45" s="19"/>
      <c r="CJ45" s="19"/>
      <c r="CK45" s="61" t="str">
        <f t="shared" si="28"/>
        <v>0</v>
      </c>
      <c r="CL45" s="61" t="str">
        <f t="shared" si="29"/>
        <v>0</v>
      </c>
      <c r="CM45" s="19"/>
      <c r="CN45" s="19"/>
      <c r="CO45" s="19"/>
      <c r="CP45" s="19"/>
      <c r="CQ45" s="61" t="str">
        <f t="shared" si="30"/>
        <v>0</v>
      </c>
      <c r="CR45" s="24">
        <f t="shared" si="32"/>
        <v>0.11</v>
      </c>
      <c r="CS45" s="24">
        <v>0.05</v>
      </c>
      <c r="CT45" s="24"/>
    </row>
    <row r="46" spans="1:98" ht="15.75" x14ac:dyDescent="0.25">
      <c r="A46" s="14">
        <v>35</v>
      </c>
      <c r="B46" s="15" t="s">
        <v>62</v>
      </c>
      <c r="C46" s="16">
        <v>1</v>
      </c>
      <c r="D46" s="21">
        <v>82.9</v>
      </c>
      <c r="E46" s="21"/>
      <c r="F46" s="17"/>
      <c r="G46" s="18"/>
      <c r="H46" s="18"/>
      <c r="I46" s="18"/>
      <c r="J46" s="61" t="str">
        <f t="shared" si="10"/>
        <v>0</v>
      </c>
      <c r="K46" s="61" t="str">
        <f t="shared" si="11"/>
        <v>0</v>
      </c>
      <c r="L46" s="17"/>
      <c r="M46" s="18"/>
      <c r="N46" s="18"/>
      <c r="O46" s="18"/>
      <c r="P46" s="61" t="str">
        <f t="shared" si="12"/>
        <v>0</v>
      </c>
      <c r="Q46" s="61" t="str">
        <f t="shared" si="13"/>
        <v>0</v>
      </c>
      <c r="R46" s="19"/>
      <c r="S46" s="20"/>
      <c r="T46" s="20"/>
      <c r="U46" s="20"/>
      <c r="V46" s="61" t="str">
        <f t="shared" si="14"/>
        <v>0</v>
      </c>
      <c r="W46" s="61" t="str">
        <f t="shared" si="15"/>
        <v>0</v>
      </c>
      <c r="X46" s="52"/>
      <c r="Y46" s="19"/>
      <c r="Z46" s="19"/>
      <c r="AA46" s="19"/>
      <c r="AB46" s="61" t="str">
        <f t="shared" si="16"/>
        <v>0</v>
      </c>
      <c r="AC46" s="61" t="str">
        <f t="shared" si="17"/>
        <v>0</v>
      </c>
      <c r="AD46" s="20">
        <v>0.08</v>
      </c>
      <c r="AE46" s="20">
        <f t="shared" si="0"/>
        <v>6.6320000000000006</v>
      </c>
      <c r="AF46" s="24" t="e">
        <f t="shared" si="31"/>
        <v>#REF!</v>
      </c>
      <c r="AG46" s="24"/>
      <c r="AH46" s="61" t="e">
        <f t="shared" si="18"/>
        <v>#REF!</v>
      </c>
      <c r="AI46" s="61" t="e">
        <f t="shared" si="19"/>
        <v>#REF!</v>
      </c>
      <c r="AJ46" s="19"/>
      <c r="AK46" s="20"/>
      <c r="AL46" s="20"/>
      <c r="AM46" s="20"/>
      <c r="AN46" s="61" t="str">
        <f t="shared" si="20"/>
        <v>0</v>
      </c>
      <c r="AO46" s="61" t="str">
        <f t="shared" si="21"/>
        <v>0</v>
      </c>
      <c r="AP46" s="20">
        <v>0.03</v>
      </c>
      <c r="AQ46" s="20">
        <f t="shared" si="2"/>
        <v>2.4870000000000001</v>
      </c>
      <c r="AR46" s="20"/>
      <c r="AS46" s="20"/>
      <c r="AT46" s="61">
        <f t="shared" si="22"/>
        <v>2.4870000000000001</v>
      </c>
      <c r="AU46" s="61" t="str">
        <f t="shared" si="23"/>
        <v>0</v>
      </c>
      <c r="AV46" s="19"/>
      <c r="AW46" s="19"/>
      <c r="AX46" s="19"/>
      <c r="AY46" s="19"/>
      <c r="AZ46" s="61" t="str">
        <f t="shared" si="3"/>
        <v>0</v>
      </c>
      <c r="BA46" s="61" t="str">
        <f t="shared" si="4"/>
        <v>0</v>
      </c>
      <c r="BB46" s="19"/>
      <c r="BC46" s="20">
        <f t="shared" si="5"/>
        <v>0</v>
      </c>
      <c r="BD46" s="20">
        <v>0</v>
      </c>
      <c r="BE46" s="20"/>
      <c r="BF46" s="61" t="str">
        <f t="shared" si="24"/>
        <v>0</v>
      </c>
      <c r="BG46" s="61" t="str">
        <f t="shared" si="25"/>
        <v>0</v>
      </c>
      <c r="BH46" s="19"/>
      <c r="BI46" s="20"/>
      <c r="BJ46" s="20">
        <v>0</v>
      </c>
      <c r="BK46" s="20"/>
      <c r="BL46" s="61" t="str">
        <f t="shared" si="26"/>
        <v>0</v>
      </c>
      <c r="BM46" s="61" t="str">
        <f t="shared" si="27"/>
        <v>0</v>
      </c>
      <c r="BN46" s="19"/>
      <c r="BO46" s="20"/>
      <c r="BP46" s="20"/>
      <c r="BQ46" s="20"/>
      <c r="BR46" s="20"/>
      <c r="BS46" s="20"/>
      <c r="BT46" s="61">
        <f t="shared" si="6"/>
        <v>0</v>
      </c>
      <c r="BU46" s="61" t="str">
        <f t="shared" si="7"/>
        <v>0</v>
      </c>
      <c r="BV46" s="61" t="str">
        <f t="shared" si="8"/>
        <v>0</v>
      </c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19"/>
      <c r="CH46" s="19"/>
      <c r="CI46" s="19"/>
      <c r="CJ46" s="19"/>
      <c r="CK46" s="61" t="str">
        <f t="shared" si="28"/>
        <v>0</v>
      </c>
      <c r="CL46" s="61" t="str">
        <f t="shared" si="29"/>
        <v>0</v>
      </c>
      <c r="CM46" s="19"/>
      <c r="CN46" s="19"/>
      <c r="CO46" s="19"/>
      <c r="CP46" s="19"/>
      <c r="CQ46" s="61" t="str">
        <f t="shared" si="30"/>
        <v>0</v>
      </c>
      <c r="CR46" s="24">
        <f t="shared" si="32"/>
        <v>0.11</v>
      </c>
      <c r="CS46" s="24">
        <v>0.09</v>
      </c>
      <c r="CT46" s="24"/>
    </row>
    <row r="47" spans="1:98" ht="15.75" x14ac:dyDescent="0.25">
      <c r="A47" s="14">
        <v>36</v>
      </c>
      <c r="B47" s="15" t="s">
        <v>63</v>
      </c>
      <c r="C47" s="16">
        <v>1</v>
      </c>
      <c r="D47" s="21">
        <v>72.599999999999994</v>
      </c>
      <c r="E47" s="21"/>
      <c r="F47" s="17"/>
      <c r="G47" s="18"/>
      <c r="H47" s="18"/>
      <c r="I47" s="18"/>
      <c r="J47" s="61" t="str">
        <f t="shared" si="10"/>
        <v>0</v>
      </c>
      <c r="K47" s="61" t="str">
        <f t="shared" si="11"/>
        <v>0</v>
      </c>
      <c r="L47" s="17"/>
      <c r="M47" s="18"/>
      <c r="N47" s="18"/>
      <c r="O47" s="18"/>
      <c r="P47" s="61" t="str">
        <f t="shared" si="12"/>
        <v>0</v>
      </c>
      <c r="Q47" s="61" t="str">
        <f t="shared" si="13"/>
        <v>0</v>
      </c>
      <c r="R47" s="19"/>
      <c r="S47" s="20"/>
      <c r="T47" s="20"/>
      <c r="U47" s="20"/>
      <c r="V47" s="61" t="str">
        <f t="shared" si="14"/>
        <v>0</v>
      </c>
      <c r="W47" s="61" t="str">
        <f t="shared" si="15"/>
        <v>0</v>
      </c>
      <c r="X47" s="52"/>
      <c r="Y47" s="19"/>
      <c r="Z47" s="19"/>
      <c r="AA47" s="19"/>
      <c r="AB47" s="61" t="str">
        <f t="shared" si="16"/>
        <v>0</v>
      </c>
      <c r="AC47" s="61" t="str">
        <f t="shared" si="17"/>
        <v>0</v>
      </c>
      <c r="AD47" s="20">
        <v>0.08</v>
      </c>
      <c r="AE47" s="20">
        <f t="shared" si="0"/>
        <v>5.8079999999999998</v>
      </c>
      <c r="AF47" s="24" t="e">
        <f t="shared" si="31"/>
        <v>#REF!</v>
      </c>
      <c r="AG47" s="24"/>
      <c r="AH47" s="61" t="e">
        <f t="shared" si="18"/>
        <v>#REF!</v>
      </c>
      <c r="AI47" s="61" t="e">
        <f t="shared" si="19"/>
        <v>#REF!</v>
      </c>
      <c r="AJ47" s="19"/>
      <c r="AK47" s="20"/>
      <c r="AL47" s="20"/>
      <c r="AM47" s="20"/>
      <c r="AN47" s="61" t="str">
        <f t="shared" si="20"/>
        <v>0</v>
      </c>
      <c r="AO47" s="61" t="str">
        <f t="shared" si="21"/>
        <v>0</v>
      </c>
      <c r="AP47" s="20">
        <v>0.03</v>
      </c>
      <c r="AQ47" s="20">
        <f t="shared" si="2"/>
        <v>2.1779999999999999</v>
      </c>
      <c r="AR47" s="20"/>
      <c r="AS47" s="20"/>
      <c r="AT47" s="61">
        <f t="shared" si="22"/>
        <v>2.1779999999999999</v>
      </c>
      <c r="AU47" s="61" t="str">
        <f t="shared" si="23"/>
        <v>0</v>
      </c>
      <c r="AV47" s="19"/>
      <c r="AW47" s="19"/>
      <c r="AX47" s="19"/>
      <c r="AY47" s="19"/>
      <c r="AZ47" s="61" t="str">
        <f t="shared" si="3"/>
        <v>0</v>
      </c>
      <c r="BA47" s="61" t="str">
        <f t="shared" si="4"/>
        <v>0</v>
      </c>
      <c r="BB47" s="19"/>
      <c r="BC47" s="20">
        <f t="shared" si="5"/>
        <v>0</v>
      </c>
      <c r="BD47" s="20">
        <v>0</v>
      </c>
      <c r="BE47" s="20"/>
      <c r="BF47" s="61" t="str">
        <f t="shared" si="24"/>
        <v>0</v>
      </c>
      <c r="BG47" s="61" t="str">
        <f t="shared" si="25"/>
        <v>0</v>
      </c>
      <c r="BH47" s="19"/>
      <c r="BI47" s="20"/>
      <c r="BJ47" s="20">
        <v>0</v>
      </c>
      <c r="BK47" s="20"/>
      <c r="BL47" s="61" t="str">
        <f t="shared" si="26"/>
        <v>0</v>
      </c>
      <c r="BM47" s="61" t="str">
        <f t="shared" si="27"/>
        <v>0</v>
      </c>
      <c r="BN47" s="19"/>
      <c r="BO47" s="20"/>
      <c r="BP47" s="20"/>
      <c r="BQ47" s="20"/>
      <c r="BR47" s="20"/>
      <c r="BS47" s="20"/>
      <c r="BT47" s="61">
        <f t="shared" si="6"/>
        <v>0</v>
      </c>
      <c r="BU47" s="61" t="str">
        <f t="shared" si="7"/>
        <v>0</v>
      </c>
      <c r="BV47" s="61" t="str">
        <f t="shared" si="8"/>
        <v>0</v>
      </c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19"/>
      <c r="CH47" s="19"/>
      <c r="CI47" s="19"/>
      <c r="CJ47" s="19"/>
      <c r="CK47" s="61" t="str">
        <f t="shared" si="28"/>
        <v>0</v>
      </c>
      <c r="CL47" s="61" t="str">
        <f t="shared" si="29"/>
        <v>0</v>
      </c>
      <c r="CM47" s="19"/>
      <c r="CN47" s="19"/>
      <c r="CO47" s="19"/>
      <c r="CP47" s="19"/>
      <c r="CQ47" s="61" t="str">
        <f t="shared" si="30"/>
        <v>0</v>
      </c>
      <c r="CR47" s="24">
        <f t="shared" si="32"/>
        <v>0.11</v>
      </c>
      <c r="CS47" s="24">
        <v>0.08</v>
      </c>
      <c r="CT47" s="24"/>
    </row>
    <row r="48" spans="1:98" ht="25.5" x14ac:dyDescent="0.25">
      <c r="A48" s="14">
        <v>37</v>
      </c>
      <c r="B48" s="30" t="s">
        <v>448</v>
      </c>
      <c r="C48" s="16">
        <v>1</v>
      </c>
      <c r="D48" s="21">
        <v>391.9</v>
      </c>
      <c r="E48" s="21"/>
      <c r="F48" s="17"/>
      <c r="G48" s="18"/>
      <c r="H48" s="18"/>
      <c r="I48" s="18"/>
      <c r="J48" s="61" t="str">
        <f t="shared" si="10"/>
        <v>0</v>
      </c>
      <c r="K48" s="61" t="str">
        <f t="shared" si="11"/>
        <v>0</v>
      </c>
      <c r="L48" s="17"/>
      <c r="M48" s="18"/>
      <c r="N48" s="18"/>
      <c r="O48" s="18"/>
      <c r="P48" s="61" t="str">
        <f t="shared" si="12"/>
        <v>0</v>
      </c>
      <c r="Q48" s="61" t="str">
        <f t="shared" si="13"/>
        <v>0</v>
      </c>
      <c r="R48" s="19"/>
      <c r="S48" s="20"/>
      <c r="T48" s="20"/>
      <c r="U48" s="20"/>
      <c r="V48" s="61" t="str">
        <f t="shared" si="14"/>
        <v>0</v>
      </c>
      <c r="W48" s="61" t="str">
        <f t="shared" si="15"/>
        <v>0</v>
      </c>
      <c r="X48" s="52"/>
      <c r="Y48" s="19"/>
      <c r="Z48" s="19"/>
      <c r="AA48" s="19"/>
      <c r="AB48" s="61" t="str">
        <f t="shared" si="16"/>
        <v>0</v>
      </c>
      <c r="AC48" s="61" t="str">
        <f t="shared" si="17"/>
        <v>0</v>
      </c>
      <c r="AD48" s="20">
        <v>0.08</v>
      </c>
      <c r="AE48" s="20">
        <f t="shared" si="0"/>
        <v>31.352</v>
      </c>
      <c r="AF48" s="24" t="e">
        <f t="shared" si="31"/>
        <v>#REF!</v>
      </c>
      <c r="AG48" s="24"/>
      <c r="AH48" s="61" t="e">
        <f t="shared" si="18"/>
        <v>#REF!</v>
      </c>
      <c r="AI48" s="61" t="e">
        <f t="shared" si="19"/>
        <v>#REF!</v>
      </c>
      <c r="AJ48" s="19"/>
      <c r="AK48" s="20"/>
      <c r="AL48" s="20"/>
      <c r="AM48" s="20"/>
      <c r="AN48" s="61" t="str">
        <f t="shared" si="20"/>
        <v>0</v>
      </c>
      <c r="AO48" s="61" t="str">
        <f t="shared" si="21"/>
        <v>0</v>
      </c>
      <c r="AP48" s="20">
        <v>0.02</v>
      </c>
      <c r="AQ48" s="20">
        <f t="shared" si="2"/>
        <v>7.8380000000000001</v>
      </c>
      <c r="AR48" s="20"/>
      <c r="AS48" s="20"/>
      <c r="AT48" s="61">
        <f t="shared" si="22"/>
        <v>7.8380000000000001</v>
      </c>
      <c r="AU48" s="61" t="str">
        <f t="shared" si="23"/>
        <v>0</v>
      </c>
      <c r="AV48" s="19"/>
      <c r="AW48" s="19"/>
      <c r="AX48" s="19"/>
      <c r="AY48" s="19"/>
      <c r="AZ48" s="61" t="str">
        <f t="shared" si="3"/>
        <v>0</v>
      </c>
      <c r="BA48" s="61" t="str">
        <f t="shared" si="4"/>
        <v>0</v>
      </c>
      <c r="BB48" s="20">
        <v>0.03</v>
      </c>
      <c r="BC48" s="20">
        <f t="shared" si="5"/>
        <v>11.757</v>
      </c>
      <c r="BD48" s="20">
        <v>40.32</v>
      </c>
      <c r="BE48" s="20"/>
      <c r="BF48" s="61" t="str">
        <f t="shared" si="24"/>
        <v>0</v>
      </c>
      <c r="BG48" s="61">
        <f t="shared" si="25"/>
        <v>-28.563000000000002</v>
      </c>
      <c r="BH48" s="19"/>
      <c r="BI48" s="20"/>
      <c r="BJ48" s="20">
        <v>0</v>
      </c>
      <c r="BK48" s="20"/>
      <c r="BL48" s="61" t="str">
        <f t="shared" si="26"/>
        <v>0</v>
      </c>
      <c r="BM48" s="61" t="str">
        <f t="shared" si="27"/>
        <v>0</v>
      </c>
      <c r="BN48" s="19"/>
      <c r="BO48" s="20"/>
      <c r="BP48" s="20"/>
      <c r="BQ48" s="20"/>
      <c r="BR48" s="20"/>
      <c r="BS48" s="20"/>
      <c r="BT48" s="61">
        <f t="shared" si="6"/>
        <v>0</v>
      </c>
      <c r="BU48" s="61" t="str">
        <f t="shared" si="7"/>
        <v>0</v>
      </c>
      <c r="BV48" s="61" t="str">
        <f t="shared" si="8"/>
        <v>0</v>
      </c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19"/>
      <c r="CH48" s="19"/>
      <c r="CI48" s="19"/>
      <c r="CJ48" s="19"/>
      <c r="CK48" s="61" t="str">
        <f t="shared" si="28"/>
        <v>0</v>
      </c>
      <c r="CL48" s="61" t="str">
        <f t="shared" si="29"/>
        <v>0</v>
      </c>
      <c r="CM48" s="19"/>
      <c r="CN48" s="19"/>
      <c r="CO48" s="19"/>
      <c r="CP48" s="19"/>
      <c r="CQ48" s="61" t="str">
        <f t="shared" si="30"/>
        <v>0</v>
      </c>
      <c r="CR48" s="24">
        <f t="shared" si="32"/>
        <v>0.13</v>
      </c>
      <c r="CS48" s="24">
        <v>0.23</v>
      </c>
      <c r="CT48" s="24"/>
    </row>
    <row r="49" spans="1:98" ht="15.75" x14ac:dyDescent="0.25">
      <c r="A49" s="14">
        <v>38</v>
      </c>
      <c r="B49" s="15" t="s">
        <v>64</v>
      </c>
      <c r="C49" s="16">
        <v>1</v>
      </c>
      <c r="D49" s="21">
        <v>128.19999999999999</v>
      </c>
      <c r="E49" s="21"/>
      <c r="F49" s="17"/>
      <c r="G49" s="18"/>
      <c r="H49" s="18"/>
      <c r="I49" s="18"/>
      <c r="J49" s="61" t="str">
        <f t="shared" si="10"/>
        <v>0</v>
      </c>
      <c r="K49" s="61" t="str">
        <f t="shared" si="11"/>
        <v>0</v>
      </c>
      <c r="L49" s="17"/>
      <c r="M49" s="18"/>
      <c r="N49" s="18"/>
      <c r="O49" s="18"/>
      <c r="P49" s="61" t="str">
        <f t="shared" si="12"/>
        <v>0</v>
      </c>
      <c r="Q49" s="61" t="str">
        <f t="shared" si="13"/>
        <v>0</v>
      </c>
      <c r="R49" s="19"/>
      <c r="S49" s="20"/>
      <c r="T49" s="20"/>
      <c r="U49" s="20"/>
      <c r="V49" s="61" t="str">
        <f t="shared" si="14"/>
        <v>0</v>
      </c>
      <c r="W49" s="61" t="str">
        <f t="shared" si="15"/>
        <v>0</v>
      </c>
      <c r="X49" s="52"/>
      <c r="Y49" s="19"/>
      <c r="Z49" s="19"/>
      <c r="AA49" s="19"/>
      <c r="AB49" s="61" t="str">
        <f t="shared" si="16"/>
        <v>0</v>
      </c>
      <c r="AC49" s="61" t="str">
        <f t="shared" si="17"/>
        <v>0</v>
      </c>
      <c r="AD49" s="20">
        <v>0.08</v>
      </c>
      <c r="AE49" s="20">
        <f t="shared" si="0"/>
        <v>10.255999999999998</v>
      </c>
      <c r="AF49" s="24" t="e">
        <f t="shared" si="31"/>
        <v>#REF!</v>
      </c>
      <c r="AG49" s="24"/>
      <c r="AH49" s="61" t="e">
        <f t="shared" si="18"/>
        <v>#REF!</v>
      </c>
      <c r="AI49" s="61" t="e">
        <f t="shared" si="19"/>
        <v>#REF!</v>
      </c>
      <c r="AJ49" s="19"/>
      <c r="AK49" s="20"/>
      <c r="AL49" s="20"/>
      <c r="AM49" s="20"/>
      <c r="AN49" s="61" t="str">
        <f t="shared" si="20"/>
        <v>0</v>
      </c>
      <c r="AO49" s="61" t="str">
        <f t="shared" si="21"/>
        <v>0</v>
      </c>
      <c r="AP49" s="20">
        <v>0.01</v>
      </c>
      <c r="AQ49" s="20">
        <f t="shared" si="2"/>
        <v>1.2819999999999998</v>
      </c>
      <c r="AR49" s="20"/>
      <c r="AS49" s="20"/>
      <c r="AT49" s="61">
        <f t="shared" si="22"/>
        <v>1.2819999999999998</v>
      </c>
      <c r="AU49" s="61" t="str">
        <f t="shared" si="23"/>
        <v>0</v>
      </c>
      <c r="AV49" s="19"/>
      <c r="AW49" s="19"/>
      <c r="AX49" s="19"/>
      <c r="AY49" s="19"/>
      <c r="AZ49" s="61" t="str">
        <f t="shared" si="3"/>
        <v>0</v>
      </c>
      <c r="BA49" s="61" t="str">
        <f t="shared" si="4"/>
        <v>0</v>
      </c>
      <c r="BB49" s="20"/>
      <c r="BC49" s="20">
        <f t="shared" si="5"/>
        <v>0</v>
      </c>
      <c r="BD49" s="20">
        <v>0</v>
      </c>
      <c r="BE49" s="20"/>
      <c r="BF49" s="61" t="str">
        <f t="shared" si="24"/>
        <v>0</v>
      </c>
      <c r="BG49" s="61" t="str">
        <f t="shared" si="25"/>
        <v>0</v>
      </c>
      <c r="BH49" s="19"/>
      <c r="BI49" s="20"/>
      <c r="BJ49" s="20">
        <v>0</v>
      </c>
      <c r="BK49" s="20"/>
      <c r="BL49" s="61" t="str">
        <f t="shared" si="26"/>
        <v>0</v>
      </c>
      <c r="BM49" s="61" t="str">
        <f t="shared" si="27"/>
        <v>0</v>
      </c>
      <c r="BN49" s="19"/>
      <c r="BO49" s="20"/>
      <c r="BP49" s="20"/>
      <c r="BQ49" s="20"/>
      <c r="BR49" s="20"/>
      <c r="BS49" s="20"/>
      <c r="BT49" s="61">
        <f t="shared" si="6"/>
        <v>0</v>
      </c>
      <c r="BU49" s="61" t="str">
        <f t="shared" si="7"/>
        <v>0</v>
      </c>
      <c r="BV49" s="61" t="str">
        <f t="shared" si="8"/>
        <v>0</v>
      </c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19"/>
      <c r="CH49" s="19"/>
      <c r="CI49" s="19"/>
      <c r="CJ49" s="19"/>
      <c r="CK49" s="61" t="str">
        <f t="shared" si="28"/>
        <v>0</v>
      </c>
      <c r="CL49" s="61" t="str">
        <f t="shared" si="29"/>
        <v>0</v>
      </c>
      <c r="CM49" s="19"/>
      <c r="CN49" s="19"/>
      <c r="CO49" s="19"/>
      <c r="CP49" s="19"/>
      <c r="CQ49" s="61" t="str">
        <f t="shared" si="30"/>
        <v>0</v>
      </c>
      <c r="CR49" s="24">
        <f t="shared" si="32"/>
        <v>0.09</v>
      </c>
      <c r="CS49" s="24">
        <v>0.02</v>
      </c>
      <c r="CT49" s="24"/>
    </row>
    <row r="50" spans="1:98" ht="25.5" x14ac:dyDescent="0.25">
      <c r="A50" s="14">
        <v>39</v>
      </c>
      <c r="B50" s="30" t="s">
        <v>449</v>
      </c>
      <c r="C50" s="16">
        <v>1</v>
      </c>
      <c r="D50" s="21">
        <v>194.4</v>
      </c>
      <c r="E50" s="21"/>
      <c r="F50" s="17"/>
      <c r="G50" s="18"/>
      <c r="H50" s="18"/>
      <c r="I50" s="18"/>
      <c r="J50" s="61" t="str">
        <f t="shared" si="10"/>
        <v>0</v>
      </c>
      <c r="K50" s="61" t="str">
        <f t="shared" si="11"/>
        <v>0</v>
      </c>
      <c r="L50" s="17"/>
      <c r="M50" s="18"/>
      <c r="N50" s="18"/>
      <c r="O50" s="18"/>
      <c r="P50" s="61" t="str">
        <f t="shared" si="12"/>
        <v>0</v>
      </c>
      <c r="Q50" s="61" t="str">
        <f t="shared" si="13"/>
        <v>0</v>
      </c>
      <c r="R50" s="19"/>
      <c r="S50" s="20"/>
      <c r="T50" s="20"/>
      <c r="U50" s="20"/>
      <c r="V50" s="61" t="str">
        <f t="shared" si="14"/>
        <v>0</v>
      </c>
      <c r="W50" s="61" t="str">
        <f t="shared" si="15"/>
        <v>0</v>
      </c>
      <c r="X50" s="52"/>
      <c r="Y50" s="19"/>
      <c r="Z50" s="19"/>
      <c r="AA50" s="19"/>
      <c r="AB50" s="61" t="str">
        <f t="shared" si="16"/>
        <v>0</v>
      </c>
      <c r="AC50" s="61" t="str">
        <f t="shared" si="17"/>
        <v>0</v>
      </c>
      <c r="AD50" s="20">
        <v>0.08</v>
      </c>
      <c r="AE50" s="20">
        <f t="shared" si="0"/>
        <v>15.552000000000001</v>
      </c>
      <c r="AF50" s="24" t="e">
        <f t="shared" si="31"/>
        <v>#REF!</v>
      </c>
      <c r="AG50" s="24"/>
      <c r="AH50" s="61" t="e">
        <f t="shared" si="18"/>
        <v>#REF!</v>
      </c>
      <c r="AI50" s="61" t="e">
        <f t="shared" si="19"/>
        <v>#REF!</v>
      </c>
      <c r="AJ50" s="19"/>
      <c r="AK50" s="20"/>
      <c r="AL50" s="20"/>
      <c r="AM50" s="20"/>
      <c r="AN50" s="61" t="str">
        <f t="shared" si="20"/>
        <v>0</v>
      </c>
      <c r="AO50" s="61" t="str">
        <f t="shared" si="21"/>
        <v>0</v>
      </c>
      <c r="AP50" s="20">
        <v>0.03</v>
      </c>
      <c r="AQ50" s="20">
        <f t="shared" si="2"/>
        <v>5.8319999999999999</v>
      </c>
      <c r="AR50" s="20"/>
      <c r="AS50" s="20"/>
      <c r="AT50" s="61">
        <f t="shared" si="22"/>
        <v>5.8319999999999999</v>
      </c>
      <c r="AU50" s="61" t="str">
        <f t="shared" si="23"/>
        <v>0</v>
      </c>
      <c r="AV50" s="19"/>
      <c r="AW50" s="19"/>
      <c r="AX50" s="19"/>
      <c r="AY50" s="19"/>
      <c r="AZ50" s="61" t="str">
        <f t="shared" si="3"/>
        <v>0</v>
      </c>
      <c r="BA50" s="61" t="str">
        <f t="shared" si="4"/>
        <v>0</v>
      </c>
      <c r="BB50" s="20">
        <v>0.05</v>
      </c>
      <c r="BC50" s="20">
        <f t="shared" si="5"/>
        <v>9.7200000000000006</v>
      </c>
      <c r="BD50" s="20">
        <v>1.68</v>
      </c>
      <c r="BE50" s="20"/>
      <c r="BF50" s="61">
        <f t="shared" si="24"/>
        <v>8.0400000000000009</v>
      </c>
      <c r="BG50" s="61" t="str">
        <f t="shared" si="25"/>
        <v>0</v>
      </c>
      <c r="BH50" s="19"/>
      <c r="BI50" s="20"/>
      <c r="BJ50" s="20">
        <v>0</v>
      </c>
      <c r="BK50" s="20"/>
      <c r="BL50" s="61" t="str">
        <f t="shared" si="26"/>
        <v>0</v>
      </c>
      <c r="BM50" s="61" t="str">
        <f t="shared" si="27"/>
        <v>0</v>
      </c>
      <c r="BN50" s="19"/>
      <c r="BO50" s="20"/>
      <c r="BP50" s="20"/>
      <c r="BQ50" s="20"/>
      <c r="BR50" s="20"/>
      <c r="BS50" s="20"/>
      <c r="BT50" s="61">
        <f t="shared" si="6"/>
        <v>0</v>
      </c>
      <c r="BU50" s="61" t="str">
        <f t="shared" si="7"/>
        <v>0</v>
      </c>
      <c r="BV50" s="61" t="str">
        <f t="shared" si="8"/>
        <v>0</v>
      </c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19"/>
      <c r="CH50" s="19"/>
      <c r="CI50" s="19"/>
      <c r="CJ50" s="19"/>
      <c r="CK50" s="61" t="str">
        <f t="shared" si="28"/>
        <v>0</v>
      </c>
      <c r="CL50" s="61" t="str">
        <f t="shared" si="29"/>
        <v>0</v>
      </c>
      <c r="CM50" s="19"/>
      <c r="CN50" s="19"/>
      <c r="CO50" s="19"/>
      <c r="CP50" s="19"/>
      <c r="CQ50" s="61" t="str">
        <f t="shared" si="30"/>
        <v>0</v>
      </c>
      <c r="CR50" s="24">
        <f t="shared" si="32"/>
        <v>0.16</v>
      </c>
      <c r="CS50" s="24">
        <v>7.0000000000000007E-2</v>
      </c>
      <c r="CT50" s="24"/>
    </row>
    <row r="51" spans="1:98" ht="15.75" x14ac:dyDescent="0.25">
      <c r="A51" s="14">
        <v>40</v>
      </c>
      <c r="B51" s="15" t="s">
        <v>65</v>
      </c>
      <c r="C51" s="16">
        <v>1</v>
      </c>
      <c r="D51" s="21">
        <v>153.19999999999999</v>
      </c>
      <c r="E51" s="21"/>
      <c r="F51" s="17"/>
      <c r="G51" s="18"/>
      <c r="H51" s="18"/>
      <c r="I51" s="18"/>
      <c r="J51" s="61" t="str">
        <f t="shared" si="10"/>
        <v>0</v>
      </c>
      <c r="K51" s="61" t="str">
        <f t="shared" si="11"/>
        <v>0</v>
      </c>
      <c r="L51" s="17"/>
      <c r="M51" s="18"/>
      <c r="N51" s="18"/>
      <c r="O51" s="18"/>
      <c r="P51" s="61" t="str">
        <f t="shared" si="12"/>
        <v>0</v>
      </c>
      <c r="Q51" s="61" t="str">
        <f t="shared" si="13"/>
        <v>0</v>
      </c>
      <c r="R51" s="19"/>
      <c r="S51" s="20"/>
      <c r="T51" s="20"/>
      <c r="U51" s="20"/>
      <c r="V51" s="61" t="str">
        <f t="shared" si="14"/>
        <v>0</v>
      </c>
      <c r="W51" s="61" t="str">
        <f t="shared" si="15"/>
        <v>0</v>
      </c>
      <c r="X51" s="52"/>
      <c r="Y51" s="19"/>
      <c r="Z51" s="19"/>
      <c r="AA51" s="19"/>
      <c r="AB51" s="61" t="str">
        <f t="shared" si="16"/>
        <v>0</v>
      </c>
      <c r="AC51" s="61" t="str">
        <f t="shared" si="17"/>
        <v>0</v>
      </c>
      <c r="AD51" s="20">
        <v>0.08</v>
      </c>
      <c r="AE51" s="20">
        <f t="shared" si="0"/>
        <v>12.256</v>
      </c>
      <c r="AF51" s="24" t="e">
        <f t="shared" si="31"/>
        <v>#REF!</v>
      </c>
      <c r="AG51" s="24"/>
      <c r="AH51" s="61" t="e">
        <f t="shared" si="18"/>
        <v>#REF!</v>
      </c>
      <c r="AI51" s="61" t="e">
        <f t="shared" si="19"/>
        <v>#REF!</v>
      </c>
      <c r="AJ51" s="19"/>
      <c r="AK51" s="20"/>
      <c r="AL51" s="20"/>
      <c r="AM51" s="20"/>
      <c r="AN51" s="61" t="str">
        <f t="shared" si="20"/>
        <v>0</v>
      </c>
      <c r="AO51" s="61" t="str">
        <f t="shared" si="21"/>
        <v>0</v>
      </c>
      <c r="AP51" s="20">
        <v>0.04</v>
      </c>
      <c r="AQ51" s="20">
        <f t="shared" si="2"/>
        <v>6.1280000000000001</v>
      </c>
      <c r="AR51" s="20"/>
      <c r="AS51" s="20"/>
      <c r="AT51" s="61">
        <f t="shared" si="22"/>
        <v>6.1280000000000001</v>
      </c>
      <c r="AU51" s="61" t="str">
        <f t="shared" si="23"/>
        <v>0</v>
      </c>
      <c r="AV51" s="19"/>
      <c r="AW51" s="19"/>
      <c r="AX51" s="19"/>
      <c r="AY51" s="19"/>
      <c r="AZ51" s="61" t="str">
        <f t="shared" si="3"/>
        <v>0</v>
      </c>
      <c r="BA51" s="61" t="str">
        <f t="shared" si="4"/>
        <v>0</v>
      </c>
      <c r="BB51" s="19"/>
      <c r="BC51" s="20">
        <f t="shared" si="5"/>
        <v>0</v>
      </c>
      <c r="BD51" s="20">
        <v>0</v>
      </c>
      <c r="BE51" s="20"/>
      <c r="BF51" s="61" t="str">
        <f t="shared" si="24"/>
        <v>0</v>
      </c>
      <c r="BG51" s="61" t="str">
        <f t="shared" si="25"/>
        <v>0</v>
      </c>
      <c r="BH51" s="19"/>
      <c r="BI51" s="20"/>
      <c r="BJ51" s="20">
        <v>0</v>
      </c>
      <c r="BK51" s="20"/>
      <c r="BL51" s="61" t="str">
        <f t="shared" si="26"/>
        <v>0</v>
      </c>
      <c r="BM51" s="61" t="str">
        <f t="shared" si="27"/>
        <v>0</v>
      </c>
      <c r="BN51" s="19"/>
      <c r="BO51" s="20"/>
      <c r="BP51" s="20"/>
      <c r="BQ51" s="20"/>
      <c r="BR51" s="20"/>
      <c r="BS51" s="20"/>
      <c r="BT51" s="61">
        <f t="shared" si="6"/>
        <v>0</v>
      </c>
      <c r="BU51" s="61" t="str">
        <f t="shared" si="7"/>
        <v>0</v>
      </c>
      <c r="BV51" s="61" t="str">
        <f t="shared" si="8"/>
        <v>0</v>
      </c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19"/>
      <c r="CH51" s="19"/>
      <c r="CI51" s="19"/>
      <c r="CJ51" s="19"/>
      <c r="CK51" s="61" t="str">
        <f t="shared" si="28"/>
        <v>0</v>
      </c>
      <c r="CL51" s="61" t="str">
        <f t="shared" si="29"/>
        <v>0</v>
      </c>
      <c r="CM51" s="19"/>
      <c r="CN51" s="19"/>
      <c r="CO51" s="19"/>
      <c r="CP51" s="19"/>
      <c r="CQ51" s="61" t="str">
        <f t="shared" si="30"/>
        <v>0</v>
      </c>
      <c r="CR51" s="24">
        <f t="shared" si="32"/>
        <v>0.12</v>
      </c>
      <c r="CS51" s="24">
        <v>0.04</v>
      </c>
      <c r="CT51" s="24"/>
    </row>
    <row r="52" spans="1:98" ht="15.75" x14ac:dyDescent="0.25">
      <c r="A52" s="14">
        <v>41</v>
      </c>
      <c r="B52" s="15" t="s">
        <v>66</v>
      </c>
      <c r="C52" s="16">
        <v>1</v>
      </c>
      <c r="D52" s="21">
        <v>150.30000000000001</v>
      </c>
      <c r="E52" s="21"/>
      <c r="F52" s="17"/>
      <c r="G52" s="18"/>
      <c r="H52" s="18"/>
      <c r="I52" s="18"/>
      <c r="J52" s="61" t="str">
        <f t="shared" si="10"/>
        <v>0</v>
      </c>
      <c r="K52" s="61" t="str">
        <f t="shared" si="11"/>
        <v>0</v>
      </c>
      <c r="L52" s="17"/>
      <c r="M52" s="18"/>
      <c r="N52" s="18"/>
      <c r="O52" s="18"/>
      <c r="P52" s="61" t="str">
        <f t="shared" si="12"/>
        <v>0</v>
      </c>
      <c r="Q52" s="61" t="str">
        <f t="shared" si="13"/>
        <v>0</v>
      </c>
      <c r="R52" s="19"/>
      <c r="S52" s="20"/>
      <c r="T52" s="20"/>
      <c r="U52" s="20"/>
      <c r="V52" s="61" t="str">
        <f t="shared" si="14"/>
        <v>0</v>
      </c>
      <c r="W52" s="61" t="str">
        <f t="shared" si="15"/>
        <v>0</v>
      </c>
      <c r="X52" s="52"/>
      <c r="Y52" s="19"/>
      <c r="Z52" s="19"/>
      <c r="AA52" s="19"/>
      <c r="AB52" s="61" t="str">
        <f t="shared" si="16"/>
        <v>0</v>
      </c>
      <c r="AC52" s="61" t="str">
        <f t="shared" si="17"/>
        <v>0</v>
      </c>
      <c r="AD52" s="20">
        <v>0.08</v>
      </c>
      <c r="AE52" s="20">
        <f t="shared" si="0"/>
        <v>12.024000000000001</v>
      </c>
      <c r="AF52" s="24" t="e">
        <f t="shared" si="31"/>
        <v>#REF!</v>
      </c>
      <c r="AG52" s="24"/>
      <c r="AH52" s="61" t="e">
        <f t="shared" si="18"/>
        <v>#REF!</v>
      </c>
      <c r="AI52" s="61" t="e">
        <f t="shared" si="19"/>
        <v>#REF!</v>
      </c>
      <c r="AJ52" s="19"/>
      <c r="AK52" s="20"/>
      <c r="AL52" s="20"/>
      <c r="AM52" s="20"/>
      <c r="AN52" s="61" t="str">
        <f t="shared" si="20"/>
        <v>0</v>
      </c>
      <c r="AO52" s="61" t="str">
        <f t="shared" si="21"/>
        <v>0</v>
      </c>
      <c r="AP52" s="20">
        <v>0.04</v>
      </c>
      <c r="AQ52" s="20">
        <f t="shared" si="2"/>
        <v>6.0120000000000005</v>
      </c>
      <c r="AR52" s="20"/>
      <c r="AS52" s="20"/>
      <c r="AT52" s="61">
        <f t="shared" si="22"/>
        <v>6.0120000000000005</v>
      </c>
      <c r="AU52" s="61" t="str">
        <f t="shared" si="23"/>
        <v>0</v>
      </c>
      <c r="AV52" s="19"/>
      <c r="AW52" s="19"/>
      <c r="AX52" s="19"/>
      <c r="AY52" s="19"/>
      <c r="AZ52" s="61" t="str">
        <f t="shared" si="3"/>
        <v>0</v>
      </c>
      <c r="BA52" s="61" t="str">
        <f t="shared" si="4"/>
        <v>0</v>
      </c>
      <c r="BB52" s="19"/>
      <c r="BC52" s="20">
        <f t="shared" si="5"/>
        <v>0</v>
      </c>
      <c r="BD52" s="20">
        <v>0</v>
      </c>
      <c r="BE52" s="20"/>
      <c r="BF52" s="61" t="str">
        <f t="shared" si="24"/>
        <v>0</v>
      </c>
      <c r="BG52" s="61" t="str">
        <f t="shared" si="25"/>
        <v>0</v>
      </c>
      <c r="BH52" s="19"/>
      <c r="BI52" s="20"/>
      <c r="BJ52" s="20">
        <v>0</v>
      </c>
      <c r="BK52" s="20"/>
      <c r="BL52" s="61" t="str">
        <f t="shared" si="26"/>
        <v>0</v>
      </c>
      <c r="BM52" s="61" t="str">
        <f t="shared" si="27"/>
        <v>0</v>
      </c>
      <c r="BN52" s="19"/>
      <c r="BO52" s="20"/>
      <c r="BP52" s="20"/>
      <c r="BQ52" s="20"/>
      <c r="BR52" s="20"/>
      <c r="BS52" s="20"/>
      <c r="BT52" s="61">
        <f t="shared" si="6"/>
        <v>0</v>
      </c>
      <c r="BU52" s="61" t="str">
        <f t="shared" si="7"/>
        <v>0</v>
      </c>
      <c r="BV52" s="61" t="str">
        <f t="shared" si="8"/>
        <v>0</v>
      </c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19"/>
      <c r="CH52" s="19"/>
      <c r="CI52" s="19"/>
      <c r="CJ52" s="19"/>
      <c r="CK52" s="61" t="str">
        <f t="shared" si="28"/>
        <v>0</v>
      </c>
      <c r="CL52" s="61" t="str">
        <f t="shared" si="29"/>
        <v>0</v>
      </c>
      <c r="CM52" s="19"/>
      <c r="CN52" s="19"/>
      <c r="CO52" s="19"/>
      <c r="CP52" s="19"/>
      <c r="CQ52" s="61" t="str">
        <f t="shared" si="30"/>
        <v>0</v>
      </c>
      <c r="CR52" s="24">
        <f t="shared" si="32"/>
        <v>0.12</v>
      </c>
      <c r="CS52" s="24">
        <v>0.06</v>
      </c>
      <c r="CT52" s="24"/>
    </row>
    <row r="53" spans="1:98" ht="15.75" x14ac:dyDescent="0.25">
      <c r="A53" s="14">
        <v>42</v>
      </c>
      <c r="B53" s="15" t="s">
        <v>67</v>
      </c>
      <c r="C53" s="16">
        <v>1</v>
      </c>
      <c r="D53" s="21">
        <v>68.2</v>
      </c>
      <c r="E53" s="21"/>
      <c r="F53" s="17"/>
      <c r="G53" s="18"/>
      <c r="H53" s="18"/>
      <c r="I53" s="18"/>
      <c r="J53" s="61" t="str">
        <f t="shared" si="10"/>
        <v>0</v>
      </c>
      <c r="K53" s="61" t="str">
        <f t="shared" si="11"/>
        <v>0</v>
      </c>
      <c r="L53" s="17"/>
      <c r="M53" s="18"/>
      <c r="N53" s="18"/>
      <c r="O53" s="18"/>
      <c r="P53" s="61" t="str">
        <f t="shared" si="12"/>
        <v>0</v>
      </c>
      <c r="Q53" s="61" t="str">
        <f t="shared" si="13"/>
        <v>0</v>
      </c>
      <c r="R53" s="19"/>
      <c r="S53" s="20"/>
      <c r="T53" s="20"/>
      <c r="U53" s="20"/>
      <c r="V53" s="61" t="str">
        <f t="shared" si="14"/>
        <v>0</v>
      </c>
      <c r="W53" s="61" t="str">
        <f t="shared" si="15"/>
        <v>0</v>
      </c>
      <c r="X53" s="52"/>
      <c r="Y53" s="19"/>
      <c r="Z53" s="19"/>
      <c r="AA53" s="19"/>
      <c r="AB53" s="61" t="str">
        <f t="shared" si="16"/>
        <v>0</v>
      </c>
      <c r="AC53" s="61" t="str">
        <f t="shared" si="17"/>
        <v>0</v>
      </c>
      <c r="AD53" s="20">
        <v>0.08</v>
      </c>
      <c r="AE53" s="20">
        <f t="shared" si="0"/>
        <v>5.4560000000000004</v>
      </c>
      <c r="AF53" s="24" t="e">
        <f t="shared" si="31"/>
        <v>#REF!</v>
      </c>
      <c r="AG53" s="24"/>
      <c r="AH53" s="61" t="e">
        <f t="shared" si="18"/>
        <v>#REF!</v>
      </c>
      <c r="AI53" s="61" t="e">
        <f t="shared" si="19"/>
        <v>#REF!</v>
      </c>
      <c r="AJ53" s="19"/>
      <c r="AK53" s="20"/>
      <c r="AL53" s="20"/>
      <c r="AM53" s="20"/>
      <c r="AN53" s="61" t="str">
        <f t="shared" si="20"/>
        <v>0</v>
      </c>
      <c r="AO53" s="61" t="str">
        <f t="shared" si="21"/>
        <v>0</v>
      </c>
      <c r="AP53" s="20">
        <v>0.04</v>
      </c>
      <c r="AQ53" s="20">
        <f t="shared" si="2"/>
        <v>2.7280000000000002</v>
      </c>
      <c r="AR53" s="20"/>
      <c r="AS53" s="20"/>
      <c r="AT53" s="61">
        <f t="shared" si="22"/>
        <v>2.7280000000000002</v>
      </c>
      <c r="AU53" s="61" t="str">
        <f t="shared" si="23"/>
        <v>0</v>
      </c>
      <c r="AV53" s="19"/>
      <c r="AW53" s="19"/>
      <c r="AX53" s="19"/>
      <c r="AY53" s="19"/>
      <c r="AZ53" s="61" t="str">
        <f t="shared" si="3"/>
        <v>0</v>
      </c>
      <c r="BA53" s="61" t="str">
        <f t="shared" si="4"/>
        <v>0</v>
      </c>
      <c r="BB53" s="19"/>
      <c r="BC53" s="20">
        <f t="shared" si="5"/>
        <v>0</v>
      </c>
      <c r="BD53" s="20">
        <v>0</v>
      </c>
      <c r="BE53" s="20"/>
      <c r="BF53" s="61" t="str">
        <f t="shared" si="24"/>
        <v>0</v>
      </c>
      <c r="BG53" s="61" t="str">
        <f t="shared" si="25"/>
        <v>0</v>
      </c>
      <c r="BH53" s="19"/>
      <c r="BI53" s="20"/>
      <c r="BJ53" s="20">
        <v>0</v>
      </c>
      <c r="BK53" s="20"/>
      <c r="BL53" s="61" t="str">
        <f t="shared" si="26"/>
        <v>0</v>
      </c>
      <c r="BM53" s="61" t="str">
        <f t="shared" si="27"/>
        <v>0</v>
      </c>
      <c r="BN53" s="19"/>
      <c r="BO53" s="20"/>
      <c r="BP53" s="20"/>
      <c r="BQ53" s="20"/>
      <c r="BR53" s="20"/>
      <c r="BS53" s="20"/>
      <c r="BT53" s="61">
        <f t="shared" si="6"/>
        <v>0</v>
      </c>
      <c r="BU53" s="61" t="str">
        <f t="shared" si="7"/>
        <v>0</v>
      </c>
      <c r="BV53" s="61" t="str">
        <f t="shared" si="8"/>
        <v>0</v>
      </c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19"/>
      <c r="CH53" s="19"/>
      <c r="CI53" s="19"/>
      <c r="CJ53" s="19"/>
      <c r="CK53" s="61" t="str">
        <f t="shared" si="28"/>
        <v>0</v>
      </c>
      <c r="CL53" s="61" t="str">
        <f t="shared" si="29"/>
        <v>0</v>
      </c>
      <c r="CM53" s="19"/>
      <c r="CN53" s="19"/>
      <c r="CO53" s="19"/>
      <c r="CP53" s="19"/>
      <c r="CQ53" s="61" t="str">
        <f t="shared" si="30"/>
        <v>0</v>
      </c>
      <c r="CR53" s="24">
        <f t="shared" si="32"/>
        <v>0.12</v>
      </c>
      <c r="CS53" s="24">
        <v>0.06</v>
      </c>
      <c r="CT53" s="24"/>
    </row>
    <row r="54" spans="1:98" ht="15.75" x14ac:dyDescent="0.25">
      <c r="A54" s="14">
        <v>43</v>
      </c>
      <c r="B54" s="15" t="s">
        <v>68</v>
      </c>
      <c r="C54" s="16">
        <v>1</v>
      </c>
      <c r="D54" s="21">
        <v>87</v>
      </c>
      <c r="E54" s="21"/>
      <c r="F54" s="17"/>
      <c r="G54" s="18"/>
      <c r="H54" s="18"/>
      <c r="I54" s="18"/>
      <c r="J54" s="61" t="str">
        <f t="shared" si="10"/>
        <v>0</v>
      </c>
      <c r="K54" s="61" t="str">
        <f t="shared" si="11"/>
        <v>0</v>
      </c>
      <c r="L54" s="17"/>
      <c r="M54" s="18"/>
      <c r="N54" s="18"/>
      <c r="O54" s="18"/>
      <c r="P54" s="61" t="str">
        <f t="shared" si="12"/>
        <v>0</v>
      </c>
      <c r="Q54" s="61" t="str">
        <f t="shared" si="13"/>
        <v>0</v>
      </c>
      <c r="R54" s="19"/>
      <c r="S54" s="20"/>
      <c r="T54" s="20"/>
      <c r="U54" s="20"/>
      <c r="V54" s="61" t="str">
        <f t="shared" si="14"/>
        <v>0</v>
      </c>
      <c r="W54" s="61" t="str">
        <f t="shared" si="15"/>
        <v>0</v>
      </c>
      <c r="X54" s="52"/>
      <c r="Y54" s="19"/>
      <c r="Z54" s="19"/>
      <c r="AA54" s="19"/>
      <c r="AB54" s="61" t="str">
        <f t="shared" si="16"/>
        <v>0</v>
      </c>
      <c r="AC54" s="61" t="str">
        <f t="shared" si="17"/>
        <v>0</v>
      </c>
      <c r="AD54" s="20">
        <v>0.08</v>
      </c>
      <c r="AE54" s="20">
        <f t="shared" si="0"/>
        <v>6.96</v>
      </c>
      <c r="AF54" s="24" t="e">
        <f t="shared" si="31"/>
        <v>#REF!</v>
      </c>
      <c r="AG54" s="24"/>
      <c r="AH54" s="61" t="e">
        <f t="shared" si="18"/>
        <v>#REF!</v>
      </c>
      <c r="AI54" s="61" t="e">
        <f t="shared" si="19"/>
        <v>#REF!</v>
      </c>
      <c r="AJ54" s="19"/>
      <c r="AK54" s="20"/>
      <c r="AL54" s="20"/>
      <c r="AM54" s="20"/>
      <c r="AN54" s="61" t="str">
        <f t="shared" si="20"/>
        <v>0</v>
      </c>
      <c r="AO54" s="61" t="str">
        <f t="shared" si="21"/>
        <v>0</v>
      </c>
      <c r="AP54" s="20">
        <v>0.01</v>
      </c>
      <c r="AQ54" s="20">
        <f t="shared" si="2"/>
        <v>0.87</v>
      </c>
      <c r="AR54" s="20"/>
      <c r="AS54" s="20"/>
      <c r="AT54" s="61">
        <f t="shared" si="22"/>
        <v>0.87</v>
      </c>
      <c r="AU54" s="61" t="str">
        <f t="shared" si="23"/>
        <v>0</v>
      </c>
      <c r="AV54" s="19"/>
      <c r="AW54" s="19"/>
      <c r="AX54" s="19"/>
      <c r="AY54" s="19"/>
      <c r="AZ54" s="61" t="str">
        <f t="shared" si="3"/>
        <v>0</v>
      </c>
      <c r="BA54" s="61" t="str">
        <f t="shared" si="4"/>
        <v>0</v>
      </c>
      <c r="BB54" s="19"/>
      <c r="BC54" s="20">
        <f t="shared" si="5"/>
        <v>0</v>
      </c>
      <c r="BD54" s="20">
        <v>0</v>
      </c>
      <c r="BE54" s="20"/>
      <c r="BF54" s="61" t="str">
        <f t="shared" si="24"/>
        <v>0</v>
      </c>
      <c r="BG54" s="61" t="str">
        <f t="shared" si="25"/>
        <v>0</v>
      </c>
      <c r="BH54" s="19"/>
      <c r="BI54" s="20"/>
      <c r="BJ54" s="20">
        <v>0</v>
      </c>
      <c r="BK54" s="20"/>
      <c r="BL54" s="61" t="str">
        <f t="shared" si="26"/>
        <v>0</v>
      </c>
      <c r="BM54" s="61" t="str">
        <f t="shared" si="27"/>
        <v>0</v>
      </c>
      <c r="BN54" s="19"/>
      <c r="BO54" s="20"/>
      <c r="BP54" s="20"/>
      <c r="BQ54" s="20"/>
      <c r="BR54" s="20"/>
      <c r="BS54" s="20"/>
      <c r="BT54" s="61">
        <f t="shared" si="6"/>
        <v>0</v>
      </c>
      <c r="BU54" s="61" t="str">
        <f t="shared" si="7"/>
        <v>0</v>
      </c>
      <c r="BV54" s="61" t="str">
        <f t="shared" si="8"/>
        <v>0</v>
      </c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19"/>
      <c r="CH54" s="19"/>
      <c r="CI54" s="19"/>
      <c r="CJ54" s="19"/>
      <c r="CK54" s="61" t="str">
        <f t="shared" si="28"/>
        <v>0</v>
      </c>
      <c r="CL54" s="61" t="str">
        <f t="shared" si="29"/>
        <v>0</v>
      </c>
      <c r="CM54" s="19"/>
      <c r="CN54" s="19"/>
      <c r="CO54" s="19"/>
      <c r="CP54" s="19"/>
      <c r="CQ54" s="61" t="str">
        <f t="shared" si="30"/>
        <v>0</v>
      </c>
      <c r="CR54" s="24">
        <f t="shared" si="32"/>
        <v>0.09</v>
      </c>
      <c r="CS54" s="24">
        <v>0.02</v>
      </c>
      <c r="CT54" s="24"/>
    </row>
    <row r="55" spans="1:98" ht="15.75" x14ac:dyDescent="0.25">
      <c r="A55" s="14">
        <v>44</v>
      </c>
      <c r="B55" s="15" t="s">
        <v>69</v>
      </c>
      <c r="C55" s="16">
        <v>1</v>
      </c>
      <c r="D55" s="21">
        <v>58</v>
      </c>
      <c r="E55" s="21"/>
      <c r="F55" s="17"/>
      <c r="G55" s="18"/>
      <c r="H55" s="18"/>
      <c r="I55" s="18"/>
      <c r="J55" s="61" t="str">
        <f t="shared" si="10"/>
        <v>0</v>
      </c>
      <c r="K55" s="61" t="str">
        <f t="shared" si="11"/>
        <v>0</v>
      </c>
      <c r="L55" s="17"/>
      <c r="M55" s="18"/>
      <c r="N55" s="18"/>
      <c r="O55" s="18"/>
      <c r="P55" s="61" t="str">
        <f t="shared" si="12"/>
        <v>0</v>
      </c>
      <c r="Q55" s="61" t="str">
        <f t="shared" si="13"/>
        <v>0</v>
      </c>
      <c r="R55" s="19"/>
      <c r="S55" s="20"/>
      <c r="T55" s="20"/>
      <c r="U55" s="20"/>
      <c r="V55" s="61" t="str">
        <f t="shared" si="14"/>
        <v>0</v>
      </c>
      <c r="W55" s="61" t="str">
        <f t="shared" si="15"/>
        <v>0</v>
      </c>
      <c r="X55" s="52"/>
      <c r="Y55" s="19"/>
      <c r="Z55" s="19"/>
      <c r="AA55" s="19"/>
      <c r="AB55" s="61" t="str">
        <f t="shared" si="16"/>
        <v>0</v>
      </c>
      <c r="AC55" s="61" t="str">
        <f t="shared" si="17"/>
        <v>0</v>
      </c>
      <c r="AD55" s="20">
        <v>0.08</v>
      </c>
      <c r="AE55" s="20">
        <f t="shared" si="0"/>
        <v>4.6399999999999997</v>
      </c>
      <c r="AF55" s="24" t="e">
        <f t="shared" si="31"/>
        <v>#REF!</v>
      </c>
      <c r="AG55" s="24"/>
      <c r="AH55" s="61" t="e">
        <f t="shared" si="18"/>
        <v>#REF!</v>
      </c>
      <c r="AI55" s="61" t="e">
        <f t="shared" si="19"/>
        <v>#REF!</v>
      </c>
      <c r="AJ55" s="19"/>
      <c r="AK55" s="20"/>
      <c r="AL55" s="20"/>
      <c r="AM55" s="20"/>
      <c r="AN55" s="61" t="str">
        <f t="shared" si="20"/>
        <v>0</v>
      </c>
      <c r="AO55" s="61" t="str">
        <f t="shared" si="21"/>
        <v>0</v>
      </c>
      <c r="AP55" s="20">
        <v>0.02</v>
      </c>
      <c r="AQ55" s="20">
        <f t="shared" si="2"/>
        <v>1.1599999999999999</v>
      </c>
      <c r="AR55" s="20"/>
      <c r="AS55" s="20"/>
      <c r="AT55" s="61">
        <f t="shared" si="22"/>
        <v>1.1599999999999999</v>
      </c>
      <c r="AU55" s="61" t="str">
        <f t="shared" si="23"/>
        <v>0</v>
      </c>
      <c r="AV55" s="19"/>
      <c r="AW55" s="19"/>
      <c r="AX55" s="19"/>
      <c r="AY55" s="19"/>
      <c r="AZ55" s="61" t="str">
        <f t="shared" si="3"/>
        <v>0</v>
      </c>
      <c r="BA55" s="61" t="str">
        <f t="shared" si="4"/>
        <v>0</v>
      </c>
      <c r="BB55" s="19"/>
      <c r="BC55" s="20">
        <f t="shared" si="5"/>
        <v>0</v>
      </c>
      <c r="BD55" s="20">
        <v>0</v>
      </c>
      <c r="BE55" s="20"/>
      <c r="BF55" s="61" t="str">
        <f t="shared" si="24"/>
        <v>0</v>
      </c>
      <c r="BG55" s="61" t="str">
        <f t="shared" si="25"/>
        <v>0</v>
      </c>
      <c r="BH55" s="19"/>
      <c r="BI55" s="20"/>
      <c r="BJ55" s="20">
        <v>0</v>
      </c>
      <c r="BK55" s="20"/>
      <c r="BL55" s="61" t="str">
        <f t="shared" si="26"/>
        <v>0</v>
      </c>
      <c r="BM55" s="61" t="str">
        <f t="shared" si="27"/>
        <v>0</v>
      </c>
      <c r="BN55" s="19"/>
      <c r="BO55" s="20"/>
      <c r="BP55" s="20"/>
      <c r="BQ55" s="20"/>
      <c r="BR55" s="20"/>
      <c r="BS55" s="20"/>
      <c r="BT55" s="61">
        <f t="shared" si="6"/>
        <v>0</v>
      </c>
      <c r="BU55" s="61" t="str">
        <f t="shared" si="7"/>
        <v>0</v>
      </c>
      <c r="BV55" s="61" t="str">
        <f t="shared" si="8"/>
        <v>0</v>
      </c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19"/>
      <c r="CH55" s="19"/>
      <c r="CI55" s="19"/>
      <c r="CJ55" s="19"/>
      <c r="CK55" s="61" t="str">
        <f t="shared" si="28"/>
        <v>0</v>
      </c>
      <c r="CL55" s="61" t="str">
        <f t="shared" si="29"/>
        <v>0</v>
      </c>
      <c r="CM55" s="19"/>
      <c r="CN55" s="19"/>
      <c r="CO55" s="19"/>
      <c r="CP55" s="19"/>
      <c r="CQ55" s="61" t="str">
        <f t="shared" si="30"/>
        <v>0</v>
      </c>
      <c r="CR55" s="24">
        <f t="shared" si="32"/>
        <v>0.1</v>
      </c>
      <c r="CS55" s="24">
        <v>0.03</v>
      </c>
      <c r="CT55" s="24"/>
    </row>
    <row r="56" spans="1:98" ht="25.5" x14ac:dyDescent="0.25">
      <c r="A56" s="14">
        <v>45</v>
      </c>
      <c r="B56" s="15" t="s">
        <v>70</v>
      </c>
      <c r="C56" s="16">
        <v>1</v>
      </c>
      <c r="D56" s="21">
        <v>180.6</v>
      </c>
      <c r="E56" s="21"/>
      <c r="F56" s="17"/>
      <c r="G56" s="18"/>
      <c r="H56" s="18"/>
      <c r="I56" s="18"/>
      <c r="J56" s="61" t="str">
        <f t="shared" si="10"/>
        <v>0</v>
      </c>
      <c r="K56" s="61" t="str">
        <f t="shared" si="11"/>
        <v>0</v>
      </c>
      <c r="L56" s="17"/>
      <c r="M56" s="18"/>
      <c r="N56" s="18"/>
      <c r="O56" s="18"/>
      <c r="P56" s="61" t="str">
        <f t="shared" si="12"/>
        <v>0</v>
      </c>
      <c r="Q56" s="61" t="str">
        <f t="shared" si="13"/>
        <v>0</v>
      </c>
      <c r="R56" s="19"/>
      <c r="S56" s="20"/>
      <c r="T56" s="20"/>
      <c r="U56" s="20"/>
      <c r="V56" s="61" t="str">
        <f t="shared" si="14"/>
        <v>0</v>
      </c>
      <c r="W56" s="61" t="str">
        <f t="shared" si="15"/>
        <v>0</v>
      </c>
      <c r="X56" s="52"/>
      <c r="Y56" s="19"/>
      <c r="Z56" s="19"/>
      <c r="AA56" s="19"/>
      <c r="AB56" s="61" t="str">
        <f t="shared" si="16"/>
        <v>0</v>
      </c>
      <c r="AC56" s="61" t="str">
        <f t="shared" si="17"/>
        <v>0</v>
      </c>
      <c r="AD56" s="20">
        <v>0.08</v>
      </c>
      <c r="AE56" s="20">
        <f t="shared" si="0"/>
        <v>14.448</v>
      </c>
      <c r="AF56" s="24" t="e">
        <f t="shared" si="31"/>
        <v>#REF!</v>
      </c>
      <c r="AG56" s="24"/>
      <c r="AH56" s="61" t="e">
        <f t="shared" si="18"/>
        <v>#REF!</v>
      </c>
      <c r="AI56" s="61" t="e">
        <f t="shared" si="19"/>
        <v>#REF!</v>
      </c>
      <c r="AJ56" s="19"/>
      <c r="AK56" s="20"/>
      <c r="AL56" s="20"/>
      <c r="AM56" s="20"/>
      <c r="AN56" s="61" t="str">
        <f t="shared" si="20"/>
        <v>0</v>
      </c>
      <c r="AO56" s="61" t="str">
        <f t="shared" si="21"/>
        <v>0</v>
      </c>
      <c r="AP56" s="20">
        <v>0.03</v>
      </c>
      <c r="AQ56" s="20">
        <f t="shared" si="2"/>
        <v>5.4179999999999993</v>
      </c>
      <c r="AR56" s="20"/>
      <c r="AS56" s="20"/>
      <c r="AT56" s="61">
        <f t="shared" si="22"/>
        <v>5.4179999999999993</v>
      </c>
      <c r="AU56" s="61" t="str">
        <f t="shared" si="23"/>
        <v>0</v>
      </c>
      <c r="AV56" s="19"/>
      <c r="AW56" s="19"/>
      <c r="AX56" s="19"/>
      <c r="AY56" s="19"/>
      <c r="AZ56" s="61" t="str">
        <f t="shared" si="3"/>
        <v>0</v>
      </c>
      <c r="BA56" s="61" t="str">
        <f t="shared" si="4"/>
        <v>0</v>
      </c>
      <c r="BB56" s="19"/>
      <c r="BC56" s="20">
        <f t="shared" si="5"/>
        <v>0</v>
      </c>
      <c r="BD56" s="20">
        <v>0</v>
      </c>
      <c r="BE56" s="20"/>
      <c r="BF56" s="61" t="str">
        <f t="shared" si="24"/>
        <v>0</v>
      </c>
      <c r="BG56" s="61" t="str">
        <f t="shared" si="25"/>
        <v>0</v>
      </c>
      <c r="BH56" s="19"/>
      <c r="BI56" s="20"/>
      <c r="BJ56" s="20">
        <v>0</v>
      </c>
      <c r="BK56" s="20"/>
      <c r="BL56" s="61" t="str">
        <f t="shared" si="26"/>
        <v>0</v>
      </c>
      <c r="BM56" s="61" t="str">
        <f t="shared" si="27"/>
        <v>0</v>
      </c>
      <c r="BN56" s="19"/>
      <c r="BO56" s="20"/>
      <c r="BP56" s="20"/>
      <c r="BQ56" s="20"/>
      <c r="BR56" s="20"/>
      <c r="BS56" s="20"/>
      <c r="BT56" s="61">
        <f t="shared" si="6"/>
        <v>0</v>
      </c>
      <c r="BU56" s="61" t="str">
        <f t="shared" si="7"/>
        <v>0</v>
      </c>
      <c r="BV56" s="61" t="str">
        <f t="shared" si="8"/>
        <v>0</v>
      </c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19"/>
      <c r="CH56" s="19"/>
      <c r="CI56" s="19"/>
      <c r="CJ56" s="19"/>
      <c r="CK56" s="61" t="str">
        <f t="shared" si="28"/>
        <v>0</v>
      </c>
      <c r="CL56" s="61" t="str">
        <f t="shared" si="29"/>
        <v>0</v>
      </c>
      <c r="CM56" s="19"/>
      <c r="CN56" s="19"/>
      <c r="CO56" s="19"/>
      <c r="CP56" s="19"/>
      <c r="CQ56" s="61" t="str">
        <f t="shared" si="30"/>
        <v>0</v>
      </c>
      <c r="CR56" s="24">
        <f t="shared" si="32"/>
        <v>0.11</v>
      </c>
      <c r="CS56" s="24">
        <v>0.03</v>
      </c>
      <c r="CT56" s="24"/>
    </row>
    <row r="57" spans="1:98" ht="25.5" x14ac:dyDescent="0.25">
      <c r="A57" s="14">
        <v>46</v>
      </c>
      <c r="B57" s="15" t="s">
        <v>71</v>
      </c>
      <c r="C57" s="16">
        <v>1</v>
      </c>
      <c r="D57" s="21">
        <v>179.8</v>
      </c>
      <c r="E57" s="21"/>
      <c r="F57" s="17"/>
      <c r="G57" s="18"/>
      <c r="H57" s="18"/>
      <c r="I57" s="18"/>
      <c r="J57" s="61" t="str">
        <f t="shared" si="10"/>
        <v>0</v>
      </c>
      <c r="K57" s="61" t="str">
        <f t="shared" si="11"/>
        <v>0</v>
      </c>
      <c r="L57" s="17"/>
      <c r="M57" s="18"/>
      <c r="N57" s="18"/>
      <c r="O57" s="18"/>
      <c r="P57" s="61" t="str">
        <f t="shared" si="12"/>
        <v>0</v>
      </c>
      <c r="Q57" s="61" t="str">
        <f t="shared" si="13"/>
        <v>0</v>
      </c>
      <c r="R57" s="19"/>
      <c r="S57" s="20"/>
      <c r="T57" s="20"/>
      <c r="U57" s="20"/>
      <c r="V57" s="61" t="str">
        <f t="shared" si="14"/>
        <v>0</v>
      </c>
      <c r="W57" s="61" t="str">
        <f t="shared" si="15"/>
        <v>0</v>
      </c>
      <c r="X57" s="52"/>
      <c r="Y57" s="19"/>
      <c r="Z57" s="19"/>
      <c r="AA57" s="19"/>
      <c r="AB57" s="61" t="str">
        <f t="shared" si="16"/>
        <v>0</v>
      </c>
      <c r="AC57" s="61" t="str">
        <f t="shared" si="17"/>
        <v>0</v>
      </c>
      <c r="AD57" s="20">
        <v>0.08</v>
      </c>
      <c r="AE57" s="20">
        <f t="shared" si="0"/>
        <v>14.384</v>
      </c>
      <c r="AF57" s="24" t="e">
        <f t="shared" si="31"/>
        <v>#REF!</v>
      </c>
      <c r="AG57" s="24"/>
      <c r="AH57" s="61" t="e">
        <f t="shared" si="18"/>
        <v>#REF!</v>
      </c>
      <c r="AI57" s="61" t="e">
        <f t="shared" si="19"/>
        <v>#REF!</v>
      </c>
      <c r="AJ57" s="19"/>
      <c r="AK57" s="20"/>
      <c r="AL57" s="20"/>
      <c r="AM57" s="20"/>
      <c r="AN57" s="61" t="str">
        <f t="shared" si="20"/>
        <v>0</v>
      </c>
      <c r="AO57" s="61" t="str">
        <f t="shared" si="21"/>
        <v>0</v>
      </c>
      <c r="AP57" s="20">
        <v>0.02</v>
      </c>
      <c r="AQ57" s="20">
        <f t="shared" si="2"/>
        <v>3.5960000000000001</v>
      </c>
      <c r="AR57" s="20"/>
      <c r="AS57" s="20"/>
      <c r="AT57" s="61">
        <f t="shared" si="22"/>
        <v>3.5960000000000001</v>
      </c>
      <c r="AU57" s="61" t="str">
        <f t="shared" si="23"/>
        <v>0</v>
      </c>
      <c r="AV57" s="19"/>
      <c r="AW57" s="19"/>
      <c r="AX57" s="19"/>
      <c r="AY57" s="19"/>
      <c r="AZ57" s="61" t="str">
        <f t="shared" si="3"/>
        <v>0</v>
      </c>
      <c r="BA57" s="61" t="str">
        <f t="shared" si="4"/>
        <v>0</v>
      </c>
      <c r="BB57" s="19"/>
      <c r="BC57" s="20">
        <f t="shared" si="5"/>
        <v>0</v>
      </c>
      <c r="BD57" s="20">
        <v>0</v>
      </c>
      <c r="BE57" s="20"/>
      <c r="BF57" s="61" t="str">
        <f t="shared" si="24"/>
        <v>0</v>
      </c>
      <c r="BG57" s="61" t="str">
        <f t="shared" si="25"/>
        <v>0</v>
      </c>
      <c r="BH57" s="19"/>
      <c r="BI57" s="20"/>
      <c r="BJ57" s="20">
        <v>0</v>
      </c>
      <c r="BK57" s="20"/>
      <c r="BL57" s="61" t="str">
        <f t="shared" si="26"/>
        <v>0</v>
      </c>
      <c r="BM57" s="61" t="str">
        <f t="shared" si="27"/>
        <v>0</v>
      </c>
      <c r="BN57" s="19"/>
      <c r="BO57" s="20"/>
      <c r="BP57" s="20"/>
      <c r="BQ57" s="20"/>
      <c r="BR57" s="20"/>
      <c r="BS57" s="20"/>
      <c r="BT57" s="61">
        <f t="shared" si="6"/>
        <v>0</v>
      </c>
      <c r="BU57" s="61" t="str">
        <f t="shared" si="7"/>
        <v>0</v>
      </c>
      <c r="BV57" s="61" t="str">
        <f t="shared" si="8"/>
        <v>0</v>
      </c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19"/>
      <c r="CH57" s="19"/>
      <c r="CI57" s="19"/>
      <c r="CJ57" s="19"/>
      <c r="CK57" s="61" t="str">
        <f t="shared" si="28"/>
        <v>0</v>
      </c>
      <c r="CL57" s="61" t="str">
        <f t="shared" si="29"/>
        <v>0</v>
      </c>
      <c r="CM57" s="19"/>
      <c r="CN57" s="19"/>
      <c r="CO57" s="19"/>
      <c r="CP57" s="19"/>
      <c r="CQ57" s="61" t="str">
        <f t="shared" si="30"/>
        <v>0</v>
      </c>
      <c r="CR57" s="24">
        <f t="shared" si="32"/>
        <v>0.1</v>
      </c>
      <c r="CS57" s="24">
        <v>0.03</v>
      </c>
      <c r="CT57" s="24"/>
    </row>
    <row r="58" spans="1:98" ht="25.5" x14ac:dyDescent="0.25">
      <c r="A58" s="14">
        <v>47</v>
      </c>
      <c r="B58" s="15" t="s">
        <v>72</v>
      </c>
      <c r="C58" s="16">
        <v>1</v>
      </c>
      <c r="D58" s="21">
        <v>170</v>
      </c>
      <c r="E58" s="21"/>
      <c r="F58" s="17"/>
      <c r="G58" s="18"/>
      <c r="H58" s="18"/>
      <c r="I58" s="18"/>
      <c r="J58" s="61" t="str">
        <f t="shared" si="10"/>
        <v>0</v>
      </c>
      <c r="K58" s="61" t="str">
        <f t="shared" si="11"/>
        <v>0</v>
      </c>
      <c r="L58" s="17"/>
      <c r="M58" s="18"/>
      <c r="N58" s="18"/>
      <c r="O58" s="18"/>
      <c r="P58" s="61" t="str">
        <f t="shared" si="12"/>
        <v>0</v>
      </c>
      <c r="Q58" s="61" t="str">
        <f t="shared" si="13"/>
        <v>0</v>
      </c>
      <c r="R58" s="19"/>
      <c r="S58" s="20"/>
      <c r="T58" s="20"/>
      <c r="U58" s="20"/>
      <c r="V58" s="61" t="str">
        <f t="shared" si="14"/>
        <v>0</v>
      </c>
      <c r="W58" s="61" t="str">
        <f t="shared" si="15"/>
        <v>0</v>
      </c>
      <c r="X58" s="52"/>
      <c r="Y58" s="19"/>
      <c r="Z58" s="19"/>
      <c r="AA58" s="19"/>
      <c r="AB58" s="61" t="str">
        <f t="shared" si="16"/>
        <v>0</v>
      </c>
      <c r="AC58" s="61" t="str">
        <f t="shared" si="17"/>
        <v>0</v>
      </c>
      <c r="AD58" s="20">
        <v>0.08</v>
      </c>
      <c r="AE58" s="20">
        <f t="shared" si="0"/>
        <v>13.6</v>
      </c>
      <c r="AF58" s="24" t="e">
        <f t="shared" si="31"/>
        <v>#REF!</v>
      </c>
      <c r="AG58" s="24"/>
      <c r="AH58" s="61" t="e">
        <f t="shared" si="18"/>
        <v>#REF!</v>
      </c>
      <c r="AI58" s="61" t="e">
        <f t="shared" si="19"/>
        <v>#REF!</v>
      </c>
      <c r="AJ58" s="19"/>
      <c r="AK58" s="20"/>
      <c r="AL58" s="20"/>
      <c r="AM58" s="20"/>
      <c r="AN58" s="61" t="str">
        <f t="shared" si="20"/>
        <v>0</v>
      </c>
      <c r="AO58" s="61" t="str">
        <f t="shared" si="21"/>
        <v>0</v>
      </c>
      <c r="AP58" s="20">
        <v>0.04</v>
      </c>
      <c r="AQ58" s="20">
        <f t="shared" si="2"/>
        <v>6.8</v>
      </c>
      <c r="AR58" s="20"/>
      <c r="AS58" s="20"/>
      <c r="AT58" s="61">
        <f t="shared" si="22"/>
        <v>6.8</v>
      </c>
      <c r="AU58" s="61" t="str">
        <f t="shared" si="23"/>
        <v>0</v>
      </c>
      <c r="AV58" s="19"/>
      <c r="AW58" s="19"/>
      <c r="AX58" s="19"/>
      <c r="AY58" s="19"/>
      <c r="AZ58" s="61" t="str">
        <f t="shared" si="3"/>
        <v>0</v>
      </c>
      <c r="BA58" s="61" t="str">
        <f t="shared" si="4"/>
        <v>0</v>
      </c>
      <c r="BB58" s="19"/>
      <c r="BC58" s="20">
        <f t="shared" si="5"/>
        <v>0</v>
      </c>
      <c r="BD58" s="20">
        <v>0</v>
      </c>
      <c r="BE58" s="20"/>
      <c r="BF58" s="61" t="str">
        <f t="shared" si="24"/>
        <v>0</v>
      </c>
      <c r="BG58" s="61" t="str">
        <f t="shared" si="25"/>
        <v>0</v>
      </c>
      <c r="BH58" s="19"/>
      <c r="BI58" s="20"/>
      <c r="BJ58" s="20">
        <v>0</v>
      </c>
      <c r="BK58" s="20"/>
      <c r="BL58" s="61" t="str">
        <f t="shared" si="26"/>
        <v>0</v>
      </c>
      <c r="BM58" s="61" t="str">
        <f t="shared" si="27"/>
        <v>0</v>
      </c>
      <c r="BN58" s="19"/>
      <c r="BO58" s="20"/>
      <c r="BP58" s="20"/>
      <c r="BQ58" s="20"/>
      <c r="BR58" s="20"/>
      <c r="BS58" s="20"/>
      <c r="BT58" s="61">
        <f t="shared" si="6"/>
        <v>0</v>
      </c>
      <c r="BU58" s="61" t="str">
        <f t="shared" si="7"/>
        <v>0</v>
      </c>
      <c r="BV58" s="61" t="str">
        <f t="shared" si="8"/>
        <v>0</v>
      </c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19"/>
      <c r="CH58" s="19"/>
      <c r="CI58" s="19"/>
      <c r="CJ58" s="19"/>
      <c r="CK58" s="61" t="str">
        <f t="shared" si="28"/>
        <v>0</v>
      </c>
      <c r="CL58" s="61" t="str">
        <f t="shared" si="29"/>
        <v>0</v>
      </c>
      <c r="CM58" s="19"/>
      <c r="CN58" s="19"/>
      <c r="CO58" s="19"/>
      <c r="CP58" s="19"/>
      <c r="CQ58" s="61" t="str">
        <f t="shared" si="30"/>
        <v>0</v>
      </c>
      <c r="CR58" s="24">
        <f t="shared" si="32"/>
        <v>0.12</v>
      </c>
      <c r="CS58" s="24">
        <v>0.05</v>
      </c>
      <c r="CT58" s="24"/>
    </row>
    <row r="59" spans="1:98" ht="25.5" x14ac:dyDescent="0.25">
      <c r="A59" s="14">
        <v>48</v>
      </c>
      <c r="B59" s="15" t="s">
        <v>73</v>
      </c>
      <c r="C59" s="16">
        <v>1</v>
      </c>
      <c r="D59" s="21">
        <v>135.4</v>
      </c>
      <c r="E59" s="21"/>
      <c r="F59" s="17"/>
      <c r="G59" s="18"/>
      <c r="H59" s="18"/>
      <c r="I59" s="18"/>
      <c r="J59" s="61" t="str">
        <f t="shared" si="10"/>
        <v>0</v>
      </c>
      <c r="K59" s="61" t="str">
        <f t="shared" si="11"/>
        <v>0</v>
      </c>
      <c r="L59" s="17"/>
      <c r="M59" s="18"/>
      <c r="N59" s="18"/>
      <c r="O59" s="18"/>
      <c r="P59" s="61" t="str">
        <f t="shared" si="12"/>
        <v>0</v>
      </c>
      <c r="Q59" s="61" t="str">
        <f t="shared" si="13"/>
        <v>0</v>
      </c>
      <c r="R59" s="19"/>
      <c r="S59" s="20"/>
      <c r="T59" s="20"/>
      <c r="U59" s="20"/>
      <c r="V59" s="61" t="str">
        <f t="shared" si="14"/>
        <v>0</v>
      </c>
      <c r="W59" s="61" t="str">
        <f t="shared" si="15"/>
        <v>0</v>
      </c>
      <c r="X59" s="52"/>
      <c r="Y59" s="19"/>
      <c r="Z59" s="19"/>
      <c r="AA59" s="19"/>
      <c r="AB59" s="61" t="str">
        <f t="shared" si="16"/>
        <v>0</v>
      </c>
      <c r="AC59" s="61" t="str">
        <f t="shared" si="17"/>
        <v>0</v>
      </c>
      <c r="AD59" s="20">
        <v>0.08</v>
      </c>
      <c r="AE59" s="20">
        <f t="shared" si="0"/>
        <v>10.832000000000001</v>
      </c>
      <c r="AF59" s="24" t="e">
        <f t="shared" si="31"/>
        <v>#REF!</v>
      </c>
      <c r="AG59" s="24"/>
      <c r="AH59" s="61" t="e">
        <f t="shared" si="18"/>
        <v>#REF!</v>
      </c>
      <c r="AI59" s="61" t="e">
        <f t="shared" si="19"/>
        <v>#REF!</v>
      </c>
      <c r="AJ59" s="19"/>
      <c r="AK59" s="20"/>
      <c r="AL59" s="20"/>
      <c r="AM59" s="20"/>
      <c r="AN59" s="61" t="str">
        <f t="shared" si="20"/>
        <v>0</v>
      </c>
      <c r="AO59" s="61" t="str">
        <f t="shared" si="21"/>
        <v>0</v>
      </c>
      <c r="AP59" s="20">
        <v>0.02</v>
      </c>
      <c r="AQ59" s="20">
        <f t="shared" si="2"/>
        <v>2.7080000000000002</v>
      </c>
      <c r="AR59" s="20"/>
      <c r="AS59" s="20"/>
      <c r="AT59" s="61">
        <f t="shared" si="22"/>
        <v>2.7080000000000002</v>
      </c>
      <c r="AU59" s="61" t="str">
        <f t="shared" si="23"/>
        <v>0</v>
      </c>
      <c r="AV59" s="19"/>
      <c r="AW59" s="19"/>
      <c r="AX59" s="19"/>
      <c r="AY59" s="19"/>
      <c r="AZ59" s="61" t="str">
        <f t="shared" si="3"/>
        <v>0</v>
      </c>
      <c r="BA59" s="61" t="str">
        <f t="shared" si="4"/>
        <v>0</v>
      </c>
      <c r="BB59" s="19"/>
      <c r="BC59" s="20">
        <f t="shared" si="5"/>
        <v>0</v>
      </c>
      <c r="BD59" s="20">
        <v>0</v>
      </c>
      <c r="BE59" s="20"/>
      <c r="BF59" s="61" t="str">
        <f t="shared" si="24"/>
        <v>0</v>
      </c>
      <c r="BG59" s="61" t="str">
        <f t="shared" si="25"/>
        <v>0</v>
      </c>
      <c r="BH59" s="19"/>
      <c r="BI59" s="20"/>
      <c r="BJ59" s="20">
        <v>0</v>
      </c>
      <c r="BK59" s="20"/>
      <c r="BL59" s="61" t="str">
        <f t="shared" si="26"/>
        <v>0</v>
      </c>
      <c r="BM59" s="61" t="str">
        <f t="shared" si="27"/>
        <v>0</v>
      </c>
      <c r="BN59" s="19"/>
      <c r="BO59" s="20"/>
      <c r="BP59" s="20"/>
      <c r="BQ59" s="20"/>
      <c r="BR59" s="20"/>
      <c r="BS59" s="20"/>
      <c r="BT59" s="61">
        <f t="shared" si="6"/>
        <v>0</v>
      </c>
      <c r="BU59" s="61" t="str">
        <f t="shared" si="7"/>
        <v>0</v>
      </c>
      <c r="BV59" s="61" t="str">
        <f t="shared" si="8"/>
        <v>0</v>
      </c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19"/>
      <c r="CH59" s="19"/>
      <c r="CI59" s="19"/>
      <c r="CJ59" s="19"/>
      <c r="CK59" s="61" t="str">
        <f t="shared" si="28"/>
        <v>0</v>
      </c>
      <c r="CL59" s="61" t="str">
        <f t="shared" si="29"/>
        <v>0</v>
      </c>
      <c r="CM59" s="19"/>
      <c r="CN59" s="19"/>
      <c r="CO59" s="19"/>
      <c r="CP59" s="19"/>
      <c r="CQ59" s="61" t="str">
        <f t="shared" si="30"/>
        <v>0</v>
      </c>
      <c r="CR59" s="24">
        <f t="shared" si="32"/>
        <v>0.1</v>
      </c>
      <c r="CS59" s="24">
        <v>0.02</v>
      </c>
      <c r="CT59" s="24"/>
    </row>
    <row r="60" spans="1:98" ht="25.5" x14ac:dyDescent="0.25">
      <c r="A60" s="14">
        <v>49</v>
      </c>
      <c r="B60" s="15" t="s">
        <v>74</v>
      </c>
      <c r="C60" s="16">
        <v>1</v>
      </c>
      <c r="D60" s="21">
        <v>102.9</v>
      </c>
      <c r="E60" s="21"/>
      <c r="F60" s="17"/>
      <c r="G60" s="18"/>
      <c r="H60" s="18"/>
      <c r="I60" s="18"/>
      <c r="J60" s="61" t="str">
        <f t="shared" si="10"/>
        <v>0</v>
      </c>
      <c r="K60" s="61" t="str">
        <f t="shared" si="11"/>
        <v>0</v>
      </c>
      <c r="L60" s="17"/>
      <c r="M60" s="18"/>
      <c r="N60" s="18"/>
      <c r="O60" s="18"/>
      <c r="P60" s="61" t="str">
        <f t="shared" si="12"/>
        <v>0</v>
      </c>
      <c r="Q60" s="61" t="str">
        <f t="shared" si="13"/>
        <v>0</v>
      </c>
      <c r="R60" s="19"/>
      <c r="S60" s="20"/>
      <c r="T60" s="20"/>
      <c r="U60" s="20"/>
      <c r="V60" s="61" t="str">
        <f t="shared" si="14"/>
        <v>0</v>
      </c>
      <c r="W60" s="61" t="str">
        <f t="shared" si="15"/>
        <v>0</v>
      </c>
      <c r="X60" s="52"/>
      <c r="Y60" s="19"/>
      <c r="Z60" s="19"/>
      <c r="AA60" s="19"/>
      <c r="AB60" s="61" t="str">
        <f t="shared" si="16"/>
        <v>0</v>
      </c>
      <c r="AC60" s="61" t="str">
        <f t="shared" si="17"/>
        <v>0</v>
      </c>
      <c r="AD60" s="20">
        <v>0.08</v>
      </c>
      <c r="AE60" s="20">
        <f t="shared" si="0"/>
        <v>8.2320000000000011</v>
      </c>
      <c r="AF60" s="24" t="e">
        <f t="shared" si="31"/>
        <v>#REF!</v>
      </c>
      <c r="AG60" s="24"/>
      <c r="AH60" s="61" t="e">
        <f t="shared" si="18"/>
        <v>#REF!</v>
      </c>
      <c r="AI60" s="61" t="e">
        <f t="shared" si="19"/>
        <v>#REF!</v>
      </c>
      <c r="AJ60" s="19"/>
      <c r="AK60" s="20"/>
      <c r="AL60" s="20"/>
      <c r="AM60" s="20"/>
      <c r="AN60" s="61" t="str">
        <f t="shared" si="20"/>
        <v>0</v>
      </c>
      <c r="AO60" s="61" t="str">
        <f t="shared" si="21"/>
        <v>0</v>
      </c>
      <c r="AP60" s="20">
        <v>0.03</v>
      </c>
      <c r="AQ60" s="20">
        <f t="shared" si="2"/>
        <v>3.0870000000000002</v>
      </c>
      <c r="AR60" s="20"/>
      <c r="AS60" s="20"/>
      <c r="AT60" s="61">
        <f t="shared" si="22"/>
        <v>3.0870000000000002</v>
      </c>
      <c r="AU60" s="61" t="str">
        <f t="shared" si="23"/>
        <v>0</v>
      </c>
      <c r="AV60" s="19"/>
      <c r="AW60" s="19"/>
      <c r="AX60" s="19"/>
      <c r="AY60" s="19"/>
      <c r="AZ60" s="61" t="str">
        <f t="shared" si="3"/>
        <v>0</v>
      </c>
      <c r="BA60" s="61" t="str">
        <f t="shared" si="4"/>
        <v>0</v>
      </c>
      <c r="BB60" s="19"/>
      <c r="BC60" s="20">
        <f t="shared" si="5"/>
        <v>0</v>
      </c>
      <c r="BD60" s="20">
        <v>0</v>
      </c>
      <c r="BE60" s="20"/>
      <c r="BF60" s="61" t="str">
        <f t="shared" si="24"/>
        <v>0</v>
      </c>
      <c r="BG60" s="61" t="str">
        <f t="shared" si="25"/>
        <v>0</v>
      </c>
      <c r="BH60" s="19"/>
      <c r="BI60" s="20"/>
      <c r="BJ60" s="20">
        <v>0</v>
      </c>
      <c r="BK60" s="20"/>
      <c r="BL60" s="61" t="str">
        <f t="shared" si="26"/>
        <v>0</v>
      </c>
      <c r="BM60" s="61" t="str">
        <f t="shared" si="27"/>
        <v>0</v>
      </c>
      <c r="BN60" s="19"/>
      <c r="BO60" s="20"/>
      <c r="BP60" s="20"/>
      <c r="BQ60" s="20"/>
      <c r="BR60" s="20"/>
      <c r="BS60" s="20"/>
      <c r="BT60" s="61">
        <f t="shared" si="6"/>
        <v>0</v>
      </c>
      <c r="BU60" s="61" t="str">
        <f t="shared" si="7"/>
        <v>0</v>
      </c>
      <c r="BV60" s="61" t="str">
        <f t="shared" si="8"/>
        <v>0</v>
      </c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19"/>
      <c r="CH60" s="19"/>
      <c r="CI60" s="19"/>
      <c r="CJ60" s="19"/>
      <c r="CK60" s="61" t="str">
        <f t="shared" si="28"/>
        <v>0</v>
      </c>
      <c r="CL60" s="61" t="str">
        <f t="shared" si="29"/>
        <v>0</v>
      </c>
      <c r="CM60" s="19"/>
      <c r="CN60" s="19"/>
      <c r="CO60" s="19"/>
      <c r="CP60" s="19"/>
      <c r="CQ60" s="61" t="str">
        <f t="shared" si="30"/>
        <v>0</v>
      </c>
      <c r="CR60" s="24">
        <f t="shared" si="32"/>
        <v>0.11</v>
      </c>
      <c r="CS60" s="24">
        <v>0.03</v>
      </c>
      <c r="CT60" s="24"/>
    </row>
    <row r="61" spans="1:98" ht="15.75" x14ac:dyDescent="0.25">
      <c r="A61" s="14">
        <v>50</v>
      </c>
      <c r="B61" s="15" t="s">
        <v>75</v>
      </c>
      <c r="C61" s="16">
        <v>1</v>
      </c>
      <c r="D61" s="21">
        <v>155.19999999999999</v>
      </c>
      <c r="E61" s="21"/>
      <c r="F61" s="17"/>
      <c r="G61" s="18"/>
      <c r="H61" s="18"/>
      <c r="I61" s="18"/>
      <c r="J61" s="61" t="str">
        <f t="shared" si="10"/>
        <v>0</v>
      </c>
      <c r="K61" s="61" t="str">
        <f t="shared" si="11"/>
        <v>0</v>
      </c>
      <c r="L61" s="17"/>
      <c r="M61" s="18"/>
      <c r="N61" s="18"/>
      <c r="O61" s="18"/>
      <c r="P61" s="61" t="str">
        <f t="shared" si="12"/>
        <v>0</v>
      </c>
      <c r="Q61" s="61" t="str">
        <f t="shared" si="13"/>
        <v>0</v>
      </c>
      <c r="R61" s="19"/>
      <c r="S61" s="20"/>
      <c r="T61" s="20"/>
      <c r="U61" s="20"/>
      <c r="V61" s="61" t="str">
        <f t="shared" si="14"/>
        <v>0</v>
      </c>
      <c r="W61" s="61" t="str">
        <f t="shared" si="15"/>
        <v>0</v>
      </c>
      <c r="X61" s="52"/>
      <c r="Y61" s="19"/>
      <c r="Z61" s="19"/>
      <c r="AA61" s="19"/>
      <c r="AB61" s="61" t="str">
        <f t="shared" si="16"/>
        <v>0</v>
      </c>
      <c r="AC61" s="61" t="str">
        <f t="shared" si="17"/>
        <v>0</v>
      </c>
      <c r="AD61" s="20">
        <v>0.08</v>
      </c>
      <c r="AE61" s="20">
        <f t="shared" si="0"/>
        <v>12.415999999999999</v>
      </c>
      <c r="AF61" s="24" t="e">
        <f t="shared" si="31"/>
        <v>#REF!</v>
      </c>
      <c r="AG61" s="24"/>
      <c r="AH61" s="61" t="e">
        <f t="shared" si="18"/>
        <v>#REF!</v>
      </c>
      <c r="AI61" s="61" t="e">
        <f t="shared" si="19"/>
        <v>#REF!</v>
      </c>
      <c r="AJ61" s="19"/>
      <c r="AK61" s="20"/>
      <c r="AL61" s="20"/>
      <c r="AM61" s="20"/>
      <c r="AN61" s="61" t="str">
        <f t="shared" si="20"/>
        <v>0</v>
      </c>
      <c r="AO61" s="61" t="str">
        <f t="shared" si="21"/>
        <v>0</v>
      </c>
      <c r="AP61" s="20">
        <v>0.03</v>
      </c>
      <c r="AQ61" s="20">
        <f t="shared" si="2"/>
        <v>4.6559999999999997</v>
      </c>
      <c r="AR61" s="20"/>
      <c r="AS61" s="20"/>
      <c r="AT61" s="61">
        <f t="shared" si="22"/>
        <v>4.6559999999999997</v>
      </c>
      <c r="AU61" s="61" t="str">
        <f t="shared" si="23"/>
        <v>0</v>
      </c>
      <c r="AV61" s="19"/>
      <c r="AW61" s="19"/>
      <c r="AX61" s="19"/>
      <c r="AY61" s="19"/>
      <c r="AZ61" s="61" t="str">
        <f t="shared" si="3"/>
        <v>0</v>
      </c>
      <c r="BA61" s="61" t="str">
        <f t="shared" si="4"/>
        <v>0</v>
      </c>
      <c r="BB61" s="19"/>
      <c r="BC61" s="20">
        <f t="shared" si="5"/>
        <v>0</v>
      </c>
      <c r="BD61" s="20">
        <v>0</v>
      </c>
      <c r="BE61" s="20"/>
      <c r="BF61" s="61" t="str">
        <f t="shared" si="24"/>
        <v>0</v>
      </c>
      <c r="BG61" s="61" t="str">
        <f t="shared" si="25"/>
        <v>0</v>
      </c>
      <c r="BH61" s="19"/>
      <c r="BI61" s="20"/>
      <c r="BJ61" s="20">
        <v>0</v>
      </c>
      <c r="BK61" s="20"/>
      <c r="BL61" s="61" t="str">
        <f t="shared" si="26"/>
        <v>0</v>
      </c>
      <c r="BM61" s="61" t="str">
        <f t="shared" si="27"/>
        <v>0</v>
      </c>
      <c r="BN61" s="19"/>
      <c r="BO61" s="20"/>
      <c r="BP61" s="20"/>
      <c r="BQ61" s="20"/>
      <c r="BR61" s="20"/>
      <c r="BS61" s="20"/>
      <c r="BT61" s="61">
        <f t="shared" si="6"/>
        <v>0</v>
      </c>
      <c r="BU61" s="61" t="str">
        <f t="shared" si="7"/>
        <v>0</v>
      </c>
      <c r="BV61" s="61" t="str">
        <f t="shared" si="8"/>
        <v>0</v>
      </c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19"/>
      <c r="CH61" s="19"/>
      <c r="CI61" s="19"/>
      <c r="CJ61" s="19"/>
      <c r="CK61" s="61" t="str">
        <f t="shared" si="28"/>
        <v>0</v>
      </c>
      <c r="CL61" s="61" t="str">
        <f t="shared" si="29"/>
        <v>0</v>
      </c>
      <c r="CM61" s="19"/>
      <c r="CN61" s="19"/>
      <c r="CO61" s="19"/>
      <c r="CP61" s="19"/>
      <c r="CQ61" s="61" t="str">
        <f t="shared" si="30"/>
        <v>0</v>
      </c>
      <c r="CR61" s="24">
        <f t="shared" si="32"/>
        <v>0.11</v>
      </c>
      <c r="CS61" s="24">
        <v>0.03</v>
      </c>
      <c r="CT61" s="24"/>
    </row>
    <row r="62" spans="1:98" ht="15.75" x14ac:dyDescent="0.25">
      <c r="A62" s="14">
        <v>51</v>
      </c>
      <c r="B62" s="15" t="s">
        <v>76</v>
      </c>
      <c r="C62" s="16">
        <v>1</v>
      </c>
      <c r="D62" s="21">
        <v>173.2</v>
      </c>
      <c r="E62" s="21"/>
      <c r="F62" s="17"/>
      <c r="G62" s="18"/>
      <c r="H62" s="18"/>
      <c r="I62" s="18"/>
      <c r="J62" s="61" t="str">
        <f t="shared" si="10"/>
        <v>0</v>
      </c>
      <c r="K62" s="61" t="str">
        <f t="shared" si="11"/>
        <v>0</v>
      </c>
      <c r="L62" s="17"/>
      <c r="M62" s="18"/>
      <c r="N62" s="18"/>
      <c r="O62" s="18"/>
      <c r="P62" s="61" t="str">
        <f t="shared" si="12"/>
        <v>0</v>
      </c>
      <c r="Q62" s="61" t="str">
        <f t="shared" si="13"/>
        <v>0</v>
      </c>
      <c r="R62" s="19"/>
      <c r="S62" s="20"/>
      <c r="T62" s="20"/>
      <c r="U62" s="20"/>
      <c r="V62" s="61" t="str">
        <f t="shared" si="14"/>
        <v>0</v>
      </c>
      <c r="W62" s="61" t="str">
        <f t="shared" si="15"/>
        <v>0</v>
      </c>
      <c r="X62" s="52"/>
      <c r="Y62" s="19"/>
      <c r="Z62" s="19"/>
      <c r="AA62" s="19"/>
      <c r="AB62" s="61" t="str">
        <f t="shared" si="16"/>
        <v>0</v>
      </c>
      <c r="AC62" s="61" t="str">
        <f t="shared" si="17"/>
        <v>0</v>
      </c>
      <c r="AD62" s="20">
        <v>0.08</v>
      </c>
      <c r="AE62" s="20">
        <f t="shared" si="0"/>
        <v>13.856</v>
      </c>
      <c r="AF62" s="24" t="e">
        <f t="shared" si="31"/>
        <v>#REF!</v>
      </c>
      <c r="AG62" s="24"/>
      <c r="AH62" s="61" t="e">
        <f t="shared" si="18"/>
        <v>#REF!</v>
      </c>
      <c r="AI62" s="61" t="e">
        <f t="shared" si="19"/>
        <v>#REF!</v>
      </c>
      <c r="AJ62" s="19"/>
      <c r="AK62" s="20"/>
      <c r="AL62" s="20"/>
      <c r="AM62" s="20"/>
      <c r="AN62" s="61" t="str">
        <f t="shared" si="20"/>
        <v>0</v>
      </c>
      <c r="AO62" s="61" t="str">
        <f t="shared" si="21"/>
        <v>0</v>
      </c>
      <c r="AP62" s="20">
        <v>0.01</v>
      </c>
      <c r="AQ62" s="20">
        <f t="shared" si="2"/>
        <v>1.732</v>
      </c>
      <c r="AR62" s="20"/>
      <c r="AS62" s="20"/>
      <c r="AT62" s="61">
        <f t="shared" si="22"/>
        <v>1.732</v>
      </c>
      <c r="AU62" s="61" t="str">
        <f t="shared" si="23"/>
        <v>0</v>
      </c>
      <c r="AV62" s="19"/>
      <c r="AW62" s="19"/>
      <c r="AX62" s="19"/>
      <c r="AY62" s="19"/>
      <c r="AZ62" s="61" t="str">
        <f t="shared" si="3"/>
        <v>0</v>
      </c>
      <c r="BA62" s="61" t="str">
        <f t="shared" si="4"/>
        <v>0</v>
      </c>
      <c r="BB62" s="19"/>
      <c r="BC62" s="20">
        <f t="shared" si="5"/>
        <v>0</v>
      </c>
      <c r="BD62" s="20">
        <v>84</v>
      </c>
      <c r="BE62" s="20"/>
      <c r="BF62" s="61" t="str">
        <f t="shared" si="24"/>
        <v>0</v>
      </c>
      <c r="BG62" s="61">
        <f t="shared" si="25"/>
        <v>-84</v>
      </c>
      <c r="BH62" s="19"/>
      <c r="BI62" s="20"/>
      <c r="BJ62" s="20">
        <v>0</v>
      </c>
      <c r="BK62" s="20"/>
      <c r="BL62" s="61" t="str">
        <f t="shared" si="26"/>
        <v>0</v>
      </c>
      <c r="BM62" s="61" t="str">
        <f t="shared" si="27"/>
        <v>0</v>
      </c>
      <c r="BN62" s="19"/>
      <c r="BO62" s="20"/>
      <c r="BP62" s="20"/>
      <c r="BQ62" s="20"/>
      <c r="BR62" s="20"/>
      <c r="BS62" s="20"/>
      <c r="BT62" s="61">
        <f t="shared" si="6"/>
        <v>0</v>
      </c>
      <c r="BU62" s="61" t="str">
        <f t="shared" si="7"/>
        <v>0</v>
      </c>
      <c r="BV62" s="61" t="str">
        <f t="shared" si="8"/>
        <v>0</v>
      </c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19"/>
      <c r="CH62" s="19"/>
      <c r="CI62" s="19"/>
      <c r="CJ62" s="19"/>
      <c r="CK62" s="61" t="str">
        <f t="shared" si="28"/>
        <v>0</v>
      </c>
      <c r="CL62" s="61" t="str">
        <f t="shared" si="29"/>
        <v>0</v>
      </c>
      <c r="CM62" s="19"/>
      <c r="CN62" s="19"/>
      <c r="CO62" s="19"/>
      <c r="CP62" s="19"/>
      <c r="CQ62" s="61" t="str">
        <f t="shared" si="30"/>
        <v>0</v>
      </c>
      <c r="CR62" s="24">
        <f t="shared" si="32"/>
        <v>0.09</v>
      </c>
      <c r="CS62" s="24">
        <v>0.02</v>
      </c>
      <c r="CT62" s="24"/>
    </row>
    <row r="63" spans="1:98" ht="15.75" x14ac:dyDescent="0.25">
      <c r="A63" s="14">
        <v>52</v>
      </c>
      <c r="B63" s="15" t="s">
        <v>77</v>
      </c>
      <c r="C63" s="16">
        <v>1</v>
      </c>
      <c r="D63" s="21">
        <v>128.69999999999999</v>
      </c>
      <c r="E63" s="21"/>
      <c r="F63" s="17"/>
      <c r="G63" s="18"/>
      <c r="H63" s="18"/>
      <c r="I63" s="18"/>
      <c r="J63" s="61" t="str">
        <f t="shared" si="10"/>
        <v>0</v>
      </c>
      <c r="K63" s="61" t="str">
        <f t="shared" si="11"/>
        <v>0</v>
      </c>
      <c r="L63" s="17"/>
      <c r="M63" s="18"/>
      <c r="N63" s="18"/>
      <c r="O63" s="18"/>
      <c r="P63" s="61" t="str">
        <f t="shared" si="12"/>
        <v>0</v>
      </c>
      <c r="Q63" s="61" t="str">
        <f t="shared" si="13"/>
        <v>0</v>
      </c>
      <c r="R63" s="19"/>
      <c r="S63" s="20"/>
      <c r="T63" s="20"/>
      <c r="U63" s="20"/>
      <c r="V63" s="61" t="str">
        <f t="shared" si="14"/>
        <v>0</v>
      </c>
      <c r="W63" s="61" t="str">
        <f t="shared" si="15"/>
        <v>0</v>
      </c>
      <c r="X63" s="52"/>
      <c r="Y63" s="19"/>
      <c r="Z63" s="19"/>
      <c r="AA63" s="19"/>
      <c r="AB63" s="61" t="str">
        <f t="shared" si="16"/>
        <v>0</v>
      </c>
      <c r="AC63" s="61" t="str">
        <f t="shared" si="17"/>
        <v>0</v>
      </c>
      <c r="AD63" s="20">
        <v>0.08</v>
      </c>
      <c r="AE63" s="20">
        <f t="shared" si="0"/>
        <v>10.295999999999999</v>
      </c>
      <c r="AF63" s="24" t="e">
        <f t="shared" si="31"/>
        <v>#REF!</v>
      </c>
      <c r="AG63" s="24"/>
      <c r="AH63" s="61" t="e">
        <f t="shared" si="18"/>
        <v>#REF!</v>
      </c>
      <c r="AI63" s="61" t="e">
        <f t="shared" si="19"/>
        <v>#REF!</v>
      </c>
      <c r="AJ63" s="19"/>
      <c r="AK63" s="20"/>
      <c r="AL63" s="20"/>
      <c r="AM63" s="20"/>
      <c r="AN63" s="61" t="str">
        <f t="shared" si="20"/>
        <v>0</v>
      </c>
      <c r="AO63" s="61" t="str">
        <f t="shared" si="21"/>
        <v>0</v>
      </c>
      <c r="AP63" s="20">
        <v>0.01</v>
      </c>
      <c r="AQ63" s="20">
        <f t="shared" si="2"/>
        <v>1.2869999999999999</v>
      </c>
      <c r="AR63" s="20"/>
      <c r="AS63" s="20"/>
      <c r="AT63" s="61">
        <f t="shared" si="22"/>
        <v>1.2869999999999999</v>
      </c>
      <c r="AU63" s="61" t="str">
        <f t="shared" si="23"/>
        <v>0</v>
      </c>
      <c r="AV63" s="19"/>
      <c r="AW63" s="19"/>
      <c r="AX63" s="19"/>
      <c r="AY63" s="19"/>
      <c r="AZ63" s="61" t="str">
        <f t="shared" si="3"/>
        <v>0</v>
      </c>
      <c r="BA63" s="61" t="str">
        <f t="shared" si="4"/>
        <v>0</v>
      </c>
      <c r="BB63" s="19"/>
      <c r="BC63" s="20">
        <f t="shared" si="5"/>
        <v>0</v>
      </c>
      <c r="BD63" s="20">
        <v>0</v>
      </c>
      <c r="BE63" s="20"/>
      <c r="BF63" s="61" t="str">
        <f t="shared" si="24"/>
        <v>0</v>
      </c>
      <c r="BG63" s="61" t="str">
        <f t="shared" si="25"/>
        <v>0</v>
      </c>
      <c r="BH63" s="19"/>
      <c r="BI63" s="20"/>
      <c r="BJ63" s="20">
        <v>0</v>
      </c>
      <c r="BK63" s="20"/>
      <c r="BL63" s="61" t="str">
        <f t="shared" si="26"/>
        <v>0</v>
      </c>
      <c r="BM63" s="61" t="str">
        <f t="shared" si="27"/>
        <v>0</v>
      </c>
      <c r="BN63" s="19"/>
      <c r="BO63" s="20"/>
      <c r="BP63" s="20"/>
      <c r="BQ63" s="20"/>
      <c r="BR63" s="20"/>
      <c r="BS63" s="20"/>
      <c r="BT63" s="61">
        <f t="shared" si="6"/>
        <v>0</v>
      </c>
      <c r="BU63" s="61" t="str">
        <f t="shared" si="7"/>
        <v>0</v>
      </c>
      <c r="BV63" s="61" t="str">
        <f t="shared" si="8"/>
        <v>0</v>
      </c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19"/>
      <c r="CH63" s="19"/>
      <c r="CI63" s="19"/>
      <c r="CJ63" s="19"/>
      <c r="CK63" s="61" t="str">
        <f t="shared" si="28"/>
        <v>0</v>
      </c>
      <c r="CL63" s="61" t="str">
        <f t="shared" si="29"/>
        <v>0</v>
      </c>
      <c r="CM63" s="19"/>
      <c r="CN63" s="19"/>
      <c r="CO63" s="19"/>
      <c r="CP63" s="19"/>
      <c r="CQ63" s="61" t="str">
        <f t="shared" si="30"/>
        <v>0</v>
      </c>
      <c r="CR63" s="24">
        <f t="shared" si="32"/>
        <v>0.09</v>
      </c>
      <c r="CS63" s="24">
        <v>0.04</v>
      </c>
      <c r="CT63" s="24"/>
    </row>
    <row r="64" spans="1:98" ht="15.75" x14ac:dyDescent="0.25">
      <c r="A64" s="14">
        <v>53</v>
      </c>
      <c r="B64" s="15" t="s">
        <v>78</v>
      </c>
      <c r="C64" s="16">
        <v>1</v>
      </c>
      <c r="D64" s="21">
        <v>189.8</v>
      </c>
      <c r="E64" s="21"/>
      <c r="F64" s="17"/>
      <c r="G64" s="18"/>
      <c r="H64" s="18"/>
      <c r="I64" s="18"/>
      <c r="J64" s="61" t="str">
        <f t="shared" si="10"/>
        <v>0</v>
      </c>
      <c r="K64" s="61" t="str">
        <f t="shared" si="11"/>
        <v>0</v>
      </c>
      <c r="L64" s="17"/>
      <c r="M64" s="18"/>
      <c r="N64" s="18"/>
      <c r="O64" s="18"/>
      <c r="P64" s="61" t="str">
        <f t="shared" si="12"/>
        <v>0</v>
      </c>
      <c r="Q64" s="61" t="str">
        <f t="shared" si="13"/>
        <v>0</v>
      </c>
      <c r="R64" s="19"/>
      <c r="S64" s="20"/>
      <c r="T64" s="20"/>
      <c r="U64" s="20"/>
      <c r="V64" s="61" t="str">
        <f t="shared" si="14"/>
        <v>0</v>
      </c>
      <c r="W64" s="61" t="str">
        <f t="shared" si="15"/>
        <v>0</v>
      </c>
      <c r="X64" s="52"/>
      <c r="Y64" s="19"/>
      <c r="Z64" s="19"/>
      <c r="AA64" s="19"/>
      <c r="AB64" s="61" t="str">
        <f t="shared" si="16"/>
        <v>0</v>
      </c>
      <c r="AC64" s="61" t="str">
        <f t="shared" si="17"/>
        <v>0</v>
      </c>
      <c r="AD64" s="20">
        <v>0.08</v>
      </c>
      <c r="AE64" s="20">
        <f t="shared" si="0"/>
        <v>15.184000000000001</v>
      </c>
      <c r="AF64" s="24" t="e">
        <f t="shared" si="31"/>
        <v>#REF!</v>
      </c>
      <c r="AG64" s="24"/>
      <c r="AH64" s="61" t="e">
        <f t="shared" si="18"/>
        <v>#REF!</v>
      </c>
      <c r="AI64" s="61" t="e">
        <f t="shared" si="19"/>
        <v>#REF!</v>
      </c>
      <c r="AJ64" s="19"/>
      <c r="AK64" s="20"/>
      <c r="AL64" s="20"/>
      <c r="AM64" s="20"/>
      <c r="AN64" s="61" t="str">
        <f t="shared" si="20"/>
        <v>0</v>
      </c>
      <c r="AO64" s="61" t="str">
        <f t="shared" si="21"/>
        <v>0</v>
      </c>
      <c r="AP64" s="20">
        <v>0.02</v>
      </c>
      <c r="AQ64" s="20">
        <f t="shared" si="2"/>
        <v>3.7960000000000003</v>
      </c>
      <c r="AR64" s="20"/>
      <c r="AS64" s="20"/>
      <c r="AT64" s="61">
        <f t="shared" si="22"/>
        <v>3.7960000000000003</v>
      </c>
      <c r="AU64" s="61" t="str">
        <f t="shared" si="23"/>
        <v>0</v>
      </c>
      <c r="AV64" s="19"/>
      <c r="AW64" s="19"/>
      <c r="AX64" s="19"/>
      <c r="AY64" s="19"/>
      <c r="AZ64" s="61" t="str">
        <f t="shared" si="3"/>
        <v>0</v>
      </c>
      <c r="BA64" s="61" t="str">
        <f t="shared" si="4"/>
        <v>0</v>
      </c>
      <c r="BB64" s="19"/>
      <c r="BC64" s="20">
        <f t="shared" si="5"/>
        <v>0</v>
      </c>
      <c r="BD64" s="20">
        <v>0</v>
      </c>
      <c r="BE64" s="20"/>
      <c r="BF64" s="61" t="str">
        <f t="shared" si="24"/>
        <v>0</v>
      </c>
      <c r="BG64" s="61" t="str">
        <f t="shared" si="25"/>
        <v>0</v>
      </c>
      <c r="BH64" s="19"/>
      <c r="BI64" s="20"/>
      <c r="BJ64" s="20">
        <v>0</v>
      </c>
      <c r="BK64" s="20"/>
      <c r="BL64" s="61" t="str">
        <f t="shared" si="26"/>
        <v>0</v>
      </c>
      <c r="BM64" s="61" t="str">
        <f t="shared" si="27"/>
        <v>0</v>
      </c>
      <c r="BN64" s="19"/>
      <c r="BO64" s="20"/>
      <c r="BP64" s="20"/>
      <c r="BQ64" s="20"/>
      <c r="BR64" s="20"/>
      <c r="BS64" s="20"/>
      <c r="BT64" s="61">
        <f t="shared" si="6"/>
        <v>0</v>
      </c>
      <c r="BU64" s="61" t="str">
        <f t="shared" si="7"/>
        <v>0</v>
      </c>
      <c r="BV64" s="61" t="str">
        <f t="shared" si="8"/>
        <v>0</v>
      </c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19"/>
      <c r="CH64" s="19"/>
      <c r="CI64" s="19"/>
      <c r="CJ64" s="19"/>
      <c r="CK64" s="61" t="str">
        <f t="shared" si="28"/>
        <v>0</v>
      </c>
      <c r="CL64" s="61" t="str">
        <f t="shared" si="29"/>
        <v>0</v>
      </c>
      <c r="CM64" s="19"/>
      <c r="CN64" s="19"/>
      <c r="CO64" s="19"/>
      <c r="CP64" s="19"/>
      <c r="CQ64" s="61" t="str">
        <f t="shared" si="30"/>
        <v>0</v>
      </c>
      <c r="CR64" s="24">
        <f t="shared" si="32"/>
        <v>0.1</v>
      </c>
      <c r="CS64" s="24">
        <v>0.04</v>
      </c>
      <c r="CT64" s="24"/>
    </row>
    <row r="65" spans="1:98" ht="15.75" x14ac:dyDescent="0.25">
      <c r="A65" s="14">
        <v>54</v>
      </c>
      <c r="B65" s="15" t="s">
        <v>79</v>
      </c>
      <c r="C65" s="16">
        <v>1</v>
      </c>
      <c r="D65" s="21">
        <v>110.6</v>
      </c>
      <c r="E65" s="21"/>
      <c r="F65" s="17"/>
      <c r="G65" s="18"/>
      <c r="H65" s="18"/>
      <c r="I65" s="18"/>
      <c r="J65" s="61" t="str">
        <f t="shared" si="10"/>
        <v>0</v>
      </c>
      <c r="K65" s="61" t="str">
        <f t="shared" si="11"/>
        <v>0</v>
      </c>
      <c r="L65" s="17"/>
      <c r="M65" s="18"/>
      <c r="N65" s="18"/>
      <c r="O65" s="18"/>
      <c r="P65" s="61" t="str">
        <f t="shared" si="12"/>
        <v>0</v>
      </c>
      <c r="Q65" s="61" t="str">
        <f t="shared" si="13"/>
        <v>0</v>
      </c>
      <c r="R65" s="19"/>
      <c r="S65" s="20"/>
      <c r="T65" s="20"/>
      <c r="U65" s="20"/>
      <c r="V65" s="61" t="str">
        <f t="shared" si="14"/>
        <v>0</v>
      </c>
      <c r="W65" s="61" t="str">
        <f t="shared" si="15"/>
        <v>0</v>
      </c>
      <c r="X65" s="52"/>
      <c r="Y65" s="19"/>
      <c r="Z65" s="19"/>
      <c r="AA65" s="19"/>
      <c r="AB65" s="61" t="str">
        <f t="shared" si="16"/>
        <v>0</v>
      </c>
      <c r="AC65" s="61" t="str">
        <f t="shared" si="17"/>
        <v>0</v>
      </c>
      <c r="AD65" s="20">
        <v>0.08</v>
      </c>
      <c r="AE65" s="20">
        <f t="shared" si="0"/>
        <v>8.847999999999999</v>
      </c>
      <c r="AF65" s="24" t="e">
        <f t="shared" si="31"/>
        <v>#REF!</v>
      </c>
      <c r="AG65" s="24"/>
      <c r="AH65" s="61" t="e">
        <f t="shared" si="18"/>
        <v>#REF!</v>
      </c>
      <c r="AI65" s="61" t="e">
        <f t="shared" si="19"/>
        <v>#REF!</v>
      </c>
      <c r="AJ65" s="19"/>
      <c r="AK65" s="20"/>
      <c r="AL65" s="20"/>
      <c r="AM65" s="20"/>
      <c r="AN65" s="61" t="str">
        <f t="shared" si="20"/>
        <v>0</v>
      </c>
      <c r="AO65" s="61" t="str">
        <f t="shared" si="21"/>
        <v>0</v>
      </c>
      <c r="AP65" s="20">
        <v>0.03</v>
      </c>
      <c r="AQ65" s="20">
        <f t="shared" si="2"/>
        <v>3.3179999999999996</v>
      </c>
      <c r="AR65" s="20"/>
      <c r="AS65" s="20"/>
      <c r="AT65" s="61">
        <f t="shared" si="22"/>
        <v>3.3179999999999996</v>
      </c>
      <c r="AU65" s="61" t="str">
        <f t="shared" si="23"/>
        <v>0</v>
      </c>
      <c r="AV65" s="19"/>
      <c r="AW65" s="19"/>
      <c r="AX65" s="19"/>
      <c r="AY65" s="19"/>
      <c r="AZ65" s="61" t="str">
        <f t="shared" si="3"/>
        <v>0</v>
      </c>
      <c r="BA65" s="61" t="str">
        <f t="shared" si="4"/>
        <v>0</v>
      </c>
      <c r="BB65" s="19"/>
      <c r="BC65" s="20">
        <f t="shared" si="5"/>
        <v>0</v>
      </c>
      <c r="BD65" s="20">
        <v>0</v>
      </c>
      <c r="BE65" s="20"/>
      <c r="BF65" s="61" t="str">
        <f t="shared" si="24"/>
        <v>0</v>
      </c>
      <c r="BG65" s="61" t="str">
        <f t="shared" si="25"/>
        <v>0</v>
      </c>
      <c r="BH65" s="19"/>
      <c r="BI65" s="20"/>
      <c r="BJ65" s="20">
        <v>0</v>
      </c>
      <c r="BK65" s="20"/>
      <c r="BL65" s="61" t="str">
        <f t="shared" si="26"/>
        <v>0</v>
      </c>
      <c r="BM65" s="61" t="str">
        <f t="shared" si="27"/>
        <v>0</v>
      </c>
      <c r="BN65" s="19"/>
      <c r="BO65" s="20"/>
      <c r="BP65" s="20"/>
      <c r="BQ65" s="20"/>
      <c r="BR65" s="20"/>
      <c r="BS65" s="20"/>
      <c r="BT65" s="61">
        <f t="shared" si="6"/>
        <v>0</v>
      </c>
      <c r="BU65" s="61" t="str">
        <f t="shared" si="7"/>
        <v>0</v>
      </c>
      <c r="BV65" s="61" t="str">
        <f t="shared" si="8"/>
        <v>0</v>
      </c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19"/>
      <c r="CH65" s="19"/>
      <c r="CI65" s="19"/>
      <c r="CJ65" s="19"/>
      <c r="CK65" s="61" t="str">
        <f t="shared" si="28"/>
        <v>0</v>
      </c>
      <c r="CL65" s="61" t="str">
        <f t="shared" si="29"/>
        <v>0</v>
      </c>
      <c r="CM65" s="19"/>
      <c r="CN65" s="19"/>
      <c r="CO65" s="19"/>
      <c r="CP65" s="19"/>
      <c r="CQ65" s="61" t="str">
        <f t="shared" si="30"/>
        <v>0</v>
      </c>
      <c r="CR65" s="24">
        <f t="shared" si="32"/>
        <v>0.11</v>
      </c>
      <c r="CS65" s="24">
        <v>7.0000000000000007E-2</v>
      </c>
      <c r="CT65" s="24"/>
    </row>
    <row r="66" spans="1:98" ht="15.75" x14ac:dyDescent="0.25">
      <c r="A66" s="14">
        <v>55</v>
      </c>
      <c r="B66" s="15" t="s">
        <v>80</v>
      </c>
      <c r="C66" s="16">
        <v>1</v>
      </c>
      <c r="D66" s="21">
        <v>122.4</v>
      </c>
      <c r="E66" s="21"/>
      <c r="F66" s="17"/>
      <c r="G66" s="18"/>
      <c r="H66" s="18"/>
      <c r="I66" s="18"/>
      <c r="J66" s="61" t="str">
        <f t="shared" si="10"/>
        <v>0</v>
      </c>
      <c r="K66" s="61" t="str">
        <f t="shared" si="11"/>
        <v>0</v>
      </c>
      <c r="L66" s="17"/>
      <c r="M66" s="18"/>
      <c r="N66" s="18"/>
      <c r="O66" s="18"/>
      <c r="P66" s="61" t="str">
        <f t="shared" si="12"/>
        <v>0</v>
      </c>
      <c r="Q66" s="61" t="str">
        <f t="shared" si="13"/>
        <v>0</v>
      </c>
      <c r="R66" s="19"/>
      <c r="S66" s="20"/>
      <c r="T66" s="20"/>
      <c r="U66" s="20"/>
      <c r="V66" s="61" t="str">
        <f t="shared" si="14"/>
        <v>0</v>
      </c>
      <c r="W66" s="61" t="str">
        <f t="shared" si="15"/>
        <v>0</v>
      </c>
      <c r="X66" s="52"/>
      <c r="Y66" s="19"/>
      <c r="Z66" s="19"/>
      <c r="AA66" s="19"/>
      <c r="AB66" s="61" t="str">
        <f t="shared" si="16"/>
        <v>0</v>
      </c>
      <c r="AC66" s="61" t="str">
        <f t="shared" si="17"/>
        <v>0</v>
      </c>
      <c r="AD66" s="20">
        <v>0.08</v>
      </c>
      <c r="AE66" s="20">
        <f t="shared" si="0"/>
        <v>9.7919999999999998</v>
      </c>
      <c r="AF66" s="24" t="e">
        <f t="shared" si="31"/>
        <v>#REF!</v>
      </c>
      <c r="AG66" s="24"/>
      <c r="AH66" s="61" t="e">
        <f t="shared" si="18"/>
        <v>#REF!</v>
      </c>
      <c r="AI66" s="61" t="e">
        <f t="shared" si="19"/>
        <v>#REF!</v>
      </c>
      <c r="AJ66" s="19"/>
      <c r="AK66" s="20"/>
      <c r="AL66" s="20"/>
      <c r="AM66" s="20"/>
      <c r="AN66" s="61" t="str">
        <f t="shared" si="20"/>
        <v>0</v>
      </c>
      <c r="AO66" s="61" t="str">
        <f t="shared" si="21"/>
        <v>0</v>
      </c>
      <c r="AP66" s="20">
        <v>0.03</v>
      </c>
      <c r="AQ66" s="20">
        <f t="shared" si="2"/>
        <v>3.6720000000000002</v>
      </c>
      <c r="AR66" s="20"/>
      <c r="AS66" s="20"/>
      <c r="AT66" s="61">
        <f t="shared" si="22"/>
        <v>3.6720000000000002</v>
      </c>
      <c r="AU66" s="61" t="str">
        <f t="shared" si="23"/>
        <v>0</v>
      </c>
      <c r="AV66" s="19"/>
      <c r="AW66" s="19"/>
      <c r="AX66" s="19"/>
      <c r="AY66" s="19"/>
      <c r="AZ66" s="61" t="str">
        <f t="shared" si="3"/>
        <v>0</v>
      </c>
      <c r="BA66" s="61" t="str">
        <f t="shared" si="4"/>
        <v>0</v>
      </c>
      <c r="BB66" s="19"/>
      <c r="BC66" s="20">
        <f t="shared" si="5"/>
        <v>0</v>
      </c>
      <c r="BD66" s="20">
        <v>0</v>
      </c>
      <c r="BE66" s="20"/>
      <c r="BF66" s="61" t="str">
        <f t="shared" si="24"/>
        <v>0</v>
      </c>
      <c r="BG66" s="61" t="str">
        <f t="shared" si="25"/>
        <v>0</v>
      </c>
      <c r="BH66" s="19"/>
      <c r="BI66" s="20"/>
      <c r="BJ66" s="20">
        <v>0</v>
      </c>
      <c r="BK66" s="20"/>
      <c r="BL66" s="61" t="str">
        <f t="shared" si="26"/>
        <v>0</v>
      </c>
      <c r="BM66" s="61" t="str">
        <f t="shared" si="27"/>
        <v>0</v>
      </c>
      <c r="BN66" s="19"/>
      <c r="BO66" s="20"/>
      <c r="BP66" s="20"/>
      <c r="BQ66" s="20"/>
      <c r="BR66" s="20"/>
      <c r="BS66" s="20"/>
      <c r="BT66" s="61">
        <f t="shared" si="6"/>
        <v>0</v>
      </c>
      <c r="BU66" s="61" t="str">
        <f t="shared" si="7"/>
        <v>0</v>
      </c>
      <c r="BV66" s="61" t="str">
        <f t="shared" si="8"/>
        <v>0</v>
      </c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19"/>
      <c r="CH66" s="19"/>
      <c r="CI66" s="19"/>
      <c r="CJ66" s="19"/>
      <c r="CK66" s="61" t="str">
        <f t="shared" si="28"/>
        <v>0</v>
      </c>
      <c r="CL66" s="61" t="str">
        <f t="shared" si="29"/>
        <v>0</v>
      </c>
      <c r="CM66" s="19"/>
      <c r="CN66" s="19"/>
      <c r="CO66" s="19"/>
      <c r="CP66" s="19"/>
      <c r="CQ66" s="61" t="str">
        <f t="shared" si="30"/>
        <v>0</v>
      </c>
      <c r="CR66" s="24">
        <f t="shared" si="32"/>
        <v>0.11</v>
      </c>
      <c r="CS66" s="24">
        <v>0.05</v>
      </c>
      <c r="CT66" s="24"/>
    </row>
    <row r="67" spans="1:98" ht="15.75" x14ac:dyDescent="0.25">
      <c r="A67" s="14">
        <v>56</v>
      </c>
      <c r="B67" s="15" t="s">
        <v>81</v>
      </c>
      <c r="C67" s="16">
        <v>1</v>
      </c>
      <c r="D67" s="21">
        <v>105.53</v>
      </c>
      <c r="E67" s="21"/>
      <c r="F67" s="17"/>
      <c r="G67" s="18"/>
      <c r="H67" s="18"/>
      <c r="I67" s="18"/>
      <c r="J67" s="61" t="str">
        <f t="shared" si="10"/>
        <v>0</v>
      </c>
      <c r="K67" s="61" t="str">
        <f t="shared" si="11"/>
        <v>0</v>
      </c>
      <c r="L67" s="17"/>
      <c r="M67" s="18"/>
      <c r="N67" s="18"/>
      <c r="O67" s="18"/>
      <c r="P67" s="61" t="str">
        <f t="shared" si="12"/>
        <v>0</v>
      </c>
      <c r="Q67" s="61" t="str">
        <f t="shared" si="13"/>
        <v>0</v>
      </c>
      <c r="R67" s="19"/>
      <c r="S67" s="20"/>
      <c r="T67" s="20"/>
      <c r="U67" s="20"/>
      <c r="V67" s="61" t="str">
        <f t="shared" si="14"/>
        <v>0</v>
      </c>
      <c r="W67" s="61" t="str">
        <f t="shared" si="15"/>
        <v>0</v>
      </c>
      <c r="X67" s="52"/>
      <c r="Y67" s="19"/>
      <c r="Z67" s="19"/>
      <c r="AA67" s="19"/>
      <c r="AB67" s="61" t="str">
        <f t="shared" si="16"/>
        <v>0</v>
      </c>
      <c r="AC67" s="61" t="str">
        <f t="shared" si="17"/>
        <v>0</v>
      </c>
      <c r="AD67" s="20">
        <v>0.08</v>
      </c>
      <c r="AE67" s="20">
        <f t="shared" si="0"/>
        <v>8.442400000000001</v>
      </c>
      <c r="AF67" s="24" t="e">
        <f t="shared" si="31"/>
        <v>#REF!</v>
      </c>
      <c r="AG67" s="24"/>
      <c r="AH67" s="61" t="e">
        <f t="shared" si="18"/>
        <v>#REF!</v>
      </c>
      <c r="AI67" s="61" t="e">
        <f t="shared" si="19"/>
        <v>#REF!</v>
      </c>
      <c r="AJ67" s="19"/>
      <c r="AK67" s="20"/>
      <c r="AL67" s="20"/>
      <c r="AM67" s="20"/>
      <c r="AN67" s="61" t="str">
        <f t="shared" si="20"/>
        <v>0</v>
      </c>
      <c r="AO67" s="61" t="str">
        <f t="shared" si="21"/>
        <v>0</v>
      </c>
      <c r="AP67" s="20">
        <v>0.02</v>
      </c>
      <c r="AQ67" s="20">
        <f t="shared" si="2"/>
        <v>2.1106000000000003</v>
      </c>
      <c r="AR67" s="20"/>
      <c r="AS67" s="20"/>
      <c r="AT67" s="61">
        <f t="shared" si="22"/>
        <v>2.1106000000000003</v>
      </c>
      <c r="AU67" s="61" t="str">
        <f t="shared" si="23"/>
        <v>0</v>
      </c>
      <c r="AV67" s="19"/>
      <c r="AW67" s="19"/>
      <c r="AX67" s="19"/>
      <c r="AY67" s="19"/>
      <c r="AZ67" s="61" t="str">
        <f t="shared" si="3"/>
        <v>0</v>
      </c>
      <c r="BA67" s="61" t="str">
        <f t="shared" si="4"/>
        <v>0</v>
      </c>
      <c r="BB67" s="19"/>
      <c r="BC67" s="20">
        <f t="shared" si="5"/>
        <v>0</v>
      </c>
      <c r="BD67" s="20">
        <v>0</v>
      </c>
      <c r="BE67" s="20"/>
      <c r="BF67" s="61" t="str">
        <f t="shared" si="24"/>
        <v>0</v>
      </c>
      <c r="BG67" s="61" t="str">
        <f t="shared" si="25"/>
        <v>0</v>
      </c>
      <c r="BH67" s="19"/>
      <c r="BI67" s="20"/>
      <c r="BJ67" s="20">
        <v>0</v>
      </c>
      <c r="BK67" s="20"/>
      <c r="BL67" s="61" t="str">
        <f t="shared" si="26"/>
        <v>0</v>
      </c>
      <c r="BM67" s="61" t="str">
        <f t="shared" si="27"/>
        <v>0</v>
      </c>
      <c r="BN67" s="19"/>
      <c r="BO67" s="20"/>
      <c r="BP67" s="20"/>
      <c r="BQ67" s="20"/>
      <c r="BR67" s="20"/>
      <c r="BS67" s="20"/>
      <c r="BT67" s="61">
        <f t="shared" si="6"/>
        <v>0</v>
      </c>
      <c r="BU67" s="61" t="str">
        <f t="shared" si="7"/>
        <v>0</v>
      </c>
      <c r="BV67" s="61" t="str">
        <f t="shared" si="8"/>
        <v>0</v>
      </c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19"/>
      <c r="CH67" s="19"/>
      <c r="CI67" s="19"/>
      <c r="CJ67" s="19"/>
      <c r="CK67" s="61" t="str">
        <f t="shared" si="28"/>
        <v>0</v>
      </c>
      <c r="CL67" s="61" t="str">
        <f t="shared" si="29"/>
        <v>0</v>
      </c>
      <c r="CM67" s="19"/>
      <c r="CN67" s="19"/>
      <c r="CO67" s="19"/>
      <c r="CP67" s="19"/>
      <c r="CQ67" s="61" t="str">
        <f t="shared" si="30"/>
        <v>0</v>
      </c>
      <c r="CR67" s="24">
        <f t="shared" si="32"/>
        <v>0.1</v>
      </c>
      <c r="CS67" s="24">
        <v>0.04</v>
      </c>
      <c r="CT67" s="24"/>
    </row>
    <row r="68" spans="1:98" ht="15.75" x14ac:dyDescent="0.25">
      <c r="A68" s="14">
        <v>57</v>
      </c>
      <c r="B68" s="15" t="s">
        <v>82</v>
      </c>
      <c r="C68" s="16">
        <v>1</v>
      </c>
      <c r="D68" s="21">
        <v>200</v>
      </c>
      <c r="E68" s="21"/>
      <c r="F68" s="17"/>
      <c r="G68" s="18"/>
      <c r="H68" s="18"/>
      <c r="I68" s="18"/>
      <c r="J68" s="61" t="str">
        <f t="shared" si="10"/>
        <v>0</v>
      </c>
      <c r="K68" s="61" t="str">
        <f t="shared" si="11"/>
        <v>0</v>
      </c>
      <c r="L68" s="17"/>
      <c r="M68" s="18"/>
      <c r="N68" s="18"/>
      <c r="O68" s="18"/>
      <c r="P68" s="61" t="str">
        <f t="shared" si="12"/>
        <v>0</v>
      </c>
      <c r="Q68" s="61" t="str">
        <f t="shared" si="13"/>
        <v>0</v>
      </c>
      <c r="R68" s="19"/>
      <c r="S68" s="20"/>
      <c r="T68" s="20"/>
      <c r="U68" s="20"/>
      <c r="V68" s="61" t="str">
        <f t="shared" si="14"/>
        <v>0</v>
      </c>
      <c r="W68" s="61" t="str">
        <f t="shared" si="15"/>
        <v>0</v>
      </c>
      <c r="X68" s="52"/>
      <c r="Y68" s="19"/>
      <c r="Z68" s="19"/>
      <c r="AA68" s="19"/>
      <c r="AB68" s="61" t="str">
        <f t="shared" si="16"/>
        <v>0</v>
      </c>
      <c r="AC68" s="61" t="str">
        <f t="shared" si="17"/>
        <v>0</v>
      </c>
      <c r="AD68" s="20">
        <v>0.08</v>
      </c>
      <c r="AE68" s="20">
        <f t="shared" si="0"/>
        <v>16</v>
      </c>
      <c r="AF68" s="24" t="e">
        <f t="shared" si="31"/>
        <v>#REF!</v>
      </c>
      <c r="AG68" s="24"/>
      <c r="AH68" s="61" t="e">
        <f t="shared" si="18"/>
        <v>#REF!</v>
      </c>
      <c r="AI68" s="61" t="e">
        <f t="shared" si="19"/>
        <v>#REF!</v>
      </c>
      <c r="AJ68" s="19"/>
      <c r="AK68" s="20"/>
      <c r="AL68" s="20"/>
      <c r="AM68" s="20"/>
      <c r="AN68" s="61" t="str">
        <f t="shared" si="20"/>
        <v>0</v>
      </c>
      <c r="AO68" s="61" t="str">
        <f t="shared" si="21"/>
        <v>0</v>
      </c>
      <c r="AP68" s="20">
        <v>0.02</v>
      </c>
      <c r="AQ68" s="20">
        <f t="shared" si="2"/>
        <v>4</v>
      </c>
      <c r="AR68" s="20"/>
      <c r="AS68" s="20"/>
      <c r="AT68" s="61">
        <f t="shared" si="22"/>
        <v>4</v>
      </c>
      <c r="AU68" s="61" t="str">
        <f t="shared" si="23"/>
        <v>0</v>
      </c>
      <c r="AV68" s="19"/>
      <c r="AW68" s="19"/>
      <c r="AX68" s="19"/>
      <c r="AY68" s="19"/>
      <c r="AZ68" s="61" t="str">
        <f t="shared" si="3"/>
        <v>0</v>
      </c>
      <c r="BA68" s="61" t="str">
        <f t="shared" si="4"/>
        <v>0</v>
      </c>
      <c r="BB68" s="19"/>
      <c r="BC68" s="20">
        <f t="shared" si="5"/>
        <v>0</v>
      </c>
      <c r="BD68" s="20">
        <v>0</v>
      </c>
      <c r="BE68" s="20"/>
      <c r="BF68" s="61" t="str">
        <f t="shared" si="24"/>
        <v>0</v>
      </c>
      <c r="BG68" s="61" t="str">
        <f t="shared" si="25"/>
        <v>0</v>
      </c>
      <c r="BH68" s="19"/>
      <c r="BI68" s="20"/>
      <c r="BJ68" s="20">
        <v>0</v>
      </c>
      <c r="BK68" s="20"/>
      <c r="BL68" s="61" t="str">
        <f t="shared" si="26"/>
        <v>0</v>
      </c>
      <c r="BM68" s="61" t="str">
        <f t="shared" si="27"/>
        <v>0</v>
      </c>
      <c r="BN68" s="19"/>
      <c r="BO68" s="20"/>
      <c r="BP68" s="20"/>
      <c r="BQ68" s="20"/>
      <c r="BR68" s="20"/>
      <c r="BS68" s="20"/>
      <c r="BT68" s="61">
        <f t="shared" si="6"/>
        <v>0</v>
      </c>
      <c r="BU68" s="61" t="str">
        <f t="shared" si="7"/>
        <v>0</v>
      </c>
      <c r="BV68" s="61" t="str">
        <f t="shared" si="8"/>
        <v>0</v>
      </c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19"/>
      <c r="CH68" s="19"/>
      <c r="CI68" s="19"/>
      <c r="CJ68" s="19"/>
      <c r="CK68" s="61" t="str">
        <f t="shared" si="28"/>
        <v>0</v>
      </c>
      <c r="CL68" s="61" t="str">
        <f t="shared" si="29"/>
        <v>0</v>
      </c>
      <c r="CM68" s="19"/>
      <c r="CN68" s="19"/>
      <c r="CO68" s="19"/>
      <c r="CP68" s="19"/>
      <c r="CQ68" s="61" t="str">
        <f t="shared" si="30"/>
        <v>0</v>
      </c>
      <c r="CR68" s="24">
        <f t="shared" si="32"/>
        <v>0.1</v>
      </c>
      <c r="CS68" s="24">
        <v>0.03</v>
      </c>
      <c r="CT68" s="24"/>
    </row>
    <row r="69" spans="1:98" ht="15.75" x14ac:dyDescent="0.25">
      <c r="A69" s="14">
        <v>58</v>
      </c>
      <c r="B69" s="15" t="s">
        <v>83</v>
      </c>
      <c r="C69" s="16">
        <v>1</v>
      </c>
      <c r="D69" s="21">
        <v>149.19999999999999</v>
      </c>
      <c r="E69" s="21"/>
      <c r="F69" s="17"/>
      <c r="G69" s="18"/>
      <c r="H69" s="18"/>
      <c r="I69" s="18"/>
      <c r="J69" s="61" t="str">
        <f t="shared" si="10"/>
        <v>0</v>
      </c>
      <c r="K69" s="61" t="str">
        <f t="shared" si="11"/>
        <v>0</v>
      </c>
      <c r="L69" s="17"/>
      <c r="M69" s="18"/>
      <c r="N69" s="18"/>
      <c r="O69" s="18"/>
      <c r="P69" s="61" t="str">
        <f t="shared" si="12"/>
        <v>0</v>
      </c>
      <c r="Q69" s="61" t="str">
        <f t="shared" si="13"/>
        <v>0</v>
      </c>
      <c r="R69" s="19"/>
      <c r="S69" s="20"/>
      <c r="T69" s="20"/>
      <c r="U69" s="20"/>
      <c r="V69" s="61" t="str">
        <f t="shared" si="14"/>
        <v>0</v>
      </c>
      <c r="W69" s="61" t="str">
        <f t="shared" si="15"/>
        <v>0</v>
      </c>
      <c r="X69" s="52"/>
      <c r="Y69" s="19"/>
      <c r="Z69" s="19"/>
      <c r="AA69" s="19"/>
      <c r="AB69" s="61" t="str">
        <f t="shared" si="16"/>
        <v>0</v>
      </c>
      <c r="AC69" s="61" t="str">
        <f t="shared" si="17"/>
        <v>0</v>
      </c>
      <c r="AD69" s="20">
        <v>0.08</v>
      </c>
      <c r="AE69" s="20">
        <f t="shared" si="0"/>
        <v>11.936</v>
      </c>
      <c r="AF69" s="24" t="e">
        <f t="shared" si="31"/>
        <v>#REF!</v>
      </c>
      <c r="AG69" s="24"/>
      <c r="AH69" s="61" t="e">
        <f t="shared" si="18"/>
        <v>#REF!</v>
      </c>
      <c r="AI69" s="61" t="e">
        <f t="shared" si="19"/>
        <v>#REF!</v>
      </c>
      <c r="AJ69" s="19"/>
      <c r="AK69" s="20"/>
      <c r="AL69" s="20"/>
      <c r="AM69" s="20"/>
      <c r="AN69" s="61" t="str">
        <f t="shared" si="20"/>
        <v>0</v>
      </c>
      <c r="AO69" s="61" t="str">
        <f t="shared" si="21"/>
        <v>0</v>
      </c>
      <c r="AP69" s="20">
        <v>0.03</v>
      </c>
      <c r="AQ69" s="20">
        <f t="shared" si="2"/>
        <v>4.4759999999999991</v>
      </c>
      <c r="AR69" s="20"/>
      <c r="AS69" s="20"/>
      <c r="AT69" s="61">
        <f t="shared" si="22"/>
        <v>4.4759999999999991</v>
      </c>
      <c r="AU69" s="61" t="str">
        <f t="shared" si="23"/>
        <v>0</v>
      </c>
      <c r="AV69" s="19"/>
      <c r="AW69" s="19"/>
      <c r="AX69" s="19"/>
      <c r="AY69" s="19"/>
      <c r="AZ69" s="61" t="str">
        <f t="shared" si="3"/>
        <v>0</v>
      </c>
      <c r="BA69" s="61" t="str">
        <f t="shared" si="4"/>
        <v>0</v>
      </c>
      <c r="BB69" s="19"/>
      <c r="BC69" s="20">
        <f t="shared" si="5"/>
        <v>0</v>
      </c>
      <c r="BD69" s="20">
        <v>0</v>
      </c>
      <c r="BE69" s="20"/>
      <c r="BF69" s="61" t="str">
        <f t="shared" si="24"/>
        <v>0</v>
      </c>
      <c r="BG69" s="61" t="str">
        <f t="shared" si="25"/>
        <v>0</v>
      </c>
      <c r="BH69" s="19"/>
      <c r="BI69" s="20"/>
      <c r="BJ69" s="20">
        <v>0</v>
      </c>
      <c r="BK69" s="20"/>
      <c r="BL69" s="61" t="str">
        <f t="shared" si="26"/>
        <v>0</v>
      </c>
      <c r="BM69" s="61" t="str">
        <f t="shared" si="27"/>
        <v>0</v>
      </c>
      <c r="BN69" s="19"/>
      <c r="BO69" s="20"/>
      <c r="BP69" s="20"/>
      <c r="BQ69" s="20"/>
      <c r="BR69" s="20"/>
      <c r="BS69" s="20"/>
      <c r="BT69" s="61">
        <f t="shared" si="6"/>
        <v>0</v>
      </c>
      <c r="BU69" s="61" t="str">
        <f t="shared" si="7"/>
        <v>0</v>
      </c>
      <c r="BV69" s="61" t="str">
        <f t="shared" si="8"/>
        <v>0</v>
      </c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19"/>
      <c r="CH69" s="19"/>
      <c r="CI69" s="19"/>
      <c r="CJ69" s="19"/>
      <c r="CK69" s="61" t="str">
        <f t="shared" si="28"/>
        <v>0</v>
      </c>
      <c r="CL69" s="61" t="str">
        <f t="shared" si="29"/>
        <v>0</v>
      </c>
      <c r="CM69" s="19"/>
      <c r="CN69" s="19"/>
      <c r="CO69" s="19"/>
      <c r="CP69" s="19"/>
      <c r="CQ69" s="61" t="str">
        <f t="shared" si="30"/>
        <v>0</v>
      </c>
      <c r="CR69" s="24">
        <f t="shared" si="32"/>
        <v>0.11</v>
      </c>
      <c r="CS69" s="24">
        <v>0.04</v>
      </c>
      <c r="CT69" s="24"/>
    </row>
    <row r="70" spans="1:98" ht="15.75" x14ac:dyDescent="0.25">
      <c r="A70" s="14">
        <v>59</v>
      </c>
      <c r="B70" s="15" t="s">
        <v>84</v>
      </c>
      <c r="C70" s="16">
        <v>1</v>
      </c>
      <c r="D70" s="21">
        <v>67.900000000000006</v>
      </c>
      <c r="E70" s="21"/>
      <c r="F70" s="17"/>
      <c r="G70" s="18"/>
      <c r="H70" s="18"/>
      <c r="I70" s="18"/>
      <c r="J70" s="61" t="str">
        <f t="shared" si="10"/>
        <v>0</v>
      </c>
      <c r="K70" s="61" t="str">
        <f t="shared" si="11"/>
        <v>0</v>
      </c>
      <c r="L70" s="17"/>
      <c r="M70" s="18"/>
      <c r="N70" s="18"/>
      <c r="O70" s="18"/>
      <c r="P70" s="61" t="str">
        <f t="shared" si="12"/>
        <v>0</v>
      </c>
      <c r="Q70" s="61" t="str">
        <f t="shared" si="13"/>
        <v>0</v>
      </c>
      <c r="R70" s="19"/>
      <c r="S70" s="20"/>
      <c r="T70" s="20"/>
      <c r="U70" s="20"/>
      <c r="V70" s="61" t="str">
        <f t="shared" si="14"/>
        <v>0</v>
      </c>
      <c r="W70" s="61" t="str">
        <f t="shared" si="15"/>
        <v>0</v>
      </c>
      <c r="X70" s="52"/>
      <c r="Y70" s="19"/>
      <c r="Z70" s="19"/>
      <c r="AA70" s="19"/>
      <c r="AB70" s="61" t="str">
        <f t="shared" si="16"/>
        <v>0</v>
      </c>
      <c r="AC70" s="61" t="str">
        <f t="shared" si="17"/>
        <v>0</v>
      </c>
      <c r="AD70" s="20">
        <v>0.08</v>
      </c>
      <c r="AE70" s="20">
        <f t="shared" si="0"/>
        <v>5.4320000000000004</v>
      </c>
      <c r="AF70" s="24" t="e">
        <f t="shared" si="31"/>
        <v>#REF!</v>
      </c>
      <c r="AG70" s="24"/>
      <c r="AH70" s="61" t="e">
        <f t="shared" si="18"/>
        <v>#REF!</v>
      </c>
      <c r="AI70" s="61" t="e">
        <f t="shared" si="19"/>
        <v>#REF!</v>
      </c>
      <c r="AJ70" s="19"/>
      <c r="AK70" s="20"/>
      <c r="AL70" s="20"/>
      <c r="AM70" s="20"/>
      <c r="AN70" s="61" t="str">
        <f t="shared" si="20"/>
        <v>0</v>
      </c>
      <c r="AO70" s="61" t="str">
        <f t="shared" si="21"/>
        <v>0</v>
      </c>
      <c r="AP70" s="20">
        <v>0.01</v>
      </c>
      <c r="AQ70" s="20">
        <f t="shared" si="2"/>
        <v>0.67900000000000005</v>
      </c>
      <c r="AR70" s="20"/>
      <c r="AS70" s="20"/>
      <c r="AT70" s="61">
        <f t="shared" si="22"/>
        <v>0.67900000000000005</v>
      </c>
      <c r="AU70" s="61" t="str">
        <f t="shared" si="23"/>
        <v>0</v>
      </c>
      <c r="AV70" s="19"/>
      <c r="AW70" s="19"/>
      <c r="AX70" s="19"/>
      <c r="AY70" s="19"/>
      <c r="AZ70" s="61" t="str">
        <f t="shared" si="3"/>
        <v>0</v>
      </c>
      <c r="BA70" s="61" t="str">
        <f t="shared" si="4"/>
        <v>0</v>
      </c>
      <c r="BB70" s="19"/>
      <c r="BC70" s="20">
        <f t="shared" si="5"/>
        <v>0</v>
      </c>
      <c r="BD70" s="20">
        <v>0</v>
      </c>
      <c r="BE70" s="20"/>
      <c r="BF70" s="61" t="str">
        <f t="shared" si="24"/>
        <v>0</v>
      </c>
      <c r="BG70" s="61" t="str">
        <f t="shared" si="25"/>
        <v>0</v>
      </c>
      <c r="BH70" s="19"/>
      <c r="BI70" s="20"/>
      <c r="BJ70" s="20">
        <v>0</v>
      </c>
      <c r="BK70" s="20"/>
      <c r="BL70" s="61" t="str">
        <f t="shared" si="26"/>
        <v>0</v>
      </c>
      <c r="BM70" s="61" t="str">
        <f t="shared" si="27"/>
        <v>0</v>
      </c>
      <c r="BN70" s="19"/>
      <c r="BO70" s="20"/>
      <c r="BP70" s="20"/>
      <c r="BQ70" s="20"/>
      <c r="BR70" s="20"/>
      <c r="BS70" s="20"/>
      <c r="BT70" s="61">
        <f t="shared" si="6"/>
        <v>0</v>
      </c>
      <c r="BU70" s="61" t="str">
        <f t="shared" si="7"/>
        <v>0</v>
      </c>
      <c r="BV70" s="61" t="str">
        <f t="shared" si="8"/>
        <v>0</v>
      </c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19"/>
      <c r="CH70" s="19"/>
      <c r="CI70" s="19"/>
      <c r="CJ70" s="19"/>
      <c r="CK70" s="61" t="str">
        <f t="shared" si="28"/>
        <v>0</v>
      </c>
      <c r="CL70" s="61" t="str">
        <f t="shared" si="29"/>
        <v>0</v>
      </c>
      <c r="CM70" s="19"/>
      <c r="CN70" s="19"/>
      <c r="CO70" s="19"/>
      <c r="CP70" s="19"/>
      <c r="CQ70" s="61" t="str">
        <f t="shared" si="30"/>
        <v>0</v>
      </c>
      <c r="CR70" s="24">
        <f t="shared" si="32"/>
        <v>0.09</v>
      </c>
      <c r="CS70" s="24">
        <v>0.04</v>
      </c>
      <c r="CT70" s="24"/>
    </row>
    <row r="71" spans="1:98" ht="15.75" x14ac:dyDescent="0.25">
      <c r="A71" s="14">
        <v>60</v>
      </c>
      <c r="B71" s="15" t="s">
        <v>85</v>
      </c>
      <c r="C71" s="16">
        <v>1</v>
      </c>
      <c r="D71" s="21">
        <v>147</v>
      </c>
      <c r="E71" s="21"/>
      <c r="F71" s="17"/>
      <c r="G71" s="18"/>
      <c r="H71" s="18"/>
      <c r="I71" s="18"/>
      <c r="J71" s="61" t="str">
        <f t="shared" si="10"/>
        <v>0</v>
      </c>
      <c r="K71" s="61" t="str">
        <f t="shared" si="11"/>
        <v>0</v>
      </c>
      <c r="L71" s="17"/>
      <c r="M71" s="18"/>
      <c r="N71" s="18"/>
      <c r="O71" s="18"/>
      <c r="P71" s="61" t="str">
        <f t="shared" si="12"/>
        <v>0</v>
      </c>
      <c r="Q71" s="61" t="str">
        <f t="shared" si="13"/>
        <v>0</v>
      </c>
      <c r="R71" s="19"/>
      <c r="S71" s="20"/>
      <c r="T71" s="20"/>
      <c r="U71" s="20"/>
      <c r="V71" s="61" t="str">
        <f t="shared" si="14"/>
        <v>0</v>
      </c>
      <c r="W71" s="61" t="str">
        <f t="shared" si="15"/>
        <v>0</v>
      </c>
      <c r="X71" s="52"/>
      <c r="Y71" s="19"/>
      <c r="Z71" s="19"/>
      <c r="AA71" s="19"/>
      <c r="AB71" s="61" t="str">
        <f t="shared" si="16"/>
        <v>0</v>
      </c>
      <c r="AC71" s="61" t="str">
        <f t="shared" si="17"/>
        <v>0</v>
      </c>
      <c r="AD71" s="20">
        <v>0.08</v>
      </c>
      <c r="AE71" s="20">
        <f t="shared" si="0"/>
        <v>11.76</v>
      </c>
      <c r="AF71" s="24" t="e">
        <f t="shared" si="31"/>
        <v>#REF!</v>
      </c>
      <c r="AG71" s="24"/>
      <c r="AH71" s="61" t="e">
        <f t="shared" si="18"/>
        <v>#REF!</v>
      </c>
      <c r="AI71" s="61" t="e">
        <f t="shared" si="19"/>
        <v>#REF!</v>
      </c>
      <c r="AJ71" s="19"/>
      <c r="AK71" s="20"/>
      <c r="AL71" s="20"/>
      <c r="AM71" s="20"/>
      <c r="AN71" s="61" t="str">
        <f t="shared" si="20"/>
        <v>0</v>
      </c>
      <c r="AO71" s="61" t="str">
        <f t="shared" si="21"/>
        <v>0</v>
      </c>
      <c r="AP71" s="20">
        <v>0.02</v>
      </c>
      <c r="AQ71" s="20">
        <f t="shared" si="2"/>
        <v>2.94</v>
      </c>
      <c r="AR71" s="20"/>
      <c r="AS71" s="20"/>
      <c r="AT71" s="61">
        <f t="shared" si="22"/>
        <v>2.94</v>
      </c>
      <c r="AU71" s="61" t="str">
        <f t="shared" si="23"/>
        <v>0</v>
      </c>
      <c r="AV71" s="19"/>
      <c r="AW71" s="19"/>
      <c r="AX71" s="19"/>
      <c r="AY71" s="19"/>
      <c r="AZ71" s="61" t="str">
        <f t="shared" si="3"/>
        <v>0</v>
      </c>
      <c r="BA71" s="61" t="str">
        <f t="shared" si="4"/>
        <v>0</v>
      </c>
      <c r="BB71" s="19"/>
      <c r="BC71" s="20">
        <f t="shared" si="5"/>
        <v>0</v>
      </c>
      <c r="BD71" s="20">
        <v>0</v>
      </c>
      <c r="BE71" s="20"/>
      <c r="BF71" s="61" t="str">
        <f t="shared" si="24"/>
        <v>0</v>
      </c>
      <c r="BG71" s="61" t="str">
        <f t="shared" si="25"/>
        <v>0</v>
      </c>
      <c r="BH71" s="19"/>
      <c r="BI71" s="20"/>
      <c r="BJ71" s="20">
        <v>0</v>
      </c>
      <c r="BK71" s="20"/>
      <c r="BL71" s="61" t="str">
        <f t="shared" si="26"/>
        <v>0</v>
      </c>
      <c r="BM71" s="61" t="str">
        <f t="shared" si="27"/>
        <v>0</v>
      </c>
      <c r="BN71" s="19"/>
      <c r="BO71" s="20"/>
      <c r="BP71" s="20"/>
      <c r="BQ71" s="20"/>
      <c r="BR71" s="20"/>
      <c r="BS71" s="20"/>
      <c r="BT71" s="61">
        <f t="shared" si="6"/>
        <v>0</v>
      </c>
      <c r="BU71" s="61" t="str">
        <f t="shared" si="7"/>
        <v>0</v>
      </c>
      <c r="BV71" s="61" t="str">
        <f t="shared" si="8"/>
        <v>0</v>
      </c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19"/>
      <c r="CH71" s="19"/>
      <c r="CI71" s="19"/>
      <c r="CJ71" s="19"/>
      <c r="CK71" s="61" t="str">
        <f t="shared" si="28"/>
        <v>0</v>
      </c>
      <c r="CL71" s="61" t="str">
        <f t="shared" si="29"/>
        <v>0</v>
      </c>
      <c r="CM71" s="19"/>
      <c r="CN71" s="19"/>
      <c r="CO71" s="19"/>
      <c r="CP71" s="19"/>
      <c r="CQ71" s="61" t="str">
        <f t="shared" si="30"/>
        <v>0</v>
      </c>
      <c r="CR71" s="24">
        <f t="shared" si="32"/>
        <v>0.1</v>
      </c>
      <c r="CS71" s="24">
        <v>0.04</v>
      </c>
      <c r="CT71" s="24"/>
    </row>
    <row r="72" spans="1:98" ht="15.75" x14ac:dyDescent="0.25">
      <c r="A72" s="14">
        <v>61</v>
      </c>
      <c r="B72" s="15" t="s">
        <v>86</v>
      </c>
      <c r="C72" s="16">
        <v>1</v>
      </c>
      <c r="D72" s="21">
        <v>156.80000000000001</v>
      </c>
      <c r="E72" s="21"/>
      <c r="F72" s="17"/>
      <c r="G72" s="18"/>
      <c r="H72" s="18"/>
      <c r="I72" s="18"/>
      <c r="J72" s="61" t="str">
        <f t="shared" si="10"/>
        <v>0</v>
      </c>
      <c r="K72" s="61" t="str">
        <f t="shared" si="11"/>
        <v>0</v>
      </c>
      <c r="L72" s="17"/>
      <c r="M72" s="18"/>
      <c r="N72" s="18"/>
      <c r="O72" s="18"/>
      <c r="P72" s="61" t="str">
        <f t="shared" si="12"/>
        <v>0</v>
      </c>
      <c r="Q72" s="61" t="str">
        <f t="shared" si="13"/>
        <v>0</v>
      </c>
      <c r="R72" s="19"/>
      <c r="S72" s="20"/>
      <c r="T72" s="20"/>
      <c r="U72" s="20"/>
      <c r="V72" s="61" t="str">
        <f t="shared" si="14"/>
        <v>0</v>
      </c>
      <c r="W72" s="61" t="str">
        <f t="shared" si="15"/>
        <v>0</v>
      </c>
      <c r="X72" s="52"/>
      <c r="Y72" s="19"/>
      <c r="Z72" s="19"/>
      <c r="AA72" s="19"/>
      <c r="AB72" s="61" t="str">
        <f t="shared" si="16"/>
        <v>0</v>
      </c>
      <c r="AC72" s="61" t="str">
        <f t="shared" si="17"/>
        <v>0</v>
      </c>
      <c r="AD72" s="20">
        <v>0.08</v>
      </c>
      <c r="AE72" s="20">
        <f t="shared" si="0"/>
        <v>12.544</v>
      </c>
      <c r="AF72" s="24" t="e">
        <f t="shared" si="31"/>
        <v>#REF!</v>
      </c>
      <c r="AG72" s="24"/>
      <c r="AH72" s="61" t="e">
        <f t="shared" si="18"/>
        <v>#REF!</v>
      </c>
      <c r="AI72" s="61" t="e">
        <f t="shared" si="19"/>
        <v>#REF!</v>
      </c>
      <c r="AJ72" s="19"/>
      <c r="AK72" s="20"/>
      <c r="AL72" s="20"/>
      <c r="AM72" s="20"/>
      <c r="AN72" s="61" t="str">
        <f t="shared" si="20"/>
        <v>0</v>
      </c>
      <c r="AO72" s="61" t="str">
        <f t="shared" si="21"/>
        <v>0</v>
      </c>
      <c r="AP72" s="20">
        <v>0.01</v>
      </c>
      <c r="AQ72" s="20">
        <f t="shared" si="2"/>
        <v>1.5680000000000001</v>
      </c>
      <c r="AR72" s="20"/>
      <c r="AS72" s="20"/>
      <c r="AT72" s="61">
        <f t="shared" si="22"/>
        <v>1.5680000000000001</v>
      </c>
      <c r="AU72" s="61" t="str">
        <f t="shared" si="23"/>
        <v>0</v>
      </c>
      <c r="AV72" s="19"/>
      <c r="AW72" s="19"/>
      <c r="AX72" s="19"/>
      <c r="AY72" s="19"/>
      <c r="AZ72" s="61" t="str">
        <f t="shared" si="3"/>
        <v>0</v>
      </c>
      <c r="BA72" s="61" t="str">
        <f t="shared" si="4"/>
        <v>0</v>
      </c>
      <c r="BB72" s="19"/>
      <c r="BC72" s="20">
        <f t="shared" si="5"/>
        <v>0</v>
      </c>
      <c r="BD72" s="20">
        <v>0</v>
      </c>
      <c r="BE72" s="20"/>
      <c r="BF72" s="61" t="str">
        <f t="shared" si="24"/>
        <v>0</v>
      </c>
      <c r="BG72" s="61" t="str">
        <f t="shared" si="25"/>
        <v>0</v>
      </c>
      <c r="BH72" s="19"/>
      <c r="BI72" s="20"/>
      <c r="BJ72" s="20">
        <v>0</v>
      </c>
      <c r="BK72" s="20"/>
      <c r="BL72" s="61" t="str">
        <f t="shared" si="26"/>
        <v>0</v>
      </c>
      <c r="BM72" s="61" t="str">
        <f t="shared" si="27"/>
        <v>0</v>
      </c>
      <c r="BN72" s="19"/>
      <c r="BO72" s="20"/>
      <c r="BP72" s="20"/>
      <c r="BQ72" s="20"/>
      <c r="BR72" s="20"/>
      <c r="BS72" s="20"/>
      <c r="BT72" s="61">
        <f t="shared" si="6"/>
        <v>0</v>
      </c>
      <c r="BU72" s="61" t="str">
        <f t="shared" si="7"/>
        <v>0</v>
      </c>
      <c r="BV72" s="61" t="str">
        <f t="shared" si="8"/>
        <v>0</v>
      </c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19"/>
      <c r="CH72" s="19"/>
      <c r="CI72" s="19"/>
      <c r="CJ72" s="19"/>
      <c r="CK72" s="61" t="str">
        <f t="shared" si="28"/>
        <v>0</v>
      </c>
      <c r="CL72" s="61" t="str">
        <f t="shared" si="29"/>
        <v>0</v>
      </c>
      <c r="CM72" s="19"/>
      <c r="CN72" s="19"/>
      <c r="CO72" s="19"/>
      <c r="CP72" s="19"/>
      <c r="CQ72" s="61" t="str">
        <f t="shared" si="30"/>
        <v>0</v>
      </c>
      <c r="CR72" s="24">
        <f t="shared" si="32"/>
        <v>0.09</v>
      </c>
      <c r="CS72" s="24">
        <v>0.02</v>
      </c>
      <c r="CT72" s="24"/>
    </row>
    <row r="73" spans="1:98" ht="25.5" x14ac:dyDescent="0.25">
      <c r="A73" s="14">
        <v>62</v>
      </c>
      <c r="B73" s="15" t="s">
        <v>87</v>
      </c>
      <c r="C73" s="16">
        <v>1</v>
      </c>
      <c r="D73" s="21">
        <v>229.3</v>
      </c>
      <c r="E73" s="21"/>
      <c r="F73" s="17"/>
      <c r="G73" s="18"/>
      <c r="H73" s="18"/>
      <c r="I73" s="18"/>
      <c r="J73" s="61" t="str">
        <f t="shared" si="10"/>
        <v>0</v>
      </c>
      <c r="K73" s="61" t="str">
        <f t="shared" si="11"/>
        <v>0</v>
      </c>
      <c r="L73" s="17"/>
      <c r="M73" s="18"/>
      <c r="N73" s="18"/>
      <c r="O73" s="18"/>
      <c r="P73" s="61" t="str">
        <f t="shared" si="12"/>
        <v>0</v>
      </c>
      <c r="Q73" s="61" t="str">
        <f t="shared" si="13"/>
        <v>0</v>
      </c>
      <c r="R73" s="19"/>
      <c r="S73" s="20"/>
      <c r="T73" s="20"/>
      <c r="U73" s="20"/>
      <c r="V73" s="61" t="str">
        <f t="shared" si="14"/>
        <v>0</v>
      </c>
      <c r="W73" s="61" t="str">
        <f t="shared" si="15"/>
        <v>0</v>
      </c>
      <c r="X73" s="52"/>
      <c r="Y73" s="19"/>
      <c r="Z73" s="19"/>
      <c r="AA73" s="19"/>
      <c r="AB73" s="61" t="str">
        <f t="shared" si="16"/>
        <v>0</v>
      </c>
      <c r="AC73" s="61" t="str">
        <f t="shared" si="17"/>
        <v>0</v>
      </c>
      <c r="AD73" s="20">
        <v>0.08</v>
      </c>
      <c r="AE73" s="20">
        <f t="shared" si="0"/>
        <v>18.344000000000001</v>
      </c>
      <c r="AF73" s="24" t="e">
        <f t="shared" si="31"/>
        <v>#REF!</v>
      </c>
      <c r="AG73" s="24"/>
      <c r="AH73" s="61" t="e">
        <f t="shared" si="18"/>
        <v>#REF!</v>
      </c>
      <c r="AI73" s="61" t="e">
        <f t="shared" si="19"/>
        <v>#REF!</v>
      </c>
      <c r="AJ73" s="19"/>
      <c r="AK73" s="20"/>
      <c r="AL73" s="20"/>
      <c r="AM73" s="20"/>
      <c r="AN73" s="61" t="str">
        <f t="shared" si="20"/>
        <v>0</v>
      </c>
      <c r="AO73" s="61" t="str">
        <f t="shared" si="21"/>
        <v>0</v>
      </c>
      <c r="AP73" s="20">
        <v>0.03</v>
      </c>
      <c r="AQ73" s="20">
        <f t="shared" si="2"/>
        <v>6.8790000000000004</v>
      </c>
      <c r="AR73" s="20"/>
      <c r="AS73" s="20"/>
      <c r="AT73" s="61">
        <f t="shared" si="22"/>
        <v>6.8790000000000004</v>
      </c>
      <c r="AU73" s="61" t="str">
        <f t="shared" si="23"/>
        <v>0</v>
      </c>
      <c r="AV73" s="19"/>
      <c r="AW73" s="19"/>
      <c r="AX73" s="19"/>
      <c r="AY73" s="19"/>
      <c r="AZ73" s="61" t="str">
        <f t="shared" si="3"/>
        <v>0</v>
      </c>
      <c r="BA73" s="61" t="str">
        <f t="shared" si="4"/>
        <v>0</v>
      </c>
      <c r="BB73" s="19"/>
      <c r="BC73" s="20">
        <f t="shared" si="5"/>
        <v>0</v>
      </c>
      <c r="BD73" s="20">
        <v>0</v>
      </c>
      <c r="BE73" s="20"/>
      <c r="BF73" s="61" t="str">
        <f t="shared" si="24"/>
        <v>0</v>
      </c>
      <c r="BG73" s="61" t="str">
        <f t="shared" si="25"/>
        <v>0</v>
      </c>
      <c r="BH73" s="19"/>
      <c r="BI73" s="20"/>
      <c r="BJ73" s="20">
        <v>0</v>
      </c>
      <c r="BK73" s="20"/>
      <c r="BL73" s="61" t="str">
        <f t="shared" si="26"/>
        <v>0</v>
      </c>
      <c r="BM73" s="61" t="str">
        <f t="shared" si="27"/>
        <v>0</v>
      </c>
      <c r="BN73" s="19"/>
      <c r="BO73" s="20"/>
      <c r="BP73" s="20"/>
      <c r="BQ73" s="20"/>
      <c r="BR73" s="20"/>
      <c r="BS73" s="20"/>
      <c r="BT73" s="61">
        <f t="shared" si="6"/>
        <v>0</v>
      </c>
      <c r="BU73" s="61" t="str">
        <f t="shared" si="7"/>
        <v>0</v>
      </c>
      <c r="BV73" s="61" t="str">
        <f t="shared" si="8"/>
        <v>0</v>
      </c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19"/>
      <c r="CH73" s="19"/>
      <c r="CI73" s="19"/>
      <c r="CJ73" s="19"/>
      <c r="CK73" s="61" t="str">
        <f t="shared" si="28"/>
        <v>0</v>
      </c>
      <c r="CL73" s="61" t="str">
        <f t="shared" si="29"/>
        <v>0</v>
      </c>
      <c r="CM73" s="19"/>
      <c r="CN73" s="19"/>
      <c r="CO73" s="19"/>
      <c r="CP73" s="19"/>
      <c r="CQ73" s="61" t="str">
        <f t="shared" si="30"/>
        <v>0</v>
      </c>
      <c r="CR73" s="24">
        <f t="shared" si="32"/>
        <v>0.11</v>
      </c>
      <c r="CS73" s="24">
        <v>0.03</v>
      </c>
      <c r="CT73" s="24"/>
    </row>
    <row r="74" spans="1:98" ht="15.75" x14ac:dyDescent="0.25">
      <c r="A74" s="14">
        <v>63</v>
      </c>
      <c r="B74" s="15" t="s">
        <v>88</v>
      </c>
      <c r="C74" s="16">
        <v>1</v>
      </c>
      <c r="D74" s="21">
        <v>63.7</v>
      </c>
      <c r="E74" s="21"/>
      <c r="F74" s="17"/>
      <c r="G74" s="18"/>
      <c r="H74" s="18"/>
      <c r="I74" s="18"/>
      <c r="J74" s="61" t="str">
        <f t="shared" si="10"/>
        <v>0</v>
      </c>
      <c r="K74" s="61" t="str">
        <f t="shared" si="11"/>
        <v>0</v>
      </c>
      <c r="L74" s="17"/>
      <c r="M74" s="18"/>
      <c r="N74" s="18"/>
      <c r="O74" s="18"/>
      <c r="P74" s="61" t="str">
        <f t="shared" si="12"/>
        <v>0</v>
      </c>
      <c r="Q74" s="61" t="str">
        <f t="shared" si="13"/>
        <v>0</v>
      </c>
      <c r="R74" s="19"/>
      <c r="S74" s="20"/>
      <c r="T74" s="20"/>
      <c r="U74" s="20"/>
      <c r="V74" s="61" t="str">
        <f t="shared" si="14"/>
        <v>0</v>
      </c>
      <c r="W74" s="61" t="str">
        <f t="shared" si="15"/>
        <v>0</v>
      </c>
      <c r="X74" s="52"/>
      <c r="Y74" s="19"/>
      <c r="Z74" s="19"/>
      <c r="AA74" s="19"/>
      <c r="AB74" s="61" t="str">
        <f t="shared" si="16"/>
        <v>0</v>
      </c>
      <c r="AC74" s="61" t="str">
        <f t="shared" si="17"/>
        <v>0</v>
      </c>
      <c r="AD74" s="20">
        <v>0.08</v>
      </c>
      <c r="AE74" s="20">
        <f t="shared" si="0"/>
        <v>5.0960000000000001</v>
      </c>
      <c r="AF74" s="24" t="e">
        <f t="shared" si="31"/>
        <v>#REF!</v>
      </c>
      <c r="AG74" s="24"/>
      <c r="AH74" s="61" t="e">
        <f t="shared" si="18"/>
        <v>#REF!</v>
      </c>
      <c r="AI74" s="61" t="e">
        <f t="shared" si="19"/>
        <v>#REF!</v>
      </c>
      <c r="AJ74" s="19"/>
      <c r="AK74" s="20"/>
      <c r="AL74" s="20"/>
      <c r="AM74" s="20"/>
      <c r="AN74" s="61" t="str">
        <f t="shared" si="20"/>
        <v>0</v>
      </c>
      <c r="AO74" s="61" t="str">
        <f t="shared" si="21"/>
        <v>0</v>
      </c>
      <c r="AP74" s="20">
        <v>0.02</v>
      </c>
      <c r="AQ74" s="20">
        <f t="shared" si="2"/>
        <v>1.274</v>
      </c>
      <c r="AR74" s="20"/>
      <c r="AS74" s="20"/>
      <c r="AT74" s="61">
        <f t="shared" si="22"/>
        <v>1.274</v>
      </c>
      <c r="AU74" s="61" t="str">
        <f t="shared" si="23"/>
        <v>0</v>
      </c>
      <c r="AV74" s="19"/>
      <c r="AW74" s="19"/>
      <c r="AX74" s="19"/>
      <c r="AY74" s="19"/>
      <c r="AZ74" s="61" t="str">
        <f t="shared" si="3"/>
        <v>0</v>
      </c>
      <c r="BA74" s="61" t="str">
        <f t="shared" si="4"/>
        <v>0</v>
      </c>
      <c r="BB74" s="19"/>
      <c r="BC74" s="20">
        <f t="shared" si="5"/>
        <v>0</v>
      </c>
      <c r="BD74" s="20">
        <v>0</v>
      </c>
      <c r="BE74" s="20"/>
      <c r="BF74" s="61" t="str">
        <f t="shared" si="24"/>
        <v>0</v>
      </c>
      <c r="BG74" s="61" t="str">
        <f t="shared" si="25"/>
        <v>0</v>
      </c>
      <c r="BH74" s="19"/>
      <c r="BI74" s="20"/>
      <c r="BJ74" s="20">
        <v>0</v>
      </c>
      <c r="BK74" s="20"/>
      <c r="BL74" s="61" t="str">
        <f t="shared" si="26"/>
        <v>0</v>
      </c>
      <c r="BM74" s="61" t="str">
        <f t="shared" si="27"/>
        <v>0</v>
      </c>
      <c r="BN74" s="19"/>
      <c r="BO74" s="20"/>
      <c r="BP74" s="20"/>
      <c r="BQ74" s="20"/>
      <c r="BR74" s="20"/>
      <c r="BS74" s="20"/>
      <c r="BT74" s="61">
        <f t="shared" si="6"/>
        <v>0</v>
      </c>
      <c r="BU74" s="61" t="str">
        <f t="shared" si="7"/>
        <v>0</v>
      </c>
      <c r="BV74" s="61" t="str">
        <f t="shared" si="8"/>
        <v>0</v>
      </c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19"/>
      <c r="CH74" s="19"/>
      <c r="CI74" s="19"/>
      <c r="CJ74" s="19"/>
      <c r="CK74" s="61" t="str">
        <f t="shared" si="28"/>
        <v>0</v>
      </c>
      <c r="CL74" s="61" t="str">
        <f t="shared" si="29"/>
        <v>0</v>
      </c>
      <c r="CM74" s="19"/>
      <c r="CN74" s="19"/>
      <c r="CO74" s="19"/>
      <c r="CP74" s="19"/>
      <c r="CQ74" s="61" t="str">
        <f t="shared" si="30"/>
        <v>0</v>
      </c>
      <c r="CR74" s="24">
        <f t="shared" si="32"/>
        <v>0.1</v>
      </c>
      <c r="CS74" s="24">
        <v>0.05</v>
      </c>
      <c r="CT74" s="24"/>
    </row>
    <row r="75" spans="1:98" ht="15.75" x14ac:dyDescent="0.25">
      <c r="A75" s="14">
        <v>64</v>
      </c>
      <c r="B75" s="15" t="s">
        <v>89</v>
      </c>
      <c r="C75" s="16">
        <v>1</v>
      </c>
      <c r="D75" s="21">
        <v>81.099999999999994</v>
      </c>
      <c r="E75" s="21"/>
      <c r="F75" s="17"/>
      <c r="G75" s="18"/>
      <c r="H75" s="18"/>
      <c r="I75" s="18"/>
      <c r="J75" s="61" t="str">
        <f t="shared" si="10"/>
        <v>0</v>
      </c>
      <c r="K75" s="61" t="str">
        <f t="shared" si="11"/>
        <v>0</v>
      </c>
      <c r="L75" s="17"/>
      <c r="M75" s="18"/>
      <c r="N75" s="18"/>
      <c r="O75" s="18"/>
      <c r="P75" s="61" t="str">
        <f t="shared" si="12"/>
        <v>0</v>
      </c>
      <c r="Q75" s="61" t="str">
        <f t="shared" si="13"/>
        <v>0</v>
      </c>
      <c r="R75" s="19"/>
      <c r="S75" s="20"/>
      <c r="T75" s="20"/>
      <c r="U75" s="20"/>
      <c r="V75" s="61" t="str">
        <f t="shared" si="14"/>
        <v>0</v>
      </c>
      <c r="W75" s="61" t="str">
        <f t="shared" si="15"/>
        <v>0</v>
      </c>
      <c r="X75" s="52"/>
      <c r="Y75" s="19"/>
      <c r="Z75" s="19"/>
      <c r="AA75" s="19"/>
      <c r="AB75" s="61" t="str">
        <f t="shared" si="16"/>
        <v>0</v>
      </c>
      <c r="AC75" s="61" t="str">
        <f t="shared" si="17"/>
        <v>0</v>
      </c>
      <c r="AD75" s="20">
        <v>0.08</v>
      </c>
      <c r="AE75" s="20">
        <f t="shared" si="0"/>
        <v>6.4879999999999995</v>
      </c>
      <c r="AF75" s="24" t="e">
        <f t="shared" si="31"/>
        <v>#REF!</v>
      </c>
      <c r="AG75" s="24"/>
      <c r="AH75" s="61" t="e">
        <f t="shared" si="18"/>
        <v>#REF!</v>
      </c>
      <c r="AI75" s="61" t="e">
        <f t="shared" si="19"/>
        <v>#REF!</v>
      </c>
      <c r="AJ75" s="19"/>
      <c r="AK75" s="20"/>
      <c r="AL75" s="20"/>
      <c r="AM75" s="20"/>
      <c r="AN75" s="61" t="str">
        <f t="shared" si="20"/>
        <v>0</v>
      </c>
      <c r="AO75" s="61" t="str">
        <f t="shared" si="21"/>
        <v>0</v>
      </c>
      <c r="AP75" s="20">
        <v>0.04</v>
      </c>
      <c r="AQ75" s="20">
        <f t="shared" si="2"/>
        <v>3.2439999999999998</v>
      </c>
      <c r="AR75" s="20"/>
      <c r="AS75" s="20"/>
      <c r="AT75" s="61">
        <f t="shared" si="22"/>
        <v>3.2439999999999998</v>
      </c>
      <c r="AU75" s="61" t="str">
        <f t="shared" si="23"/>
        <v>0</v>
      </c>
      <c r="AV75" s="19"/>
      <c r="AW75" s="19"/>
      <c r="AX75" s="19"/>
      <c r="AY75" s="19"/>
      <c r="AZ75" s="61" t="str">
        <f t="shared" si="3"/>
        <v>0</v>
      </c>
      <c r="BA75" s="61" t="str">
        <f t="shared" si="4"/>
        <v>0</v>
      </c>
      <c r="BB75" s="19"/>
      <c r="BC75" s="20">
        <f t="shared" si="5"/>
        <v>0</v>
      </c>
      <c r="BD75" s="20">
        <v>0</v>
      </c>
      <c r="BE75" s="20"/>
      <c r="BF75" s="61" t="str">
        <f t="shared" si="24"/>
        <v>0</v>
      </c>
      <c r="BG75" s="61" t="str">
        <f t="shared" si="25"/>
        <v>0</v>
      </c>
      <c r="BH75" s="19"/>
      <c r="BI75" s="20"/>
      <c r="BJ75" s="20">
        <v>0</v>
      </c>
      <c r="BK75" s="20"/>
      <c r="BL75" s="61" t="str">
        <f t="shared" si="26"/>
        <v>0</v>
      </c>
      <c r="BM75" s="61" t="str">
        <f t="shared" si="27"/>
        <v>0</v>
      </c>
      <c r="BN75" s="19"/>
      <c r="BO75" s="20"/>
      <c r="BP75" s="20"/>
      <c r="BQ75" s="20"/>
      <c r="BR75" s="20"/>
      <c r="BS75" s="20"/>
      <c r="BT75" s="61">
        <f t="shared" si="6"/>
        <v>0</v>
      </c>
      <c r="BU75" s="61" t="str">
        <f t="shared" si="7"/>
        <v>0</v>
      </c>
      <c r="BV75" s="61" t="str">
        <f t="shared" si="8"/>
        <v>0</v>
      </c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19"/>
      <c r="CH75" s="19"/>
      <c r="CI75" s="19"/>
      <c r="CJ75" s="19"/>
      <c r="CK75" s="61" t="str">
        <f t="shared" si="28"/>
        <v>0</v>
      </c>
      <c r="CL75" s="61" t="str">
        <f t="shared" si="29"/>
        <v>0</v>
      </c>
      <c r="CM75" s="19"/>
      <c r="CN75" s="19"/>
      <c r="CO75" s="19"/>
      <c r="CP75" s="19"/>
      <c r="CQ75" s="61" t="str">
        <f t="shared" si="30"/>
        <v>0</v>
      </c>
      <c r="CR75" s="24">
        <f t="shared" si="32"/>
        <v>0.12</v>
      </c>
      <c r="CS75" s="24">
        <v>0.11</v>
      </c>
      <c r="CT75" s="24"/>
    </row>
    <row r="76" spans="1:98" ht="25.5" x14ac:dyDescent="0.25">
      <c r="A76" s="14">
        <v>65</v>
      </c>
      <c r="B76" s="15" t="s">
        <v>90</v>
      </c>
      <c r="C76" s="16">
        <v>1</v>
      </c>
      <c r="D76" s="21">
        <v>437.5</v>
      </c>
      <c r="E76" s="21"/>
      <c r="F76" s="17"/>
      <c r="G76" s="18"/>
      <c r="H76" s="18"/>
      <c r="I76" s="18"/>
      <c r="J76" s="61" t="str">
        <f t="shared" si="10"/>
        <v>0</v>
      </c>
      <c r="K76" s="61" t="str">
        <f t="shared" si="11"/>
        <v>0</v>
      </c>
      <c r="L76" s="17"/>
      <c r="M76" s="18"/>
      <c r="N76" s="18"/>
      <c r="O76" s="18"/>
      <c r="P76" s="61" t="str">
        <f t="shared" si="12"/>
        <v>0</v>
      </c>
      <c r="Q76" s="61" t="str">
        <f t="shared" si="13"/>
        <v>0</v>
      </c>
      <c r="R76" s="19"/>
      <c r="S76" s="20"/>
      <c r="T76" s="20"/>
      <c r="U76" s="20"/>
      <c r="V76" s="61" t="str">
        <f t="shared" si="14"/>
        <v>0</v>
      </c>
      <c r="W76" s="61" t="str">
        <f t="shared" si="15"/>
        <v>0</v>
      </c>
      <c r="X76" s="52"/>
      <c r="Y76" s="19"/>
      <c r="Z76" s="19"/>
      <c r="AA76" s="19"/>
      <c r="AB76" s="61" t="str">
        <f t="shared" si="16"/>
        <v>0</v>
      </c>
      <c r="AC76" s="61" t="str">
        <f t="shared" si="17"/>
        <v>0</v>
      </c>
      <c r="AD76" s="20">
        <v>0.08</v>
      </c>
      <c r="AE76" s="20">
        <f t="shared" ref="AE76:AE99" si="33">AD76*D76</f>
        <v>35</v>
      </c>
      <c r="AF76" s="24" t="e">
        <f t="shared" ref="AF76:AF107" si="34">ROUND(AE76*$AF$427,5)</f>
        <v>#REF!</v>
      </c>
      <c r="AG76" s="24"/>
      <c r="AH76" s="61" t="e">
        <f t="shared" si="18"/>
        <v>#REF!</v>
      </c>
      <c r="AI76" s="61" t="e">
        <f t="shared" si="19"/>
        <v>#REF!</v>
      </c>
      <c r="AJ76" s="19"/>
      <c r="AK76" s="20"/>
      <c r="AL76" s="20"/>
      <c r="AM76" s="20"/>
      <c r="AN76" s="61" t="str">
        <f t="shared" si="20"/>
        <v>0</v>
      </c>
      <c r="AO76" s="61" t="str">
        <f t="shared" si="21"/>
        <v>0</v>
      </c>
      <c r="AP76" s="20">
        <v>0.02</v>
      </c>
      <c r="AQ76" s="20">
        <f t="shared" ref="AQ76:AQ99" si="35">AP76*D76</f>
        <v>8.75</v>
      </c>
      <c r="AR76" s="20"/>
      <c r="AS76" s="20"/>
      <c r="AT76" s="61">
        <f t="shared" si="22"/>
        <v>8.75</v>
      </c>
      <c r="AU76" s="61" t="str">
        <f t="shared" si="23"/>
        <v>0</v>
      </c>
      <c r="AV76" s="19"/>
      <c r="AW76" s="19"/>
      <c r="AX76" s="19"/>
      <c r="AY76" s="19"/>
      <c r="AZ76" s="61" t="str">
        <f t="shared" ref="AZ76:AZ99" si="36">IF(AW76-AX76&gt;0,AW76-AX76,"0")</f>
        <v>0</v>
      </c>
      <c r="BA76" s="61" t="str">
        <f t="shared" ref="BA76:BA99" si="37">IF(AW76-AX76&lt;0,AW76-AX76,"0")</f>
        <v>0</v>
      </c>
      <c r="BB76" s="19"/>
      <c r="BC76" s="20">
        <f t="shared" ref="BC76:BC99" si="38">BB76*D76</f>
        <v>0</v>
      </c>
      <c r="BD76" s="20">
        <v>0</v>
      </c>
      <c r="BE76" s="20"/>
      <c r="BF76" s="61" t="str">
        <f t="shared" si="24"/>
        <v>0</v>
      </c>
      <c r="BG76" s="61" t="str">
        <f t="shared" si="25"/>
        <v>0</v>
      </c>
      <c r="BH76" s="19"/>
      <c r="BI76" s="20"/>
      <c r="BJ76" s="20">
        <v>0</v>
      </c>
      <c r="BK76" s="20"/>
      <c r="BL76" s="61" t="str">
        <f t="shared" si="26"/>
        <v>0</v>
      </c>
      <c r="BM76" s="61" t="str">
        <f t="shared" si="27"/>
        <v>0</v>
      </c>
      <c r="BN76" s="19"/>
      <c r="BO76" s="20"/>
      <c r="BP76" s="20"/>
      <c r="BQ76" s="20"/>
      <c r="BR76" s="20"/>
      <c r="BS76" s="20"/>
      <c r="BT76" s="61">
        <f t="shared" ref="BT76:BT99" si="39">SUM(BW76:CF76)</f>
        <v>0</v>
      </c>
      <c r="BU76" s="61" t="str">
        <f t="shared" ref="BU76:BU99" si="40">IF(BO76-BT76&gt;0,BO76-BT76,"0")</f>
        <v>0</v>
      </c>
      <c r="BV76" s="61" t="str">
        <f t="shared" ref="BV76:BV99" si="41">IF(BO76-BT76&lt;0,BO76-BT76,"0")</f>
        <v>0</v>
      </c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19"/>
      <c r="CH76" s="19"/>
      <c r="CI76" s="19"/>
      <c r="CJ76" s="19"/>
      <c r="CK76" s="61" t="str">
        <f t="shared" si="28"/>
        <v>0</v>
      </c>
      <c r="CL76" s="61" t="str">
        <f t="shared" si="29"/>
        <v>0</v>
      </c>
      <c r="CM76" s="19"/>
      <c r="CN76" s="19"/>
      <c r="CO76" s="19"/>
      <c r="CP76" s="19"/>
      <c r="CQ76" s="61" t="str">
        <f t="shared" si="30"/>
        <v>0</v>
      </c>
      <c r="CR76" s="24">
        <f t="shared" ref="CR76:CR99" si="42">F76+L76+R76+X76+AD76+AJ76+AP76+AV76+BB76+BH76+BN76+CG76+CM76</f>
        <v>0.1</v>
      </c>
      <c r="CS76" s="24">
        <v>0.03</v>
      </c>
      <c r="CT76" s="24"/>
    </row>
    <row r="77" spans="1:98" ht="15.75" x14ac:dyDescent="0.25">
      <c r="A77" s="14">
        <v>66</v>
      </c>
      <c r="B77" s="15" t="s">
        <v>91</v>
      </c>
      <c r="C77" s="16">
        <v>1</v>
      </c>
      <c r="D77" s="21">
        <v>60.9</v>
      </c>
      <c r="E77" s="21"/>
      <c r="F77" s="17"/>
      <c r="G77" s="18"/>
      <c r="H77" s="18"/>
      <c r="I77" s="18"/>
      <c r="J77" s="61" t="str">
        <f t="shared" ref="J77:J99" si="43">IF(G77-H77&gt;0,G77-H77,"0")</f>
        <v>0</v>
      </c>
      <c r="K77" s="61" t="str">
        <f t="shared" ref="K77:K99" si="44">IF(G77-H77&lt;0,G77-H77,"0")</f>
        <v>0</v>
      </c>
      <c r="L77" s="17"/>
      <c r="M77" s="18"/>
      <c r="N77" s="18"/>
      <c r="O77" s="18"/>
      <c r="P77" s="61" t="str">
        <f t="shared" ref="P77:P140" si="45">IF(M77-N77&gt;0,M77-N77,"0")</f>
        <v>0</v>
      </c>
      <c r="Q77" s="61" t="str">
        <f t="shared" ref="Q77:Q140" si="46">IF(M77-N77&lt;0,M77-N77,"0")</f>
        <v>0</v>
      </c>
      <c r="R77" s="19"/>
      <c r="S77" s="20"/>
      <c r="T77" s="20"/>
      <c r="U77" s="20"/>
      <c r="V77" s="61" t="str">
        <f t="shared" ref="V77:V140" si="47">IF(S77-T77&gt;0,S77-T77,"0")</f>
        <v>0</v>
      </c>
      <c r="W77" s="61" t="str">
        <f t="shared" ref="W77:W140" si="48">IF(S77-T77&lt;0,S77-T77,"0")</f>
        <v>0</v>
      </c>
      <c r="X77" s="52"/>
      <c r="Y77" s="19"/>
      <c r="Z77" s="19"/>
      <c r="AA77" s="19"/>
      <c r="AB77" s="61" t="str">
        <f t="shared" ref="AB77:AB140" si="49">IF(Y77-Z77&gt;0,Y77-Z77,"0")</f>
        <v>0</v>
      </c>
      <c r="AC77" s="61" t="str">
        <f t="shared" ref="AC77:AC140" si="50">IF(Y77-Z77&lt;0,Y77-Z77,"0")</f>
        <v>0</v>
      </c>
      <c r="AD77" s="20">
        <v>0.08</v>
      </c>
      <c r="AE77" s="20">
        <f t="shared" si="33"/>
        <v>4.8719999999999999</v>
      </c>
      <c r="AF77" s="24" t="e">
        <f t="shared" si="34"/>
        <v>#REF!</v>
      </c>
      <c r="AG77" s="24"/>
      <c r="AH77" s="61" t="e">
        <f t="shared" ref="AH77:AH140" si="51">IF(AE77-AF77&gt;0,AE77-AF77,"0")</f>
        <v>#REF!</v>
      </c>
      <c r="AI77" s="61" t="e">
        <f t="shared" ref="AI77:AI140" si="52">IF(AE77-AF77&lt;0,AE77-AF77,"0")</f>
        <v>#REF!</v>
      </c>
      <c r="AJ77" s="19"/>
      <c r="AK77" s="20"/>
      <c r="AL77" s="20"/>
      <c r="AM77" s="20"/>
      <c r="AN77" s="61" t="str">
        <f t="shared" ref="AN77:AN140" si="53">IF(AK77-AL77&gt;0,AK77-AL77,"0")</f>
        <v>0</v>
      </c>
      <c r="AO77" s="61" t="str">
        <f t="shared" ref="AO77:AO140" si="54">IF(AK77-AL77&lt;0,AK77-AL77,"0")</f>
        <v>0</v>
      </c>
      <c r="AP77" s="20">
        <v>0.04</v>
      </c>
      <c r="AQ77" s="20">
        <f t="shared" si="35"/>
        <v>2.4359999999999999</v>
      </c>
      <c r="AR77" s="20"/>
      <c r="AS77" s="20"/>
      <c r="AT77" s="61">
        <f t="shared" ref="AT77:AT140" si="55">IF(AQ77-AR77&gt;0,AQ77-AR77,"0")</f>
        <v>2.4359999999999999</v>
      </c>
      <c r="AU77" s="61" t="str">
        <f t="shared" ref="AU77:AU140" si="56">IF(AQ77-AR77&lt;0,AQ77-AR77,"0")</f>
        <v>0</v>
      </c>
      <c r="AV77" s="19"/>
      <c r="AW77" s="19"/>
      <c r="AX77" s="19"/>
      <c r="AY77" s="19"/>
      <c r="AZ77" s="61" t="str">
        <f t="shared" si="36"/>
        <v>0</v>
      </c>
      <c r="BA77" s="61" t="str">
        <f t="shared" si="37"/>
        <v>0</v>
      </c>
      <c r="BB77" s="19"/>
      <c r="BC77" s="20">
        <f t="shared" si="38"/>
        <v>0</v>
      </c>
      <c r="BD77" s="20">
        <v>0</v>
      </c>
      <c r="BE77" s="20"/>
      <c r="BF77" s="61" t="str">
        <f t="shared" ref="BF77:BF140" si="57">IF(BC77-BD77&gt;0,BC77-BD77,"0")</f>
        <v>0</v>
      </c>
      <c r="BG77" s="61" t="str">
        <f t="shared" ref="BG77:BG140" si="58">IF(BC77-BD77&lt;0,BC77-BD77,"0")</f>
        <v>0</v>
      </c>
      <c r="BH77" s="19"/>
      <c r="BI77" s="20"/>
      <c r="BJ77" s="20">
        <v>0</v>
      </c>
      <c r="BK77" s="20"/>
      <c r="BL77" s="61" t="str">
        <f t="shared" ref="BL77:BM140" si="59">IF(BI77-BJ77&gt;0,BI77-BJ77,"0")</f>
        <v>0</v>
      </c>
      <c r="BM77" s="61" t="str">
        <f t="shared" ref="BM77:BM140" si="60">IF(BI77-BJ77&lt;0,BI77-BJ77,"0")</f>
        <v>0</v>
      </c>
      <c r="BN77" s="19"/>
      <c r="BO77" s="20"/>
      <c r="BP77" s="20"/>
      <c r="BQ77" s="20"/>
      <c r="BR77" s="20"/>
      <c r="BS77" s="20"/>
      <c r="BT77" s="61">
        <f t="shared" si="39"/>
        <v>0</v>
      </c>
      <c r="BU77" s="61" t="str">
        <f t="shared" si="40"/>
        <v>0</v>
      </c>
      <c r="BV77" s="61" t="str">
        <f t="shared" si="41"/>
        <v>0</v>
      </c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19"/>
      <c r="CH77" s="19"/>
      <c r="CI77" s="19"/>
      <c r="CJ77" s="19"/>
      <c r="CK77" s="61" t="str">
        <f t="shared" ref="CK77:CL140" si="61">IF(CH77-CI77&gt;0,CH77-CI77,"0")</f>
        <v>0</v>
      </c>
      <c r="CL77" s="61" t="str">
        <f t="shared" ref="CL77:CL140" si="62">IF(CH77-CI77&lt;0,CH77-CI77,"0")</f>
        <v>0</v>
      </c>
      <c r="CM77" s="19"/>
      <c r="CN77" s="19"/>
      <c r="CO77" s="19"/>
      <c r="CP77" s="19"/>
      <c r="CQ77" s="61" t="str">
        <f t="shared" ref="CQ77:CQ140" si="63">IF(CN77-CO77&gt;0,CN77-CO77,"0")</f>
        <v>0</v>
      </c>
      <c r="CR77" s="24">
        <f t="shared" si="42"/>
        <v>0.12</v>
      </c>
      <c r="CS77" s="24">
        <v>7.0000000000000007E-2</v>
      </c>
      <c r="CT77" s="24"/>
    </row>
    <row r="78" spans="1:98" ht="25.5" x14ac:dyDescent="0.25">
      <c r="A78" s="14">
        <v>67</v>
      </c>
      <c r="B78" s="30" t="s">
        <v>450</v>
      </c>
      <c r="C78" s="16">
        <v>1</v>
      </c>
      <c r="D78" s="21">
        <v>297.3</v>
      </c>
      <c r="E78" s="21"/>
      <c r="F78" s="17"/>
      <c r="G78" s="18"/>
      <c r="H78" s="18"/>
      <c r="I78" s="18"/>
      <c r="J78" s="61" t="str">
        <f t="shared" si="43"/>
        <v>0</v>
      </c>
      <c r="K78" s="61" t="str">
        <f t="shared" si="44"/>
        <v>0</v>
      </c>
      <c r="L78" s="17"/>
      <c r="M78" s="18"/>
      <c r="N78" s="18"/>
      <c r="O78" s="18"/>
      <c r="P78" s="61" t="str">
        <f t="shared" si="45"/>
        <v>0</v>
      </c>
      <c r="Q78" s="61" t="str">
        <f t="shared" si="46"/>
        <v>0</v>
      </c>
      <c r="R78" s="19"/>
      <c r="S78" s="20"/>
      <c r="T78" s="20"/>
      <c r="U78" s="20"/>
      <c r="V78" s="61" t="str">
        <f t="shared" si="47"/>
        <v>0</v>
      </c>
      <c r="W78" s="61" t="str">
        <f t="shared" si="48"/>
        <v>0</v>
      </c>
      <c r="X78" s="52"/>
      <c r="Y78" s="19"/>
      <c r="Z78" s="19"/>
      <c r="AA78" s="19"/>
      <c r="AB78" s="61" t="str">
        <f t="shared" si="49"/>
        <v>0</v>
      </c>
      <c r="AC78" s="61" t="str">
        <f t="shared" si="50"/>
        <v>0</v>
      </c>
      <c r="AD78" s="20">
        <v>0.08</v>
      </c>
      <c r="AE78" s="20">
        <f t="shared" si="33"/>
        <v>23.784000000000002</v>
      </c>
      <c r="AF78" s="24" t="e">
        <f t="shared" si="34"/>
        <v>#REF!</v>
      </c>
      <c r="AG78" s="24"/>
      <c r="AH78" s="61" t="e">
        <f t="shared" si="51"/>
        <v>#REF!</v>
      </c>
      <c r="AI78" s="61" t="e">
        <f t="shared" si="52"/>
        <v>#REF!</v>
      </c>
      <c r="AJ78" s="19"/>
      <c r="AK78" s="20"/>
      <c r="AL78" s="20"/>
      <c r="AM78" s="20"/>
      <c r="AN78" s="61" t="str">
        <f t="shared" si="53"/>
        <v>0</v>
      </c>
      <c r="AO78" s="61" t="str">
        <f t="shared" si="54"/>
        <v>0</v>
      </c>
      <c r="AP78" s="20">
        <v>0.01</v>
      </c>
      <c r="AQ78" s="20">
        <f t="shared" si="35"/>
        <v>2.9730000000000003</v>
      </c>
      <c r="AR78" s="20"/>
      <c r="AS78" s="20"/>
      <c r="AT78" s="61">
        <f t="shared" si="55"/>
        <v>2.9730000000000003</v>
      </c>
      <c r="AU78" s="61" t="str">
        <f t="shared" si="56"/>
        <v>0</v>
      </c>
      <c r="AV78" s="19"/>
      <c r="AW78" s="19"/>
      <c r="AX78" s="19"/>
      <c r="AY78" s="19"/>
      <c r="AZ78" s="61" t="str">
        <f t="shared" si="36"/>
        <v>0</v>
      </c>
      <c r="BA78" s="61" t="str">
        <f t="shared" si="37"/>
        <v>0</v>
      </c>
      <c r="BB78" s="20">
        <v>0.02</v>
      </c>
      <c r="BC78" s="20">
        <f t="shared" si="38"/>
        <v>5.9460000000000006</v>
      </c>
      <c r="BD78" s="20">
        <v>8.4</v>
      </c>
      <c r="BE78" s="20"/>
      <c r="BF78" s="61" t="str">
        <f t="shared" si="57"/>
        <v>0</v>
      </c>
      <c r="BG78" s="61">
        <f t="shared" si="58"/>
        <v>-2.4539999999999997</v>
      </c>
      <c r="BH78" s="19"/>
      <c r="BI78" s="20"/>
      <c r="BJ78" s="20">
        <v>0</v>
      </c>
      <c r="BK78" s="20"/>
      <c r="BL78" s="61" t="str">
        <f t="shared" si="59"/>
        <v>0</v>
      </c>
      <c r="BM78" s="61" t="str">
        <f t="shared" si="60"/>
        <v>0</v>
      </c>
      <c r="BN78" s="19"/>
      <c r="BO78" s="20"/>
      <c r="BP78" s="20"/>
      <c r="BQ78" s="20"/>
      <c r="BR78" s="20"/>
      <c r="BS78" s="20"/>
      <c r="BT78" s="61">
        <f t="shared" si="39"/>
        <v>0</v>
      </c>
      <c r="BU78" s="61" t="str">
        <f t="shared" si="40"/>
        <v>0</v>
      </c>
      <c r="BV78" s="61" t="str">
        <f t="shared" si="41"/>
        <v>0</v>
      </c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19"/>
      <c r="CH78" s="19"/>
      <c r="CI78" s="19"/>
      <c r="CJ78" s="19"/>
      <c r="CK78" s="61" t="str">
        <f t="shared" si="61"/>
        <v>0</v>
      </c>
      <c r="CL78" s="61" t="str">
        <f t="shared" si="62"/>
        <v>0</v>
      </c>
      <c r="CM78" s="19"/>
      <c r="CN78" s="19"/>
      <c r="CO78" s="19"/>
      <c r="CP78" s="19"/>
      <c r="CQ78" s="61" t="str">
        <f t="shared" si="63"/>
        <v>0</v>
      </c>
      <c r="CR78" s="24">
        <f t="shared" si="42"/>
        <v>0.11</v>
      </c>
      <c r="CS78" s="24">
        <v>0.13</v>
      </c>
      <c r="CT78" s="24"/>
    </row>
    <row r="79" spans="1:98" ht="25.5" x14ac:dyDescent="0.25">
      <c r="A79" s="14">
        <v>68</v>
      </c>
      <c r="B79" s="30" t="s">
        <v>451</v>
      </c>
      <c r="C79" s="16">
        <v>1</v>
      </c>
      <c r="D79" s="21">
        <v>108.1</v>
      </c>
      <c r="E79" s="21"/>
      <c r="F79" s="17"/>
      <c r="G79" s="18"/>
      <c r="H79" s="18"/>
      <c r="I79" s="18"/>
      <c r="J79" s="61" t="str">
        <f t="shared" si="43"/>
        <v>0</v>
      </c>
      <c r="K79" s="61" t="str">
        <f t="shared" si="44"/>
        <v>0</v>
      </c>
      <c r="L79" s="17"/>
      <c r="M79" s="18"/>
      <c r="N79" s="18"/>
      <c r="O79" s="18"/>
      <c r="P79" s="61" t="str">
        <f t="shared" si="45"/>
        <v>0</v>
      </c>
      <c r="Q79" s="61" t="str">
        <f t="shared" si="46"/>
        <v>0</v>
      </c>
      <c r="R79" s="19"/>
      <c r="S79" s="20"/>
      <c r="T79" s="20"/>
      <c r="U79" s="20"/>
      <c r="V79" s="61" t="str">
        <f t="shared" si="47"/>
        <v>0</v>
      </c>
      <c r="W79" s="61" t="str">
        <f t="shared" si="48"/>
        <v>0</v>
      </c>
      <c r="X79" s="52"/>
      <c r="Y79" s="19"/>
      <c r="Z79" s="19"/>
      <c r="AA79" s="19"/>
      <c r="AB79" s="61" t="str">
        <f t="shared" si="49"/>
        <v>0</v>
      </c>
      <c r="AC79" s="61" t="str">
        <f t="shared" si="50"/>
        <v>0</v>
      </c>
      <c r="AD79" s="20">
        <v>0.08</v>
      </c>
      <c r="AE79" s="20">
        <f t="shared" si="33"/>
        <v>8.6479999999999997</v>
      </c>
      <c r="AF79" s="24" t="e">
        <f t="shared" si="34"/>
        <v>#REF!</v>
      </c>
      <c r="AG79" s="24"/>
      <c r="AH79" s="61" t="e">
        <f t="shared" si="51"/>
        <v>#REF!</v>
      </c>
      <c r="AI79" s="61" t="e">
        <f t="shared" si="52"/>
        <v>#REF!</v>
      </c>
      <c r="AJ79" s="19"/>
      <c r="AK79" s="20"/>
      <c r="AL79" s="20"/>
      <c r="AM79" s="20"/>
      <c r="AN79" s="61" t="str">
        <f t="shared" si="53"/>
        <v>0</v>
      </c>
      <c r="AO79" s="61" t="str">
        <f t="shared" si="54"/>
        <v>0</v>
      </c>
      <c r="AP79" s="20">
        <v>0.01</v>
      </c>
      <c r="AQ79" s="20">
        <f t="shared" si="35"/>
        <v>1.081</v>
      </c>
      <c r="AR79" s="20"/>
      <c r="AS79" s="20"/>
      <c r="AT79" s="61">
        <f t="shared" si="55"/>
        <v>1.081</v>
      </c>
      <c r="AU79" s="61" t="str">
        <f t="shared" si="56"/>
        <v>0</v>
      </c>
      <c r="AV79" s="19"/>
      <c r="AW79" s="19"/>
      <c r="AX79" s="19"/>
      <c r="AY79" s="19"/>
      <c r="AZ79" s="61" t="str">
        <f t="shared" si="36"/>
        <v>0</v>
      </c>
      <c r="BA79" s="61" t="str">
        <f t="shared" si="37"/>
        <v>0</v>
      </c>
      <c r="BB79" s="20">
        <v>0.16</v>
      </c>
      <c r="BC79" s="20">
        <f t="shared" si="38"/>
        <v>17.295999999999999</v>
      </c>
      <c r="BD79" s="20">
        <v>33.6</v>
      </c>
      <c r="BE79" s="20"/>
      <c r="BF79" s="61" t="str">
        <f t="shared" si="57"/>
        <v>0</v>
      </c>
      <c r="BG79" s="61">
        <f t="shared" si="58"/>
        <v>-16.304000000000002</v>
      </c>
      <c r="BH79" s="19"/>
      <c r="BI79" s="20"/>
      <c r="BJ79" s="20">
        <v>0</v>
      </c>
      <c r="BK79" s="20"/>
      <c r="BL79" s="61" t="str">
        <f t="shared" si="59"/>
        <v>0</v>
      </c>
      <c r="BM79" s="61" t="str">
        <f t="shared" si="60"/>
        <v>0</v>
      </c>
      <c r="BN79" s="19"/>
      <c r="BO79" s="20"/>
      <c r="BP79" s="20"/>
      <c r="BQ79" s="20"/>
      <c r="BR79" s="20"/>
      <c r="BS79" s="20"/>
      <c r="BT79" s="61">
        <f t="shared" si="39"/>
        <v>0</v>
      </c>
      <c r="BU79" s="61" t="str">
        <f t="shared" si="40"/>
        <v>0</v>
      </c>
      <c r="BV79" s="61" t="str">
        <f t="shared" si="41"/>
        <v>0</v>
      </c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19"/>
      <c r="CH79" s="19"/>
      <c r="CI79" s="19"/>
      <c r="CJ79" s="19"/>
      <c r="CK79" s="61" t="str">
        <f t="shared" si="61"/>
        <v>0</v>
      </c>
      <c r="CL79" s="61" t="str">
        <f t="shared" si="62"/>
        <v>0</v>
      </c>
      <c r="CM79" s="19"/>
      <c r="CN79" s="19"/>
      <c r="CO79" s="19"/>
      <c r="CP79" s="19"/>
      <c r="CQ79" s="61" t="str">
        <f t="shared" si="63"/>
        <v>0</v>
      </c>
      <c r="CR79" s="24">
        <f t="shared" si="42"/>
        <v>0.25</v>
      </c>
      <c r="CS79" s="24">
        <v>0.34</v>
      </c>
      <c r="CT79" s="24"/>
    </row>
    <row r="80" spans="1:98" ht="25.5" x14ac:dyDescent="0.25">
      <c r="A80" s="14">
        <v>69</v>
      </c>
      <c r="B80" s="15" t="s">
        <v>92</v>
      </c>
      <c r="C80" s="16">
        <v>1</v>
      </c>
      <c r="D80" s="21">
        <v>238.57</v>
      </c>
      <c r="E80" s="21"/>
      <c r="F80" s="17"/>
      <c r="G80" s="18"/>
      <c r="H80" s="18"/>
      <c r="I80" s="18"/>
      <c r="J80" s="61" t="str">
        <f t="shared" si="43"/>
        <v>0</v>
      </c>
      <c r="K80" s="61" t="str">
        <f t="shared" si="44"/>
        <v>0</v>
      </c>
      <c r="L80" s="17"/>
      <c r="M80" s="18"/>
      <c r="N80" s="18"/>
      <c r="O80" s="18"/>
      <c r="P80" s="61" t="str">
        <f t="shared" si="45"/>
        <v>0</v>
      </c>
      <c r="Q80" s="61" t="str">
        <f t="shared" si="46"/>
        <v>0</v>
      </c>
      <c r="R80" s="19"/>
      <c r="S80" s="20"/>
      <c r="T80" s="20"/>
      <c r="U80" s="20"/>
      <c r="V80" s="61" t="str">
        <f t="shared" si="47"/>
        <v>0</v>
      </c>
      <c r="W80" s="61" t="str">
        <f t="shared" si="48"/>
        <v>0</v>
      </c>
      <c r="X80" s="52"/>
      <c r="Y80" s="19"/>
      <c r="Z80" s="19"/>
      <c r="AA80" s="19"/>
      <c r="AB80" s="61" t="str">
        <f t="shared" si="49"/>
        <v>0</v>
      </c>
      <c r="AC80" s="61" t="str">
        <f t="shared" si="50"/>
        <v>0</v>
      </c>
      <c r="AD80" s="20">
        <v>0.08</v>
      </c>
      <c r="AE80" s="20">
        <f t="shared" si="33"/>
        <v>19.085599999999999</v>
      </c>
      <c r="AF80" s="24" t="e">
        <f t="shared" si="34"/>
        <v>#REF!</v>
      </c>
      <c r="AG80" s="24"/>
      <c r="AH80" s="61" t="e">
        <f t="shared" si="51"/>
        <v>#REF!</v>
      </c>
      <c r="AI80" s="61" t="e">
        <f t="shared" si="52"/>
        <v>#REF!</v>
      </c>
      <c r="AJ80" s="19"/>
      <c r="AK80" s="20"/>
      <c r="AL80" s="20"/>
      <c r="AM80" s="20"/>
      <c r="AN80" s="61" t="str">
        <f t="shared" si="53"/>
        <v>0</v>
      </c>
      <c r="AO80" s="61" t="str">
        <f t="shared" si="54"/>
        <v>0</v>
      </c>
      <c r="AP80" s="20">
        <v>0.03</v>
      </c>
      <c r="AQ80" s="20">
        <f t="shared" si="35"/>
        <v>7.1570999999999998</v>
      </c>
      <c r="AR80" s="20"/>
      <c r="AS80" s="20"/>
      <c r="AT80" s="61">
        <f t="shared" si="55"/>
        <v>7.1570999999999998</v>
      </c>
      <c r="AU80" s="61" t="str">
        <f t="shared" si="56"/>
        <v>0</v>
      </c>
      <c r="AV80" s="19"/>
      <c r="AW80" s="19"/>
      <c r="AX80" s="19"/>
      <c r="AY80" s="19"/>
      <c r="AZ80" s="61" t="str">
        <f t="shared" si="36"/>
        <v>0</v>
      </c>
      <c r="BA80" s="61" t="str">
        <f t="shared" si="37"/>
        <v>0</v>
      </c>
      <c r="BB80" s="20"/>
      <c r="BC80" s="20">
        <f t="shared" si="38"/>
        <v>0</v>
      </c>
      <c r="BD80" s="20">
        <v>0</v>
      </c>
      <c r="BE80" s="20"/>
      <c r="BF80" s="61" t="str">
        <f t="shared" si="57"/>
        <v>0</v>
      </c>
      <c r="BG80" s="61" t="str">
        <f t="shared" si="58"/>
        <v>0</v>
      </c>
      <c r="BH80" s="19"/>
      <c r="BI80" s="20"/>
      <c r="BJ80" s="20">
        <v>0</v>
      </c>
      <c r="BK80" s="20"/>
      <c r="BL80" s="61" t="str">
        <f t="shared" si="59"/>
        <v>0</v>
      </c>
      <c r="BM80" s="61" t="str">
        <f t="shared" si="60"/>
        <v>0</v>
      </c>
      <c r="BN80" s="19"/>
      <c r="BO80" s="20"/>
      <c r="BP80" s="20"/>
      <c r="BQ80" s="20"/>
      <c r="BR80" s="20"/>
      <c r="BS80" s="20"/>
      <c r="BT80" s="61">
        <f t="shared" si="39"/>
        <v>0</v>
      </c>
      <c r="BU80" s="61" t="str">
        <f t="shared" si="40"/>
        <v>0</v>
      </c>
      <c r="BV80" s="61" t="str">
        <f t="shared" si="41"/>
        <v>0</v>
      </c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19"/>
      <c r="CH80" s="19"/>
      <c r="CI80" s="19"/>
      <c r="CJ80" s="19"/>
      <c r="CK80" s="61" t="str">
        <f t="shared" si="61"/>
        <v>0</v>
      </c>
      <c r="CL80" s="61" t="str">
        <f t="shared" si="62"/>
        <v>0</v>
      </c>
      <c r="CM80" s="19"/>
      <c r="CN80" s="19"/>
      <c r="CO80" s="19"/>
      <c r="CP80" s="19"/>
      <c r="CQ80" s="61" t="str">
        <f t="shared" si="63"/>
        <v>0</v>
      </c>
      <c r="CR80" s="24">
        <f t="shared" si="42"/>
        <v>0.11</v>
      </c>
      <c r="CS80" s="24">
        <v>0.04</v>
      </c>
      <c r="CT80" s="24"/>
    </row>
    <row r="81" spans="1:98" ht="25.5" x14ac:dyDescent="0.25">
      <c r="A81" s="14">
        <v>70</v>
      </c>
      <c r="B81" s="15" t="s">
        <v>93</v>
      </c>
      <c r="C81" s="16">
        <v>1</v>
      </c>
      <c r="D81" s="62">
        <v>51</v>
      </c>
      <c r="E81" s="21"/>
      <c r="F81" s="17"/>
      <c r="G81" s="18"/>
      <c r="H81" s="18"/>
      <c r="I81" s="18"/>
      <c r="J81" s="61" t="str">
        <f t="shared" si="43"/>
        <v>0</v>
      </c>
      <c r="K81" s="61" t="str">
        <f t="shared" si="44"/>
        <v>0</v>
      </c>
      <c r="L81" s="17"/>
      <c r="M81" s="18"/>
      <c r="N81" s="18"/>
      <c r="O81" s="18"/>
      <c r="P81" s="61" t="str">
        <f t="shared" si="45"/>
        <v>0</v>
      </c>
      <c r="Q81" s="61" t="str">
        <f t="shared" si="46"/>
        <v>0</v>
      </c>
      <c r="R81" s="19"/>
      <c r="S81" s="20"/>
      <c r="T81" s="20"/>
      <c r="U81" s="20"/>
      <c r="V81" s="61" t="str">
        <f t="shared" si="47"/>
        <v>0</v>
      </c>
      <c r="W81" s="61" t="str">
        <f t="shared" si="48"/>
        <v>0</v>
      </c>
      <c r="X81" s="52"/>
      <c r="Y81" s="19"/>
      <c r="Z81" s="19"/>
      <c r="AA81" s="19"/>
      <c r="AB81" s="61" t="str">
        <f t="shared" si="49"/>
        <v>0</v>
      </c>
      <c r="AC81" s="61" t="str">
        <f t="shared" si="50"/>
        <v>0</v>
      </c>
      <c r="AD81" s="20">
        <v>0.08</v>
      </c>
      <c r="AE81" s="20">
        <f t="shared" si="33"/>
        <v>4.08</v>
      </c>
      <c r="AF81" s="24" t="e">
        <f t="shared" si="34"/>
        <v>#REF!</v>
      </c>
      <c r="AG81" s="24"/>
      <c r="AH81" s="61" t="e">
        <f t="shared" si="51"/>
        <v>#REF!</v>
      </c>
      <c r="AI81" s="61" t="e">
        <f t="shared" si="52"/>
        <v>#REF!</v>
      </c>
      <c r="AJ81" s="19"/>
      <c r="AK81" s="20"/>
      <c r="AL81" s="20"/>
      <c r="AM81" s="20"/>
      <c r="AN81" s="61" t="str">
        <f t="shared" si="53"/>
        <v>0</v>
      </c>
      <c r="AO81" s="61" t="str">
        <f t="shared" si="54"/>
        <v>0</v>
      </c>
      <c r="AP81" s="20">
        <v>0.04</v>
      </c>
      <c r="AQ81" s="20">
        <f t="shared" si="35"/>
        <v>2.04</v>
      </c>
      <c r="AR81" s="20"/>
      <c r="AS81" s="20"/>
      <c r="AT81" s="61">
        <f t="shared" si="55"/>
        <v>2.04</v>
      </c>
      <c r="AU81" s="61" t="str">
        <f t="shared" si="56"/>
        <v>0</v>
      </c>
      <c r="AV81" s="19"/>
      <c r="AW81" s="19"/>
      <c r="AX81" s="19"/>
      <c r="AY81" s="19"/>
      <c r="AZ81" s="61" t="str">
        <f t="shared" si="36"/>
        <v>0</v>
      </c>
      <c r="BA81" s="61" t="str">
        <f t="shared" si="37"/>
        <v>0</v>
      </c>
      <c r="BB81" s="20"/>
      <c r="BC81" s="20">
        <f t="shared" si="38"/>
        <v>0</v>
      </c>
      <c r="BD81" s="20">
        <v>0</v>
      </c>
      <c r="BE81" s="20"/>
      <c r="BF81" s="61" t="str">
        <f t="shared" si="57"/>
        <v>0</v>
      </c>
      <c r="BG81" s="61" t="str">
        <f t="shared" si="58"/>
        <v>0</v>
      </c>
      <c r="BH81" s="19"/>
      <c r="BI81" s="20"/>
      <c r="BJ81" s="20">
        <v>0</v>
      </c>
      <c r="BK81" s="20"/>
      <c r="BL81" s="61" t="str">
        <f t="shared" si="59"/>
        <v>0</v>
      </c>
      <c r="BM81" s="61" t="str">
        <f t="shared" si="60"/>
        <v>0</v>
      </c>
      <c r="BN81" s="19"/>
      <c r="BO81" s="20"/>
      <c r="BP81" s="20"/>
      <c r="BQ81" s="20"/>
      <c r="BR81" s="20"/>
      <c r="BS81" s="20"/>
      <c r="BT81" s="61">
        <f t="shared" si="39"/>
        <v>0</v>
      </c>
      <c r="BU81" s="61" t="str">
        <f t="shared" si="40"/>
        <v>0</v>
      </c>
      <c r="BV81" s="61" t="str">
        <f t="shared" si="41"/>
        <v>0</v>
      </c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19"/>
      <c r="CH81" s="19"/>
      <c r="CI81" s="19"/>
      <c r="CJ81" s="19"/>
      <c r="CK81" s="61" t="str">
        <f t="shared" si="61"/>
        <v>0</v>
      </c>
      <c r="CL81" s="61" t="str">
        <f t="shared" si="62"/>
        <v>0</v>
      </c>
      <c r="CM81" s="19"/>
      <c r="CN81" s="19"/>
      <c r="CO81" s="19"/>
      <c r="CP81" s="19"/>
      <c r="CQ81" s="61" t="str">
        <f t="shared" si="63"/>
        <v>0</v>
      </c>
      <c r="CR81" s="24">
        <f t="shared" si="42"/>
        <v>0.12</v>
      </c>
      <c r="CS81" s="24">
        <v>0.06</v>
      </c>
      <c r="CT81" s="24"/>
    </row>
    <row r="82" spans="1:98" ht="21" customHeight="1" x14ac:dyDescent="0.25">
      <c r="A82" s="14">
        <v>71</v>
      </c>
      <c r="B82" s="15" t="s">
        <v>94</v>
      </c>
      <c r="C82" s="16">
        <v>1</v>
      </c>
      <c r="D82" s="21">
        <v>97.9</v>
      </c>
      <c r="E82" s="21"/>
      <c r="F82" s="17"/>
      <c r="G82" s="18"/>
      <c r="H82" s="18"/>
      <c r="I82" s="18"/>
      <c r="J82" s="61" t="str">
        <f t="shared" si="43"/>
        <v>0</v>
      </c>
      <c r="K82" s="61" t="str">
        <f t="shared" si="44"/>
        <v>0</v>
      </c>
      <c r="L82" s="17"/>
      <c r="M82" s="18"/>
      <c r="N82" s="18"/>
      <c r="O82" s="18"/>
      <c r="P82" s="61" t="str">
        <f t="shared" si="45"/>
        <v>0</v>
      </c>
      <c r="Q82" s="61" t="str">
        <f t="shared" si="46"/>
        <v>0</v>
      </c>
      <c r="R82" s="19"/>
      <c r="S82" s="20"/>
      <c r="T82" s="20"/>
      <c r="U82" s="20"/>
      <c r="V82" s="61" t="str">
        <f t="shared" si="47"/>
        <v>0</v>
      </c>
      <c r="W82" s="61" t="str">
        <f t="shared" si="48"/>
        <v>0</v>
      </c>
      <c r="X82" s="52"/>
      <c r="Y82" s="19"/>
      <c r="Z82" s="19"/>
      <c r="AA82" s="19"/>
      <c r="AB82" s="61" t="str">
        <f t="shared" si="49"/>
        <v>0</v>
      </c>
      <c r="AC82" s="61" t="str">
        <f t="shared" si="50"/>
        <v>0</v>
      </c>
      <c r="AD82" s="20">
        <v>0.08</v>
      </c>
      <c r="AE82" s="20">
        <f t="shared" si="33"/>
        <v>7.8320000000000007</v>
      </c>
      <c r="AF82" s="24" t="e">
        <f t="shared" si="34"/>
        <v>#REF!</v>
      </c>
      <c r="AG82" s="24"/>
      <c r="AH82" s="61" t="e">
        <f t="shared" si="51"/>
        <v>#REF!</v>
      </c>
      <c r="AI82" s="61" t="e">
        <f t="shared" si="52"/>
        <v>#REF!</v>
      </c>
      <c r="AJ82" s="19"/>
      <c r="AK82" s="20"/>
      <c r="AL82" s="20"/>
      <c r="AM82" s="20"/>
      <c r="AN82" s="61" t="str">
        <f t="shared" si="53"/>
        <v>0</v>
      </c>
      <c r="AO82" s="61" t="str">
        <f t="shared" si="54"/>
        <v>0</v>
      </c>
      <c r="AP82" s="20">
        <v>0.01</v>
      </c>
      <c r="AQ82" s="20">
        <f t="shared" si="35"/>
        <v>0.97900000000000009</v>
      </c>
      <c r="AR82" s="20"/>
      <c r="AS82" s="20"/>
      <c r="AT82" s="61">
        <f t="shared" si="55"/>
        <v>0.97900000000000009</v>
      </c>
      <c r="AU82" s="61" t="str">
        <f t="shared" si="56"/>
        <v>0</v>
      </c>
      <c r="AV82" s="19"/>
      <c r="AW82" s="19"/>
      <c r="AX82" s="19"/>
      <c r="AY82" s="19"/>
      <c r="AZ82" s="61" t="str">
        <f t="shared" si="36"/>
        <v>0</v>
      </c>
      <c r="BA82" s="61" t="str">
        <f t="shared" si="37"/>
        <v>0</v>
      </c>
      <c r="BB82" s="20"/>
      <c r="BC82" s="20">
        <f t="shared" si="38"/>
        <v>0</v>
      </c>
      <c r="BD82" s="20">
        <v>0</v>
      </c>
      <c r="BE82" s="20"/>
      <c r="BF82" s="61" t="str">
        <f t="shared" si="57"/>
        <v>0</v>
      </c>
      <c r="BG82" s="61" t="str">
        <f t="shared" si="58"/>
        <v>0</v>
      </c>
      <c r="BH82" s="19"/>
      <c r="BI82" s="20"/>
      <c r="BJ82" s="20">
        <v>0</v>
      </c>
      <c r="BK82" s="20"/>
      <c r="BL82" s="61" t="str">
        <f t="shared" si="59"/>
        <v>0</v>
      </c>
      <c r="BM82" s="61" t="str">
        <f t="shared" si="60"/>
        <v>0</v>
      </c>
      <c r="BN82" s="19"/>
      <c r="BO82" s="20"/>
      <c r="BP82" s="20"/>
      <c r="BQ82" s="20"/>
      <c r="BR82" s="20"/>
      <c r="BS82" s="20"/>
      <c r="BT82" s="61">
        <f t="shared" si="39"/>
        <v>0</v>
      </c>
      <c r="BU82" s="61" t="str">
        <f t="shared" si="40"/>
        <v>0</v>
      </c>
      <c r="BV82" s="61" t="str">
        <f t="shared" si="41"/>
        <v>0</v>
      </c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19"/>
      <c r="CH82" s="19"/>
      <c r="CI82" s="19"/>
      <c r="CJ82" s="19"/>
      <c r="CK82" s="61" t="str">
        <f t="shared" si="61"/>
        <v>0</v>
      </c>
      <c r="CL82" s="61" t="str">
        <f t="shared" si="62"/>
        <v>0</v>
      </c>
      <c r="CM82" s="19"/>
      <c r="CN82" s="19"/>
      <c r="CO82" s="19"/>
      <c r="CP82" s="19"/>
      <c r="CQ82" s="61" t="str">
        <f t="shared" si="63"/>
        <v>0</v>
      </c>
      <c r="CR82" s="24">
        <f t="shared" si="42"/>
        <v>0.09</v>
      </c>
      <c r="CS82" s="24">
        <v>0.03</v>
      </c>
      <c r="CT82" s="24"/>
    </row>
    <row r="83" spans="1:98" ht="18.75" customHeight="1" x14ac:dyDescent="0.25">
      <c r="A83" s="14">
        <v>72</v>
      </c>
      <c r="B83" s="15" t="s">
        <v>95</v>
      </c>
      <c r="C83" s="16">
        <v>1</v>
      </c>
      <c r="D83" s="21">
        <v>150.9</v>
      </c>
      <c r="E83" s="21"/>
      <c r="F83" s="17"/>
      <c r="G83" s="18"/>
      <c r="H83" s="18"/>
      <c r="I83" s="18"/>
      <c r="J83" s="61" t="str">
        <f t="shared" si="43"/>
        <v>0</v>
      </c>
      <c r="K83" s="61" t="str">
        <f t="shared" si="44"/>
        <v>0</v>
      </c>
      <c r="L83" s="17"/>
      <c r="M83" s="18"/>
      <c r="N83" s="18"/>
      <c r="O83" s="18"/>
      <c r="P83" s="61" t="str">
        <f t="shared" si="45"/>
        <v>0</v>
      </c>
      <c r="Q83" s="61" t="str">
        <f t="shared" si="46"/>
        <v>0</v>
      </c>
      <c r="R83" s="19"/>
      <c r="S83" s="20"/>
      <c r="T83" s="20"/>
      <c r="U83" s="20"/>
      <c r="V83" s="61" t="str">
        <f t="shared" si="47"/>
        <v>0</v>
      </c>
      <c r="W83" s="61" t="str">
        <f t="shared" si="48"/>
        <v>0</v>
      </c>
      <c r="X83" s="52"/>
      <c r="Y83" s="19"/>
      <c r="Z83" s="19"/>
      <c r="AA83" s="19"/>
      <c r="AB83" s="61" t="str">
        <f t="shared" si="49"/>
        <v>0</v>
      </c>
      <c r="AC83" s="61" t="str">
        <f t="shared" si="50"/>
        <v>0</v>
      </c>
      <c r="AD83" s="20">
        <v>0.08</v>
      </c>
      <c r="AE83" s="20">
        <f t="shared" si="33"/>
        <v>12.072000000000001</v>
      </c>
      <c r="AF83" s="24" t="e">
        <f t="shared" si="34"/>
        <v>#REF!</v>
      </c>
      <c r="AG83" s="24"/>
      <c r="AH83" s="61" t="e">
        <f t="shared" si="51"/>
        <v>#REF!</v>
      </c>
      <c r="AI83" s="61" t="e">
        <f t="shared" si="52"/>
        <v>#REF!</v>
      </c>
      <c r="AJ83" s="19"/>
      <c r="AK83" s="20"/>
      <c r="AL83" s="20"/>
      <c r="AM83" s="20"/>
      <c r="AN83" s="61" t="str">
        <f t="shared" si="53"/>
        <v>0</v>
      </c>
      <c r="AO83" s="61" t="str">
        <f t="shared" si="54"/>
        <v>0</v>
      </c>
      <c r="AP83" s="20">
        <v>0.03</v>
      </c>
      <c r="AQ83" s="20">
        <f t="shared" si="35"/>
        <v>4.5270000000000001</v>
      </c>
      <c r="AR83" s="20"/>
      <c r="AS83" s="20"/>
      <c r="AT83" s="61">
        <f t="shared" si="55"/>
        <v>4.5270000000000001</v>
      </c>
      <c r="AU83" s="61" t="str">
        <f t="shared" si="56"/>
        <v>0</v>
      </c>
      <c r="AV83" s="19"/>
      <c r="AW83" s="19"/>
      <c r="AX83" s="19"/>
      <c r="AY83" s="19"/>
      <c r="AZ83" s="61" t="str">
        <f t="shared" si="36"/>
        <v>0</v>
      </c>
      <c r="BA83" s="61" t="str">
        <f t="shared" si="37"/>
        <v>0</v>
      </c>
      <c r="BB83" s="20"/>
      <c r="BC83" s="20">
        <f t="shared" si="38"/>
        <v>0</v>
      </c>
      <c r="BD83" s="20">
        <v>0</v>
      </c>
      <c r="BE83" s="20"/>
      <c r="BF83" s="61" t="str">
        <f t="shared" si="57"/>
        <v>0</v>
      </c>
      <c r="BG83" s="61" t="str">
        <f t="shared" si="58"/>
        <v>0</v>
      </c>
      <c r="BH83" s="19"/>
      <c r="BI83" s="20"/>
      <c r="BJ83" s="20">
        <v>0</v>
      </c>
      <c r="BK83" s="20"/>
      <c r="BL83" s="61" t="str">
        <f t="shared" si="59"/>
        <v>0</v>
      </c>
      <c r="BM83" s="61" t="str">
        <f t="shared" si="60"/>
        <v>0</v>
      </c>
      <c r="BN83" s="19"/>
      <c r="BO83" s="20"/>
      <c r="BP83" s="20"/>
      <c r="BQ83" s="20"/>
      <c r="BR83" s="20"/>
      <c r="BS83" s="20"/>
      <c r="BT83" s="61">
        <f t="shared" si="39"/>
        <v>0</v>
      </c>
      <c r="BU83" s="61" t="str">
        <f t="shared" si="40"/>
        <v>0</v>
      </c>
      <c r="BV83" s="61" t="str">
        <f t="shared" si="41"/>
        <v>0</v>
      </c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19"/>
      <c r="CH83" s="19"/>
      <c r="CI83" s="19"/>
      <c r="CJ83" s="19"/>
      <c r="CK83" s="61" t="str">
        <f t="shared" si="61"/>
        <v>0</v>
      </c>
      <c r="CL83" s="61" t="str">
        <f t="shared" si="62"/>
        <v>0</v>
      </c>
      <c r="CM83" s="19"/>
      <c r="CN83" s="19"/>
      <c r="CO83" s="19"/>
      <c r="CP83" s="19"/>
      <c r="CQ83" s="61" t="str">
        <f t="shared" si="63"/>
        <v>0</v>
      </c>
      <c r="CR83" s="24">
        <f t="shared" si="42"/>
        <v>0.11</v>
      </c>
      <c r="CS83" s="24">
        <v>0.05</v>
      </c>
      <c r="CT83" s="24"/>
    </row>
    <row r="84" spans="1:98" ht="15.75" x14ac:dyDescent="0.25">
      <c r="A84" s="14">
        <v>73</v>
      </c>
      <c r="B84" s="15" t="s">
        <v>96</v>
      </c>
      <c r="C84" s="16">
        <v>1</v>
      </c>
      <c r="D84" s="21">
        <v>206.1</v>
      </c>
      <c r="E84" s="21"/>
      <c r="F84" s="17"/>
      <c r="G84" s="18"/>
      <c r="H84" s="18"/>
      <c r="I84" s="18"/>
      <c r="J84" s="61" t="str">
        <f t="shared" si="43"/>
        <v>0</v>
      </c>
      <c r="K84" s="61" t="str">
        <f t="shared" si="44"/>
        <v>0</v>
      </c>
      <c r="L84" s="17"/>
      <c r="M84" s="18"/>
      <c r="N84" s="18"/>
      <c r="O84" s="18"/>
      <c r="P84" s="61" t="str">
        <f t="shared" si="45"/>
        <v>0</v>
      </c>
      <c r="Q84" s="61" t="str">
        <f t="shared" si="46"/>
        <v>0</v>
      </c>
      <c r="R84" s="19"/>
      <c r="S84" s="20"/>
      <c r="T84" s="20"/>
      <c r="U84" s="20"/>
      <c r="V84" s="61" t="str">
        <f t="shared" si="47"/>
        <v>0</v>
      </c>
      <c r="W84" s="61" t="str">
        <f t="shared" si="48"/>
        <v>0</v>
      </c>
      <c r="X84" s="52"/>
      <c r="Y84" s="19"/>
      <c r="Z84" s="19"/>
      <c r="AA84" s="19"/>
      <c r="AB84" s="61" t="str">
        <f t="shared" si="49"/>
        <v>0</v>
      </c>
      <c r="AC84" s="61" t="str">
        <f t="shared" si="50"/>
        <v>0</v>
      </c>
      <c r="AD84" s="20">
        <v>0.08</v>
      </c>
      <c r="AE84" s="20">
        <f t="shared" si="33"/>
        <v>16.488</v>
      </c>
      <c r="AF84" s="24" t="e">
        <f t="shared" si="34"/>
        <v>#REF!</v>
      </c>
      <c r="AG84" s="24"/>
      <c r="AH84" s="61" t="e">
        <f t="shared" si="51"/>
        <v>#REF!</v>
      </c>
      <c r="AI84" s="61" t="e">
        <f t="shared" si="52"/>
        <v>#REF!</v>
      </c>
      <c r="AJ84" s="19"/>
      <c r="AK84" s="20"/>
      <c r="AL84" s="20"/>
      <c r="AM84" s="20"/>
      <c r="AN84" s="61" t="str">
        <f t="shared" si="53"/>
        <v>0</v>
      </c>
      <c r="AO84" s="61" t="str">
        <f t="shared" si="54"/>
        <v>0</v>
      </c>
      <c r="AP84" s="20">
        <v>0.01</v>
      </c>
      <c r="AQ84" s="20">
        <f t="shared" si="35"/>
        <v>2.0609999999999999</v>
      </c>
      <c r="AR84" s="20"/>
      <c r="AS84" s="20"/>
      <c r="AT84" s="61">
        <f t="shared" si="55"/>
        <v>2.0609999999999999</v>
      </c>
      <c r="AU84" s="61" t="str">
        <f t="shared" si="56"/>
        <v>0</v>
      </c>
      <c r="AV84" s="19"/>
      <c r="AW84" s="19"/>
      <c r="AX84" s="19"/>
      <c r="AY84" s="19"/>
      <c r="AZ84" s="61" t="str">
        <f t="shared" si="36"/>
        <v>0</v>
      </c>
      <c r="BA84" s="61" t="str">
        <f t="shared" si="37"/>
        <v>0</v>
      </c>
      <c r="BB84" s="20"/>
      <c r="BC84" s="20">
        <f t="shared" si="38"/>
        <v>0</v>
      </c>
      <c r="BD84" s="20">
        <v>0</v>
      </c>
      <c r="BE84" s="20"/>
      <c r="BF84" s="61" t="str">
        <f t="shared" si="57"/>
        <v>0</v>
      </c>
      <c r="BG84" s="61" t="str">
        <f t="shared" si="58"/>
        <v>0</v>
      </c>
      <c r="BH84" s="19"/>
      <c r="BI84" s="20"/>
      <c r="BJ84" s="20">
        <v>0</v>
      </c>
      <c r="BK84" s="20"/>
      <c r="BL84" s="61" t="str">
        <f t="shared" si="59"/>
        <v>0</v>
      </c>
      <c r="BM84" s="61" t="str">
        <f t="shared" si="60"/>
        <v>0</v>
      </c>
      <c r="BN84" s="19"/>
      <c r="BO84" s="20"/>
      <c r="BP84" s="20"/>
      <c r="BQ84" s="20"/>
      <c r="BR84" s="20"/>
      <c r="BS84" s="20"/>
      <c r="BT84" s="61">
        <f t="shared" si="39"/>
        <v>0</v>
      </c>
      <c r="BU84" s="61" t="str">
        <f t="shared" si="40"/>
        <v>0</v>
      </c>
      <c r="BV84" s="61" t="str">
        <f t="shared" si="41"/>
        <v>0</v>
      </c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19"/>
      <c r="CH84" s="19"/>
      <c r="CI84" s="19"/>
      <c r="CJ84" s="19"/>
      <c r="CK84" s="61" t="str">
        <f t="shared" si="61"/>
        <v>0</v>
      </c>
      <c r="CL84" s="61" t="str">
        <f t="shared" si="62"/>
        <v>0</v>
      </c>
      <c r="CM84" s="19"/>
      <c r="CN84" s="19"/>
      <c r="CO84" s="19"/>
      <c r="CP84" s="19"/>
      <c r="CQ84" s="61" t="str">
        <f t="shared" si="63"/>
        <v>0</v>
      </c>
      <c r="CR84" s="24">
        <f t="shared" si="42"/>
        <v>0.09</v>
      </c>
      <c r="CS84" s="24">
        <v>0.03</v>
      </c>
      <c r="CT84" s="24"/>
    </row>
    <row r="85" spans="1:98" ht="15.75" x14ac:dyDescent="0.25">
      <c r="A85" s="14">
        <v>74</v>
      </c>
      <c r="B85" s="15" t="s">
        <v>97</v>
      </c>
      <c r="C85" s="16">
        <v>1</v>
      </c>
      <c r="D85" s="21">
        <v>222.3</v>
      </c>
      <c r="E85" s="21"/>
      <c r="F85" s="17"/>
      <c r="G85" s="18"/>
      <c r="H85" s="18"/>
      <c r="I85" s="18"/>
      <c r="J85" s="61" t="str">
        <f>IF(G85-H85&gt;0,G85-H85,"0")</f>
        <v>0</v>
      </c>
      <c r="K85" s="61" t="str">
        <f t="shared" si="44"/>
        <v>0</v>
      </c>
      <c r="L85" s="17"/>
      <c r="M85" s="18"/>
      <c r="N85" s="18"/>
      <c r="O85" s="18"/>
      <c r="P85" s="61" t="str">
        <f t="shared" si="45"/>
        <v>0</v>
      </c>
      <c r="Q85" s="61" t="str">
        <f t="shared" si="46"/>
        <v>0</v>
      </c>
      <c r="R85" s="19"/>
      <c r="S85" s="20"/>
      <c r="T85" s="20"/>
      <c r="U85" s="20"/>
      <c r="V85" s="61" t="str">
        <f t="shared" si="47"/>
        <v>0</v>
      </c>
      <c r="W85" s="61" t="str">
        <f t="shared" si="48"/>
        <v>0</v>
      </c>
      <c r="X85" s="52"/>
      <c r="Y85" s="19"/>
      <c r="Z85" s="19"/>
      <c r="AA85" s="19"/>
      <c r="AB85" s="61" t="str">
        <f t="shared" si="49"/>
        <v>0</v>
      </c>
      <c r="AC85" s="61" t="str">
        <f t="shared" si="50"/>
        <v>0</v>
      </c>
      <c r="AD85" s="20">
        <v>0.08</v>
      </c>
      <c r="AE85" s="20">
        <f t="shared" si="33"/>
        <v>17.784000000000002</v>
      </c>
      <c r="AF85" s="24" t="e">
        <f t="shared" si="34"/>
        <v>#REF!</v>
      </c>
      <c r="AG85" s="24"/>
      <c r="AH85" s="61" t="e">
        <f t="shared" si="51"/>
        <v>#REF!</v>
      </c>
      <c r="AI85" s="61" t="e">
        <f t="shared" si="52"/>
        <v>#REF!</v>
      </c>
      <c r="AJ85" s="19"/>
      <c r="AK85" s="20"/>
      <c r="AL85" s="20"/>
      <c r="AM85" s="20"/>
      <c r="AN85" s="61" t="str">
        <f t="shared" si="53"/>
        <v>0</v>
      </c>
      <c r="AO85" s="61" t="str">
        <f t="shared" si="54"/>
        <v>0</v>
      </c>
      <c r="AP85" s="20">
        <v>0.03</v>
      </c>
      <c r="AQ85" s="20">
        <f t="shared" si="35"/>
        <v>6.6690000000000005</v>
      </c>
      <c r="AR85" s="20"/>
      <c r="AS85" s="20"/>
      <c r="AT85" s="61">
        <f t="shared" si="55"/>
        <v>6.6690000000000005</v>
      </c>
      <c r="AU85" s="61" t="str">
        <f t="shared" si="56"/>
        <v>0</v>
      </c>
      <c r="AV85" s="19"/>
      <c r="AW85" s="19"/>
      <c r="AX85" s="19"/>
      <c r="AY85" s="19"/>
      <c r="AZ85" s="61" t="str">
        <f t="shared" si="36"/>
        <v>0</v>
      </c>
      <c r="BA85" s="61" t="str">
        <f t="shared" si="37"/>
        <v>0</v>
      </c>
      <c r="BB85" s="20"/>
      <c r="BC85" s="20">
        <f t="shared" si="38"/>
        <v>0</v>
      </c>
      <c r="BD85" s="20">
        <v>0</v>
      </c>
      <c r="BE85" s="20"/>
      <c r="BF85" s="61" t="str">
        <f t="shared" si="57"/>
        <v>0</v>
      </c>
      <c r="BG85" s="61" t="str">
        <f t="shared" si="58"/>
        <v>0</v>
      </c>
      <c r="BH85" s="19"/>
      <c r="BI85" s="20"/>
      <c r="BJ85" s="20">
        <v>0</v>
      </c>
      <c r="BK85" s="20"/>
      <c r="BL85" s="61" t="str">
        <f t="shared" si="59"/>
        <v>0</v>
      </c>
      <c r="BM85" s="61" t="str">
        <f t="shared" si="60"/>
        <v>0</v>
      </c>
      <c r="BN85" s="19"/>
      <c r="BO85" s="20"/>
      <c r="BP85" s="20"/>
      <c r="BQ85" s="20"/>
      <c r="BR85" s="20"/>
      <c r="BS85" s="20"/>
      <c r="BT85" s="61">
        <f t="shared" si="39"/>
        <v>0</v>
      </c>
      <c r="BU85" s="61" t="str">
        <f t="shared" si="40"/>
        <v>0</v>
      </c>
      <c r="BV85" s="61" t="str">
        <f t="shared" si="41"/>
        <v>0</v>
      </c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19"/>
      <c r="CH85" s="19"/>
      <c r="CI85" s="19"/>
      <c r="CJ85" s="19"/>
      <c r="CK85" s="61" t="str">
        <f t="shared" si="61"/>
        <v>0</v>
      </c>
      <c r="CL85" s="61" t="str">
        <f t="shared" si="62"/>
        <v>0</v>
      </c>
      <c r="CM85" s="19"/>
      <c r="CN85" s="19"/>
      <c r="CO85" s="19"/>
      <c r="CP85" s="19"/>
      <c r="CQ85" s="61" t="str">
        <f t="shared" si="63"/>
        <v>0</v>
      </c>
      <c r="CR85" s="24">
        <f t="shared" si="42"/>
        <v>0.11</v>
      </c>
      <c r="CS85" s="24">
        <v>0.05</v>
      </c>
      <c r="CT85" s="24"/>
    </row>
    <row r="86" spans="1:98" ht="15.75" x14ac:dyDescent="0.25">
      <c r="A86" s="14">
        <v>75</v>
      </c>
      <c r="B86" s="15" t="s">
        <v>98</v>
      </c>
      <c r="C86" s="16">
        <v>1</v>
      </c>
      <c r="D86" s="21">
        <v>322.89999999999998</v>
      </c>
      <c r="E86" s="21"/>
      <c r="F86" s="17"/>
      <c r="G86" s="18"/>
      <c r="H86" s="18"/>
      <c r="I86" s="18"/>
      <c r="J86" s="61" t="str">
        <f t="shared" si="43"/>
        <v>0</v>
      </c>
      <c r="K86" s="61" t="str">
        <f t="shared" si="44"/>
        <v>0</v>
      </c>
      <c r="L86" s="17"/>
      <c r="M86" s="18"/>
      <c r="N86" s="18"/>
      <c r="O86" s="18"/>
      <c r="P86" s="61" t="str">
        <f t="shared" si="45"/>
        <v>0</v>
      </c>
      <c r="Q86" s="61" t="str">
        <f t="shared" si="46"/>
        <v>0</v>
      </c>
      <c r="R86" s="19"/>
      <c r="S86" s="20"/>
      <c r="T86" s="20"/>
      <c r="U86" s="20"/>
      <c r="V86" s="61" t="str">
        <f t="shared" si="47"/>
        <v>0</v>
      </c>
      <c r="W86" s="61" t="str">
        <f t="shared" si="48"/>
        <v>0</v>
      </c>
      <c r="X86" s="52"/>
      <c r="Y86" s="19"/>
      <c r="Z86" s="19"/>
      <c r="AA86" s="19"/>
      <c r="AB86" s="61" t="str">
        <f t="shared" si="49"/>
        <v>0</v>
      </c>
      <c r="AC86" s="61" t="str">
        <f t="shared" si="50"/>
        <v>0</v>
      </c>
      <c r="AD86" s="20">
        <v>0.08</v>
      </c>
      <c r="AE86" s="20">
        <f t="shared" si="33"/>
        <v>25.831999999999997</v>
      </c>
      <c r="AF86" s="24" t="e">
        <f t="shared" si="34"/>
        <v>#REF!</v>
      </c>
      <c r="AG86" s="24"/>
      <c r="AH86" s="61" t="e">
        <f t="shared" si="51"/>
        <v>#REF!</v>
      </c>
      <c r="AI86" s="61" t="e">
        <f t="shared" si="52"/>
        <v>#REF!</v>
      </c>
      <c r="AJ86" s="19"/>
      <c r="AK86" s="20"/>
      <c r="AL86" s="20"/>
      <c r="AM86" s="20"/>
      <c r="AN86" s="61" t="str">
        <f t="shared" si="53"/>
        <v>0</v>
      </c>
      <c r="AO86" s="61" t="str">
        <f t="shared" si="54"/>
        <v>0</v>
      </c>
      <c r="AP86" s="20">
        <v>0.03</v>
      </c>
      <c r="AQ86" s="20">
        <f t="shared" si="35"/>
        <v>9.6869999999999994</v>
      </c>
      <c r="AR86" s="20"/>
      <c r="AS86" s="20"/>
      <c r="AT86" s="61">
        <f t="shared" si="55"/>
        <v>9.6869999999999994</v>
      </c>
      <c r="AU86" s="61" t="str">
        <f t="shared" si="56"/>
        <v>0</v>
      </c>
      <c r="AV86" s="19"/>
      <c r="AW86" s="19"/>
      <c r="AX86" s="19"/>
      <c r="AY86" s="19"/>
      <c r="AZ86" s="61" t="str">
        <f t="shared" si="36"/>
        <v>0</v>
      </c>
      <c r="BA86" s="61" t="str">
        <f t="shared" si="37"/>
        <v>0</v>
      </c>
      <c r="BB86" s="20"/>
      <c r="BC86" s="20">
        <f t="shared" si="38"/>
        <v>0</v>
      </c>
      <c r="BD86" s="20">
        <v>0</v>
      </c>
      <c r="BE86" s="20"/>
      <c r="BF86" s="61" t="str">
        <f t="shared" si="57"/>
        <v>0</v>
      </c>
      <c r="BG86" s="61" t="str">
        <f t="shared" si="58"/>
        <v>0</v>
      </c>
      <c r="BH86" s="19"/>
      <c r="BI86" s="20"/>
      <c r="BJ86" s="20">
        <v>0</v>
      </c>
      <c r="BK86" s="20"/>
      <c r="BL86" s="61" t="str">
        <f t="shared" si="59"/>
        <v>0</v>
      </c>
      <c r="BM86" s="61" t="str">
        <f t="shared" si="60"/>
        <v>0</v>
      </c>
      <c r="BN86" s="19"/>
      <c r="BO86" s="20"/>
      <c r="BP86" s="20"/>
      <c r="BQ86" s="20"/>
      <c r="BR86" s="20"/>
      <c r="BS86" s="20"/>
      <c r="BT86" s="61">
        <f t="shared" si="39"/>
        <v>0</v>
      </c>
      <c r="BU86" s="61" t="str">
        <f t="shared" si="40"/>
        <v>0</v>
      </c>
      <c r="BV86" s="61" t="str">
        <f t="shared" si="41"/>
        <v>0</v>
      </c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19"/>
      <c r="CH86" s="19"/>
      <c r="CI86" s="19"/>
      <c r="CJ86" s="19"/>
      <c r="CK86" s="61" t="str">
        <f t="shared" si="61"/>
        <v>0</v>
      </c>
      <c r="CL86" s="61" t="str">
        <f t="shared" si="62"/>
        <v>0</v>
      </c>
      <c r="CM86" s="19"/>
      <c r="CN86" s="19"/>
      <c r="CO86" s="19"/>
      <c r="CP86" s="19"/>
      <c r="CQ86" s="61" t="str">
        <f t="shared" si="63"/>
        <v>0</v>
      </c>
      <c r="CR86" s="24">
        <f t="shared" si="42"/>
        <v>0.11</v>
      </c>
      <c r="CS86" s="24">
        <v>0.04</v>
      </c>
      <c r="CT86" s="24"/>
    </row>
    <row r="87" spans="1:98" ht="15.75" x14ac:dyDescent="0.25">
      <c r="A87" s="14">
        <v>76</v>
      </c>
      <c r="B87" s="15" t="s">
        <v>99</v>
      </c>
      <c r="C87" s="16">
        <v>1</v>
      </c>
      <c r="D87" s="21">
        <v>304.95</v>
      </c>
      <c r="E87" s="21"/>
      <c r="F87" s="17"/>
      <c r="G87" s="18"/>
      <c r="H87" s="18"/>
      <c r="I87" s="18"/>
      <c r="J87" s="61" t="str">
        <f t="shared" si="43"/>
        <v>0</v>
      </c>
      <c r="K87" s="61" t="str">
        <f t="shared" si="44"/>
        <v>0</v>
      </c>
      <c r="L87" s="17"/>
      <c r="M87" s="18"/>
      <c r="N87" s="18"/>
      <c r="O87" s="18"/>
      <c r="P87" s="61" t="str">
        <f t="shared" si="45"/>
        <v>0</v>
      </c>
      <c r="Q87" s="61" t="str">
        <f t="shared" si="46"/>
        <v>0</v>
      </c>
      <c r="R87" s="19"/>
      <c r="S87" s="20"/>
      <c r="T87" s="20"/>
      <c r="U87" s="20"/>
      <c r="V87" s="61" t="str">
        <f t="shared" si="47"/>
        <v>0</v>
      </c>
      <c r="W87" s="61" t="str">
        <f t="shared" si="48"/>
        <v>0</v>
      </c>
      <c r="X87" s="52"/>
      <c r="Y87" s="19"/>
      <c r="Z87" s="19"/>
      <c r="AA87" s="19"/>
      <c r="AB87" s="61" t="str">
        <f t="shared" si="49"/>
        <v>0</v>
      </c>
      <c r="AC87" s="61" t="str">
        <f t="shared" si="50"/>
        <v>0</v>
      </c>
      <c r="AD87" s="20">
        <v>0.08</v>
      </c>
      <c r="AE87" s="20">
        <f t="shared" si="33"/>
        <v>24.396000000000001</v>
      </c>
      <c r="AF87" s="24" t="e">
        <f t="shared" si="34"/>
        <v>#REF!</v>
      </c>
      <c r="AG87" s="24"/>
      <c r="AH87" s="61" t="e">
        <f t="shared" si="51"/>
        <v>#REF!</v>
      </c>
      <c r="AI87" s="61" t="e">
        <f t="shared" si="52"/>
        <v>#REF!</v>
      </c>
      <c r="AJ87" s="19"/>
      <c r="AK87" s="20"/>
      <c r="AL87" s="20"/>
      <c r="AM87" s="20"/>
      <c r="AN87" s="61" t="str">
        <f t="shared" si="53"/>
        <v>0</v>
      </c>
      <c r="AO87" s="61" t="str">
        <f t="shared" si="54"/>
        <v>0</v>
      </c>
      <c r="AP87" s="20">
        <v>0.02</v>
      </c>
      <c r="AQ87" s="20">
        <f t="shared" si="35"/>
        <v>6.0990000000000002</v>
      </c>
      <c r="AR87" s="20"/>
      <c r="AS87" s="20"/>
      <c r="AT87" s="61">
        <f t="shared" si="55"/>
        <v>6.0990000000000002</v>
      </c>
      <c r="AU87" s="61" t="str">
        <f t="shared" si="56"/>
        <v>0</v>
      </c>
      <c r="AV87" s="19"/>
      <c r="AW87" s="19"/>
      <c r="AX87" s="19"/>
      <c r="AY87" s="19"/>
      <c r="AZ87" s="61" t="str">
        <f t="shared" si="36"/>
        <v>0</v>
      </c>
      <c r="BA87" s="61" t="str">
        <f t="shared" si="37"/>
        <v>0</v>
      </c>
      <c r="BB87" s="20"/>
      <c r="BC87" s="20">
        <f t="shared" si="38"/>
        <v>0</v>
      </c>
      <c r="BD87" s="20">
        <v>0</v>
      </c>
      <c r="BE87" s="20"/>
      <c r="BF87" s="61" t="str">
        <f t="shared" si="57"/>
        <v>0</v>
      </c>
      <c r="BG87" s="61" t="str">
        <f t="shared" si="58"/>
        <v>0</v>
      </c>
      <c r="BH87" s="19"/>
      <c r="BI87" s="20"/>
      <c r="BJ87" s="20">
        <v>0</v>
      </c>
      <c r="BK87" s="20"/>
      <c r="BL87" s="61" t="str">
        <f t="shared" si="59"/>
        <v>0</v>
      </c>
      <c r="BM87" s="61" t="str">
        <f t="shared" si="60"/>
        <v>0</v>
      </c>
      <c r="BN87" s="19"/>
      <c r="BO87" s="20"/>
      <c r="BP87" s="20"/>
      <c r="BQ87" s="20"/>
      <c r="BR87" s="20"/>
      <c r="BS87" s="20"/>
      <c r="BT87" s="61">
        <f t="shared" si="39"/>
        <v>0</v>
      </c>
      <c r="BU87" s="61" t="str">
        <f t="shared" si="40"/>
        <v>0</v>
      </c>
      <c r="BV87" s="61" t="str">
        <f t="shared" si="41"/>
        <v>0</v>
      </c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19"/>
      <c r="CH87" s="19"/>
      <c r="CI87" s="19"/>
      <c r="CJ87" s="19"/>
      <c r="CK87" s="61" t="str">
        <f t="shared" si="61"/>
        <v>0</v>
      </c>
      <c r="CL87" s="61" t="str">
        <f t="shared" si="62"/>
        <v>0</v>
      </c>
      <c r="CM87" s="19"/>
      <c r="CN87" s="19"/>
      <c r="CO87" s="19"/>
      <c r="CP87" s="19"/>
      <c r="CQ87" s="61" t="str">
        <f t="shared" si="63"/>
        <v>0</v>
      </c>
      <c r="CR87" s="24">
        <f t="shared" si="42"/>
        <v>0.1</v>
      </c>
      <c r="CS87" s="24">
        <v>0.03</v>
      </c>
      <c r="CT87" s="24"/>
    </row>
    <row r="88" spans="1:98" ht="15.75" x14ac:dyDescent="0.25">
      <c r="A88" s="14">
        <v>77</v>
      </c>
      <c r="B88" s="15" t="s">
        <v>100</v>
      </c>
      <c r="C88" s="16">
        <v>1</v>
      </c>
      <c r="D88" s="21">
        <v>151.80000000000001</v>
      </c>
      <c r="E88" s="21"/>
      <c r="F88" s="17"/>
      <c r="G88" s="18"/>
      <c r="H88" s="18"/>
      <c r="I88" s="18"/>
      <c r="J88" s="61" t="str">
        <f t="shared" si="43"/>
        <v>0</v>
      </c>
      <c r="K88" s="61" t="str">
        <f t="shared" si="44"/>
        <v>0</v>
      </c>
      <c r="L88" s="17"/>
      <c r="M88" s="18"/>
      <c r="N88" s="18"/>
      <c r="O88" s="18"/>
      <c r="P88" s="61" t="str">
        <f t="shared" si="45"/>
        <v>0</v>
      </c>
      <c r="Q88" s="61" t="str">
        <f t="shared" si="46"/>
        <v>0</v>
      </c>
      <c r="R88" s="19"/>
      <c r="S88" s="20"/>
      <c r="T88" s="20"/>
      <c r="U88" s="20"/>
      <c r="V88" s="61" t="str">
        <f t="shared" si="47"/>
        <v>0</v>
      </c>
      <c r="W88" s="61" t="str">
        <f t="shared" si="48"/>
        <v>0</v>
      </c>
      <c r="X88" s="52"/>
      <c r="Y88" s="19"/>
      <c r="Z88" s="19"/>
      <c r="AA88" s="19"/>
      <c r="AB88" s="61" t="str">
        <f t="shared" si="49"/>
        <v>0</v>
      </c>
      <c r="AC88" s="61" t="str">
        <f t="shared" si="50"/>
        <v>0</v>
      </c>
      <c r="AD88" s="20">
        <v>0.08</v>
      </c>
      <c r="AE88" s="20">
        <f t="shared" si="33"/>
        <v>12.144000000000002</v>
      </c>
      <c r="AF88" s="24" t="e">
        <f t="shared" si="34"/>
        <v>#REF!</v>
      </c>
      <c r="AG88" s="24"/>
      <c r="AH88" s="61" t="e">
        <f t="shared" si="51"/>
        <v>#REF!</v>
      </c>
      <c r="AI88" s="61" t="e">
        <f t="shared" si="52"/>
        <v>#REF!</v>
      </c>
      <c r="AJ88" s="19"/>
      <c r="AK88" s="20"/>
      <c r="AL88" s="20"/>
      <c r="AM88" s="20"/>
      <c r="AN88" s="61" t="str">
        <f t="shared" si="53"/>
        <v>0</v>
      </c>
      <c r="AO88" s="61" t="str">
        <f t="shared" si="54"/>
        <v>0</v>
      </c>
      <c r="AP88" s="20">
        <v>0.02</v>
      </c>
      <c r="AQ88" s="20">
        <f t="shared" si="35"/>
        <v>3.0360000000000005</v>
      </c>
      <c r="AR88" s="20"/>
      <c r="AS88" s="20"/>
      <c r="AT88" s="61">
        <f t="shared" si="55"/>
        <v>3.0360000000000005</v>
      </c>
      <c r="AU88" s="61" t="str">
        <f t="shared" si="56"/>
        <v>0</v>
      </c>
      <c r="AV88" s="19"/>
      <c r="AW88" s="19"/>
      <c r="AX88" s="19"/>
      <c r="AY88" s="19"/>
      <c r="AZ88" s="61" t="str">
        <f t="shared" si="36"/>
        <v>0</v>
      </c>
      <c r="BA88" s="61" t="str">
        <f t="shared" si="37"/>
        <v>0</v>
      </c>
      <c r="BB88" s="20"/>
      <c r="BC88" s="20">
        <f t="shared" si="38"/>
        <v>0</v>
      </c>
      <c r="BD88" s="20">
        <v>0</v>
      </c>
      <c r="BE88" s="20"/>
      <c r="BF88" s="61" t="str">
        <f t="shared" si="57"/>
        <v>0</v>
      </c>
      <c r="BG88" s="61" t="str">
        <f t="shared" si="58"/>
        <v>0</v>
      </c>
      <c r="BH88" s="19"/>
      <c r="BI88" s="20"/>
      <c r="BJ88" s="20">
        <v>0</v>
      </c>
      <c r="BK88" s="20"/>
      <c r="BL88" s="61" t="str">
        <f t="shared" si="59"/>
        <v>0</v>
      </c>
      <c r="BM88" s="61" t="str">
        <f t="shared" si="60"/>
        <v>0</v>
      </c>
      <c r="BN88" s="19"/>
      <c r="BO88" s="20"/>
      <c r="BP88" s="20"/>
      <c r="BQ88" s="20"/>
      <c r="BR88" s="20"/>
      <c r="BS88" s="20"/>
      <c r="BT88" s="61">
        <f t="shared" si="39"/>
        <v>0</v>
      </c>
      <c r="BU88" s="61" t="str">
        <f t="shared" si="40"/>
        <v>0</v>
      </c>
      <c r="BV88" s="61" t="str">
        <f t="shared" si="41"/>
        <v>0</v>
      </c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19"/>
      <c r="CH88" s="19"/>
      <c r="CI88" s="19"/>
      <c r="CJ88" s="19"/>
      <c r="CK88" s="61" t="str">
        <f t="shared" si="61"/>
        <v>0</v>
      </c>
      <c r="CL88" s="61" t="str">
        <f t="shared" si="62"/>
        <v>0</v>
      </c>
      <c r="CM88" s="19"/>
      <c r="CN88" s="19"/>
      <c r="CO88" s="19"/>
      <c r="CP88" s="19"/>
      <c r="CQ88" s="61" t="str">
        <f t="shared" si="63"/>
        <v>0</v>
      </c>
      <c r="CR88" s="24">
        <f t="shared" si="42"/>
        <v>0.1</v>
      </c>
      <c r="CS88" s="24">
        <v>0.04</v>
      </c>
      <c r="CT88" s="24"/>
    </row>
    <row r="89" spans="1:98" ht="25.5" x14ac:dyDescent="0.25">
      <c r="A89" s="14">
        <v>78</v>
      </c>
      <c r="B89" s="30" t="s">
        <v>452</v>
      </c>
      <c r="C89" s="16">
        <v>1</v>
      </c>
      <c r="D89" s="21">
        <v>242.4</v>
      </c>
      <c r="E89" s="21"/>
      <c r="F89" s="17"/>
      <c r="G89" s="18"/>
      <c r="H89" s="18"/>
      <c r="I89" s="18"/>
      <c r="J89" s="61" t="str">
        <f t="shared" si="43"/>
        <v>0</v>
      </c>
      <c r="K89" s="61" t="str">
        <f t="shared" si="44"/>
        <v>0</v>
      </c>
      <c r="L89" s="17"/>
      <c r="M89" s="18"/>
      <c r="N89" s="18"/>
      <c r="O89" s="18"/>
      <c r="P89" s="61" t="str">
        <f t="shared" si="45"/>
        <v>0</v>
      </c>
      <c r="Q89" s="61" t="str">
        <f t="shared" si="46"/>
        <v>0</v>
      </c>
      <c r="R89" s="19"/>
      <c r="S89" s="20"/>
      <c r="T89" s="20"/>
      <c r="U89" s="20"/>
      <c r="V89" s="61" t="str">
        <f t="shared" si="47"/>
        <v>0</v>
      </c>
      <c r="W89" s="61" t="str">
        <f t="shared" si="48"/>
        <v>0</v>
      </c>
      <c r="X89" s="52"/>
      <c r="Y89" s="19"/>
      <c r="Z89" s="19"/>
      <c r="AA89" s="19"/>
      <c r="AB89" s="61" t="str">
        <f t="shared" si="49"/>
        <v>0</v>
      </c>
      <c r="AC89" s="61" t="str">
        <f t="shared" si="50"/>
        <v>0</v>
      </c>
      <c r="AD89" s="20">
        <v>0.08</v>
      </c>
      <c r="AE89" s="20">
        <f t="shared" si="33"/>
        <v>19.391999999999999</v>
      </c>
      <c r="AF89" s="24" t="e">
        <f t="shared" si="34"/>
        <v>#REF!</v>
      </c>
      <c r="AG89" s="24"/>
      <c r="AH89" s="61" t="e">
        <f t="shared" si="51"/>
        <v>#REF!</v>
      </c>
      <c r="AI89" s="61" t="e">
        <f t="shared" si="52"/>
        <v>#REF!</v>
      </c>
      <c r="AJ89" s="19"/>
      <c r="AK89" s="20"/>
      <c r="AL89" s="20"/>
      <c r="AM89" s="20"/>
      <c r="AN89" s="61" t="str">
        <f t="shared" si="53"/>
        <v>0</v>
      </c>
      <c r="AO89" s="61" t="str">
        <f t="shared" si="54"/>
        <v>0</v>
      </c>
      <c r="AP89" s="20">
        <v>0.02</v>
      </c>
      <c r="AQ89" s="20">
        <f t="shared" si="35"/>
        <v>4.8479999999999999</v>
      </c>
      <c r="AR89" s="20"/>
      <c r="AS89" s="20"/>
      <c r="AT89" s="61">
        <f t="shared" si="55"/>
        <v>4.8479999999999999</v>
      </c>
      <c r="AU89" s="61" t="str">
        <f t="shared" si="56"/>
        <v>0</v>
      </c>
      <c r="AV89" s="19"/>
      <c r="AW89" s="19"/>
      <c r="AX89" s="19"/>
      <c r="AY89" s="19"/>
      <c r="AZ89" s="61" t="str">
        <f t="shared" si="36"/>
        <v>0</v>
      </c>
      <c r="BA89" s="61" t="str">
        <f t="shared" si="37"/>
        <v>0</v>
      </c>
      <c r="BB89" s="20">
        <v>0.11</v>
      </c>
      <c r="BC89" s="20">
        <f t="shared" si="38"/>
        <v>26.664000000000001</v>
      </c>
      <c r="BD89" s="20">
        <v>1.68</v>
      </c>
      <c r="BE89" s="20"/>
      <c r="BF89" s="61">
        <f t="shared" si="57"/>
        <v>24.984000000000002</v>
      </c>
      <c r="BG89" s="61" t="str">
        <f t="shared" si="58"/>
        <v>0</v>
      </c>
      <c r="BH89" s="19"/>
      <c r="BI89" s="20"/>
      <c r="BJ89" s="20">
        <v>0</v>
      </c>
      <c r="BK89" s="20"/>
      <c r="BL89" s="61" t="str">
        <f t="shared" si="59"/>
        <v>0</v>
      </c>
      <c r="BM89" s="61" t="str">
        <f t="shared" si="60"/>
        <v>0</v>
      </c>
      <c r="BN89" s="19"/>
      <c r="BO89" s="20"/>
      <c r="BP89" s="20"/>
      <c r="BQ89" s="20"/>
      <c r="BR89" s="20"/>
      <c r="BS89" s="20"/>
      <c r="BT89" s="61">
        <f t="shared" si="39"/>
        <v>0</v>
      </c>
      <c r="BU89" s="61" t="str">
        <f t="shared" si="40"/>
        <v>0</v>
      </c>
      <c r="BV89" s="61" t="str">
        <f t="shared" si="41"/>
        <v>0</v>
      </c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19"/>
      <c r="CH89" s="19"/>
      <c r="CI89" s="19"/>
      <c r="CJ89" s="19"/>
      <c r="CK89" s="61" t="str">
        <f t="shared" si="61"/>
        <v>0</v>
      </c>
      <c r="CL89" s="61" t="str">
        <f t="shared" si="62"/>
        <v>0</v>
      </c>
      <c r="CM89" s="19"/>
      <c r="CN89" s="19"/>
      <c r="CO89" s="19"/>
      <c r="CP89" s="19"/>
      <c r="CQ89" s="61" t="str">
        <f t="shared" si="63"/>
        <v>0</v>
      </c>
      <c r="CR89" s="24">
        <f t="shared" si="42"/>
        <v>0.21000000000000002</v>
      </c>
      <c r="CS89" s="24">
        <v>0.37</v>
      </c>
      <c r="CT89" s="24"/>
    </row>
    <row r="90" spans="1:98" ht="15.75" x14ac:dyDescent="0.25">
      <c r="A90" s="14">
        <v>79</v>
      </c>
      <c r="B90" s="15" t="s">
        <v>101</v>
      </c>
      <c r="C90" s="16">
        <v>1</v>
      </c>
      <c r="D90" s="21">
        <v>142.19999999999999</v>
      </c>
      <c r="E90" s="21"/>
      <c r="F90" s="17"/>
      <c r="G90" s="18"/>
      <c r="H90" s="18"/>
      <c r="I90" s="18"/>
      <c r="J90" s="61" t="str">
        <f t="shared" si="43"/>
        <v>0</v>
      </c>
      <c r="K90" s="61" t="str">
        <f t="shared" si="44"/>
        <v>0</v>
      </c>
      <c r="L90" s="17"/>
      <c r="M90" s="18"/>
      <c r="N90" s="18"/>
      <c r="O90" s="18"/>
      <c r="P90" s="61" t="str">
        <f t="shared" si="45"/>
        <v>0</v>
      </c>
      <c r="Q90" s="61" t="str">
        <f t="shared" si="46"/>
        <v>0</v>
      </c>
      <c r="R90" s="19"/>
      <c r="S90" s="20"/>
      <c r="T90" s="20"/>
      <c r="U90" s="20"/>
      <c r="V90" s="61" t="str">
        <f t="shared" si="47"/>
        <v>0</v>
      </c>
      <c r="W90" s="61" t="str">
        <f t="shared" si="48"/>
        <v>0</v>
      </c>
      <c r="X90" s="52"/>
      <c r="Y90" s="19"/>
      <c r="Z90" s="19"/>
      <c r="AA90" s="19"/>
      <c r="AB90" s="61" t="str">
        <f t="shared" si="49"/>
        <v>0</v>
      </c>
      <c r="AC90" s="61" t="str">
        <f t="shared" si="50"/>
        <v>0</v>
      </c>
      <c r="AD90" s="20">
        <v>0.08</v>
      </c>
      <c r="AE90" s="20">
        <f t="shared" si="33"/>
        <v>11.375999999999999</v>
      </c>
      <c r="AF90" s="24" t="e">
        <f t="shared" si="34"/>
        <v>#REF!</v>
      </c>
      <c r="AG90" s="24"/>
      <c r="AH90" s="61" t="e">
        <f t="shared" si="51"/>
        <v>#REF!</v>
      </c>
      <c r="AI90" s="61" t="e">
        <f t="shared" si="52"/>
        <v>#REF!</v>
      </c>
      <c r="AJ90" s="19"/>
      <c r="AK90" s="20"/>
      <c r="AL90" s="20"/>
      <c r="AM90" s="20"/>
      <c r="AN90" s="61" t="str">
        <f t="shared" si="53"/>
        <v>0</v>
      </c>
      <c r="AO90" s="61" t="str">
        <f t="shared" si="54"/>
        <v>0</v>
      </c>
      <c r="AP90" s="20">
        <v>0.02</v>
      </c>
      <c r="AQ90" s="20">
        <f t="shared" si="35"/>
        <v>2.8439999999999999</v>
      </c>
      <c r="AR90" s="20"/>
      <c r="AS90" s="20"/>
      <c r="AT90" s="61">
        <f t="shared" si="55"/>
        <v>2.8439999999999999</v>
      </c>
      <c r="AU90" s="61" t="str">
        <f t="shared" si="56"/>
        <v>0</v>
      </c>
      <c r="AV90" s="19"/>
      <c r="AW90" s="19"/>
      <c r="AX90" s="19"/>
      <c r="AY90" s="19"/>
      <c r="AZ90" s="61" t="str">
        <f t="shared" si="36"/>
        <v>0</v>
      </c>
      <c r="BA90" s="61" t="str">
        <f t="shared" si="37"/>
        <v>0</v>
      </c>
      <c r="BB90" s="19"/>
      <c r="BC90" s="20">
        <f t="shared" si="38"/>
        <v>0</v>
      </c>
      <c r="BD90" s="20">
        <v>0</v>
      </c>
      <c r="BE90" s="20"/>
      <c r="BF90" s="61" t="str">
        <f t="shared" si="57"/>
        <v>0</v>
      </c>
      <c r="BG90" s="61" t="str">
        <f t="shared" si="58"/>
        <v>0</v>
      </c>
      <c r="BH90" s="19"/>
      <c r="BI90" s="20"/>
      <c r="BJ90" s="20">
        <v>0</v>
      </c>
      <c r="BK90" s="20"/>
      <c r="BL90" s="61" t="str">
        <f t="shared" si="59"/>
        <v>0</v>
      </c>
      <c r="BM90" s="61" t="str">
        <f t="shared" si="60"/>
        <v>0</v>
      </c>
      <c r="BN90" s="19"/>
      <c r="BO90" s="20"/>
      <c r="BP90" s="20"/>
      <c r="BQ90" s="20"/>
      <c r="BR90" s="20"/>
      <c r="BS90" s="20"/>
      <c r="BT90" s="61">
        <f t="shared" si="39"/>
        <v>0</v>
      </c>
      <c r="BU90" s="61" t="str">
        <f t="shared" si="40"/>
        <v>0</v>
      </c>
      <c r="BV90" s="61" t="str">
        <f t="shared" si="41"/>
        <v>0</v>
      </c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19"/>
      <c r="CH90" s="19"/>
      <c r="CI90" s="19"/>
      <c r="CJ90" s="19"/>
      <c r="CK90" s="61" t="str">
        <f t="shared" si="61"/>
        <v>0</v>
      </c>
      <c r="CL90" s="61" t="str">
        <f t="shared" si="62"/>
        <v>0</v>
      </c>
      <c r="CM90" s="19"/>
      <c r="CN90" s="19"/>
      <c r="CO90" s="19"/>
      <c r="CP90" s="19"/>
      <c r="CQ90" s="61" t="str">
        <f t="shared" si="63"/>
        <v>0</v>
      </c>
      <c r="CR90" s="24">
        <f t="shared" si="42"/>
        <v>0.1</v>
      </c>
      <c r="CS90" s="24">
        <v>0.04</v>
      </c>
      <c r="CT90" s="24"/>
    </row>
    <row r="91" spans="1:98" ht="15.75" x14ac:dyDescent="0.25">
      <c r="A91" s="14">
        <v>80</v>
      </c>
      <c r="B91" s="15" t="s">
        <v>102</v>
      </c>
      <c r="C91" s="16">
        <v>1</v>
      </c>
      <c r="D91" s="21">
        <v>158.1</v>
      </c>
      <c r="E91" s="21"/>
      <c r="F91" s="17"/>
      <c r="G91" s="18"/>
      <c r="H91" s="18"/>
      <c r="I91" s="18"/>
      <c r="J91" s="61" t="str">
        <f t="shared" si="43"/>
        <v>0</v>
      </c>
      <c r="K91" s="61" t="str">
        <f t="shared" si="44"/>
        <v>0</v>
      </c>
      <c r="L91" s="17"/>
      <c r="M91" s="18"/>
      <c r="N91" s="18"/>
      <c r="O91" s="18"/>
      <c r="P91" s="61" t="str">
        <f t="shared" si="45"/>
        <v>0</v>
      </c>
      <c r="Q91" s="61" t="str">
        <f t="shared" si="46"/>
        <v>0</v>
      </c>
      <c r="R91" s="19"/>
      <c r="S91" s="20"/>
      <c r="T91" s="20"/>
      <c r="U91" s="20"/>
      <c r="V91" s="61" t="str">
        <f t="shared" si="47"/>
        <v>0</v>
      </c>
      <c r="W91" s="61" t="str">
        <f t="shared" si="48"/>
        <v>0</v>
      </c>
      <c r="X91" s="52"/>
      <c r="Y91" s="19"/>
      <c r="Z91" s="19"/>
      <c r="AA91" s="19"/>
      <c r="AB91" s="61" t="str">
        <f t="shared" si="49"/>
        <v>0</v>
      </c>
      <c r="AC91" s="61" t="str">
        <f t="shared" si="50"/>
        <v>0</v>
      </c>
      <c r="AD91" s="20">
        <v>0.08</v>
      </c>
      <c r="AE91" s="20">
        <f t="shared" si="33"/>
        <v>12.648</v>
      </c>
      <c r="AF91" s="24" t="e">
        <f t="shared" si="34"/>
        <v>#REF!</v>
      </c>
      <c r="AG91" s="24"/>
      <c r="AH91" s="61" t="e">
        <f t="shared" si="51"/>
        <v>#REF!</v>
      </c>
      <c r="AI91" s="61" t="e">
        <f t="shared" si="52"/>
        <v>#REF!</v>
      </c>
      <c r="AJ91" s="19"/>
      <c r="AK91" s="20"/>
      <c r="AL91" s="20"/>
      <c r="AM91" s="20"/>
      <c r="AN91" s="61" t="str">
        <f t="shared" si="53"/>
        <v>0</v>
      </c>
      <c r="AO91" s="61" t="str">
        <f t="shared" si="54"/>
        <v>0</v>
      </c>
      <c r="AP91" s="20">
        <v>0.02</v>
      </c>
      <c r="AQ91" s="20">
        <f t="shared" si="35"/>
        <v>3.1619999999999999</v>
      </c>
      <c r="AR91" s="20"/>
      <c r="AS91" s="20"/>
      <c r="AT91" s="61">
        <f t="shared" si="55"/>
        <v>3.1619999999999999</v>
      </c>
      <c r="AU91" s="61" t="str">
        <f t="shared" si="56"/>
        <v>0</v>
      </c>
      <c r="AV91" s="19"/>
      <c r="AW91" s="19"/>
      <c r="AX91" s="19"/>
      <c r="AY91" s="19"/>
      <c r="AZ91" s="61" t="str">
        <f t="shared" si="36"/>
        <v>0</v>
      </c>
      <c r="BA91" s="61" t="str">
        <f t="shared" si="37"/>
        <v>0</v>
      </c>
      <c r="BB91" s="19"/>
      <c r="BC91" s="20">
        <f t="shared" si="38"/>
        <v>0</v>
      </c>
      <c r="BD91" s="20">
        <v>0</v>
      </c>
      <c r="BE91" s="20"/>
      <c r="BF91" s="61" t="str">
        <f t="shared" si="57"/>
        <v>0</v>
      </c>
      <c r="BG91" s="61" t="str">
        <f t="shared" si="58"/>
        <v>0</v>
      </c>
      <c r="BH91" s="19"/>
      <c r="BI91" s="20"/>
      <c r="BJ91" s="20">
        <v>0</v>
      </c>
      <c r="BK91" s="20"/>
      <c r="BL91" s="61" t="str">
        <f t="shared" si="59"/>
        <v>0</v>
      </c>
      <c r="BM91" s="61" t="str">
        <f t="shared" si="60"/>
        <v>0</v>
      </c>
      <c r="BN91" s="19"/>
      <c r="BO91" s="20"/>
      <c r="BP91" s="20"/>
      <c r="BQ91" s="20"/>
      <c r="BR91" s="20"/>
      <c r="BS91" s="20"/>
      <c r="BT91" s="61">
        <f t="shared" si="39"/>
        <v>0</v>
      </c>
      <c r="BU91" s="61" t="str">
        <f t="shared" si="40"/>
        <v>0</v>
      </c>
      <c r="BV91" s="61" t="str">
        <f t="shared" si="41"/>
        <v>0</v>
      </c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19"/>
      <c r="CH91" s="19"/>
      <c r="CI91" s="19"/>
      <c r="CJ91" s="19"/>
      <c r="CK91" s="61" t="str">
        <f t="shared" si="61"/>
        <v>0</v>
      </c>
      <c r="CL91" s="61" t="str">
        <f t="shared" si="62"/>
        <v>0</v>
      </c>
      <c r="CM91" s="19"/>
      <c r="CN91" s="19"/>
      <c r="CO91" s="19"/>
      <c r="CP91" s="19"/>
      <c r="CQ91" s="61" t="str">
        <f t="shared" si="63"/>
        <v>0</v>
      </c>
      <c r="CR91" s="24">
        <f t="shared" si="42"/>
        <v>0.1</v>
      </c>
      <c r="CS91" s="24">
        <v>0.04</v>
      </c>
      <c r="CT91" s="24"/>
    </row>
    <row r="92" spans="1:98" ht="15.75" x14ac:dyDescent="0.25">
      <c r="A92" s="14">
        <v>81</v>
      </c>
      <c r="B92" s="15" t="s">
        <v>103</v>
      </c>
      <c r="C92" s="16">
        <v>1</v>
      </c>
      <c r="D92" s="21">
        <v>149.9</v>
      </c>
      <c r="E92" s="21"/>
      <c r="F92" s="17"/>
      <c r="G92" s="18"/>
      <c r="H92" s="18"/>
      <c r="I92" s="18"/>
      <c r="J92" s="61" t="str">
        <f t="shared" si="43"/>
        <v>0</v>
      </c>
      <c r="K92" s="61" t="str">
        <f t="shared" si="44"/>
        <v>0</v>
      </c>
      <c r="L92" s="17"/>
      <c r="M92" s="18"/>
      <c r="N92" s="18"/>
      <c r="O92" s="18"/>
      <c r="P92" s="61" t="str">
        <f t="shared" si="45"/>
        <v>0</v>
      </c>
      <c r="Q92" s="61" t="str">
        <f t="shared" si="46"/>
        <v>0</v>
      </c>
      <c r="R92" s="19"/>
      <c r="S92" s="20"/>
      <c r="T92" s="20"/>
      <c r="U92" s="20"/>
      <c r="V92" s="61" t="str">
        <f t="shared" si="47"/>
        <v>0</v>
      </c>
      <c r="W92" s="61" t="str">
        <f t="shared" si="48"/>
        <v>0</v>
      </c>
      <c r="X92" s="52"/>
      <c r="Y92" s="19"/>
      <c r="Z92" s="19"/>
      <c r="AA92" s="19"/>
      <c r="AB92" s="61" t="str">
        <f t="shared" si="49"/>
        <v>0</v>
      </c>
      <c r="AC92" s="61" t="str">
        <f t="shared" si="50"/>
        <v>0</v>
      </c>
      <c r="AD92" s="20">
        <v>0.08</v>
      </c>
      <c r="AE92" s="20">
        <f t="shared" si="33"/>
        <v>11.992000000000001</v>
      </c>
      <c r="AF92" s="24" t="e">
        <f t="shared" si="34"/>
        <v>#REF!</v>
      </c>
      <c r="AG92" s="24"/>
      <c r="AH92" s="61" t="e">
        <f t="shared" si="51"/>
        <v>#REF!</v>
      </c>
      <c r="AI92" s="61" t="e">
        <f t="shared" si="52"/>
        <v>#REF!</v>
      </c>
      <c r="AJ92" s="19"/>
      <c r="AK92" s="20"/>
      <c r="AL92" s="20"/>
      <c r="AM92" s="20"/>
      <c r="AN92" s="61" t="str">
        <f t="shared" si="53"/>
        <v>0</v>
      </c>
      <c r="AO92" s="61" t="str">
        <f t="shared" si="54"/>
        <v>0</v>
      </c>
      <c r="AP92" s="20">
        <v>0.02</v>
      </c>
      <c r="AQ92" s="20">
        <f t="shared" si="35"/>
        <v>2.9980000000000002</v>
      </c>
      <c r="AR92" s="20"/>
      <c r="AS92" s="20"/>
      <c r="AT92" s="61">
        <f t="shared" si="55"/>
        <v>2.9980000000000002</v>
      </c>
      <c r="AU92" s="61" t="str">
        <f t="shared" si="56"/>
        <v>0</v>
      </c>
      <c r="AV92" s="19"/>
      <c r="AW92" s="19"/>
      <c r="AX92" s="19"/>
      <c r="AY92" s="19"/>
      <c r="AZ92" s="61" t="str">
        <f t="shared" si="36"/>
        <v>0</v>
      </c>
      <c r="BA92" s="61" t="str">
        <f t="shared" si="37"/>
        <v>0</v>
      </c>
      <c r="BB92" s="19"/>
      <c r="BC92" s="20">
        <f t="shared" si="38"/>
        <v>0</v>
      </c>
      <c r="BD92" s="20">
        <v>0</v>
      </c>
      <c r="BE92" s="20"/>
      <c r="BF92" s="61" t="str">
        <f t="shared" si="57"/>
        <v>0</v>
      </c>
      <c r="BG92" s="61" t="str">
        <f t="shared" si="58"/>
        <v>0</v>
      </c>
      <c r="BH92" s="19"/>
      <c r="BI92" s="20"/>
      <c r="BJ92" s="20">
        <v>0</v>
      </c>
      <c r="BK92" s="20"/>
      <c r="BL92" s="61" t="str">
        <f t="shared" si="59"/>
        <v>0</v>
      </c>
      <c r="BM92" s="61" t="str">
        <f t="shared" si="60"/>
        <v>0</v>
      </c>
      <c r="BN92" s="19"/>
      <c r="BO92" s="20"/>
      <c r="BP92" s="20"/>
      <c r="BQ92" s="20"/>
      <c r="BR92" s="20"/>
      <c r="BS92" s="20"/>
      <c r="BT92" s="61">
        <f t="shared" si="39"/>
        <v>0</v>
      </c>
      <c r="BU92" s="61" t="str">
        <f t="shared" si="40"/>
        <v>0</v>
      </c>
      <c r="BV92" s="61" t="str">
        <f t="shared" si="41"/>
        <v>0</v>
      </c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19"/>
      <c r="CH92" s="19"/>
      <c r="CI92" s="19"/>
      <c r="CJ92" s="19"/>
      <c r="CK92" s="61" t="str">
        <f t="shared" si="61"/>
        <v>0</v>
      </c>
      <c r="CL92" s="61" t="str">
        <f t="shared" si="62"/>
        <v>0</v>
      </c>
      <c r="CM92" s="19"/>
      <c r="CN92" s="19"/>
      <c r="CO92" s="19"/>
      <c r="CP92" s="19"/>
      <c r="CQ92" s="61" t="str">
        <f t="shared" si="63"/>
        <v>0</v>
      </c>
      <c r="CR92" s="24">
        <f t="shared" si="42"/>
        <v>0.1</v>
      </c>
      <c r="CS92" s="24">
        <v>0.03</v>
      </c>
      <c r="CT92" s="24"/>
    </row>
    <row r="93" spans="1:98" ht="15.75" x14ac:dyDescent="0.25">
      <c r="A93" s="14">
        <v>82</v>
      </c>
      <c r="B93" s="15" t="s">
        <v>104</v>
      </c>
      <c r="C93" s="16">
        <v>1</v>
      </c>
      <c r="D93" s="21">
        <v>217.9</v>
      </c>
      <c r="E93" s="21"/>
      <c r="F93" s="17"/>
      <c r="G93" s="18"/>
      <c r="H93" s="18"/>
      <c r="I93" s="18"/>
      <c r="J93" s="61" t="str">
        <f t="shared" si="43"/>
        <v>0</v>
      </c>
      <c r="K93" s="61" t="str">
        <f t="shared" si="44"/>
        <v>0</v>
      </c>
      <c r="L93" s="17"/>
      <c r="M93" s="18"/>
      <c r="N93" s="18"/>
      <c r="O93" s="18"/>
      <c r="P93" s="61" t="str">
        <f t="shared" si="45"/>
        <v>0</v>
      </c>
      <c r="Q93" s="61" t="str">
        <f t="shared" si="46"/>
        <v>0</v>
      </c>
      <c r="R93" s="19"/>
      <c r="S93" s="20"/>
      <c r="T93" s="20"/>
      <c r="U93" s="20"/>
      <c r="V93" s="61" t="str">
        <f t="shared" si="47"/>
        <v>0</v>
      </c>
      <c r="W93" s="61" t="str">
        <f t="shared" si="48"/>
        <v>0</v>
      </c>
      <c r="X93" s="52"/>
      <c r="Y93" s="19"/>
      <c r="Z93" s="19"/>
      <c r="AA93" s="19"/>
      <c r="AB93" s="61" t="str">
        <f t="shared" si="49"/>
        <v>0</v>
      </c>
      <c r="AC93" s="61" t="str">
        <f t="shared" si="50"/>
        <v>0</v>
      </c>
      <c r="AD93" s="20">
        <v>0.08</v>
      </c>
      <c r="AE93" s="20">
        <f t="shared" si="33"/>
        <v>17.432000000000002</v>
      </c>
      <c r="AF93" s="24" t="e">
        <f t="shared" si="34"/>
        <v>#REF!</v>
      </c>
      <c r="AG93" s="24"/>
      <c r="AH93" s="61" t="e">
        <f t="shared" si="51"/>
        <v>#REF!</v>
      </c>
      <c r="AI93" s="61" t="e">
        <f t="shared" si="52"/>
        <v>#REF!</v>
      </c>
      <c r="AJ93" s="19"/>
      <c r="AK93" s="20"/>
      <c r="AL93" s="20"/>
      <c r="AM93" s="20"/>
      <c r="AN93" s="61" t="str">
        <f t="shared" si="53"/>
        <v>0</v>
      </c>
      <c r="AO93" s="61" t="str">
        <f t="shared" si="54"/>
        <v>0</v>
      </c>
      <c r="AP93" s="20">
        <v>0.02</v>
      </c>
      <c r="AQ93" s="20">
        <f t="shared" si="35"/>
        <v>4.3580000000000005</v>
      </c>
      <c r="AR93" s="20"/>
      <c r="AS93" s="20"/>
      <c r="AT93" s="61">
        <f t="shared" si="55"/>
        <v>4.3580000000000005</v>
      </c>
      <c r="AU93" s="61" t="str">
        <f t="shared" si="56"/>
        <v>0</v>
      </c>
      <c r="AV93" s="19"/>
      <c r="AW93" s="19"/>
      <c r="AX93" s="19"/>
      <c r="AY93" s="19"/>
      <c r="AZ93" s="61" t="str">
        <f t="shared" si="36"/>
        <v>0</v>
      </c>
      <c r="BA93" s="61" t="str">
        <f t="shared" si="37"/>
        <v>0</v>
      </c>
      <c r="BB93" s="19"/>
      <c r="BC93" s="20">
        <f t="shared" si="38"/>
        <v>0</v>
      </c>
      <c r="BD93" s="20">
        <v>0</v>
      </c>
      <c r="BE93" s="20"/>
      <c r="BF93" s="61" t="str">
        <f t="shared" si="57"/>
        <v>0</v>
      </c>
      <c r="BG93" s="61" t="str">
        <f t="shared" si="58"/>
        <v>0</v>
      </c>
      <c r="BH93" s="19"/>
      <c r="BI93" s="20"/>
      <c r="BJ93" s="20">
        <v>0</v>
      </c>
      <c r="BK93" s="20"/>
      <c r="BL93" s="61" t="str">
        <f t="shared" si="59"/>
        <v>0</v>
      </c>
      <c r="BM93" s="61" t="str">
        <f t="shared" si="60"/>
        <v>0</v>
      </c>
      <c r="BN93" s="19"/>
      <c r="BO93" s="20"/>
      <c r="BP93" s="20"/>
      <c r="BQ93" s="20"/>
      <c r="BR93" s="20"/>
      <c r="BS93" s="20"/>
      <c r="BT93" s="61">
        <f t="shared" si="39"/>
        <v>0</v>
      </c>
      <c r="BU93" s="61" t="str">
        <f t="shared" si="40"/>
        <v>0</v>
      </c>
      <c r="BV93" s="61" t="str">
        <f t="shared" si="41"/>
        <v>0</v>
      </c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19"/>
      <c r="CH93" s="19"/>
      <c r="CI93" s="19"/>
      <c r="CJ93" s="19"/>
      <c r="CK93" s="61" t="str">
        <f t="shared" si="61"/>
        <v>0</v>
      </c>
      <c r="CL93" s="61" t="str">
        <f t="shared" si="62"/>
        <v>0</v>
      </c>
      <c r="CM93" s="19"/>
      <c r="CN93" s="19"/>
      <c r="CO93" s="19"/>
      <c r="CP93" s="19"/>
      <c r="CQ93" s="61" t="str">
        <f t="shared" si="63"/>
        <v>0</v>
      </c>
      <c r="CR93" s="24">
        <f t="shared" si="42"/>
        <v>0.1</v>
      </c>
      <c r="CS93" s="24">
        <v>0.03</v>
      </c>
      <c r="CT93" s="24"/>
    </row>
    <row r="94" spans="1:98" ht="15.75" x14ac:dyDescent="0.25">
      <c r="A94" s="14">
        <v>83</v>
      </c>
      <c r="B94" s="15" t="s">
        <v>105</v>
      </c>
      <c r="C94" s="16">
        <v>1</v>
      </c>
      <c r="D94" s="21">
        <v>146.77000000000001</v>
      </c>
      <c r="E94" s="21"/>
      <c r="F94" s="17"/>
      <c r="G94" s="18"/>
      <c r="H94" s="18"/>
      <c r="I94" s="18"/>
      <c r="J94" s="61" t="str">
        <f t="shared" si="43"/>
        <v>0</v>
      </c>
      <c r="K94" s="61" t="str">
        <f t="shared" si="44"/>
        <v>0</v>
      </c>
      <c r="L94" s="17"/>
      <c r="M94" s="18"/>
      <c r="N94" s="18"/>
      <c r="O94" s="18"/>
      <c r="P94" s="61" t="str">
        <f t="shared" si="45"/>
        <v>0</v>
      </c>
      <c r="Q94" s="61" t="str">
        <f t="shared" si="46"/>
        <v>0</v>
      </c>
      <c r="R94" s="19"/>
      <c r="S94" s="20"/>
      <c r="T94" s="20"/>
      <c r="U94" s="20"/>
      <c r="V94" s="61" t="str">
        <f t="shared" si="47"/>
        <v>0</v>
      </c>
      <c r="W94" s="61" t="str">
        <f t="shared" si="48"/>
        <v>0</v>
      </c>
      <c r="X94" s="52"/>
      <c r="Y94" s="19"/>
      <c r="Z94" s="19"/>
      <c r="AA94" s="19"/>
      <c r="AB94" s="61" t="str">
        <f t="shared" si="49"/>
        <v>0</v>
      </c>
      <c r="AC94" s="61" t="str">
        <f t="shared" si="50"/>
        <v>0</v>
      </c>
      <c r="AD94" s="20">
        <v>0.08</v>
      </c>
      <c r="AE94" s="20">
        <f t="shared" si="33"/>
        <v>11.741600000000002</v>
      </c>
      <c r="AF94" s="24" t="e">
        <f t="shared" si="34"/>
        <v>#REF!</v>
      </c>
      <c r="AG94" s="24"/>
      <c r="AH94" s="61" t="e">
        <f t="shared" si="51"/>
        <v>#REF!</v>
      </c>
      <c r="AI94" s="61" t="e">
        <f t="shared" si="52"/>
        <v>#REF!</v>
      </c>
      <c r="AJ94" s="19"/>
      <c r="AK94" s="20"/>
      <c r="AL94" s="20"/>
      <c r="AM94" s="20"/>
      <c r="AN94" s="61" t="str">
        <f t="shared" si="53"/>
        <v>0</v>
      </c>
      <c r="AO94" s="61" t="str">
        <f t="shared" si="54"/>
        <v>0</v>
      </c>
      <c r="AP94" s="20">
        <v>0.01</v>
      </c>
      <c r="AQ94" s="20">
        <f t="shared" si="35"/>
        <v>1.4677000000000002</v>
      </c>
      <c r="AR94" s="20"/>
      <c r="AS94" s="20"/>
      <c r="AT94" s="61">
        <f t="shared" si="55"/>
        <v>1.4677000000000002</v>
      </c>
      <c r="AU94" s="61" t="str">
        <f t="shared" si="56"/>
        <v>0</v>
      </c>
      <c r="AV94" s="19"/>
      <c r="AW94" s="19"/>
      <c r="AX94" s="19"/>
      <c r="AY94" s="19"/>
      <c r="AZ94" s="61" t="str">
        <f t="shared" si="36"/>
        <v>0</v>
      </c>
      <c r="BA94" s="61" t="str">
        <f t="shared" si="37"/>
        <v>0</v>
      </c>
      <c r="BB94" s="19"/>
      <c r="BC94" s="20">
        <f t="shared" si="38"/>
        <v>0</v>
      </c>
      <c r="BD94" s="20">
        <v>0</v>
      </c>
      <c r="BE94" s="20"/>
      <c r="BF94" s="61" t="str">
        <f t="shared" si="57"/>
        <v>0</v>
      </c>
      <c r="BG94" s="61" t="str">
        <f t="shared" si="58"/>
        <v>0</v>
      </c>
      <c r="BH94" s="19"/>
      <c r="BI94" s="20"/>
      <c r="BJ94" s="20">
        <v>0</v>
      </c>
      <c r="BK94" s="20"/>
      <c r="BL94" s="61" t="str">
        <f t="shared" si="59"/>
        <v>0</v>
      </c>
      <c r="BM94" s="61" t="str">
        <f t="shared" si="60"/>
        <v>0</v>
      </c>
      <c r="BN94" s="19"/>
      <c r="BO94" s="20"/>
      <c r="BP94" s="20"/>
      <c r="BQ94" s="20"/>
      <c r="BR94" s="20"/>
      <c r="BS94" s="20"/>
      <c r="BT94" s="61">
        <f t="shared" si="39"/>
        <v>0</v>
      </c>
      <c r="BU94" s="61" t="str">
        <f t="shared" si="40"/>
        <v>0</v>
      </c>
      <c r="BV94" s="61" t="str">
        <f t="shared" si="41"/>
        <v>0</v>
      </c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19"/>
      <c r="CH94" s="19"/>
      <c r="CI94" s="19"/>
      <c r="CJ94" s="19"/>
      <c r="CK94" s="61" t="str">
        <f t="shared" si="61"/>
        <v>0</v>
      </c>
      <c r="CL94" s="61" t="str">
        <f t="shared" si="62"/>
        <v>0</v>
      </c>
      <c r="CM94" s="19"/>
      <c r="CN94" s="19"/>
      <c r="CO94" s="19"/>
      <c r="CP94" s="19"/>
      <c r="CQ94" s="61" t="str">
        <f t="shared" si="63"/>
        <v>0</v>
      </c>
      <c r="CR94" s="24">
        <f t="shared" si="42"/>
        <v>0.09</v>
      </c>
      <c r="CS94" s="24">
        <v>0.02</v>
      </c>
      <c r="CT94" s="24"/>
    </row>
    <row r="95" spans="1:98" ht="25.5" x14ac:dyDescent="0.25">
      <c r="A95" s="14">
        <v>84</v>
      </c>
      <c r="B95" s="15" t="s">
        <v>106</v>
      </c>
      <c r="C95" s="16">
        <v>1</v>
      </c>
      <c r="D95" s="21">
        <v>189.26</v>
      </c>
      <c r="E95" s="21"/>
      <c r="F95" s="17"/>
      <c r="G95" s="18"/>
      <c r="H95" s="18"/>
      <c r="I95" s="18"/>
      <c r="J95" s="61" t="str">
        <f t="shared" si="43"/>
        <v>0</v>
      </c>
      <c r="K95" s="61" t="str">
        <f t="shared" si="44"/>
        <v>0</v>
      </c>
      <c r="L95" s="17"/>
      <c r="M95" s="18"/>
      <c r="N95" s="18"/>
      <c r="O95" s="18"/>
      <c r="P95" s="61" t="str">
        <f t="shared" si="45"/>
        <v>0</v>
      </c>
      <c r="Q95" s="61" t="str">
        <f t="shared" si="46"/>
        <v>0</v>
      </c>
      <c r="R95" s="19"/>
      <c r="S95" s="20"/>
      <c r="T95" s="20"/>
      <c r="U95" s="20"/>
      <c r="V95" s="61" t="str">
        <f t="shared" si="47"/>
        <v>0</v>
      </c>
      <c r="W95" s="61" t="str">
        <f t="shared" si="48"/>
        <v>0</v>
      </c>
      <c r="X95" s="52"/>
      <c r="Y95" s="19"/>
      <c r="Z95" s="19"/>
      <c r="AA95" s="19"/>
      <c r="AB95" s="61" t="str">
        <f t="shared" si="49"/>
        <v>0</v>
      </c>
      <c r="AC95" s="61" t="str">
        <f t="shared" si="50"/>
        <v>0</v>
      </c>
      <c r="AD95" s="20">
        <v>0.08</v>
      </c>
      <c r="AE95" s="20">
        <f t="shared" si="33"/>
        <v>15.140799999999999</v>
      </c>
      <c r="AF95" s="24" t="e">
        <f t="shared" si="34"/>
        <v>#REF!</v>
      </c>
      <c r="AG95" s="24"/>
      <c r="AH95" s="61" t="e">
        <f t="shared" si="51"/>
        <v>#REF!</v>
      </c>
      <c r="AI95" s="61" t="e">
        <f t="shared" si="52"/>
        <v>#REF!</v>
      </c>
      <c r="AJ95" s="19"/>
      <c r="AK95" s="20"/>
      <c r="AL95" s="20"/>
      <c r="AM95" s="20"/>
      <c r="AN95" s="61" t="str">
        <f t="shared" si="53"/>
        <v>0</v>
      </c>
      <c r="AO95" s="61" t="str">
        <f t="shared" si="54"/>
        <v>0</v>
      </c>
      <c r="AP95" s="20">
        <v>0.03</v>
      </c>
      <c r="AQ95" s="20">
        <f t="shared" si="35"/>
        <v>5.6777999999999995</v>
      </c>
      <c r="AR95" s="20"/>
      <c r="AS95" s="20"/>
      <c r="AT95" s="61">
        <f t="shared" si="55"/>
        <v>5.6777999999999995</v>
      </c>
      <c r="AU95" s="61" t="str">
        <f t="shared" si="56"/>
        <v>0</v>
      </c>
      <c r="AV95" s="19"/>
      <c r="AW95" s="19"/>
      <c r="AX95" s="19"/>
      <c r="AY95" s="19"/>
      <c r="AZ95" s="61" t="str">
        <f t="shared" si="36"/>
        <v>0</v>
      </c>
      <c r="BA95" s="61" t="str">
        <f t="shared" si="37"/>
        <v>0</v>
      </c>
      <c r="BB95" s="19"/>
      <c r="BC95" s="20">
        <f>BB95*D95</f>
        <v>0</v>
      </c>
      <c r="BD95" s="20">
        <v>0</v>
      </c>
      <c r="BE95" s="20"/>
      <c r="BF95" s="61" t="str">
        <f t="shared" si="57"/>
        <v>0</v>
      </c>
      <c r="BG95" s="61" t="str">
        <f t="shared" si="58"/>
        <v>0</v>
      </c>
      <c r="BH95" s="19"/>
      <c r="BI95" s="20"/>
      <c r="BJ95" s="20">
        <v>0</v>
      </c>
      <c r="BK95" s="20"/>
      <c r="BL95" s="61" t="str">
        <f t="shared" si="59"/>
        <v>0</v>
      </c>
      <c r="BM95" s="61" t="str">
        <f t="shared" si="60"/>
        <v>0</v>
      </c>
      <c r="BN95" s="19"/>
      <c r="BO95" s="20"/>
      <c r="BP95" s="20"/>
      <c r="BQ95" s="20"/>
      <c r="BR95" s="20"/>
      <c r="BS95" s="20"/>
      <c r="BT95" s="61">
        <f t="shared" si="39"/>
        <v>0</v>
      </c>
      <c r="BU95" s="61" t="str">
        <f t="shared" si="40"/>
        <v>0</v>
      </c>
      <c r="BV95" s="61" t="str">
        <f t="shared" si="41"/>
        <v>0</v>
      </c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19"/>
      <c r="CH95" s="19"/>
      <c r="CI95" s="19"/>
      <c r="CJ95" s="19"/>
      <c r="CK95" s="61" t="str">
        <f t="shared" si="61"/>
        <v>0</v>
      </c>
      <c r="CL95" s="61" t="str">
        <f t="shared" si="62"/>
        <v>0</v>
      </c>
      <c r="CM95" s="19"/>
      <c r="CN95" s="19"/>
      <c r="CO95" s="19"/>
      <c r="CP95" s="19"/>
      <c r="CQ95" s="61" t="str">
        <f t="shared" si="63"/>
        <v>0</v>
      </c>
      <c r="CR95" s="24">
        <f t="shared" si="42"/>
        <v>0.11</v>
      </c>
      <c r="CS95" s="24">
        <v>0.04</v>
      </c>
      <c r="CT95" s="24"/>
    </row>
    <row r="96" spans="1:98" ht="15.75" x14ac:dyDescent="0.25">
      <c r="A96" s="14">
        <v>85</v>
      </c>
      <c r="B96" s="15" t="s">
        <v>107</v>
      </c>
      <c r="C96" s="16">
        <v>1</v>
      </c>
      <c r="D96" s="21">
        <v>36.5</v>
      </c>
      <c r="E96" s="21"/>
      <c r="F96" s="17"/>
      <c r="G96" s="18"/>
      <c r="H96" s="18"/>
      <c r="I96" s="18"/>
      <c r="J96" s="61" t="str">
        <f t="shared" si="43"/>
        <v>0</v>
      </c>
      <c r="K96" s="61" t="str">
        <f t="shared" si="44"/>
        <v>0</v>
      </c>
      <c r="L96" s="17"/>
      <c r="M96" s="18"/>
      <c r="N96" s="18"/>
      <c r="O96" s="18"/>
      <c r="P96" s="61" t="str">
        <f t="shared" si="45"/>
        <v>0</v>
      </c>
      <c r="Q96" s="61" t="str">
        <f t="shared" si="46"/>
        <v>0</v>
      </c>
      <c r="R96" s="19"/>
      <c r="S96" s="20"/>
      <c r="T96" s="20"/>
      <c r="U96" s="20"/>
      <c r="V96" s="61" t="str">
        <f t="shared" si="47"/>
        <v>0</v>
      </c>
      <c r="W96" s="61" t="str">
        <f t="shared" si="48"/>
        <v>0</v>
      </c>
      <c r="X96" s="52"/>
      <c r="Y96" s="19"/>
      <c r="Z96" s="19"/>
      <c r="AA96" s="19"/>
      <c r="AB96" s="61" t="str">
        <f t="shared" si="49"/>
        <v>0</v>
      </c>
      <c r="AC96" s="61" t="str">
        <f t="shared" si="50"/>
        <v>0</v>
      </c>
      <c r="AD96" s="20">
        <v>0.08</v>
      </c>
      <c r="AE96" s="20">
        <f t="shared" si="33"/>
        <v>2.92</v>
      </c>
      <c r="AF96" s="24" t="e">
        <f t="shared" si="34"/>
        <v>#REF!</v>
      </c>
      <c r="AG96" s="24"/>
      <c r="AH96" s="61" t="e">
        <f t="shared" si="51"/>
        <v>#REF!</v>
      </c>
      <c r="AI96" s="61" t="e">
        <f t="shared" si="52"/>
        <v>#REF!</v>
      </c>
      <c r="AJ96" s="19"/>
      <c r="AK96" s="20"/>
      <c r="AL96" s="20"/>
      <c r="AM96" s="20"/>
      <c r="AN96" s="61" t="str">
        <f t="shared" si="53"/>
        <v>0</v>
      </c>
      <c r="AO96" s="61" t="str">
        <f t="shared" si="54"/>
        <v>0</v>
      </c>
      <c r="AP96" s="20">
        <v>0.05</v>
      </c>
      <c r="AQ96" s="20">
        <f t="shared" si="35"/>
        <v>1.8250000000000002</v>
      </c>
      <c r="AR96" s="20"/>
      <c r="AS96" s="20"/>
      <c r="AT96" s="61">
        <f t="shared" si="55"/>
        <v>1.8250000000000002</v>
      </c>
      <c r="AU96" s="61" t="str">
        <f t="shared" si="56"/>
        <v>0</v>
      </c>
      <c r="AV96" s="19"/>
      <c r="AW96" s="19"/>
      <c r="AX96" s="19"/>
      <c r="AY96" s="19"/>
      <c r="AZ96" s="61" t="str">
        <f t="shared" si="36"/>
        <v>0</v>
      </c>
      <c r="BA96" s="61" t="str">
        <f t="shared" si="37"/>
        <v>0</v>
      </c>
      <c r="BB96" s="19"/>
      <c r="BC96" s="20">
        <f t="shared" si="38"/>
        <v>0</v>
      </c>
      <c r="BD96" s="20">
        <v>0</v>
      </c>
      <c r="BE96" s="20"/>
      <c r="BF96" s="61" t="str">
        <f t="shared" si="57"/>
        <v>0</v>
      </c>
      <c r="BG96" s="61" t="str">
        <f t="shared" si="58"/>
        <v>0</v>
      </c>
      <c r="BH96" s="19"/>
      <c r="BI96" s="20"/>
      <c r="BJ96" s="20">
        <v>0</v>
      </c>
      <c r="BK96" s="20"/>
      <c r="BL96" s="61" t="str">
        <f t="shared" si="59"/>
        <v>0</v>
      </c>
      <c r="BM96" s="61" t="str">
        <f t="shared" si="60"/>
        <v>0</v>
      </c>
      <c r="BN96" s="19"/>
      <c r="BO96" s="20"/>
      <c r="BP96" s="20"/>
      <c r="BQ96" s="20"/>
      <c r="BR96" s="20"/>
      <c r="BS96" s="20"/>
      <c r="BT96" s="61">
        <f t="shared" si="39"/>
        <v>0</v>
      </c>
      <c r="BU96" s="61" t="str">
        <f t="shared" si="40"/>
        <v>0</v>
      </c>
      <c r="BV96" s="61" t="str">
        <f t="shared" si="41"/>
        <v>0</v>
      </c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19"/>
      <c r="CH96" s="19"/>
      <c r="CI96" s="19"/>
      <c r="CJ96" s="19"/>
      <c r="CK96" s="61" t="str">
        <f t="shared" si="61"/>
        <v>0</v>
      </c>
      <c r="CL96" s="61" t="str">
        <f t="shared" si="62"/>
        <v>0</v>
      </c>
      <c r="CM96" s="19"/>
      <c r="CN96" s="19"/>
      <c r="CO96" s="19"/>
      <c r="CP96" s="19"/>
      <c r="CQ96" s="61" t="str">
        <f t="shared" si="63"/>
        <v>0</v>
      </c>
      <c r="CR96" s="24">
        <f t="shared" si="42"/>
        <v>0.13</v>
      </c>
      <c r="CS96" s="24">
        <v>0.17</v>
      </c>
      <c r="CT96" s="24"/>
    </row>
    <row r="97" spans="1:100" ht="15.75" x14ac:dyDescent="0.25">
      <c r="A97" s="14">
        <v>86</v>
      </c>
      <c r="B97" s="15" t="s">
        <v>108</v>
      </c>
      <c r="C97" s="16">
        <v>1</v>
      </c>
      <c r="D97" s="21">
        <v>120.5</v>
      </c>
      <c r="E97" s="21"/>
      <c r="F97" s="17"/>
      <c r="G97" s="18"/>
      <c r="H97" s="18"/>
      <c r="I97" s="18"/>
      <c r="J97" s="61" t="str">
        <f t="shared" si="43"/>
        <v>0</v>
      </c>
      <c r="K97" s="61" t="str">
        <f t="shared" si="44"/>
        <v>0</v>
      </c>
      <c r="L97" s="17"/>
      <c r="M97" s="18"/>
      <c r="N97" s="18"/>
      <c r="O97" s="18"/>
      <c r="P97" s="61" t="str">
        <f t="shared" si="45"/>
        <v>0</v>
      </c>
      <c r="Q97" s="61" t="str">
        <f t="shared" si="46"/>
        <v>0</v>
      </c>
      <c r="R97" s="19"/>
      <c r="S97" s="20"/>
      <c r="T97" s="20"/>
      <c r="U97" s="20"/>
      <c r="V97" s="61" t="str">
        <f t="shared" si="47"/>
        <v>0</v>
      </c>
      <c r="W97" s="61" t="str">
        <f t="shared" si="48"/>
        <v>0</v>
      </c>
      <c r="X97" s="52"/>
      <c r="Y97" s="19"/>
      <c r="Z97" s="19"/>
      <c r="AA97" s="19"/>
      <c r="AB97" s="61" t="str">
        <f t="shared" si="49"/>
        <v>0</v>
      </c>
      <c r="AC97" s="61" t="str">
        <f t="shared" si="50"/>
        <v>0</v>
      </c>
      <c r="AD97" s="20">
        <v>0.08</v>
      </c>
      <c r="AE97" s="20">
        <f t="shared" si="33"/>
        <v>9.64</v>
      </c>
      <c r="AF97" s="24" t="e">
        <f t="shared" si="34"/>
        <v>#REF!</v>
      </c>
      <c r="AG97" s="24"/>
      <c r="AH97" s="61" t="e">
        <f t="shared" si="51"/>
        <v>#REF!</v>
      </c>
      <c r="AI97" s="61" t="e">
        <f t="shared" si="52"/>
        <v>#REF!</v>
      </c>
      <c r="AJ97" s="19"/>
      <c r="AK97" s="20"/>
      <c r="AL97" s="20"/>
      <c r="AM97" s="20"/>
      <c r="AN97" s="61" t="str">
        <f t="shared" si="53"/>
        <v>0</v>
      </c>
      <c r="AO97" s="61" t="str">
        <f t="shared" si="54"/>
        <v>0</v>
      </c>
      <c r="AP97" s="20">
        <v>0.03</v>
      </c>
      <c r="AQ97" s="20">
        <f t="shared" si="35"/>
        <v>3.6149999999999998</v>
      </c>
      <c r="AR97" s="20"/>
      <c r="AS97" s="20"/>
      <c r="AT97" s="61">
        <f t="shared" si="55"/>
        <v>3.6149999999999998</v>
      </c>
      <c r="AU97" s="61" t="str">
        <f t="shared" si="56"/>
        <v>0</v>
      </c>
      <c r="AV97" s="19"/>
      <c r="AW97" s="19"/>
      <c r="AX97" s="19"/>
      <c r="AY97" s="19"/>
      <c r="AZ97" s="61" t="str">
        <f t="shared" si="36"/>
        <v>0</v>
      </c>
      <c r="BA97" s="61" t="str">
        <f t="shared" si="37"/>
        <v>0</v>
      </c>
      <c r="BB97" s="19"/>
      <c r="BC97" s="20">
        <f t="shared" si="38"/>
        <v>0</v>
      </c>
      <c r="BD97" s="20">
        <v>0</v>
      </c>
      <c r="BE97" s="20"/>
      <c r="BF97" s="61" t="str">
        <f t="shared" si="57"/>
        <v>0</v>
      </c>
      <c r="BG97" s="61" t="str">
        <f t="shared" si="58"/>
        <v>0</v>
      </c>
      <c r="BH97" s="19"/>
      <c r="BI97" s="20"/>
      <c r="BJ97" s="20">
        <v>0</v>
      </c>
      <c r="BK97" s="20"/>
      <c r="BL97" s="61" t="str">
        <f t="shared" si="59"/>
        <v>0</v>
      </c>
      <c r="BM97" s="61" t="str">
        <f t="shared" si="60"/>
        <v>0</v>
      </c>
      <c r="BN97" s="19"/>
      <c r="BO97" s="20"/>
      <c r="BP97" s="20"/>
      <c r="BQ97" s="20"/>
      <c r="BR97" s="20"/>
      <c r="BS97" s="20"/>
      <c r="BT97" s="61">
        <f t="shared" si="39"/>
        <v>0</v>
      </c>
      <c r="BU97" s="61" t="str">
        <f t="shared" si="40"/>
        <v>0</v>
      </c>
      <c r="BV97" s="61" t="str">
        <f t="shared" si="41"/>
        <v>0</v>
      </c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19"/>
      <c r="CH97" s="19"/>
      <c r="CI97" s="19"/>
      <c r="CJ97" s="19"/>
      <c r="CK97" s="61" t="str">
        <f t="shared" si="61"/>
        <v>0</v>
      </c>
      <c r="CL97" s="61" t="str">
        <f t="shared" si="62"/>
        <v>0</v>
      </c>
      <c r="CM97" s="19"/>
      <c r="CN97" s="19"/>
      <c r="CO97" s="19"/>
      <c r="CP97" s="19"/>
      <c r="CQ97" s="61" t="str">
        <f t="shared" si="63"/>
        <v>0</v>
      </c>
      <c r="CR97" s="24">
        <f t="shared" si="42"/>
        <v>0.11</v>
      </c>
      <c r="CS97" s="24">
        <v>0.06</v>
      </c>
      <c r="CT97" s="24"/>
    </row>
    <row r="98" spans="1:100" ht="15.75" x14ac:dyDescent="0.25">
      <c r="A98" s="14">
        <v>87</v>
      </c>
      <c r="B98" s="15" t="s">
        <v>109</v>
      </c>
      <c r="C98" s="16">
        <v>1</v>
      </c>
      <c r="D98" s="21">
        <v>131.5</v>
      </c>
      <c r="E98" s="21"/>
      <c r="F98" s="17"/>
      <c r="G98" s="18"/>
      <c r="H98" s="18"/>
      <c r="I98" s="18"/>
      <c r="J98" s="61" t="str">
        <f t="shared" si="43"/>
        <v>0</v>
      </c>
      <c r="K98" s="61" t="str">
        <f t="shared" si="44"/>
        <v>0</v>
      </c>
      <c r="L98" s="17"/>
      <c r="M98" s="18"/>
      <c r="N98" s="18"/>
      <c r="O98" s="18"/>
      <c r="P98" s="61" t="str">
        <f t="shared" si="45"/>
        <v>0</v>
      </c>
      <c r="Q98" s="61" t="str">
        <f t="shared" si="46"/>
        <v>0</v>
      </c>
      <c r="R98" s="19"/>
      <c r="S98" s="20"/>
      <c r="T98" s="20"/>
      <c r="U98" s="20"/>
      <c r="V98" s="61" t="str">
        <f t="shared" si="47"/>
        <v>0</v>
      </c>
      <c r="W98" s="61" t="str">
        <f t="shared" si="48"/>
        <v>0</v>
      </c>
      <c r="X98" s="52"/>
      <c r="Y98" s="19"/>
      <c r="Z98" s="19"/>
      <c r="AA98" s="19"/>
      <c r="AB98" s="61" t="str">
        <f t="shared" si="49"/>
        <v>0</v>
      </c>
      <c r="AC98" s="61" t="str">
        <f t="shared" si="50"/>
        <v>0</v>
      </c>
      <c r="AD98" s="20">
        <v>0.08</v>
      </c>
      <c r="AE98" s="20">
        <f t="shared" si="33"/>
        <v>10.52</v>
      </c>
      <c r="AF98" s="24" t="e">
        <f t="shared" si="34"/>
        <v>#REF!</v>
      </c>
      <c r="AG98" s="24"/>
      <c r="AH98" s="61" t="e">
        <f t="shared" si="51"/>
        <v>#REF!</v>
      </c>
      <c r="AI98" s="61" t="e">
        <f t="shared" si="52"/>
        <v>#REF!</v>
      </c>
      <c r="AJ98" s="19"/>
      <c r="AK98" s="20"/>
      <c r="AL98" s="20"/>
      <c r="AM98" s="20"/>
      <c r="AN98" s="61" t="str">
        <f t="shared" si="53"/>
        <v>0</v>
      </c>
      <c r="AO98" s="61" t="str">
        <f t="shared" si="54"/>
        <v>0</v>
      </c>
      <c r="AP98" s="20">
        <v>0.02</v>
      </c>
      <c r="AQ98" s="20">
        <f t="shared" si="35"/>
        <v>2.63</v>
      </c>
      <c r="AR98" s="20"/>
      <c r="AS98" s="20"/>
      <c r="AT98" s="61">
        <f t="shared" si="55"/>
        <v>2.63</v>
      </c>
      <c r="AU98" s="61" t="str">
        <f t="shared" si="56"/>
        <v>0</v>
      </c>
      <c r="AV98" s="19"/>
      <c r="AW98" s="19"/>
      <c r="AX98" s="19"/>
      <c r="AY98" s="19"/>
      <c r="AZ98" s="61" t="str">
        <f t="shared" si="36"/>
        <v>0</v>
      </c>
      <c r="BA98" s="61" t="str">
        <f t="shared" si="37"/>
        <v>0</v>
      </c>
      <c r="BB98" s="19"/>
      <c r="BC98" s="20">
        <f t="shared" si="38"/>
        <v>0</v>
      </c>
      <c r="BD98" s="20">
        <v>0</v>
      </c>
      <c r="BE98" s="20"/>
      <c r="BF98" s="61" t="str">
        <f t="shared" si="57"/>
        <v>0</v>
      </c>
      <c r="BG98" s="61" t="str">
        <f t="shared" si="58"/>
        <v>0</v>
      </c>
      <c r="BH98" s="19"/>
      <c r="BI98" s="20"/>
      <c r="BJ98" s="20">
        <v>0</v>
      </c>
      <c r="BK98" s="20"/>
      <c r="BL98" s="61" t="str">
        <f t="shared" si="59"/>
        <v>0</v>
      </c>
      <c r="BM98" s="61" t="str">
        <f t="shared" si="60"/>
        <v>0</v>
      </c>
      <c r="BN98" s="19"/>
      <c r="BO98" s="20"/>
      <c r="BP98" s="20"/>
      <c r="BQ98" s="20"/>
      <c r="BR98" s="20"/>
      <c r="BS98" s="20"/>
      <c r="BT98" s="61">
        <f t="shared" si="39"/>
        <v>0</v>
      </c>
      <c r="BU98" s="61" t="str">
        <f t="shared" si="40"/>
        <v>0</v>
      </c>
      <c r="BV98" s="61" t="str">
        <f t="shared" si="41"/>
        <v>0</v>
      </c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19"/>
      <c r="CH98" s="19"/>
      <c r="CI98" s="19"/>
      <c r="CJ98" s="19"/>
      <c r="CK98" s="61" t="str">
        <f t="shared" si="61"/>
        <v>0</v>
      </c>
      <c r="CL98" s="61" t="str">
        <f t="shared" si="62"/>
        <v>0</v>
      </c>
      <c r="CM98" s="19"/>
      <c r="CN98" s="19"/>
      <c r="CO98" s="19"/>
      <c r="CP98" s="19"/>
      <c r="CQ98" s="61" t="str">
        <f t="shared" si="63"/>
        <v>0</v>
      </c>
      <c r="CR98" s="24">
        <f t="shared" si="42"/>
        <v>0.1</v>
      </c>
      <c r="CS98" s="24">
        <v>7.0000000000000007E-2</v>
      </c>
      <c r="CT98" s="24"/>
    </row>
    <row r="99" spans="1:100" ht="15.75" x14ac:dyDescent="0.25">
      <c r="A99" s="14">
        <v>88</v>
      </c>
      <c r="B99" s="15" t="s">
        <v>110</v>
      </c>
      <c r="C99" s="16">
        <v>1</v>
      </c>
      <c r="D99" s="62">
        <v>77</v>
      </c>
      <c r="E99" s="21"/>
      <c r="F99" s="17"/>
      <c r="G99" s="18"/>
      <c r="H99" s="18"/>
      <c r="I99" s="18"/>
      <c r="J99" s="61" t="str">
        <f t="shared" si="43"/>
        <v>0</v>
      </c>
      <c r="K99" s="61" t="str">
        <f t="shared" si="44"/>
        <v>0</v>
      </c>
      <c r="L99" s="17"/>
      <c r="M99" s="18"/>
      <c r="N99" s="18"/>
      <c r="O99" s="18"/>
      <c r="P99" s="61" t="str">
        <f t="shared" si="45"/>
        <v>0</v>
      </c>
      <c r="Q99" s="61" t="str">
        <f t="shared" si="46"/>
        <v>0</v>
      </c>
      <c r="R99" s="19"/>
      <c r="S99" s="20"/>
      <c r="T99" s="20"/>
      <c r="U99" s="20"/>
      <c r="V99" s="61" t="str">
        <f t="shared" si="47"/>
        <v>0</v>
      </c>
      <c r="W99" s="61" t="str">
        <f t="shared" si="48"/>
        <v>0</v>
      </c>
      <c r="X99" s="52"/>
      <c r="Y99" s="19"/>
      <c r="Z99" s="19"/>
      <c r="AA99" s="19"/>
      <c r="AB99" s="61" t="str">
        <f t="shared" si="49"/>
        <v>0</v>
      </c>
      <c r="AC99" s="61" t="str">
        <f t="shared" si="50"/>
        <v>0</v>
      </c>
      <c r="AD99" s="20">
        <v>0.08</v>
      </c>
      <c r="AE99" s="20">
        <f t="shared" si="33"/>
        <v>6.16</v>
      </c>
      <c r="AF99" s="24" t="e">
        <f t="shared" si="34"/>
        <v>#REF!</v>
      </c>
      <c r="AG99" s="24"/>
      <c r="AH99" s="61" t="e">
        <f t="shared" si="51"/>
        <v>#REF!</v>
      </c>
      <c r="AI99" s="61" t="e">
        <f t="shared" si="52"/>
        <v>#REF!</v>
      </c>
      <c r="AJ99" s="19"/>
      <c r="AK99" s="20"/>
      <c r="AL99" s="20"/>
      <c r="AM99" s="20"/>
      <c r="AN99" s="61" t="str">
        <f t="shared" si="53"/>
        <v>0</v>
      </c>
      <c r="AO99" s="61" t="str">
        <f t="shared" si="54"/>
        <v>0</v>
      </c>
      <c r="AP99" s="20">
        <v>0.02</v>
      </c>
      <c r="AQ99" s="20">
        <f t="shared" si="35"/>
        <v>1.54</v>
      </c>
      <c r="AR99" s="20"/>
      <c r="AS99" s="20"/>
      <c r="AT99" s="61">
        <f t="shared" si="55"/>
        <v>1.54</v>
      </c>
      <c r="AU99" s="61" t="str">
        <f t="shared" si="56"/>
        <v>0</v>
      </c>
      <c r="AV99" s="19"/>
      <c r="AW99" s="19"/>
      <c r="AX99" s="19"/>
      <c r="AY99" s="19"/>
      <c r="AZ99" s="61" t="str">
        <f t="shared" si="36"/>
        <v>0</v>
      </c>
      <c r="BA99" s="61" t="str">
        <f t="shared" si="37"/>
        <v>0</v>
      </c>
      <c r="BB99" s="19"/>
      <c r="BC99" s="20">
        <f t="shared" si="38"/>
        <v>0</v>
      </c>
      <c r="BD99" s="20">
        <v>0</v>
      </c>
      <c r="BE99" s="20"/>
      <c r="BF99" s="61" t="str">
        <f t="shared" si="57"/>
        <v>0</v>
      </c>
      <c r="BG99" s="61" t="str">
        <f t="shared" si="58"/>
        <v>0</v>
      </c>
      <c r="BH99" s="19"/>
      <c r="BI99" s="20"/>
      <c r="BJ99" s="20">
        <v>0</v>
      </c>
      <c r="BK99" s="20"/>
      <c r="BL99" s="61" t="str">
        <f t="shared" si="59"/>
        <v>0</v>
      </c>
      <c r="BM99" s="61" t="str">
        <f t="shared" si="60"/>
        <v>0</v>
      </c>
      <c r="BN99" s="19"/>
      <c r="BO99" s="20"/>
      <c r="BP99" s="20"/>
      <c r="BQ99" s="20"/>
      <c r="BR99" s="20"/>
      <c r="BS99" s="20"/>
      <c r="BT99" s="61">
        <f t="shared" si="39"/>
        <v>0</v>
      </c>
      <c r="BU99" s="61" t="str">
        <f t="shared" si="40"/>
        <v>0</v>
      </c>
      <c r="BV99" s="61" t="str">
        <f t="shared" si="41"/>
        <v>0</v>
      </c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19"/>
      <c r="CH99" s="19"/>
      <c r="CI99" s="19"/>
      <c r="CJ99" s="19"/>
      <c r="CK99" s="61" t="str">
        <f t="shared" si="61"/>
        <v>0</v>
      </c>
      <c r="CL99" s="61" t="str">
        <f t="shared" si="62"/>
        <v>0</v>
      </c>
      <c r="CM99" s="19"/>
      <c r="CN99" s="19"/>
      <c r="CO99" s="19"/>
      <c r="CP99" s="19"/>
      <c r="CQ99" s="61" t="str">
        <f t="shared" si="63"/>
        <v>0</v>
      </c>
      <c r="CR99" s="24">
        <f t="shared" si="42"/>
        <v>0.1</v>
      </c>
      <c r="CS99" s="24">
        <v>0.04</v>
      </c>
      <c r="CT99" s="24"/>
    </row>
    <row r="100" spans="1:100" ht="15.75" x14ac:dyDescent="0.2">
      <c r="A100" s="14"/>
      <c r="B100" s="15"/>
      <c r="C100" s="16"/>
      <c r="D100" s="22">
        <f>SUM(D12:D99)</f>
        <v>13776.71</v>
      </c>
      <c r="E100" s="22"/>
      <c r="F100" s="22"/>
      <c r="G100" s="22">
        <f>SUM(G12:G99)</f>
        <v>0</v>
      </c>
      <c r="H100" s="22">
        <f>SUM(H12:H99)</f>
        <v>0</v>
      </c>
      <c r="I100" s="22"/>
      <c r="J100" s="22">
        <f>SUM(J12:J99)</f>
        <v>0</v>
      </c>
      <c r="K100" s="22">
        <f>SUM(K12:K99)</f>
        <v>0</v>
      </c>
      <c r="L100" s="22"/>
      <c r="M100" s="22">
        <f>SUM(M12:M99)</f>
        <v>0</v>
      </c>
      <c r="N100" s="22"/>
      <c r="O100" s="22"/>
      <c r="P100" s="22">
        <f>SUM(P12:P99)</f>
        <v>0</v>
      </c>
      <c r="Q100" s="22">
        <f>SUM(Q12:Q99)</f>
        <v>0</v>
      </c>
      <c r="R100" s="22"/>
      <c r="S100" s="22">
        <f t="shared" ref="S100:AC100" si="64">SUM(S12:S99)</f>
        <v>0</v>
      </c>
      <c r="T100" s="22">
        <f t="shared" si="64"/>
        <v>0</v>
      </c>
      <c r="U100" s="22"/>
      <c r="V100" s="22">
        <f t="shared" si="64"/>
        <v>0</v>
      </c>
      <c r="W100" s="22">
        <f t="shared" si="64"/>
        <v>0</v>
      </c>
      <c r="X100" s="49"/>
      <c r="Y100" s="22">
        <f t="shared" si="64"/>
        <v>0</v>
      </c>
      <c r="Z100" s="22">
        <f t="shared" si="64"/>
        <v>0</v>
      </c>
      <c r="AA100" s="22"/>
      <c r="AB100" s="22">
        <f t="shared" si="64"/>
        <v>0</v>
      </c>
      <c r="AC100" s="22">
        <f t="shared" si="64"/>
        <v>0</v>
      </c>
      <c r="AD100" s="22"/>
      <c r="AE100" s="23">
        <f>SUM(AE12:AE99)</f>
        <v>1102.1368000000004</v>
      </c>
      <c r="AF100" s="23" t="e">
        <f>SUM(AF12:AF99)</f>
        <v>#REF!</v>
      </c>
      <c r="AG100" s="23"/>
      <c r="AH100" s="23" t="e">
        <f>SUM(AH12:AH99)</f>
        <v>#REF!</v>
      </c>
      <c r="AI100" s="22" t="e">
        <f>SUM(AI12:AI99)</f>
        <v>#REF!</v>
      </c>
      <c r="AJ100" s="22"/>
      <c r="AK100" s="22">
        <f>SUM(AK12:AK99)</f>
        <v>0</v>
      </c>
      <c r="AL100" s="22">
        <f>SUM(AL12:AL99)</f>
        <v>0</v>
      </c>
      <c r="AM100" s="22"/>
      <c r="AN100" s="22">
        <f>SUM(AN12:AN99)</f>
        <v>0</v>
      </c>
      <c r="AO100" s="22">
        <f>SUM(AO12:AO99)</f>
        <v>0</v>
      </c>
      <c r="AP100" s="22"/>
      <c r="AQ100" s="22">
        <f>SUM(AQ12:AQ99)</f>
        <v>331.33109999999994</v>
      </c>
      <c r="AR100" s="22">
        <f>SUM(AR12:AR99)</f>
        <v>0</v>
      </c>
      <c r="AS100" s="22"/>
      <c r="AT100" s="22">
        <f>SUM(AT12:AT99)</f>
        <v>331.33109999999994</v>
      </c>
      <c r="AU100" s="22">
        <f>SUM(AU12:AU99)</f>
        <v>0</v>
      </c>
      <c r="AV100" s="22"/>
      <c r="AW100" s="22">
        <f>SUM(AW12:AW99)</f>
        <v>0</v>
      </c>
      <c r="AX100" s="22">
        <f>SUM(AX12:AX99)</f>
        <v>0</v>
      </c>
      <c r="AY100" s="22"/>
      <c r="AZ100" s="22">
        <f>SUM(AZ12:AZ99)</f>
        <v>0</v>
      </c>
      <c r="BA100" s="22">
        <f>SUM(BA12:BA99)</f>
        <v>0</v>
      </c>
      <c r="BB100" s="22"/>
      <c r="BC100" s="23">
        <f t="shared" ref="BC100" si="65">SUM(BC12:BC99)</f>
        <v>126.46300000000001</v>
      </c>
      <c r="BD100" s="23">
        <v>1068.7109004739336</v>
      </c>
      <c r="BE100" s="23"/>
      <c r="BF100" s="23">
        <f>SUM(BF12:BF99)</f>
        <v>33.024000000000001</v>
      </c>
      <c r="BG100" s="23">
        <f>SUM(BG12:BG99)</f>
        <v>-975.27190047393344</v>
      </c>
      <c r="BH100" s="22"/>
      <c r="BI100" s="22">
        <f>SUM(BI12:BI99)</f>
        <v>0</v>
      </c>
      <c r="BJ100" s="22">
        <v>0</v>
      </c>
      <c r="BK100" s="20"/>
      <c r="BL100" s="22">
        <f>SUM(BL12:BL99)</f>
        <v>0</v>
      </c>
      <c r="BM100" s="22">
        <f>SUM(BM12:BM99)</f>
        <v>0</v>
      </c>
      <c r="BN100" s="22"/>
      <c r="BO100" s="22"/>
      <c r="BP100" s="22"/>
      <c r="BQ100" s="22"/>
      <c r="BR100" s="22"/>
      <c r="BS100" s="22"/>
      <c r="BT100" s="23">
        <f t="shared" ref="BT100:CQ100" si="66">SUM(BT12:BT99)</f>
        <v>0</v>
      </c>
      <c r="BU100" s="23">
        <f t="shared" si="66"/>
        <v>0</v>
      </c>
      <c r="BV100" s="23">
        <f t="shared" si="66"/>
        <v>0</v>
      </c>
      <c r="BW100" s="23">
        <f t="shared" si="66"/>
        <v>0</v>
      </c>
      <c r="BX100" s="22">
        <f t="shared" si="66"/>
        <v>0</v>
      </c>
      <c r="BY100" s="22">
        <f t="shared" si="66"/>
        <v>0</v>
      </c>
      <c r="BZ100" s="22">
        <f t="shared" si="66"/>
        <v>0</v>
      </c>
      <c r="CA100" s="22">
        <f t="shared" si="66"/>
        <v>0</v>
      </c>
      <c r="CB100" s="23">
        <f t="shared" si="66"/>
        <v>0</v>
      </c>
      <c r="CC100" s="22">
        <f t="shared" si="66"/>
        <v>0</v>
      </c>
      <c r="CD100" s="22">
        <f t="shared" si="66"/>
        <v>0</v>
      </c>
      <c r="CE100" s="22">
        <f t="shared" si="66"/>
        <v>0</v>
      </c>
      <c r="CF100" s="22">
        <f t="shared" si="66"/>
        <v>0</v>
      </c>
      <c r="CG100" s="22"/>
      <c r="CH100" s="22">
        <f t="shared" si="66"/>
        <v>0</v>
      </c>
      <c r="CI100" s="22">
        <f t="shared" si="66"/>
        <v>0</v>
      </c>
      <c r="CJ100" s="22"/>
      <c r="CK100" s="22">
        <f t="shared" si="66"/>
        <v>0</v>
      </c>
      <c r="CL100" s="22">
        <f t="shared" si="66"/>
        <v>0</v>
      </c>
      <c r="CM100" s="22"/>
      <c r="CN100" s="22">
        <f t="shared" si="66"/>
        <v>0</v>
      </c>
      <c r="CO100" s="22">
        <f t="shared" si="66"/>
        <v>0</v>
      </c>
      <c r="CP100" s="22"/>
      <c r="CQ100" s="22">
        <f t="shared" si="66"/>
        <v>0</v>
      </c>
      <c r="CR100" s="72"/>
      <c r="CS100" s="72"/>
      <c r="CT100" s="78"/>
      <c r="CU100" s="4"/>
      <c r="CV100" s="4"/>
    </row>
    <row r="101" spans="1:100" ht="15.75" x14ac:dyDescent="0.25">
      <c r="A101" s="14">
        <v>1</v>
      </c>
      <c r="B101" s="15" t="s">
        <v>111</v>
      </c>
      <c r="C101" s="16">
        <v>2</v>
      </c>
      <c r="D101" s="21">
        <v>366.04</v>
      </c>
      <c r="E101" s="21"/>
      <c r="F101" s="18">
        <v>0</v>
      </c>
      <c r="G101" s="18">
        <v>0</v>
      </c>
      <c r="H101" s="18">
        <v>0</v>
      </c>
      <c r="I101" s="18"/>
      <c r="J101" s="18">
        <v>0</v>
      </c>
      <c r="K101" s="18">
        <v>0</v>
      </c>
      <c r="L101" s="18">
        <v>0</v>
      </c>
      <c r="M101" s="18"/>
      <c r="N101" s="18"/>
      <c r="O101" s="18"/>
      <c r="P101" s="61" t="str">
        <f t="shared" si="45"/>
        <v>0</v>
      </c>
      <c r="Q101" s="61" t="str">
        <f t="shared" si="46"/>
        <v>0</v>
      </c>
      <c r="R101" s="20">
        <v>0.37</v>
      </c>
      <c r="S101" s="20">
        <f t="shared" ref="S101:S164" si="67">R101*D101</f>
        <v>135.4348</v>
      </c>
      <c r="T101" s="24" t="e">
        <f t="shared" ref="T101:T132" si="68">ROUND(S101*$T$427,5)</f>
        <v>#REF!</v>
      </c>
      <c r="U101" s="24"/>
      <c r="V101" s="61" t="e">
        <f t="shared" si="47"/>
        <v>#REF!</v>
      </c>
      <c r="W101" s="61" t="e">
        <f t="shared" si="48"/>
        <v>#REF!</v>
      </c>
      <c r="X101" s="53"/>
      <c r="Y101" s="20"/>
      <c r="Z101" s="20"/>
      <c r="AA101" s="20"/>
      <c r="AB101" s="61" t="str">
        <f t="shared" si="49"/>
        <v>0</v>
      </c>
      <c r="AC101" s="61" t="str">
        <f t="shared" si="50"/>
        <v>0</v>
      </c>
      <c r="AD101" s="20">
        <v>0.15</v>
      </c>
      <c r="AE101" s="20">
        <f t="shared" ref="AE101:AE164" si="69">AD101*D101</f>
        <v>54.905999999999999</v>
      </c>
      <c r="AF101" s="24" t="e">
        <f t="shared" ref="AF101:AF132" si="70">ROUND(AE101*$AF$427,5)</f>
        <v>#REF!</v>
      </c>
      <c r="AG101" s="24"/>
      <c r="AH101" s="61" t="e">
        <f t="shared" si="51"/>
        <v>#REF!</v>
      </c>
      <c r="AI101" s="61" t="e">
        <f t="shared" si="52"/>
        <v>#REF!</v>
      </c>
      <c r="AJ101" s="20">
        <v>0.04</v>
      </c>
      <c r="AK101" s="20">
        <f t="shared" ref="AK101:AK164" si="71">AJ101*D101</f>
        <v>14.6416</v>
      </c>
      <c r="AL101" s="24"/>
      <c r="AM101" s="20"/>
      <c r="AN101" s="61">
        <f t="shared" si="53"/>
        <v>14.6416</v>
      </c>
      <c r="AO101" s="61" t="str">
        <f t="shared" si="54"/>
        <v>0</v>
      </c>
      <c r="AP101" s="20">
        <v>0.01</v>
      </c>
      <c r="AQ101" s="20">
        <f t="shared" ref="AQ101:AQ164" si="72">AP101*D101</f>
        <v>3.6604000000000001</v>
      </c>
      <c r="AR101" s="20"/>
      <c r="AS101" s="20"/>
      <c r="AT101" s="61">
        <f t="shared" si="55"/>
        <v>3.6604000000000001</v>
      </c>
      <c r="AU101" s="61" t="str">
        <f t="shared" si="56"/>
        <v>0</v>
      </c>
      <c r="AV101" s="20">
        <v>0.06</v>
      </c>
      <c r="AW101" s="20">
        <f t="shared" ref="AW101:AW164" si="73">D101*AV101</f>
        <v>21.962399999999999</v>
      </c>
      <c r="AX101" s="24" t="e">
        <f t="shared" ref="AX101:AX132" si="74">ROUND(AW101*$AX$427,5)</f>
        <v>#REF!</v>
      </c>
      <c r="AY101" s="24"/>
      <c r="AZ101" s="61" t="e">
        <f t="shared" ref="AZ101:AZ164" si="75">IF(AW101-AX101&gt;0,AW101-AX101,"0")</f>
        <v>#REF!</v>
      </c>
      <c r="BA101" s="61" t="e">
        <f t="shared" ref="BA101:BA164" si="76">IF(AW101-AX101&lt;0,AW101-AX101,"0")</f>
        <v>#REF!</v>
      </c>
      <c r="BB101" s="20">
        <v>0.04</v>
      </c>
      <c r="BC101" s="20">
        <f t="shared" ref="BC101:BC164" si="77">BB101*D101</f>
        <v>14.6416</v>
      </c>
      <c r="BD101" s="20">
        <v>1.68</v>
      </c>
      <c r="BE101" s="20">
        <v>1.296</v>
      </c>
      <c r="BF101" s="20"/>
      <c r="BG101" s="61">
        <f>IF(BC101-BE101&gt;0,BC101-BE101,"0")</f>
        <v>13.345600000000001</v>
      </c>
      <c r="BH101" s="61"/>
      <c r="BI101" s="20"/>
      <c r="BJ101" s="20"/>
      <c r="BK101" s="20">
        <v>0</v>
      </c>
      <c r="BL101" s="20"/>
      <c r="BM101" s="61" t="str">
        <f t="shared" si="59"/>
        <v>0</v>
      </c>
      <c r="BN101" s="61">
        <v>1.23</v>
      </c>
      <c r="BO101" s="20">
        <f t="shared" ref="BO101:BO164" si="78">BN101*D101</f>
        <v>450.22919999999999</v>
      </c>
      <c r="BP101" s="20">
        <f t="shared" ref="BP101:BP164" si="79">BF101+BG101+BL101+BM101</f>
        <v>13.345600000000001</v>
      </c>
      <c r="BQ101" s="20">
        <f t="shared" ref="BQ101:BQ164" si="80">BO101+BP101</f>
        <v>463.57479999999998</v>
      </c>
      <c r="BR101" s="20"/>
      <c r="BS101" s="20">
        <f t="shared" ref="BS101:BS164" si="81">BQ101+BR101</f>
        <v>463.57479999999998</v>
      </c>
      <c r="BT101" s="61">
        <f>SUM(BW101:CF101)</f>
        <v>12010.404</v>
      </c>
      <c r="BU101" s="61" t="str">
        <f t="shared" ref="BU101:BV164" si="82">IF(BS101-BT101&gt;0,BS101-BT101,"0")</f>
        <v>0</v>
      </c>
      <c r="BV101" s="61">
        <f t="shared" si="82"/>
        <v>12010.404</v>
      </c>
      <c r="BW101" s="20"/>
      <c r="BX101" s="20"/>
      <c r="BY101" s="20"/>
      <c r="BZ101" s="20"/>
      <c r="CA101" s="20"/>
      <c r="CB101" s="20"/>
      <c r="CC101" s="20">
        <f>10008.67*1.2</f>
        <v>12010.404</v>
      </c>
      <c r="CD101" s="20"/>
      <c r="CE101" s="20"/>
      <c r="CF101" s="20"/>
      <c r="CG101" s="20"/>
      <c r="CH101" s="20"/>
      <c r="CI101" s="20"/>
      <c r="CJ101" s="20"/>
      <c r="CK101" s="20"/>
      <c r="CL101" s="61" t="str">
        <f t="shared" si="61"/>
        <v>0</v>
      </c>
      <c r="CM101" s="61"/>
      <c r="CN101" s="20"/>
      <c r="CO101" s="20"/>
      <c r="CP101" s="20"/>
      <c r="CQ101" s="20"/>
      <c r="CR101" s="24">
        <f t="shared" ref="CR101:CR132" si="83">F101+L101+R101+X101+AD101+AJ101+AP101+AV101+BB101+BH101+BN101+CG101+CM101</f>
        <v>1.9000000000000001</v>
      </c>
      <c r="CS101" s="24">
        <v>2.79</v>
      </c>
      <c r="CT101" s="71">
        <f t="shared" ref="CT101:CT132" si="84">CS101/CR101*100-100</f>
        <v>46.84210526315789</v>
      </c>
      <c r="CU101" s="4"/>
      <c r="CV101" s="4"/>
    </row>
    <row r="102" spans="1:100" ht="15.75" x14ac:dyDescent="0.25">
      <c r="A102" s="14">
        <v>2</v>
      </c>
      <c r="B102" s="15" t="s">
        <v>112</v>
      </c>
      <c r="C102" s="16">
        <v>2</v>
      </c>
      <c r="D102" s="21">
        <v>271.39999999999998</v>
      </c>
      <c r="E102" s="21"/>
      <c r="F102" s="18">
        <v>0</v>
      </c>
      <c r="G102" s="18">
        <v>0</v>
      </c>
      <c r="H102" s="18">
        <v>0</v>
      </c>
      <c r="I102" s="18"/>
      <c r="J102" s="18">
        <v>0</v>
      </c>
      <c r="K102" s="18">
        <v>0</v>
      </c>
      <c r="L102" s="18">
        <v>0</v>
      </c>
      <c r="M102" s="18"/>
      <c r="N102" s="18"/>
      <c r="O102" s="18"/>
      <c r="P102" s="61" t="str">
        <f t="shared" si="45"/>
        <v>0</v>
      </c>
      <c r="Q102" s="61" t="str">
        <f t="shared" si="46"/>
        <v>0</v>
      </c>
      <c r="R102" s="20">
        <v>0.27</v>
      </c>
      <c r="S102" s="20">
        <f t="shared" si="67"/>
        <v>73.277999999999992</v>
      </c>
      <c r="T102" s="24" t="e">
        <f t="shared" si="68"/>
        <v>#REF!</v>
      </c>
      <c r="U102" s="24"/>
      <c r="V102" s="61" t="e">
        <f t="shared" si="47"/>
        <v>#REF!</v>
      </c>
      <c r="W102" s="61" t="e">
        <f t="shared" si="48"/>
        <v>#REF!</v>
      </c>
      <c r="X102" s="53"/>
      <c r="Y102" s="20"/>
      <c r="Z102" s="20"/>
      <c r="AA102" s="20"/>
      <c r="AB102" s="61" t="str">
        <f t="shared" si="49"/>
        <v>0</v>
      </c>
      <c r="AC102" s="61" t="str">
        <f t="shared" si="50"/>
        <v>0</v>
      </c>
      <c r="AD102" s="20">
        <v>0.16</v>
      </c>
      <c r="AE102" s="20">
        <f t="shared" si="69"/>
        <v>43.423999999999999</v>
      </c>
      <c r="AF102" s="24" t="e">
        <f t="shared" si="70"/>
        <v>#REF!</v>
      </c>
      <c r="AG102" s="24"/>
      <c r="AH102" s="61" t="e">
        <f t="shared" si="51"/>
        <v>#REF!</v>
      </c>
      <c r="AI102" s="61" t="e">
        <f t="shared" si="52"/>
        <v>#REF!</v>
      </c>
      <c r="AJ102" s="20">
        <v>0.04</v>
      </c>
      <c r="AK102" s="20">
        <f t="shared" si="71"/>
        <v>10.856</v>
      </c>
      <c r="AL102" s="24"/>
      <c r="AM102" s="20"/>
      <c r="AN102" s="61">
        <f t="shared" si="53"/>
        <v>10.856</v>
      </c>
      <c r="AO102" s="61" t="str">
        <f t="shared" si="54"/>
        <v>0</v>
      </c>
      <c r="AP102" s="20">
        <v>0.01</v>
      </c>
      <c r="AQ102" s="20">
        <f t="shared" si="72"/>
        <v>2.714</v>
      </c>
      <c r="AR102" s="20"/>
      <c r="AS102" s="20"/>
      <c r="AT102" s="61">
        <f t="shared" si="55"/>
        <v>2.714</v>
      </c>
      <c r="AU102" s="61" t="str">
        <f t="shared" si="56"/>
        <v>0</v>
      </c>
      <c r="AV102" s="20">
        <v>7.0000000000000007E-2</v>
      </c>
      <c r="AW102" s="20">
        <f t="shared" si="73"/>
        <v>18.998000000000001</v>
      </c>
      <c r="AX102" s="24" t="e">
        <f t="shared" si="74"/>
        <v>#REF!</v>
      </c>
      <c r="AY102" s="24"/>
      <c r="AZ102" s="61" t="e">
        <f t="shared" si="75"/>
        <v>#REF!</v>
      </c>
      <c r="BA102" s="61" t="e">
        <f t="shared" si="76"/>
        <v>#REF!</v>
      </c>
      <c r="BB102" s="20">
        <v>0.06</v>
      </c>
      <c r="BC102" s="20">
        <f t="shared" si="77"/>
        <v>16.283999999999999</v>
      </c>
      <c r="BD102" s="20">
        <v>8.4</v>
      </c>
      <c r="BE102" s="20">
        <v>6.4559999999999995</v>
      </c>
      <c r="BF102" s="20"/>
      <c r="BG102" s="61">
        <f>IF(BC102-BE102&gt;0,BC102-BE102,"0")</f>
        <v>9.8279999999999994</v>
      </c>
      <c r="BH102" s="61"/>
      <c r="BI102" s="20"/>
      <c r="BJ102" s="20"/>
      <c r="BK102" s="20">
        <v>0</v>
      </c>
      <c r="BL102" s="20"/>
      <c r="BM102" s="61" t="str">
        <f t="shared" si="59"/>
        <v>0</v>
      </c>
      <c r="BN102" s="61">
        <v>1.36</v>
      </c>
      <c r="BO102" s="20">
        <f t="shared" si="78"/>
        <v>369.10399999999998</v>
      </c>
      <c r="BP102" s="20">
        <f t="shared" si="79"/>
        <v>9.8279999999999994</v>
      </c>
      <c r="BQ102" s="20">
        <f t="shared" si="80"/>
        <v>378.93199999999996</v>
      </c>
      <c r="BR102" s="20"/>
      <c r="BS102" s="20">
        <f t="shared" si="81"/>
        <v>378.93199999999996</v>
      </c>
      <c r="BT102" s="61">
        <f t="shared" ref="BT102:BT165" si="85">SUM(BW102:CF102)</f>
        <v>0</v>
      </c>
      <c r="BU102" s="61">
        <f t="shared" si="82"/>
        <v>378.93199999999996</v>
      </c>
      <c r="BV102" s="61" t="str">
        <f t="shared" si="82"/>
        <v>0</v>
      </c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61" t="str">
        <f t="shared" si="61"/>
        <v>0</v>
      </c>
      <c r="CM102" s="61"/>
      <c r="CN102" s="20"/>
      <c r="CO102" s="20"/>
      <c r="CP102" s="20"/>
      <c r="CQ102" s="20"/>
      <c r="CR102" s="24">
        <f t="shared" si="83"/>
        <v>1.9700000000000002</v>
      </c>
      <c r="CS102" s="24">
        <v>2.4300000000000002</v>
      </c>
      <c r="CT102" s="71">
        <f t="shared" si="84"/>
        <v>23.350253807106597</v>
      </c>
      <c r="CU102" s="4"/>
      <c r="CV102" s="4"/>
    </row>
    <row r="103" spans="1:100" ht="15.75" x14ac:dyDescent="0.25">
      <c r="A103" s="14">
        <v>3</v>
      </c>
      <c r="B103" s="15" t="s">
        <v>113</v>
      </c>
      <c r="C103" s="16">
        <v>2</v>
      </c>
      <c r="D103" s="21">
        <v>673.5</v>
      </c>
      <c r="E103" s="21"/>
      <c r="F103" s="18">
        <v>0</v>
      </c>
      <c r="G103" s="18">
        <v>0</v>
      </c>
      <c r="H103" s="18">
        <v>0</v>
      </c>
      <c r="I103" s="18"/>
      <c r="J103" s="18">
        <v>0</v>
      </c>
      <c r="K103" s="18">
        <v>0</v>
      </c>
      <c r="L103" s="18">
        <v>0</v>
      </c>
      <c r="M103" s="18"/>
      <c r="N103" s="18"/>
      <c r="O103" s="18"/>
      <c r="P103" s="61" t="str">
        <f t="shared" si="45"/>
        <v>0</v>
      </c>
      <c r="Q103" s="61" t="str">
        <f t="shared" si="46"/>
        <v>0</v>
      </c>
      <c r="R103" s="20">
        <v>0.45</v>
      </c>
      <c r="S103" s="20">
        <f t="shared" si="67"/>
        <v>303.07499999999999</v>
      </c>
      <c r="T103" s="24" t="e">
        <f t="shared" si="68"/>
        <v>#REF!</v>
      </c>
      <c r="U103" s="24"/>
      <c r="V103" s="61" t="e">
        <f t="shared" si="47"/>
        <v>#REF!</v>
      </c>
      <c r="W103" s="61" t="e">
        <f t="shared" si="48"/>
        <v>#REF!</v>
      </c>
      <c r="X103" s="53"/>
      <c r="Y103" s="20"/>
      <c r="Z103" s="20"/>
      <c r="AA103" s="20"/>
      <c r="AB103" s="61" t="str">
        <f t="shared" si="49"/>
        <v>0</v>
      </c>
      <c r="AC103" s="61" t="str">
        <f t="shared" si="50"/>
        <v>0</v>
      </c>
      <c r="AD103" s="20">
        <v>0.15</v>
      </c>
      <c r="AE103" s="20">
        <f t="shared" si="69"/>
        <v>101.02499999999999</v>
      </c>
      <c r="AF103" s="24" t="e">
        <f t="shared" si="70"/>
        <v>#REF!</v>
      </c>
      <c r="AG103" s="24"/>
      <c r="AH103" s="61" t="e">
        <f t="shared" si="51"/>
        <v>#REF!</v>
      </c>
      <c r="AI103" s="61" t="e">
        <f t="shared" si="52"/>
        <v>#REF!</v>
      </c>
      <c r="AJ103" s="20">
        <v>7.0000000000000007E-2</v>
      </c>
      <c r="AK103" s="20">
        <f t="shared" si="71"/>
        <v>47.145000000000003</v>
      </c>
      <c r="AL103" s="24"/>
      <c r="AM103" s="20"/>
      <c r="AN103" s="61">
        <f t="shared" si="53"/>
        <v>47.145000000000003</v>
      </c>
      <c r="AO103" s="61" t="str">
        <f t="shared" si="54"/>
        <v>0</v>
      </c>
      <c r="AP103" s="20">
        <v>0.01</v>
      </c>
      <c r="AQ103" s="20">
        <f t="shared" si="72"/>
        <v>6.7350000000000003</v>
      </c>
      <c r="AR103" s="20"/>
      <c r="AS103" s="20"/>
      <c r="AT103" s="61">
        <f t="shared" si="55"/>
        <v>6.7350000000000003</v>
      </c>
      <c r="AU103" s="61" t="str">
        <f t="shared" si="56"/>
        <v>0</v>
      </c>
      <c r="AV103" s="20">
        <v>0.03</v>
      </c>
      <c r="AW103" s="20">
        <f t="shared" si="73"/>
        <v>20.204999999999998</v>
      </c>
      <c r="AX103" s="24" t="e">
        <f t="shared" si="74"/>
        <v>#REF!</v>
      </c>
      <c r="AY103" s="24"/>
      <c r="AZ103" s="61" t="e">
        <f t="shared" si="75"/>
        <v>#REF!</v>
      </c>
      <c r="BA103" s="61" t="e">
        <f t="shared" si="76"/>
        <v>#REF!</v>
      </c>
      <c r="BB103" s="20">
        <v>0.11</v>
      </c>
      <c r="BC103" s="20">
        <f t="shared" si="77"/>
        <v>74.084999999999994</v>
      </c>
      <c r="BD103" s="20">
        <v>119.28</v>
      </c>
      <c r="BE103" s="20"/>
      <c r="BF103" s="61" t="str">
        <f t="shared" si="57"/>
        <v>0</v>
      </c>
      <c r="BG103" s="61">
        <f t="shared" si="58"/>
        <v>-45.195000000000007</v>
      </c>
      <c r="BH103" s="20"/>
      <c r="BI103" s="20"/>
      <c r="BJ103" s="20">
        <v>0</v>
      </c>
      <c r="BK103" s="20"/>
      <c r="BL103" s="61" t="str">
        <f t="shared" si="59"/>
        <v>0</v>
      </c>
      <c r="BM103" s="61" t="str">
        <f t="shared" si="60"/>
        <v>0</v>
      </c>
      <c r="BN103" s="20">
        <v>1.1499999999999999</v>
      </c>
      <c r="BO103" s="20">
        <f t="shared" si="78"/>
        <v>774.52499999999998</v>
      </c>
      <c r="BP103" s="20">
        <f t="shared" si="79"/>
        <v>-45.195000000000007</v>
      </c>
      <c r="BQ103" s="20">
        <f t="shared" si="80"/>
        <v>729.32999999999993</v>
      </c>
      <c r="BR103" s="20"/>
      <c r="BS103" s="20">
        <f t="shared" si="81"/>
        <v>729.32999999999993</v>
      </c>
      <c r="BT103" s="61">
        <f t="shared" si="85"/>
        <v>0</v>
      </c>
      <c r="BU103" s="61">
        <f t="shared" si="82"/>
        <v>729.32999999999993</v>
      </c>
      <c r="BV103" s="61" t="str">
        <f t="shared" ref="BV103:BV166" si="86">IF(BS103-BT103&lt;0,BS103-BT103,"0")</f>
        <v>0</v>
      </c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61" t="str">
        <f t="shared" si="61"/>
        <v>0</v>
      </c>
      <c r="CL103" s="61" t="str">
        <f t="shared" si="62"/>
        <v>0</v>
      </c>
      <c r="CM103" s="20"/>
      <c r="CN103" s="20"/>
      <c r="CO103" s="20"/>
      <c r="CP103" s="20"/>
      <c r="CQ103" s="61" t="str">
        <f t="shared" si="63"/>
        <v>0</v>
      </c>
      <c r="CR103" s="24">
        <f t="shared" si="83"/>
        <v>1.9699999999999998</v>
      </c>
      <c r="CS103" s="24">
        <v>2.81</v>
      </c>
      <c r="CT103" s="71">
        <f t="shared" si="84"/>
        <v>42.63959390862945</v>
      </c>
      <c r="CU103" s="4"/>
      <c r="CV103" s="4"/>
    </row>
    <row r="104" spans="1:100" ht="15.75" x14ac:dyDescent="0.25">
      <c r="A104" s="14">
        <v>4</v>
      </c>
      <c r="B104" s="15" t="s">
        <v>114</v>
      </c>
      <c r="C104" s="16">
        <v>2</v>
      </c>
      <c r="D104" s="21">
        <v>368.85</v>
      </c>
      <c r="E104" s="21"/>
      <c r="F104" s="18">
        <v>0</v>
      </c>
      <c r="G104" s="18">
        <v>0</v>
      </c>
      <c r="H104" s="18">
        <v>0</v>
      </c>
      <c r="I104" s="18"/>
      <c r="J104" s="18">
        <v>0</v>
      </c>
      <c r="K104" s="18">
        <v>0</v>
      </c>
      <c r="L104" s="18">
        <v>0</v>
      </c>
      <c r="M104" s="18"/>
      <c r="N104" s="18"/>
      <c r="O104" s="18"/>
      <c r="P104" s="61" t="str">
        <f t="shared" si="45"/>
        <v>0</v>
      </c>
      <c r="Q104" s="61" t="str">
        <f t="shared" si="46"/>
        <v>0</v>
      </c>
      <c r="R104" s="20">
        <v>0.27</v>
      </c>
      <c r="S104" s="20">
        <f t="shared" si="67"/>
        <v>99.589500000000015</v>
      </c>
      <c r="T104" s="24" t="e">
        <f t="shared" si="68"/>
        <v>#REF!</v>
      </c>
      <c r="U104" s="24"/>
      <c r="V104" s="61" t="e">
        <f t="shared" si="47"/>
        <v>#REF!</v>
      </c>
      <c r="W104" s="61" t="e">
        <f t="shared" si="48"/>
        <v>#REF!</v>
      </c>
      <c r="X104" s="53"/>
      <c r="Y104" s="20"/>
      <c r="Z104" s="20"/>
      <c r="AA104" s="20"/>
      <c r="AB104" s="61" t="str">
        <f t="shared" si="49"/>
        <v>0</v>
      </c>
      <c r="AC104" s="61" t="str">
        <f t="shared" si="50"/>
        <v>0</v>
      </c>
      <c r="AD104" s="20">
        <v>0.15</v>
      </c>
      <c r="AE104" s="20">
        <f t="shared" si="69"/>
        <v>55.327500000000001</v>
      </c>
      <c r="AF104" s="24" t="e">
        <f t="shared" si="70"/>
        <v>#REF!</v>
      </c>
      <c r="AG104" s="24"/>
      <c r="AH104" s="61" t="e">
        <f t="shared" si="51"/>
        <v>#REF!</v>
      </c>
      <c r="AI104" s="61" t="e">
        <f t="shared" si="52"/>
        <v>#REF!</v>
      </c>
      <c r="AJ104" s="20">
        <v>0.04</v>
      </c>
      <c r="AK104" s="20">
        <f t="shared" si="71"/>
        <v>14.754000000000001</v>
      </c>
      <c r="AL104" s="24"/>
      <c r="AM104" s="20"/>
      <c r="AN104" s="61">
        <f t="shared" si="53"/>
        <v>14.754000000000001</v>
      </c>
      <c r="AO104" s="61" t="str">
        <f t="shared" si="54"/>
        <v>0</v>
      </c>
      <c r="AP104" s="20">
        <v>0.01</v>
      </c>
      <c r="AQ104" s="20">
        <f t="shared" si="72"/>
        <v>3.6885000000000003</v>
      </c>
      <c r="AR104" s="20"/>
      <c r="AS104" s="20"/>
      <c r="AT104" s="61">
        <f t="shared" si="55"/>
        <v>3.6885000000000003</v>
      </c>
      <c r="AU104" s="61" t="str">
        <f t="shared" si="56"/>
        <v>0</v>
      </c>
      <c r="AV104" s="20">
        <v>0.05</v>
      </c>
      <c r="AW104" s="20">
        <f t="shared" si="73"/>
        <v>18.442500000000003</v>
      </c>
      <c r="AX104" s="24" t="e">
        <f t="shared" si="74"/>
        <v>#REF!</v>
      </c>
      <c r="AY104" s="24"/>
      <c r="AZ104" s="61" t="e">
        <f t="shared" si="75"/>
        <v>#REF!</v>
      </c>
      <c r="BA104" s="61" t="e">
        <f t="shared" si="76"/>
        <v>#REF!</v>
      </c>
      <c r="BB104" s="20">
        <v>0.04</v>
      </c>
      <c r="BC104" s="20">
        <f t="shared" si="77"/>
        <v>14.754000000000001</v>
      </c>
      <c r="BD104" s="20">
        <v>3.36</v>
      </c>
      <c r="BE104" s="20"/>
      <c r="BF104" s="61">
        <f t="shared" si="57"/>
        <v>11.394000000000002</v>
      </c>
      <c r="BG104" s="61" t="str">
        <f t="shared" si="58"/>
        <v>0</v>
      </c>
      <c r="BH104" s="20"/>
      <c r="BI104" s="20"/>
      <c r="BJ104" s="20">
        <v>0</v>
      </c>
      <c r="BK104" s="20"/>
      <c r="BL104" s="61" t="str">
        <f t="shared" si="59"/>
        <v>0</v>
      </c>
      <c r="BM104" s="61" t="str">
        <f t="shared" si="60"/>
        <v>0</v>
      </c>
      <c r="BN104" s="20">
        <v>1.33</v>
      </c>
      <c r="BO104" s="20">
        <f t="shared" si="78"/>
        <v>490.57050000000004</v>
      </c>
      <c r="BP104" s="20">
        <f t="shared" si="79"/>
        <v>11.394000000000002</v>
      </c>
      <c r="BQ104" s="20">
        <f t="shared" si="80"/>
        <v>501.96450000000004</v>
      </c>
      <c r="BR104" s="20"/>
      <c r="BS104" s="20">
        <f t="shared" si="81"/>
        <v>501.96450000000004</v>
      </c>
      <c r="BT104" s="61">
        <f t="shared" si="85"/>
        <v>0</v>
      </c>
      <c r="BU104" s="61">
        <f t="shared" si="82"/>
        <v>501.96450000000004</v>
      </c>
      <c r="BV104" s="61" t="str">
        <f t="shared" si="86"/>
        <v>0</v>
      </c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61" t="str">
        <f t="shared" si="61"/>
        <v>0</v>
      </c>
      <c r="CL104" s="61" t="str">
        <f t="shared" si="62"/>
        <v>0</v>
      </c>
      <c r="CM104" s="20"/>
      <c r="CN104" s="20"/>
      <c r="CO104" s="20"/>
      <c r="CP104" s="20"/>
      <c r="CQ104" s="61" t="str">
        <f t="shared" si="63"/>
        <v>0</v>
      </c>
      <c r="CR104" s="24">
        <f t="shared" si="83"/>
        <v>1.8900000000000001</v>
      </c>
      <c r="CS104" s="24">
        <v>2.48</v>
      </c>
      <c r="CT104" s="71">
        <f t="shared" si="84"/>
        <v>31.216931216931215</v>
      </c>
      <c r="CU104" s="4"/>
      <c r="CV104" s="4"/>
    </row>
    <row r="105" spans="1:100" ht="15.75" x14ac:dyDescent="0.25">
      <c r="A105" s="14">
        <v>5</v>
      </c>
      <c r="B105" s="15" t="s">
        <v>115</v>
      </c>
      <c r="C105" s="16">
        <v>2</v>
      </c>
      <c r="D105" s="21">
        <v>397.47</v>
      </c>
      <c r="E105" s="21"/>
      <c r="F105" s="18"/>
      <c r="G105" s="18"/>
      <c r="H105" s="18"/>
      <c r="I105" s="18"/>
      <c r="J105" s="61" t="str">
        <f t="shared" ref="J105:J168" si="87">IF(G105-H105&gt;0,G105-H105,"0")</f>
        <v>0</v>
      </c>
      <c r="K105" s="61" t="str">
        <f t="shared" ref="K105:K168" si="88">IF(G105-H105&lt;0,G105-H105,"0")</f>
        <v>0</v>
      </c>
      <c r="L105" s="18"/>
      <c r="M105" s="18"/>
      <c r="N105" s="18"/>
      <c r="O105" s="18"/>
      <c r="P105" s="61" t="str">
        <f t="shared" si="45"/>
        <v>0</v>
      </c>
      <c r="Q105" s="61" t="str">
        <f t="shared" si="46"/>
        <v>0</v>
      </c>
      <c r="R105" s="20">
        <v>0.28000000000000003</v>
      </c>
      <c r="S105" s="20">
        <f t="shared" si="67"/>
        <v>111.29160000000002</v>
      </c>
      <c r="T105" s="24" t="e">
        <f t="shared" si="68"/>
        <v>#REF!</v>
      </c>
      <c r="U105" s="24"/>
      <c r="V105" s="61" t="e">
        <f t="shared" si="47"/>
        <v>#REF!</v>
      </c>
      <c r="W105" s="61" t="e">
        <f t="shared" si="48"/>
        <v>#REF!</v>
      </c>
      <c r="X105" s="53"/>
      <c r="Y105" s="20"/>
      <c r="Z105" s="20"/>
      <c r="AA105" s="20"/>
      <c r="AB105" s="61" t="str">
        <f t="shared" si="49"/>
        <v>0</v>
      </c>
      <c r="AC105" s="61" t="str">
        <f t="shared" si="50"/>
        <v>0</v>
      </c>
      <c r="AD105" s="20">
        <v>0.15</v>
      </c>
      <c r="AE105" s="20">
        <f t="shared" si="69"/>
        <v>59.6205</v>
      </c>
      <c r="AF105" s="24" t="e">
        <f t="shared" si="70"/>
        <v>#REF!</v>
      </c>
      <c r="AG105" s="24"/>
      <c r="AH105" s="61" t="e">
        <f t="shared" si="51"/>
        <v>#REF!</v>
      </c>
      <c r="AI105" s="61" t="e">
        <f t="shared" si="52"/>
        <v>#REF!</v>
      </c>
      <c r="AJ105" s="20">
        <v>0.02</v>
      </c>
      <c r="AK105" s="20">
        <f t="shared" si="71"/>
        <v>7.9494000000000007</v>
      </c>
      <c r="AL105" s="24"/>
      <c r="AM105" s="20"/>
      <c r="AN105" s="61">
        <f t="shared" si="53"/>
        <v>7.9494000000000007</v>
      </c>
      <c r="AO105" s="61" t="str">
        <f t="shared" si="54"/>
        <v>0</v>
      </c>
      <c r="AP105" s="20">
        <v>0.01</v>
      </c>
      <c r="AQ105" s="20">
        <f t="shared" si="72"/>
        <v>3.9747000000000003</v>
      </c>
      <c r="AR105" s="20"/>
      <c r="AS105" s="20"/>
      <c r="AT105" s="61">
        <f t="shared" si="55"/>
        <v>3.9747000000000003</v>
      </c>
      <c r="AU105" s="61" t="str">
        <f t="shared" si="56"/>
        <v>0</v>
      </c>
      <c r="AV105" s="20">
        <v>0.05</v>
      </c>
      <c r="AW105" s="20">
        <f t="shared" si="73"/>
        <v>19.873500000000003</v>
      </c>
      <c r="AX105" s="24" t="e">
        <f t="shared" si="74"/>
        <v>#REF!</v>
      </c>
      <c r="AY105" s="24"/>
      <c r="AZ105" s="61" t="e">
        <f t="shared" si="75"/>
        <v>#REF!</v>
      </c>
      <c r="BA105" s="61" t="e">
        <f t="shared" si="76"/>
        <v>#REF!</v>
      </c>
      <c r="BB105" s="20">
        <v>0.12</v>
      </c>
      <c r="BC105" s="20">
        <f t="shared" si="77"/>
        <v>47.696400000000004</v>
      </c>
      <c r="BD105" s="20">
        <v>6.72</v>
      </c>
      <c r="BE105" s="20"/>
      <c r="BF105" s="61">
        <f t="shared" si="57"/>
        <v>40.976400000000005</v>
      </c>
      <c r="BG105" s="61" t="str">
        <f t="shared" si="58"/>
        <v>0</v>
      </c>
      <c r="BH105" s="20"/>
      <c r="BI105" s="20"/>
      <c r="BJ105" s="20">
        <v>0</v>
      </c>
      <c r="BK105" s="20"/>
      <c r="BL105" s="61" t="str">
        <f t="shared" si="59"/>
        <v>0</v>
      </c>
      <c r="BM105" s="61" t="str">
        <f t="shared" si="60"/>
        <v>0</v>
      </c>
      <c r="BN105" s="20">
        <v>1.25</v>
      </c>
      <c r="BO105" s="20">
        <f t="shared" si="78"/>
        <v>496.83750000000003</v>
      </c>
      <c r="BP105" s="20">
        <f t="shared" si="79"/>
        <v>40.976400000000005</v>
      </c>
      <c r="BQ105" s="20">
        <f t="shared" si="80"/>
        <v>537.81389999999999</v>
      </c>
      <c r="BR105" s="20"/>
      <c r="BS105" s="20">
        <f t="shared" si="81"/>
        <v>537.81389999999999</v>
      </c>
      <c r="BT105" s="61">
        <f t="shared" si="85"/>
        <v>0</v>
      </c>
      <c r="BU105" s="61">
        <f t="shared" si="82"/>
        <v>537.81389999999999</v>
      </c>
      <c r="BV105" s="61" t="str">
        <f t="shared" si="86"/>
        <v>0</v>
      </c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61" t="str">
        <f t="shared" si="61"/>
        <v>0</v>
      </c>
      <c r="CL105" s="61" t="str">
        <f t="shared" si="62"/>
        <v>0</v>
      </c>
      <c r="CM105" s="20"/>
      <c r="CN105" s="20"/>
      <c r="CO105" s="20"/>
      <c r="CP105" s="20"/>
      <c r="CQ105" s="61" t="str">
        <f t="shared" si="63"/>
        <v>0</v>
      </c>
      <c r="CR105" s="24">
        <f t="shared" si="83"/>
        <v>1.8800000000000001</v>
      </c>
      <c r="CS105" s="24">
        <v>3.06</v>
      </c>
      <c r="CT105" s="71">
        <f t="shared" si="84"/>
        <v>62.7659574468085</v>
      </c>
      <c r="CU105" s="4"/>
      <c r="CV105" s="4"/>
    </row>
    <row r="106" spans="1:100" ht="15.75" x14ac:dyDescent="0.25">
      <c r="A106" s="14">
        <v>6</v>
      </c>
      <c r="B106" s="15" t="s">
        <v>116</v>
      </c>
      <c r="C106" s="16">
        <v>2</v>
      </c>
      <c r="D106" s="21">
        <v>511.3</v>
      </c>
      <c r="E106" s="21"/>
      <c r="F106" s="18"/>
      <c r="G106" s="18"/>
      <c r="H106" s="18"/>
      <c r="I106" s="18"/>
      <c r="J106" s="61" t="str">
        <f t="shared" si="87"/>
        <v>0</v>
      </c>
      <c r="K106" s="61" t="str">
        <f t="shared" si="88"/>
        <v>0</v>
      </c>
      <c r="L106" s="18"/>
      <c r="M106" s="18"/>
      <c r="N106" s="18"/>
      <c r="O106" s="18"/>
      <c r="P106" s="61" t="str">
        <f t="shared" si="45"/>
        <v>0</v>
      </c>
      <c r="Q106" s="61" t="str">
        <f t="shared" si="46"/>
        <v>0</v>
      </c>
      <c r="R106" s="20">
        <v>0.4</v>
      </c>
      <c r="S106" s="20">
        <f t="shared" si="67"/>
        <v>204.52</v>
      </c>
      <c r="T106" s="24" t="e">
        <f t="shared" si="68"/>
        <v>#REF!</v>
      </c>
      <c r="U106" s="24"/>
      <c r="V106" s="61" t="e">
        <f t="shared" si="47"/>
        <v>#REF!</v>
      </c>
      <c r="W106" s="61" t="e">
        <f t="shared" si="48"/>
        <v>#REF!</v>
      </c>
      <c r="X106" s="53"/>
      <c r="Y106" s="20"/>
      <c r="Z106" s="20"/>
      <c r="AA106" s="20"/>
      <c r="AB106" s="61" t="str">
        <f t="shared" si="49"/>
        <v>0</v>
      </c>
      <c r="AC106" s="61" t="str">
        <f t="shared" si="50"/>
        <v>0</v>
      </c>
      <c r="AD106" s="20">
        <v>0.36</v>
      </c>
      <c r="AE106" s="20">
        <f t="shared" si="69"/>
        <v>184.06799999999998</v>
      </c>
      <c r="AF106" s="24" t="e">
        <f t="shared" si="70"/>
        <v>#REF!</v>
      </c>
      <c r="AG106" s="24"/>
      <c r="AH106" s="61" t="e">
        <f t="shared" si="51"/>
        <v>#REF!</v>
      </c>
      <c r="AI106" s="61" t="e">
        <f t="shared" si="52"/>
        <v>#REF!</v>
      </c>
      <c r="AJ106" s="20">
        <v>0.05</v>
      </c>
      <c r="AK106" s="20">
        <f t="shared" si="71"/>
        <v>25.565000000000001</v>
      </c>
      <c r="AL106" s="24"/>
      <c r="AM106" s="20"/>
      <c r="AN106" s="61">
        <f t="shared" si="53"/>
        <v>25.565000000000001</v>
      </c>
      <c r="AO106" s="61" t="str">
        <f t="shared" si="54"/>
        <v>0</v>
      </c>
      <c r="AP106" s="20">
        <v>0.02</v>
      </c>
      <c r="AQ106" s="20">
        <f t="shared" si="72"/>
        <v>10.226000000000001</v>
      </c>
      <c r="AR106" s="20"/>
      <c r="AS106" s="20"/>
      <c r="AT106" s="61">
        <f t="shared" si="55"/>
        <v>10.226000000000001</v>
      </c>
      <c r="AU106" s="61" t="str">
        <f t="shared" si="56"/>
        <v>0</v>
      </c>
      <c r="AV106" s="20">
        <v>0.03</v>
      </c>
      <c r="AW106" s="20">
        <f t="shared" si="73"/>
        <v>15.339</v>
      </c>
      <c r="AX106" s="24" t="e">
        <f t="shared" si="74"/>
        <v>#REF!</v>
      </c>
      <c r="AY106" s="24"/>
      <c r="AZ106" s="61" t="e">
        <f t="shared" si="75"/>
        <v>#REF!</v>
      </c>
      <c r="BA106" s="61" t="e">
        <f t="shared" si="76"/>
        <v>#REF!</v>
      </c>
      <c r="BB106" s="20">
        <v>0.15</v>
      </c>
      <c r="BC106" s="20">
        <f t="shared" si="77"/>
        <v>76.694999999999993</v>
      </c>
      <c r="BD106" s="20">
        <v>43.68</v>
      </c>
      <c r="BE106" s="20"/>
      <c r="BF106" s="61">
        <f t="shared" si="57"/>
        <v>33.014999999999993</v>
      </c>
      <c r="BG106" s="61" t="str">
        <f t="shared" si="58"/>
        <v>0</v>
      </c>
      <c r="BH106" s="20"/>
      <c r="BI106" s="20"/>
      <c r="BJ106" s="20">
        <v>0</v>
      </c>
      <c r="BK106" s="20"/>
      <c r="BL106" s="61" t="str">
        <f t="shared" si="59"/>
        <v>0</v>
      </c>
      <c r="BM106" s="61" t="str">
        <f t="shared" si="60"/>
        <v>0</v>
      </c>
      <c r="BN106" s="20">
        <v>0.95</v>
      </c>
      <c r="BO106" s="20">
        <f t="shared" si="78"/>
        <v>485.73500000000001</v>
      </c>
      <c r="BP106" s="20">
        <f t="shared" si="79"/>
        <v>33.014999999999993</v>
      </c>
      <c r="BQ106" s="20">
        <f t="shared" si="80"/>
        <v>518.75</v>
      </c>
      <c r="BR106" s="20"/>
      <c r="BS106" s="20">
        <f t="shared" si="81"/>
        <v>518.75</v>
      </c>
      <c r="BT106" s="61">
        <f t="shared" si="85"/>
        <v>0</v>
      </c>
      <c r="BU106" s="61">
        <f t="shared" si="82"/>
        <v>518.75</v>
      </c>
      <c r="BV106" s="61" t="str">
        <f t="shared" si="86"/>
        <v>0</v>
      </c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61" t="str">
        <f t="shared" si="61"/>
        <v>0</v>
      </c>
      <c r="CL106" s="61" t="str">
        <f t="shared" si="62"/>
        <v>0</v>
      </c>
      <c r="CM106" s="20"/>
      <c r="CN106" s="20"/>
      <c r="CO106" s="20"/>
      <c r="CP106" s="20"/>
      <c r="CQ106" s="61" t="str">
        <f t="shared" si="63"/>
        <v>0</v>
      </c>
      <c r="CR106" s="24">
        <f t="shared" si="83"/>
        <v>1.96</v>
      </c>
      <c r="CS106" s="24">
        <v>3.21</v>
      </c>
      <c r="CT106" s="71">
        <f t="shared" si="84"/>
        <v>63.775510204081627</v>
      </c>
      <c r="CU106" s="4"/>
      <c r="CV106" s="4"/>
    </row>
    <row r="107" spans="1:100" ht="25.5" x14ac:dyDescent="0.25">
      <c r="A107" s="14">
        <v>7</v>
      </c>
      <c r="B107" s="15" t="s">
        <v>117</v>
      </c>
      <c r="C107" s="16">
        <v>2</v>
      </c>
      <c r="D107" s="21">
        <v>343.3</v>
      </c>
      <c r="E107" s="21"/>
      <c r="F107" s="18"/>
      <c r="G107" s="18"/>
      <c r="H107" s="18"/>
      <c r="I107" s="18"/>
      <c r="J107" s="61" t="str">
        <f t="shared" si="87"/>
        <v>0</v>
      </c>
      <c r="K107" s="61" t="str">
        <f t="shared" si="88"/>
        <v>0</v>
      </c>
      <c r="L107" s="18"/>
      <c r="M107" s="18"/>
      <c r="N107" s="18"/>
      <c r="O107" s="18"/>
      <c r="P107" s="61" t="str">
        <f t="shared" si="45"/>
        <v>0</v>
      </c>
      <c r="Q107" s="61" t="str">
        <f t="shared" si="46"/>
        <v>0</v>
      </c>
      <c r="R107" s="24">
        <v>0.23</v>
      </c>
      <c r="S107" s="24">
        <f t="shared" si="67"/>
        <v>78.959000000000003</v>
      </c>
      <c r="T107" s="24" t="e">
        <f t="shared" si="68"/>
        <v>#REF!</v>
      </c>
      <c r="U107" s="24"/>
      <c r="V107" s="61" t="e">
        <f t="shared" si="47"/>
        <v>#REF!</v>
      </c>
      <c r="W107" s="61" t="e">
        <f t="shared" si="48"/>
        <v>#REF!</v>
      </c>
      <c r="X107" s="53"/>
      <c r="Y107" s="20"/>
      <c r="Z107" s="20"/>
      <c r="AA107" s="20"/>
      <c r="AB107" s="61" t="str">
        <f t="shared" si="49"/>
        <v>0</v>
      </c>
      <c r="AC107" s="61" t="str">
        <f t="shared" si="50"/>
        <v>0</v>
      </c>
      <c r="AD107" s="24">
        <v>0.39</v>
      </c>
      <c r="AE107" s="24">
        <f t="shared" si="69"/>
        <v>133.887</v>
      </c>
      <c r="AF107" s="24" t="e">
        <f t="shared" si="70"/>
        <v>#REF!</v>
      </c>
      <c r="AG107" s="24"/>
      <c r="AH107" s="61" t="e">
        <f t="shared" si="51"/>
        <v>#REF!</v>
      </c>
      <c r="AI107" s="61" t="e">
        <f t="shared" si="52"/>
        <v>#REF!</v>
      </c>
      <c r="AJ107" s="20">
        <v>0.03</v>
      </c>
      <c r="AK107" s="20">
        <f t="shared" si="71"/>
        <v>10.298999999999999</v>
      </c>
      <c r="AL107" s="24"/>
      <c r="AM107" s="20"/>
      <c r="AN107" s="61">
        <f t="shared" si="53"/>
        <v>10.298999999999999</v>
      </c>
      <c r="AO107" s="61" t="str">
        <f t="shared" si="54"/>
        <v>0</v>
      </c>
      <c r="AP107" s="20">
        <v>0.03</v>
      </c>
      <c r="AQ107" s="20">
        <f t="shared" si="72"/>
        <v>10.298999999999999</v>
      </c>
      <c r="AR107" s="20"/>
      <c r="AS107" s="20"/>
      <c r="AT107" s="61">
        <f t="shared" si="55"/>
        <v>10.298999999999999</v>
      </c>
      <c r="AU107" s="61" t="str">
        <f t="shared" si="56"/>
        <v>0</v>
      </c>
      <c r="AV107" s="20">
        <v>0.03</v>
      </c>
      <c r="AW107" s="20">
        <f t="shared" si="73"/>
        <v>10.298999999999999</v>
      </c>
      <c r="AX107" s="24" t="e">
        <f t="shared" si="74"/>
        <v>#REF!</v>
      </c>
      <c r="AY107" s="24"/>
      <c r="AZ107" s="61" t="e">
        <f t="shared" si="75"/>
        <v>#REF!</v>
      </c>
      <c r="BA107" s="61" t="e">
        <f t="shared" si="76"/>
        <v>#REF!</v>
      </c>
      <c r="BB107" s="20">
        <v>0.04</v>
      </c>
      <c r="BC107" s="20">
        <f t="shared" si="77"/>
        <v>13.732000000000001</v>
      </c>
      <c r="BD107" s="20">
        <v>0</v>
      </c>
      <c r="BE107" s="20"/>
      <c r="BF107" s="61">
        <f t="shared" si="57"/>
        <v>13.732000000000001</v>
      </c>
      <c r="BG107" s="61" t="str">
        <f t="shared" si="58"/>
        <v>0</v>
      </c>
      <c r="BH107" s="20"/>
      <c r="BI107" s="20"/>
      <c r="BJ107" s="20">
        <v>0</v>
      </c>
      <c r="BK107" s="20"/>
      <c r="BL107" s="61" t="str">
        <f t="shared" si="59"/>
        <v>0</v>
      </c>
      <c r="BM107" s="61" t="str">
        <f t="shared" si="60"/>
        <v>0</v>
      </c>
      <c r="BN107" s="20">
        <v>1.19</v>
      </c>
      <c r="BO107" s="20">
        <f t="shared" si="78"/>
        <v>408.52699999999999</v>
      </c>
      <c r="BP107" s="20">
        <f t="shared" si="79"/>
        <v>13.732000000000001</v>
      </c>
      <c r="BQ107" s="20">
        <f t="shared" si="80"/>
        <v>422.25900000000001</v>
      </c>
      <c r="BR107" s="20"/>
      <c r="BS107" s="20">
        <f t="shared" si="81"/>
        <v>422.25900000000001</v>
      </c>
      <c r="BT107" s="61">
        <f t="shared" si="85"/>
        <v>0</v>
      </c>
      <c r="BU107" s="61">
        <f t="shared" si="82"/>
        <v>422.25900000000001</v>
      </c>
      <c r="BV107" s="61" t="str">
        <f t="shared" si="86"/>
        <v>0</v>
      </c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61" t="str">
        <f t="shared" si="61"/>
        <v>0</v>
      </c>
      <c r="CL107" s="61" t="str">
        <f t="shared" si="62"/>
        <v>0</v>
      </c>
      <c r="CM107" s="20"/>
      <c r="CN107" s="20"/>
      <c r="CO107" s="20"/>
      <c r="CP107" s="20"/>
      <c r="CQ107" s="61" t="str">
        <f t="shared" si="63"/>
        <v>0</v>
      </c>
      <c r="CR107" s="24">
        <f t="shared" si="83"/>
        <v>1.94</v>
      </c>
      <c r="CS107" s="24">
        <v>2.02</v>
      </c>
      <c r="CT107" s="71">
        <f t="shared" si="84"/>
        <v>4.1237113402061993</v>
      </c>
    </row>
    <row r="108" spans="1:100" ht="15.75" x14ac:dyDescent="0.25">
      <c r="A108" s="14">
        <v>8</v>
      </c>
      <c r="B108" s="15" t="s">
        <v>118</v>
      </c>
      <c r="C108" s="16">
        <v>2</v>
      </c>
      <c r="D108" s="21">
        <v>235.4</v>
      </c>
      <c r="E108" s="21"/>
      <c r="F108" s="18"/>
      <c r="G108" s="18"/>
      <c r="H108" s="18"/>
      <c r="I108" s="18"/>
      <c r="J108" s="61" t="str">
        <f t="shared" si="87"/>
        <v>0</v>
      </c>
      <c r="K108" s="61" t="str">
        <f t="shared" si="88"/>
        <v>0</v>
      </c>
      <c r="L108" s="18"/>
      <c r="M108" s="18"/>
      <c r="N108" s="18"/>
      <c r="O108" s="18"/>
      <c r="P108" s="61" t="str">
        <f t="shared" si="45"/>
        <v>0</v>
      </c>
      <c r="Q108" s="61" t="str">
        <f t="shared" si="46"/>
        <v>0</v>
      </c>
      <c r="R108" s="20">
        <v>0.37</v>
      </c>
      <c r="S108" s="20">
        <f t="shared" si="67"/>
        <v>87.097999999999999</v>
      </c>
      <c r="T108" s="24" t="e">
        <f t="shared" si="68"/>
        <v>#REF!</v>
      </c>
      <c r="U108" s="24"/>
      <c r="V108" s="61" t="e">
        <f t="shared" si="47"/>
        <v>#REF!</v>
      </c>
      <c r="W108" s="61" t="e">
        <f t="shared" si="48"/>
        <v>#REF!</v>
      </c>
      <c r="X108" s="53"/>
      <c r="Y108" s="20"/>
      <c r="Z108" s="20"/>
      <c r="AA108" s="20"/>
      <c r="AB108" s="61" t="str">
        <f t="shared" si="49"/>
        <v>0</v>
      </c>
      <c r="AC108" s="61" t="str">
        <f t="shared" si="50"/>
        <v>0</v>
      </c>
      <c r="AD108" s="20">
        <v>0.3</v>
      </c>
      <c r="AE108" s="20">
        <f t="shared" si="69"/>
        <v>70.62</v>
      </c>
      <c r="AF108" s="24" t="e">
        <f t="shared" si="70"/>
        <v>#REF!</v>
      </c>
      <c r="AG108" s="24"/>
      <c r="AH108" s="61" t="e">
        <f t="shared" si="51"/>
        <v>#REF!</v>
      </c>
      <c r="AI108" s="61" t="e">
        <f t="shared" si="52"/>
        <v>#REF!</v>
      </c>
      <c r="AJ108" s="20">
        <v>0.06</v>
      </c>
      <c r="AK108" s="20">
        <f t="shared" si="71"/>
        <v>14.124000000000001</v>
      </c>
      <c r="AL108" s="24"/>
      <c r="AM108" s="20"/>
      <c r="AN108" s="61">
        <f t="shared" si="53"/>
        <v>14.124000000000001</v>
      </c>
      <c r="AO108" s="61" t="str">
        <f t="shared" si="54"/>
        <v>0</v>
      </c>
      <c r="AP108" s="20">
        <v>0.03</v>
      </c>
      <c r="AQ108" s="20">
        <f t="shared" si="72"/>
        <v>7.0620000000000003</v>
      </c>
      <c r="AR108" s="20"/>
      <c r="AS108" s="20"/>
      <c r="AT108" s="61">
        <f t="shared" si="55"/>
        <v>7.0620000000000003</v>
      </c>
      <c r="AU108" s="61" t="str">
        <f t="shared" si="56"/>
        <v>0</v>
      </c>
      <c r="AV108" s="20">
        <v>0.05</v>
      </c>
      <c r="AW108" s="20">
        <f t="shared" si="73"/>
        <v>11.770000000000001</v>
      </c>
      <c r="AX108" s="24" t="e">
        <f t="shared" si="74"/>
        <v>#REF!</v>
      </c>
      <c r="AY108" s="24"/>
      <c r="AZ108" s="61" t="e">
        <f t="shared" si="75"/>
        <v>#REF!</v>
      </c>
      <c r="BA108" s="61" t="e">
        <f t="shared" si="76"/>
        <v>#REF!</v>
      </c>
      <c r="BB108" s="20">
        <v>0.09</v>
      </c>
      <c r="BC108" s="20">
        <f t="shared" si="77"/>
        <v>21.186</v>
      </c>
      <c r="BD108" s="20">
        <v>3.36</v>
      </c>
      <c r="BE108" s="20"/>
      <c r="BF108" s="61">
        <f t="shared" si="57"/>
        <v>17.826000000000001</v>
      </c>
      <c r="BG108" s="61" t="str">
        <f t="shared" si="58"/>
        <v>0</v>
      </c>
      <c r="BH108" s="20"/>
      <c r="BI108" s="20"/>
      <c r="BJ108" s="20">
        <v>0</v>
      </c>
      <c r="BK108" s="20"/>
      <c r="BL108" s="61" t="str">
        <f t="shared" si="59"/>
        <v>0</v>
      </c>
      <c r="BM108" s="61" t="str">
        <f t="shared" si="60"/>
        <v>0</v>
      </c>
      <c r="BN108" s="20">
        <v>1.07</v>
      </c>
      <c r="BO108" s="20">
        <f t="shared" si="78"/>
        <v>251.87800000000001</v>
      </c>
      <c r="BP108" s="20">
        <f t="shared" si="79"/>
        <v>17.826000000000001</v>
      </c>
      <c r="BQ108" s="20">
        <f t="shared" si="80"/>
        <v>269.70400000000001</v>
      </c>
      <c r="BR108" s="20"/>
      <c r="BS108" s="20">
        <f t="shared" si="81"/>
        <v>269.70400000000001</v>
      </c>
      <c r="BT108" s="61">
        <f t="shared" si="85"/>
        <v>6944.7120000000004</v>
      </c>
      <c r="BU108" s="61" t="str">
        <f t="shared" si="82"/>
        <v>0</v>
      </c>
      <c r="BV108" s="61">
        <f t="shared" si="86"/>
        <v>-6675.0080000000007</v>
      </c>
      <c r="BW108" s="20"/>
      <c r="BX108" s="20"/>
      <c r="BY108" s="20"/>
      <c r="BZ108" s="20"/>
      <c r="CA108" s="20"/>
      <c r="CB108" s="20"/>
      <c r="CC108" s="20">
        <f>5787.26*1.2</f>
        <v>6944.7120000000004</v>
      </c>
      <c r="CD108" s="20"/>
      <c r="CE108" s="20"/>
      <c r="CF108" s="20"/>
      <c r="CG108" s="20"/>
      <c r="CH108" s="20"/>
      <c r="CI108" s="20"/>
      <c r="CJ108" s="20"/>
      <c r="CK108" s="61" t="str">
        <f t="shared" si="61"/>
        <v>0</v>
      </c>
      <c r="CL108" s="61" t="str">
        <f t="shared" si="62"/>
        <v>0</v>
      </c>
      <c r="CM108" s="20"/>
      <c r="CN108" s="20"/>
      <c r="CO108" s="20"/>
      <c r="CP108" s="20"/>
      <c r="CQ108" s="61" t="str">
        <f t="shared" si="63"/>
        <v>0</v>
      </c>
      <c r="CR108" s="24">
        <f t="shared" si="83"/>
        <v>1.9700000000000002</v>
      </c>
      <c r="CS108" s="24">
        <v>2.95</v>
      </c>
      <c r="CT108" s="71">
        <f t="shared" si="84"/>
        <v>49.746192893401002</v>
      </c>
    </row>
    <row r="109" spans="1:100" ht="15.75" x14ac:dyDescent="0.25">
      <c r="A109" s="14">
        <v>9</v>
      </c>
      <c r="B109" s="15" t="s">
        <v>119</v>
      </c>
      <c r="C109" s="16">
        <v>2</v>
      </c>
      <c r="D109" s="21">
        <v>106.3</v>
      </c>
      <c r="E109" s="21"/>
      <c r="F109" s="18"/>
      <c r="G109" s="18"/>
      <c r="H109" s="18"/>
      <c r="I109" s="18"/>
      <c r="J109" s="61" t="str">
        <f t="shared" si="87"/>
        <v>0</v>
      </c>
      <c r="K109" s="61" t="str">
        <f t="shared" si="88"/>
        <v>0</v>
      </c>
      <c r="L109" s="18"/>
      <c r="M109" s="18"/>
      <c r="N109" s="18"/>
      <c r="O109" s="18"/>
      <c r="P109" s="61" t="str">
        <f t="shared" si="45"/>
        <v>0</v>
      </c>
      <c r="Q109" s="61" t="str">
        <f t="shared" si="46"/>
        <v>0</v>
      </c>
      <c r="R109" s="20">
        <v>0.35</v>
      </c>
      <c r="S109" s="20">
        <f t="shared" si="67"/>
        <v>37.204999999999998</v>
      </c>
      <c r="T109" s="24" t="e">
        <f t="shared" si="68"/>
        <v>#REF!</v>
      </c>
      <c r="U109" s="24"/>
      <c r="V109" s="61" t="e">
        <f t="shared" si="47"/>
        <v>#REF!</v>
      </c>
      <c r="W109" s="61" t="e">
        <f t="shared" si="48"/>
        <v>#REF!</v>
      </c>
      <c r="X109" s="53"/>
      <c r="Y109" s="20"/>
      <c r="Z109" s="20"/>
      <c r="AA109" s="20"/>
      <c r="AB109" s="61" t="str">
        <f t="shared" si="49"/>
        <v>0</v>
      </c>
      <c r="AC109" s="61" t="str">
        <f t="shared" si="50"/>
        <v>0</v>
      </c>
      <c r="AD109" s="20"/>
      <c r="AE109" s="20">
        <f t="shared" si="69"/>
        <v>0</v>
      </c>
      <c r="AF109" s="24" t="e">
        <f t="shared" si="70"/>
        <v>#REF!</v>
      </c>
      <c r="AG109" s="24"/>
      <c r="AH109" s="61" t="e">
        <f t="shared" si="51"/>
        <v>#REF!</v>
      </c>
      <c r="AI109" s="61" t="e">
        <f t="shared" si="52"/>
        <v>#REF!</v>
      </c>
      <c r="AJ109" s="20">
        <v>7.0000000000000007E-2</v>
      </c>
      <c r="AK109" s="20">
        <f t="shared" si="71"/>
        <v>7.4410000000000007</v>
      </c>
      <c r="AL109" s="24"/>
      <c r="AM109" s="20"/>
      <c r="AN109" s="61">
        <f t="shared" si="53"/>
        <v>7.4410000000000007</v>
      </c>
      <c r="AO109" s="61" t="str">
        <f t="shared" si="54"/>
        <v>0</v>
      </c>
      <c r="AP109" s="20">
        <v>0.02</v>
      </c>
      <c r="AQ109" s="20">
        <f t="shared" si="72"/>
        <v>2.1259999999999999</v>
      </c>
      <c r="AR109" s="20"/>
      <c r="AS109" s="20"/>
      <c r="AT109" s="61">
        <f t="shared" si="55"/>
        <v>2.1259999999999999</v>
      </c>
      <c r="AU109" s="61" t="str">
        <f t="shared" si="56"/>
        <v>0</v>
      </c>
      <c r="AV109" s="20"/>
      <c r="AW109" s="20">
        <f t="shared" si="73"/>
        <v>0</v>
      </c>
      <c r="AX109" s="24" t="e">
        <f t="shared" si="74"/>
        <v>#REF!</v>
      </c>
      <c r="AY109" s="24"/>
      <c r="AZ109" s="61" t="e">
        <f t="shared" si="75"/>
        <v>#REF!</v>
      </c>
      <c r="BA109" s="61" t="e">
        <f t="shared" si="76"/>
        <v>#REF!</v>
      </c>
      <c r="BB109" s="20">
        <v>0.33</v>
      </c>
      <c r="BC109" s="20">
        <f t="shared" si="77"/>
        <v>35.079000000000001</v>
      </c>
      <c r="BD109" s="20">
        <v>1.68</v>
      </c>
      <c r="BE109" s="20"/>
      <c r="BF109" s="61">
        <f t="shared" si="57"/>
        <v>33.399000000000001</v>
      </c>
      <c r="BG109" s="61" t="str">
        <f t="shared" si="58"/>
        <v>0</v>
      </c>
      <c r="BH109" s="20"/>
      <c r="BI109" s="20"/>
      <c r="BJ109" s="20">
        <v>0</v>
      </c>
      <c r="BK109" s="20"/>
      <c r="BL109" s="61" t="str">
        <f t="shared" si="59"/>
        <v>0</v>
      </c>
      <c r="BM109" s="61" t="str">
        <f t="shared" si="60"/>
        <v>0</v>
      </c>
      <c r="BN109" s="20">
        <v>0.89</v>
      </c>
      <c r="BO109" s="20">
        <f t="shared" si="78"/>
        <v>94.606999999999999</v>
      </c>
      <c r="BP109" s="20">
        <f t="shared" si="79"/>
        <v>33.399000000000001</v>
      </c>
      <c r="BQ109" s="20">
        <f t="shared" si="80"/>
        <v>128.006</v>
      </c>
      <c r="BR109" s="20"/>
      <c r="BS109" s="20">
        <f t="shared" si="81"/>
        <v>128.006</v>
      </c>
      <c r="BT109" s="61">
        <f t="shared" si="85"/>
        <v>0</v>
      </c>
      <c r="BU109" s="61">
        <f t="shared" si="82"/>
        <v>128.006</v>
      </c>
      <c r="BV109" s="61" t="str">
        <f t="shared" si="86"/>
        <v>0</v>
      </c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61" t="str">
        <f t="shared" si="61"/>
        <v>0</v>
      </c>
      <c r="CL109" s="61" t="str">
        <f t="shared" si="62"/>
        <v>0</v>
      </c>
      <c r="CM109" s="20"/>
      <c r="CN109" s="20"/>
      <c r="CO109" s="20"/>
      <c r="CP109" s="20"/>
      <c r="CQ109" s="61" t="str">
        <f t="shared" si="63"/>
        <v>0</v>
      </c>
      <c r="CR109" s="24">
        <f t="shared" si="83"/>
        <v>1.6600000000000001</v>
      </c>
      <c r="CS109" s="24">
        <v>5.49</v>
      </c>
      <c r="CT109" s="71">
        <f t="shared" si="84"/>
        <v>230.72289156626505</v>
      </c>
    </row>
    <row r="110" spans="1:100" ht="15.75" x14ac:dyDescent="0.25">
      <c r="A110" s="14">
        <v>10</v>
      </c>
      <c r="B110" s="15" t="s">
        <v>120</v>
      </c>
      <c r="C110" s="16">
        <v>2</v>
      </c>
      <c r="D110" s="21">
        <v>439.27</v>
      </c>
      <c r="E110" s="21"/>
      <c r="F110" s="18"/>
      <c r="G110" s="18"/>
      <c r="H110" s="18"/>
      <c r="I110" s="18"/>
      <c r="J110" s="61" t="str">
        <f t="shared" si="87"/>
        <v>0</v>
      </c>
      <c r="K110" s="61" t="str">
        <f t="shared" si="88"/>
        <v>0</v>
      </c>
      <c r="L110" s="18"/>
      <c r="M110" s="18"/>
      <c r="N110" s="18"/>
      <c r="O110" s="18"/>
      <c r="P110" s="61" t="str">
        <f t="shared" si="45"/>
        <v>0</v>
      </c>
      <c r="Q110" s="61" t="str">
        <f t="shared" si="46"/>
        <v>0</v>
      </c>
      <c r="R110" s="20">
        <v>0.04</v>
      </c>
      <c r="S110" s="20">
        <f t="shared" si="67"/>
        <v>17.570799999999998</v>
      </c>
      <c r="T110" s="24" t="e">
        <f t="shared" si="68"/>
        <v>#REF!</v>
      </c>
      <c r="U110" s="24"/>
      <c r="V110" s="61" t="e">
        <f t="shared" si="47"/>
        <v>#REF!</v>
      </c>
      <c r="W110" s="61" t="e">
        <f t="shared" si="48"/>
        <v>#REF!</v>
      </c>
      <c r="X110" s="53"/>
      <c r="Y110" s="20"/>
      <c r="Z110" s="20"/>
      <c r="AA110" s="20"/>
      <c r="AB110" s="61" t="str">
        <f t="shared" si="49"/>
        <v>0</v>
      </c>
      <c r="AC110" s="61" t="str">
        <f t="shared" si="50"/>
        <v>0</v>
      </c>
      <c r="AD110" s="20">
        <v>0.21</v>
      </c>
      <c r="AE110" s="20">
        <f t="shared" si="69"/>
        <v>92.24669999999999</v>
      </c>
      <c r="AF110" s="24" t="e">
        <f t="shared" si="70"/>
        <v>#REF!</v>
      </c>
      <c r="AG110" s="24"/>
      <c r="AH110" s="61" t="e">
        <f t="shared" si="51"/>
        <v>#REF!</v>
      </c>
      <c r="AI110" s="61" t="e">
        <f t="shared" si="52"/>
        <v>#REF!</v>
      </c>
      <c r="AJ110" s="20">
        <v>0.01</v>
      </c>
      <c r="AK110" s="20">
        <f t="shared" si="71"/>
        <v>4.3926999999999996</v>
      </c>
      <c r="AL110" s="24"/>
      <c r="AM110" s="20"/>
      <c r="AN110" s="61">
        <f t="shared" si="53"/>
        <v>4.3926999999999996</v>
      </c>
      <c r="AO110" s="61" t="str">
        <f t="shared" si="54"/>
        <v>0</v>
      </c>
      <c r="AP110" s="20">
        <v>0.01</v>
      </c>
      <c r="AQ110" s="20">
        <f t="shared" si="72"/>
        <v>4.3926999999999996</v>
      </c>
      <c r="AR110" s="20"/>
      <c r="AS110" s="20"/>
      <c r="AT110" s="61">
        <f t="shared" si="55"/>
        <v>4.3926999999999996</v>
      </c>
      <c r="AU110" s="61" t="str">
        <f t="shared" si="56"/>
        <v>0</v>
      </c>
      <c r="AV110" s="20">
        <v>0.01</v>
      </c>
      <c r="AW110" s="20">
        <f t="shared" si="73"/>
        <v>4.3926999999999996</v>
      </c>
      <c r="AX110" s="24" t="e">
        <f t="shared" si="74"/>
        <v>#REF!</v>
      </c>
      <c r="AY110" s="24"/>
      <c r="AZ110" s="61" t="e">
        <f t="shared" si="75"/>
        <v>#REF!</v>
      </c>
      <c r="BA110" s="61" t="e">
        <f t="shared" si="76"/>
        <v>#REF!</v>
      </c>
      <c r="BB110" s="20">
        <v>0.2</v>
      </c>
      <c r="BC110" s="20">
        <f t="shared" si="77"/>
        <v>87.853999999999999</v>
      </c>
      <c r="BD110" s="20">
        <v>208.32</v>
      </c>
      <c r="BE110" s="20"/>
      <c r="BF110" s="61" t="str">
        <f t="shared" si="57"/>
        <v>0</v>
      </c>
      <c r="BG110" s="61">
        <f t="shared" si="58"/>
        <v>-120.46599999999999</v>
      </c>
      <c r="BH110" s="20"/>
      <c r="BI110" s="20"/>
      <c r="BJ110" s="20">
        <v>0</v>
      </c>
      <c r="BK110" s="20"/>
      <c r="BL110" s="61" t="str">
        <f t="shared" si="59"/>
        <v>0</v>
      </c>
      <c r="BM110" s="61" t="str">
        <f t="shared" si="60"/>
        <v>0</v>
      </c>
      <c r="BN110" s="20">
        <v>1.0900000000000001</v>
      </c>
      <c r="BO110" s="20">
        <f t="shared" si="78"/>
        <v>478.80430000000001</v>
      </c>
      <c r="BP110" s="20">
        <f t="shared" si="79"/>
        <v>-120.46599999999999</v>
      </c>
      <c r="BQ110" s="20">
        <f t="shared" si="80"/>
        <v>358.3383</v>
      </c>
      <c r="BR110" s="20"/>
      <c r="BS110" s="20">
        <f t="shared" si="81"/>
        <v>358.3383</v>
      </c>
      <c r="BT110" s="61">
        <f t="shared" si="85"/>
        <v>0</v>
      </c>
      <c r="BU110" s="61">
        <f t="shared" si="82"/>
        <v>358.3383</v>
      </c>
      <c r="BV110" s="61" t="str">
        <f t="shared" si="86"/>
        <v>0</v>
      </c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61" t="str">
        <f t="shared" si="61"/>
        <v>0</v>
      </c>
      <c r="CL110" s="61" t="str">
        <f t="shared" si="62"/>
        <v>0</v>
      </c>
      <c r="CM110" s="20"/>
      <c r="CN110" s="20"/>
      <c r="CO110" s="20"/>
      <c r="CP110" s="20"/>
      <c r="CQ110" s="61" t="str">
        <f t="shared" si="63"/>
        <v>0</v>
      </c>
      <c r="CR110" s="24">
        <f t="shared" si="83"/>
        <v>1.57</v>
      </c>
      <c r="CS110" s="24">
        <v>1.67</v>
      </c>
      <c r="CT110" s="71">
        <f t="shared" si="84"/>
        <v>6.369426751592357</v>
      </c>
    </row>
    <row r="111" spans="1:100" ht="15.75" x14ac:dyDescent="0.25">
      <c r="A111" s="14">
        <v>11</v>
      </c>
      <c r="B111" s="15" t="s">
        <v>121</v>
      </c>
      <c r="C111" s="16">
        <v>2</v>
      </c>
      <c r="D111" s="21">
        <v>177.3</v>
      </c>
      <c r="E111" s="21"/>
      <c r="F111" s="18"/>
      <c r="G111" s="18"/>
      <c r="H111" s="18"/>
      <c r="I111" s="18"/>
      <c r="J111" s="61" t="str">
        <f t="shared" si="87"/>
        <v>0</v>
      </c>
      <c r="K111" s="61" t="str">
        <f t="shared" si="88"/>
        <v>0</v>
      </c>
      <c r="L111" s="18"/>
      <c r="M111" s="18"/>
      <c r="N111" s="18"/>
      <c r="O111" s="18"/>
      <c r="P111" s="61" t="str">
        <f t="shared" si="45"/>
        <v>0</v>
      </c>
      <c r="Q111" s="61" t="str">
        <f t="shared" si="46"/>
        <v>0</v>
      </c>
      <c r="R111" s="20">
        <v>0.08</v>
      </c>
      <c r="S111" s="20">
        <f t="shared" si="67"/>
        <v>14.184000000000001</v>
      </c>
      <c r="T111" s="24" t="e">
        <f t="shared" si="68"/>
        <v>#REF!</v>
      </c>
      <c r="U111" s="24"/>
      <c r="V111" s="61" t="e">
        <f t="shared" si="47"/>
        <v>#REF!</v>
      </c>
      <c r="W111" s="61" t="e">
        <f t="shared" si="48"/>
        <v>#REF!</v>
      </c>
      <c r="X111" s="53"/>
      <c r="Y111" s="20"/>
      <c r="Z111" s="20"/>
      <c r="AA111" s="20"/>
      <c r="AB111" s="61" t="str">
        <f t="shared" si="49"/>
        <v>0</v>
      </c>
      <c r="AC111" s="61" t="str">
        <f t="shared" si="50"/>
        <v>0</v>
      </c>
      <c r="AD111" s="20">
        <v>0.3</v>
      </c>
      <c r="AE111" s="20">
        <f t="shared" si="69"/>
        <v>53.190000000000005</v>
      </c>
      <c r="AF111" s="24" t="e">
        <f t="shared" si="70"/>
        <v>#REF!</v>
      </c>
      <c r="AG111" s="24"/>
      <c r="AH111" s="61" t="e">
        <f t="shared" si="51"/>
        <v>#REF!</v>
      </c>
      <c r="AI111" s="61" t="e">
        <f t="shared" si="52"/>
        <v>#REF!</v>
      </c>
      <c r="AJ111" s="20">
        <v>0.01</v>
      </c>
      <c r="AK111" s="20">
        <f t="shared" si="71"/>
        <v>1.7730000000000001</v>
      </c>
      <c r="AL111" s="24"/>
      <c r="AM111" s="20"/>
      <c r="AN111" s="61">
        <f t="shared" si="53"/>
        <v>1.7730000000000001</v>
      </c>
      <c r="AO111" s="61" t="str">
        <f t="shared" si="54"/>
        <v>0</v>
      </c>
      <c r="AP111" s="20">
        <v>0.01</v>
      </c>
      <c r="AQ111" s="20">
        <f t="shared" si="72"/>
        <v>1.7730000000000001</v>
      </c>
      <c r="AR111" s="20"/>
      <c r="AS111" s="20"/>
      <c r="AT111" s="61">
        <f t="shared" si="55"/>
        <v>1.7730000000000001</v>
      </c>
      <c r="AU111" s="61" t="str">
        <f t="shared" si="56"/>
        <v>0</v>
      </c>
      <c r="AV111" s="20">
        <v>0.01</v>
      </c>
      <c r="AW111" s="20">
        <f t="shared" si="73"/>
        <v>1.7730000000000001</v>
      </c>
      <c r="AX111" s="24" t="e">
        <f t="shared" si="74"/>
        <v>#REF!</v>
      </c>
      <c r="AY111" s="24"/>
      <c r="AZ111" s="61" t="e">
        <f t="shared" si="75"/>
        <v>#REF!</v>
      </c>
      <c r="BA111" s="61" t="e">
        <f t="shared" si="76"/>
        <v>#REF!</v>
      </c>
      <c r="BB111" s="20">
        <v>0.03</v>
      </c>
      <c r="BC111" s="20">
        <f t="shared" si="77"/>
        <v>5.319</v>
      </c>
      <c r="BD111" s="20">
        <v>0</v>
      </c>
      <c r="BE111" s="20"/>
      <c r="BF111" s="61">
        <f t="shared" si="57"/>
        <v>5.319</v>
      </c>
      <c r="BG111" s="61" t="str">
        <f t="shared" si="58"/>
        <v>0</v>
      </c>
      <c r="BH111" s="20"/>
      <c r="BI111" s="20"/>
      <c r="BJ111" s="20">
        <v>0</v>
      </c>
      <c r="BK111" s="20"/>
      <c r="BL111" s="61" t="str">
        <f t="shared" si="59"/>
        <v>0</v>
      </c>
      <c r="BM111" s="61" t="str">
        <f t="shared" si="60"/>
        <v>0</v>
      </c>
      <c r="BN111" s="20">
        <v>1.1299999999999999</v>
      </c>
      <c r="BO111" s="20">
        <f t="shared" si="78"/>
        <v>200.34899999999999</v>
      </c>
      <c r="BP111" s="20">
        <f t="shared" si="79"/>
        <v>5.319</v>
      </c>
      <c r="BQ111" s="20">
        <f t="shared" si="80"/>
        <v>205.66799999999998</v>
      </c>
      <c r="BR111" s="20"/>
      <c r="BS111" s="20">
        <f t="shared" si="81"/>
        <v>205.66799999999998</v>
      </c>
      <c r="BT111" s="61">
        <f t="shared" si="85"/>
        <v>0</v>
      </c>
      <c r="BU111" s="61">
        <f t="shared" si="82"/>
        <v>205.66799999999998</v>
      </c>
      <c r="BV111" s="61" t="str">
        <f t="shared" si="86"/>
        <v>0</v>
      </c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61" t="str">
        <f t="shared" si="61"/>
        <v>0</v>
      </c>
      <c r="CL111" s="61" t="str">
        <f t="shared" si="62"/>
        <v>0</v>
      </c>
      <c r="CM111" s="20"/>
      <c r="CN111" s="20"/>
      <c r="CO111" s="20"/>
      <c r="CP111" s="20"/>
      <c r="CQ111" s="61" t="str">
        <f t="shared" si="63"/>
        <v>0</v>
      </c>
      <c r="CR111" s="24">
        <f t="shared" si="83"/>
        <v>1.5699999999999998</v>
      </c>
      <c r="CS111" s="24">
        <v>1.6</v>
      </c>
      <c r="CT111" s="71">
        <f t="shared" si="84"/>
        <v>1.910828025477727</v>
      </c>
    </row>
    <row r="112" spans="1:100" ht="15.75" x14ac:dyDescent="0.25">
      <c r="A112" s="14">
        <v>12</v>
      </c>
      <c r="B112" s="15" t="s">
        <v>122</v>
      </c>
      <c r="C112" s="16">
        <v>2</v>
      </c>
      <c r="D112" s="21">
        <v>264.2</v>
      </c>
      <c r="E112" s="21"/>
      <c r="F112" s="18"/>
      <c r="G112" s="18"/>
      <c r="H112" s="18"/>
      <c r="I112" s="18"/>
      <c r="J112" s="61" t="str">
        <f t="shared" si="87"/>
        <v>0</v>
      </c>
      <c r="K112" s="61" t="str">
        <f t="shared" si="88"/>
        <v>0</v>
      </c>
      <c r="L112" s="18"/>
      <c r="M112" s="18"/>
      <c r="N112" s="18"/>
      <c r="O112" s="18"/>
      <c r="P112" s="61" t="str">
        <f t="shared" si="45"/>
        <v>0</v>
      </c>
      <c r="Q112" s="61" t="str">
        <f t="shared" si="46"/>
        <v>0</v>
      </c>
      <c r="R112" s="20">
        <v>0.09</v>
      </c>
      <c r="S112" s="20">
        <f t="shared" si="67"/>
        <v>23.777999999999999</v>
      </c>
      <c r="T112" s="24" t="e">
        <f t="shared" si="68"/>
        <v>#REF!</v>
      </c>
      <c r="U112" s="24"/>
      <c r="V112" s="61" t="e">
        <f t="shared" si="47"/>
        <v>#REF!</v>
      </c>
      <c r="W112" s="61" t="e">
        <f t="shared" si="48"/>
        <v>#REF!</v>
      </c>
      <c r="X112" s="53"/>
      <c r="Y112" s="20"/>
      <c r="Z112" s="20"/>
      <c r="AA112" s="20"/>
      <c r="AB112" s="61" t="str">
        <f t="shared" si="49"/>
        <v>0</v>
      </c>
      <c r="AC112" s="61" t="str">
        <f t="shared" si="50"/>
        <v>0</v>
      </c>
      <c r="AD112" s="20">
        <v>0.22</v>
      </c>
      <c r="AE112" s="20">
        <f t="shared" si="69"/>
        <v>58.123999999999995</v>
      </c>
      <c r="AF112" s="24" t="e">
        <f t="shared" si="70"/>
        <v>#REF!</v>
      </c>
      <c r="AG112" s="24"/>
      <c r="AH112" s="61" t="e">
        <f t="shared" si="51"/>
        <v>#REF!</v>
      </c>
      <c r="AI112" s="61" t="e">
        <f t="shared" si="52"/>
        <v>#REF!</v>
      </c>
      <c r="AJ112" s="20">
        <v>0.01</v>
      </c>
      <c r="AK112" s="20">
        <f t="shared" si="71"/>
        <v>2.6419999999999999</v>
      </c>
      <c r="AL112" s="24"/>
      <c r="AM112" s="20"/>
      <c r="AN112" s="61">
        <f t="shared" si="53"/>
        <v>2.6419999999999999</v>
      </c>
      <c r="AO112" s="61" t="str">
        <f t="shared" si="54"/>
        <v>0</v>
      </c>
      <c r="AP112" s="20">
        <v>0.01</v>
      </c>
      <c r="AQ112" s="20">
        <f t="shared" si="72"/>
        <v>2.6419999999999999</v>
      </c>
      <c r="AR112" s="20"/>
      <c r="AS112" s="20"/>
      <c r="AT112" s="61">
        <f t="shared" si="55"/>
        <v>2.6419999999999999</v>
      </c>
      <c r="AU112" s="61" t="str">
        <f t="shared" si="56"/>
        <v>0</v>
      </c>
      <c r="AV112" s="20">
        <v>0.01</v>
      </c>
      <c r="AW112" s="20">
        <f t="shared" si="73"/>
        <v>2.6419999999999999</v>
      </c>
      <c r="AX112" s="24" t="e">
        <f t="shared" si="74"/>
        <v>#REF!</v>
      </c>
      <c r="AY112" s="24"/>
      <c r="AZ112" s="61" t="e">
        <f t="shared" si="75"/>
        <v>#REF!</v>
      </c>
      <c r="BA112" s="61" t="e">
        <f t="shared" si="76"/>
        <v>#REF!</v>
      </c>
      <c r="BB112" s="20">
        <v>0.09</v>
      </c>
      <c r="BC112" s="20">
        <f t="shared" si="77"/>
        <v>23.777999999999999</v>
      </c>
      <c r="BD112" s="20">
        <v>0</v>
      </c>
      <c r="BE112" s="20"/>
      <c r="BF112" s="61">
        <f t="shared" si="57"/>
        <v>23.777999999999999</v>
      </c>
      <c r="BG112" s="61" t="str">
        <f t="shared" si="58"/>
        <v>0</v>
      </c>
      <c r="BH112" s="20"/>
      <c r="BI112" s="20"/>
      <c r="BJ112" s="20">
        <v>0</v>
      </c>
      <c r="BK112" s="20"/>
      <c r="BL112" s="61" t="str">
        <f t="shared" si="59"/>
        <v>0</v>
      </c>
      <c r="BM112" s="61" t="str">
        <f t="shared" si="60"/>
        <v>0</v>
      </c>
      <c r="BN112" s="20">
        <v>1.2</v>
      </c>
      <c r="BO112" s="20">
        <f t="shared" si="78"/>
        <v>317.03999999999996</v>
      </c>
      <c r="BP112" s="20">
        <f t="shared" si="79"/>
        <v>23.777999999999999</v>
      </c>
      <c r="BQ112" s="20">
        <f t="shared" si="80"/>
        <v>340.81799999999998</v>
      </c>
      <c r="BR112" s="20"/>
      <c r="BS112" s="20">
        <f t="shared" si="81"/>
        <v>340.81799999999998</v>
      </c>
      <c r="BT112" s="61">
        <f t="shared" si="85"/>
        <v>0</v>
      </c>
      <c r="BU112" s="61">
        <f t="shared" si="82"/>
        <v>340.81799999999998</v>
      </c>
      <c r="BV112" s="61" t="str">
        <f t="shared" si="86"/>
        <v>0</v>
      </c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61" t="str">
        <f t="shared" si="61"/>
        <v>0</v>
      </c>
      <c r="CL112" s="61" t="str">
        <f t="shared" si="62"/>
        <v>0</v>
      </c>
      <c r="CM112" s="20"/>
      <c r="CN112" s="20"/>
      <c r="CO112" s="20"/>
      <c r="CP112" s="20"/>
      <c r="CQ112" s="61" t="str">
        <f t="shared" si="63"/>
        <v>0</v>
      </c>
      <c r="CR112" s="24">
        <f t="shared" si="83"/>
        <v>1.63</v>
      </c>
      <c r="CS112" s="24">
        <v>1.59</v>
      </c>
      <c r="CT112" s="71">
        <f t="shared" si="84"/>
        <v>-2.4539877300613284</v>
      </c>
    </row>
    <row r="113" spans="1:98" ht="15.75" x14ac:dyDescent="0.25">
      <c r="A113" s="14">
        <v>13</v>
      </c>
      <c r="B113" s="15" t="s">
        <v>123</v>
      </c>
      <c r="C113" s="16">
        <v>2</v>
      </c>
      <c r="D113" s="21">
        <v>282.56</v>
      </c>
      <c r="E113" s="21"/>
      <c r="F113" s="18"/>
      <c r="G113" s="18"/>
      <c r="H113" s="18"/>
      <c r="I113" s="18"/>
      <c r="J113" s="61" t="str">
        <f t="shared" si="87"/>
        <v>0</v>
      </c>
      <c r="K113" s="61" t="str">
        <f t="shared" si="88"/>
        <v>0</v>
      </c>
      <c r="L113" s="18"/>
      <c r="M113" s="18"/>
      <c r="N113" s="18"/>
      <c r="O113" s="18"/>
      <c r="P113" s="61" t="str">
        <f t="shared" si="45"/>
        <v>0</v>
      </c>
      <c r="Q113" s="61" t="str">
        <f t="shared" si="46"/>
        <v>0</v>
      </c>
      <c r="R113" s="20">
        <v>0.35</v>
      </c>
      <c r="S113" s="20">
        <f t="shared" si="67"/>
        <v>98.896000000000001</v>
      </c>
      <c r="T113" s="24" t="e">
        <f t="shared" si="68"/>
        <v>#REF!</v>
      </c>
      <c r="U113" s="24"/>
      <c r="V113" s="61" t="e">
        <f t="shared" si="47"/>
        <v>#REF!</v>
      </c>
      <c r="W113" s="61" t="e">
        <f t="shared" si="48"/>
        <v>#REF!</v>
      </c>
      <c r="X113" s="53"/>
      <c r="Y113" s="20"/>
      <c r="Z113" s="20"/>
      <c r="AA113" s="20"/>
      <c r="AB113" s="61" t="str">
        <f t="shared" si="49"/>
        <v>0</v>
      </c>
      <c r="AC113" s="61" t="str">
        <f t="shared" si="50"/>
        <v>0</v>
      </c>
      <c r="AD113" s="20">
        <v>0.38</v>
      </c>
      <c r="AE113" s="20">
        <f t="shared" si="69"/>
        <v>107.3728</v>
      </c>
      <c r="AF113" s="24" t="e">
        <f t="shared" si="70"/>
        <v>#REF!</v>
      </c>
      <c r="AG113" s="24"/>
      <c r="AH113" s="61" t="e">
        <f t="shared" si="51"/>
        <v>#REF!</v>
      </c>
      <c r="AI113" s="61" t="e">
        <f t="shared" si="52"/>
        <v>#REF!</v>
      </c>
      <c r="AJ113" s="20">
        <v>0.05</v>
      </c>
      <c r="AK113" s="20">
        <f t="shared" si="71"/>
        <v>14.128</v>
      </c>
      <c r="AL113" s="24"/>
      <c r="AM113" s="20"/>
      <c r="AN113" s="61">
        <f t="shared" si="53"/>
        <v>14.128</v>
      </c>
      <c r="AO113" s="61" t="str">
        <f t="shared" si="54"/>
        <v>0</v>
      </c>
      <c r="AP113" s="20">
        <v>0.02</v>
      </c>
      <c r="AQ113" s="20">
        <f t="shared" si="72"/>
        <v>5.6512000000000002</v>
      </c>
      <c r="AR113" s="20"/>
      <c r="AS113" s="20"/>
      <c r="AT113" s="61">
        <f t="shared" si="55"/>
        <v>5.6512000000000002</v>
      </c>
      <c r="AU113" s="61" t="str">
        <f t="shared" si="56"/>
        <v>0</v>
      </c>
      <c r="AV113" s="20">
        <v>0.01</v>
      </c>
      <c r="AW113" s="20">
        <f t="shared" si="73"/>
        <v>2.8256000000000001</v>
      </c>
      <c r="AX113" s="24" t="e">
        <f t="shared" si="74"/>
        <v>#REF!</v>
      </c>
      <c r="AY113" s="24"/>
      <c r="AZ113" s="61" t="e">
        <f t="shared" si="75"/>
        <v>#REF!</v>
      </c>
      <c r="BA113" s="61" t="e">
        <f t="shared" si="76"/>
        <v>#REF!</v>
      </c>
      <c r="BB113" s="20">
        <v>0.77</v>
      </c>
      <c r="BC113" s="20">
        <f t="shared" si="77"/>
        <v>217.5712</v>
      </c>
      <c r="BD113" s="20">
        <v>816.4799999999999</v>
      </c>
      <c r="BE113" s="20"/>
      <c r="BF113" s="61" t="str">
        <f t="shared" si="57"/>
        <v>0</v>
      </c>
      <c r="BG113" s="61">
        <f t="shared" si="58"/>
        <v>-598.90879999999993</v>
      </c>
      <c r="BH113" s="20"/>
      <c r="BI113" s="20"/>
      <c r="BJ113" s="20">
        <v>0</v>
      </c>
      <c r="BK113" s="20"/>
      <c r="BL113" s="61" t="str">
        <f t="shared" si="59"/>
        <v>0</v>
      </c>
      <c r="BM113" s="61" t="str">
        <f t="shared" si="60"/>
        <v>0</v>
      </c>
      <c r="BN113" s="20">
        <v>0.39</v>
      </c>
      <c r="BO113" s="20">
        <f t="shared" si="78"/>
        <v>110.19840000000001</v>
      </c>
      <c r="BP113" s="20">
        <f t="shared" si="79"/>
        <v>-598.90879999999993</v>
      </c>
      <c r="BQ113" s="20">
        <f t="shared" si="80"/>
        <v>-488.71039999999994</v>
      </c>
      <c r="BR113" s="20"/>
      <c r="BS113" s="20">
        <f t="shared" si="81"/>
        <v>-488.71039999999994</v>
      </c>
      <c r="BT113" s="61">
        <f t="shared" si="85"/>
        <v>0</v>
      </c>
      <c r="BU113" s="61" t="str">
        <f>IF(BS113-BT113&gt;0,BS113-BT113,"0")</f>
        <v>0</v>
      </c>
      <c r="BV113" s="61">
        <f>IF(BS113-BT113&lt;0,BS113-BT113,"0")</f>
        <v>-488.71039999999994</v>
      </c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61" t="str">
        <f t="shared" si="61"/>
        <v>0</v>
      </c>
      <c r="CL113" s="61" t="str">
        <f t="shared" si="62"/>
        <v>0</v>
      </c>
      <c r="CM113" s="20"/>
      <c r="CN113" s="20"/>
      <c r="CO113" s="20"/>
      <c r="CP113" s="20"/>
      <c r="CQ113" s="61" t="str">
        <f t="shared" si="63"/>
        <v>0</v>
      </c>
      <c r="CR113" s="24">
        <f t="shared" si="83"/>
        <v>1.9700000000000002</v>
      </c>
      <c r="CS113" s="24">
        <v>2.91</v>
      </c>
      <c r="CT113" s="71">
        <f t="shared" si="84"/>
        <v>47.71573604060913</v>
      </c>
    </row>
    <row r="114" spans="1:98" ht="15.75" x14ac:dyDescent="0.25">
      <c r="A114" s="14">
        <v>14</v>
      </c>
      <c r="B114" s="15" t="s">
        <v>124</v>
      </c>
      <c r="C114" s="16">
        <v>2</v>
      </c>
      <c r="D114" s="21">
        <v>153.26</v>
      </c>
      <c r="E114" s="21"/>
      <c r="F114" s="18"/>
      <c r="G114" s="18"/>
      <c r="H114" s="18"/>
      <c r="I114" s="18"/>
      <c r="J114" s="61" t="str">
        <f t="shared" si="87"/>
        <v>0</v>
      </c>
      <c r="K114" s="61" t="str">
        <f t="shared" si="88"/>
        <v>0</v>
      </c>
      <c r="L114" s="18"/>
      <c r="M114" s="18"/>
      <c r="N114" s="18"/>
      <c r="O114" s="18"/>
      <c r="P114" s="61" t="str">
        <f t="shared" si="45"/>
        <v>0</v>
      </c>
      <c r="Q114" s="61" t="str">
        <f t="shared" si="46"/>
        <v>0</v>
      </c>
      <c r="R114" s="20">
        <v>0.3</v>
      </c>
      <c r="S114" s="20">
        <f t="shared" si="67"/>
        <v>45.977999999999994</v>
      </c>
      <c r="T114" s="24" t="e">
        <f t="shared" si="68"/>
        <v>#REF!</v>
      </c>
      <c r="U114" s="24"/>
      <c r="V114" s="61" t="e">
        <f t="shared" si="47"/>
        <v>#REF!</v>
      </c>
      <c r="W114" s="61" t="e">
        <f t="shared" si="48"/>
        <v>#REF!</v>
      </c>
      <c r="X114" s="53"/>
      <c r="Y114" s="20"/>
      <c r="Z114" s="20"/>
      <c r="AA114" s="20"/>
      <c r="AB114" s="61" t="str">
        <f t="shared" si="49"/>
        <v>0</v>
      </c>
      <c r="AC114" s="61" t="str">
        <f t="shared" si="50"/>
        <v>0</v>
      </c>
      <c r="AD114" s="20">
        <v>0.38</v>
      </c>
      <c r="AE114" s="20">
        <f t="shared" si="69"/>
        <v>58.238799999999998</v>
      </c>
      <c r="AF114" s="24" t="e">
        <f t="shared" si="70"/>
        <v>#REF!</v>
      </c>
      <c r="AG114" s="24"/>
      <c r="AH114" s="61" t="e">
        <f t="shared" si="51"/>
        <v>#REF!</v>
      </c>
      <c r="AI114" s="61" t="e">
        <f t="shared" si="52"/>
        <v>#REF!</v>
      </c>
      <c r="AJ114" s="20">
        <v>0.02</v>
      </c>
      <c r="AK114" s="20">
        <f t="shared" si="71"/>
        <v>3.0651999999999999</v>
      </c>
      <c r="AL114" s="24"/>
      <c r="AM114" s="20"/>
      <c r="AN114" s="61">
        <f t="shared" si="53"/>
        <v>3.0651999999999999</v>
      </c>
      <c r="AO114" s="61" t="str">
        <f t="shared" si="54"/>
        <v>0</v>
      </c>
      <c r="AP114" s="20">
        <v>0.01</v>
      </c>
      <c r="AQ114" s="20">
        <f t="shared" si="72"/>
        <v>1.5326</v>
      </c>
      <c r="AR114" s="20"/>
      <c r="AS114" s="20"/>
      <c r="AT114" s="61">
        <f t="shared" si="55"/>
        <v>1.5326</v>
      </c>
      <c r="AU114" s="61" t="str">
        <f t="shared" si="56"/>
        <v>0</v>
      </c>
      <c r="AV114" s="20">
        <v>0.01</v>
      </c>
      <c r="AW114" s="20">
        <f t="shared" si="73"/>
        <v>1.5326</v>
      </c>
      <c r="AX114" s="24" t="e">
        <f t="shared" si="74"/>
        <v>#REF!</v>
      </c>
      <c r="AY114" s="24"/>
      <c r="AZ114" s="61" t="e">
        <f t="shared" si="75"/>
        <v>#REF!</v>
      </c>
      <c r="BA114" s="61" t="e">
        <f t="shared" si="76"/>
        <v>#REF!</v>
      </c>
      <c r="BB114" s="20">
        <v>0.04</v>
      </c>
      <c r="BC114" s="20">
        <f t="shared" si="77"/>
        <v>6.1303999999999998</v>
      </c>
      <c r="BD114" s="20">
        <v>0</v>
      </c>
      <c r="BE114" s="20"/>
      <c r="BF114" s="61">
        <f t="shared" si="57"/>
        <v>6.1303999999999998</v>
      </c>
      <c r="BG114" s="61" t="str">
        <f t="shared" si="58"/>
        <v>0</v>
      </c>
      <c r="BH114" s="20"/>
      <c r="BI114" s="20"/>
      <c r="BJ114" s="20">
        <v>0</v>
      </c>
      <c r="BK114" s="20"/>
      <c r="BL114" s="61" t="str">
        <f t="shared" si="59"/>
        <v>0</v>
      </c>
      <c r="BM114" s="61" t="str">
        <f t="shared" si="60"/>
        <v>0</v>
      </c>
      <c r="BN114" s="20">
        <v>1.27</v>
      </c>
      <c r="BO114" s="20">
        <f t="shared" si="78"/>
        <v>194.64019999999999</v>
      </c>
      <c r="BP114" s="20">
        <f t="shared" si="79"/>
        <v>6.1303999999999998</v>
      </c>
      <c r="BQ114" s="20">
        <f t="shared" si="80"/>
        <v>200.7706</v>
      </c>
      <c r="BR114" s="20"/>
      <c r="BS114" s="20">
        <f t="shared" si="81"/>
        <v>200.7706</v>
      </c>
      <c r="BT114" s="61">
        <f t="shared" si="85"/>
        <v>0</v>
      </c>
      <c r="BU114" s="61">
        <f t="shared" si="82"/>
        <v>200.7706</v>
      </c>
      <c r="BV114" s="61" t="str">
        <f t="shared" si="86"/>
        <v>0</v>
      </c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61" t="str">
        <f t="shared" si="61"/>
        <v>0</v>
      </c>
      <c r="CL114" s="61" t="str">
        <f t="shared" si="62"/>
        <v>0</v>
      </c>
      <c r="CM114" s="20"/>
      <c r="CN114" s="20"/>
      <c r="CO114" s="20"/>
      <c r="CP114" s="20"/>
      <c r="CQ114" s="61" t="str">
        <f t="shared" si="63"/>
        <v>0</v>
      </c>
      <c r="CR114" s="24">
        <f t="shared" si="83"/>
        <v>2.0300000000000002</v>
      </c>
      <c r="CS114" s="24">
        <v>2.5499999999999998</v>
      </c>
      <c r="CT114" s="71">
        <f t="shared" si="84"/>
        <v>25.615763546797993</v>
      </c>
    </row>
    <row r="115" spans="1:98" ht="15.75" x14ac:dyDescent="0.25">
      <c r="A115" s="14">
        <v>15</v>
      </c>
      <c r="B115" s="15" t="s">
        <v>125</v>
      </c>
      <c r="C115" s="16">
        <v>2</v>
      </c>
      <c r="D115" s="21">
        <v>163.9</v>
      </c>
      <c r="E115" s="21"/>
      <c r="F115" s="18"/>
      <c r="G115" s="18"/>
      <c r="H115" s="18"/>
      <c r="I115" s="18"/>
      <c r="J115" s="61" t="str">
        <f t="shared" si="87"/>
        <v>0</v>
      </c>
      <c r="K115" s="61" t="str">
        <f t="shared" si="88"/>
        <v>0</v>
      </c>
      <c r="L115" s="18"/>
      <c r="M115" s="18"/>
      <c r="N115" s="18"/>
      <c r="O115" s="18"/>
      <c r="P115" s="61" t="str">
        <f t="shared" si="45"/>
        <v>0</v>
      </c>
      <c r="Q115" s="61" t="str">
        <f t="shared" si="46"/>
        <v>0</v>
      </c>
      <c r="R115" s="20">
        <v>0.36</v>
      </c>
      <c r="S115" s="20">
        <f t="shared" si="67"/>
        <v>59.003999999999998</v>
      </c>
      <c r="T115" s="24" t="e">
        <f t="shared" si="68"/>
        <v>#REF!</v>
      </c>
      <c r="U115" s="24"/>
      <c r="V115" s="61" t="e">
        <f t="shared" si="47"/>
        <v>#REF!</v>
      </c>
      <c r="W115" s="61" t="e">
        <f t="shared" si="48"/>
        <v>#REF!</v>
      </c>
      <c r="X115" s="53"/>
      <c r="Y115" s="20"/>
      <c r="Z115" s="20"/>
      <c r="AA115" s="20"/>
      <c r="AB115" s="61" t="str">
        <f t="shared" si="49"/>
        <v>0</v>
      </c>
      <c r="AC115" s="61" t="str">
        <f t="shared" si="50"/>
        <v>0</v>
      </c>
      <c r="AD115" s="20">
        <v>0.38</v>
      </c>
      <c r="AE115" s="20">
        <f t="shared" si="69"/>
        <v>62.282000000000004</v>
      </c>
      <c r="AF115" s="24" t="e">
        <f t="shared" si="70"/>
        <v>#REF!</v>
      </c>
      <c r="AG115" s="24"/>
      <c r="AH115" s="61" t="e">
        <f t="shared" si="51"/>
        <v>#REF!</v>
      </c>
      <c r="AI115" s="61" t="e">
        <f t="shared" si="52"/>
        <v>#REF!</v>
      </c>
      <c r="AJ115" s="20">
        <v>0.01</v>
      </c>
      <c r="AK115" s="20">
        <f t="shared" si="71"/>
        <v>1.639</v>
      </c>
      <c r="AL115" s="24"/>
      <c r="AM115" s="20"/>
      <c r="AN115" s="61">
        <f t="shared" si="53"/>
        <v>1.639</v>
      </c>
      <c r="AO115" s="61" t="str">
        <f t="shared" si="54"/>
        <v>0</v>
      </c>
      <c r="AP115" s="20">
        <v>0.01</v>
      </c>
      <c r="AQ115" s="20">
        <f t="shared" si="72"/>
        <v>1.639</v>
      </c>
      <c r="AR115" s="20"/>
      <c r="AS115" s="20"/>
      <c r="AT115" s="61">
        <f t="shared" si="55"/>
        <v>1.639</v>
      </c>
      <c r="AU115" s="61" t="str">
        <f t="shared" si="56"/>
        <v>0</v>
      </c>
      <c r="AV115" s="20">
        <v>0.01</v>
      </c>
      <c r="AW115" s="20">
        <f t="shared" si="73"/>
        <v>1.639</v>
      </c>
      <c r="AX115" s="24" t="e">
        <f t="shared" si="74"/>
        <v>#REF!</v>
      </c>
      <c r="AY115" s="24"/>
      <c r="AZ115" s="61" t="e">
        <f t="shared" si="75"/>
        <v>#REF!</v>
      </c>
      <c r="BA115" s="61" t="e">
        <f t="shared" si="76"/>
        <v>#REF!</v>
      </c>
      <c r="BB115" s="20">
        <v>0.55000000000000004</v>
      </c>
      <c r="BC115" s="20">
        <f t="shared" si="77"/>
        <v>90.14500000000001</v>
      </c>
      <c r="BD115" s="20">
        <v>169.68</v>
      </c>
      <c r="BE115" s="20"/>
      <c r="BF115" s="61" t="str">
        <f t="shared" si="57"/>
        <v>0</v>
      </c>
      <c r="BG115" s="61">
        <f t="shared" si="58"/>
        <v>-79.534999999999997</v>
      </c>
      <c r="BH115" s="20"/>
      <c r="BI115" s="20"/>
      <c r="BJ115" s="20">
        <v>0</v>
      </c>
      <c r="BK115" s="20"/>
      <c r="BL115" s="61" t="str">
        <f t="shared" si="59"/>
        <v>0</v>
      </c>
      <c r="BM115" s="61" t="str">
        <f t="shared" si="60"/>
        <v>0</v>
      </c>
      <c r="BN115" s="20">
        <v>0.61</v>
      </c>
      <c r="BO115" s="20">
        <f t="shared" si="78"/>
        <v>99.978999999999999</v>
      </c>
      <c r="BP115" s="20">
        <f t="shared" si="79"/>
        <v>-79.534999999999997</v>
      </c>
      <c r="BQ115" s="20">
        <f t="shared" si="80"/>
        <v>20.444000000000003</v>
      </c>
      <c r="BR115" s="20"/>
      <c r="BS115" s="20">
        <f t="shared" si="81"/>
        <v>20.444000000000003</v>
      </c>
      <c r="BT115" s="61">
        <f t="shared" si="85"/>
        <v>0</v>
      </c>
      <c r="BU115" s="61">
        <f t="shared" si="82"/>
        <v>20.444000000000003</v>
      </c>
      <c r="BV115" s="61" t="str">
        <f t="shared" si="86"/>
        <v>0</v>
      </c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61" t="str">
        <f t="shared" si="61"/>
        <v>0</v>
      </c>
      <c r="CL115" s="61" t="str">
        <f t="shared" si="62"/>
        <v>0</v>
      </c>
      <c r="CM115" s="20"/>
      <c r="CN115" s="20"/>
      <c r="CO115" s="20"/>
      <c r="CP115" s="20"/>
      <c r="CQ115" s="61" t="str">
        <f t="shared" si="63"/>
        <v>0</v>
      </c>
      <c r="CR115" s="24">
        <f t="shared" si="83"/>
        <v>1.9300000000000002</v>
      </c>
      <c r="CS115" s="24">
        <v>2.09</v>
      </c>
      <c r="CT115" s="71">
        <f t="shared" si="84"/>
        <v>8.2901554404144946</v>
      </c>
    </row>
    <row r="116" spans="1:98" ht="15.75" x14ac:dyDescent="0.25">
      <c r="A116" s="14">
        <v>16</v>
      </c>
      <c r="B116" s="15" t="s">
        <v>126</v>
      </c>
      <c r="C116" s="16">
        <v>2</v>
      </c>
      <c r="D116" s="21">
        <v>63.3</v>
      </c>
      <c r="E116" s="21"/>
      <c r="F116" s="18"/>
      <c r="G116" s="18"/>
      <c r="H116" s="18"/>
      <c r="I116" s="18"/>
      <c r="J116" s="61" t="str">
        <f t="shared" si="87"/>
        <v>0</v>
      </c>
      <c r="K116" s="61" t="str">
        <f t="shared" si="88"/>
        <v>0</v>
      </c>
      <c r="L116" s="18"/>
      <c r="M116" s="18"/>
      <c r="N116" s="18"/>
      <c r="O116" s="18"/>
      <c r="P116" s="61" t="str">
        <f t="shared" si="45"/>
        <v>0</v>
      </c>
      <c r="Q116" s="61" t="str">
        <f t="shared" si="46"/>
        <v>0</v>
      </c>
      <c r="R116" s="20">
        <v>0.21</v>
      </c>
      <c r="S116" s="20">
        <f t="shared" si="67"/>
        <v>13.292999999999999</v>
      </c>
      <c r="T116" s="24" t="e">
        <f t="shared" si="68"/>
        <v>#REF!</v>
      </c>
      <c r="U116" s="24"/>
      <c r="V116" s="61" t="e">
        <f t="shared" si="47"/>
        <v>#REF!</v>
      </c>
      <c r="W116" s="61" t="e">
        <f t="shared" si="48"/>
        <v>#REF!</v>
      </c>
      <c r="X116" s="53"/>
      <c r="Y116" s="20"/>
      <c r="Z116" s="20"/>
      <c r="AA116" s="20"/>
      <c r="AB116" s="61" t="str">
        <f t="shared" si="49"/>
        <v>0</v>
      </c>
      <c r="AC116" s="61" t="str">
        <f t="shared" si="50"/>
        <v>0</v>
      </c>
      <c r="AD116" s="20">
        <v>0.55000000000000004</v>
      </c>
      <c r="AE116" s="20">
        <f t="shared" si="69"/>
        <v>34.814999999999998</v>
      </c>
      <c r="AF116" s="24" t="e">
        <f t="shared" si="70"/>
        <v>#REF!</v>
      </c>
      <c r="AG116" s="24"/>
      <c r="AH116" s="61" t="e">
        <f t="shared" si="51"/>
        <v>#REF!</v>
      </c>
      <c r="AI116" s="61" t="e">
        <f t="shared" si="52"/>
        <v>#REF!</v>
      </c>
      <c r="AJ116" s="20">
        <v>0.02</v>
      </c>
      <c r="AK116" s="20">
        <f t="shared" si="71"/>
        <v>1.266</v>
      </c>
      <c r="AL116" s="24"/>
      <c r="AM116" s="20"/>
      <c r="AN116" s="61">
        <f t="shared" si="53"/>
        <v>1.266</v>
      </c>
      <c r="AO116" s="61" t="str">
        <f t="shared" si="54"/>
        <v>0</v>
      </c>
      <c r="AP116" s="20">
        <v>0.01</v>
      </c>
      <c r="AQ116" s="20">
        <f t="shared" si="72"/>
        <v>0.63300000000000001</v>
      </c>
      <c r="AR116" s="20"/>
      <c r="AS116" s="20"/>
      <c r="AT116" s="61">
        <f t="shared" si="55"/>
        <v>0.63300000000000001</v>
      </c>
      <c r="AU116" s="61" t="str">
        <f t="shared" si="56"/>
        <v>0</v>
      </c>
      <c r="AV116" s="20">
        <v>0.01</v>
      </c>
      <c r="AW116" s="20">
        <f t="shared" si="73"/>
        <v>0.63300000000000001</v>
      </c>
      <c r="AX116" s="24" t="e">
        <f t="shared" si="74"/>
        <v>#REF!</v>
      </c>
      <c r="AY116" s="24"/>
      <c r="AZ116" s="61" t="e">
        <f t="shared" si="75"/>
        <v>#REF!</v>
      </c>
      <c r="BA116" s="61" t="e">
        <f t="shared" si="76"/>
        <v>#REF!</v>
      </c>
      <c r="BB116" s="20">
        <v>0.06</v>
      </c>
      <c r="BC116" s="20">
        <f t="shared" si="77"/>
        <v>3.7979999999999996</v>
      </c>
      <c r="BD116" s="20">
        <v>0</v>
      </c>
      <c r="BE116" s="20"/>
      <c r="BF116" s="61">
        <f t="shared" si="57"/>
        <v>3.7979999999999996</v>
      </c>
      <c r="BG116" s="61" t="str">
        <f t="shared" si="58"/>
        <v>0</v>
      </c>
      <c r="BH116" s="20"/>
      <c r="BI116" s="20"/>
      <c r="BJ116" s="20">
        <v>0</v>
      </c>
      <c r="BK116" s="20"/>
      <c r="BL116" s="61" t="str">
        <f t="shared" si="59"/>
        <v>0</v>
      </c>
      <c r="BM116" s="61" t="str">
        <f t="shared" si="60"/>
        <v>0</v>
      </c>
      <c r="BN116" s="20">
        <v>1</v>
      </c>
      <c r="BO116" s="20">
        <f t="shared" si="78"/>
        <v>63.3</v>
      </c>
      <c r="BP116" s="20">
        <f t="shared" si="79"/>
        <v>3.7979999999999996</v>
      </c>
      <c r="BQ116" s="20">
        <f t="shared" si="80"/>
        <v>67.097999999999999</v>
      </c>
      <c r="BR116" s="20"/>
      <c r="BS116" s="20">
        <f t="shared" si="81"/>
        <v>67.097999999999999</v>
      </c>
      <c r="BT116" s="61">
        <f t="shared" si="85"/>
        <v>0</v>
      </c>
      <c r="BU116" s="61">
        <f t="shared" si="82"/>
        <v>67.097999999999999</v>
      </c>
      <c r="BV116" s="61" t="str">
        <f t="shared" si="86"/>
        <v>0</v>
      </c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61" t="str">
        <f t="shared" si="61"/>
        <v>0</v>
      </c>
      <c r="CL116" s="61" t="str">
        <f t="shared" si="62"/>
        <v>0</v>
      </c>
      <c r="CM116" s="20"/>
      <c r="CN116" s="20"/>
      <c r="CO116" s="20"/>
      <c r="CP116" s="20"/>
      <c r="CQ116" s="61" t="str">
        <f t="shared" si="63"/>
        <v>0</v>
      </c>
      <c r="CR116" s="24">
        <f t="shared" si="83"/>
        <v>1.86</v>
      </c>
      <c r="CS116" s="24">
        <v>1.61</v>
      </c>
      <c r="CT116" s="71">
        <f t="shared" si="84"/>
        <v>-13.44086021505376</v>
      </c>
    </row>
    <row r="117" spans="1:98" ht="15.75" x14ac:dyDescent="0.25">
      <c r="A117" s="14">
        <v>17</v>
      </c>
      <c r="B117" s="15" t="s">
        <v>127</v>
      </c>
      <c r="C117" s="16">
        <v>2</v>
      </c>
      <c r="D117" s="21">
        <v>59.67</v>
      </c>
      <c r="E117" s="21"/>
      <c r="F117" s="18"/>
      <c r="G117" s="18"/>
      <c r="H117" s="18"/>
      <c r="I117" s="18"/>
      <c r="J117" s="61" t="str">
        <f t="shared" si="87"/>
        <v>0</v>
      </c>
      <c r="K117" s="61" t="str">
        <f t="shared" si="88"/>
        <v>0</v>
      </c>
      <c r="L117" s="18"/>
      <c r="M117" s="18"/>
      <c r="N117" s="18"/>
      <c r="O117" s="18"/>
      <c r="P117" s="61" t="str">
        <f t="shared" si="45"/>
        <v>0</v>
      </c>
      <c r="Q117" s="61" t="str">
        <f t="shared" si="46"/>
        <v>0</v>
      </c>
      <c r="R117" s="20">
        <v>0.4</v>
      </c>
      <c r="S117" s="20">
        <f t="shared" si="67"/>
        <v>23.868000000000002</v>
      </c>
      <c r="T117" s="24" t="e">
        <f t="shared" si="68"/>
        <v>#REF!</v>
      </c>
      <c r="U117" s="24"/>
      <c r="V117" s="61" t="e">
        <f t="shared" si="47"/>
        <v>#REF!</v>
      </c>
      <c r="W117" s="61" t="e">
        <f t="shared" si="48"/>
        <v>#REF!</v>
      </c>
      <c r="X117" s="53"/>
      <c r="Y117" s="20"/>
      <c r="Z117" s="20"/>
      <c r="AA117" s="20"/>
      <c r="AB117" s="61" t="str">
        <f t="shared" si="49"/>
        <v>0</v>
      </c>
      <c r="AC117" s="61" t="str">
        <f t="shared" si="50"/>
        <v>0</v>
      </c>
      <c r="AD117" s="20">
        <v>0.21</v>
      </c>
      <c r="AE117" s="20">
        <f t="shared" si="69"/>
        <v>12.5307</v>
      </c>
      <c r="AF117" s="24" t="e">
        <f t="shared" si="70"/>
        <v>#REF!</v>
      </c>
      <c r="AG117" s="24"/>
      <c r="AH117" s="61" t="e">
        <f t="shared" si="51"/>
        <v>#REF!</v>
      </c>
      <c r="AI117" s="61" t="e">
        <f t="shared" si="52"/>
        <v>#REF!</v>
      </c>
      <c r="AJ117" s="20">
        <v>0.05</v>
      </c>
      <c r="AK117" s="20">
        <f t="shared" si="71"/>
        <v>2.9835000000000003</v>
      </c>
      <c r="AL117" s="24"/>
      <c r="AM117" s="20"/>
      <c r="AN117" s="61">
        <f t="shared" si="53"/>
        <v>2.9835000000000003</v>
      </c>
      <c r="AO117" s="61" t="str">
        <f t="shared" si="54"/>
        <v>0</v>
      </c>
      <c r="AP117" s="20"/>
      <c r="AQ117" s="20">
        <f t="shared" si="72"/>
        <v>0</v>
      </c>
      <c r="AR117" s="20"/>
      <c r="AS117" s="20"/>
      <c r="AT117" s="61" t="str">
        <f t="shared" si="55"/>
        <v>0</v>
      </c>
      <c r="AU117" s="61" t="str">
        <f t="shared" si="56"/>
        <v>0</v>
      </c>
      <c r="AV117" s="20">
        <v>0.04</v>
      </c>
      <c r="AW117" s="20">
        <f t="shared" si="73"/>
        <v>2.3868</v>
      </c>
      <c r="AX117" s="24" t="e">
        <f t="shared" si="74"/>
        <v>#REF!</v>
      </c>
      <c r="AY117" s="24"/>
      <c r="AZ117" s="61" t="e">
        <f t="shared" si="75"/>
        <v>#REF!</v>
      </c>
      <c r="BA117" s="61" t="e">
        <f t="shared" si="76"/>
        <v>#REF!</v>
      </c>
      <c r="BB117" s="20">
        <v>0.13</v>
      </c>
      <c r="BC117" s="20">
        <f t="shared" si="77"/>
        <v>7.7571000000000003</v>
      </c>
      <c r="BD117" s="20">
        <v>0</v>
      </c>
      <c r="BE117" s="20"/>
      <c r="BF117" s="61">
        <f t="shared" si="57"/>
        <v>7.7571000000000003</v>
      </c>
      <c r="BG117" s="61" t="str">
        <f t="shared" si="58"/>
        <v>0</v>
      </c>
      <c r="BH117" s="20"/>
      <c r="BI117" s="20"/>
      <c r="BJ117" s="20">
        <v>0</v>
      </c>
      <c r="BK117" s="20"/>
      <c r="BL117" s="61" t="str">
        <f t="shared" si="59"/>
        <v>0</v>
      </c>
      <c r="BM117" s="61" t="str">
        <f t="shared" si="60"/>
        <v>0</v>
      </c>
      <c r="BN117" s="20">
        <v>1.07</v>
      </c>
      <c r="BO117" s="20">
        <f t="shared" si="78"/>
        <v>63.846900000000005</v>
      </c>
      <c r="BP117" s="20">
        <f t="shared" si="79"/>
        <v>7.7571000000000003</v>
      </c>
      <c r="BQ117" s="20">
        <f t="shared" si="80"/>
        <v>71.603999999999999</v>
      </c>
      <c r="BR117" s="20"/>
      <c r="BS117" s="20">
        <f t="shared" si="81"/>
        <v>71.603999999999999</v>
      </c>
      <c r="BT117" s="61">
        <f t="shared" si="85"/>
        <v>0</v>
      </c>
      <c r="BU117" s="61">
        <f t="shared" si="82"/>
        <v>71.603999999999999</v>
      </c>
      <c r="BV117" s="61" t="str">
        <f t="shared" si="86"/>
        <v>0</v>
      </c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61" t="str">
        <f t="shared" si="61"/>
        <v>0</v>
      </c>
      <c r="CL117" s="61" t="str">
        <f t="shared" si="62"/>
        <v>0</v>
      </c>
      <c r="CM117" s="20"/>
      <c r="CN117" s="20"/>
      <c r="CO117" s="20"/>
      <c r="CP117" s="20"/>
      <c r="CQ117" s="61" t="str">
        <f t="shared" si="63"/>
        <v>0</v>
      </c>
      <c r="CR117" s="24">
        <f t="shared" si="83"/>
        <v>1.9000000000000001</v>
      </c>
      <c r="CS117" s="24">
        <v>4.0599999999999996</v>
      </c>
      <c r="CT117" s="71">
        <f t="shared" si="84"/>
        <v>113.68421052631575</v>
      </c>
    </row>
    <row r="118" spans="1:98" ht="15.75" x14ac:dyDescent="0.25">
      <c r="A118" s="14">
        <v>18</v>
      </c>
      <c r="B118" s="15" t="s">
        <v>128</v>
      </c>
      <c r="C118" s="16">
        <v>2</v>
      </c>
      <c r="D118" s="21">
        <v>81.400000000000006</v>
      </c>
      <c r="E118" s="21"/>
      <c r="F118" s="18"/>
      <c r="G118" s="18"/>
      <c r="H118" s="18"/>
      <c r="I118" s="18"/>
      <c r="J118" s="61" t="str">
        <f t="shared" si="87"/>
        <v>0</v>
      </c>
      <c r="K118" s="61" t="str">
        <f t="shared" si="88"/>
        <v>0</v>
      </c>
      <c r="L118" s="18"/>
      <c r="M118" s="18"/>
      <c r="N118" s="18"/>
      <c r="O118" s="18"/>
      <c r="P118" s="61" t="str">
        <f t="shared" si="45"/>
        <v>0</v>
      </c>
      <c r="Q118" s="61" t="str">
        <f t="shared" si="46"/>
        <v>0</v>
      </c>
      <c r="R118" s="20">
        <v>0.28999999999999998</v>
      </c>
      <c r="S118" s="20">
        <f t="shared" si="67"/>
        <v>23.606000000000002</v>
      </c>
      <c r="T118" s="24" t="e">
        <f t="shared" si="68"/>
        <v>#REF!</v>
      </c>
      <c r="U118" s="24"/>
      <c r="V118" s="61" t="e">
        <f t="shared" si="47"/>
        <v>#REF!</v>
      </c>
      <c r="W118" s="61" t="e">
        <f t="shared" si="48"/>
        <v>#REF!</v>
      </c>
      <c r="X118" s="53"/>
      <c r="Y118" s="20"/>
      <c r="Z118" s="20"/>
      <c r="AA118" s="20"/>
      <c r="AB118" s="61" t="str">
        <f t="shared" si="49"/>
        <v>0</v>
      </c>
      <c r="AC118" s="61" t="str">
        <f t="shared" si="50"/>
        <v>0</v>
      </c>
      <c r="AD118" s="20">
        <v>0.11</v>
      </c>
      <c r="AE118" s="20">
        <f t="shared" si="69"/>
        <v>8.9540000000000006</v>
      </c>
      <c r="AF118" s="24" t="e">
        <f t="shared" si="70"/>
        <v>#REF!</v>
      </c>
      <c r="AG118" s="24"/>
      <c r="AH118" s="61" t="e">
        <f t="shared" si="51"/>
        <v>#REF!</v>
      </c>
      <c r="AI118" s="61" t="e">
        <f t="shared" si="52"/>
        <v>#REF!</v>
      </c>
      <c r="AJ118" s="20">
        <v>0.06</v>
      </c>
      <c r="AK118" s="20">
        <f t="shared" si="71"/>
        <v>4.8840000000000003</v>
      </c>
      <c r="AL118" s="24"/>
      <c r="AM118" s="20"/>
      <c r="AN118" s="61">
        <f t="shared" si="53"/>
        <v>4.8840000000000003</v>
      </c>
      <c r="AO118" s="61" t="str">
        <f t="shared" si="54"/>
        <v>0</v>
      </c>
      <c r="AP118" s="20">
        <v>0.01</v>
      </c>
      <c r="AQ118" s="20">
        <f t="shared" si="72"/>
        <v>0.81400000000000006</v>
      </c>
      <c r="AR118" s="20"/>
      <c r="AS118" s="20"/>
      <c r="AT118" s="61">
        <f t="shared" si="55"/>
        <v>0.81400000000000006</v>
      </c>
      <c r="AU118" s="61" t="str">
        <f t="shared" si="56"/>
        <v>0</v>
      </c>
      <c r="AV118" s="20">
        <v>0.01</v>
      </c>
      <c r="AW118" s="20">
        <f t="shared" si="73"/>
        <v>0.81400000000000006</v>
      </c>
      <c r="AX118" s="24" t="e">
        <f t="shared" si="74"/>
        <v>#REF!</v>
      </c>
      <c r="AY118" s="24"/>
      <c r="AZ118" s="61" t="e">
        <f t="shared" si="75"/>
        <v>#REF!</v>
      </c>
      <c r="BA118" s="61" t="e">
        <f t="shared" si="76"/>
        <v>#REF!</v>
      </c>
      <c r="BB118" s="20">
        <v>0.03</v>
      </c>
      <c r="BC118" s="20">
        <f t="shared" si="77"/>
        <v>2.4420000000000002</v>
      </c>
      <c r="BD118" s="20">
        <v>0</v>
      </c>
      <c r="BE118" s="20"/>
      <c r="BF118" s="61">
        <f t="shared" si="57"/>
        <v>2.4420000000000002</v>
      </c>
      <c r="BG118" s="61" t="str">
        <f t="shared" si="58"/>
        <v>0</v>
      </c>
      <c r="BH118" s="20"/>
      <c r="BI118" s="20"/>
      <c r="BJ118" s="20">
        <v>0</v>
      </c>
      <c r="BK118" s="20"/>
      <c r="BL118" s="61" t="str">
        <f t="shared" si="59"/>
        <v>0</v>
      </c>
      <c r="BM118" s="61" t="str">
        <f t="shared" si="60"/>
        <v>0</v>
      </c>
      <c r="BN118" s="20">
        <v>1.29</v>
      </c>
      <c r="BO118" s="20">
        <f t="shared" si="78"/>
        <v>105.00600000000001</v>
      </c>
      <c r="BP118" s="20">
        <f t="shared" si="79"/>
        <v>2.4420000000000002</v>
      </c>
      <c r="BQ118" s="20">
        <f t="shared" si="80"/>
        <v>107.44800000000001</v>
      </c>
      <c r="BR118" s="20"/>
      <c r="BS118" s="20">
        <f t="shared" si="81"/>
        <v>107.44800000000001</v>
      </c>
      <c r="BT118" s="61">
        <f t="shared" si="85"/>
        <v>0</v>
      </c>
      <c r="BU118" s="61">
        <f t="shared" si="82"/>
        <v>107.44800000000001</v>
      </c>
      <c r="BV118" s="61" t="str">
        <f t="shared" si="86"/>
        <v>0</v>
      </c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61" t="str">
        <f t="shared" si="61"/>
        <v>0</v>
      </c>
      <c r="CL118" s="61" t="str">
        <f t="shared" si="62"/>
        <v>0</v>
      </c>
      <c r="CM118" s="20"/>
      <c r="CN118" s="20"/>
      <c r="CO118" s="20"/>
      <c r="CP118" s="20"/>
      <c r="CQ118" s="61" t="str">
        <f t="shared" si="63"/>
        <v>0</v>
      </c>
      <c r="CR118" s="24">
        <f t="shared" si="83"/>
        <v>1.8</v>
      </c>
      <c r="CS118" s="24">
        <v>2.4300000000000002</v>
      </c>
      <c r="CT118" s="71">
        <f t="shared" si="84"/>
        <v>35</v>
      </c>
    </row>
    <row r="119" spans="1:98" ht="15.75" x14ac:dyDescent="0.25">
      <c r="A119" s="14">
        <v>19</v>
      </c>
      <c r="B119" s="15" t="s">
        <v>129</v>
      </c>
      <c r="C119" s="16">
        <v>2</v>
      </c>
      <c r="D119" s="21">
        <v>24.8</v>
      </c>
      <c r="E119" s="21"/>
      <c r="F119" s="18"/>
      <c r="G119" s="18"/>
      <c r="H119" s="18"/>
      <c r="I119" s="18"/>
      <c r="J119" s="61" t="str">
        <f t="shared" si="87"/>
        <v>0</v>
      </c>
      <c r="K119" s="61" t="str">
        <f t="shared" si="88"/>
        <v>0</v>
      </c>
      <c r="L119" s="18"/>
      <c r="M119" s="18"/>
      <c r="N119" s="18"/>
      <c r="O119" s="18"/>
      <c r="P119" s="61" t="str">
        <f t="shared" si="45"/>
        <v>0</v>
      </c>
      <c r="Q119" s="61" t="str">
        <f t="shared" si="46"/>
        <v>0</v>
      </c>
      <c r="R119" s="20">
        <v>0.1</v>
      </c>
      <c r="S119" s="20">
        <f t="shared" si="67"/>
        <v>2.4800000000000004</v>
      </c>
      <c r="T119" s="24" t="e">
        <f t="shared" si="68"/>
        <v>#REF!</v>
      </c>
      <c r="U119" s="24"/>
      <c r="V119" s="61" t="e">
        <f t="shared" si="47"/>
        <v>#REF!</v>
      </c>
      <c r="W119" s="61" t="e">
        <f t="shared" si="48"/>
        <v>#REF!</v>
      </c>
      <c r="X119" s="53"/>
      <c r="Y119" s="20"/>
      <c r="Z119" s="20"/>
      <c r="AA119" s="20"/>
      <c r="AB119" s="61" t="str">
        <f t="shared" si="49"/>
        <v>0</v>
      </c>
      <c r="AC119" s="61" t="str">
        <f t="shared" si="50"/>
        <v>0</v>
      </c>
      <c r="AD119" s="20">
        <v>0.16</v>
      </c>
      <c r="AE119" s="20">
        <f t="shared" si="69"/>
        <v>3.9680000000000004</v>
      </c>
      <c r="AF119" s="24" t="e">
        <f t="shared" si="70"/>
        <v>#REF!</v>
      </c>
      <c r="AG119" s="24"/>
      <c r="AH119" s="61" t="e">
        <f t="shared" si="51"/>
        <v>#REF!</v>
      </c>
      <c r="AI119" s="61" t="e">
        <f t="shared" si="52"/>
        <v>#REF!</v>
      </c>
      <c r="AJ119" s="20">
        <v>0.02</v>
      </c>
      <c r="AK119" s="20">
        <f t="shared" si="71"/>
        <v>0.49600000000000005</v>
      </c>
      <c r="AL119" s="24"/>
      <c r="AM119" s="20"/>
      <c r="AN119" s="61">
        <f t="shared" si="53"/>
        <v>0.49600000000000005</v>
      </c>
      <c r="AO119" s="61" t="str">
        <f t="shared" si="54"/>
        <v>0</v>
      </c>
      <c r="AP119" s="20">
        <v>0.01</v>
      </c>
      <c r="AQ119" s="20">
        <f t="shared" si="72"/>
        <v>0.24800000000000003</v>
      </c>
      <c r="AR119" s="20"/>
      <c r="AS119" s="20"/>
      <c r="AT119" s="61">
        <f t="shared" si="55"/>
        <v>0.24800000000000003</v>
      </c>
      <c r="AU119" s="61" t="str">
        <f t="shared" si="56"/>
        <v>0</v>
      </c>
      <c r="AV119" s="20">
        <v>0.01</v>
      </c>
      <c r="AW119" s="20">
        <f t="shared" si="73"/>
        <v>0.24800000000000003</v>
      </c>
      <c r="AX119" s="24" t="e">
        <f t="shared" si="74"/>
        <v>#REF!</v>
      </c>
      <c r="AY119" s="24"/>
      <c r="AZ119" s="61" t="e">
        <f t="shared" si="75"/>
        <v>#REF!</v>
      </c>
      <c r="BA119" s="61" t="e">
        <f t="shared" si="76"/>
        <v>#REF!</v>
      </c>
      <c r="BB119" s="20">
        <v>0.01</v>
      </c>
      <c r="BC119" s="20">
        <f t="shared" si="77"/>
        <v>0.24800000000000003</v>
      </c>
      <c r="BD119" s="20">
        <v>0</v>
      </c>
      <c r="BE119" s="20"/>
      <c r="BF119" s="61">
        <f t="shared" si="57"/>
        <v>0.24800000000000003</v>
      </c>
      <c r="BG119" s="61" t="str">
        <f t="shared" si="58"/>
        <v>0</v>
      </c>
      <c r="BH119" s="20"/>
      <c r="BI119" s="20"/>
      <c r="BJ119" s="20">
        <v>0</v>
      </c>
      <c r="BK119" s="20"/>
      <c r="BL119" s="61" t="str">
        <f t="shared" si="59"/>
        <v>0</v>
      </c>
      <c r="BM119" s="61" t="str">
        <f t="shared" si="60"/>
        <v>0</v>
      </c>
      <c r="BN119" s="20">
        <v>1.22</v>
      </c>
      <c r="BO119" s="20">
        <f t="shared" si="78"/>
        <v>30.256</v>
      </c>
      <c r="BP119" s="20">
        <f t="shared" si="79"/>
        <v>0.24800000000000003</v>
      </c>
      <c r="BQ119" s="20">
        <f t="shared" si="80"/>
        <v>30.504000000000001</v>
      </c>
      <c r="BR119" s="20"/>
      <c r="BS119" s="20">
        <f t="shared" si="81"/>
        <v>30.504000000000001</v>
      </c>
      <c r="BT119" s="61">
        <f t="shared" si="85"/>
        <v>0</v>
      </c>
      <c r="BU119" s="61">
        <f t="shared" si="82"/>
        <v>30.504000000000001</v>
      </c>
      <c r="BV119" s="61" t="str">
        <f t="shared" si="86"/>
        <v>0</v>
      </c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61" t="str">
        <f t="shared" si="61"/>
        <v>0</v>
      </c>
      <c r="CL119" s="61" t="str">
        <f t="shared" si="62"/>
        <v>0</v>
      </c>
      <c r="CM119" s="20"/>
      <c r="CN119" s="20"/>
      <c r="CO119" s="20"/>
      <c r="CP119" s="20"/>
      <c r="CQ119" s="61" t="str">
        <f t="shared" si="63"/>
        <v>0</v>
      </c>
      <c r="CR119" s="24">
        <f t="shared" si="83"/>
        <v>1.53</v>
      </c>
      <c r="CS119" s="24">
        <v>1.19</v>
      </c>
      <c r="CT119" s="71">
        <f t="shared" si="84"/>
        <v>-22.222222222222229</v>
      </c>
    </row>
    <row r="120" spans="1:98" ht="15.75" x14ac:dyDescent="0.25">
      <c r="A120" s="14">
        <v>20</v>
      </c>
      <c r="B120" s="15" t="s">
        <v>130</v>
      </c>
      <c r="C120" s="16">
        <v>2</v>
      </c>
      <c r="D120" s="21">
        <v>183.2</v>
      </c>
      <c r="E120" s="21"/>
      <c r="F120" s="18"/>
      <c r="G120" s="18"/>
      <c r="H120" s="18"/>
      <c r="I120" s="18"/>
      <c r="J120" s="61" t="str">
        <f t="shared" si="87"/>
        <v>0</v>
      </c>
      <c r="K120" s="61" t="str">
        <f t="shared" si="88"/>
        <v>0</v>
      </c>
      <c r="L120" s="18"/>
      <c r="M120" s="18"/>
      <c r="N120" s="18"/>
      <c r="O120" s="18"/>
      <c r="P120" s="61" t="str">
        <f t="shared" si="45"/>
        <v>0</v>
      </c>
      <c r="Q120" s="61" t="str">
        <f t="shared" si="46"/>
        <v>0</v>
      </c>
      <c r="R120" s="20">
        <v>0.06</v>
      </c>
      <c r="S120" s="20">
        <f t="shared" si="67"/>
        <v>10.991999999999999</v>
      </c>
      <c r="T120" s="24" t="e">
        <f t="shared" si="68"/>
        <v>#REF!</v>
      </c>
      <c r="U120" s="24"/>
      <c r="V120" s="61" t="e">
        <f t="shared" si="47"/>
        <v>#REF!</v>
      </c>
      <c r="W120" s="61" t="e">
        <f t="shared" si="48"/>
        <v>#REF!</v>
      </c>
      <c r="X120" s="53"/>
      <c r="Y120" s="20"/>
      <c r="Z120" s="20"/>
      <c r="AA120" s="20"/>
      <c r="AB120" s="61" t="str">
        <f t="shared" si="49"/>
        <v>0</v>
      </c>
      <c r="AC120" s="61" t="str">
        <f t="shared" si="50"/>
        <v>0</v>
      </c>
      <c r="AD120" s="20">
        <v>0.21</v>
      </c>
      <c r="AE120" s="20">
        <f t="shared" si="69"/>
        <v>38.471999999999994</v>
      </c>
      <c r="AF120" s="24" t="e">
        <f t="shared" si="70"/>
        <v>#REF!</v>
      </c>
      <c r="AG120" s="24"/>
      <c r="AH120" s="61" t="e">
        <f t="shared" si="51"/>
        <v>#REF!</v>
      </c>
      <c r="AI120" s="61" t="e">
        <f t="shared" si="52"/>
        <v>#REF!</v>
      </c>
      <c r="AJ120" s="20">
        <v>0.01</v>
      </c>
      <c r="AK120" s="20">
        <f t="shared" si="71"/>
        <v>1.8319999999999999</v>
      </c>
      <c r="AL120" s="24"/>
      <c r="AM120" s="20"/>
      <c r="AN120" s="61">
        <f t="shared" si="53"/>
        <v>1.8319999999999999</v>
      </c>
      <c r="AO120" s="61" t="str">
        <f t="shared" si="54"/>
        <v>0</v>
      </c>
      <c r="AP120" s="20">
        <v>0.01</v>
      </c>
      <c r="AQ120" s="20">
        <f t="shared" si="72"/>
        <v>1.8319999999999999</v>
      </c>
      <c r="AR120" s="20"/>
      <c r="AS120" s="20"/>
      <c r="AT120" s="61">
        <f t="shared" si="55"/>
        <v>1.8319999999999999</v>
      </c>
      <c r="AU120" s="61" t="str">
        <f t="shared" si="56"/>
        <v>0</v>
      </c>
      <c r="AV120" s="20">
        <v>0.01</v>
      </c>
      <c r="AW120" s="20">
        <f t="shared" si="73"/>
        <v>1.8319999999999999</v>
      </c>
      <c r="AX120" s="24" t="e">
        <f t="shared" si="74"/>
        <v>#REF!</v>
      </c>
      <c r="AY120" s="24"/>
      <c r="AZ120" s="61" t="e">
        <f t="shared" si="75"/>
        <v>#REF!</v>
      </c>
      <c r="BA120" s="61" t="e">
        <f t="shared" si="76"/>
        <v>#REF!</v>
      </c>
      <c r="BB120" s="20">
        <v>0.11</v>
      </c>
      <c r="BC120" s="20">
        <f t="shared" si="77"/>
        <v>20.151999999999997</v>
      </c>
      <c r="BD120" s="20">
        <v>84</v>
      </c>
      <c r="BE120" s="20"/>
      <c r="BF120" s="61" t="str">
        <f t="shared" si="57"/>
        <v>0</v>
      </c>
      <c r="BG120" s="61">
        <f t="shared" si="58"/>
        <v>-63.847999999999999</v>
      </c>
      <c r="BH120" s="20"/>
      <c r="BI120" s="20"/>
      <c r="BJ120" s="20">
        <v>0</v>
      </c>
      <c r="BK120" s="20"/>
      <c r="BL120" s="61" t="str">
        <f t="shared" si="59"/>
        <v>0</v>
      </c>
      <c r="BM120" s="61" t="str">
        <f t="shared" si="60"/>
        <v>0</v>
      </c>
      <c r="BN120" s="20">
        <v>1.17</v>
      </c>
      <c r="BO120" s="20">
        <f t="shared" si="78"/>
        <v>214.34399999999997</v>
      </c>
      <c r="BP120" s="20">
        <f t="shared" si="79"/>
        <v>-63.847999999999999</v>
      </c>
      <c r="BQ120" s="20">
        <f t="shared" si="80"/>
        <v>150.49599999999998</v>
      </c>
      <c r="BR120" s="20"/>
      <c r="BS120" s="20">
        <f t="shared" si="81"/>
        <v>150.49599999999998</v>
      </c>
      <c r="BT120" s="61">
        <f t="shared" si="85"/>
        <v>0</v>
      </c>
      <c r="BU120" s="61">
        <f t="shared" si="82"/>
        <v>150.49599999999998</v>
      </c>
      <c r="BV120" s="61" t="str">
        <f t="shared" si="86"/>
        <v>0</v>
      </c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61" t="str">
        <f t="shared" si="61"/>
        <v>0</v>
      </c>
      <c r="CL120" s="61" t="str">
        <f t="shared" si="62"/>
        <v>0</v>
      </c>
      <c r="CM120" s="20"/>
      <c r="CN120" s="20"/>
      <c r="CO120" s="20"/>
      <c r="CP120" s="20"/>
      <c r="CQ120" s="61" t="str">
        <f t="shared" si="63"/>
        <v>0</v>
      </c>
      <c r="CR120" s="24">
        <f t="shared" si="83"/>
        <v>1.58</v>
      </c>
      <c r="CS120" s="24">
        <v>1.71</v>
      </c>
      <c r="CT120" s="71">
        <f t="shared" si="84"/>
        <v>8.2278481012658204</v>
      </c>
    </row>
    <row r="121" spans="1:98" ht="15.75" x14ac:dyDescent="0.25">
      <c r="A121" s="14">
        <v>21</v>
      </c>
      <c r="B121" s="15" t="s">
        <v>131</v>
      </c>
      <c r="C121" s="16">
        <v>2</v>
      </c>
      <c r="D121" s="21">
        <v>70.900000000000006</v>
      </c>
      <c r="E121" s="21"/>
      <c r="F121" s="18"/>
      <c r="G121" s="18"/>
      <c r="H121" s="18"/>
      <c r="I121" s="18"/>
      <c r="J121" s="61" t="str">
        <f t="shared" si="87"/>
        <v>0</v>
      </c>
      <c r="K121" s="61" t="str">
        <f t="shared" si="88"/>
        <v>0</v>
      </c>
      <c r="L121" s="18"/>
      <c r="M121" s="18"/>
      <c r="N121" s="18"/>
      <c r="O121" s="18"/>
      <c r="P121" s="61" t="str">
        <f t="shared" si="45"/>
        <v>0</v>
      </c>
      <c r="Q121" s="61" t="str">
        <f t="shared" si="46"/>
        <v>0</v>
      </c>
      <c r="R121" s="20">
        <v>0.25</v>
      </c>
      <c r="S121" s="20">
        <f t="shared" si="67"/>
        <v>17.725000000000001</v>
      </c>
      <c r="T121" s="24" t="e">
        <f t="shared" si="68"/>
        <v>#REF!</v>
      </c>
      <c r="U121" s="24"/>
      <c r="V121" s="61" t="e">
        <f t="shared" si="47"/>
        <v>#REF!</v>
      </c>
      <c r="W121" s="61" t="e">
        <f t="shared" si="48"/>
        <v>#REF!</v>
      </c>
      <c r="X121" s="53"/>
      <c r="Y121" s="20"/>
      <c r="Z121" s="20"/>
      <c r="AA121" s="20"/>
      <c r="AB121" s="61" t="str">
        <f t="shared" si="49"/>
        <v>0</v>
      </c>
      <c r="AC121" s="61" t="str">
        <f t="shared" si="50"/>
        <v>0</v>
      </c>
      <c r="AD121" s="20">
        <v>0.12</v>
      </c>
      <c r="AE121" s="20">
        <f t="shared" si="69"/>
        <v>8.5080000000000009</v>
      </c>
      <c r="AF121" s="24" t="e">
        <f t="shared" si="70"/>
        <v>#REF!</v>
      </c>
      <c r="AG121" s="24"/>
      <c r="AH121" s="61" t="e">
        <f t="shared" si="51"/>
        <v>#REF!</v>
      </c>
      <c r="AI121" s="61" t="e">
        <f t="shared" si="52"/>
        <v>#REF!</v>
      </c>
      <c r="AJ121" s="20">
        <v>0.02</v>
      </c>
      <c r="AK121" s="20">
        <f t="shared" si="71"/>
        <v>1.4180000000000001</v>
      </c>
      <c r="AL121" s="24"/>
      <c r="AM121" s="20"/>
      <c r="AN121" s="61">
        <f t="shared" si="53"/>
        <v>1.4180000000000001</v>
      </c>
      <c r="AO121" s="61" t="str">
        <f t="shared" si="54"/>
        <v>0</v>
      </c>
      <c r="AP121" s="20">
        <v>0.02</v>
      </c>
      <c r="AQ121" s="20">
        <f t="shared" si="72"/>
        <v>1.4180000000000001</v>
      </c>
      <c r="AR121" s="20"/>
      <c r="AS121" s="20"/>
      <c r="AT121" s="61">
        <f t="shared" si="55"/>
        <v>1.4180000000000001</v>
      </c>
      <c r="AU121" s="61" t="str">
        <f t="shared" si="56"/>
        <v>0</v>
      </c>
      <c r="AV121" s="20">
        <v>0.02</v>
      </c>
      <c r="AW121" s="20">
        <f t="shared" si="73"/>
        <v>1.4180000000000001</v>
      </c>
      <c r="AX121" s="24" t="e">
        <f t="shared" si="74"/>
        <v>#REF!</v>
      </c>
      <c r="AY121" s="24"/>
      <c r="AZ121" s="61" t="e">
        <f t="shared" si="75"/>
        <v>#REF!</v>
      </c>
      <c r="BA121" s="61" t="e">
        <f t="shared" si="76"/>
        <v>#REF!</v>
      </c>
      <c r="BB121" s="20">
        <v>0.5</v>
      </c>
      <c r="BC121" s="20">
        <f t="shared" si="77"/>
        <v>35.450000000000003</v>
      </c>
      <c r="BD121" s="20">
        <v>84</v>
      </c>
      <c r="BE121" s="20"/>
      <c r="BF121" s="61" t="str">
        <f t="shared" si="57"/>
        <v>0</v>
      </c>
      <c r="BG121" s="61">
        <f t="shared" si="58"/>
        <v>-48.55</v>
      </c>
      <c r="BH121" s="20"/>
      <c r="BI121" s="20"/>
      <c r="BJ121" s="20">
        <v>0</v>
      </c>
      <c r="BK121" s="20"/>
      <c r="BL121" s="61" t="str">
        <f t="shared" si="59"/>
        <v>0</v>
      </c>
      <c r="BM121" s="61" t="str">
        <f t="shared" si="60"/>
        <v>0</v>
      </c>
      <c r="BN121" s="20">
        <v>0.93</v>
      </c>
      <c r="BO121" s="20">
        <f t="shared" si="78"/>
        <v>65.937000000000012</v>
      </c>
      <c r="BP121" s="20">
        <f t="shared" si="79"/>
        <v>-48.55</v>
      </c>
      <c r="BQ121" s="20">
        <f t="shared" si="80"/>
        <v>17.387000000000015</v>
      </c>
      <c r="BR121" s="20"/>
      <c r="BS121" s="20">
        <f t="shared" si="81"/>
        <v>17.387000000000015</v>
      </c>
      <c r="BT121" s="61">
        <f t="shared" si="85"/>
        <v>0</v>
      </c>
      <c r="BU121" s="61">
        <f t="shared" si="82"/>
        <v>17.387000000000015</v>
      </c>
      <c r="BV121" s="61" t="str">
        <f t="shared" si="86"/>
        <v>0</v>
      </c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61" t="str">
        <f t="shared" si="61"/>
        <v>0</v>
      </c>
      <c r="CL121" s="61" t="str">
        <f t="shared" si="62"/>
        <v>0</v>
      </c>
      <c r="CM121" s="20"/>
      <c r="CN121" s="20"/>
      <c r="CO121" s="20"/>
      <c r="CP121" s="20"/>
      <c r="CQ121" s="61" t="str">
        <f t="shared" si="63"/>
        <v>0</v>
      </c>
      <c r="CR121" s="24">
        <f t="shared" si="83"/>
        <v>1.86</v>
      </c>
      <c r="CS121" s="24">
        <v>5.23</v>
      </c>
      <c r="CT121" s="71">
        <f t="shared" si="84"/>
        <v>181.18279569892474</v>
      </c>
    </row>
    <row r="122" spans="1:98" ht="19.5" customHeight="1" x14ac:dyDescent="0.25">
      <c r="A122" s="14">
        <v>22</v>
      </c>
      <c r="B122" s="15" t="s">
        <v>132</v>
      </c>
      <c r="C122" s="16">
        <v>2</v>
      </c>
      <c r="D122" s="21">
        <v>208.8</v>
      </c>
      <c r="E122" s="21"/>
      <c r="F122" s="18"/>
      <c r="G122" s="18"/>
      <c r="H122" s="18"/>
      <c r="I122" s="18"/>
      <c r="J122" s="61" t="str">
        <f t="shared" si="87"/>
        <v>0</v>
      </c>
      <c r="K122" s="61" t="str">
        <f t="shared" si="88"/>
        <v>0</v>
      </c>
      <c r="L122" s="18"/>
      <c r="M122" s="18"/>
      <c r="N122" s="18"/>
      <c r="O122" s="18"/>
      <c r="P122" s="61" t="str">
        <f t="shared" si="45"/>
        <v>0</v>
      </c>
      <c r="Q122" s="61" t="str">
        <f t="shared" si="46"/>
        <v>0</v>
      </c>
      <c r="R122" s="20">
        <v>0.24</v>
      </c>
      <c r="S122" s="20">
        <f t="shared" si="67"/>
        <v>50.112000000000002</v>
      </c>
      <c r="T122" s="24" t="e">
        <f t="shared" si="68"/>
        <v>#REF!</v>
      </c>
      <c r="U122" s="24"/>
      <c r="V122" s="61" t="e">
        <f t="shared" si="47"/>
        <v>#REF!</v>
      </c>
      <c r="W122" s="61" t="e">
        <f t="shared" si="48"/>
        <v>#REF!</v>
      </c>
      <c r="X122" s="53"/>
      <c r="Y122" s="20"/>
      <c r="Z122" s="20"/>
      <c r="AA122" s="20"/>
      <c r="AB122" s="61" t="str">
        <f t="shared" si="49"/>
        <v>0</v>
      </c>
      <c r="AC122" s="61" t="str">
        <f t="shared" si="50"/>
        <v>0</v>
      </c>
      <c r="AD122" s="20">
        <v>0.33</v>
      </c>
      <c r="AE122" s="20">
        <f t="shared" si="69"/>
        <v>68.904000000000011</v>
      </c>
      <c r="AF122" s="24" t="e">
        <f t="shared" si="70"/>
        <v>#REF!</v>
      </c>
      <c r="AG122" s="24"/>
      <c r="AH122" s="61" t="e">
        <f t="shared" si="51"/>
        <v>#REF!</v>
      </c>
      <c r="AI122" s="61" t="e">
        <f t="shared" si="52"/>
        <v>#REF!</v>
      </c>
      <c r="AJ122" s="20">
        <v>0.03</v>
      </c>
      <c r="AK122" s="20">
        <f t="shared" si="71"/>
        <v>6.2640000000000002</v>
      </c>
      <c r="AL122" s="24"/>
      <c r="AM122" s="20"/>
      <c r="AN122" s="61">
        <f t="shared" si="53"/>
        <v>6.2640000000000002</v>
      </c>
      <c r="AO122" s="61" t="str">
        <f t="shared" si="54"/>
        <v>0</v>
      </c>
      <c r="AP122" s="20">
        <v>0.02</v>
      </c>
      <c r="AQ122" s="20">
        <f t="shared" si="72"/>
        <v>4.1760000000000002</v>
      </c>
      <c r="AR122" s="20"/>
      <c r="AS122" s="20"/>
      <c r="AT122" s="61">
        <f t="shared" si="55"/>
        <v>4.1760000000000002</v>
      </c>
      <c r="AU122" s="61" t="str">
        <f t="shared" si="56"/>
        <v>0</v>
      </c>
      <c r="AV122" s="20">
        <v>0.06</v>
      </c>
      <c r="AW122" s="20">
        <f t="shared" si="73"/>
        <v>12.528</v>
      </c>
      <c r="AX122" s="24" t="e">
        <f t="shared" si="74"/>
        <v>#REF!</v>
      </c>
      <c r="AY122" s="24"/>
      <c r="AZ122" s="61" t="e">
        <f t="shared" si="75"/>
        <v>#REF!</v>
      </c>
      <c r="BA122" s="61" t="e">
        <f t="shared" si="76"/>
        <v>#REF!</v>
      </c>
      <c r="BB122" s="20">
        <v>0.08</v>
      </c>
      <c r="BC122" s="20">
        <f t="shared" si="77"/>
        <v>16.704000000000001</v>
      </c>
      <c r="BD122" s="20">
        <v>0</v>
      </c>
      <c r="BE122" s="20"/>
      <c r="BF122" s="61">
        <f t="shared" si="57"/>
        <v>16.704000000000001</v>
      </c>
      <c r="BG122" s="61" t="str">
        <f t="shared" si="58"/>
        <v>0</v>
      </c>
      <c r="BH122" s="20"/>
      <c r="BI122" s="20"/>
      <c r="BJ122" s="20">
        <v>0</v>
      </c>
      <c r="BK122" s="20"/>
      <c r="BL122" s="61" t="str">
        <f t="shared" si="59"/>
        <v>0</v>
      </c>
      <c r="BM122" s="61" t="str">
        <f t="shared" si="60"/>
        <v>0</v>
      </c>
      <c r="BN122" s="20">
        <v>1.24</v>
      </c>
      <c r="BO122" s="20">
        <f t="shared" si="78"/>
        <v>258.91200000000003</v>
      </c>
      <c r="BP122" s="20">
        <f t="shared" si="79"/>
        <v>16.704000000000001</v>
      </c>
      <c r="BQ122" s="20">
        <f t="shared" si="80"/>
        <v>275.61600000000004</v>
      </c>
      <c r="BR122" s="20"/>
      <c r="BS122" s="20">
        <f t="shared" si="81"/>
        <v>275.61600000000004</v>
      </c>
      <c r="BT122" s="61">
        <f t="shared" si="85"/>
        <v>5774.1959999999999</v>
      </c>
      <c r="BU122" s="61" t="str">
        <f t="shared" si="82"/>
        <v>0</v>
      </c>
      <c r="BV122" s="61">
        <f t="shared" si="86"/>
        <v>-5498.58</v>
      </c>
      <c r="BW122" s="20"/>
      <c r="BX122" s="20"/>
      <c r="BY122" s="20"/>
      <c r="BZ122" s="20"/>
      <c r="CA122" s="20"/>
      <c r="CB122" s="20"/>
      <c r="CC122" s="20">
        <f>4811.83*1.2</f>
        <v>5774.1959999999999</v>
      </c>
      <c r="CD122" s="20"/>
      <c r="CE122" s="20"/>
      <c r="CF122" s="20"/>
      <c r="CG122" s="20"/>
      <c r="CH122" s="20"/>
      <c r="CI122" s="20"/>
      <c r="CJ122" s="20"/>
      <c r="CK122" s="61" t="str">
        <f t="shared" si="61"/>
        <v>0</v>
      </c>
      <c r="CL122" s="61" t="str">
        <f t="shared" si="62"/>
        <v>0</v>
      </c>
      <c r="CM122" s="20"/>
      <c r="CN122" s="20"/>
      <c r="CO122" s="20"/>
      <c r="CP122" s="20"/>
      <c r="CQ122" s="61" t="str">
        <f t="shared" si="63"/>
        <v>0</v>
      </c>
      <c r="CR122" s="24">
        <f t="shared" si="83"/>
        <v>2</v>
      </c>
      <c r="CS122" s="24">
        <v>1.97</v>
      </c>
      <c r="CT122" s="71">
        <f t="shared" si="84"/>
        <v>-1.5</v>
      </c>
    </row>
    <row r="123" spans="1:98" ht="15.75" x14ac:dyDescent="0.25">
      <c r="A123" s="14">
        <v>23</v>
      </c>
      <c r="B123" s="15" t="s">
        <v>133</v>
      </c>
      <c r="C123" s="16">
        <v>2</v>
      </c>
      <c r="D123" s="21">
        <v>295.57</v>
      </c>
      <c r="E123" s="21"/>
      <c r="F123" s="18"/>
      <c r="G123" s="18"/>
      <c r="H123" s="18"/>
      <c r="I123" s="18"/>
      <c r="J123" s="61" t="str">
        <f t="shared" si="87"/>
        <v>0</v>
      </c>
      <c r="K123" s="61" t="str">
        <f t="shared" si="88"/>
        <v>0</v>
      </c>
      <c r="L123" s="18"/>
      <c r="M123" s="18"/>
      <c r="N123" s="18"/>
      <c r="O123" s="18"/>
      <c r="P123" s="61" t="str">
        <f t="shared" si="45"/>
        <v>0</v>
      </c>
      <c r="Q123" s="61" t="str">
        <f t="shared" si="46"/>
        <v>0</v>
      </c>
      <c r="R123" s="20">
        <v>0.26</v>
      </c>
      <c r="S123" s="20">
        <f t="shared" si="67"/>
        <v>76.848200000000006</v>
      </c>
      <c r="T123" s="24" t="e">
        <f t="shared" si="68"/>
        <v>#REF!</v>
      </c>
      <c r="U123" s="24"/>
      <c r="V123" s="61" t="e">
        <f t="shared" si="47"/>
        <v>#REF!</v>
      </c>
      <c r="W123" s="61" t="e">
        <f t="shared" si="48"/>
        <v>#REF!</v>
      </c>
      <c r="X123" s="53"/>
      <c r="Y123" s="20"/>
      <c r="Z123" s="20"/>
      <c r="AA123" s="20"/>
      <c r="AB123" s="61" t="str">
        <f t="shared" si="49"/>
        <v>0</v>
      </c>
      <c r="AC123" s="61" t="str">
        <f t="shared" si="50"/>
        <v>0</v>
      </c>
      <c r="AD123" s="20">
        <v>0.34</v>
      </c>
      <c r="AE123" s="20">
        <f t="shared" si="69"/>
        <v>100.49380000000001</v>
      </c>
      <c r="AF123" s="24" t="e">
        <f t="shared" si="70"/>
        <v>#REF!</v>
      </c>
      <c r="AG123" s="24"/>
      <c r="AH123" s="61" t="e">
        <f t="shared" si="51"/>
        <v>#REF!</v>
      </c>
      <c r="AI123" s="61" t="e">
        <f t="shared" si="52"/>
        <v>#REF!</v>
      </c>
      <c r="AJ123" s="20">
        <v>0.05</v>
      </c>
      <c r="AK123" s="20">
        <f t="shared" si="71"/>
        <v>14.778500000000001</v>
      </c>
      <c r="AL123" s="24"/>
      <c r="AM123" s="20"/>
      <c r="AN123" s="61">
        <f t="shared" si="53"/>
        <v>14.778500000000001</v>
      </c>
      <c r="AO123" s="61" t="str">
        <f t="shared" si="54"/>
        <v>0</v>
      </c>
      <c r="AP123" s="20">
        <v>0.03</v>
      </c>
      <c r="AQ123" s="20">
        <f t="shared" si="72"/>
        <v>8.8670999999999989</v>
      </c>
      <c r="AR123" s="20"/>
      <c r="AS123" s="20"/>
      <c r="AT123" s="61">
        <f t="shared" si="55"/>
        <v>8.8670999999999989</v>
      </c>
      <c r="AU123" s="61" t="str">
        <f t="shared" si="56"/>
        <v>0</v>
      </c>
      <c r="AV123" s="20">
        <v>0.04</v>
      </c>
      <c r="AW123" s="20">
        <f t="shared" si="73"/>
        <v>11.822799999999999</v>
      </c>
      <c r="AX123" s="24" t="e">
        <f t="shared" si="74"/>
        <v>#REF!</v>
      </c>
      <c r="AY123" s="24"/>
      <c r="AZ123" s="61" t="e">
        <f t="shared" si="75"/>
        <v>#REF!</v>
      </c>
      <c r="BA123" s="61" t="e">
        <f t="shared" si="76"/>
        <v>#REF!</v>
      </c>
      <c r="BB123" s="20">
        <v>0.8</v>
      </c>
      <c r="BC123" s="20">
        <f t="shared" si="77"/>
        <v>236.45600000000002</v>
      </c>
      <c r="BD123" s="20">
        <v>478.79999999999995</v>
      </c>
      <c r="BE123" s="20"/>
      <c r="BF123" s="61" t="str">
        <f t="shared" si="57"/>
        <v>0</v>
      </c>
      <c r="BG123" s="61">
        <f t="shared" si="58"/>
        <v>-242.34399999999994</v>
      </c>
      <c r="BH123" s="20"/>
      <c r="BI123" s="20"/>
      <c r="BJ123" s="20">
        <v>0</v>
      </c>
      <c r="BK123" s="20"/>
      <c r="BL123" s="61" t="str">
        <f t="shared" si="59"/>
        <v>0</v>
      </c>
      <c r="BM123" s="61" t="str">
        <f t="shared" si="60"/>
        <v>0</v>
      </c>
      <c r="BN123" s="20">
        <v>0.44</v>
      </c>
      <c r="BO123" s="20">
        <f t="shared" si="78"/>
        <v>130.05080000000001</v>
      </c>
      <c r="BP123" s="20">
        <f t="shared" si="79"/>
        <v>-242.34399999999994</v>
      </c>
      <c r="BQ123" s="20">
        <f t="shared" si="80"/>
        <v>-112.29319999999993</v>
      </c>
      <c r="BR123" s="20"/>
      <c r="BS123" s="20">
        <f t="shared" si="81"/>
        <v>-112.29319999999993</v>
      </c>
      <c r="BT123" s="61">
        <f t="shared" si="85"/>
        <v>0</v>
      </c>
      <c r="BU123" s="61" t="str">
        <f t="shared" si="82"/>
        <v>0</v>
      </c>
      <c r="BV123" s="61">
        <f t="shared" si="86"/>
        <v>-112.29319999999993</v>
      </c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61" t="str">
        <f t="shared" si="61"/>
        <v>0</v>
      </c>
      <c r="CL123" s="61" t="str">
        <f t="shared" si="62"/>
        <v>0</v>
      </c>
      <c r="CM123" s="20"/>
      <c r="CN123" s="20"/>
      <c r="CO123" s="20"/>
      <c r="CP123" s="20"/>
      <c r="CQ123" s="61" t="str">
        <f t="shared" si="63"/>
        <v>0</v>
      </c>
      <c r="CR123" s="24">
        <f t="shared" si="83"/>
        <v>1.9600000000000002</v>
      </c>
      <c r="CS123" s="24">
        <v>3.11</v>
      </c>
      <c r="CT123" s="71">
        <f t="shared" si="84"/>
        <v>58.673469387755091</v>
      </c>
    </row>
    <row r="124" spans="1:98" ht="27.75" customHeight="1" x14ac:dyDescent="0.25">
      <c r="A124" s="14">
        <v>24</v>
      </c>
      <c r="B124" s="30" t="s">
        <v>446</v>
      </c>
      <c r="C124" s="16">
        <v>2</v>
      </c>
      <c r="D124" s="21">
        <v>646.70000000000005</v>
      </c>
      <c r="E124" s="21"/>
      <c r="F124" s="18"/>
      <c r="G124" s="18"/>
      <c r="H124" s="18"/>
      <c r="I124" s="18"/>
      <c r="J124" s="61" t="str">
        <f t="shared" si="87"/>
        <v>0</v>
      </c>
      <c r="K124" s="61" t="str">
        <f t="shared" si="88"/>
        <v>0</v>
      </c>
      <c r="L124" s="18"/>
      <c r="M124" s="18"/>
      <c r="N124" s="18"/>
      <c r="O124" s="18"/>
      <c r="P124" s="61" t="str">
        <f t="shared" si="45"/>
        <v>0</v>
      </c>
      <c r="Q124" s="61" t="str">
        <f t="shared" si="46"/>
        <v>0</v>
      </c>
      <c r="R124" s="20">
        <v>0.27</v>
      </c>
      <c r="S124" s="20">
        <f t="shared" si="67"/>
        <v>174.60900000000004</v>
      </c>
      <c r="T124" s="24" t="e">
        <f t="shared" si="68"/>
        <v>#REF!</v>
      </c>
      <c r="U124" s="24"/>
      <c r="V124" s="61" t="e">
        <f t="shared" si="47"/>
        <v>#REF!</v>
      </c>
      <c r="W124" s="61" t="e">
        <f t="shared" si="48"/>
        <v>#REF!</v>
      </c>
      <c r="X124" s="53"/>
      <c r="Y124" s="20"/>
      <c r="Z124" s="20"/>
      <c r="AA124" s="20"/>
      <c r="AB124" s="61" t="str">
        <f t="shared" si="49"/>
        <v>0</v>
      </c>
      <c r="AC124" s="61" t="str">
        <f t="shared" si="50"/>
        <v>0</v>
      </c>
      <c r="AD124" s="20">
        <v>0.41</v>
      </c>
      <c r="AE124" s="20">
        <f t="shared" si="69"/>
        <v>265.14699999999999</v>
      </c>
      <c r="AF124" s="24" t="e">
        <f t="shared" si="70"/>
        <v>#REF!</v>
      </c>
      <c r="AG124" s="24"/>
      <c r="AH124" s="61" t="e">
        <f t="shared" si="51"/>
        <v>#REF!</v>
      </c>
      <c r="AI124" s="61" t="e">
        <f t="shared" si="52"/>
        <v>#REF!</v>
      </c>
      <c r="AJ124" s="20">
        <v>0.03</v>
      </c>
      <c r="AK124" s="20">
        <f t="shared" si="71"/>
        <v>19.401</v>
      </c>
      <c r="AL124" s="24"/>
      <c r="AM124" s="20"/>
      <c r="AN124" s="61">
        <f t="shared" si="53"/>
        <v>19.401</v>
      </c>
      <c r="AO124" s="61" t="str">
        <f t="shared" si="54"/>
        <v>0</v>
      </c>
      <c r="AP124" s="20">
        <v>0.02</v>
      </c>
      <c r="AQ124" s="20">
        <f t="shared" si="72"/>
        <v>12.934000000000001</v>
      </c>
      <c r="AR124" s="20"/>
      <c r="AS124" s="20"/>
      <c r="AT124" s="61">
        <f t="shared" si="55"/>
        <v>12.934000000000001</v>
      </c>
      <c r="AU124" s="61" t="str">
        <f t="shared" si="56"/>
        <v>0</v>
      </c>
      <c r="AV124" s="20">
        <v>0.02</v>
      </c>
      <c r="AW124" s="20">
        <f t="shared" si="73"/>
        <v>12.934000000000001</v>
      </c>
      <c r="AX124" s="24" t="e">
        <f t="shared" si="74"/>
        <v>#REF!</v>
      </c>
      <c r="AY124" s="24"/>
      <c r="AZ124" s="61" t="e">
        <f t="shared" si="75"/>
        <v>#REF!</v>
      </c>
      <c r="BA124" s="61" t="e">
        <f t="shared" si="76"/>
        <v>#REF!</v>
      </c>
      <c r="BB124" s="20">
        <v>0.38</v>
      </c>
      <c r="BC124" s="20">
        <f t="shared" si="77"/>
        <v>245.74600000000001</v>
      </c>
      <c r="BD124" s="20">
        <v>6333.3690995260667</v>
      </c>
      <c r="BE124" s="20"/>
      <c r="BF124" s="61" t="str">
        <f t="shared" si="57"/>
        <v>0</v>
      </c>
      <c r="BG124" s="61">
        <f t="shared" si="58"/>
        <v>-6087.6230995260667</v>
      </c>
      <c r="BH124" s="20"/>
      <c r="BI124" s="20"/>
      <c r="BJ124" s="20">
        <v>0</v>
      </c>
      <c r="BK124" s="20"/>
      <c r="BL124" s="61" t="str">
        <f t="shared" si="59"/>
        <v>0</v>
      </c>
      <c r="BM124" s="61" t="str">
        <f t="shared" si="60"/>
        <v>0</v>
      </c>
      <c r="BN124" s="20">
        <v>0.82</v>
      </c>
      <c r="BO124" s="20">
        <f t="shared" si="78"/>
        <v>530.29399999999998</v>
      </c>
      <c r="BP124" s="20">
        <f t="shared" si="79"/>
        <v>-6087.6230995260667</v>
      </c>
      <c r="BQ124" s="20">
        <f t="shared" si="80"/>
        <v>-5557.3290995260668</v>
      </c>
      <c r="BR124" s="20"/>
      <c r="BS124" s="20">
        <f t="shared" si="81"/>
        <v>-5557.3290995260668</v>
      </c>
      <c r="BT124" s="61">
        <f t="shared" si="85"/>
        <v>0</v>
      </c>
      <c r="BU124" s="61" t="str">
        <f t="shared" si="82"/>
        <v>0</v>
      </c>
      <c r="BV124" s="61">
        <f t="shared" si="86"/>
        <v>-5557.3290995260668</v>
      </c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61" t="str">
        <f t="shared" si="61"/>
        <v>0</v>
      </c>
      <c r="CL124" s="61" t="str">
        <f t="shared" si="62"/>
        <v>0</v>
      </c>
      <c r="CM124" s="20"/>
      <c r="CN124" s="20"/>
      <c r="CO124" s="20"/>
      <c r="CP124" s="20"/>
      <c r="CQ124" s="61" t="str">
        <f t="shared" si="63"/>
        <v>0</v>
      </c>
      <c r="CR124" s="24">
        <f t="shared" si="83"/>
        <v>1.9499999999999997</v>
      </c>
      <c r="CS124" s="24">
        <v>9.65</v>
      </c>
      <c r="CT124" s="71">
        <f t="shared" si="84"/>
        <v>394.87179487179498</v>
      </c>
    </row>
    <row r="125" spans="1:98" ht="15.75" x14ac:dyDescent="0.25">
      <c r="A125" s="14">
        <v>25</v>
      </c>
      <c r="B125" s="15" t="s">
        <v>134</v>
      </c>
      <c r="C125" s="16">
        <v>2</v>
      </c>
      <c r="D125" s="21">
        <v>279.22000000000003</v>
      </c>
      <c r="E125" s="21"/>
      <c r="F125" s="18"/>
      <c r="G125" s="18"/>
      <c r="H125" s="18"/>
      <c r="I125" s="18"/>
      <c r="J125" s="61" t="str">
        <f t="shared" si="87"/>
        <v>0</v>
      </c>
      <c r="K125" s="61" t="str">
        <f t="shared" si="88"/>
        <v>0</v>
      </c>
      <c r="L125" s="18"/>
      <c r="M125" s="18"/>
      <c r="N125" s="18"/>
      <c r="O125" s="18"/>
      <c r="P125" s="61" t="str">
        <f t="shared" si="45"/>
        <v>0</v>
      </c>
      <c r="Q125" s="61" t="str">
        <f t="shared" si="46"/>
        <v>0</v>
      </c>
      <c r="R125" s="20">
        <v>0.32</v>
      </c>
      <c r="S125" s="20">
        <f t="shared" si="67"/>
        <v>89.350400000000008</v>
      </c>
      <c r="T125" s="24" t="e">
        <f t="shared" si="68"/>
        <v>#REF!</v>
      </c>
      <c r="U125" s="24"/>
      <c r="V125" s="61" t="e">
        <f t="shared" si="47"/>
        <v>#REF!</v>
      </c>
      <c r="W125" s="61" t="e">
        <f t="shared" si="48"/>
        <v>#REF!</v>
      </c>
      <c r="X125" s="53"/>
      <c r="Y125" s="20"/>
      <c r="Z125" s="20"/>
      <c r="AA125" s="20"/>
      <c r="AB125" s="61" t="str">
        <f t="shared" si="49"/>
        <v>0</v>
      </c>
      <c r="AC125" s="61" t="str">
        <f t="shared" si="50"/>
        <v>0</v>
      </c>
      <c r="AD125" s="20">
        <v>0.36</v>
      </c>
      <c r="AE125" s="20">
        <f t="shared" si="69"/>
        <v>100.51920000000001</v>
      </c>
      <c r="AF125" s="24" t="e">
        <f t="shared" si="70"/>
        <v>#REF!</v>
      </c>
      <c r="AG125" s="24"/>
      <c r="AH125" s="61" t="e">
        <f t="shared" si="51"/>
        <v>#REF!</v>
      </c>
      <c r="AI125" s="61" t="e">
        <f t="shared" si="52"/>
        <v>#REF!</v>
      </c>
      <c r="AJ125" s="20">
        <v>0.04</v>
      </c>
      <c r="AK125" s="20">
        <f t="shared" si="71"/>
        <v>11.168800000000001</v>
      </c>
      <c r="AL125" s="24"/>
      <c r="AM125" s="20"/>
      <c r="AN125" s="61">
        <f t="shared" si="53"/>
        <v>11.168800000000001</v>
      </c>
      <c r="AO125" s="61" t="str">
        <f t="shared" si="54"/>
        <v>0</v>
      </c>
      <c r="AP125" s="20">
        <v>0.02</v>
      </c>
      <c r="AQ125" s="20">
        <f t="shared" si="72"/>
        <v>5.5844000000000005</v>
      </c>
      <c r="AR125" s="20"/>
      <c r="AS125" s="20"/>
      <c r="AT125" s="61">
        <f t="shared" si="55"/>
        <v>5.5844000000000005</v>
      </c>
      <c r="AU125" s="61" t="str">
        <f t="shared" si="56"/>
        <v>0</v>
      </c>
      <c r="AV125" s="20">
        <v>0.04</v>
      </c>
      <c r="AW125" s="20">
        <f t="shared" si="73"/>
        <v>11.168800000000001</v>
      </c>
      <c r="AX125" s="24" t="e">
        <f t="shared" si="74"/>
        <v>#REF!</v>
      </c>
      <c r="AY125" s="24"/>
      <c r="AZ125" s="61" t="e">
        <f t="shared" si="75"/>
        <v>#REF!</v>
      </c>
      <c r="BA125" s="61" t="e">
        <f t="shared" si="76"/>
        <v>#REF!</v>
      </c>
      <c r="BB125" s="20">
        <v>0.54</v>
      </c>
      <c r="BC125" s="20">
        <f t="shared" si="77"/>
        <v>150.77880000000002</v>
      </c>
      <c r="BD125" s="20">
        <v>171.36</v>
      </c>
      <c r="BE125" s="20"/>
      <c r="BF125" s="61" t="str">
        <f t="shared" si="57"/>
        <v>0</v>
      </c>
      <c r="BG125" s="61">
        <f t="shared" si="58"/>
        <v>-20.581199999999995</v>
      </c>
      <c r="BH125" s="20"/>
      <c r="BI125" s="20"/>
      <c r="BJ125" s="20">
        <v>0</v>
      </c>
      <c r="BK125" s="20"/>
      <c r="BL125" s="61" t="str">
        <f t="shared" si="59"/>
        <v>0</v>
      </c>
      <c r="BM125" s="61" t="str">
        <f t="shared" si="60"/>
        <v>0</v>
      </c>
      <c r="BN125" s="20">
        <v>0.64</v>
      </c>
      <c r="BO125" s="20">
        <f t="shared" si="78"/>
        <v>178.70080000000002</v>
      </c>
      <c r="BP125" s="20">
        <f t="shared" si="79"/>
        <v>-20.581199999999995</v>
      </c>
      <c r="BQ125" s="20">
        <f t="shared" si="80"/>
        <v>158.11960000000002</v>
      </c>
      <c r="BR125" s="20"/>
      <c r="BS125" s="20">
        <f t="shared" si="81"/>
        <v>158.11960000000002</v>
      </c>
      <c r="BT125" s="61">
        <f t="shared" si="85"/>
        <v>11601.648000000001</v>
      </c>
      <c r="BU125" s="61" t="str">
        <f t="shared" si="82"/>
        <v>0</v>
      </c>
      <c r="BV125" s="61">
        <f t="shared" si="86"/>
        <v>-11443.528400000001</v>
      </c>
      <c r="BW125" s="20"/>
      <c r="BX125" s="20"/>
      <c r="BY125" s="20"/>
      <c r="BZ125" s="20"/>
      <c r="CA125" s="20"/>
      <c r="CB125" s="20"/>
      <c r="CC125" s="20"/>
      <c r="CD125" s="20"/>
      <c r="CE125" s="20"/>
      <c r="CF125" s="20">
        <f>9668.04*1.2</f>
        <v>11601.648000000001</v>
      </c>
      <c r="CG125" s="20"/>
      <c r="CH125" s="20"/>
      <c r="CI125" s="20"/>
      <c r="CJ125" s="20"/>
      <c r="CK125" s="61" t="str">
        <f t="shared" si="61"/>
        <v>0</v>
      </c>
      <c r="CL125" s="61" t="str">
        <f t="shared" si="62"/>
        <v>0</v>
      </c>
      <c r="CM125" s="20"/>
      <c r="CN125" s="20"/>
      <c r="CO125" s="20"/>
      <c r="CP125" s="20"/>
      <c r="CQ125" s="61" t="str">
        <f t="shared" si="63"/>
        <v>0</v>
      </c>
      <c r="CR125" s="24">
        <f t="shared" si="83"/>
        <v>1.96</v>
      </c>
      <c r="CS125" s="24">
        <v>2.89</v>
      </c>
      <c r="CT125" s="71">
        <f t="shared" si="84"/>
        <v>47.448979591836746</v>
      </c>
    </row>
    <row r="126" spans="1:98" ht="25.5" x14ac:dyDescent="0.25">
      <c r="A126" s="14">
        <v>26</v>
      </c>
      <c r="B126" s="15" t="s">
        <v>135</v>
      </c>
      <c r="C126" s="16">
        <v>2</v>
      </c>
      <c r="D126" s="21">
        <v>265.5</v>
      </c>
      <c r="E126" s="21"/>
      <c r="F126" s="18"/>
      <c r="G126" s="18"/>
      <c r="H126" s="18"/>
      <c r="I126" s="18"/>
      <c r="J126" s="61" t="str">
        <f t="shared" si="87"/>
        <v>0</v>
      </c>
      <c r="K126" s="61" t="str">
        <f t="shared" si="88"/>
        <v>0</v>
      </c>
      <c r="L126" s="18"/>
      <c r="M126" s="18"/>
      <c r="N126" s="18"/>
      <c r="O126" s="18"/>
      <c r="P126" s="61" t="str">
        <f t="shared" si="45"/>
        <v>0</v>
      </c>
      <c r="Q126" s="61" t="str">
        <f t="shared" si="46"/>
        <v>0</v>
      </c>
      <c r="R126" s="20">
        <v>0.33</v>
      </c>
      <c r="S126" s="20">
        <f t="shared" si="67"/>
        <v>87.615000000000009</v>
      </c>
      <c r="T126" s="24" t="e">
        <f t="shared" si="68"/>
        <v>#REF!</v>
      </c>
      <c r="U126" s="24"/>
      <c r="V126" s="61" t="e">
        <f t="shared" si="47"/>
        <v>#REF!</v>
      </c>
      <c r="W126" s="61" t="e">
        <f t="shared" si="48"/>
        <v>#REF!</v>
      </c>
      <c r="X126" s="53"/>
      <c r="Y126" s="20"/>
      <c r="Z126" s="20"/>
      <c r="AA126" s="20"/>
      <c r="AB126" s="61" t="str">
        <f t="shared" si="49"/>
        <v>0</v>
      </c>
      <c r="AC126" s="61" t="str">
        <f t="shared" si="50"/>
        <v>0</v>
      </c>
      <c r="AD126" s="20">
        <v>0.28999999999999998</v>
      </c>
      <c r="AE126" s="20">
        <f t="shared" si="69"/>
        <v>76.99499999999999</v>
      </c>
      <c r="AF126" s="24" t="e">
        <f t="shared" si="70"/>
        <v>#REF!</v>
      </c>
      <c r="AG126" s="24"/>
      <c r="AH126" s="61" t="e">
        <f t="shared" si="51"/>
        <v>#REF!</v>
      </c>
      <c r="AI126" s="61" t="e">
        <f t="shared" si="52"/>
        <v>#REF!</v>
      </c>
      <c r="AJ126" s="20">
        <v>0.05</v>
      </c>
      <c r="AK126" s="20">
        <f t="shared" si="71"/>
        <v>13.275</v>
      </c>
      <c r="AL126" s="24"/>
      <c r="AM126" s="20"/>
      <c r="AN126" s="61">
        <f t="shared" si="53"/>
        <v>13.275</v>
      </c>
      <c r="AO126" s="61" t="str">
        <f t="shared" si="54"/>
        <v>0</v>
      </c>
      <c r="AP126" s="20">
        <v>0.01</v>
      </c>
      <c r="AQ126" s="20">
        <f t="shared" si="72"/>
        <v>2.6550000000000002</v>
      </c>
      <c r="AR126" s="20"/>
      <c r="AS126" s="20"/>
      <c r="AT126" s="61">
        <f t="shared" si="55"/>
        <v>2.6550000000000002</v>
      </c>
      <c r="AU126" s="61" t="str">
        <f t="shared" si="56"/>
        <v>0</v>
      </c>
      <c r="AV126" s="20">
        <v>0.03</v>
      </c>
      <c r="AW126" s="20">
        <f t="shared" si="73"/>
        <v>7.9649999999999999</v>
      </c>
      <c r="AX126" s="24" t="e">
        <f t="shared" si="74"/>
        <v>#REF!</v>
      </c>
      <c r="AY126" s="24"/>
      <c r="AZ126" s="61" t="e">
        <f t="shared" si="75"/>
        <v>#REF!</v>
      </c>
      <c r="BA126" s="61" t="e">
        <f t="shared" si="76"/>
        <v>#REF!</v>
      </c>
      <c r="BB126" s="20">
        <v>0.22</v>
      </c>
      <c r="BC126" s="20">
        <f t="shared" si="77"/>
        <v>58.410000000000004</v>
      </c>
      <c r="BD126" s="20">
        <v>47.04</v>
      </c>
      <c r="BE126" s="20"/>
      <c r="BF126" s="61">
        <f t="shared" si="57"/>
        <v>11.370000000000005</v>
      </c>
      <c r="BG126" s="61" t="str">
        <f t="shared" si="58"/>
        <v>0</v>
      </c>
      <c r="BH126" s="20"/>
      <c r="BI126" s="20"/>
      <c r="BJ126" s="20">
        <v>0</v>
      </c>
      <c r="BK126" s="20"/>
      <c r="BL126" s="61" t="str">
        <f t="shared" si="59"/>
        <v>0</v>
      </c>
      <c r="BM126" s="61" t="str">
        <f t="shared" si="60"/>
        <v>0</v>
      </c>
      <c r="BN126" s="20">
        <v>1.07</v>
      </c>
      <c r="BO126" s="20">
        <f t="shared" si="78"/>
        <v>284.08500000000004</v>
      </c>
      <c r="BP126" s="20">
        <f t="shared" si="79"/>
        <v>11.370000000000005</v>
      </c>
      <c r="BQ126" s="20">
        <f t="shared" si="80"/>
        <v>295.45500000000004</v>
      </c>
      <c r="BR126" s="20"/>
      <c r="BS126" s="20">
        <f t="shared" si="81"/>
        <v>295.45500000000004</v>
      </c>
      <c r="BT126" s="61">
        <f t="shared" si="85"/>
        <v>7946.4</v>
      </c>
      <c r="BU126" s="61" t="str">
        <f t="shared" si="82"/>
        <v>0</v>
      </c>
      <c r="BV126" s="61">
        <f t="shared" si="86"/>
        <v>-7650.9449999999997</v>
      </c>
      <c r="BW126" s="20"/>
      <c r="BX126" s="20"/>
      <c r="BY126" s="20"/>
      <c r="BZ126" s="20"/>
      <c r="CA126" s="20"/>
      <c r="CB126" s="20"/>
      <c r="CC126" s="20">
        <f>6622*1.2</f>
        <v>7946.4</v>
      </c>
      <c r="CD126" s="20"/>
      <c r="CE126" s="20"/>
      <c r="CF126" s="20"/>
      <c r="CG126" s="20"/>
      <c r="CH126" s="20"/>
      <c r="CI126" s="20"/>
      <c r="CJ126" s="20"/>
      <c r="CK126" s="61" t="str">
        <f t="shared" si="61"/>
        <v>0</v>
      </c>
      <c r="CL126" s="61" t="str">
        <f t="shared" si="62"/>
        <v>0</v>
      </c>
      <c r="CM126" s="20"/>
      <c r="CN126" s="20"/>
      <c r="CO126" s="20"/>
      <c r="CP126" s="20"/>
      <c r="CQ126" s="61" t="str">
        <f t="shared" si="63"/>
        <v>0</v>
      </c>
      <c r="CR126" s="24">
        <f t="shared" si="83"/>
        <v>2</v>
      </c>
      <c r="CS126" s="24">
        <v>2.84</v>
      </c>
      <c r="CT126" s="71">
        <f t="shared" si="84"/>
        <v>42</v>
      </c>
    </row>
    <row r="127" spans="1:98" ht="15.75" x14ac:dyDescent="0.25">
      <c r="A127" s="14">
        <v>27</v>
      </c>
      <c r="B127" s="15" t="s">
        <v>136</v>
      </c>
      <c r="C127" s="16">
        <v>2</v>
      </c>
      <c r="D127" s="21">
        <v>465</v>
      </c>
      <c r="E127" s="21"/>
      <c r="F127" s="18"/>
      <c r="G127" s="18"/>
      <c r="H127" s="18"/>
      <c r="I127" s="18"/>
      <c r="J127" s="61" t="str">
        <f t="shared" si="87"/>
        <v>0</v>
      </c>
      <c r="K127" s="61" t="str">
        <f t="shared" si="88"/>
        <v>0</v>
      </c>
      <c r="L127" s="18"/>
      <c r="M127" s="18"/>
      <c r="N127" s="18"/>
      <c r="O127" s="18"/>
      <c r="P127" s="61" t="str">
        <f t="shared" si="45"/>
        <v>0</v>
      </c>
      <c r="Q127" s="61" t="str">
        <f t="shared" si="46"/>
        <v>0</v>
      </c>
      <c r="R127" s="20">
        <v>0.18</v>
      </c>
      <c r="S127" s="20">
        <f t="shared" si="67"/>
        <v>83.7</v>
      </c>
      <c r="T127" s="24" t="e">
        <f t="shared" si="68"/>
        <v>#REF!</v>
      </c>
      <c r="U127" s="24"/>
      <c r="V127" s="61" t="e">
        <f t="shared" si="47"/>
        <v>#REF!</v>
      </c>
      <c r="W127" s="61" t="e">
        <f t="shared" si="48"/>
        <v>#REF!</v>
      </c>
      <c r="X127" s="53"/>
      <c r="Y127" s="20"/>
      <c r="Z127" s="20"/>
      <c r="AA127" s="20"/>
      <c r="AB127" s="61" t="str">
        <f t="shared" si="49"/>
        <v>0</v>
      </c>
      <c r="AC127" s="61" t="str">
        <f t="shared" si="50"/>
        <v>0</v>
      </c>
      <c r="AD127" s="20">
        <v>0.36</v>
      </c>
      <c r="AE127" s="20">
        <f t="shared" si="69"/>
        <v>167.4</v>
      </c>
      <c r="AF127" s="24" t="e">
        <f t="shared" si="70"/>
        <v>#REF!</v>
      </c>
      <c r="AG127" s="24"/>
      <c r="AH127" s="61" t="e">
        <f t="shared" si="51"/>
        <v>#REF!</v>
      </c>
      <c r="AI127" s="61" t="e">
        <f t="shared" si="52"/>
        <v>#REF!</v>
      </c>
      <c r="AJ127" s="20">
        <v>0.03</v>
      </c>
      <c r="AK127" s="20">
        <f t="shared" si="71"/>
        <v>13.95</v>
      </c>
      <c r="AL127" s="24"/>
      <c r="AM127" s="20"/>
      <c r="AN127" s="61">
        <f t="shared" si="53"/>
        <v>13.95</v>
      </c>
      <c r="AO127" s="61" t="str">
        <f t="shared" si="54"/>
        <v>0</v>
      </c>
      <c r="AP127" s="20">
        <v>0.03</v>
      </c>
      <c r="AQ127" s="20">
        <f t="shared" si="72"/>
        <v>13.95</v>
      </c>
      <c r="AR127" s="20"/>
      <c r="AS127" s="20"/>
      <c r="AT127" s="61">
        <f t="shared" si="55"/>
        <v>13.95</v>
      </c>
      <c r="AU127" s="61" t="str">
        <f t="shared" si="56"/>
        <v>0</v>
      </c>
      <c r="AV127" s="20">
        <v>0.02</v>
      </c>
      <c r="AW127" s="20">
        <f t="shared" si="73"/>
        <v>9.3000000000000007</v>
      </c>
      <c r="AX127" s="24" t="e">
        <f t="shared" si="74"/>
        <v>#REF!</v>
      </c>
      <c r="AY127" s="24"/>
      <c r="AZ127" s="61" t="e">
        <f t="shared" si="75"/>
        <v>#REF!</v>
      </c>
      <c r="BA127" s="61" t="e">
        <f t="shared" si="76"/>
        <v>#REF!</v>
      </c>
      <c r="BB127" s="20">
        <v>0.03</v>
      </c>
      <c r="BC127" s="20">
        <f t="shared" si="77"/>
        <v>13.95</v>
      </c>
      <c r="BD127" s="20">
        <v>0</v>
      </c>
      <c r="BE127" s="20"/>
      <c r="BF127" s="61">
        <f t="shared" si="57"/>
        <v>13.95</v>
      </c>
      <c r="BG127" s="61" t="str">
        <f t="shared" si="58"/>
        <v>0</v>
      </c>
      <c r="BH127" s="20"/>
      <c r="BI127" s="20"/>
      <c r="BJ127" s="20">
        <v>0</v>
      </c>
      <c r="BK127" s="20"/>
      <c r="BL127" s="61" t="str">
        <f t="shared" si="59"/>
        <v>0</v>
      </c>
      <c r="BM127" s="61" t="str">
        <f t="shared" si="60"/>
        <v>0</v>
      </c>
      <c r="BN127" s="20">
        <v>1.1200000000000001</v>
      </c>
      <c r="BO127" s="20">
        <f t="shared" si="78"/>
        <v>520.80000000000007</v>
      </c>
      <c r="BP127" s="20">
        <f t="shared" si="79"/>
        <v>13.95</v>
      </c>
      <c r="BQ127" s="20">
        <f t="shared" si="80"/>
        <v>534.75000000000011</v>
      </c>
      <c r="BR127" s="20"/>
      <c r="BS127" s="20">
        <f t="shared" si="81"/>
        <v>534.75000000000011</v>
      </c>
      <c r="BT127" s="61">
        <f t="shared" si="85"/>
        <v>0</v>
      </c>
      <c r="BU127" s="61">
        <f t="shared" si="82"/>
        <v>534.75000000000011</v>
      </c>
      <c r="BV127" s="61" t="str">
        <f t="shared" si="86"/>
        <v>0</v>
      </c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61" t="str">
        <f t="shared" si="61"/>
        <v>0</v>
      </c>
      <c r="CL127" s="61" t="str">
        <f t="shared" si="62"/>
        <v>0</v>
      </c>
      <c r="CM127" s="20"/>
      <c r="CN127" s="20"/>
      <c r="CO127" s="20"/>
      <c r="CP127" s="20"/>
      <c r="CQ127" s="61" t="str">
        <f t="shared" si="63"/>
        <v>0</v>
      </c>
      <c r="CR127" s="24">
        <f t="shared" si="83"/>
        <v>1.7700000000000002</v>
      </c>
      <c r="CS127" s="24">
        <v>2.0299999999999998</v>
      </c>
      <c r="CT127" s="71">
        <f t="shared" si="84"/>
        <v>14.689265536723141</v>
      </c>
    </row>
    <row r="128" spans="1:98" ht="15.75" x14ac:dyDescent="0.25">
      <c r="A128" s="14">
        <v>28</v>
      </c>
      <c r="B128" s="15" t="s">
        <v>137</v>
      </c>
      <c r="C128" s="16">
        <v>2</v>
      </c>
      <c r="D128" s="21">
        <v>188.7</v>
      </c>
      <c r="E128" s="21"/>
      <c r="F128" s="18"/>
      <c r="G128" s="18"/>
      <c r="H128" s="18"/>
      <c r="I128" s="18"/>
      <c r="J128" s="61" t="str">
        <f t="shared" si="87"/>
        <v>0</v>
      </c>
      <c r="K128" s="61" t="str">
        <f t="shared" si="88"/>
        <v>0</v>
      </c>
      <c r="L128" s="18"/>
      <c r="M128" s="18"/>
      <c r="N128" s="18"/>
      <c r="O128" s="18"/>
      <c r="P128" s="61" t="str">
        <f t="shared" si="45"/>
        <v>0</v>
      </c>
      <c r="Q128" s="61" t="str">
        <f t="shared" si="46"/>
        <v>0</v>
      </c>
      <c r="R128" s="20">
        <v>0.31</v>
      </c>
      <c r="S128" s="20">
        <f t="shared" si="67"/>
        <v>58.496999999999993</v>
      </c>
      <c r="T128" s="24" t="e">
        <f t="shared" si="68"/>
        <v>#REF!</v>
      </c>
      <c r="U128" s="24"/>
      <c r="V128" s="61" t="e">
        <f t="shared" si="47"/>
        <v>#REF!</v>
      </c>
      <c r="W128" s="61" t="e">
        <f t="shared" si="48"/>
        <v>#REF!</v>
      </c>
      <c r="X128" s="53"/>
      <c r="Y128" s="20"/>
      <c r="Z128" s="20"/>
      <c r="AA128" s="20"/>
      <c r="AB128" s="61" t="str">
        <f t="shared" si="49"/>
        <v>0</v>
      </c>
      <c r="AC128" s="61" t="str">
        <f t="shared" si="50"/>
        <v>0</v>
      </c>
      <c r="AD128" s="20">
        <v>0.19</v>
      </c>
      <c r="AE128" s="20">
        <f t="shared" si="69"/>
        <v>35.853000000000002</v>
      </c>
      <c r="AF128" s="24" t="e">
        <f t="shared" si="70"/>
        <v>#REF!</v>
      </c>
      <c r="AG128" s="24"/>
      <c r="AH128" s="61" t="e">
        <f t="shared" si="51"/>
        <v>#REF!</v>
      </c>
      <c r="AI128" s="61" t="e">
        <f t="shared" si="52"/>
        <v>#REF!</v>
      </c>
      <c r="AJ128" s="20">
        <v>0.04</v>
      </c>
      <c r="AK128" s="20">
        <f t="shared" si="71"/>
        <v>7.548</v>
      </c>
      <c r="AL128" s="24"/>
      <c r="AM128" s="20"/>
      <c r="AN128" s="61">
        <f t="shared" si="53"/>
        <v>7.548</v>
      </c>
      <c r="AO128" s="61" t="str">
        <f t="shared" si="54"/>
        <v>0</v>
      </c>
      <c r="AP128" s="20">
        <v>0.02</v>
      </c>
      <c r="AQ128" s="20">
        <f t="shared" si="72"/>
        <v>3.774</v>
      </c>
      <c r="AR128" s="20"/>
      <c r="AS128" s="20"/>
      <c r="AT128" s="61">
        <f t="shared" si="55"/>
        <v>3.774</v>
      </c>
      <c r="AU128" s="61" t="str">
        <f t="shared" si="56"/>
        <v>0</v>
      </c>
      <c r="AV128" s="20">
        <v>0.08</v>
      </c>
      <c r="AW128" s="20">
        <f t="shared" si="73"/>
        <v>15.096</v>
      </c>
      <c r="AX128" s="24" t="e">
        <f t="shared" si="74"/>
        <v>#REF!</v>
      </c>
      <c r="AY128" s="24"/>
      <c r="AZ128" s="61" t="e">
        <f t="shared" si="75"/>
        <v>#REF!</v>
      </c>
      <c r="BA128" s="61" t="e">
        <f t="shared" si="76"/>
        <v>#REF!</v>
      </c>
      <c r="BB128" s="20">
        <v>0.1</v>
      </c>
      <c r="BC128" s="20">
        <f t="shared" si="77"/>
        <v>18.87</v>
      </c>
      <c r="BD128" s="20">
        <v>0</v>
      </c>
      <c r="BE128" s="20"/>
      <c r="BF128" s="61">
        <f t="shared" si="57"/>
        <v>18.87</v>
      </c>
      <c r="BG128" s="61" t="str">
        <f t="shared" si="58"/>
        <v>0</v>
      </c>
      <c r="BH128" s="20"/>
      <c r="BI128" s="20"/>
      <c r="BJ128" s="20">
        <v>0</v>
      </c>
      <c r="BK128" s="20"/>
      <c r="BL128" s="61" t="str">
        <f t="shared" si="59"/>
        <v>0</v>
      </c>
      <c r="BM128" s="61" t="str">
        <f t="shared" si="60"/>
        <v>0</v>
      </c>
      <c r="BN128" s="20">
        <v>1.22</v>
      </c>
      <c r="BO128" s="20">
        <f t="shared" si="78"/>
        <v>230.21399999999997</v>
      </c>
      <c r="BP128" s="20">
        <f t="shared" si="79"/>
        <v>18.87</v>
      </c>
      <c r="BQ128" s="20">
        <f t="shared" si="80"/>
        <v>249.08399999999997</v>
      </c>
      <c r="BR128" s="20"/>
      <c r="BS128" s="20">
        <f t="shared" si="81"/>
        <v>249.08399999999997</v>
      </c>
      <c r="BT128" s="61">
        <f t="shared" si="85"/>
        <v>0</v>
      </c>
      <c r="BU128" s="61">
        <f t="shared" si="82"/>
        <v>249.08399999999997</v>
      </c>
      <c r="BV128" s="61" t="str">
        <f t="shared" si="86"/>
        <v>0</v>
      </c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61" t="str">
        <f t="shared" si="61"/>
        <v>0</v>
      </c>
      <c r="CL128" s="61" t="str">
        <f t="shared" si="62"/>
        <v>0</v>
      </c>
      <c r="CM128" s="20"/>
      <c r="CN128" s="20"/>
      <c r="CO128" s="20"/>
      <c r="CP128" s="20"/>
      <c r="CQ128" s="61" t="str">
        <f t="shared" si="63"/>
        <v>0</v>
      </c>
      <c r="CR128" s="24">
        <f t="shared" si="83"/>
        <v>1.96</v>
      </c>
      <c r="CS128" s="24">
        <v>3.31</v>
      </c>
      <c r="CT128" s="71">
        <f t="shared" si="84"/>
        <v>68.877551020408191</v>
      </c>
    </row>
    <row r="129" spans="1:98" ht="15.75" x14ac:dyDescent="0.25">
      <c r="A129" s="14">
        <v>29</v>
      </c>
      <c r="B129" s="15" t="s">
        <v>138</v>
      </c>
      <c r="C129" s="16">
        <v>2</v>
      </c>
      <c r="D129" s="21">
        <v>494.8</v>
      </c>
      <c r="E129" s="21"/>
      <c r="F129" s="18"/>
      <c r="G129" s="18"/>
      <c r="H129" s="18"/>
      <c r="I129" s="18"/>
      <c r="J129" s="61" t="str">
        <f t="shared" si="87"/>
        <v>0</v>
      </c>
      <c r="K129" s="61" t="str">
        <f t="shared" si="88"/>
        <v>0</v>
      </c>
      <c r="L129" s="18"/>
      <c r="M129" s="18"/>
      <c r="N129" s="18"/>
      <c r="O129" s="18"/>
      <c r="P129" s="61" t="str">
        <f t="shared" si="45"/>
        <v>0</v>
      </c>
      <c r="Q129" s="61" t="str">
        <f t="shared" si="46"/>
        <v>0</v>
      </c>
      <c r="R129" s="20">
        <v>0.32</v>
      </c>
      <c r="S129" s="20">
        <f t="shared" si="67"/>
        <v>158.33600000000001</v>
      </c>
      <c r="T129" s="24" t="e">
        <f t="shared" si="68"/>
        <v>#REF!</v>
      </c>
      <c r="U129" s="24"/>
      <c r="V129" s="61" t="e">
        <f t="shared" si="47"/>
        <v>#REF!</v>
      </c>
      <c r="W129" s="61" t="e">
        <f t="shared" si="48"/>
        <v>#REF!</v>
      </c>
      <c r="X129" s="53"/>
      <c r="Y129" s="20"/>
      <c r="Z129" s="20"/>
      <c r="AA129" s="20"/>
      <c r="AB129" s="61" t="str">
        <f t="shared" si="49"/>
        <v>0</v>
      </c>
      <c r="AC129" s="61" t="str">
        <f t="shared" si="50"/>
        <v>0</v>
      </c>
      <c r="AD129" s="20">
        <v>0.42</v>
      </c>
      <c r="AE129" s="20">
        <f t="shared" si="69"/>
        <v>207.816</v>
      </c>
      <c r="AF129" s="24" t="e">
        <f t="shared" si="70"/>
        <v>#REF!</v>
      </c>
      <c r="AG129" s="24"/>
      <c r="AH129" s="61" t="e">
        <f t="shared" si="51"/>
        <v>#REF!</v>
      </c>
      <c r="AI129" s="61" t="e">
        <f t="shared" si="52"/>
        <v>#REF!</v>
      </c>
      <c r="AJ129" s="20">
        <v>7.0000000000000007E-2</v>
      </c>
      <c r="AK129" s="20">
        <f t="shared" si="71"/>
        <v>34.636000000000003</v>
      </c>
      <c r="AL129" s="24"/>
      <c r="AM129" s="20"/>
      <c r="AN129" s="61">
        <f t="shared" si="53"/>
        <v>34.636000000000003</v>
      </c>
      <c r="AO129" s="61" t="str">
        <f t="shared" si="54"/>
        <v>0</v>
      </c>
      <c r="AP129" s="20">
        <v>0.01</v>
      </c>
      <c r="AQ129" s="20">
        <f t="shared" si="72"/>
        <v>4.9480000000000004</v>
      </c>
      <c r="AR129" s="20"/>
      <c r="AS129" s="20"/>
      <c r="AT129" s="61">
        <f t="shared" si="55"/>
        <v>4.9480000000000004</v>
      </c>
      <c r="AU129" s="61" t="str">
        <f t="shared" si="56"/>
        <v>0</v>
      </c>
      <c r="AV129" s="20">
        <v>0.02</v>
      </c>
      <c r="AW129" s="20">
        <f t="shared" si="73"/>
        <v>9.8960000000000008</v>
      </c>
      <c r="AX129" s="24" t="e">
        <f t="shared" si="74"/>
        <v>#REF!</v>
      </c>
      <c r="AY129" s="24"/>
      <c r="AZ129" s="61" t="e">
        <f t="shared" si="75"/>
        <v>#REF!</v>
      </c>
      <c r="BA129" s="61" t="e">
        <f t="shared" si="76"/>
        <v>#REF!</v>
      </c>
      <c r="BB129" s="20">
        <v>0.42</v>
      </c>
      <c r="BC129" s="20">
        <f t="shared" si="77"/>
        <v>207.816</v>
      </c>
      <c r="BD129" s="20">
        <v>107.52</v>
      </c>
      <c r="BE129" s="20"/>
      <c r="BF129" s="61">
        <f t="shared" si="57"/>
        <v>100.29600000000001</v>
      </c>
      <c r="BG129" s="61" t="str">
        <f t="shared" si="58"/>
        <v>0</v>
      </c>
      <c r="BH129" s="20"/>
      <c r="BI129" s="20"/>
      <c r="BJ129" s="20">
        <v>0</v>
      </c>
      <c r="BK129" s="20"/>
      <c r="BL129" s="61" t="str">
        <f t="shared" si="59"/>
        <v>0</v>
      </c>
      <c r="BM129" s="61" t="str">
        <f t="shared" si="60"/>
        <v>0</v>
      </c>
      <c r="BN129" s="20">
        <v>0.72</v>
      </c>
      <c r="BO129" s="20">
        <f t="shared" si="78"/>
        <v>356.25599999999997</v>
      </c>
      <c r="BP129" s="20">
        <f t="shared" si="79"/>
        <v>100.29600000000001</v>
      </c>
      <c r="BQ129" s="20">
        <f t="shared" si="80"/>
        <v>456.55199999999996</v>
      </c>
      <c r="BR129" s="20"/>
      <c r="BS129" s="20">
        <f t="shared" si="81"/>
        <v>456.55199999999996</v>
      </c>
      <c r="BT129" s="61">
        <f t="shared" si="85"/>
        <v>0</v>
      </c>
      <c r="BU129" s="61">
        <f t="shared" si="82"/>
        <v>456.55199999999996</v>
      </c>
      <c r="BV129" s="61" t="str">
        <f t="shared" si="86"/>
        <v>0</v>
      </c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61" t="str">
        <f t="shared" si="61"/>
        <v>0</v>
      </c>
      <c r="CL129" s="61" t="str">
        <f t="shared" si="62"/>
        <v>0</v>
      </c>
      <c r="CM129" s="20"/>
      <c r="CN129" s="20"/>
      <c r="CO129" s="20"/>
      <c r="CP129" s="20"/>
      <c r="CQ129" s="61" t="str">
        <f t="shared" si="63"/>
        <v>0</v>
      </c>
      <c r="CR129" s="24">
        <f t="shared" si="83"/>
        <v>1.98</v>
      </c>
      <c r="CS129" s="24">
        <v>2.37</v>
      </c>
      <c r="CT129" s="71">
        <f t="shared" si="84"/>
        <v>19.696969696969703</v>
      </c>
    </row>
    <row r="130" spans="1:98" ht="15.75" x14ac:dyDescent="0.25">
      <c r="A130" s="14">
        <v>30</v>
      </c>
      <c r="B130" s="15" t="s">
        <v>139</v>
      </c>
      <c r="C130" s="16">
        <v>2</v>
      </c>
      <c r="D130" s="21">
        <v>399.74</v>
      </c>
      <c r="E130" s="21"/>
      <c r="F130" s="18"/>
      <c r="G130" s="18"/>
      <c r="H130" s="18"/>
      <c r="I130" s="18"/>
      <c r="J130" s="61" t="str">
        <f t="shared" si="87"/>
        <v>0</v>
      </c>
      <c r="K130" s="61" t="str">
        <f t="shared" si="88"/>
        <v>0</v>
      </c>
      <c r="L130" s="18"/>
      <c r="M130" s="18"/>
      <c r="N130" s="18"/>
      <c r="O130" s="18"/>
      <c r="P130" s="61" t="str">
        <f t="shared" si="45"/>
        <v>0</v>
      </c>
      <c r="Q130" s="61" t="str">
        <f t="shared" si="46"/>
        <v>0</v>
      </c>
      <c r="R130" s="20">
        <v>0.3</v>
      </c>
      <c r="S130" s="20">
        <f t="shared" si="67"/>
        <v>119.922</v>
      </c>
      <c r="T130" s="24" t="e">
        <f t="shared" si="68"/>
        <v>#REF!</v>
      </c>
      <c r="U130" s="24"/>
      <c r="V130" s="61" t="e">
        <f t="shared" si="47"/>
        <v>#REF!</v>
      </c>
      <c r="W130" s="61" t="e">
        <f t="shared" si="48"/>
        <v>#REF!</v>
      </c>
      <c r="X130" s="53"/>
      <c r="Y130" s="20"/>
      <c r="Z130" s="20"/>
      <c r="AA130" s="20"/>
      <c r="AB130" s="61" t="str">
        <f t="shared" si="49"/>
        <v>0</v>
      </c>
      <c r="AC130" s="61" t="str">
        <f t="shared" si="50"/>
        <v>0</v>
      </c>
      <c r="AD130" s="20">
        <v>0.43</v>
      </c>
      <c r="AE130" s="20">
        <f t="shared" si="69"/>
        <v>171.88820000000001</v>
      </c>
      <c r="AF130" s="24" t="e">
        <f t="shared" si="70"/>
        <v>#REF!</v>
      </c>
      <c r="AG130" s="24"/>
      <c r="AH130" s="61" t="e">
        <f t="shared" si="51"/>
        <v>#REF!</v>
      </c>
      <c r="AI130" s="61" t="e">
        <f t="shared" si="52"/>
        <v>#REF!</v>
      </c>
      <c r="AJ130" s="20">
        <v>0.03</v>
      </c>
      <c r="AK130" s="20">
        <f t="shared" si="71"/>
        <v>11.9922</v>
      </c>
      <c r="AL130" s="24"/>
      <c r="AM130" s="20"/>
      <c r="AN130" s="61">
        <f t="shared" si="53"/>
        <v>11.9922</v>
      </c>
      <c r="AO130" s="61" t="str">
        <f t="shared" si="54"/>
        <v>0</v>
      </c>
      <c r="AP130" s="20">
        <v>0.02</v>
      </c>
      <c r="AQ130" s="20">
        <f t="shared" si="72"/>
        <v>7.9948000000000006</v>
      </c>
      <c r="AR130" s="20"/>
      <c r="AS130" s="20"/>
      <c r="AT130" s="61">
        <f t="shared" si="55"/>
        <v>7.9948000000000006</v>
      </c>
      <c r="AU130" s="61" t="str">
        <f t="shared" si="56"/>
        <v>0</v>
      </c>
      <c r="AV130" s="20">
        <v>0.03</v>
      </c>
      <c r="AW130" s="20">
        <f t="shared" si="73"/>
        <v>11.9922</v>
      </c>
      <c r="AX130" s="24" t="e">
        <f t="shared" si="74"/>
        <v>#REF!</v>
      </c>
      <c r="AY130" s="24"/>
      <c r="AZ130" s="61" t="e">
        <f t="shared" si="75"/>
        <v>#REF!</v>
      </c>
      <c r="BA130" s="61" t="e">
        <f t="shared" si="76"/>
        <v>#REF!</v>
      </c>
      <c r="BB130" s="20">
        <v>0.38</v>
      </c>
      <c r="BC130" s="20">
        <f t="shared" si="77"/>
        <v>151.90120000000002</v>
      </c>
      <c r="BD130" s="20">
        <v>0</v>
      </c>
      <c r="BE130" s="20"/>
      <c r="BF130" s="61">
        <f t="shared" si="57"/>
        <v>151.90120000000002</v>
      </c>
      <c r="BG130" s="61" t="str">
        <f t="shared" si="58"/>
        <v>0</v>
      </c>
      <c r="BH130" s="20"/>
      <c r="BI130" s="20"/>
      <c r="BJ130" s="20">
        <v>0</v>
      </c>
      <c r="BK130" s="20"/>
      <c r="BL130" s="61" t="str">
        <f t="shared" si="59"/>
        <v>0</v>
      </c>
      <c r="BM130" s="61" t="str">
        <f t="shared" si="60"/>
        <v>0</v>
      </c>
      <c r="BN130" s="20">
        <v>0.8</v>
      </c>
      <c r="BO130" s="20">
        <f t="shared" si="78"/>
        <v>319.79200000000003</v>
      </c>
      <c r="BP130" s="20">
        <f t="shared" si="79"/>
        <v>151.90120000000002</v>
      </c>
      <c r="BQ130" s="20">
        <f t="shared" si="80"/>
        <v>471.69320000000005</v>
      </c>
      <c r="BR130" s="20"/>
      <c r="BS130" s="20">
        <f t="shared" si="81"/>
        <v>471.69320000000005</v>
      </c>
      <c r="BT130" s="61">
        <f t="shared" si="85"/>
        <v>8150.387999999999</v>
      </c>
      <c r="BU130" s="61" t="str">
        <f t="shared" si="82"/>
        <v>0</v>
      </c>
      <c r="BV130" s="61">
        <f t="shared" si="86"/>
        <v>-7678.6947999999993</v>
      </c>
      <c r="BW130" s="20"/>
      <c r="BX130" s="20"/>
      <c r="BY130" s="20"/>
      <c r="BZ130" s="20"/>
      <c r="CA130" s="20"/>
      <c r="CB130" s="20"/>
      <c r="CC130" s="20">
        <f>6791.99*1.2</f>
        <v>8150.387999999999</v>
      </c>
      <c r="CD130" s="20"/>
      <c r="CE130" s="20"/>
      <c r="CF130" s="20"/>
      <c r="CG130" s="20"/>
      <c r="CH130" s="20"/>
      <c r="CI130" s="20"/>
      <c r="CJ130" s="20"/>
      <c r="CK130" s="61" t="str">
        <f t="shared" si="61"/>
        <v>0</v>
      </c>
      <c r="CL130" s="61" t="str">
        <f t="shared" si="62"/>
        <v>0</v>
      </c>
      <c r="CM130" s="20"/>
      <c r="CN130" s="20"/>
      <c r="CO130" s="20"/>
      <c r="CP130" s="20"/>
      <c r="CQ130" s="61" t="str">
        <f t="shared" si="63"/>
        <v>0</v>
      </c>
      <c r="CR130" s="24">
        <f t="shared" si="83"/>
        <v>1.99</v>
      </c>
      <c r="CS130" s="24">
        <v>2.89</v>
      </c>
      <c r="CT130" s="71">
        <f t="shared" si="84"/>
        <v>45.226130653266324</v>
      </c>
    </row>
    <row r="131" spans="1:98" ht="15.75" x14ac:dyDescent="0.25">
      <c r="A131" s="14">
        <v>31</v>
      </c>
      <c r="B131" s="15" t="s">
        <v>140</v>
      </c>
      <c r="C131" s="16">
        <v>2</v>
      </c>
      <c r="D131" s="21">
        <v>269.5</v>
      </c>
      <c r="E131" s="21"/>
      <c r="F131" s="18"/>
      <c r="G131" s="18"/>
      <c r="H131" s="18"/>
      <c r="I131" s="18"/>
      <c r="J131" s="61" t="str">
        <f t="shared" si="87"/>
        <v>0</v>
      </c>
      <c r="K131" s="61" t="str">
        <f t="shared" si="88"/>
        <v>0</v>
      </c>
      <c r="L131" s="18"/>
      <c r="M131" s="18"/>
      <c r="N131" s="18"/>
      <c r="O131" s="18"/>
      <c r="P131" s="61" t="str">
        <f t="shared" si="45"/>
        <v>0</v>
      </c>
      <c r="Q131" s="61" t="str">
        <f t="shared" si="46"/>
        <v>0</v>
      </c>
      <c r="R131" s="20">
        <v>0.25</v>
      </c>
      <c r="S131" s="20">
        <f t="shared" si="67"/>
        <v>67.375</v>
      </c>
      <c r="T131" s="24" t="e">
        <f t="shared" si="68"/>
        <v>#REF!</v>
      </c>
      <c r="U131" s="24"/>
      <c r="V131" s="61" t="e">
        <f t="shared" si="47"/>
        <v>#REF!</v>
      </c>
      <c r="W131" s="61" t="e">
        <f t="shared" si="48"/>
        <v>#REF!</v>
      </c>
      <c r="X131" s="53"/>
      <c r="Y131" s="20"/>
      <c r="Z131" s="20"/>
      <c r="AA131" s="20"/>
      <c r="AB131" s="61" t="str">
        <f t="shared" si="49"/>
        <v>0</v>
      </c>
      <c r="AC131" s="61" t="str">
        <f t="shared" si="50"/>
        <v>0</v>
      </c>
      <c r="AD131" s="20">
        <v>0.12</v>
      </c>
      <c r="AE131" s="20">
        <f t="shared" si="69"/>
        <v>32.339999999999996</v>
      </c>
      <c r="AF131" s="24" t="e">
        <f t="shared" si="70"/>
        <v>#REF!</v>
      </c>
      <c r="AG131" s="24"/>
      <c r="AH131" s="61" t="e">
        <f t="shared" si="51"/>
        <v>#REF!</v>
      </c>
      <c r="AI131" s="61" t="e">
        <f t="shared" si="52"/>
        <v>#REF!</v>
      </c>
      <c r="AJ131" s="20">
        <v>0.04</v>
      </c>
      <c r="AK131" s="20">
        <f t="shared" si="71"/>
        <v>10.78</v>
      </c>
      <c r="AL131" s="24"/>
      <c r="AM131" s="20"/>
      <c r="AN131" s="61">
        <f t="shared" si="53"/>
        <v>10.78</v>
      </c>
      <c r="AO131" s="61" t="str">
        <f t="shared" si="54"/>
        <v>0</v>
      </c>
      <c r="AP131" s="20">
        <v>0.03</v>
      </c>
      <c r="AQ131" s="20">
        <f t="shared" si="72"/>
        <v>8.0849999999999991</v>
      </c>
      <c r="AR131" s="20"/>
      <c r="AS131" s="20"/>
      <c r="AT131" s="61">
        <f t="shared" si="55"/>
        <v>8.0849999999999991</v>
      </c>
      <c r="AU131" s="61" t="str">
        <f t="shared" si="56"/>
        <v>0</v>
      </c>
      <c r="AV131" s="20">
        <v>0.04</v>
      </c>
      <c r="AW131" s="20">
        <f t="shared" si="73"/>
        <v>10.78</v>
      </c>
      <c r="AX131" s="24" t="e">
        <f t="shared" si="74"/>
        <v>#REF!</v>
      </c>
      <c r="AY131" s="24"/>
      <c r="AZ131" s="61" t="e">
        <f t="shared" si="75"/>
        <v>#REF!</v>
      </c>
      <c r="BA131" s="61" t="e">
        <f t="shared" si="76"/>
        <v>#REF!</v>
      </c>
      <c r="BB131" s="20">
        <v>0.56000000000000005</v>
      </c>
      <c r="BC131" s="20">
        <f t="shared" si="77"/>
        <v>150.92000000000002</v>
      </c>
      <c r="BD131" s="20">
        <v>131.04</v>
      </c>
      <c r="BE131" s="20"/>
      <c r="BF131" s="61">
        <f t="shared" si="57"/>
        <v>19.880000000000024</v>
      </c>
      <c r="BG131" s="61" t="str">
        <f t="shared" si="58"/>
        <v>0</v>
      </c>
      <c r="BH131" s="20"/>
      <c r="BI131" s="20"/>
      <c r="BJ131" s="20">
        <v>0</v>
      </c>
      <c r="BK131" s="20"/>
      <c r="BL131" s="61" t="str">
        <f t="shared" si="59"/>
        <v>0</v>
      </c>
      <c r="BM131" s="61" t="str">
        <f t="shared" si="60"/>
        <v>0</v>
      </c>
      <c r="BN131" s="20">
        <v>0.87</v>
      </c>
      <c r="BO131" s="20">
        <f t="shared" si="78"/>
        <v>234.465</v>
      </c>
      <c r="BP131" s="20">
        <f t="shared" si="79"/>
        <v>19.880000000000024</v>
      </c>
      <c r="BQ131" s="20">
        <f t="shared" si="80"/>
        <v>254.34500000000003</v>
      </c>
      <c r="BR131" s="20"/>
      <c r="BS131" s="20">
        <f t="shared" si="81"/>
        <v>254.34500000000003</v>
      </c>
      <c r="BT131" s="61">
        <f t="shared" si="85"/>
        <v>7990.9079999999994</v>
      </c>
      <c r="BU131" s="61" t="str">
        <f t="shared" si="82"/>
        <v>0</v>
      </c>
      <c r="BV131" s="61">
        <f t="shared" si="86"/>
        <v>-7736.5629999999992</v>
      </c>
      <c r="BW131" s="20"/>
      <c r="BX131" s="20"/>
      <c r="BY131" s="20"/>
      <c r="BZ131" s="20"/>
      <c r="CA131" s="20"/>
      <c r="CB131" s="20"/>
      <c r="CC131" s="20">
        <f>6659.09*1.2</f>
        <v>7990.9079999999994</v>
      </c>
      <c r="CD131" s="20"/>
      <c r="CE131" s="20"/>
      <c r="CF131" s="20"/>
      <c r="CG131" s="20"/>
      <c r="CH131" s="20"/>
      <c r="CI131" s="20"/>
      <c r="CJ131" s="20"/>
      <c r="CK131" s="61" t="str">
        <f t="shared" si="61"/>
        <v>0</v>
      </c>
      <c r="CL131" s="61" t="str">
        <f t="shared" si="62"/>
        <v>0</v>
      </c>
      <c r="CM131" s="20"/>
      <c r="CN131" s="20"/>
      <c r="CO131" s="20"/>
      <c r="CP131" s="20"/>
      <c r="CQ131" s="61" t="str">
        <f t="shared" si="63"/>
        <v>0</v>
      </c>
      <c r="CR131" s="24">
        <f t="shared" si="83"/>
        <v>1.9100000000000001</v>
      </c>
      <c r="CS131" s="24">
        <v>2.67</v>
      </c>
      <c r="CT131" s="71">
        <f t="shared" si="84"/>
        <v>39.790575916230353</v>
      </c>
    </row>
    <row r="132" spans="1:98" ht="25.5" x14ac:dyDescent="0.25">
      <c r="A132" s="14">
        <v>32</v>
      </c>
      <c r="B132" s="15" t="s">
        <v>141</v>
      </c>
      <c r="C132" s="16">
        <v>2</v>
      </c>
      <c r="D132" s="21">
        <v>196.5</v>
      </c>
      <c r="E132" s="21"/>
      <c r="F132" s="18"/>
      <c r="G132" s="18"/>
      <c r="H132" s="18"/>
      <c r="I132" s="18"/>
      <c r="J132" s="61" t="str">
        <f t="shared" si="87"/>
        <v>0</v>
      </c>
      <c r="K132" s="61" t="str">
        <f t="shared" si="88"/>
        <v>0</v>
      </c>
      <c r="L132" s="18"/>
      <c r="M132" s="18"/>
      <c r="N132" s="18"/>
      <c r="O132" s="18"/>
      <c r="P132" s="61" t="str">
        <f t="shared" si="45"/>
        <v>0</v>
      </c>
      <c r="Q132" s="61" t="str">
        <f t="shared" si="46"/>
        <v>0</v>
      </c>
      <c r="R132" s="24">
        <v>0.36</v>
      </c>
      <c r="S132" s="24">
        <f t="shared" si="67"/>
        <v>70.739999999999995</v>
      </c>
      <c r="T132" s="24" t="e">
        <f t="shared" si="68"/>
        <v>#REF!</v>
      </c>
      <c r="U132" s="24"/>
      <c r="V132" s="61" t="e">
        <f t="shared" si="47"/>
        <v>#REF!</v>
      </c>
      <c r="W132" s="61" t="e">
        <f t="shared" si="48"/>
        <v>#REF!</v>
      </c>
      <c r="X132" s="53"/>
      <c r="Y132" s="20"/>
      <c r="Z132" s="20"/>
      <c r="AA132" s="20"/>
      <c r="AB132" s="61" t="str">
        <f t="shared" si="49"/>
        <v>0</v>
      </c>
      <c r="AC132" s="61" t="str">
        <f t="shared" si="50"/>
        <v>0</v>
      </c>
      <c r="AD132" s="20">
        <v>0.34</v>
      </c>
      <c r="AE132" s="20">
        <f t="shared" si="69"/>
        <v>66.81</v>
      </c>
      <c r="AF132" s="24" t="e">
        <f t="shared" si="70"/>
        <v>#REF!</v>
      </c>
      <c r="AG132" s="24"/>
      <c r="AH132" s="61" t="e">
        <f t="shared" si="51"/>
        <v>#REF!</v>
      </c>
      <c r="AI132" s="61" t="e">
        <f t="shared" si="52"/>
        <v>#REF!</v>
      </c>
      <c r="AJ132" s="20">
        <v>0.02</v>
      </c>
      <c r="AK132" s="20">
        <f t="shared" si="71"/>
        <v>3.93</v>
      </c>
      <c r="AL132" s="24"/>
      <c r="AM132" s="20"/>
      <c r="AN132" s="61">
        <f t="shared" si="53"/>
        <v>3.93</v>
      </c>
      <c r="AO132" s="61" t="str">
        <f t="shared" si="54"/>
        <v>0</v>
      </c>
      <c r="AP132" s="20">
        <v>0.01</v>
      </c>
      <c r="AQ132" s="20">
        <f t="shared" si="72"/>
        <v>1.9650000000000001</v>
      </c>
      <c r="AR132" s="20"/>
      <c r="AS132" s="20"/>
      <c r="AT132" s="61">
        <f t="shared" si="55"/>
        <v>1.9650000000000001</v>
      </c>
      <c r="AU132" s="61" t="str">
        <f t="shared" si="56"/>
        <v>0</v>
      </c>
      <c r="AV132" s="20">
        <v>7.0000000000000007E-2</v>
      </c>
      <c r="AW132" s="20">
        <f t="shared" si="73"/>
        <v>13.755000000000001</v>
      </c>
      <c r="AX132" s="24" t="e">
        <f t="shared" si="74"/>
        <v>#REF!</v>
      </c>
      <c r="AY132" s="24"/>
      <c r="AZ132" s="61" t="e">
        <f t="shared" si="75"/>
        <v>#REF!</v>
      </c>
      <c r="BA132" s="61" t="e">
        <f t="shared" si="76"/>
        <v>#REF!</v>
      </c>
      <c r="BB132" s="20">
        <v>0.08</v>
      </c>
      <c r="BC132" s="20">
        <f t="shared" si="77"/>
        <v>15.72</v>
      </c>
      <c r="BD132" s="20">
        <v>0</v>
      </c>
      <c r="BE132" s="20"/>
      <c r="BF132" s="61">
        <f t="shared" si="57"/>
        <v>15.72</v>
      </c>
      <c r="BG132" s="61" t="str">
        <f t="shared" si="58"/>
        <v>0</v>
      </c>
      <c r="BH132" s="20"/>
      <c r="BI132" s="20"/>
      <c r="BJ132" s="20">
        <v>0</v>
      </c>
      <c r="BK132" s="20"/>
      <c r="BL132" s="61" t="str">
        <f t="shared" si="59"/>
        <v>0</v>
      </c>
      <c r="BM132" s="61" t="str">
        <f t="shared" si="60"/>
        <v>0</v>
      </c>
      <c r="BN132" s="20">
        <v>1.1000000000000001</v>
      </c>
      <c r="BO132" s="20">
        <f t="shared" si="78"/>
        <v>216.15</v>
      </c>
      <c r="BP132" s="20">
        <f t="shared" si="79"/>
        <v>15.72</v>
      </c>
      <c r="BQ132" s="20">
        <f t="shared" si="80"/>
        <v>231.87</v>
      </c>
      <c r="BR132" s="20"/>
      <c r="BS132" s="20">
        <f t="shared" si="81"/>
        <v>231.87</v>
      </c>
      <c r="BT132" s="61">
        <f t="shared" si="85"/>
        <v>0</v>
      </c>
      <c r="BU132" s="61">
        <f t="shared" si="82"/>
        <v>231.87</v>
      </c>
      <c r="BV132" s="61" t="str">
        <f t="shared" si="86"/>
        <v>0</v>
      </c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61" t="str">
        <f t="shared" si="61"/>
        <v>0</v>
      </c>
      <c r="CL132" s="61" t="str">
        <f t="shared" si="62"/>
        <v>0</v>
      </c>
      <c r="CM132" s="20"/>
      <c r="CN132" s="20"/>
      <c r="CO132" s="20"/>
      <c r="CP132" s="20"/>
      <c r="CQ132" s="61" t="str">
        <f t="shared" si="63"/>
        <v>0</v>
      </c>
      <c r="CR132" s="24">
        <f t="shared" si="83"/>
        <v>1.98</v>
      </c>
      <c r="CS132" s="24">
        <v>6.25</v>
      </c>
      <c r="CT132" s="71">
        <f t="shared" si="84"/>
        <v>215.65656565656565</v>
      </c>
    </row>
    <row r="133" spans="1:98" ht="15.75" x14ac:dyDescent="0.25">
      <c r="A133" s="14">
        <v>33</v>
      </c>
      <c r="B133" s="15" t="s">
        <v>142</v>
      </c>
      <c r="C133" s="16">
        <v>2</v>
      </c>
      <c r="D133" s="21">
        <v>372.95</v>
      </c>
      <c r="E133" s="21"/>
      <c r="F133" s="18"/>
      <c r="G133" s="18"/>
      <c r="H133" s="18"/>
      <c r="I133" s="18"/>
      <c r="J133" s="61" t="str">
        <f t="shared" si="87"/>
        <v>0</v>
      </c>
      <c r="K133" s="61" t="str">
        <f t="shared" si="88"/>
        <v>0</v>
      </c>
      <c r="L133" s="18"/>
      <c r="M133" s="18"/>
      <c r="N133" s="18"/>
      <c r="O133" s="18"/>
      <c r="P133" s="61" t="str">
        <f t="shared" si="45"/>
        <v>0</v>
      </c>
      <c r="Q133" s="61" t="str">
        <f t="shared" si="46"/>
        <v>0</v>
      </c>
      <c r="R133" s="20">
        <v>0.33</v>
      </c>
      <c r="S133" s="20">
        <f t="shared" si="67"/>
        <v>123.0735</v>
      </c>
      <c r="T133" s="24" t="e">
        <f t="shared" ref="T133:T164" si="89">ROUND(S133*$T$427,5)</f>
        <v>#REF!</v>
      </c>
      <c r="U133" s="24"/>
      <c r="V133" s="61" t="e">
        <f t="shared" si="47"/>
        <v>#REF!</v>
      </c>
      <c r="W133" s="61" t="e">
        <f t="shared" si="48"/>
        <v>#REF!</v>
      </c>
      <c r="X133" s="53"/>
      <c r="Y133" s="20"/>
      <c r="Z133" s="20"/>
      <c r="AA133" s="20"/>
      <c r="AB133" s="61" t="str">
        <f t="shared" si="49"/>
        <v>0</v>
      </c>
      <c r="AC133" s="61" t="str">
        <f t="shared" si="50"/>
        <v>0</v>
      </c>
      <c r="AD133" s="20">
        <v>0.45</v>
      </c>
      <c r="AE133" s="20">
        <f t="shared" si="69"/>
        <v>167.82749999999999</v>
      </c>
      <c r="AF133" s="24" t="e">
        <f t="shared" ref="AF133:AF164" si="90">ROUND(AE133*$AF$427,5)</f>
        <v>#REF!</v>
      </c>
      <c r="AG133" s="24"/>
      <c r="AH133" s="61" t="e">
        <f t="shared" si="51"/>
        <v>#REF!</v>
      </c>
      <c r="AI133" s="61" t="e">
        <f t="shared" si="52"/>
        <v>#REF!</v>
      </c>
      <c r="AJ133" s="20"/>
      <c r="AK133" s="20">
        <f t="shared" si="71"/>
        <v>0</v>
      </c>
      <c r="AL133" s="24"/>
      <c r="AM133" s="20"/>
      <c r="AN133" s="61" t="str">
        <f t="shared" si="53"/>
        <v>0</v>
      </c>
      <c r="AO133" s="61" t="str">
        <f t="shared" si="54"/>
        <v>0</v>
      </c>
      <c r="AP133" s="20">
        <v>0.02</v>
      </c>
      <c r="AQ133" s="20">
        <f t="shared" si="72"/>
        <v>7.4589999999999996</v>
      </c>
      <c r="AR133" s="20"/>
      <c r="AS133" s="20"/>
      <c r="AT133" s="61">
        <f t="shared" si="55"/>
        <v>7.4589999999999996</v>
      </c>
      <c r="AU133" s="61" t="str">
        <f t="shared" si="56"/>
        <v>0</v>
      </c>
      <c r="AV133" s="20">
        <v>0.03</v>
      </c>
      <c r="AW133" s="20">
        <f t="shared" si="73"/>
        <v>11.188499999999999</v>
      </c>
      <c r="AX133" s="24" t="e">
        <f t="shared" ref="AX133:AX164" si="91">ROUND(AW133*$AX$427,5)</f>
        <v>#REF!</v>
      </c>
      <c r="AY133" s="24"/>
      <c r="AZ133" s="61" t="e">
        <f t="shared" si="75"/>
        <v>#REF!</v>
      </c>
      <c r="BA133" s="61" t="e">
        <f t="shared" si="76"/>
        <v>#REF!</v>
      </c>
      <c r="BB133" s="20">
        <v>0.41</v>
      </c>
      <c r="BC133" s="20">
        <f t="shared" si="77"/>
        <v>152.90949999999998</v>
      </c>
      <c r="BD133" s="20">
        <v>161.28</v>
      </c>
      <c r="BE133" s="20"/>
      <c r="BF133" s="61" t="str">
        <f t="shared" si="57"/>
        <v>0</v>
      </c>
      <c r="BG133" s="61">
        <f t="shared" si="58"/>
        <v>-8.3705000000000211</v>
      </c>
      <c r="BH133" s="20"/>
      <c r="BI133" s="20"/>
      <c r="BJ133" s="20">
        <v>0</v>
      </c>
      <c r="BK133" s="20"/>
      <c r="BL133" s="61" t="str">
        <f t="shared" si="59"/>
        <v>0</v>
      </c>
      <c r="BM133" s="61" t="str">
        <f t="shared" si="60"/>
        <v>0</v>
      </c>
      <c r="BN133" s="20">
        <v>0.76</v>
      </c>
      <c r="BO133" s="20">
        <f t="shared" si="78"/>
        <v>283.44200000000001</v>
      </c>
      <c r="BP133" s="20">
        <f t="shared" si="79"/>
        <v>-8.3705000000000211</v>
      </c>
      <c r="BQ133" s="20">
        <f t="shared" si="80"/>
        <v>275.07150000000001</v>
      </c>
      <c r="BR133" s="20"/>
      <c r="BS133" s="20">
        <f t="shared" si="81"/>
        <v>275.07150000000001</v>
      </c>
      <c r="BT133" s="61">
        <f t="shared" si="85"/>
        <v>0</v>
      </c>
      <c r="BU133" s="61">
        <f t="shared" si="82"/>
        <v>275.07150000000001</v>
      </c>
      <c r="BV133" s="61" t="str">
        <f t="shared" si="86"/>
        <v>0</v>
      </c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61" t="str">
        <f t="shared" si="61"/>
        <v>0</v>
      </c>
      <c r="CL133" s="61" t="str">
        <f t="shared" si="62"/>
        <v>0</v>
      </c>
      <c r="CM133" s="20"/>
      <c r="CN133" s="20"/>
      <c r="CO133" s="20"/>
      <c r="CP133" s="20"/>
      <c r="CQ133" s="61" t="str">
        <f t="shared" si="63"/>
        <v>0</v>
      </c>
      <c r="CR133" s="24">
        <f t="shared" ref="CR133:CR164" si="92">F133+L133+R133+X133+AD133+AJ133+AP133+AV133+BB133+BH133+BN133+CG133+CM133</f>
        <v>2</v>
      </c>
      <c r="CS133" s="24">
        <v>4.07</v>
      </c>
      <c r="CT133" s="71">
        <f t="shared" ref="CT133:CT164" si="93">CS133/CR133*100-100</f>
        <v>103.5</v>
      </c>
    </row>
    <row r="134" spans="1:98" ht="15.75" x14ac:dyDescent="0.25">
      <c r="A134" s="14">
        <v>34</v>
      </c>
      <c r="B134" s="15" t="s">
        <v>143</v>
      </c>
      <c r="C134" s="16">
        <v>2</v>
      </c>
      <c r="D134" s="21">
        <v>371.38</v>
      </c>
      <c r="E134" s="21"/>
      <c r="F134" s="18"/>
      <c r="G134" s="18"/>
      <c r="H134" s="18"/>
      <c r="I134" s="18"/>
      <c r="J134" s="61" t="str">
        <f t="shared" si="87"/>
        <v>0</v>
      </c>
      <c r="K134" s="61" t="str">
        <f t="shared" si="88"/>
        <v>0</v>
      </c>
      <c r="L134" s="18"/>
      <c r="M134" s="18"/>
      <c r="N134" s="18"/>
      <c r="O134" s="18"/>
      <c r="P134" s="61" t="str">
        <f t="shared" si="45"/>
        <v>0</v>
      </c>
      <c r="Q134" s="61" t="str">
        <f t="shared" si="46"/>
        <v>0</v>
      </c>
      <c r="R134" s="20">
        <v>0.28000000000000003</v>
      </c>
      <c r="S134" s="20">
        <f t="shared" si="67"/>
        <v>103.9864</v>
      </c>
      <c r="T134" s="24" t="e">
        <f t="shared" si="89"/>
        <v>#REF!</v>
      </c>
      <c r="U134" s="24"/>
      <c r="V134" s="61" t="e">
        <f t="shared" si="47"/>
        <v>#REF!</v>
      </c>
      <c r="W134" s="61" t="e">
        <f t="shared" si="48"/>
        <v>#REF!</v>
      </c>
      <c r="X134" s="53"/>
      <c r="Y134" s="20"/>
      <c r="Z134" s="20"/>
      <c r="AA134" s="20"/>
      <c r="AB134" s="61" t="str">
        <f t="shared" si="49"/>
        <v>0</v>
      </c>
      <c r="AC134" s="61" t="str">
        <f t="shared" si="50"/>
        <v>0</v>
      </c>
      <c r="AD134" s="20">
        <v>0.45</v>
      </c>
      <c r="AE134" s="20">
        <f t="shared" si="69"/>
        <v>167.12100000000001</v>
      </c>
      <c r="AF134" s="24" t="e">
        <f t="shared" si="90"/>
        <v>#REF!</v>
      </c>
      <c r="AG134" s="24"/>
      <c r="AH134" s="61" t="e">
        <f t="shared" si="51"/>
        <v>#REF!</v>
      </c>
      <c r="AI134" s="61" t="e">
        <f t="shared" si="52"/>
        <v>#REF!</v>
      </c>
      <c r="AJ134" s="20">
        <v>0.04</v>
      </c>
      <c r="AK134" s="20">
        <f t="shared" si="71"/>
        <v>14.8552</v>
      </c>
      <c r="AL134" s="24"/>
      <c r="AM134" s="20"/>
      <c r="AN134" s="61">
        <f t="shared" si="53"/>
        <v>14.8552</v>
      </c>
      <c r="AO134" s="61" t="str">
        <f t="shared" si="54"/>
        <v>0</v>
      </c>
      <c r="AP134" s="20">
        <v>0.02</v>
      </c>
      <c r="AQ134" s="20">
        <f t="shared" si="72"/>
        <v>7.4276</v>
      </c>
      <c r="AR134" s="20"/>
      <c r="AS134" s="20"/>
      <c r="AT134" s="61">
        <f t="shared" si="55"/>
        <v>7.4276</v>
      </c>
      <c r="AU134" s="61" t="str">
        <f t="shared" si="56"/>
        <v>0</v>
      </c>
      <c r="AV134" s="20">
        <v>0.03</v>
      </c>
      <c r="AW134" s="20">
        <f t="shared" si="73"/>
        <v>11.141399999999999</v>
      </c>
      <c r="AX134" s="24" t="e">
        <f t="shared" si="91"/>
        <v>#REF!</v>
      </c>
      <c r="AY134" s="24"/>
      <c r="AZ134" s="61" t="e">
        <f t="shared" si="75"/>
        <v>#REF!</v>
      </c>
      <c r="BA134" s="61" t="e">
        <f t="shared" si="76"/>
        <v>#REF!</v>
      </c>
      <c r="BB134" s="20">
        <v>0.41</v>
      </c>
      <c r="BC134" s="20">
        <f t="shared" si="77"/>
        <v>152.26579999999998</v>
      </c>
      <c r="BD134" s="20">
        <v>320.87999999999994</v>
      </c>
      <c r="BE134" s="20"/>
      <c r="BF134" s="61" t="str">
        <f t="shared" si="57"/>
        <v>0</v>
      </c>
      <c r="BG134" s="61">
        <f t="shared" si="58"/>
        <v>-168.61419999999995</v>
      </c>
      <c r="BH134" s="20"/>
      <c r="BI134" s="20"/>
      <c r="BJ134" s="20">
        <v>0</v>
      </c>
      <c r="BK134" s="20"/>
      <c r="BL134" s="61" t="str">
        <f t="shared" si="59"/>
        <v>0</v>
      </c>
      <c r="BM134" s="61" t="str">
        <f t="shared" si="60"/>
        <v>0</v>
      </c>
      <c r="BN134" s="20">
        <v>0.84</v>
      </c>
      <c r="BO134" s="20">
        <f t="shared" si="78"/>
        <v>311.95920000000001</v>
      </c>
      <c r="BP134" s="20">
        <f t="shared" si="79"/>
        <v>-168.61419999999995</v>
      </c>
      <c r="BQ134" s="20">
        <f t="shared" si="80"/>
        <v>143.34500000000006</v>
      </c>
      <c r="BR134" s="20"/>
      <c r="BS134" s="20">
        <f t="shared" si="81"/>
        <v>143.34500000000006</v>
      </c>
      <c r="BT134" s="61">
        <f t="shared" si="85"/>
        <v>0</v>
      </c>
      <c r="BU134" s="61">
        <f t="shared" si="82"/>
        <v>143.34500000000006</v>
      </c>
      <c r="BV134" s="61" t="str">
        <f t="shared" si="86"/>
        <v>0</v>
      </c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61" t="str">
        <f t="shared" si="61"/>
        <v>0</v>
      </c>
      <c r="CL134" s="61" t="str">
        <f t="shared" si="62"/>
        <v>0</v>
      </c>
      <c r="CM134" s="20"/>
      <c r="CN134" s="20"/>
      <c r="CO134" s="20"/>
      <c r="CP134" s="20"/>
      <c r="CQ134" s="61" t="str">
        <f t="shared" si="63"/>
        <v>0</v>
      </c>
      <c r="CR134" s="24">
        <f t="shared" si="92"/>
        <v>2.0699999999999998</v>
      </c>
      <c r="CS134" s="24">
        <v>3.77</v>
      </c>
      <c r="CT134" s="71">
        <f t="shared" si="93"/>
        <v>82.125603864734302</v>
      </c>
    </row>
    <row r="135" spans="1:98" ht="15.75" x14ac:dyDescent="0.25">
      <c r="A135" s="14">
        <v>35</v>
      </c>
      <c r="B135" s="15" t="s">
        <v>144</v>
      </c>
      <c r="C135" s="16">
        <v>2</v>
      </c>
      <c r="D135" s="21">
        <v>375.3</v>
      </c>
      <c r="E135" s="21"/>
      <c r="F135" s="18"/>
      <c r="G135" s="18"/>
      <c r="H135" s="18"/>
      <c r="I135" s="18"/>
      <c r="J135" s="61" t="str">
        <f t="shared" si="87"/>
        <v>0</v>
      </c>
      <c r="K135" s="61" t="str">
        <f t="shared" si="88"/>
        <v>0</v>
      </c>
      <c r="L135" s="18"/>
      <c r="M135" s="18"/>
      <c r="N135" s="18"/>
      <c r="O135" s="18"/>
      <c r="P135" s="61" t="str">
        <f t="shared" si="45"/>
        <v>0</v>
      </c>
      <c r="Q135" s="61" t="str">
        <f t="shared" si="46"/>
        <v>0</v>
      </c>
      <c r="R135" s="20">
        <v>0.3</v>
      </c>
      <c r="S135" s="20">
        <f t="shared" si="67"/>
        <v>112.59</v>
      </c>
      <c r="T135" s="24" t="e">
        <f t="shared" si="89"/>
        <v>#REF!</v>
      </c>
      <c r="U135" s="24"/>
      <c r="V135" s="61" t="e">
        <f t="shared" si="47"/>
        <v>#REF!</v>
      </c>
      <c r="W135" s="61" t="e">
        <f t="shared" si="48"/>
        <v>#REF!</v>
      </c>
      <c r="X135" s="53"/>
      <c r="Y135" s="20"/>
      <c r="Z135" s="20"/>
      <c r="AA135" s="20"/>
      <c r="AB135" s="61" t="str">
        <f t="shared" si="49"/>
        <v>0</v>
      </c>
      <c r="AC135" s="61" t="str">
        <f t="shared" si="50"/>
        <v>0</v>
      </c>
      <c r="AD135" s="20">
        <v>0.45</v>
      </c>
      <c r="AE135" s="20">
        <f t="shared" si="69"/>
        <v>168.88500000000002</v>
      </c>
      <c r="AF135" s="24" t="e">
        <f t="shared" si="90"/>
        <v>#REF!</v>
      </c>
      <c r="AG135" s="24"/>
      <c r="AH135" s="61" t="e">
        <f t="shared" si="51"/>
        <v>#REF!</v>
      </c>
      <c r="AI135" s="61" t="e">
        <f t="shared" si="52"/>
        <v>#REF!</v>
      </c>
      <c r="AJ135" s="20">
        <v>0.04</v>
      </c>
      <c r="AK135" s="20">
        <f t="shared" si="71"/>
        <v>15.012</v>
      </c>
      <c r="AL135" s="24"/>
      <c r="AM135" s="20"/>
      <c r="AN135" s="61">
        <f t="shared" si="53"/>
        <v>15.012</v>
      </c>
      <c r="AO135" s="61" t="str">
        <f t="shared" si="54"/>
        <v>0</v>
      </c>
      <c r="AP135" s="20">
        <v>0.02</v>
      </c>
      <c r="AQ135" s="20">
        <f t="shared" si="72"/>
        <v>7.5060000000000002</v>
      </c>
      <c r="AR135" s="20"/>
      <c r="AS135" s="20"/>
      <c r="AT135" s="61">
        <f t="shared" si="55"/>
        <v>7.5060000000000002</v>
      </c>
      <c r="AU135" s="61" t="str">
        <f t="shared" si="56"/>
        <v>0</v>
      </c>
      <c r="AV135" s="20">
        <v>0.03</v>
      </c>
      <c r="AW135" s="20">
        <f t="shared" si="73"/>
        <v>11.259</v>
      </c>
      <c r="AX135" s="24" t="e">
        <f t="shared" si="91"/>
        <v>#REF!</v>
      </c>
      <c r="AY135" s="24"/>
      <c r="AZ135" s="61" t="e">
        <f t="shared" si="75"/>
        <v>#REF!</v>
      </c>
      <c r="BA135" s="61" t="e">
        <f t="shared" si="76"/>
        <v>#REF!</v>
      </c>
      <c r="BB135" s="20">
        <v>0.2</v>
      </c>
      <c r="BC135" s="20">
        <f t="shared" si="77"/>
        <v>75.06</v>
      </c>
      <c r="BD135" s="20">
        <v>90.719999999999985</v>
      </c>
      <c r="BE135" s="20"/>
      <c r="BF135" s="61" t="str">
        <f t="shared" si="57"/>
        <v>0</v>
      </c>
      <c r="BG135" s="61">
        <f t="shared" si="58"/>
        <v>-15.659999999999982</v>
      </c>
      <c r="BH135" s="20"/>
      <c r="BI135" s="20"/>
      <c r="BJ135" s="20">
        <v>0</v>
      </c>
      <c r="BK135" s="20"/>
      <c r="BL135" s="61" t="str">
        <f t="shared" si="59"/>
        <v>0</v>
      </c>
      <c r="BM135" s="61" t="str">
        <f t="shared" si="60"/>
        <v>0</v>
      </c>
      <c r="BN135" s="20">
        <v>0.96</v>
      </c>
      <c r="BO135" s="20">
        <f t="shared" si="78"/>
        <v>360.28800000000001</v>
      </c>
      <c r="BP135" s="20">
        <f t="shared" si="79"/>
        <v>-15.659999999999982</v>
      </c>
      <c r="BQ135" s="20">
        <f t="shared" si="80"/>
        <v>344.62800000000004</v>
      </c>
      <c r="BR135" s="20"/>
      <c r="BS135" s="20">
        <f t="shared" si="81"/>
        <v>344.62800000000004</v>
      </c>
      <c r="BT135" s="61">
        <f t="shared" si="85"/>
        <v>0</v>
      </c>
      <c r="BU135" s="61">
        <f t="shared" si="82"/>
        <v>344.62800000000004</v>
      </c>
      <c r="BV135" s="61" t="str">
        <f t="shared" si="86"/>
        <v>0</v>
      </c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61" t="str">
        <f t="shared" si="61"/>
        <v>0</v>
      </c>
      <c r="CL135" s="61" t="str">
        <f t="shared" si="62"/>
        <v>0</v>
      </c>
      <c r="CM135" s="20"/>
      <c r="CN135" s="20"/>
      <c r="CO135" s="20"/>
      <c r="CP135" s="20"/>
      <c r="CQ135" s="61" t="str">
        <f t="shared" si="63"/>
        <v>0</v>
      </c>
      <c r="CR135" s="24">
        <f t="shared" si="92"/>
        <v>2</v>
      </c>
      <c r="CS135" s="24">
        <v>3.39</v>
      </c>
      <c r="CT135" s="71">
        <f t="shared" si="93"/>
        <v>69.5</v>
      </c>
    </row>
    <row r="136" spans="1:98" ht="15.75" x14ac:dyDescent="0.25">
      <c r="A136" s="14">
        <v>36</v>
      </c>
      <c r="B136" s="15" t="s">
        <v>145</v>
      </c>
      <c r="C136" s="16">
        <v>2</v>
      </c>
      <c r="D136" s="21">
        <v>375.23</v>
      </c>
      <c r="E136" s="21"/>
      <c r="F136" s="18"/>
      <c r="G136" s="18"/>
      <c r="H136" s="18"/>
      <c r="I136" s="18"/>
      <c r="J136" s="61" t="str">
        <f t="shared" si="87"/>
        <v>0</v>
      </c>
      <c r="K136" s="61" t="str">
        <f t="shared" si="88"/>
        <v>0</v>
      </c>
      <c r="L136" s="18"/>
      <c r="M136" s="18"/>
      <c r="N136" s="18"/>
      <c r="O136" s="18"/>
      <c r="P136" s="61" t="str">
        <f t="shared" si="45"/>
        <v>0</v>
      </c>
      <c r="Q136" s="61" t="str">
        <f t="shared" si="46"/>
        <v>0</v>
      </c>
      <c r="R136" s="20">
        <v>0.61</v>
      </c>
      <c r="S136" s="20">
        <f t="shared" si="67"/>
        <v>228.8903</v>
      </c>
      <c r="T136" s="24" t="e">
        <f t="shared" si="89"/>
        <v>#REF!</v>
      </c>
      <c r="U136" s="24"/>
      <c r="V136" s="61" t="e">
        <f t="shared" si="47"/>
        <v>#REF!</v>
      </c>
      <c r="W136" s="61" t="e">
        <f t="shared" si="48"/>
        <v>#REF!</v>
      </c>
      <c r="X136" s="53"/>
      <c r="Y136" s="20"/>
      <c r="Z136" s="20"/>
      <c r="AA136" s="20"/>
      <c r="AB136" s="61" t="str">
        <f t="shared" si="49"/>
        <v>0</v>
      </c>
      <c r="AC136" s="61" t="str">
        <f t="shared" si="50"/>
        <v>0</v>
      </c>
      <c r="AD136" s="20">
        <v>0.45</v>
      </c>
      <c r="AE136" s="20">
        <f t="shared" si="69"/>
        <v>168.85350000000003</v>
      </c>
      <c r="AF136" s="24" t="e">
        <f t="shared" si="90"/>
        <v>#REF!</v>
      </c>
      <c r="AG136" s="24"/>
      <c r="AH136" s="61" t="e">
        <f t="shared" si="51"/>
        <v>#REF!</v>
      </c>
      <c r="AI136" s="61" t="e">
        <f t="shared" si="52"/>
        <v>#REF!</v>
      </c>
      <c r="AJ136" s="20">
        <v>0.11</v>
      </c>
      <c r="AK136" s="20">
        <f t="shared" si="71"/>
        <v>41.275300000000001</v>
      </c>
      <c r="AL136" s="24"/>
      <c r="AM136" s="20"/>
      <c r="AN136" s="61">
        <f t="shared" si="53"/>
        <v>41.275300000000001</v>
      </c>
      <c r="AO136" s="61" t="str">
        <f t="shared" si="54"/>
        <v>0</v>
      </c>
      <c r="AP136" s="20">
        <v>0.02</v>
      </c>
      <c r="AQ136" s="20">
        <f t="shared" si="72"/>
        <v>7.5046000000000008</v>
      </c>
      <c r="AR136" s="20"/>
      <c r="AS136" s="20"/>
      <c r="AT136" s="61">
        <f t="shared" si="55"/>
        <v>7.5046000000000008</v>
      </c>
      <c r="AU136" s="61" t="str">
        <f t="shared" si="56"/>
        <v>0</v>
      </c>
      <c r="AV136" s="20">
        <v>0.03</v>
      </c>
      <c r="AW136" s="20">
        <f t="shared" si="73"/>
        <v>11.2569</v>
      </c>
      <c r="AX136" s="24" t="e">
        <f t="shared" si="91"/>
        <v>#REF!</v>
      </c>
      <c r="AY136" s="24"/>
      <c r="AZ136" s="61" t="e">
        <f t="shared" si="75"/>
        <v>#REF!</v>
      </c>
      <c r="BA136" s="61" t="e">
        <f t="shared" si="76"/>
        <v>#REF!</v>
      </c>
      <c r="BB136" s="20">
        <v>0.2</v>
      </c>
      <c r="BC136" s="20">
        <f t="shared" si="77"/>
        <v>75.046000000000006</v>
      </c>
      <c r="BD136" s="20">
        <v>65.52</v>
      </c>
      <c r="BE136" s="20"/>
      <c r="BF136" s="61">
        <f t="shared" si="57"/>
        <v>9.5260000000000105</v>
      </c>
      <c r="BG136" s="61" t="str">
        <f t="shared" si="58"/>
        <v>0</v>
      </c>
      <c r="BH136" s="20"/>
      <c r="BI136" s="20"/>
      <c r="BJ136" s="20">
        <v>0</v>
      </c>
      <c r="BK136" s="20"/>
      <c r="BL136" s="61" t="str">
        <f t="shared" si="59"/>
        <v>0</v>
      </c>
      <c r="BM136" s="61" t="str">
        <f t="shared" si="60"/>
        <v>0</v>
      </c>
      <c r="BN136" s="20">
        <v>0.56999999999999995</v>
      </c>
      <c r="BO136" s="20">
        <f t="shared" si="78"/>
        <v>213.8811</v>
      </c>
      <c r="BP136" s="20">
        <f t="shared" si="79"/>
        <v>9.5260000000000105</v>
      </c>
      <c r="BQ136" s="20">
        <f t="shared" si="80"/>
        <v>223.40710000000001</v>
      </c>
      <c r="BR136" s="20"/>
      <c r="BS136" s="20">
        <f t="shared" si="81"/>
        <v>223.40710000000001</v>
      </c>
      <c r="BT136" s="61">
        <f t="shared" si="85"/>
        <v>0</v>
      </c>
      <c r="BU136" s="61">
        <f t="shared" si="82"/>
        <v>223.40710000000001</v>
      </c>
      <c r="BV136" s="61" t="str">
        <f t="shared" si="86"/>
        <v>0</v>
      </c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61" t="str">
        <f t="shared" si="61"/>
        <v>0</v>
      </c>
      <c r="CL136" s="61" t="str">
        <f t="shared" si="62"/>
        <v>0</v>
      </c>
      <c r="CM136" s="20"/>
      <c r="CN136" s="20"/>
      <c r="CO136" s="20"/>
      <c r="CP136" s="20"/>
      <c r="CQ136" s="61" t="str">
        <f t="shared" si="63"/>
        <v>0</v>
      </c>
      <c r="CR136" s="24">
        <f t="shared" si="92"/>
        <v>1.9900000000000002</v>
      </c>
      <c r="CS136" s="24">
        <v>3.58</v>
      </c>
      <c r="CT136" s="71">
        <f t="shared" si="93"/>
        <v>79.899497487437174</v>
      </c>
    </row>
    <row r="137" spans="1:98" ht="15.75" x14ac:dyDescent="0.25">
      <c r="A137" s="14">
        <v>37</v>
      </c>
      <c r="B137" s="15" t="s">
        <v>146</v>
      </c>
      <c r="C137" s="16">
        <v>2</v>
      </c>
      <c r="D137" s="21">
        <v>443.5</v>
      </c>
      <c r="E137" s="21"/>
      <c r="F137" s="18"/>
      <c r="G137" s="18"/>
      <c r="H137" s="18"/>
      <c r="I137" s="18"/>
      <c r="J137" s="61" t="str">
        <f t="shared" si="87"/>
        <v>0</v>
      </c>
      <c r="K137" s="61" t="str">
        <f t="shared" si="88"/>
        <v>0</v>
      </c>
      <c r="L137" s="18"/>
      <c r="M137" s="18"/>
      <c r="N137" s="18"/>
      <c r="O137" s="18"/>
      <c r="P137" s="61" t="str">
        <f t="shared" si="45"/>
        <v>0</v>
      </c>
      <c r="Q137" s="61" t="str">
        <f t="shared" si="46"/>
        <v>0</v>
      </c>
      <c r="R137" s="20">
        <v>0.32</v>
      </c>
      <c r="S137" s="20">
        <f t="shared" si="67"/>
        <v>141.92000000000002</v>
      </c>
      <c r="T137" s="24" t="e">
        <f t="shared" si="89"/>
        <v>#REF!</v>
      </c>
      <c r="U137" s="24"/>
      <c r="V137" s="61" t="e">
        <f t="shared" si="47"/>
        <v>#REF!</v>
      </c>
      <c r="W137" s="61" t="e">
        <f t="shared" si="48"/>
        <v>#REF!</v>
      </c>
      <c r="X137" s="53"/>
      <c r="Y137" s="20"/>
      <c r="Z137" s="20"/>
      <c r="AA137" s="20"/>
      <c r="AB137" s="61" t="str">
        <f t="shared" si="49"/>
        <v>0</v>
      </c>
      <c r="AC137" s="61" t="str">
        <f t="shared" si="50"/>
        <v>0</v>
      </c>
      <c r="AD137" s="20">
        <v>0.39</v>
      </c>
      <c r="AE137" s="20">
        <f t="shared" si="69"/>
        <v>172.965</v>
      </c>
      <c r="AF137" s="24" t="e">
        <f t="shared" si="90"/>
        <v>#REF!</v>
      </c>
      <c r="AG137" s="24"/>
      <c r="AH137" s="61" t="e">
        <f t="shared" si="51"/>
        <v>#REF!</v>
      </c>
      <c r="AI137" s="61" t="e">
        <f t="shared" si="52"/>
        <v>#REF!</v>
      </c>
      <c r="AJ137" s="20">
        <v>0.03</v>
      </c>
      <c r="AK137" s="20">
        <f t="shared" si="71"/>
        <v>13.305</v>
      </c>
      <c r="AL137" s="24"/>
      <c r="AM137" s="20"/>
      <c r="AN137" s="61">
        <f t="shared" si="53"/>
        <v>13.305</v>
      </c>
      <c r="AO137" s="61" t="str">
        <f t="shared" si="54"/>
        <v>0</v>
      </c>
      <c r="AP137" s="20">
        <v>0.02</v>
      </c>
      <c r="AQ137" s="20">
        <f t="shared" si="72"/>
        <v>8.870000000000001</v>
      </c>
      <c r="AR137" s="20"/>
      <c r="AS137" s="20"/>
      <c r="AT137" s="61">
        <f t="shared" si="55"/>
        <v>8.870000000000001</v>
      </c>
      <c r="AU137" s="61" t="str">
        <f t="shared" si="56"/>
        <v>0</v>
      </c>
      <c r="AV137" s="20">
        <v>0.03</v>
      </c>
      <c r="AW137" s="20">
        <f t="shared" si="73"/>
        <v>13.305</v>
      </c>
      <c r="AX137" s="24" t="e">
        <f t="shared" si="91"/>
        <v>#REF!</v>
      </c>
      <c r="AY137" s="24"/>
      <c r="AZ137" s="61" t="e">
        <f t="shared" si="75"/>
        <v>#REF!</v>
      </c>
      <c r="BA137" s="61" t="e">
        <f t="shared" si="76"/>
        <v>#REF!</v>
      </c>
      <c r="BB137" s="20">
        <v>0.17</v>
      </c>
      <c r="BC137" s="20">
        <f t="shared" si="77"/>
        <v>75.39500000000001</v>
      </c>
      <c r="BD137" s="20">
        <v>0</v>
      </c>
      <c r="BE137" s="20"/>
      <c r="BF137" s="61">
        <f t="shared" si="57"/>
        <v>75.39500000000001</v>
      </c>
      <c r="BG137" s="61" t="str">
        <f t="shared" si="58"/>
        <v>0</v>
      </c>
      <c r="BH137" s="20"/>
      <c r="BI137" s="20"/>
      <c r="BJ137" s="20">
        <v>0</v>
      </c>
      <c r="BK137" s="20"/>
      <c r="BL137" s="61" t="str">
        <f t="shared" si="59"/>
        <v>0</v>
      </c>
      <c r="BM137" s="61" t="str">
        <f t="shared" si="60"/>
        <v>0</v>
      </c>
      <c r="BN137" s="20">
        <v>1.01</v>
      </c>
      <c r="BO137" s="20">
        <f t="shared" si="78"/>
        <v>447.935</v>
      </c>
      <c r="BP137" s="20">
        <f t="shared" si="79"/>
        <v>75.39500000000001</v>
      </c>
      <c r="BQ137" s="20">
        <f t="shared" si="80"/>
        <v>523.33000000000004</v>
      </c>
      <c r="BR137" s="20"/>
      <c r="BS137" s="20">
        <f t="shared" si="81"/>
        <v>523.33000000000004</v>
      </c>
      <c r="BT137" s="61">
        <f t="shared" si="85"/>
        <v>0</v>
      </c>
      <c r="BU137" s="61">
        <f t="shared" si="82"/>
        <v>523.33000000000004</v>
      </c>
      <c r="BV137" s="61" t="str">
        <f t="shared" si="86"/>
        <v>0</v>
      </c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61" t="str">
        <f t="shared" si="61"/>
        <v>0</v>
      </c>
      <c r="CL137" s="61" t="str">
        <f t="shared" si="62"/>
        <v>0</v>
      </c>
      <c r="CM137" s="20"/>
      <c r="CN137" s="20"/>
      <c r="CO137" s="20"/>
      <c r="CP137" s="20"/>
      <c r="CQ137" s="61" t="str">
        <f t="shared" si="63"/>
        <v>0</v>
      </c>
      <c r="CR137" s="24">
        <f t="shared" si="92"/>
        <v>1.9700000000000002</v>
      </c>
      <c r="CS137" s="24">
        <v>2.64</v>
      </c>
      <c r="CT137" s="71">
        <f t="shared" si="93"/>
        <v>34.010152284263967</v>
      </c>
    </row>
    <row r="138" spans="1:98" ht="15.75" x14ac:dyDescent="0.25">
      <c r="A138" s="14">
        <v>38</v>
      </c>
      <c r="B138" s="15" t="s">
        <v>147</v>
      </c>
      <c r="C138" s="16">
        <v>2</v>
      </c>
      <c r="D138" s="21">
        <v>370.06</v>
      </c>
      <c r="E138" s="21"/>
      <c r="F138" s="18"/>
      <c r="G138" s="18"/>
      <c r="H138" s="18"/>
      <c r="I138" s="18"/>
      <c r="J138" s="61" t="str">
        <f t="shared" si="87"/>
        <v>0</v>
      </c>
      <c r="K138" s="61" t="str">
        <f t="shared" si="88"/>
        <v>0</v>
      </c>
      <c r="L138" s="18"/>
      <c r="M138" s="18"/>
      <c r="N138" s="18"/>
      <c r="O138" s="18"/>
      <c r="P138" s="61" t="str">
        <f t="shared" si="45"/>
        <v>0</v>
      </c>
      <c r="Q138" s="61" t="str">
        <f t="shared" si="46"/>
        <v>0</v>
      </c>
      <c r="R138" s="20">
        <v>0.4</v>
      </c>
      <c r="S138" s="20">
        <f t="shared" si="67"/>
        <v>148.024</v>
      </c>
      <c r="T138" s="24" t="e">
        <f t="shared" si="89"/>
        <v>#REF!</v>
      </c>
      <c r="U138" s="24"/>
      <c r="V138" s="61" t="e">
        <f t="shared" si="47"/>
        <v>#REF!</v>
      </c>
      <c r="W138" s="61" t="e">
        <f t="shared" si="48"/>
        <v>#REF!</v>
      </c>
      <c r="X138" s="53"/>
      <c r="Y138" s="20"/>
      <c r="Z138" s="20"/>
      <c r="AA138" s="20"/>
      <c r="AB138" s="61" t="str">
        <f t="shared" si="49"/>
        <v>0</v>
      </c>
      <c r="AC138" s="61" t="str">
        <f t="shared" si="50"/>
        <v>0</v>
      </c>
      <c r="AD138" s="20">
        <v>0.45</v>
      </c>
      <c r="AE138" s="20">
        <f t="shared" si="69"/>
        <v>166.52700000000002</v>
      </c>
      <c r="AF138" s="24" t="e">
        <f t="shared" si="90"/>
        <v>#REF!</v>
      </c>
      <c r="AG138" s="24"/>
      <c r="AH138" s="61" t="e">
        <f t="shared" si="51"/>
        <v>#REF!</v>
      </c>
      <c r="AI138" s="61" t="e">
        <f t="shared" si="52"/>
        <v>#REF!</v>
      </c>
      <c r="AJ138" s="20"/>
      <c r="AK138" s="20">
        <f t="shared" si="71"/>
        <v>0</v>
      </c>
      <c r="AL138" s="24"/>
      <c r="AM138" s="20"/>
      <c r="AN138" s="61" t="str">
        <f t="shared" si="53"/>
        <v>0</v>
      </c>
      <c r="AO138" s="61" t="str">
        <f t="shared" si="54"/>
        <v>0</v>
      </c>
      <c r="AP138" s="20">
        <v>0.02</v>
      </c>
      <c r="AQ138" s="20">
        <f t="shared" si="72"/>
        <v>7.4012000000000002</v>
      </c>
      <c r="AR138" s="20"/>
      <c r="AS138" s="20"/>
      <c r="AT138" s="61">
        <f t="shared" si="55"/>
        <v>7.4012000000000002</v>
      </c>
      <c r="AU138" s="61" t="str">
        <f t="shared" si="56"/>
        <v>0</v>
      </c>
      <c r="AV138" s="20">
        <v>0.03</v>
      </c>
      <c r="AW138" s="20">
        <f t="shared" si="73"/>
        <v>11.101799999999999</v>
      </c>
      <c r="AX138" s="24" t="e">
        <f t="shared" si="91"/>
        <v>#REF!</v>
      </c>
      <c r="AY138" s="24"/>
      <c r="AZ138" s="61" t="e">
        <f t="shared" si="75"/>
        <v>#REF!</v>
      </c>
      <c r="BA138" s="61" t="e">
        <f t="shared" si="76"/>
        <v>#REF!</v>
      </c>
      <c r="BB138" s="20">
        <v>0.41</v>
      </c>
      <c r="BC138" s="20">
        <f t="shared" si="77"/>
        <v>151.72459999999998</v>
      </c>
      <c r="BD138" s="20">
        <v>134.4</v>
      </c>
      <c r="BE138" s="20"/>
      <c r="BF138" s="61">
        <f t="shared" si="57"/>
        <v>17.324599999999975</v>
      </c>
      <c r="BG138" s="61" t="str">
        <f t="shared" si="58"/>
        <v>0</v>
      </c>
      <c r="BH138" s="20"/>
      <c r="BI138" s="20"/>
      <c r="BJ138" s="20">
        <v>0</v>
      </c>
      <c r="BK138" s="20"/>
      <c r="BL138" s="61" t="str">
        <f t="shared" si="59"/>
        <v>0</v>
      </c>
      <c r="BM138" s="61" t="str">
        <f t="shared" si="60"/>
        <v>0</v>
      </c>
      <c r="BN138" s="20">
        <v>0.68</v>
      </c>
      <c r="BO138" s="20">
        <f t="shared" si="78"/>
        <v>251.64080000000001</v>
      </c>
      <c r="BP138" s="20">
        <f t="shared" si="79"/>
        <v>17.324599999999975</v>
      </c>
      <c r="BQ138" s="20">
        <f t="shared" si="80"/>
        <v>268.96539999999999</v>
      </c>
      <c r="BR138" s="20"/>
      <c r="BS138" s="20">
        <f t="shared" si="81"/>
        <v>268.96539999999999</v>
      </c>
      <c r="BT138" s="61">
        <f t="shared" si="85"/>
        <v>0</v>
      </c>
      <c r="BU138" s="61">
        <f t="shared" si="82"/>
        <v>268.96539999999999</v>
      </c>
      <c r="BV138" s="61" t="str">
        <f t="shared" si="86"/>
        <v>0</v>
      </c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61" t="str">
        <f t="shared" si="61"/>
        <v>0</v>
      </c>
      <c r="CL138" s="61" t="str">
        <f t="shared" si="62"/>
        <v>0</v>
      </c>
      <c r="CM138" s="20"/>
      <c r="CN138" s="20"/>
      <c r="CO138" s="20"/>
      <c r="CP138" s="20"/>
      <c r="CQ138" s="61" t="str">
        <f t="shared" si="63"/>
        <v>0</v>
      </c>
      <c r="CR138" s="24">
        <f t="shared" si="92"/>
        <v>1.9900000000000002</v>
      </c>
      <c r="CS138" s="24">
        <v>3.77</v>
      </c>
      <c r="CT138" s="71">
        <f t="shared" si="93"/>
        <v>89.447236180904497</v>
      </c>
    </row>
    <row r="139" spans="1:98" ht="15.75" x14ac:dyDescent="0.25">
      <c r="A139" s="14">
        <v>39</v>
      </c>
      <c r="B139" s="15" t="s">
        <v>148</v>
      </c>
      <c r="C139" s="16">
        <v>2</v>
      </c>
      <c r="D139" s="21">
        <v>269.5</v>
      </c>
      <c r="E139" s="21"/>
      <c r="F139" s="18"/>
      <c r="G139" s="18"/>
      <c r="H139" s="18"/>
      <c r="I139" s="18"/>
      <c r="J139" s="61" t="str">
        <f t="shared" si="87"/>
        <v>0</v>
      </c>
      <c r="K139" s="61" t="str">
        <f t="shared" si="88"/>
        <v>0</v>
      </c>
      <c r="L139" s="18"/>
      <c r="M139" s="18"/>
      <c r="N139" s="18"/>
      <c r="O139" s="18"/>
      <c r="P139" s="61" t="str">
        <f t="shared" si="45"/>
        <v>0</v>
      </c>
      <c r="Q139" s="61" t="str">
        <f t="shared" si="46"/>
        <v>0</v>
      </c>
      <c r="R139" s="20">
        <v>0.24</v>
      </c>
      <c r="S139" s="20">
        <f t="shared" si="67"/>
        <v>64.679999999999993</v>
      </c>
      <c r="T139" s="24" t="e">
        <f t="shared" si="89"/>
        <v>#REF!</v>
      </c>
      <c r="U139" s="24"/>
      <c r="V139" s="61" t="e">
        <f t="shared" si="47"/>
        <v>#REF!</v>
      </c>
      <c r="W139" s="61" t="e">
        <f t="shared" si="48"/>
        <v>#REF!</v>
      </c>
      <c r="X139" s="53"/>
      <c r="Y139" s="20"/>
      <c r="Z139" s="20"/>
      <c r="AA139" s="20"/>
      <c r="AB139" s="61" t="str">
        <f t="shared" si="49"/>
        <v>0</v>
      </c>
      <c r="AC139" s="61" t="str">
        <f t="shared" si="50"/>
        <v>0</v>
      </c>
      <c r="AD139" s="20">
        <v>0.4</v>
      </c>
      <c r="AE139" s="20">
        <f t="shared" si="69"/>
        <v>107.80000000000001</v>
      </c>
      <c r="AF139" s="24" t="e">
        <f t="shared" si="90"/>
        <v>#REF!</v>
      </c>
      <c r="AG139" s="24"/>
      <c r="AH139" s="61" t="e">
        <f t="shared" si="51"/>
        <v>#REF!</v>
      </c>
      <c r="AI139" s="61" t="e">
        <f t="shared" si="52"/>
        <v>#REF!</v>
      </c>
      <c r="AJ139" s="20">
        <v>0.02</v>
      </c>
      <c r="AK139" s="20">
        <f t="shared" si="71"/>
        <v>5.39</v>
      </c>
      <c r="AL139" s="24"/>
      <c r="AM139" s="20"/>
      <c r="AN139" s="61">
        <f t="shared" si="53"/>
        <v>5.39</v>
      </c>
      <c r="AO139" s="61" t="str">
        <f t="shared" si="54"/>
        <v>0</v>
      </c>
      <c r="AP139" s="20">
        <v>0.03</v>
      </c>
      <c r="AQ139" s="20">
        <f t="shared" si="72"/>
        <v>8.0849999999999991</v>
      </c>
      <c r="AR139" s="20"/>
      <c r="AS139" s="20"/>
      <c r="AT139" s="61">
        <f t="shared" si="55"/>
        <v>8.0849999999999991</v>
      </c>
      <c r="AU139" s="61" t="str">
        <f t="shared" si="56"/>
        <v>0</v>
      </c>
      <c r="AV139" s="20">
        <v>0.04</v>
      </c>
      <c r="AW139" s="20">
        <f t="shared" si="73"/>
        <v>10.78</v>
      </c>
      <c r="AX139" s="24" t="e">
        <f t="shared" si="91"/>
        <v>#REF!</v>
      </c>
      <c r="AY139" s="24"/>
      <c r="AZ139" s="61" t="e">
        <f t="shared" si="75"/>
        <v>#REF!</v>
      </c>
      <c r="BA139" s="61" t="e">
        <f t="shared" si="76"/>
        <v>#REF!</v>
      </c>
      <c r="BB139" s="20">
        <v>0.28000000000000003</v>
      </c>
      <c r="BC139" s="20">
        <f t="shared" si="77"/>
        <v>75.460000000000008</v>
      </c>
      <c r="BD139" s="20">
        <v>63.84</v>
      </c>
      <c r="BE139" s="20"/>
      <c r="BF139" s="61">
        <f t="shared" si="57"/>
        <v>11.620000000000005</v>
      </c>
      <c r="BG139" s="61" t="str">
        <f t="shared" si="58"/>
        <v>0</v>
      </c>
      <c r="BH139" s="20"/>
      <c r="BI139" s="20"/>
      <c r="BJ139" s="20">
        <v>0</v>
      </c>
      <c r="BK139" s="20"/>
      <c r="BL139" s="61" t="str">
        <f t="shared" si="59"/>
        <v>0</v>
      </c>
      <c r="BM139" s="61" t="str">
        <f t="shared" si="60"/>
        <v>0</v>
      </c>
      <c r="BN139" s="20">
        <v>0.9</v>
      </c>
      <c r="BO139" s="20">
        <f t="shared" si="78"/>
        <v>242.55</v>
      </c>
      <c r="BP139" s="20">
        <f t="shared" si="79"/>
        <v>11.620000000000005</v>
      </c>
      <c r="BQ139" s="20">
        <f t="shared" si="80"/>
        <v>254.17000000000002</v>
      </c>
      <c r="BR139" s="20"/>
      <c r="BS139" s="20">
        <f t="shared" si="81"/>
        <v>254.17000000000002</v>
      </c>
      <c r="BT139" s="61">
        <f t="shared" si="85"/>
        <v>0</v>
      </c>
      <c r="BU139" s="61">
        <f t="shared" si="82"/>
        <v>254.17000000000002</v>
      </c>
      <c r="BV139" s="61" t="str">
        <f t="shared" si="86"/>
        <v>0</v>
      </c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61" t="str">
        <f t="shared" si="61"/>
        <v>0</v>
      </c>
      <c r="CL139" s="61" t="str">
        <f t="shared" si="62"/>
        <v>0</v>
      </c>
      <c r="CM139" s="20"/>
      <c r="CN139" s="20"/>
      <c r="CO139" s="20"/>
      <c r="CP139" s="20"/>
      <c r="CQ139" s="61" t="str">
        <f t="shared" si="63"/>
        <v>0</v>
      </c>
      <c r="CR139" s="24">
        <f t="shared" si="92"/>
        <v>1.9100000000000001</v>
      </c>
      <c r="CS139" s="24">
        <v>5.75</v>
      </c>
      <c r="CT139" s="71">
        <f t="shared" si="93"/>
        <v>201.04712041884818</v>
      </c>
    </row>
    <row r="140" spans="1:98" ht="15.75" x14ac:dyDescent="0.25">
      <c r="A140" s="14">
        <v>40</v>
      </c>
      <c r="B140" s="15" t="s">
        <v>149</v>
      </c>
      <c r="C140" s="16">
        <v>2</v>
      </c>
      <c r="D140" s="21">
        <v>371.37</v>
      </c>
      <c r="E140" s="21"/>
      <c r="F140" s="18"/>
      <c r="G140" s="18"/>
      <c r="H140" s="18"/>
      <c r="I140" s="18"/>
      <c r="J140" s="61" t="str">
        <f t="shared" si="87"/>
        <v>0</v>
      </c>
      <c r="K140" s="61" t="str">
        <f t="shared" si="88"/>
        <v>0</v>
      </c>
      <c r="L140" s="18"/>
      <c r="M140" s="18"/>
      <c r="N140" s="18"/>
      <c r="O140" s="18"/>
      <c r="P140" s="61" t="str">
        <f t="shared" si="45"/>
        <v>0</v>
      </c>
      <c r="Q140" s="61" t="str">
        <f t="shared" si="46"/>
        <v>0</v>
      </c>
      <c r="R140" s="20">
        <v>0.38</v>
      </c>
      <c r="S140" s="20">
        <f t="shared" si="67"/>
        <v>141.1206</v>
      </c>
      <c r="T140" s="24" t="e">
        <f t="shared" si="89"/>
        <v>#REF!</v>
      </c>
      <c r="U140" s="24"/>
      <c r="V140" s="61" t="e">
        <f t="shared" si="47"/>
        <v>#REF!</v>
      </c>
      <c r="W140" s="61" t="e">
        <f t="shared" si="48"/>
        <v>#REF!</v>
      </c>
      <c r="X140" s="53"/>
      <c r="Y140" s="20"/>
      <c r="Z140" s="20"/>
      <c r="AA140" s="20"/>
      <c r="AB140" s="61" t="str">
        <f t="shared" si="49"/>
        <v>0</v>
      </c>
      <c r="AC140" s="61" t="str">
        <f t="shared" si="50"/>
        <v>0</v>
      </c>
      <c r="AD140" s="20">
        <v>0.45</v>
      </c>
      <c r="AE140" s="20">
        <f t="shared" si="69"/>
        <v>167.1165</v>
      </c>
      <c r="AF140" s="24" t="e">
        <f t="shared" si="90"/>
        <v>#REF!</v>
      </c>
      <c r="AG140" s="24"/>
      <c r="AH140" s="61" t="e">
        <f t="shared" si="51"/>
        <v>#REF!</v>
      </c>
      <c r="AI140" s="61" t="e">
        <f t="shared" si="52"/>
        <v>#REF!</v>
      </c>
      <c r="AJ140" s="20">
        <v>0.05</v>
      </c>
      <c r="AK140" s="20">
        <f t="shared" si="71"/>
        <v>18.5685</v>
      </c>
      <c r="AL140" s="24"/>
      <c r="AM140" s="20"/>
      <c r="AN140" s="61">
        <f t="shared" si="53"/>
        <v>18.5685</v>
      </c>
      <c r="AO140" s="61" t="str">
        <f t="shared" si="54"/>
        <v>0</v>
      </c>
      <c r="AP140" s="20">
        <v>0.02</v>
      </c>
      <c r="AQ140" s="20">
        <f t="shared" si="72"/>
        <v>7.4274000000000004</v>
      </c>
      <c r="AR140" s="20"/>
      <c r="AS140" s="20"/>
      <c r="AT140" s="61">
        <f t="shared" si="55"/>
        <v>7.4274000000000004</v>
      </c>
      <c r="AU140" s="61" t="str">
        <f t="shared" si="56"/>
        <v>0</v>
      </c>
      <c r="AV140" s="20">
        <v>0.03</v>
      </c>
      <c r="AW140" s="20">
        <f t="shared" si="73"/>
        <v>11.1411</v>
      </c>
      <c r="AX140" s="24" t="e">
        <f t="shared" si="91"/>
        <v>#REF!</v>
      </c>
      <c r="AY140" s="24"/>
      <c r="AZ140" s="61" t="e">
        <f t="shared" si="75"/>
        <v>#REF!</v>
      </c>
      <c r="BA140" s="61" t="e">
        <f t="shared" si="76"/>
        <v>#REF!</v>
      </c>
      <c r="BB140" s="20">
        <v>0.41</v>
      </c>
      <c r="BC140" s="20">
        <f t="shared" si="77"/>
        <v>152.26169999999999</v>
      </c>
      <c r="BD140" s="20">
        <v>80.64</v>
      </c>
      <c r="BE140" s="20"/>
      <c r="BF140" s="61">
        <f t="shared" si="57"/>
        <v>71.62169999999999</v>
      </c>
      <c r="BG140" s="61" t="str">
        <f t="shared" si="58"/>
        <v>0</v>
      </c>
      <c r="BH140" s="20"/>
      <c r="BI140" s="20"/>
      <c r="BJ140" s="20">
        <v>0</v>
      </c>
      <c r="BK140" s="20"/>
      <c r="BL140" s="61" t="str">
        <f t="shared" si="59"/>
        <v>0</v>
      </c>
      <c r="BM140" s="61" t="str">
        <f t="shared" si="60"/>
        <v>0</v>
      </c>
      <c r="BN140" s="20">
        <v>0.65</v>
      </c>
      <c r="BO140" s="20">
        <f t="shared" si="78"/>
        <v>241.3905</v>
      </c>
      <c r="BP140" s="20">
        <f t="shared" si="79"/>
        <v>71.62169999999999</v>
      </c>
      <c r="BQ140" s="20">
        <f t="shared" si="80"/>
        <v>313.01220000000001</v>
      </c>
      <c r="BR140" s="20"/>
      <c r="BS140" s="20">
        <f t="shared" si="81"/>
        <v>313.01220000000001</v>
      </c>
      <c r="BT140" s="61">
        <f t="shared" si="85"/>
        <v>0</v>
      </c>
      <c r="BU140" s="61">
        <f t="shared" si="82"/>
        <v>313.01220000000001</v>
      </c>
      <c r="BV140" s="61" t="str">
        <f t="shared" si="86"/>
        <v>0</v>
      </c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61" t="str">
        <f t="shared" si="61"/>
        <v>0</v>
      </c>
      <c r="CL140" s="61" t="str">
        <f t="shared" si="62"/>
        <v>0</v>
      </c>
      <c r="CM140" s="20"/>
      <c r="CN140" s="20"/>
      <c r="CO140" s="20"/>
      <c r="CP140" s="20"/>
      <c r="CQ140" s="61" t="str">
        <f t="shared" si="63"/>
        <v>0</v>
      </c>
      <c r="CR140" s="24">
        <f t="shared" si="92"/>
        <v>1.9900000000000002</v>
      </c>
      <c r="CS140" s="24">
        <v>3.24</v>
      </c>
      <c r="CT140" s="71">
        <f t="shared" si="93"/>
        <v>62.814070351758801</v>
      </c>
    </row>
    <row r="141" spans="1:98" ht="15.75" x14ac:dyDescent="0.25">
      <c r="A141" s="14">
        <v>41</v>
      </c>
      <c r="B141" s="15" t="s">
        <v>150</v>
      </c>
      <c r="C141" s="16">
        <v>2</v>
      </c>
      <c r="D141" s="21">
        <v>892.21</v>
      </c>
      <c r="E141" s="21"/>
      <c r="F141" s="18"/>
      <c r="G141" s="18"/>
      <c r="H141" s="18"/>
      <c r="I141" s="18"/>
      <c r="J141" s="61" t="str">
        <f t="shared" si="87"/>
        <v>0</v>
      </c>
      <c r="K141" s="61" t="str">
        <f t="shared" si="88"/>
        <v>0</v>
      </c>
      <c r="L141" s="18"/>
      <c r="M141" s="18"/>
      <c r="N141" s="18"/>
      <c r="O141" s="18"/>
      <c r="P141" s="61" t="str">
        <f t="shared" ref="P141:P204" si="94">IF(M141-N141&gt;0,M141-N141,"0")</f>
        <v>0</v>
      </c>
      <c r="Q141" s="61" t="str">
        <f t="shared" ref="Q141:Q204" si="95">IF(M141-N141&lt;0,M141-N141,"0")</f>
        <v>0</v>
      </c>
      <c r="R141" s="20">
        <v>0.28000000000000003</v>
      </c>
      <c r="S141" s="20">
        <f t="shared" si="67"/>
        <v>249.81880000000004</v>
      </c>
      <c r="T141" s="24" t="e">
        <f t="shared" si="89"/>
        <v>#REF!</v>
      </c>
      <c r="U141" s="24"/>
      <c r="V141" s="61" t="e">
        <f t="shared" ref="V141:V204" si="96">IF(S141-T141&gt;0,S141-T141,"0")</f>
        <v>#REF!</v>
      </c>
      <c r="W141" s="61" t="e">
        <f t="shared" ref="W141:W204" si="97">IF(S141-T141&lt;0,S141-T141,"0")</f>
        <v>#REF!</v>
      </c>
      <c r="X141" s="53"/>
      <c r="Y141" s="20"/>
      <c r="Z141" s="20"/>
      <c r="AA141" s="20"/>
      <c r="AB141" s="61" t="str">
        <f t="shared" ref="AB141:AB204" si="98">IF(Y141-Z141&gt;0,Y141-Z141,"0")</f>
        <v>0</v>
      </c>
      <c r="AC141" s="61" t="str">
        <f t="shared" ref="AC141:AC204" si="99">IF(Y141-Z141&lt;0,Y141-Z141,"0")</f>
        <v>0</v>
      </c>
      <c r="AD141" s="20">
        <v>0.48</v>
      </c>
      <c r="AE141" s="20">
        <f t="shared" si="69"/>
        <v>428.26080000000002</v>
      </c>
      <c r="AF141" s="24" t="e">
        <f t="shared" si="90"/>
        <v>#REF!</v>
      </c>
      <c r="AG141" s="24"/>
      <c r="AH141" s="61" t="e">
        <f t="shared" ref="AH141:AH204" si="100">IF(AE141-AF141&gt;0,AE141-AF141,"0")</f>
        <v>#REF!</v>
      </c>
      <c r="AI141" s="61" t="e">
        <f t="shared" ref="AI141:AI204" si="101">IF(AE141-AF141&lt;0,AE141-AF141,"0")</f>
        <v>#REF!</v>
      </c>
      <c r="AJ141" s="20">
        <v>0.03</v>
      </c>
      <c r="AK141" s="20">
        <f t="shared" si="71"/>
        <v>26.766300000000001</v>
      </c>
      <c r="AL141" s="24"/>
      <c r="AM141" s="20"/>
      <c r="AN141" s="61">
        <f t="shared" ref="AN141:AN204" si="102">IF(AK141-AL141&gt;0,AK141-AL141,"0")</f>
        <v>26.766300000000001</v>
      </c>
      <c r="AO141" s="61" t="str">
        <f t="shared" ref="AO141:AO204" si="103">IF(AK141-AL141&lt;0,AK141-AL141,"0")</f>
        <v>0</v>
      </c>
      <c r="AP141" s="20">
        <v>0.02</v>
      </c>
      <c r="AQ141" s="20">
        <f t="shared" si="72"/>
        <v>17.844200000000001</v>
      </c>
      <c r="AR141" s="20"/>
      <c r="AS141" s="20"/>
      <c r="AT141" s="61">
        <f t="shared" ref="AT141:AT204" si="104">IF(AQ141-AR141&gt;0,AQ141-AR141,"0")</f>
        <v>17.844200000000001</v>
      </c>
      <c r="AU141" s="61" t="str">
        <f t="shared" ref="AU141:AU204" si="105">IF(AQ141-AR141&lt;0,AQ141-AR141,"0")</f>
        <v>0</v>
      </c>
      <c r="AV141" s="20">
        <v>0.02</v>
      </c>
      <c r="AW141" s="20">
        <f t="shared" si="73"/>
        <v>17.844200000000001</v>
      </c>
      <c r="AX141" s="24" t="e">
        <f t="shared" si="91"/>
        <v>#REF!</v>
      </c>
      <c r="AY141" s="24"/>
      <c r="AZ141" s="61" t="e">
        <f t="shared" si="75"/>
        <v>#REF!</v>
      </c>
      <c r="BA141" s="61" t="e">
        <f t="shared" si="76"/>
        <v>#REF!</v>
      </c>
      <c r="BB141" s="20">
        <v>0.43</v>
      </c>
      <c r="BC141" s="20">
        <f t="shared" si="77"/>
        <v>383.65030000000002</v>
      </c>
      <c r="BD141" s="20">
        <v>332.64</v>
      </c>
      <c r="BE141" s="20"/>
      <c r="BF141" s="61">
        <f t="shared" ref="BF141:BF204" si="106">IF(BC141-BD141&gt;0,BC141-BD141,"0")</f>
        <v>51.010300000000029</v>
      </c>
      <c r="BG141" s="61" t="str">
        <f t="shared" ref="BG141:BG204" si="107">IF(BC141-BD141&lt;0,BC141-BD141,"0")</f>
        <v>0</v>
      </c>
      <c r="BH141" s="20"/>
      <c r="BI141" s="20"/>
      <c r="BJ141" s="20">
        <v>0</v>
      </c>
      <c r="BK141" s="20"/>
      <c r="BL141" s="61" t="str">
        <f t="shared" ref="BL141:BL204" si="108">IF(BI141-BJ141&gt;0,BI141-BJ141,"0")</f>
        <v>0</v>
      </c>
      <c r="BM141" s="61" t="str">
        <f t="shared" ref="BM141:BM204" si="109">IF(BI141-BJ141&lt;0,BI141-BJ141,"0")</f>
        <v>0</v>
      </c>
      <c r="BN141" s="20">
        <v>0.74</v>
      </c>
      <c r="BO141" s="20">
        <f t="shared" si="78"/>
        <v>660.23540000000003</v>
      </c>
      <c r="BP141" s="20">
        <f t="shared" si="79"/>
        <v>51.010300000000029</v>
      </c>
      <c r="BQ141" s="20">
        <f t="shared" si="80"/>
        <v>711.24570000000006</v>
      </c>
      <c r="BR141" s="20"/>
      <c r="BS141" s="20">
        <f t="shared" si="81"/>
        <v>711.24570000000006</v>
      </c>
      <c r="BT141" s="61">
        <f t="shared" si="85"/>
        <v>0</v>
      </c>
      <c r="BU141" s="61">
        <f t="shared" si="82"/>
        <v>711.24570000000006</v>
      </c>
      <c r="BV141" s="61" t="str">
        <f t="shared" si="86"/>
        <v>0</v>
      </c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61" t="str">
        <f t="shared" ref="CK141:CK204" si="110">IF(CH141-CI141&gt;0,CH141-CI141,"0")</f>
        <v>0</v>
      </c>
      <c r="CL141" s="61" t="str">
        <f t="shared" ref="CL141:CL204" si="111">IF(CH141-CI141&lt;0,CH141-CI141,"0")</f>
        <v>0</v>
      </c>
      <c r="CM141" s="20"/>
      <c r="CN141" s="20"/>
      <c r="CO141" s="20"/>
      <c r="CP141" s="20"/>
      <c r="CQ141" s="61" t="str">
        <f t="shared" ref="CQ141:CQ204" si="112">IF(CN141-CO141&gt;0,CN141-CO141,"0")</f>
        <v>0</v>
      </c>
      <c r="CR141" s="24">
        <f t="shared" si="92"/>
        <v>2</v>
      </c>
      <c r="CS141" s="24">
        <v>2.7</v>
      </c>
      <c r="CT141" s="71">
        <f t="shared" si="93"/>
        <v>35</v>
      </c>
    </row>
    <row r="142" spans="1:98" ht="15.75" x14ac:dyDescent="0.25">
      <c r="A142" s="14">
        <v>42</v>
      </c>
      <c r="B142" s="15" t="s">
        <v>151</v>
      </c>
      <c r="C142" s="16">
        <v>2</v>
      </c>
      <c r="D142" s="21">
        <v>146.4</v>
      </c>
      <c r="E142" s="21"/>
      <c r="F142" s="18"/>
      <c r="G142" s="18"/>
      <c r="H142" s="18"/>
      <c r="I142" s="18"/>
      <c r="J142" s="61" t="str">
        <f t="shared" si="87"/>
        <v>0</v>
      </c>
      <c r="K142" s="61" t="str">
        <f t="shared" si="88"/>
        <v>0</v>
      </c>
      <c r="L142" s="18"/>
      <c r="M142" s="18"/>
      <c r="N142" s="18"/>
      <c r="O142" s="18"/>
      <c r="P142" s="61" t="str">
        <f t="shared" si="94"/>
        <v>0</v>
      </c>
      <c r="Q142" s="61" t="str">
        <f t="shared" si="95"/>
        <v>0</v>
      </c>
      <c r="R142" s="20">
        <v>0.3</v>
      </c>
      <c r="S142" s="20">
        <f t="shared" si="67"/>
        <v>43.92</v>
      </c>
      <c r="T142" s="24" t="e">
        <f t="shared" si="89"/>
        <v>#REF!</v>
      </c>
      <c r="U142" s="24"/>
      <c r="V142" s="61" t="e">
        <f t="shared" si="96"/>
        <v>#REF!</v>
      </c>
      <c r="W142" s="61" t="e">
        <f t="shared" si="97"/>
        <v>#REF!</v>
      </c>
      <c r="X142" s="53"/>
      <c r="Y142" s="20"/>
      <c r="Z142" s="20"/>
      <c r="AA142" s="20"/>
      <c r="AB142" s="61" t="str">
        <f t="shared" si="98"/>
        <v>0</v>
      </c>
      <c r="AC142" s="61" t="str">
        <f t="shared" si="99"/>
        <v>0</v>
      </c>
      <c r="AD142" s="20">
        <v>0.36</v>
      </c>
      <c r="AE142" s="20">
        <f t="shared" si="69"/>
        <v>52.704000000000001</v>
      </c>
      <c r="AF142" s="24" t="e">
        <f t="shared" si="90"/>
        <v>#REF!</v>
      </c>
      <c r="AG142" s="24"/>
      <c r="AH142" s="61" t="e">
        <f t="shared" si="100"/>
        <v>#REF!</v>
      </c>
      <c r="AI142" s="61" t="e">
        <f t="shared" si="101"/>
        <v>#REF!</v>
      </c>
      <c r="AJ142" s="20">
        <v>0.01</v>
      </c>
      <c r="AK142" s="20">
        <f t="shared" si="71"/>
        <v>1.4640000000000002</v>
      </c>
      <c r="AL142" s="24"/>
      <c r="AM142" s="20"/>
      <c r="AN142" s="61">
        <f t="shared" si="102"/>
        <v>1.4640000000000002</v>
      </c>
      <c r="AO142" s="61" t="str">
        <f t="shared" si="103"/>
        <v>0</v>
      </c>
      <c r="AP142" s="20">
        <v>0.01</v>
      </c>
      <c r="AQ142" s="20">
        <f t="shared" si="72"/>
        <v>1.4640000000000002</v>
      </c>
      <c r="AR142" s="20"/>
      <c r="AS142" s="20"/>
      <c r="AT142" s="61">
        <f t="shared" si="104"/>
        <v>1.4640000000000002</v>
      </c>
      <c r="AU142" s="61" t="str">
        <f t="shared" si="105"/>
        <v>0</v>
      </c>
      <c r="AV142" s="20">
        <v>7.0000000000000007E-2</v>
      </c>
      <c r="AW142" s="20">
        <f t="shared" si="73"/>
        <v>10.248000000000001</v>
      </c>
      <c r="AX142" s="24" t="e">
        <f t="shared" si="91"/>
        <v>#REF!</v>
      </c>
      <c r="AY142" s="24"/>
      <c r="AZ142" s="61" t="e">
        <f t="shared" si="75"/>
        <v>#REF!</v>
      </c>
      <c r="BA142" s="61" t="e">
        <f t="shared" si="76"/>
        <v>#REF!</v>
      </c>
      <c r="BB142" s="20"/>
      <c r="BC142" s="20">
        <f t="shared" si="77"/>
        <v>0</v>
      </c>
      <c r="BD142" s="20">
        <v>0</v>
      </c>
      <c r="BE142" s="20"/>
      <c r="BF142" s="61" t="str">
        <f t="shared" si="106"/>
        <v>0</v>
      </c>
      <c r="BG142" s="61" t="str">
        <f t="shared" si="107"/>
        <v>0</v>
      </c>
      <c r="BH142" s="20"/>
      <c r="BI142" s="20"/>
      <c r="BJ142" s="20">
        <v>0</v>
      </c>
      <c r="BK142" s="20"/>
      <c r="BL142" s="61" t="str">
        <f t="shared" si="108"/>
        <v>0</v>
      </c>
      <c r="BM142" s="61" t="str">
        <f t="shared" si="109"/>
        <v>0</v>
      </c>
      <c r="BN142" s="20">
        <v>1.06</v>
      </c>
      <c r="BO142" s="20">
        <f t="shared" si="78"/>
        <v>155.18400000000003</v>
      </c>
      <c r="BP142" s="20">
        <f t="shared" si="79"/>
        <v>0</v>
      </c>
      <c r="BQ142" s="20">
        <f t="shared" si="80"/>
        <v>155.18400000000003</v>
      </c>
      <c r="BR142" s="20"/>
      <c r="BS142" s="20">
        <f t="shared" si="81"/>
        <v>155.18400000000003</v>
      </c>
      <c r="BT142" s="61">
        <f t="shared" si="85"/>
        <v>0</v>
      </c>
      <c r="BU142" s="61">
        <f t="shared" si="82"/>
        <v>155.18400000000003</v>
      </c>
      <c r="BV142" s="61" t="str">
        <f t="shared" si="86"/>
        <v>0</v>
      </c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61" t="str">
        <f t="shared" si="110"/>
        <v>0</v>
      </c>
      <c r="CL142" s="61" t="str">
        <f t="shared" si="111"/>
        <v>0</v>
      </c>
      <c r="CM142" s="20"/>
      <c r="CN142" s="20"/>
      <c r="CO142" s="20"/>
      <c r="CP142" s="20"/>
      <c r="CQ142" s="61" t="str">
        <f t="shared" si="112"/>
        <v>0</v>
      </c>
      <c r="CR142" s="24">
        <f t="shared" si="92"/>
        <v>1.81</v>
      </c>
      <c r="CS142" s="24">
        <v>6.8</v>
      </c>
      <c r="CT142" s="71">
        <f t="shared" si="93"/>
        <v>275.69060773480658</v>
      </c>
    </row>
    <row r="143" spans="1:98" ht="25.5" x14ac:dyDescent="0.25">
      <c r="A143" s="14">
        <v>43</v>
      </c>
      <c r="B143" s="15" t="s">
        <v>152</v>
      </c>
      <c r="C143" s="16">
        <v>2</v>
      </c>
      <c r="D143" s="21">
        <v>818.46</v>
      </c>
      <c r="E143" s="21"/>
      <c r="F143" s="18"/>
      <c r="G143" s="18"/>
      <c r="H143" s="18"/>
      <c r="I143" s="18"/>
      <c r="J143" s="61" t="str">
        <f t="shared" si="87"/>
        <v>0</v>
      </c>
      <c r="K143" s="61" t="str">
        <f t="shared" si="88"/>
        <v>0</v>
      </c>
      <c r="L143" s="18"/>
      <c r="M143" s="18"/>
      <c r="N143" s="18"/>
      <c r="O143" s="18"/>
      <c r="P143" s="61" t="str">
        <f t="shared" si="94"/>
        <v>0</v>
      </c>
      <c r="Q143" s="61" t="str">
        <f t="shared" si="95"/>
        <v>0</v>
      </c>
      <c r="R143" s="20">
        <v>0.37</v>
      </c>
      <c r="S143" s="20">
        <f t="shared" si="67"/>
        <v>302.83019999999999</v>
      </c>
      <c r="T143" s="24" t="e">
        <f t="shared" si="89"/>
        <v>#REF!</v>
      </c>
      <c r="U143" s="24"/>
      <c r="V143" s="61" t="e">
        <f t="shared" si="96"/>
        <v>#REF!</v>
      </c>
      <c r="W143" s="61" t="e">
        <f t="shared" si="97"/>
        <v>#REF!</v>
      </c>
      <c r="X143" s="53"/>
      <c r="Y143" s="20"/>
      <c r="Z143" s="20"/>
      <c r="AA143" s="20"/>
      <c r="AB143" s="61" t="str">
        <f t="shared" si="98"/>
        <v>0</v>
      </c>
      <c r="AC143" s="61" t="str">
        <f t="shared" si="99"/>
        <v>0</v>
      </c>
      <c r="AD143" s="20">
        <v>0.49</v>
      </c>
      <c r="AE143" s="20">
        <f t="shared" si="69"/>
        <v>401.04540000000003</v>
      </c>
      <c r="AF143" s="24" t="e">
        <f t="shared" si="90"/>
        <v>#REF!</v>
      </c>
      <c r="AG143" s="24"/>
      <c r="AH143" s="61" t="e">
        <f t="shared" si="100"/>
        <v>#REF!</v>
      </c>
      <c r="AI143" s="61" t="e">
        <f t="shared" si="101"/>
        <v>#REF!</v>
      </c>
      <c r="AJ143" s="20">
        <v>0.02</v>
      </c>
      <c r="AK143" s="20">
        <f t="shared" si="71"/>
        <v>16.369199999999999</v>
      </c>
      <c r="AL143" s="24"/>
      <c r="AM143" s="20"/>
      <c r="AN143" s="61">
        <f t="shared" si="102"/>
        <v>16.369199999999999</v>
      </c>
      <c r="AO143" s="61" t="str">
        <f t="shared" si="103"/>
        <v>0</v>
      </c>
      <c r="AP143" s="20">
        <v>0.03</v>
      </c>
      <c r="AQ143" s="20">
        <f t="shared" si="72"/>
        <v>24.553799999999999</v>
      </c>
      <c r="AR143" s="20"/>
      <c r="AS143" s="20"/>
      <c r="AT143" s="61">
        <f t="shared" si="104"/>
        <v>24.553799999999999</v>
      </c>
      <c r="AU143" s="61" t="str">
        <f t="shared" si="105"/>
        <v>0</v>
      </c>
      <c r="AV143" s="20">
        <v>0.02</v>
      </c>
      <c r="AW143" s="20">
        <f t="shared" si="73"/>
        <v>16.369199999999999</v>
      </c>
      <c r="AX143" s="24" t="e">
        <f t="shared" si="91"/>
        <v>#REF!</v>
      </c>
      <c r="AY143" s="24"/>
      <c r="AZ143" s="61" t="e">
        <f t="shared" si="75"/>
        <v>#REF!</v>
      </c>
      <c r="BA143" s="61" t="e">
        <f t="shared" si="76"/>
        <v>#REF!</v>
      </c>
      <c r="BB143" s="20">
        <v>0.09</v>
      </c>
      <c r="BC143" s="20">
        <f t="shared" si="77"/>
        <v>73.6614</v>
      </c>
      <c r="BD143" s="20">
        <v>126</v>
      </c>
      <c r="BE143" s="20"/>
      <c r="BF143" s="61" t="str">
        <f t="shared" si="106"/>
        <v>0</v>
      </c>
      <c r="BG143" s="61">
        <f t="shared" si="107"/>
        <v>-52.3386</v>
      </c>
      <c r="BH143" s="20"/>
      <c r="BI143" s="20"/>
      <c r="BJ143" s="20">
        <v>0</v>
      </c>
      <c r="BK143" s="20"/>
      <c r="BL143" s="61" t="str">
        <f t="shared" si="108"/>
        <v>0</v>
      </c>
      <c r="BM143" s="61" t="str">
        <f t="shared" si="109"/>
        <v>0</v>
      </c>
      <c r="BN143" s="20">
        <v>1.01</v>
      </c>
      <c r="BO143" s="20">
        <f t="shared" si="78"/>
        <v>826.64460000000008</v>
      </c>
      <c r="BP143" s="20">
        <f t="shared" si="79"/>
        <v>-52.3386</v>
      </c>
      <c r="BQ143" s="20">
        <f t="shared" si="80"/>
        <v>774.30600000000004</v>
      </c>
      <c r="BR143" s="20"/>
      <c r="BS143" s="20">
        <f t="shared" si="81"/>
        <v>774.30600000000004</v>
      </c>
      <c r="BT143" s="61">
        <f t="shared" si="85"/>
        <v>0</v>
      </c>
      <c r="BU143" s="61">
        <f t="shared" si="82"/>
        <v>774.30600000000004</v>
      </c>
      <c r="BV143" s="61" t="str">
        <f t="shared" si="86"/>
        <v>0</v>
      </c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61" t="str">
        <f t="shared" si="110"/>
        <v>0</v>
      </c>
      <c r="CL143" s="61" t="str">
        <f t="shared" si="111"/>
        <v>0</v>
      </c>
      <c r="CM143" s="20"/>
      <c r="CN143" s="20"/>
      <c r="CO143" s="20"/>
      <c r="CP143" s="20"/>
      <c r="CQ143" s="61" t="str">
        <f t="shared" si="112"/>
        <v>0</v>
      </c>
      <c r="CR143" s="24">
        <f t="shared" si="92"/>
        <v>2.0300000000000002</v>
      </c>
      <c r="CS143" s="24">
        <v>2.85</v>
      </c>
      <c r="CT143" s="71">
        <f t="shared" si="93"/>
        <v>40.394088669950747</v>
      </c>
    </row>
    <row r="144" spans="1:98" ht="22.5" customHeight="1" x14ac:dyDescent="0.25">
      <c r="A144" s="14">
        <v>44</v>
      </c>
      <c r="B144" s="15" t="s">
        <v>153</v>
      </c>
      <c r="C144" s="16">
        <v>2</v>
      </c>
      <c r="D144" s="21">
        <v>721.1</v>
      </c>
      <c r="E144" s="21"/>
      <c r="F144" s="18"/>
      <c r="G144" s="18"/>
      <c r="H144" s="18"/>
      <c r="I144" s="18"/>
      <c r="J144" s="61" t="str">
        <f t="shared" si="87"/>
        <v>0</v>
      </c>
      <c r="K144" s="61" t="str">
        <f t="shared" si="88"/>
        <v>0</v>
      </c>
      <c r="L144" s="18"/>
      <c r="M144" s="18"/>
      <c r="N144" s="18"/>
      <c r="O144" s="18"/>
      <c r="P144" s="61" t="str">
        <f t="shared" si="94"/>
        <v>0</v>
      </c>
      <c r="Q144" s="61" t="str">
        <f t="shared" si="95"/>
        <v>0</v>
      </c>
      <c r="R144" s="20">
        <v>0.46</v>
      </c>
      <c r="S144" s="20">
        <f t="shared" si="67"/>
        <v>331.70600000000002</v>
      </c>
      <c r="T144" s="24" t="e">
        <f t="shared" si="89"/>
        <v>#REF!</v>
      </c>
      <c r="U144" s="24"/>
      <c r="V144" s="61" t="e">
        <f t="shared" si="96"/>
        <v>#REF!</v>
      </c>
      <c r="W144" s="61" t="e">
        <f t="shared" si="97"/>
        <v>#REF!</v>
      </c>
      <c r="X144" s="53"/>
      <c r="Y144" s="20"/>
      <c r="Z144" s="20"/>
      <c r="AA144" s="20"/>
      <c r="AB144" s="61" t="str">
        <f t="shared" si="98"/>
        <v>0</v>
      </c>
      <c r="AC144" s="61" t="str">
        <f t="shared" si="99"/>
        <v>0</v>
      </c>
      <c r="AD144" s="20">
        <v>0.42</v>
      </c>
      <c r="AE144" s="20">
        <f t="shared" si="69"/>
        <v>302.86200000000002</v>
      </c>
      <c r="AF144" s="24" t="e">
        <f t="shared" si="90"/>
        <v>#REF!</v>
      </c>
      <c r="AG144" s="24"/>
      <c r="AH144" s="61" t="e">
        <f t="shared" si="100"/>
        <v>#REF!</v>
      </c>
      <c r="AI144" s="61" t="e">
        <f t="shared" si="101"/>
        <v>#REF!</v>
      </c>
      <c r="AJ144" s="20">
        <v>0.08</v>
      </c>
      <c r="AK144" s="20">
        <f t="shared" si="71"/>
        <v>57.688000000000002</v>
      </c>
      <c r="AL144" s="24"/>
      <c r="AM144" s="20"/>
      <c r="AN144" s="61">
        <f t="shared" si="102"/>
        <v>57.688000000000002</v>
      </c>
      <c r="AO144" s="61" t="str">
        <f t="shared" si="103"/>
        <v>0</v>
      </c>
      <c r="AP144" s="20">
        <v>0.02</v>
      </c>
      <c r="AQ144" s="20">
        <f t="shared" si="72"/>
        <v>14.422000000000001</v>
      </c>
      <c r="AR144" s="20"/>
      <c r="AS144" s="20"/>
      <c r="AT144" s="61">
        <f t="shared" si="104"/>
        <v>14.422000000000001</v>
      </c>
      <c r="AU144" s="61" t="str">
        <f t="shared" si="105"/>
        <v>0</v>
      </c>
      <c r="AV144" s="20">
        <v>0.02</v>
      </c>
      <c r="AW144" s="20">
        <f t="shared" si="73"/>
        <v>14.422000000000001</v>
      </c>
      <c r="AX144" s="24" t="e">
        <f t="shared" si="91"/>
        <v>#REF!</v>
      </c>
      <c r="AY144" s="24"/>
      <c r="AZ144" s="61" t="e">
        <f t="shared" si="75"/>
        <v>#REF!</v>
      </c>
      <c r="BA144" s="61" t="e">
        <f t="shared" si="76"/>
        <v>#REF!</v>
      </c>
      <c r="BB144" s="20">
        <v>0.11</v>
      </c>
      <c r="BC144" s="20">
        <f t="shared" si="77"/>
        <v>79.320999999999998</v>
      </c>
      <c r="BD144" s="20">
        <v>122.64</v>
      </c>
      <c r="BE144" s="20"/>
      <c r="BF144" s="61" t="str">
        <f t="shared" si="106"/>
        <v>0</v>
      </c>
      <c r="BG144" s="61">
        <f t="shared" si="107"/>
        <v>-43.319000000000003</v>
      </c>
      <c r="BH144" s="20"/>
      <c r="BI144" s="20"/>
      <c r="BJ144" s="20">
        <v>0</v>
      </c>
      <c r="BK144" s="20"/>
      <c r="BL144" s="61" t="str">
        <f t="shared" si="108"/>
        <v>0</v>
      </c>
      <c r="BM144" s="61" t="str">
        <f t="shared" si="109"/>
        <v>0</v>
      </c>
      <c r="BN144" s="20">
        <v>0.86</v>
      </c>
      <c r="BO144" s="20">
        <f t="shared" si="78"/>
        <v>620.14599999999996</v>
      </c>
      <c r="BP144" s="20">
        <f t="shared" si="79"/>
        <v>-43.319000000000003</v>
      </c>
      <c r="BQ144" s="20">
        <f t="shared" si="80"/>
        <v>576.827</v>
      </c>
      <c r="BR144" s="20"/>
      <c r="BS144" s="20">
        <f t="shared" si="81"/>
        <v>576.827</v>
      </c>
      <c r="BT144" s="61">
        <f t="shared" si="85"/>
        <v>0</v>
      </c>
      <c r="BU144" s="61">
        <f t="shared" si="82"/>
        <v>576.827</v>
      </c>
      <c r="BV144" s="61" t="str">
        <f t="shared" si="86"/>
        <v>0</v>
      </c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61" t="str">
        <f t="shared" si="110"/>
        <v>0</v>
      </c>
      <c r="CL144" s="61" t="str">
        <f t="shared" si="111"/>
        <v>0</v>
      </c>
      <c r="CM144" s="20"/>
      <c r="CN144" s="20"/>
      <c r="CO144" s="20"/>
      <c r="CP144" s="20"/>
      <c r="CQ144" s="61" t="str">
        <f t="shared" si="112"/>
        <v>0</v>
      </c>
      <c r="CR144" s="24">
        <f t="shared" si="92"/>
        <v>1.9700000000000002</v>
      </c>
      <c r="CS144" s="24">
        <v>2.77</v>
      </c>
      <c r="CT144" s="71">
        <f t="shared" si="93"/>
        <v>40.60913705583755</v>
      </c>
    </row>
    <row r="145" spans="1:98" ht="21" customHeight="1" x14ac:dyDescent="0.25">
      <c r="A145" s="14">
        <v>45</v>
      </c>
      <c r="B145" s="15" t="s">
        <v>154</v>
      </c>
      <c r="C145" s="16">
        <v>2</v>
      </c>
      <c r="D145" s="21">
        <v>634.77</v>
      </c>
      <c r="E145" s="21"/>
      <c r="F145" s="18"/>
      <c r="G145" s="18"/>
      <c r="H145" s="18"/>
      <c r="I145" s="18"/>
      <c r="J145" s="61" t="str">
        <f t="shared" si="87"/>
        <v>0</v>
      </c>
      <c r="K145" s="61" t="str">
        <f t="shared" si="88"/>
        <v>0</v>
      </c>
      <c r="L145" s="18"/>
      <c r="M145" s="18"/>
      <c r="N145" s="18"/>
      <c r="O145" s="18"/>
      <c r="P145" s="61" t="str">
        <f t="shared" si="94"/>
        <v>0</v>
      </c>
      <c r="Q145" s="61" t="str">
        <f t="shared" si="95"/>
        <v>0</v>
      </c>
      <c r="R145" s="20">
        <v>0.4</v>
      </c>
      <c r="S145" s="20">
        <f t="shared" si="67"/>
        <v>253.90800000000002</v>
      </c>
      <c r="T145" s="24" t="e">
        <f t="shared" si="89"/>
        <v>#REF!</v>
      </c>
      <c r="U145" s="24"/>
      <c r="V145" s="61" t="e">
        <f t="shared" si="96"/>
        <v>#REF!</v>
      </c>
      <c r="W145" s="61" t="e">
        <f t="shared" si="97"/>
        <v>#REF!</v>
      </c>
      <c r="X145" s="53"/>
      <c r="Y145" s="20"/>
      <c r="Z145" s="20"/>
      <c r="AA145" s="20"/>
      <c r="AB145" s="61" t="str">
        <f t="shared" si="98"/>
        <v>0</v>
      </c>
      <c r="AC145" s="61" t="str">
        <f t="shared" si="99"/>
        <v>0</v>
      </c>
      <c r="AD145" s="20">
        <v>0.46</v>
      </c>
      <c r="AE145" s="20">
        <f t="shared" si="69"/>
        <v>291.99419999999998</v>
      </c>
      <c r="AF145" s="24" t="e">
        <f t="shared" si="90"/>
        <v>#REF!</v>
      </c>
      <c r="AG145" s="24"/>
      <c r="AH145" s="61" t="e">
        <f t="shared" si="100"/>
        <v>#REF!</v>
      </c>
      <c r="AI145" s="61" t="e">
        <f t="shared" si="101"/>
        <v>#REF!</v>
      </c>
      <c r="AJ145" s="20">
        <v>0.08</v>
      </c>
      <c r="AK145" s="20">
        <f t="shared" si="71"/>
        <v>50.781599999999997</v>
      </c>
      <c r="AL145" s="24"/>
      <c r="AM145" s="20"/>
      <c r="AN145" s="61">
        <f t="shared" si="102"/>
        <v>50.781599999999997</v>
      </c>
      <c r="AO145" s="61" t="str">
        <f t="shared" si="103"/>
        <v>0</v>
      </c>
      <c r="AP145" s="20">
        <v>0.02</v>
      </c>
      <c r="AQ145" s="20">
        <f t="shared" si="72"/>
        <v>12.695399999999999</v>
      </c>
      <c r="AR145" s="20"/>
      <c r="AS145" s="20"/>
      <c r="AT145" s="61">
        <f t="shared" si="104"/>
        <v>12.695399999999999</v>
      </c>
      <c r="AU145" s="61" t="str">
        <f t="shared" si="105"/>
        <v>0</v>
      </c>
      <c r="AV145" s="20">
        <v>0.02</v>
      </c>
      <c r="AW145" s="20">
        <f t="shared" si="73"/>
        <v>12.695399999999999</v>
      </c>
      <c r="AX145" s="24" t="e">
        <f t="shared" si="91"/>
        <v>#REF!</v>
      </c>
      <c r="AY145" s="24"/>
      <c r="AZ145" s="61" t="e">
        <f t="shared" si="75"/>
        <v>#REF!</v>
      </c>
      <c r="BA145" s="61" t="e">
        <f t="shared" si="76"/>
        <v>#REF!</v>
      </c>
      <c r="BB145" s="20">
        <v>0.24</v>
      </c>
      <c r="BC145" s="20">
        <f t="shared" si="77"/>
        <v>152.34479999999999</v>
      </c>
      <c r="BD145" s="20">
        <v>184.79999999999998</v>
      </c>
      <c r="BE145" s="20"/>
      <c r="BF145" s="61" t="str">
        <f t="shared" si="106"/>
        <v>0</v>
      </c>
      <c r="BG145" s="61">
        <f t="shared" si="107"/>
        <v>-32.455199999999991</v>
      </c>
      <c r="BH145" s="20"/>
      <c r="BI145" s="20"/>
      <c r="BJ145" s="20">
        <v>0</v>
      </c>
      <c r="BK145" s="20"/>
      <c r="BL145" s="61" t="str">
        <f t="shared" si="108"/>
        <v>0</v>
      </c>
      <c r="BM145" s="61" t="str">
        <f t="shared" si="109"/>
        <v>0</v>
      </c>
      <c r="BN145" s="20">
        <v>0.79</v>
      </c>
      <c r="BO145" s="20">
        <f t="shared" si="78"/>
        <v>501.4683</v>
      </c>
      <c r="BP145" s="20">
        <f t="shared" si="79"/>
        <v>-32.455199999999991</v>
      </c>
      <c r="BQ145" s="20">
        <f t="shared" si="80"/>
        <v>469.01310000000001</v>
      </c>
      <c r="BR145" s="20"/>
      <c r="BS145" s="20">
        <f t="shared" si="81"/>
        <v>469.01310000000001</v>
      </c>
      <c r="BT145" s="61">
        <f t="shared" si="85"/>
        <v>0</v>
      </c>
      <c r="BU145" s="61">
        <f t="shared" si="82"/>
        <v>469.01310000000001</v>
      </c>
      <c r="BV145" s="61" t="str">
        <f t="shared" si="86"/>
        <v>0</v>
      </c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61" t="str">
        <f t="shared" si="110"/>
        <v>0</v>
      </c>
      <c r="CL145" s="61" t="str">
        <f t="shared" si="111"/>
        <v>0</v>
      </c>
      <c r="CM145" s="20"/>
      <c r="CN145" s="20"/>
      <c r="CO145" s="20"/>
      <c r="CP145" s="20"/>
      <c r="CQ145" s="61" t="str">
        <f t="shared" si="112"/>
        <v>0</v>
      </c>
      <c r="CR145" s="24">
        <f t="shared" si="92"/>
        <v>2.0100000000000002</v>
      </c>
      <c r="CS145" s="24">
        <v>2.64</v>
      </c>
      <c r="CT145" s="71">
        <f t="shared" si="93"/>
        <v>31.343283582089555</v>
      </c>
    </row>
    <row r="146" spans="1:98" ht="25.5" x14ac:dyDescent="0.25">
      <c r="A146" s="14">
        <v>46</v>
      </c>
      <c r="B146" s="15" t="s">
        <v>437</v>
      </c>
      <c r="C146" s="16">
        <v>2</v>
      </c>
      <c r="D146" s="21">
        <v>626.58000000000004</v>
      </c>
      <c r="E146" s="21"/>
      <c r="F146" s="18"/>
      <c r="G146" s="18"/>
      <c r="H146" s="18"/>
      <c r="I146" s="18"/>
      <c r="J146" s="61" t="str">
        <f t="shared" si="87"/>
        <v>0</v>
      </c>
      <c r="K146" s="61" t="str">
        <f t="shared" si="88"/>
        <v>0</v>
      </c>
      <c r="L146" s="18"/>
      <c r="M146" s="18"/>
      <c r="N146" s="18"/>
      <c r="O146" s="18"/>
      <c r="P146" s="61" t="str">
        <f t="shared" si="94"/>
        <v>0</v>
      </c>
      <c r="Q146" s="61" t="str">
        <f t="shared" si="95"/>
        <v>0</v>
      </c>
      <c r="R146" s="24">
        <v>0.36</v>
      </c>
      <c r="S146" s="24">
        <f t="shared" si="67"/>
        <v>225.56880000000001</v>
      </c>
      <c r="T146" s="24" t="e">
        <f t="shared" si="89"/>
        <v>#REF!</v>
      </c>
      <c r="U146" s="24"/>
      <c r="V146" s="61" t="e">
        <f t="shared" si="96"/>
        <v>#REF!</v>
      </c>
      <c r="W146" s="61" t="e">
        <f t="shared" si="97"/>
        <v>#REF!</v>
      </c>
      <c r="X146" s="53"/>
      <c r="Y146" s="20"/>
      <c r="Z146" s="20"/>
      <c r="AA146" s="20"/>
      <c r="AB146" s="61" t="str">
        <f t="shared" si="98"/>
        <v>0</v>
      </c>
      <c r="AC146" s="61" t="str">
        <f t="shared" si="99"/>
        <v>0</v>
      </c>
      <c r="AD146" s="20">
        <v>0.47</v>
      </c>
      <c r="AE146" s="20">
        <f t="shared" si="69"/>
        <v>294.49259999999998</v>
      </c>
      <c r="AF146" s="24" t="e">
        <f t="shared" si="90"/>
        <v>#REF!</v>
      </c>
      <c r="AG146" s="24"/>
      <c r="AH146" s="61" t="e">
        <f t="shared" si="100"/>
        <v>#REF!</v>
      </c>
      <c r="AI146" s="61" t="e">
        <f t="shared" si="101"/>
        <v>#REF!</v>
      </c>
      <c r="AJ146" s="20">
        <v>0.08</v>
      </c>
      <c r="AK146" s="20">
        <f t="shared" si="71"/>
        <v>50.126400000000004</v>
      </c>
      <c r="AL146" s="24"/>
      <c r="AM146" s="20"/>
      <c r="AN146" s="61">
        <f t="shared" si="102"/>
        <v>50.126400000000004</v>
      </c>
      <c r="AO146" s="61" t="str">
        <f t="shared" si="103"/>
        <v>0</v>
      </c>
      <c r="AP146" s="20">
        <v>0.02</v>
      </c>
      <c r="AQ146" s="20">
        <f t="shared" si="72"/>
        <v>12.531600000000001</v>
      </c>
      <c r="AR146" s="20"/>
      <c r="AS146" s="20"/>
      <c r="AT146" s="61">
        <f t="shared" si="104"/>
        <v>12.531600000000001</v>
      </c>
      <c r="AU146" s="61" t="str">
        <f t="shared" si="105"/>
        <v>0</v>
      </c>
      <c r="AV146" s="20">
        <v>0.02</v>
      </c>
      <c r="AW146" s="20">
        <f t="shared" si="73"/>
        <v>12.531600000000001</v>
      </c>
      <c r="AX146" s="24" t="e">
        <f t="shared" si="91"/>
        <v>#REF!</v>
      </c>
      <c r="AY146" s="24"/>
      <c r="AZ146" s="61" t="e">
        <f t="shared" si="75"/>
        <v>#REF!</v>
      </c>
      <c r="BA146" s="61" t="e">
        <f t="shared" si="76"/>
        <v>#REF!</v>
      </c>
      <c r="BB146" s="20">
        <v>0.2</v>
      </c>
      <c r="BC146" s="20">
        <f t="shared" si="77"/>
        <v>125.31600000000002</v>
      </c>
      <c r="BD146" s="20">
        <v>174.72</v>
      </c>
      <c r="BE146" s="20"/>
      <c r="BF146" s="61" t="str">
        <f t="shared" si="106"/>
        <v>0</v>
      </c>
      <c r="BG146" s="61">
        <f t="shared" si="107"/>
        <v>-49.403999999999982</v>
      </c>
      <c r="BH146" s="20"/>
      <c r="BI146" s="20"/>
      <c r="BJ146" s="20">
        <v>0</v>
      </c>
      <c r="BK146" s="20"/>
      <c r="BL146" s="61" t="str">
        <f t="shared" si="108"/>
        <v>0</v>
      </c>
      <c r="BM146" s="61" t="str">
        <f t="shared" si="109"/>
        <v>0</v>
      </c>
      <c r="BN146" s="20">
        <v>0.83</v>
      </c>
      <c r="BO146" s="20">
        <f t="shared" si="78"/>
        <v>520.06140000000005</v>
      </c>
      <c r="BP146" s="20">
        <f t="shared" si="79"/>
        <v>-49.403999999999982</v>
      </c>
      <c r="BQ146" s="20">
        <f t="shared" si="80"/>
        <v>470.65740000000005</v>
      </c>
      <c r="BR146" s="20"/>
      <c r="BS146" s="20">
        <f t="shared" si="81"/>
        <v>470.65740000000005</v>
      </c>
      <c r="BT146" s="61">
        <f t="shared" si="85"/>
        <v>0</v>
      </c>
      <c r="BU146" s="61">
        <f t="shared" si="82"/>
        <v>470.65740000000005</v>
      </c>
      <c r="BV146" s="61" t="str">
        <f t="shared" si="86"/>
        <v>0</v>
      </c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61" t="str">
        <f t="shared" si="110"/>
        <v>0</v>
      </c>
      <c r="CL146" s="61" t="str">
        <f t="shared" si="111"/>
        <v>0</v>
      </c>
      <c r="CM146" s="20"/>
      <c r="CN146" s="20"/>
      <c r="CO146" s="20"/>
      <c r="CP146" s="20"/>
      <c r="CQ146" s="61" t="str">
        <f t="shared" si="112"/>
        <v>0</v>
      </c>
      <c r="CR146" s="24">
        <f t="shared" si="92"/>
        <v>1.98</v>
      </c>
      <c r="CS146" s="24">
        <v>3.36</v>
      </c>
      <c r="CT146" s="71">
        <f t="shared" si="93"/>
        <v>69.696969696969688</v>
      </c>
    </row>
    <row r="147" spans="1:98" ht="25.5" x14ac:dyDescent="0.25">
      <c r="A147" s="14">
        <v>47</v>
      </c>
      <c r="B147" s="15" t="s">
        <v>155</v>
      </c>
      <c r="C147" s="16">
        <v>2</v>
      </c>
      <c r="D147" s="21">
        <v>356.8</v>
      </c>
      <c r="E147" s="21"/>
      <c r="F147" s="18"/>
      <c r="G147" s="18"/>
      <c r="H147" s="18"/>
      <c r="I147" s="18"/>
      <c r="J147" s="61" t="str">
        <f t="shared" si="87"/>
        <v>0</v>
      </c>
      <c r="K147" s="61" t="str">
        <f t="shared" si="88"/>
        <v>0</v>
      </c>
      <c r="L147" s="18"/>
      <c r="M147" s="18"/>
      <c r="N147" s="18"/>
      <c r="O147" s="18"/>
      <c r="P147" s="61" t="str">
        <f t="shared" si="94"/>
        <v>0</v>
      </c>
      <c r="Q147" s="61" t="str">
        <f t="shared" si="95"/>
        <v>0</v>
      </c>
      <c r="R147" s="24">
        <v>0.25</v>
      </c>
      <c r="S147" s="24">
        <f t="shared" si="67"/>
        <v>89.2</v>
      </c>
      <c r="T147" s="24" t="e">
        <f t="shared" si="89"/>
        <v>#REF!</v>
      </c>
      <c r="U147" s="24"/>
      <c r="V147" s="61" t="e">
        <f t="shared" si="96"/>
        <v>#REF!</v>
      </c>
      <c r="W147" s="61" t="e">
        <f t="shared" si="97"/>
        <v>#REF!</v>
      </c>
      <c r="X147" s="53"/>
      <c r="Y147" s="20"/>
      <c r="Z147" s="20"/>
      <c r="AA147" s="20"/>
      <c r="AB147" s="61" t="str">
        <f t="shared" si="98"/>
        <v>0</v>
      </c>
      <c r="AC147" s="61" t="str">
        <f t="shared" si="99"/>
        <v>0</v>
      </c>
      <c r="AD147" s="20">
        <v>0.5</v>
      </c>
      <c r="AE147" s="20">
        <f t="shared" si="69"/>
        <v>178.4</v>
      </c>
      <c r="AF147" s="24" t="e">
        <f t="shared" si="90"/>
        <v>#REF!</v>
      </c>
      <c r="AG147" s="24"/>
      <c r="AH147" s="61" t="e">
        <f t="shared" si="100"/>
        <v>#REF!</v>
      </c>
      <c r="AI147" s="61" t="e">
        <f t="shared" si="101"/>
        <v>#REF!</v>
      </c>
      <c r="AJ147" s="20"/>
      <c r="AK147" s="20">
        <f t="shared" si="71"/>
        <v>0</v>
      </c>
      <c r="AL147" s="24"/>
      <c r="AM147" s="20"/>
      <c r="AN147" s="61" t="str">
        <f t="shared" si="102"/>
        <v>0</v>
      </c>
      <c r="AO147" s="61" t="str">
        <f t="shared" si="103"/>
        <v>0</v>
      </c>
      <c r="AP147" s="20">
        <v>0.02</v>
      </c>
      <c r="AQ147" s="20">
        <f t="shared" si="72"/>
        <v>7.1360000000000001</v>
      </c>
      <c r="AR147" s="20"/>
      <c r="AS147" s="20"/>
      <c r="AT147" s="61">
        <f t="shared" si="104"/>
        <v>7.1360000000000001</v>
      </c>
      <c r="AU147" s="61" t="str">
        <f t="shared" si="105"/>
        <v>0</v>
      </c>
      <c r="AV147" s="20">
        <v>0.03</v>
      </c>
      <c r="AW147" s="20">
        <f t="shared" si="73"/>
        <v>10.704000000000001</v>
      </c>
      <c r="AX147" s="24" t="e">
        <f t="shared" si="91"/>
        <v>#REF!</v>
      </c>
      <c r="AY147" s="24"/>
      <c r="AZ147" s="61" t="e">
        <f t="shared" si="75"/>
        <v>#REF!</v>
      </c>
      <c r="BA147" s="61" t="e">
        <f t="shared" si="76"/>
        <v>#REF!</v>
      </c>
      <c r="BB147" s="20">
        <v>0.3</v>
      </c>
      <c r="BC147" s="20">
        <f t="shared" si="77"/>
        <v>107.04</v>
      </c>
      <c r="BD147" s="20">
        <v>18.48</v>
      </c>
      <c r="BE147" s="20"/>
      <c r="BF147" s="61">
        <f t="shared" si="106"/>
        <v>88.56</v>
      </c>
      <c r="BG147" s="61" t="str">
        <f t="shared" si="107"/>
        <v>0</v>
      </c>
      <c r="BH147" s="20"/>
      <c r="BI147" s="20"/>
      <c r="BJ147" s="20">
        <v>0</v>
      </c>
      <c r="BK147" s="20"/>
      <c r="BL147" s="61" t="str">
        <f t="shared" si="108"/>
        <v>0</v>
      </c>
      <c r="BM147" s="61" t="str">
        <f t="shared" si="109"/>
        <v>0</v>
      </c>
      <c r="BN147" s="20">
        <v>0.88</v>
      </c>
      <c r="BO147" s="20">
        <f t="shared" si="78"/>
        <v>313.98400000000004</v>
      </c>
      <c r="BP147" s="20">
        <f t="shared" si="79"/>
        <v>88.56</v>
      </c>
      <c r="BQ147" s="20">
        <f t="shared" si="80"/>
        <v>402.54400000000004</v>
      </c>
      <c r="BR147" s="20"/>
      <c r="BS147" s="20">
        <f t="shared" si="81"/>
        <v>402.54400000000004</v>
      </c>
      <c r="BT147" s="61">
        <f t="shared" si="85"/>
        <v>0</v>
      </c>
      <c r="BU147" s="61">
        <f t="shared" si="82"/>
        <v>402.54400000000004</v>
      </c>
      <c r="BV147" s="61" t="str">
        <f t="shared" si="86"/>
        <v>0</v>
      </c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61" t="str">
        <f t="shared" si="110"/>
        <v>0</v>
      </c>
      <c r="CL147" s="61" t="str">
        <f t="shared" si="111"/>
        <v>0</v>
      </c>
      <c r="CM147" s="20"/>
      <c r="CN147" s="20"/>
      <c r="CO147" s="20"/>
      <c r="CP147" s="20"/>
      <c r="CQ147" s="61" t="str">
        <f t="shared" si="112"/>
        <v>0</v>
      </c>
      <c r="CR147" s="24">
        <f t="shared" si="92"/>
        <v>1.98</v>
      </c>
      <c r="CS147" s="24">
        <v>2.87</v>
      </c>
      <c r="CT147" s="71">
        <f t="shared" si="93"/>
        <v>44.949494949494948</v>
      </c>
    </row>
    <row r="148" spans="1:98" ht="25.5" x14ac:dyDescent="0.25">
      <c r="A148" s="14">
        <v>48</v>
      </c>
      <c r="B148" s="15" t="s">
        <v>156</v>
      </c>
      <c r="C148" s="16">
        <v>2</v>
      </c>
      <c r="D148" s="21">
        <v>357.8</v>
      </c>
      <c r="E148" s="21"/>
      <c r="F148" s="18"/>
      <c r="G148" s="18"/>
      <c r="H148" s="18"/>
      <c r="I148" s="18"/>
      <c r="J148" s="61" t="str">
        <f t="shared" si="87"/>
        <v>0</v>
      </c>
      <c r="K148" s="61" t="str">
        <f t="shared" si="88"/>
        <v>0</v>
      </c>
      <c r="L148" s="18"/>
      <c r="M148" s="18"/>
      <c r="N148" s="18"/>
      <c r="O148" s="18"/>
      <c r="P148" s="61" t="str">
        <f t="shared" si="94"/>
        <v>0</v>
      </c>
      <c r="Q148" s="61" t="str">
        <f t="shared" si="95"/>
        <v>0</v>
      </c>
      <c r="R148" s="24">
        <v>0.39</v>
      </c>
      <c r="S148" s="24">
        <f t="shared" si="67"/>
        <v>139.542</v>
      </c>
      <c r="T148" s="24" t="e">
        <f t="shared" si="89"/>
        <v>#REF!</v>
      </c>
      <c r="U148" s="24"/>
      <c r="V148" s="61" t="e">
        <f t="shared" si="96"/>
        <v>#REF!</v>
      </c>
      <c r="W148" s="61" t="e">
        <f t="shared" si="97"/>
        <v>#REF!</v>
      </c>
      <c r="X148" s="53"/>
      <c r="Y148" s="20"/>
      <c r="Z148" s="20"/>
      <c r="AA148" s="20"/>
      <c r="AB148" s="61" t="str">
        <f t="shared" si="98"/>
        <v>0</v>
      </c>
      <c r="AC148" s="61" t="str">
        <f t="shared" si="99"/>
        <v>0</v>
      </c>
      <c r="AD148" s="20">
        <v>0.46</v>
      </c>
      <c r="AE148" s="20">
        <f t="shared" si="69"/>
        <v>164.58800000000002</v>
      </c>
      <c r="AF148" s="24" t="e">
        <f t="shared" si="90"/>
        <v>#REF!</v>
      </c>
      <c r="AG148" s="24"/>
      <c r="AH148" s="61" t="e">
        <f t="shared" si="100"/>
        <v>#REF!</v>
      </c>
      <c r="AI148" s="61" t="e">
        <f t="shared" si="101"/>
        <v>#REF!</v>
      </c>
      <c r="AJ148" s="20">
        <v>0.08</v>
      </c>
      <c r="AK148" s="20">
        <f t="shared" si="71"/>
        <v>28.624000000000002</v>
      </c>
      <c r="AL148" s="24"/>
      <c r="AM148" s="20"/>
      <c r="AN148" s="61">
        <f t="shared" si="102"/>
        <v>28.624000000000002</v>
      </c>
      <c r="AO148" s="61" t="str">
        <f t="shared" si="103"/>
        <v>0</v>
      </c>
      <c r="AP148" s="20">
        <v>0.02</v>
      </c>
      <c r="AQ148" s="20">
        <f t="shared" si="72"/>
        <v>7.1560000000000006</v>
      </c>
      <c r="AR148" s="20"/>
      <c r="AS148" s="20"/>
      <c r="AT148" s="61">
        <f t="shared" si="104"/>
        <v>7.1560000000000006</v>
      </c>
      <c r="AU148" s="61" t="str">
        <f t="shared" si="105"/>
        <v>0</v>
      </c>
      <c r="AV148" s="20">
        <v>0.03</v>
      </c>
      <c r="AW148" s="20">
        <f t="shared" si="73"/>
        <v>10.734</v>
      </c>
      <c r="AX148" s="24" t="e">
        <f t="shared" si="91"/>
        <v>#REF!</v>
      </c>
      <c r="AY148" s="24"/>
      <c r="AZ148" s="61" t="e">
        <f t="shared" si="75"/>
        <v>#REF!</v>
      </c>
      <c r="BA148" s="61" t="e">
        <f t="shared" si="76"/>
        <v>#REF!</v>
      </c>
      <c r="BB148" s="20">
        <v>0.17</v>
      </c>
      <c r="BC148" s="20">
        <f t="shared" si="77"/>
        <v>60.826000000000008</v>
      </c>
      <c r="BD148" s="20">
        <v>104.16</v>
      </c>
      <c r="BE148" s="20"/>
      <c r="BF148" s="61" t="str">
        <f t="shared" si="106"/>
        <v>0</v>
      </c>
      <c r="BG148" s="61">
        <f t="shared" si="107"/>
        <v>-43.333999999999989</v>
      </c>
      <c r="BH148" s="20"/>
      <c r="BI148" s="20"/>
      <c r="BJ148" s="20">
        <v>0</v>
      </c>
      <c r="BK148" s="20"/>
      <c r="BL148" s="61" t="str">
        <f t="shared" si="108"/>
        <v>0</v>
      </c>
      <c r="BM148" s="61" t="str">
        <f t="shared" si="109"/>
        <v>0</v>
      </c>
      <c r="BN148" s="20">
        <v>0.86</v>
      </c>
      <c r="BO148" s="20">
        <f t="shared" si="78"/>
        <v>307.70800000000003</v>
      </c>
      <c r="BP148" s="20">
        <f t="shared" si="79"/>
        <v>-43.333999999999989</v>
      </c>
      <c r="BQ148" s="20">
        <f t="shared" si="80"/>
        <v>264.37400000000002</v>
      </c>
      <c r="BR148" s="20"/>
      <c r="BS148" s="20">
        <f t="shared" si="81"/>
        <v>264.37400000000002</v>
      </c>
      <c r="BT148" s="61">
        <f t="shared" si="85"/>
        <v>0</v>
      </c>
      <c r="BU148" s="61">
        <f t="shared" si="82"/>
        <v>264.37400000000002</v>
      </c>
      <c r="BV148" s="61" t="str">
        <f t="shared" si="86"/>
        <v>0</v>
      </c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61" t="str">
        <f t="shared" si="110"/>
        <v>0</v>
      </c>
      <c r="CL148" s="61" t="str">
        <f t="shared" si="111"/>
        <v>0</v>
      </c>
      <c r="CM148" s="20"/>
      <c r="CN148" s="20"/>
      <c r="CO148" s="20"/>
      <c r="CP148" s="20"/>
      <c r="CQ148" s="61" t="str">
        <f t="shared" si="112"/>
        <v>0</v>
      </c>
      <c r="CR148" s="24">
        <f t="shared" si="92"/>
        <v>2.0100000000000002</v>
      </c>
      <c r="CS148" s="24">
        <v>3.1</v>
      </c>
      <c r="CT148" s="71">
        <f t="shared" si="93"/>
        <v>54.228855721393018</v>
      </c>
    </row>
    <row r="149" spans="1:98" ht="25.5" x14ac:dyDescent="0.25">
      <c r="A149" s="14">
        <v>49</v>
      </c>
      <c r="B149" s="15" t="s">
        <v>438</v>
      </c>
      <c r="C149" s="16">
        <v>2</v>
      </c>
      <c r="D149" s="21">
        <v>363.2</v>
      </c>
      <c r="E149" s="21"/>
      <c r="F149" s="18"/>
      <c r="G149" s="18"/>
      <c r="H149" s="18"/>
      <c r="I149" s="18"/>
      <c r="J149" s="61" t="str">
        <f t="shared" si="87"/>
        <v>0</v>
      </c>
      <c r="K149" s="61" t="str">
        <f t="shared" si="88"/>
        <v>0</v>
      </c>
      <c r="L149" s="18"/>
      <c r="M149" s="18"/>
      <c r="N149" s="18"/>
      <c r="O149" s="18"/>
      <c r="P149" s="61" t="str">
        <f t="shared" si="94"/>
        <v>0</v>
      </c>
      <c r="Q149" s="61" t="str">
        <f t="shared" si="95"/>
        <v>0</v>
      </c>
      <c r="R149" s="24">
        <v>0.36</v>
      </c>
      <c r="S149" s="24">
        <f t="shared" si="67"/>
        <v>130.75199999999998</v>
      </c>
      <c r="T149" s="24" t="e">
        <f t="shared" si="89"/>
        <v>#REF!</v>
      </c>
      <c r="U149" s="24"/>
      <c r="V149" s="61" t="e">
        <f t="shared" si="96"/>
        <v>#REF!</v>
      </c>
      <c r="W149" s="61" t="e">
        <f t="shared" si="97"/>
        <v>#REF!</v>
      </c>
      <c r="X149" s="53"/>
      <c r="Y149" s="20"/>
      <c r="Z149" s="20"/>
      <c r="AA149" s="20"/>
      <c r="AB149" s="61" t="str">
        <f t="shared" si="98"/>
        <v>0</v>
      </c>
      <c r="AC149" s="61" t="str">
        <f t="shared" si="99"/>
        <v>0</v>
      </c>
      <c r="AD149" s="20">
        <v>0.46</v>
      </c>
      <c r="AE149" s="20">
        <f t="shared" si="69"/>
        <v>167.072</v>
      </c>
      <c r="AF149" s="24" t="e">
        <f t="shared" si="90"/>
        <v>#REF!</v>
      </c>
      <c r="AG149" s="24"/>
      <c r="AH149" s="61" t="e">
        <f t="shared" si="100"/>
        <v>#REF!</v>
      </c>
      <c r="AI149" s="61" t="e">
        <f t="shared" si="101"/>
        <v>#REF!</v>
      </c>
      <c r="AJ149" s="20">
        <v>0.08</v>
      </c>
      <c r="AK149" s="20">
        <f t="shared" si="71"/>
        <v>29.056000000000001</v>
      </c>
      <c r="AL149" s="24"/>
      <c r="AM149" s="20"/>
      <c r="AN149" s="61">
        <f t="shared" si="102"/>
        <v>29.056000000000001</v>
      </c>
      <c r="AO149" s="61" t="str">
        <f t="shared" si="103"/>
        <v>0</v>
      </c>
      <c r="AP149" s="20">
        <v>0.02</v>
      </c>
      <c r="AQ149" s="20">
        <f t="shared" si="72"/>
        <v>7.2640000000000002</v>
      </c>
      <c r="AR149" s="20"/>
      <c r="AS149" s="20"/>
      <c r="AT149" s="61">
        <f t="shared" si="104"/>
        <v>7.2640000000000002</v>
      </c>
      <c r="AU149" s="61" t="str">
        <f t="shared" si="105"/>
        <v>0</v>
      </c>
      <c r="AV149" s="20">
        <v>0.03</v>
      </c>
      <c r="AW149" s="20">
        <f t="shared" si="73"/>
        <v>10.895999999999999</v>
      </c>
      <c r="AX149" s="24" t="e">
        <f t="shared" si="91"/>
        <v>#REF!</v>
      </c>
      <c r="AY149" s="24"/>
      <c r="AZ149" s="61" t="e">
        <f t="shared" si="75"/>
        <v>#REF!</v>
      </c>
      <c r="BA149" s="61" t="e">
        <f t="shared" si="76"/>
        <v>#REF!</v>
      </c>
      <c r="BB149" s="20">
        <v>0.34</v>
      </c>
      <c r="BC149" s="20">
        <f t="shared" si="77"/>
        <v>123.488</v>
      </c>
      <c r="BD149" s="20">
        <v>189.83999999999997</v>
      </c>
      <c r="BE149" s="20"/>
      <c r="BF149" s="61" t="str">
        <f t="shared" si="106"/>
        <v>0</v>
      </c>
      <c r="BG149" s="61">
        <f t="shared" si="107"/>
        <v>-66.351999999999975</v>
      </c>
      <c r="BH149" s="20"/>
      <c r="BI149" s="20"/>
      <c r="BJ149" s="20">
        <v>0</v>
      </c>
      <c r="BK149" s="20"/>
      <c r="BL149" s="61" t="str">
        <f t="shared" si="108"/>
        <v>0</v>
      </c>
      <c r="BM149" s="61" t="str">
        <f t="shared" si="109"/>
        <v>0</v>
      </c>
      <c r="BN149" s="20">
        <v>0.71</v>
      </c>
      <c r="BO149" s="20">
        <f t="shared" si="78"/>
        <v>257.87199999999996</v>
      </c>
      <c r="BP149" s="20">
        <f t="shared" si="79"/>
        <v>-66.351999999999975</v>
      </c>
      <c r="BQ149" s="20">
        <f t="shared" si="80"/>
        <v>191.51999999999998</v>
      </c>
      <c r="BR149" s="20"/>
      <c r="BS149" s="20">
        <f t="shared" si="81"/>
        <v>191.51999999999998</v>
      </c>
      <c r="BT149" s="61">
        <f t="shared" si="85"/>
        <v>0</v>
      </c>
      <c r="BU149" s="61">
        <f t="shared" si="82"/>
        <v>191.51999999999998</v>
      </c>
      <c r="BV149" s="61" t="str">
        <f t="shared" si="86"/>
        <v>0</v>
      </c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61" t="str">
        <f t="shared" si="110"/>
        <v>0</v>
      </c>
      <c r="CL149" s="61" t="str">
        <f t="shared" si="111"/>
        <v>0</v>
      </c>
      <c r="CM149" s="20"/>
      <c r="CN149" s="20"/>
      <c r="CO149" s="20"/>
      <c r="CP149" s="20"/>
      <c r="CQ149" s="61" t="str">
        <f t="shared" si="112"/>
        <v>0</v>
      </c>
      <c r="CR149" s="24">
        <f t="shared" si="92"/>
        <v>2</v>
      </c>
      <c r="CS149" s="24">
        <v>3.02</v>
      </c>
      <c r="CT149" s="71">
        <f t="shared" si="93"/>
        <v>51</v>
      </c>
    </row>
    <row r="150" spans="1:98" ht="25.5" x14ac:dyDescent="0.25">
      <c r="A150" s="14">
        <v>50</v>
      </c>
      <c r="B150" s="15" t="s">
        <v>157</v>
      </c>
      <c r="C150" s="16">
        <v>2</v>
      </c>
      <c r="D150" s="21">
        <v>293.3</v>
      </c>
      <c r="E150" s="21"/>
      <c r="F150" s="18"/>
      <c r="G150" s="18"/>
      <c r="H150" s="18"/>
      <c r="I150" s="18"/>
      <c r="J150" s="61" t="str">
        <f t="shared" si="87"/>
        <v>0</v>
      </c>
      <c r="K150" s="61" t="str">
        <f t="shared" si="88"/>
        <v>0</v>
      </c>
      <c r="L150" s="18"/>
      <c r="M150" s="18"/>
      <c r="N150" s="18"/>
      <c r="O150" s="18"/>
      <c r="P150" s="61" t="str">
        <f t="shared" si="94"/>
        <v>0</v>
      </c>
      <c r="Q150" s="61" t="str">
        <f t="shared" si="95"/>
        <v>0</v>
      </c>
      <c r="R150" s="20">
        <v>0.34</v>
      </c>
      <c r="S150" s="20">
        <f t="shared" si="67"/>
        <v>99.722000000000008</v>
      </c>
      <c r="T150" s="24" t="e">
        <f t="shared" si="89"/>
        <v>#REF!</v>
      </c>
      <c r="U150" s="24"/>
      <c r="V150" s="61" t="e">
        <f t="shared" si="96"/>
        <v>#REF!</v>
      </c>
      <c r="W150" s="61" t="e">
        <f t="shared" si="97"/>
        <v>#REF!</v>
      </c>
      <c r="X150" s="53"/>
      <c r="Y150" s="20"/>
      <c r="Z150" s="20"/>
      <c r="AA150" s="20"/>
      <c r="AB150" s="61" t="str">
        <f t="shared" si="98"/>
        <v>0</v>
      </c>
      <c r="AC150" s="61" t="str">
        <f t="shared" si="99"/>
        <v>0</v>
      </c>
      <c r="AD150" s="20">
        <v>0.55000000000000004</v>
      </c>
      <c r="AE150" s="20">
        <f t="shared" si="69"/>
        <v>161.31500000000003</v>
      </c>
      <c r="AF150" s="24" t="e">
        <f t="shared" si="90"/>
        <v>#REF!</v>
      </c>
      <c r="AG150" s="24"/>
      <c r="AH150" s="61" t="e">
        <f t="shared" si="100"/>
        <v>#REF!</v>
      </c>
      <c r="AI150" s="61" t="e">
        <f t="shared" si="101"/>
        <v>#REF!</v>
      </c>
      <c r="AJ150" s="20">
        <v>0.05</v>
      </c>
      <c r="AK150" s="20">
        <f t="shared" si="71"/>
        <v>14.665000000000001</v>
      </c>
      <c r="AL150" s="24"/>
      <c r="AM150" s="20"/>
      <c r="AN150" s="61">
        <f t="shared" si="102"/>
        <v>14.665000000000001</v>
      </c>
      <c r="AO150" s="61" t="str">
        <f t="shared" si="103"/>
        <v>0</v>
      </c>
      <c r="AP150" s="20">
        <v>0.02</v>
      </c>
      <c r="AQ150" s="20">
        <f t="shared" si="72"/>
        <v>5.8660000000000005</v>
      </c>
      <c r="AR150" s="20"/>
      <c r="AS150" s="20"/>
      <c r="AT150" s="61">
        <f t="shared" si="104"/>
        <v>5.8660000000000005</v>
      </c>
      <c r="AU150" s="61" t="str">
        <f t="shared" si="105"/>
        <v>0</v>
      </c>
      <c r="AV150" s="20">
        <v>0.04</v>
      </c>
      <c r="AW150" s="20">
        <f t="shared" si="73"/>
        <v>11.732000000000001</v>
      </c>
      <c r="AX150" s="24" t="e">
        <f t="shared" si="91"/>
        <v>#REF!</v>
      </c>
      <c r="AY150" s="24"/>
      <c r="AZ150" s="61" t="e">
        <f t="shared" si="75"/>
        <v>#REF!</v>
      </c>
      <c r="BA150" s="61" t="e">
        <f t="shared" si="76"/>
        <v>#REF!</v>
      </c>
      <c r="BB150" s="20">
        <v>0.21</v>
      </c>
      <c r="BC150" s="20">
        <f t="shared" si="77"/>
        <v>61.593000000000004</v>
      </c>
      <c r="BD150" s="20">
        <v>40.32</v>
      </c>
      <c r="BE150" s="20"/>
      <c r="BF150" s="61">
        <f t="shared" si="106"/>
        <v>21.273000000000003</v>
      </c>
      <c r="BG150" s="61" t="str">
        <f t="shared" si="107"/>
        <v>0</v>
      </c>
      <c r="BH150" s="20"/>
      <c r="BI150" s="20"/>
      <c r="BJ150" s="20">
        <v>0</v>
      </c>
      <c r="BK150" s="20"/>
      <c r="BL150" s="61" t="str">
        <f t="shared" si="108"/>
        <v>0</v>
      </c>
      <c r="BM150" s="61" t="str">
        <f t="shared" si="109"/>
        <v>0</v>
      </c>
      <c r="BN150" s="20">
        <v>0.78</v>
      </c>
      <c r="BO150" s="20">
        <f t="shared" si="78"/>
        <v>228.77400000000003</v>
      </c>
      <c r="BP150" s="20">
        <f t="shared" si="79"/>
        <v>21.273000000000003</v>
      </c>
      <c r="BQ150" s="20">
        <f t="shared" si="80"/>
        <v>250.04700000000003</v>
      </c>
      <c r="BR150" s="20"/>
      <c r="BS150" s="20">
        <f t="shared" si="81"/>
        <v>250.04700000000003</v>
      </c>
      <c r="BT150" s="61">
        <f t="shared" si="85"/>
        <v>0</v>
      </c>
      <c r="BU150" s="61">
        <f t="shared" si="82"/>
        <v>250.04700000000003</v>
      </c>
      <c r="BV150" s="61" t="str">
        <f t="shared" si="86"/>
        <v>0</v>
      </c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61" t="str">
        <f t="shared" si="110"/>
        <v>0</v>
      </c>
      <c r="CL150" s="61" t="str">
        <f t="shared" si="111"/>
        <v>0</v>
      </c>
      <c r="CM150" s="20"/>
      <c r="CN150" s="20"/>
      <c r="CO150" s="20"/>
      <c r="CP150" s="20"/>
      <c r="CQ150" s="61" t="str">
        <f t="shared" si="112"/>
        <v>0</v>
      </c>
      <c r="CR150" s="24">
        <f t="shared" si="92"/>
        <v>1.9900000000000002</v>
      </c>
      <c r="CS150" s="24">
        <v>2.38</v>
      </c>
      <c r="CT150" s="71">
        <f t="shared" si="93"/>
        <v>19.597989949748722</v>
      </c>
    </row>
    <row r="151" spans="1:98" ht="25.5" x14ac:dyDescent="0.25">
      <c r="A151" s="14">
        <v>51</v>
      </c>
      <c r="B151" s="15" t="s">
        <v>158</v>
      </c>
      <c r="C151" s="16">
        <v>2</v>
      </c>
      <c r="D151" s="21">
        <v>370.95</v>
      </c>
      <c r="E151" s="21"/>
      <c r="F151" s="18"/>
      <c r="G151" s="18"/>
      <c r="H151" s="18"/>
      <c r="I151" s="18"/>
      <c r="J151" s="61" t="str">
        <f t="shared" si="87"/>
        <v>0</v>
      </c>
      <c r="K151" s="61" t="str">
        <f t="shared" si="88"/>
        <v>0</v>
      </c>
      <c r="L151" s="18"/>
      <c r="M151" s="18"/>
      <c r="N151" s="18"/>
      <c r="O151" s="18"/>
      <c r="P151" s="61" t="str">
        <f t="shared" si="94"/>
        <v>0</v>
      </c>
      <c r="Q151" s="61" t="str">
        <f t="shared" si="95"/>
        <v>0</v>
      </c>
      <c r="R151" s="20">
        <v>0.41</v>
      </c>
      <c r="S151" s="20">
        <f t="shared" si="67"/>
        <v>152.08949999999999</v>
      </c>
      <c r="T151" s="24" t="e">
        <f t="shared" si="89"/>
        <v>#REF!</v>
      </c>
      <c r="U151" s="24"/>
      <c r="V151" s="61" t="e">
        <f t="shared" si="96"/>
        <v>#REF!</v>
      </c>
      <c r="W151" s="61" t="e">
        <f t="shared" si="97"/>
        <v>#REF!</v>
      </c>
      <c r="X151" s="53"/>
      <c r="Y151" s="20"/>
      <c r="Z151" s="20"/>
      <c r="AA151" s="20"/>
      <c r="AB151" s="61" t="str">
        <f t="shared" si="98"/>
        <v>0</v>
      </c>
      <c r="AC151" s="61" t="str">
        <f t="shared" si="99"/>
        <v>0</v>
      </c>
      <c r="AD151" s="20">
        <v>0.45</v>
      </c>
      <c r="AE151" s="20">
        <f t="shared" si="69"/>
        <v>166.92750000000001</v>
      </c>
      <c r="AF151" s="24" t="e">
        <f t="shared" si="90"/>
        <v>#REF!</v>
      </c>
      <c r="AG151" s="24"/>
      <c r="AH151" s="61" t="e">
        <f t="shared" si="100"/>
        <v>#REF!</v>
      </c>
      <c r="AI151" s="61" t="e">
        <f t="shared" si="101"/>
        <v>#REF!</v>
      </c>
      <c r="AJ151" s="20"/>
      <c r="AK151" s="20">
        <f t="shared" si="71"/>
        <v>0</v>
      </c>
      <c r="AL151" s="24"/>
      <c r="AM151" s="20"/>
      <c r="AN151" s="61" t="str">
        <f t="shared" si="102"/>
        <v>0</v>
      </c>
      <c r="AO151" s="61" t="str">
        <f t="shared" si="103"/>
        <v>0</v>
      </c>
      <c r="AP151" s="20">
        <v>0.02</v>
      </c>
      <c r="AQ151" s="20">
        <f t="shared" si="72"/>
        <v>7.4189999999999996</v>
      </c>
      <c r="AR151" s="20"/>
      <c r="AS151" s="20"/>
      <c r="AT151" s="61">
        <f t="shared" si="104"/>
        <v>7.4189999999999996</v>
      </c>
      <c r="AU151" s="61" t="str">
        <f t="shared" si="105"/>
        <v>0</v>
      </c>
      <c r="AV151" s="20">
        <v>0.03</v>
      </c>
      <c r="AW151" s="20">
        <f t="shared" si="73"/>
        <v>11.128499999999999</v>
      </c>
      <c r="AX151" s="24" t="e">
        <f t="shared" si="91"/>
        <v>#REF!</v>
      </c>
      <c r="AY151" s="24"/>
      <c r="AZ151" s="61" t="e">
        <f t="shared" si="75"/>
        <v>#REF!</v>
      </c>
      <c r="BA151" s="61" t="e">
        <f t="shared" si="76"/>
        <v>#REF!</v>
      </c>
      <c r="BB151" s="20">
        <v>0.2</v>
      </c>
      <c r="BC151" s="20">
        <f t="shared" si="77"/>
        <v>74.19</v>
      </c>
      <c r="BD151" s="20">
        <v>48.72</v>
      </c>
      <c r="BE151" s="20"/>
      <c r="BF151" s="61">
        <f t="shared" si="106"/>
        <v>25.47</v>
      </c>
      <c r="BG151" s="61" t="str">
        <f t="shared" si="107"/>
        <v>0</v>
      </c>
      <c r="BH151" s="20"/>
      <c r="BI151" s="20"/>
      <c r="BJ151" s="20">
        <v>0</v>
      </c>
      <c r="BK151" s="20"/>
      <c r="BL151" s="61" t="str">
        <f t="shared" si="108"/>
        <v>0</v>
      </c>
      <c r="BM151" s="61" t="str">
        <f t="shared" si="109"/>
        <v>0</v>
      </c>
      <c r="BN151" s="20">
        <v>0.89</v>
      </c>
      <c r="BO151" s="20">
        <f t="shared" si="78"/>
        <v>330.14549999999997</v>
      </c>
      <c r="BP151" s="20">
        <f t="shared" si="79"/>
        <v>25.47</v>
      </c>
      <c r="BQ151" s="20">
        <f t="shared" si="80"/>
        <v>355.6155</v>
      </c>
      <c r="BR151" s="20"/>
      <c r="BS151" s="20">
        <f t="shared" si="81"/>
        <v>355.6155</v>
      </c>
      <c r="BT151" s="61">
        <f t="shared" si="85"/>
        <v>0</v>
      </c>
      <c r="BU151" s="61">
        <f t="shared" si="82"/>
        <v>355.6155</v>
      </c>
      <c r="BV151" s="61" t="str">
        <f t="shared" si="86"/>
        <v>0</v>
      </c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61" t="str">
        <f t="shared" si="110"/>
        <v>0</v>
      </c>
      <c r="CL151" s="61" t="str">
        <f t="shared" si="111"/>
        <v>0</v>
      </c>
      <c r="CM151" s="20"/>
      <c r="CN151" s="20"/>
      <c r="CO151" s="20"/>
      <c r="CP151" s="20"/>
      <c r="CQ151" s="61" t="str">
        <f t="shared" si="112"/>
        <v>0</v>
      </c>
      <c r="CR151" s="24">
        <f t="shared" si="92"/>
        <v>2</v>
      </c>
      <c r="CS151" s="24">
        <v>2.63</v>
      </c>
      <c r="CT151" s="71">
        <f t="shared" si="93"/>
        <v>31.5</v>
      </c>
    </row>
    <row r="152" spans="1:98" ht="25.5" x14ac:dyDescent="0.25">
      <c r="A152" s="14">
        <v>52</v>
      </c>
      <c r="B152" s="15" t="s">
        <v>159</v>
      </c>
      <c r="C152" s="16">
        <v>2</v>
      </c>
      <c r="D152" s="21">
        <v>371.5</v>
      </c>
      <c r="E152" s="21"/>
      <c r="F152" s="18"/>
      <c r="G152" s="18"/>
      <c r="H152" s="18"/>
      <c r="I152" s="18"/>
      <c r="J152" s="61" t="str">
        <f t="shared" si="87"/>
        <v>0</v>
      </c>
      <c r="K152" s="61" t="str">
        <f t="shared" si="88"/>
        <v>0</v>
      </c>
      <c r="L152" s="18"/>
      <c r="M152" s="18"/>
      <c r="N152" s="18"/>
      <c r="O152" s="18"/>
      <c r="P152" s="61" t="str">
        <f t="shared" si="94"/>
        <v>0</v>
      </c>
      <c r="Q152" s="61" t="str">
        <f t="shared" si="95"/>
        <v>0</v>
      </c>
      <c r="R152" s="20">
        <v>0.38</v>
      </c>
      <c r="S152" s="20">
        <f t="shared" si="67"/>
        <v>141.16999999999999</v>
      </c>
      <c r="T152" s="24" t="e">
        <f t="shared" si="89"/>
        <v>#REF!</v>
      </c>
      <c r="U152" s="24"/>
      <c r="V152" s="61" t="e">
        <f t="shared" si="96"/>
        <v>#REF!</v>
      </c>
      <c r="W152" s="61" t="e">
        <f t="shared" si="97"/>
        <v>#REF!</v>
      </c>
      <c r="X152" s="53"/>
      <c r="Y152" s="20"/>
      <c r="Z152" s="20"/>
      <c r="AA152" s="20"/>
      <c r="AB152" s="61" t="str">
        <f t="shared" si="98"/>
        <v>0</v>
      </c>
      <c r="AC152" s="61" t="str">
        <f t="shared" si="99"/>
        <v>0</v>
      </c>
      <c r="AD152" s="20">
        <v>0.45</v>
      </c>
      <c r="AE152" s="20">
        <f t="shared" si="69"/>
        <v>167.17500000000001</v>
      </c>
      <c r="AF152" s="24" t="e">
        <f t="shared" si="90"/>
        <v>#REF!</v>
      </c>
      <c r="AG152" s="24"/>
      <c r="AH152" s="61" t="e">
        <f t="shared" si="100"/>
        <v>#REF!</v>
      </c>
      <c r="AI152" s="61" t="e">
        <f t="shared" si="101"/>
        <v>#REF!</v>
      </c>
      <c r="AJ152" s="20">
        <v>0.08</v>
      </c>
      <c r="AK152" s="20">
        <f t="shared" si="71"/>
        <v>29.72</v>
      </c>
      <c r="AL152" s="24"/>
      <c r="AM152" s="20"/>
      <c r="AN152" s="61">
        <f t="shared" si="102"/>
        <v>29.72</v>
      </c>
      <c r="AO152" s="61" t="str">
        <f t="shared" si="103"/>
        <v>0</v>
      </c>
      <c r="AP152" s="20">
        <v>0.02</v>
      </c>
      <c r="AQ152" s="20">
        <f t="shared" si="72"/>
        <v>7.43</v>
      </c>
      <c r="AR152" s="20"/>
      <c r="AS152" s="20"/>
      <c r="AT152" s="61">
        <f t="shared" si="104"/>
        <v>7.43</v>
      </c>
      <c r="AU152" s="61" t="str">
        <f t="shared" si="105"/>
        <v>0</v>
      </c>
      <c r="AV152" s="20">
        <v>0.03</v>
      </c>
      <c r="AW152" s="20">
        <f t="shared" si="73"/>
        <v>11.145</v>
      </c>
      <c r="AX152" s="24" t="e">
        <f t="shared" si="91"/>
        <v>#REF!</v>
      </c>
      <c r="AY152" s="24"/>
      <c r="AZ152" s="61" t="e">
        <f t="shared" si="75"/>
        <v>#REF!</v>
      </c>
      <c r="BA152" s="61" t="e">
        <f t="shared" si="76"/>
        <v>#REF!</v>
      </c>
      <c r="BB152" s="20">
        <v>0.2</v>
      </c>
      <c r="BC152" s="20">
        <f t="shared" si="77"/>
        <v>74.3</v>
      </c>
      <c r="BD152" s="20">
        <v>38.64</v>
      </c>
      <c r="BE152" s="20"/>
      <c r="BF152" s="61">
        <f t="shared" si="106"/>
        <v>35.659999999999997</v>
      </c>
      <c r="BG152" s="61" t="str">
        <f t="shared" si="107"/>
        <v>0</v>
      </c>
      <c r="BH152" s="20"/>
      <c r="BI152" s="20"/>
      <c r="BJ152" s="20">
        <v>0</v>
      </c>
      <c r="BK152" s="20"/>
      <c r="BL152" s="61" t="str">
        <f t="shared" si="108"/>
        <v>0</v>
      </c>
      <c r="BM152" s="61" t="str">
        <f t="shared" si="109"/>
        <v>0</v>
      </c>
      <c r="BN152" s="20">
        <v>0.83</v>
      </c>
      <c r="BO152" s="20">
        <f t="shared" si="78"/>
        <v>308.34499999999997</v>
      </c>
      <c r="BP152" s="20">
        <f t="shared" si="79"/>
        <v>35.659999999999997</v>
      </c>
      <c r="BQ152" s="20">
        <f t="shared" si="80"/>
        <v>344.005</v>
      </c>
      <c r="BR152" s="20"/>
      <c r="BS152" s="20">
        <f t="shared" si="81"/>
        <v>344.005</v>
      </c>
      <c r="BT152" s="61">
        <f t="shared" si="85"/>
        <v>0</v>
      </c>
      <c r="BU152" s="61">
        <f t="shared" si="82"/>
        <v>344.005</v>
      </c>
      <c r="BV152" s="61" t="str">
        <f t="shared" si="86"/>
        <v>0</v>
      </c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61" t="str">
        <f t="shared" si="110"/>
        <v>0</v>
      </c>
      <c r="CL152" s="61" t="str">
        <f t="shared" si="111"/>
        <v>0</v>
      </c>
      <c r="CM152" s="20"/>
      <c r="CN152" s="20"/>
      <c r="CO152" s="20"/>
      <c r="CP152" s="20"/>
      <c r="CQ152" s="61" t="str">
        <f t="shared" si="112"/>
        <v>0</v>
      </c>
      <c r="CR152" s="24">
        <f t="shared" si="92"/>
        <v>1.9900000000000002</v>
      </c>
      <c r="CS152" s="24">
        <v>2.64</v>
      </c>
      <c r="CT152" s="71">
        <f t="shared" si="93"/>
        <v>32.663316582914575</v>
      </c>
    </row>
    <row r="153" spans="1:98" ht="25.5" x14ac:dyDescent="0.25">
      <c r="A153" s="14">
        <v>53</v>
      </c>
      <c r="B153" s="15" t="s">
        <v>160</v>
      </c>
      <c r="C153" s="16">
        <v>2</v>
      </c>
      <c r="D153" s="21">
        <v>271.2</v>
      </c>
      <c r="E153" s="21"/>
      <c r="F153" s="18"/>
      <c r="G153" s="18"/>
      <c r="H153" s="18"/>
      <c r="I153" s="18"/>
      <c r="J153" s="61" t="str">
        <f t="shared" si="87"/>
        <v>0</v>
      </c>
      <c r="K153" s="61" t="str">
        <f t="shared" si="88"/>
        <v>0</v>
      </c>
      <c r="L153" s="18"/>
      <c r="M153" s="18"/>
      <c r="N153" s="18"/>
      <c r="O153" s="18"/>
      <c r="P153" s="61" t="str">
        <f t="shared" si="94"/>
        <v>0</v>
      </c>
      <c r="Q153" s="61" t="str">
        <f t="shared" si="95"/>
        <v>0</v>
      </c>
      <c r="R153" s="20">
        <v>0.41</v>
      </c>
      <c r="S153" s="20">
        <f t="shared" si="67"/>
        <v>111.19199999999999</v>
      </c>
      <c r="T153" s="24" t="e">
        <f t="shared" si="89"/>
        <v>#REF!</v>
      </c>
      <c r="U153" s="24"/>
      <c r="V153" s="61" t="e">
        <f t="shared" si="96"/>
        <v>#REF!</v>
      </c>
      <c r="W153" s="61" t="e">
        <f t="shared" si="97"/>
        <v>#REF!</v>
      </c>
      <c r="X153" s="53"/>
      <c r="Y153" s="20"/>
      <c r="Z153" s="20"/>
      <c r="AA153" s="20"/>
      <c r="AB153" s="61" t="str">
        <f t="shared" si="98"/>
        <v>0</v>
      </c>
      <c r="AC153" s="61" t="str">
        <f t="shared" si="99"/>
        <v>0</v>
      </c>
      <c r="AD153" s="20">
        <v>0.57999999999999996</v>
      </c>
      <c r="AE153" s="20">
        <f t="shared" si="69"/>
        <v>157.29599999999999</v>
      </c>
      <c r="AF153" s="24" t="e">
        <f t="shared" si="90"/>
        <v>#REF!</v>
      </c>
      <c r="AG153" s="24"/>
      <c r="AH153" s="61" t="e">
        <f t="shared" si="100"/>
        <v>#REF!</v>
      </c>
      <c r="AI153" s="61" t="e">
        <f t="shared" si="101"/>
        <v>#REF!</v>
      </c>
      <c r="AJ153" s="20">
        <v>7.0000000000000007E-2</v>
      </c>
      <c r="AK153" s="20">
        <f t="shared" si="71"/>
        <v>18.984000000000002</v>
      </c>
      <c r="AL153" s="24"/>
      <c r="AM153" s="20"/>
      <c r="AN153" s="61">
        <f t="shared" si="102"/>
        <v>18.984000000000002</v>
      </c>
      <c r="AO153" s="61" t="str">
        <f t="shared" si="103"/>
        <v>0</v>
      </c>
      <c r="AP153" s="20">
        <v>0.03</v>
      </c>
      <c r="AQ153" s="20">
        <f t="shared" si="72"/>
        <v>8.1359999999999992</v>
      </c>
      <c r="AR153" s="20"/>
      <c r="AS153" s="20"/>
      <c r="AT153" s="61">
        <f t="shared" si="104"/>
        <v>8.1359999999999992</v>
      </c>
      <c r="AU153" s="61" t="str">
        <f t="shared" si="105"/>
        <v>0</v>
      </c>
      <c r="AV153" s="20">
        <v>0.04</v>
      </c>
      <c r="AW153" s="20">
        <f t="shared" si="73"/>
        <v>10.847999999999999</v>
      </c>
      <c r="AX153" s="24" t="e">
        <f t="shared" si="91"/>
        <v>#REF!</v>
      </c>
      <c r="AY153" s="24"/>
      <c r="AZ153" s="61" t="e">
        <f t="shared" si="75"/>
        <v>#REF!</v>
      </c>
      <c r="BA153" s="61" t="e">
        <f t="shared" si="76"/>
        <v>#REF!</v>
      </c>
      <c r="BB153" s="20">
        <v>0.39</v>
      </c>
      <c r="BC153" s="20">
        <f t="shared" si="77"/>
        <v>105.768</v>
      </c>
      <c r="BD153" s="20">
        <v>89.04</v>
      </c>
      <c r="BE153" s="20"/>
      <c r="BF153" s="61">
        <f t="shared" si="106"/>
        <v>16.727999999999994</v>
      </c>
      <c r="BG153" s="61" t="str">
        <f t="shared" si="107"/>
        <v>0</v>
      </c>
      <c r="BH153" s="20"/>
      <c r="BI153" s="20"/>
      <c r="BJ153" s="20">
        <v>0</v>
      </c>
      <c r="BK153" s="20"/>
      <c r="BL153" s="61" t="str">
        <f t="shared" si="108"/>
        <v>0</v>
      </c>
      <c r="BM153" s="61" t="str">
        <f t="shared" si="109"/>
        <v>0</v>
      </c>
      <c r="BN153" s="20">
        <v>0.49</v>
      </c>
      <c r="BO153" s="20">
        <f t="shared" si="78"/>
        <v>132.88800000000001</v>
      </c>
      <c r="BP153" s="20">
        <f t="shared" si="79"/>
        <v>16.727999999999994</v>
      </c>
      <c r="BQ153" s="20">
        <f t="shared" si="80"/>
        <v>149.61599999999999</v>
      </c>
      <c r="BR153" s="20"/>
      <c r="BS153" s="20">
        <f t="shared" si="81"/>
        <v>149.61599999999999</v>
      </c>
      <c r="BT153" s="61">
        <f t="shared" si="85"/>
        <v>0</v>
      </c>
      <c r="BU153" s="61">
        <f t="shared" si="82"/>
        <v>149.61599999999999</v>
      </c>
      <c r="BV153" s="61" t="str">
        <f t="shared" si="86"/>
        <v>0</v>
      </c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61" t="str">
        <f t="shared" si="110"/>
        <v>0</v>
      </c>
      <c r="CL153" s="61" t="str">
        <f t="shared" si="111"/>
        <v>0</v>
      </c>
      <c r="CM153" s="20"/>
      <c r="CN153" s="20"/>
      <c r="CO153" s="20"/>
      <c r="CP153" s="20"/>
      <c r="CQ153" s="61" t="str">
        <f t="shared" si="112"/>
        <v>0</v>
      </c>
      <c r="CR153" s="24">
        <f t="shared" si="92"/>
        <v>2.0099999999999998</v>
      </c>
      <c r="CS153" s="24">
        <v>3.6</v>
      </c>
      <c r="CT153" s="71">
        <f t="shared" si="93"/>
        <v>79.104477611940325</v>
      </c>
    </row>
    <row r="154" spans="1:98" ht="25.5" x14ac:dyDescent="0.25">
      <c r="A154" s="14">
        <v>54</v>
      </c>
      <c r="B154" s="15" t="s">
        <v>161</v>
      </c>
      <c r="C154" s="16">
        <v>2</v>
      </c>
      <c r="D154" s="21">
        <v>264.89999999999998</v>
      </c>
      <c r="E154" s="21"/>
      <c r="F154" s="18"/>
      <c r="G154" s="18"/>
      <c r="H154" s="18"/>
      <c r="I154" s="18"/>
      <c r="J154" s="61" t="str">
        <f t="shared" si="87"/>
        <v>0</v>
      </c>
      <c r="K154" s="61" t="str">
        <f t="shared" si="88"/>
        <v>0</v>
      </c>
      <c r="L154" s="18"/>
      <c r="M154" s="18"/>
      <c r="N154" s="18"/>
      <c r="O154" s="18"/>
      <c r="P154" s="61" t="str">
        <f t="shared" si="94"/>
        <v>0</v>
      </c>
      <c r="Q154" s="61" t="str">
        <f t="shared" si="95"/>
        <v>0</v>
      </c>
      <c r="R154" s="20">
        <v>0.26</v>
      </c>
      <c r="S154" s="20">
        <f t="shared" si="67"/>
        <v>68.873999999999995</v>
      </c>
      <c r="T154" s="24" t="e">
        <f t="shared" si="89"/>
        <v>#REF!</v>
      </c>
      <c r="U154" s="24"/>
      <c r="V154" s="61" t="e">
        <f t="shared" si="96"/>
        <v>#REF!</v>
      </c>
      <c r="W154" s="61" t="e">
        <f t="shared" si="97"/>
        <v>#REF!</v>
      </c>
      <c r="X154" s="53"/>
      <c r="Y154" s="20"/>
      <c r="Z154" s="20"/>
      <c r="AA154" s="20"/>
      <c r="AB154" s="61" t="str">
        <f t="shared" si="98"/>
        <v>0</v>
      </c>
      <c r="AC154" s="61" t="str">
        <f t="shared" si="99"/>
        <v>0</v>
      </c>
      <c r="AD154" s="20">
        <v>0.38</v>
      </c>
      <c r="AE154" s="20">
        <f t="shared" si="69"/>
        <v>100.66199999999999</v>
      </c>
      <c r="AF154" s="24" t="e">
        <f t="shared" si="90"/>
        <v>#REF!</v>
      </c>
      <c r="AG154" s="24"/>
      <c r="AH154" s="61" t="e">
        <f t="shared" si="100"/>
        <v>#REF!</v>
      </c>
      <c r="AI154" s="61" t="e">
        <f t="shared" si="101"/>
        <v>#REF!</v>
      </c>
      <c r="AJ154" s="20">
        <v>0.03</v>
      </c>
      <c r="AK154" s="20">
        <f t="shared" si="71"/>
        <v>7.9469999999999992</v>
      </c>
      <c r="AL154" s="24"/>
      <c r="AM154" s="20"/>
      <c r="AN154" s="61">
        <f t="shared" si="102"/>
        <v>7.9469999999999992</v>
      </c>
      <c r="AO154" s="61" t="str">
        <f t="shared" si="103"/>
        <v>0</v>
      </c>
      <c r="AP154" s="20">
        <v>0.02</v>
      </c>
      <c r="AQ154" s="20">
        <f t="shared" si="72"/>
        <v>5.298</v>
      </c>
      <c r="AR154" s="20"/>
      <c r="AS154" s="20"/>
      <c r="AT154" s="61">
        <f t="shared" si="104"/>
        <v>5.298</v>
      </c>
      <c r="AU154" s="61" t="str">
        <f t="shared" si="105"/>
        <v>0</v>
      </c>
      <c r="AV154" s="20">
        <v>0.06</v>
      </c>
      <c r="AW154" s="20">
        <f t="shared" si="73"/>
        <v>15.893999999999998</v>
      </c>
      <c r="AX154" s="24" t="e">
        <f t="shared" si="91"/>
        <v>#REF!</v>
      </c>
      <c r="AY154" s="24"/>
      <c r="AZ154" s="61" t="e">
        <f t="shared" si="75"/>
        <v>#REF!</v>
      </c>
      <c r="BA154" s="61" t="e">
        <f t="shared" si="76"/>
        <v>#REF!</v>
      </c>
      <c r="BB154" s="20">
        <v>0.39</v>
      </c>
      <c r="BC154" s="20">
        <f t="shared" si="77"/>
        <v>103.31099999999999</v>
      </c>
      <c r="BD154" s="20">
        <v>53.76</v>
      </c>
      <c r="BE154" s="20"/>
      <c r="BF154" s="61">
        <f t="shared" si="106"/>
        <v>49.550999999999995</v>
      </c>
      <c r="BG154" s="61" t="str">
        <f t="shared" si="107"/>
        <v>0</v>
      </c>
      <c r="BH154" s="20"/>
      <c r="BI154" s="20"/>
      <c r="BJ154" s="20">
        <v>0</v>
      </c>
      <c r="BK154" s="20"/>
      <c r="BL154" s="61" t="str">
        <f t="shared" si="108"/>
        <v>0</v>
      </c>
      <c r="BM154" s="61" t="str">
        <f t="shared" si="109"/>
        <v>0</v>
      </c>
      <c r="BN154" s="20">
        <v>0.69</v>
      </c>
      <c r="BO154" s="20">
        <f t="shared" si="78"/>
        <v>182.78099999999998</v>
      </c>
      <c r="BP154" s="20">
        <f t="shared" si="79"/>
        <v>49.550999999999995</v>
      </c>
      <c r="BQ154" s="20">
        <f t="shared" si="80"/>
        <v>232.33199999999997</v>
      </c>
      <c r="BR154" s="20"/>
      <c r="BS154" s="20">
        <f t="shared" si="81"/>
        <v>232.33199999999997</v>
      </c>
      <c r="BT154" s="61">
        <f t="shared" si="85"/>
        <v>0</v>
      </c>
      <c r="BU154" s="61">
        <f t="shared" si="82"/>
        <v>232.33199999999997</v>
      </c>
      <c r="BV154" s="61" t="str">
        <f t="shared" si="86"/>
        <v>0</v>
      </c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61" t="str">
        <f t="shared" si="110"/>
        <v>0</v>
      </c>
      <c r="CL154" s="61" t="str">
        <f t="shared" si="111"/>
        <v>0</v>
      </c>
      <c r="CM154" s="20"/>
      <c r="CN154" s="20"/>
      <c r="CO154" s="20"/>
      <c r="CP154" s="20"/>
      <c r="CQ154" s="61" t="str">
        <f t="shared" si="112"/>
        <v>0</v>
      </c>
      <c r="CR154" s="24">
        <f t="shared" si="92"/>
        <v>1.83</v>
      </c>
      <c r="CS154" s="24">
        <v>2.72</v>
      </c>
      <c r="CT154" s="71">
        <f t="shared" si="93"/>
        <v>48.633879781420774</v>
      </c>
    </row>
    <row r="155" spans="1:98" ht="25.5" x14ac:dyDescent="0.25">
      <c r="A155" s="14">
        <v>55</v>
      </c>
      <c r="B155" s="15" t="s">
        <v>162</v>
      </c>
      <c r="C155" s="16">
        <v>2</v>
      </c>
      <c r="D155" s="21">
        <v>392.3</v>
      </c>
      <c r="E155" s="21"/>
      <c r="F155" s="18"/>
      <c r="G155" s="18"/>
      <c r="H155" s="18"/>
      <c r="I155" s="18"/>
      <c r="J155" s="61" t="str">
        <f t="shared" si="87"/>
        <v>0</v>
      </c>
      <c r="K155" s="61" t="str">
        <f t="shared" si="88"/>
        <v>0</v>
      </c>
      <c r="L155" s="18"/>
      <c r="M155" s="18"/>
      <c r="N155" s="18"/>
      <c r="O155" s="18"/>
      <c r="P155" s="61" t="str">
        <f t="shared" si="94"/>
        <v>0</v>
      </c>
      <c r="Q155" s="61" t="str">
        <f t="shared" si="95"/>
        <v>0</v>
      </c>
      <c r="R155" s="20">
        <v>0.28999999999999998</v>
      </c>
      <c r="S155" s="20">
        <f t="shared" si="67"/>
        <v>113.767</v>
      </c>
      <c r="T155" s="24" t="e">
        <f t="shared" si="89"/>
        <v>#REF!</v>
      </c>
      <c r="U155" s="24"/>
      <c r="V155" s="61" t="e">
        <f t="shared" si="96"/>
        <v>#REF!</v>
      </c>
      <c r="W155" s="61" t="e">
        <f t="shared" si="97"/>
        <v>#REF!</v>
      </c>
      <c r="X155" s="53"/>
      <c r="Y155" s="20"/>
      <c r="Z155" s="20"/>
      <c r="AA155" s="20"/>
      <c r="AB155" s="61" t="str">
        <f t="shared" si="98"/>
        <v>0</v>
      </c>
      <c r="AC155" s="61" t="str">
        <f t="shared" si="99"/>
        <v>0</v>
      </c>
      <c r="AD155" s="20">
        <v>0.24</v>
      </c>
      <c r="AE155" s="20">
        <f t="shared" si="69"/>
        <v>94.152000000000001</v>
      </c>
      <c r="AF155" s="24" t="e">
        <f t="shared" si="90"/>
        <v>#REF!</v>
      </c>
      <c r="AG155" s="24"/>
      <c r="AH155" s="61" t="e">
        <f t="shared" si="100"/>
        <v>#REF!</v>
      </c>
      <c r="AI155" s="61" t="e">
        <f t="shared" si="101"/>
        <v>#REF!</v>
      </c>
      <c r="AJ155" s="20">
        <v>0.05</v>
      </c>
      <c r="AK155" s="20">
        <f t="shared" si="71"/>
        <v>19.615000000000002</v>
      </c>
      <c r="AL155" s="24"/>
      <c r="AM155" s="20"/>
      <c r="AN155" s="61">
        <f t="shared" si="102"/>
        <v>19.615000000000002</v>
      </c>
      <c r="AO155" s="61" t="str">
        <f t="shared" si="103"/>
        <v>0</v>
      </c>
      <c r="AP155" s="20">
        <v>0.02</v>
      </c>
      <c r="AQ155" s="20">
        <f t="shared" si="72"/>
        <v>7.8460000000000001</v>
      </c>
      <c r="AR155" s="20"/>
      <c r="AS155" s="20"/>
      <c r="AT155" s="61">
        <f t="shared" si="104"/>
        <v>7.8460000000000001</v>
      </c>
      <c r="AU155" s="61" t="str">
        <f t="shared" si="105"/>
        <v>0</v>
      </c>
      <c r="AV155" s="20">
        <v>0.03</v>
      </c>
      <c r="AW155" s="20">
        <f t="shared" si="73"/>
        <v>11.769</v>
      </c>
      <c r="AX155" s="24" t="e">
        <f t="shared" si="91"/>
        <v>#REF!</v>
      </c>
      <c r="AY155" s="24"/>
      <c r="AZ155" s="61" t="e">
        <f t="shared" si="75"/>
        <v>#REF!</v>
      </c>
      <c r="BA155" s="61" t="e">
        <f t="shared" si="76"/>
        <v>#REF!</v>
      </c>
      <c r="BB155" s="20">
        <v>0.38</v>
      </c>
      <c r="BC155" s="20">
        <f t="shared" si="77"/>
        <v>149.07400000000001</v>
      </c>
      <c r="BD155" s="20">
        <v>171.36</v>
      </c>
      <c r="BE155" s="20"/>
      <c r="BF155" s="61" t="str">
        <f t="shared" si="106"/>
        <v>0</v>
      </c>
      <c r="BG155" s="61">
        <f t="shared" si="107"/>
        <v>-22.286000000000001</v>
      </c>
      <c r="BH155" s="20"/>
      <c r="BI155" s="20"/>
      <c r="BJ155" s="20">
        <v>0</v>
      </c>
      <c r="BK155" s="20"/>
      <c r="BL155" s="61" t="str">
        <f t="shared" si="108"/>
        <v>0</v>
      </c>
      <c r="BM155" s="61" t="str">
        <f t="shared" si="109"/>
        <v>0</v>
      </c>
      <c r="BN155" s="20">
        <v>0.76</v>
      </c>
      <c r="BO155" s="20">
        <f t="shared" si="78"/>
        <v>298.14800000000002</v>
      </c>
      <c r="BP155" s="20">
        <f t="shared" si="79"/>
        <v>-22.286000000000001</v>
      </c>
      <c r="BQ155" s="20">
        <f t="shared" si="80"/>
        <v>275.86200000000002</v>
      </c>
      <c r="BR155" s="20"/>
      <c r="BS155" s="20">
        <f t="shared" si="81"/>
        <v>275.86200000000002</v>
      </c>
      <c r="BT155" s="61">
        <f t="shared" si="85"/>
        <v>0</v>
      </c>
      <c r="BU155" s="61">
        <f t="shared" si="82"/>
        <v>275.86200000000002</v>
      </c>
      <c r="BV155" s="61" t="str">
        <f t="shared" si="86"/>
        <v>0</v>
      </c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61" t="str">
        <f t="shared" si="110"/>
        <v>0</v>
      </c>
      <c r="CL155" s="61" t="str">
        <f t="shared" si="111"/>
        <v>0</v>
      </c>
      <c r="CM155" s="20"/>
      <c r="CN155" s="20"/>
      <c r="CO155" s="20"/>
      <c r="CP155" s="20"/>
      <c r="CQ155" s="61" t="str">
        <f t="shared" si="112"/>
        <v>0</v>
      </c>
      <c r="CR155" s="24">
        <f t="shared" si="92"/>
        <v>1.7700000000000002</v>
      </c>
      <c r="CS155" s="24">
        <v>2.61</v>
      </c>
      <c r="CT155" s="71">
        <f t="shared" si="93"/>
        <v>47.457627118644041</v>
      </c>
    </row>
    <row r="156" spans="1:98" ht="15.75" x14ac:dyDescent="0.25">
      <c r="A156" s="14">
        <v>56</v>
      </c>
      <c r="B156" s="15" t="s">
        <v>163</v>
      </c>
      <c r="C156" s="16">
        <v>2</v>
      </c>
      <c r="D156" s="21">
        <v>771.1</v>
      </c>
      <c r="E156" s="21"/>
      <c r="F156" s="18"/>
      <c r="G156" s="18"/>
      <c r="H156" s="18"/>
      <c r="I156" s="18"/>
      <c r="J156" s="61" t="str">
        <f t="shared" si="87"/>
        <v>0</v>
      </c>
      <c r="K156" s="61" t="str">
        <f t="shared" si="88"/>
        <v>0</v>
      </c>
      <c r="L156" s="18"/>
      <c r="M156" s="18"/>
      <c r="N156" s="18"/>
      <c r="O156" s="18"/>
      <c r="P156" s="61" t="str">
        <f t="shared" si="94"/>
        <v>0</v>
      </c>
      <c r="Q156" s="61" t="str">
        <f t="shared" si="95"/>
        <v>0</v>
      </c>
      <c r="R156" s="20">
        <v>0.21</v>
      </c>
      <c r="S156" s="20">
        <f t="shared" si="67"/>
        <v>161.93100000000001</v>
      </c>
      <c r="T156" s="24" t="e">
        <f t="shared" si="89"/>
        <v>#REF!</v>
      </c>
      <c r="U156" s="24"/>
      <c r="V156" s="61" t="e">
        <f t="shared" si="96"/>
        <v>#REF!</v>
      </c>
      <c r="W156" s="61" t="e">
        <f t="shared" si="97"/>
        <v>#REF!</v>
      </c>
      <c r="X156" s="53"/>
      <c r="Y156" s="20"/>
      <c r="Z156" s="20"/>
      <c r="AA156" s="20"/>
      <c r="AB156" s="61" t="str">
        <f t="shared" si="98"/>
        <v>0</v>
      </c>
      <c r="AC156" s="61" t="str">
        <f t="shared" si="99"/>
        <v>0</v>
      </c>
      <c r="AD156" s="20">
        <v>0.31</v>
      </c>
      <c r="AE156" s="20">
        <f t="shared" si="69"/>
        <v>239.041</v>
      </c>
      <c r="AF156" s="24" t="e">
        <f t="shared" si="90"/>
        <v>#REF!</v>
      </c>
      <c r="AG156" s="24"/>
      <c r="AH156" s="61" t="e">
        <f t="shared" si="100"/>
        <v>#REF!</v>
      </c>
      <c r="AI156" s="61" t="e">
        <f t="shared" si="101"/>
        <v>#REF!</v>
      </c>
      <c r="AJ156" s="20">
        <v>0.03</v>
      </c>
      <c r="AK156" s="20">
        <f t="shared" si="71"/>
        <v>23.132999999999999</v>
      </c>
      <c r="AL156" s="24"/>
      <c r="AM156" s="20"/>
      <c r="AN156" s="61">
        <f t="shared" si="102"/>
        <v>23.132999999999999</v>
      </c>
      <c r="AO156" s="61" t="str">
        <f t="shared" si="103"/>
        <v>0</v>
      </c>
      <c r="AP156" s="20">
        <v>0.02</v>
      </c>
      <c r="AQ156" s="20">
        <f t="shared" si="72"/>
        <v>15.422000000000001</v>
      </c>
      <c r="AR156" s="20"/>
      <c r="AS156" s="20"/>
      <c r="AT156" s="61">
        <f t="shared" si="104"/>
        <v>15.422000000000001</v>
      </c>
      <c r="AU156" s="61" t="str">
        <f t="shared" si="105"/>
        <v>0</v>
      </c>
      <c r="AV156" s="20">
        <v>0.02</v>
      </c>
      <c r="AW156" s="20">
        <f t="shared" si="73"/>
        <v>15.422000000000001</v>
      </c>
      <c r="AX156" s="24" t="e">
        <f t="shared" si="91"/>
        <v>#REF!</v>
      </c>
      <c r="AY156" s="24"/>
      <c r="AZ156" s="61" t="e">
        <f t="shared" si="75"/>
        <v>#REF!</v>
      </c>
      <c r="BA156" s="61" t="e">
        <f t="shared" si="76"/>
        <v>#REF!</v>
      </c>
      <c r="BB156" s="20">
        <v>0.15</v>
      </c>
      <c r="BC156" s="20">
        <f t="shared" si="77"/>
        <v>115.66499999999999</v>
      </c>
      <c r="BD156" s="20">
        <v>3.36</v>
      </c>
      <c r="BE156" s="20"/>
      <c r="BF156" s="61">
        <f t="shared" si="106"/>
        <v>112.30499999999999</v>
      </c>
      <c r="BG156" s="61" t="str">
        <f t="shared" si="107"/>
        <v>0</v>
      </c>
      <c r="BH156" s="20"/>
      <c r="BI156" s="20"/>
      <c r="BJ156" s="20">
        <v>0</v>
      </c>
      <c r="BK156" s="20"/>
      <c r="BL156" s="61" t="str">
        <f t="shared" si="108"/>
        <v>0</v>
      </c>
      <c r="BM156" s="61" t="str">
        <f t="shared" si="109"/>
        <v>0</v>
      </c>
      <c r="BN156" s="20">
        <v>1.1000000000000001</v>
      </c>
      <c r="BO156" s="20">
        <f t="shared" si="78"/>
        <v>848.21000000000015</v>
      </c>
      <c r="BP156" s="20">
        <f t="shared" si="79"/>
        <v>112.30499999999999</v>
      </c>
      <c r="BQ156" s="20">
        <f t="shared" si="80"/>
        <v>960.5150000000001</v>
      </c>
      <c r="BR156" s="20"/>
      <c r="BS156" s="20">
        <f t="shared" si="81"/>
        <v>960.5150000000001</v>
      </c>
      <c r="BT156" s="61">
        <f t="shared" si="85"/>
        <v>0</v>
      </c>
      <c r="BU156" s="61">
        <f t="shared" si="82"/>
        <v>960.5150000000001</v>
      </c>
      <c r="BV156" s="61" t="str">
        <f t="shared" si="86"/>
        <v>0</v>
      </c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61" t="str">
        <f t="shared" si="110"/>
        <v>0</v>
      </c>
      <c r="CL156" s="61" t="str">
        <f t="shared" si="111"/>
        <v>0</v>
      </c>
      <c r="CM156" s="20"/>
      <c r="CN156" s="20"/>
      <c r="CO156" s="20"/>
      <c r="CP156" s="20"/>
      <c r="CQ156" s="61" t="str">
        <f t="shared" si="112"/>
        <v>0</v>
      </c>
      <c r="CR156" s="24">
        <f t="shared" si="92"/>
        <v>1.8400000000000003</v>
      </c>
      <c r="CS156" s="24">
        <v>2.2200000000000002</v>
      </c>
      <c r="CT156" s="71">
        <f t="shared" si="93"/>
        <v>20.652173913043455</v>
      </c>
    </row>
    <row r="157" spans="1:98" ht="15.75" x14ac:dyDescent="0.25">
      <c r="A157" s="14">
        <v>57</v>
      </c>
      <c r="B157" s="15" t="s">
        <v>164</v>
      </c>
      <c r="C157" s="16">
        <v>2</v>
      </c>
      <c r="D157" s="21">
        <v>365.1</v>
      </c>
      <c r="E157" s="21"/>
      <c r="F157" s="18"/>
      <c r="G157" s="18"/>
      <c r="H157" s="18"/>
      <c r="I157" s="18"/>
      <c r="J157" s="61" t="str">
        <f t="shared" si="87"/>
        <v>0</v>
      </c>
      <c r="K157" s="61" t="str">
        <f t="shared" si="88"/>
        <v>0</v>
      </c>
      <c r="L157" s="18"/>
      <c r="M157" s="18"/>
      <c r="N157" s="18"/>
      <c r="O157" s="18"/>
      <c r="P157" s="61" t="str">
        <f t="shared" si="94"/>
        <v>0</v>
      </c>
      <c r="Q157" s="61" t="str">
        <f t="shared" si="95"/>
        <v>0</v>
      </c>
      <c r="R157" s="20">
        <v>0.33</v>
      </c>
      <c r="S157" s="20">
        <f t="shared" si="67"/>
        <v>120.48300000000002</v>
      </c>
      <c r="T157" s="24" t="e">
        <f t="shared" si="89"/>
        <v>#REF!</v>
      </c>
      <c r="U157" s="24"/>
      <c r="V157" s="61" t="e">
        <f t="shared" si="96"/>
        <v>#REF!</v>
      </c>
      <c r="W157" s="61" t="e">
        <f t="shared" si="97"/>
        <v>#REF!</v>
      </c>
      <c r="X157" s="53"/>
      <c r="Y157" s="20"/>
      <c r="Z157" s="20"/>
      <c r="AA157" s="20"/>
      <c r="AB157" s="61" t="str">
        <f t="shared" si="98"/>
        <v>0</v>
      </c>
      <c r="AC157" s="61" t="str">
        <f t="shared" si="99"/>
        <v>0</v>
      </c>
      <c r="AD157" s="20">
        <v>0.36</v>
      </c>
      <c r="AE157" s="20">
        <f t="shared" si="69"/>
        <v>131.43600000000001</v>
      </c>
      <c r="AF157" s="24" t="e">
        <f t="shared" si="90"/>
        <v>#REF!</v>
      </c>
      <c r="AG157" s="24"/>
      <c r="AH157" s="61" t="e">
        <f t="shared" si="100"/>
        <v>#REF!</v>
      </c>
      <c r="AI157" s="61" t="e">
        <f t="shared" si="101"/>
        <v>#REF!</v>
      </c>
      <c r="AJ157" s="20">
        <v>0.08</v>
      </c>
      <c r="AK157" s="20">
        <f t="shared" si="71"/>
        <v>29.208000000000002</v>
      </c>
      <c r="AL157" s="24"/>
      <c r="AM157" s="20"/>
      <c r="AN157" s="61">
        <f t="shared" si="102"/>
        <v>29.208000000000002</v>
      </c>
      <c r="AO157" s="61" t="str">
        <f t="shared" si="103"/>
        <v>0</v>
      </c>
      <c r="AP157" s="20">
        <v>0.02</v>
      </c>
      <c r="AQ157" s="20">
        <f t="shared" si="72"/>
        <v>7.3020000000000005</v>
      </c>
      <c r="AR157" s="20"/>
      <c r="AS157" s="20"/>
      <c r="AT157" s="61">
        <f t="shared" si="104"/>
        <v>7.3020000000000005</v>
      </c>
      <c r="AU157" s="61" t="str">
        <f t="shared" si="105"/>
        <v>0</v>
      </c>
      <c r="AV157" s="20">
        <v>0.02</v>
      </c>
      <c r="AW157" s="20">
        <f t="shared" si="73"/>
        <v>7.3020000000000005</v>
      </c>
      <c r="AX157" s="24" t="e">
        <f t="shared" si="91"/>
        <v>#REF!</v>
      </c>
      <c r="AY157" s="24"/>
      <c r="AZ157" s="61" t="e">
        <f t="shared" si="75"/>
        <v>#REF!</v>
      </c>
      <c r="BA157" s="61" t="e">
        <f t="shared" si="76"/>
        <v>#REF!</v>
      </c>
      <c r="BB157" s="20">
        <v>0.14000000000000001</v>
      </c>
      <c r="BC157" s="20">
        <f t="shared" si="77"/>
        <v>51.114000000000011</v>
      </c>
      <c r="BD157" s="20">
        <v>0</v>
      </c>
      <c r="BE157" s="20"/>
      <c r="BF157" s="61">
        <f t="shared" si="106"/>
        <v>51.114000000000011</v>
      </c>
      <c r="BG157" s="61" t="str">
        <f t="shared" si="107"/>
        <v>0</v>
      </c>
      <c r="BH157" s="20"/>
      <c r="BI157" s="20"/>
      <c r="BJ157" s="20">
        <v>0</v>
      </c>
      <c r="BK157" s="20"/>
      <c r="BL157" s="61" t="str">
        <f t="shared" si="108"/>
        <v>0</v>
      </c>
      <c r="BM157" s="61" t="str">
        <f t="shared" si="109"/>
        <v>0</v>
      </c>
      <c r="BN157" s="20">
        <v>0.93</v>
      </c>
      <c r="BO157" s="20">
        <f t="shared" si="78"/>
        <v>339.54300000000006</v>
      </c>
      <c r="BP157" s="20">
        <f t="shared" si="79"/>
        <v>51.114000000000011</v>
      </c>
      <c r="BQ157" s="20">
        <f t="shared" si="80"/>
        <v>390.6570000000001</v>
      </c>
      <c r="BR157" s="20"/>
      <c r="BS157" s="20">
        <f t="shared" si="81"/>
        <v>390.6570000000001</v>
      </c>
      <c r="BT157" s="61">
        <f t="shared" si="85"/>
        <v>0</v>
      </c>
      <c r="BU157" s="61">
        <f t="shared" si="82"/>
        <v>390.6570000000001</v>
      </c>
      <c r="BV157" s="61" t="str">
        <f t="shared" si="86"/>
        <v>0</v>
      </c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61" t="str">
        <f t="shared" si="110"/>
        <v>0</v>
      </c>
      <c r="CL157" s="61" t="str">
        <f t="shared" si="111"/>
        <v>0</v>
      </c>
      <c r="CM157" s="20"/>
      <c r="CN157" s="20"/>
      <c r="CO157" s="20"/>
      <c r="CP157" s="20"/>
      <c r="CQ157" s="61" t="str">
        <f t="shared" si="112"/>
        <v>0</v>
      </c>
      <c r="CR157" s="24">
        <f t="shared" si="92"/>
        <v>1.88</v>
      </c>
      <c r="CS157" s="24">
        <v>2.78</v>
      </c>
      <c r="CT157" s="71">
        <f t="shared" si="93"/>
        <v>47.872340425531917</v>
      </c>
    </row>
    <row r="158" spans="1:98" ht="15.75" x14ac:dyDescent="0.25">
      <c r="A158" s="14">
        <v>58</v>
      </c>
      <c r="B158" s="15" t="s">
        <v>165</v>
      </c>
      <c r="C158" s="16">
        <v>2</v>
      </c>
      <c r="D158" s="21">
        <v>200.6</v>
      </c>
      <c r="E158" s="21"/>
      <c r="F158" s="18"/>
      <c r="G158" s="18"/>
      <c r="H158" s="18"/>
      <c r="I158" s="18"/>
      <c r="J158" s="61" t="str">
        <f t="shared" si="87"/>
        <v>0</v>
      </c>
      <c r="K158" s="61" t="str">
        <f t="shared" si="88"/>
        <v>0</v>
      </c>
      <c r="L158" s="18"/>
      <c r="M158" s="18"/>
      <c r="N158" s="18"/>
      <c r="O158" s="18"/>
      <c r="P158" s="61" t="str">
        <f t="shared" si="94"/>
        <v>0</v>
      </c>
      <c r="Q158" s="61" t="str">
        <f t="shared" si="95"/>
        <v>0</v>
      </c>
      <c r="R158" s="20">
        <v>0.28999999999999998</v>
      </c>
      <c r="S158" s="20">
        <f t="shared" si="67"/>
        <v>58.173999999999992</v>
      </c>
      <c r="T158" s="24" t="e">
        <f t="shared" si="89"/>
        <v>#REF!</v>
      </c>
      <c r="U158" s="24"/>
      <c r="V158" s="61" t="e">
        <f t="shared" si="96"/>
        <v>#REF!</v>
      </c>
      <c r="W158" s="61" t="e">
        <f t="shared" si="97"/>
        <v>#REF!</v>
      </c>
      <c r="X158" s="53"/>
      <c r="Y158" s="20"/>
      <c r="Z158" s="20"/>
      <c r="AA158" s="20"/>
      <c r="AB158" s="61" t="str">
        <f t="shared" si="98"/>
        <v>0</v>
      </c>
      <c r="AC158" s="61" t="str">
        <f t="shared" si="99"/>
        <v>0</v>
      </c>
      <c r="AD158" s="20">
        <v>0.25</v>
      </c>
      <c r="AE158" s="20">
        <f t="shared" si="69"/>
        <v>50.15</v>
      </c>
      <c r="AF158" s="24" t="e">
        <f t="shared" si="90"/>
        <v>#REF!</v>
      </c>
      <c r="AG158" s="24"/>
      <c r="AH158" s="61" t="e">
        <f t="shared" si="100"/>
        <v>#REF!</v>
      </c>
      <c r="AI158" s="61" t="e">
        <f t="shared" si="101"/>
        <v>#REF!</v>
      </c>
      <c r="AJ158" s="20">
        <v>0.02</v>
      </c>
      <c r="AK158" s="20">
        <f t="shared" si="71"/>
        <v>4.0119999999999996</v>
      </c>
      <c r="AL158" s="24"/>
      <c r="AM158" s="20"/>
      <c r="AN158" s="61">
        <f t="shared" si="102"/>
        <v>4.0119999999999996</v>
      </c>
      <c r="AO158" s="61" t="str">
        <f t="shared" si="103"/>
        <v>0</v>
      </c>
      <c r="AP158" s="20">
        <v>0.02</v>
      </c>
      <c r="AQ158" s="20">
        <f t="shared" si="72"/>
        <v>4.0119999999999996</v>
      </c>
      <c r="AR158" s="20"/>
      <c r="AS158" s="20"/>
      <c r="AT158" s="61">
        <f t="shared" si="104"/>
        <v>4.0119999999999996</v>
      </c>
      <c r="AU158" s="61" t="str">
        <f t="shared" si="105"/>
        <v>0</v>
      </c>
      <c r="AV158" s="20">
        <v>0.04</v>
      </c>
      <c r="AW158" s="20">
        <f t="shared" si="73"/>
        <v>8.0239999999999991</v>
      </c>
      <c r="AX158" s="24" t="e">
        <f t="shared" si="91"/>
        <v>#REF!</v>
      </c>
      <c r="AY158" s="24"/>
      <c r="AZ158" s="61" t="e">
        <f t="shared" si="75"/>
        <v>#REF!</v>
      </c>
      <c r="BA158" s="61" t="e">
        <f t="shared" si="76"/>
        <v>#REF!</v>
      </c>
      <c r="BB158" s="20">
        <v>0.26</v>
      </c>
      <c r="BC158" s="20">
        <f t="shared" si="77"/>
        <v>52.155999999999999</v>
      </c>
      <c r="BD158" s="20">
        <v>0</v>
      </c>
      <c r="BE158" s="20"/>
      <c r="BF158" s="61">
        <f t="shared" si="106"/>
        <v>52.155999999999999</v>
      </c>
      <c r="BG158" s="61" t="str">
        <f t="shared" si="107"/>
        <v>0</v>
      </c>
      <c r="BH158" s="20"/>
      <c r="BI158" s="20"/>
      <c r="BJ158" s="20">
        <v>0</v>
      </c>
      <c r="BK158" s="20"/>
      <c r="BL158" s="61" t="str">
        <f t="shared" si="108"/>
        <v>0</v>
      </c>
      <c r="BM158" s="61" t="str">
        <f t="shared" si="109"/>
        <v>0</v>
      </c>
      <c r="BN158" s="20">
        <v>1.02</v>
      </c>
      <c r="BO158" s="20">
        <f t="shared" si="78"/>
        <v>204.61199999999999</v>
      </c>
      <c r="BP158" s="20">
        <f t="shared" si="79"/>
        <v>52.155999999999999</v>
      </c>
      <c r="BQ158" s="20">
        <f t="shared" si="80"/>
        <v>256.76799999999997</v>
      </c>
      <c r="BR158" s="20"/>
      <c r="BS158" s="20">
        <f t="shared" si="81"/>
        <v>256.76799999999997</v>
      </c>
      <c r="BT158" s="61">
        <f t="shared" si="85"/>
        <v>0</v>
      </c>
      <c r="BU158" s="61">
        <f t="shared" si="82"/>
        <v>256.76799999999997</v>
      </c>
      <c r="BV158" s="61" t="str">
        <f t="shared" si="86"/>
        <v>0</v>
      </c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61" t="str">
        <f t="shared" si="110"/>
        <v>0</v>
      </c>
      <c r="CL158" s="61" t="str">
        <f t="shared" si="111"/>
        <v>0</v>
      </c>
      <c r="CM158" s="20"/>
      <c r="CN158" s="20"/>
      <c r="CO158" s="20"/>
      <c r="CP158" s="20"/>
      <c r="CQ158" s="61" t="str">
        <f t="shared" si="112"/>
        <v>0</v>
      </c>
      <c r="CR158" s="24">
        <f t="shared" si="92"/>
        <v>1.9000000000000001</v>
      </c>
      <c r="CS158" s="24">
        <v>2.56</v>
      </c>
      <c r="CT158" s="71">
        <f t="shared" si="93"/>
        <v>34.73684210526315</v>
      </c>
    </row>
    <row r="159" spans="1:98" ht="15.75" x14ac:dyDescent="0.25">
      <c r="A159" s="14">
        <v>59</v>
      </c>
      <c r="B159" s="15" t="s">
        <v>166</v>
      </c>
      <c r="C159" s="16">
        <v>2</v>
      </c>
      <c r="D159" s="21">
        <v>96.2</v>
      </c>
      <c r="E159" s="21"/>
      <c r="F159" s="18"/>
      <c r="G159" s="18"/>
      <c r="H159" s="18"/>
      <c r="I159" s="18"/>
      <c r="J159" s="61" t="str">
        <f t="shared" si="87"/>
        <v>0</v>
      </c>
      <c r="K159" s="61" t="str">
        <f t="shared" si="88"/>
        <v>0</v>
      </c>
      <c r="L159" s="18"/>
      <c r="M159" s="18"/>
      <c r="N159" s="18"/>
      <c r="O159" s="18"/>
      <c r="P159" s="61" t="str">
        <f t="shared" si="94"/>
        <v>0</v>
      </c>
      <c r="Q159" s="61" t="str">
        <f t="shared" si="95"/>
        <v>0</v>
      </c>
      <c r="R159" s="20">
        <v>0.08</v>
      </c>
      <c r="S159" s="20">
        <f t="shared" si="67"/>
        <v>7.6960000000000006</v>
      </c>
      <c r="T159" s="24" t="e">
        <f t="shared" si="89"/>
        <v>#REF!</v>
      </c>
      <c r="U159" s="24"/>
      <c r="V159" s="61" t="e">
        <f t="shared" si="96"/>
        <v>#REF!</v>
      </c>
      <c r="W159" s="61" t="e">
        <f t="shared" si="97"/>
        <v>#REF!</v>
      </c>
      <c r="X159" s="53"/>
      <c r="Y159" s="20"/>
      <c r="Z159" s="20"/>
      <c r="AA159" s="20"/>
      <c r="AB159" s="61" t="str">
        <f t="shared" si="98"/>
        <v>0</v>
      </c>
      <c r="AC159" s="61" t="str">
        <f t="shared" si="99"/>
        <v>0</v>
      </c>
      <c r="AD159" s="20">
        <v>0.3</v>
      </c>
      <c r="AE159" s="20">
        <f t="shared" si="69"/>
        <v>28.86</v>
      </c>
      <c r="AF159" s="24" t="e">
        <f t="shared" si="90"/>
        <v>#REF!</v>
      </c>
      <c r="AG159" s="24"/>
      <c r="AH159" s="61" t="e">
        <f t="shared" si="100"/>
        <v>#REF!</v>
      </c>
      <c r="AI159" s="61" t="e">
        <f t="shared" si="101"/>
        <v>#REF!</v>
      </c>
      <c r="AJ159" s="20">
        <v>0.01</v>
      </c>
      <c r="AK159" s="20">
        <f t="shared" si="71"/>
        <v>0.96200000000000008</v>
      </c>
      <c r="AL159" s="24"/>
      <c r="AM159" s="20"/>
      <c r="AN159" s="61">
        <f t="shared" si="102"/>
        <v>0.96200000000000008</v>
      </c>
      <c r="AO159" s="61" t="str">
        <f t="shared" si="103"/>
        <v>0</v>
      </c>
      <c r="AP159" s="20">
        <v>0.01</v>
      </c>
      <c r="AQ159" s="20">
        <f t="shared" si="72"/>
        <v>0.96200000000000008</v>
      </c>
      <c r="AR159" s="20"/>
      <c r="AS159" s="20"/>
      <c r="AT159" s="61">
        <f t="shared" si="104"/>
        <v>0.96200000000000008</v>
      </c>
      <c r="AU159" s="61" t="str">
        <f t="shared" si="105"/>
        <v>0</v>
      </c>
      <c r="AV159" s="20">
        <v>0.02</v>
      </c>
      <c r="AW159" s="20">
        <f t="shared" si="73"/>
        <v>1.9240000000000002</v>
      </c>
      <c r="AX159" s="24" t="e">
        <f t="shared" si="91"/>
        <v>#REF!</v>
      </c>
      <c r="AY159" s="24"/>
      <c r="AZ159" s="61" t="e">
        <f t="shared" si="75"/>
        <v>#REF!</v>
      </c>
      <c r="BA159" s="61" t="e">
        <f t="shared" si="76"/>
        <v>#REF!</v>
      </c>
      <c r="BB159" s="20">
        <v>0.02</v>
      </c>
      <c r="BC159" s="20">
        <f t="shared" si="77"/>
        <v>1.9240000000000002</v>
      </c>
      <c r="BD159" s="20">
        <v>0</v>
      </c>
      <c r="BE159" s="20"/>
      <c r="BF159" s="61">
        <f t="shared" si="106"/>
        <v>1.9240000000000002</v>
      </c>
      <c r="BG159" s="61" t="str">
        <f t="shared" si="107"/>
        <v>0</v>
      </c>
      <c r="BH159" s="20"/>
      <c r="BI159" s="20"/>
      <c r="BJ159" s="20">
        <v>0</v>
      </c>
      <c r="BK159" s="20"/>
      <c r="BL159" s="61" t="str">
        <f t="shared" si="108"/>
        <v>0</v>
      </c>
      <c r="BM159" s="61" t="str">
        <f t="shared" si="109"/>
        <v>0</v>
      </c>
      <c r="BN159" s="20">
        <v>1.23</v>
      </c>
      <c r="BO159" s="20">
        <f t="shared" si="78"/>
        <v>118.32600000000001</v>
      </c>
      <c r="BP159" s="20">
        <f t="shared" si="79"/>
        <v>1.9240000000000002</v>
      </c>
      <c r="BQ159" s="20">
        <f t="shared" si="80"/>
        <v>120.25000000000001</v>
      </c>
      <c r="BR159" s="20"/>
      <c r="BS159" s="20">
        <f t="shared" si="81"/>
        <v>120.25000000000001</v>
      </c>
      <c r="BT159" s="61">
        <f t="shared" si="85"/>
        <v>0</v>
      </c>
      <c r="BU159" s="61">
        <f t="shared" si="82"/>
        <v>120.25000000000001</v>
      </c>
      <c r="BV159" s="61" t="str">
        <f t="shared" si="86"/>
        <v>0</v>
      </c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61" t="str">
        <f t="shared" si="110"/>
        <v>0</v>
      </c>
      <c r="CL159" s="61" t="str">
        <f t="shared" si="111"/>
        <v>0</v>
      </c>
      <c r="CM159" s="20"/>
      <c r="CN159" s="20"/>
      <c r="CO159" s="20"/>
      <c r="CP159" s="20"/>
      <c r="CQ159" s="61" t="str">
        <f t="shared" si="112"/>
        <v>0</v>
      </c>
      <c r="CR159" s="24">
        <f t="shared" si="92"/>
        <v>1.67</v>
      </c>
      <c r="CS159" s="24">
        <v>1.89</v>
      </c>
      <c r="CT159" s="71">
        <f t="shared" si="93"/>
        <v>13.173652694610766</v>
      </c>
    </row>
    <row r="160" spans="1:98" ht="15.75" x14ac:dyDescent="0.25">
      <c r="A160" s="14">
        <v>60</v>
      </c>
      <c r="B160" s="15" t="s">
        <v>167</v>
      </c>
      <c r="C160" s="16">
        <v>2</v>
      </c>
      <c r="D160" s="21">
        <v>145.5</v>
      </c>
      <c r="E160" s="21"/>
      <c r="F160" s="18"/>
      <c r="G160" s="18"/>
      <c r="H160" s="18"/>
      <c r="I160" s="18"/>
      <c r="J160" s="61" t="str">
        <f t="shared" si="87"/>
        <v>0</v>
      </c>
      <c r="K160" s="61" t="str">
        <f t="shared" si="88"/>
        <v>0</v>
      </c>
      <c r="L160" s="18"/>
      <c r="M160" s="18"/>
      <c r="N160" s="18"/>
      <c r="O160" s="18"/>
      <c r="P160" s="61" t="str">
        <f t="shared" si="94"/>
        <v>0</v>
      </c>
      <c r="Q160" s="61" t="str">
        <f t="shared" si="95"/>
        <v>0</v>
      </c>
      <c r="R160" s="20">
        <v>0.15</v>
      </c>
      <c r="S160" s="20">
        <f t="shared" si="67"/>
        <v>21.824999999999999</v>
      </c>
      <c r="T160" s="24" t="e">
        <f t="shared" si="89"/>
        <v>#REF!</v>
      </c>
      <c r="U160" s="24"/>
      <c r="V160" s="61" t="e">
        <f t="shared" si="96"/>
        <v>#REF!</v>
      </c>
      <c r="W160" s="61" t="e">
        <f t="shared" si="97"/>
        <v>#REF!</v>
      </c>
      <c r="X160" s="53"/>
      <c r="Y160" s="20"/>
      <c r="Z160" s="20"/>
      <c r="AA160" s="20"/>
      <c r="AB160" s="61" t="str">
        <f t="shared" si="98"/>
        <v>0</v>
      </c>
      <c r="AC160" s="61" t="str">
        <f t="shared" si="99"/>
        <v>0</v>
      </c>
      <c r="AD160" s="20">
        <v>0.31</v>
      </c>
      <c r="AE160" s="20">
        <f t="shared" si="69"/>
        <v>45.104999999999997</v>
      </c>
      <c r="AF160" s="24" t="e">
        <f t="shared" si="90"/>
        <v>#REF!</v>
      </c>
      <c r="AG160" s="24"/>
      <c r="AH160" s="61" t="e">
        <f t="shared" si="100"/>
        <v>#REF!</v>
      </c>
      <c r="AI160" s="61" t="e">
        <f t="shared" si="101"/>
        <v>#REF!</v>
      </c>
      <c r="AJ160" s="20">
        <v>0.02</v>
      </c>
      <c r="AK160" s="20">
        <f t="shared" si="71"/>
        <v>2.91</v>
      </c>
      <c r="AL160" s="24"/>
      <c r="AM160" s="20"/>
      <c r="AN160" s="61">
        <f t="shared" si="102"/>
        <v>2.91</v>
      </c>
      <c r="AO160" s="61" t="str">
        <f t="shared" si="103"/>
        <v>0</v>
      </c>
      <c r="AP160" s="20">
        <v>0.01</v>
      </c>
      <c r="AQ160" s="20">
        <f t="shared" si="72"/>
        <v>1.4550000000000001</v>
      </c>
      <c r="AR160" s="20"/>
      <c r="AS160" s="20"/>
      <c r="AT160" s="61">
        <f t="shared" si="104"/>
        <v>1.4550000000000001</v>
      </c>
      <c r="AU160" s="61" t="str">
        <f t="shared" si="105"/>
        <v>0</v>
      </c>
      <c r="AV160" s="20">
        <v>0.04</v>
      </c>
      <c r="AW160" s="20">
        <f t="shared" si="73"/>
        <v>5.82</v>
      </c>
      <c r="AX160" s="24" t="e">
        <f t="shared" si="91"/>
        <v>#REF!</v>
      </c>
      <c r="AY160" s="24"/>
      <c r="AZ160" s="61" t="e">
        <f t="shared" si="75"/>
        <v>#REF!</v>
      </c>
      <c r="BA160" s="61" t="e">
        <f t="shared" si="76"/>
        <v>#REF!</v>
      </c>
      <c r="BB160" s="20">
        <v>0.03</v>
      </c>
      <c r="BC160" s="20">
        <f t="shared" si="77"/>
        <v>4.3650000000000002</v>
      </c>
      <c r="BD160" s="20">
        <v>0</v>
      </c>
      <c r="BE160" s="20"/>
      <c r="BF160" s="61">
        <f t="shared" si="106"/>
        <v>4.3650000000000002</v>
      </c>
      <c r="BG160" s="61" t="str">
        <f t="shared" si="107"/>
        <v>0</v>
      </c>
      <c r="BH160" s="20"/>
      <c r="BI160" s="20"/>
      <c r="BJ160" s="20">
        <v>0</v>
      </c>
      <c r="BK160" s="20"/>
      <c r="BL160" s="61" t="str">
        <f t="shared" si="108"/>
        <v>0</v>
      </c>
      <c r="BM160" s="61" t="str">
        <f t="shared" si="109"/>
        <v>0</v>
      </c>
      <c r="BN160" s="20">
        <v>1.19</v>
      </c>
      <c r="BO160" s="20">
        <f t="shared" si="78"/>
        <v>173.14499999999998</v>
      </c>
      <c r="BP160" s="20">
        <f t="shared" si="79"/>
        <v>4.3650000000000002</v>
      </c>
      <c r="BQ160" s="20">
        <f t="shared" si="80"/>
        <v>177.51</v>
      </c>
      <c r="BR160" s="20"/>
      <c r="BS160" s="20">
        <f t="shared" si="81"/>
        <v>177.51</v>
      </c>
      <c r="BT160" s="61">
        <f t="shared" si="85"/>
        <v>0</v>
      </c>
      <c r="BU160" s="61">
        <f t="shared" si="82"/>
        <v>177.51</v>
      </c>
      <c r="BV160" s="61" t="str">
        <f t="shared" si="86"/>
        <v>0</v>
      </c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61" t="str">
        <f t="shared" si="110"/>
        <v>0</v>
      </c>
      <c r="CL160" s="61" t="str">
        <f t="shared" si="111"/>
        <v>0</v>
      </c>
      <c r="CM160" s="20"/>
      <c r="CN160" s="20"/>
      <c r="CO160" s="20"/>
      <c r="CP160" s="20"/>
      <c r="CQ160" s="61" t="str">
        <f t="shared" si="112"/>
        <v>0</v>
      </c>
      <c r="CR160" s="24">
        <f t="shared" si="92"/>
        <v>1.75</v>
      </c>
      <c r="CS160" s="24">
        <v>2.41</v>
      </c>
      <c r="CT160" s="71">
        <f t="shared" si="93"/>
        <v>37.714285714285722</v>
      </c>
    </row>
    <row r="161" spans="1:98" ht="15.75" x14ac:dyDescent="0.25">
      <c r="A161" s="14">
        <v>61</v>
      </c>
      <c r="B161" s="15" t="s">
        <v>76</v>
      </c>
      <c r="C161" s="16">
        <v>2</v>
      </c>
      <c r="D161" s="21">
        <f>946.97-173.2</f>
        <v>773.77</v>
      </c>
      <c r="E161" s="21"/>
      <c r="F161" s="18"/>
      <c r="G161" s="18"/>
      <c r="H161" s="18"/>
      <c r="I161" s="18"/>
      <c r="J161" s="61" t="str">
        <f t="shared" si="87"/>
        <v>0</v>
      </c>
      <c r="K161" s="61" t="str">
        <f t="shared" si="88"/>
        <v>0</v>
      </c>
      <c r="L161" s="18"/>
      <c r="M161" s="18"/>
      <c r="N161" s="18"/>
      <c r="O161" s="18"/>
      <c r="P161" s="61" t="str">
        <f t="shared" si="94"/>
        <v>0</v>
      </c>
      <c r="Q161" s="61" t="str">
        <f t="shared" si="95"/>
        <v>0</v>
      </c>
      <c r="R161" s="20">
        <v>0</v>
      </c>
      <c r="S161" s="20">
        <f t="shared" si="67"/>
        <v>0</v>
      </c>
      <c r="T161" s="24" t="e">
        <f t="shared" si="89"/>
        <v>#REF!</v>
      </c>
      <c r="U161" s="24"/>
      <c r="V161" s="61" t="e">
        <f t="shared" si="96"/>
        <v>#REF!</v>
      </c>
      <c r="W161" s="61" t="e">
        <f t="shared" si="97"/>
        <v>#REF!</v>
      </c>
      <c r="X161" s="53"/>
      <c r="Y161" s="20"/>
      <c r="Z161" s="20"/>
      <c r="AA161" s="20"/>
      <c r="AB161" s="61" t="str">
        <f t="shared" si="98"/>
        <v>0</v>
      </c>
      <c r="AC161" s="61" t="str">
        <f t="shared" si="99"/>
        <v>0</v>
      </c>
      <c r="AD161" s="20">
        <v>0.39</v>
      </c>
      <c r="AE161" s="20">
        <f t="shared" si="69"/>
        <v>301.77030000000002</v>
      </c>
      <c r="AF161" s="24" t="e">
        <f t="shared" si="90"/>
        <v>#REF!</v>
      </c>
      <c r="AG161" s="24"/>
      <c r="AH161" s="61" t="e">
        <f t="shared" si="100"/>
        <v>#REF!</v>
      </c>
      <c r="AI161" s="61" t="e">
        <f t="shared" si="101"/>
        <v>#REF!</v>
      </c>
      <c r="AJ161" s="20"/>
      <c r="AK161" s="20">
        <f t="shared" si="71"/>
        <v>0</v>
      </c>
      <c r="AL161" s="24"/>
      <c r="AM161" s="20"/>
      <c r="AN161" s="61" t="str">
        <f t="shared" si="102"/>
        <v>0</v>
      </c>
      <c r="AO161" s="61" t="str">
        <f t="shared" si="103"/>
        <v>0</v>
      </c>
      <c r="AP161" s="20">
        <v>0.02</v>
      </c>
      <c r="AQ161" s="20">
        <f t="shared" si="72"/>
        <v>15.4754</v>
      </c>
      <c r="AR161" s="20"/>
      <c r="AS161" s="20"/>
      <c r="AT161" s="61">
        <f t="shared" si="104"/>
        <v>15.4754</v>
      </c>
      <c r="AU161" s="61" t="str">
        <f t="shared" si="105"/>
        <v>0</v>
      </c>
      <c r="AV161" s="20">
        <v>0.01</v>
      </c>
      <c r="AW161" s="20">
        <f t="shared" si="73"/>
        <v>7.7377000000000002</v>
      </c>
      <c r="AX161" s="24" t="e">
        <f t="shared" si="91"/>
        <v>#REF!</v>
      </c>
      <c r="AY161" s="24"/>
      <c r="AZ161" s="61" t="e">
        <f t="shared" si="75"/>
        <v>#REF!</v>
      </c>
      <c r="BA161" s="61" t="e">
        <f t="shared" si="76"/>
        <v>#REF!</v>
      </c>
      <c r="BB161" s="20">
        <v>0.23</v>
      </c>
      <c r="BC161" s="20">
        <f t="shared" si="77"/>
        <v>177.96710000000002</v>
      </c>
      <c r="BD161" s="20">
        <v>211.68</v>
      </c>
      <c r="BE161" s="20"/>
      <c r="BF161" s="61" t="str">
        <f t="shared" si="106"/>
        <v>0</v>
      </c>
      <c r="BG161" s="61">
        <f t="shared" si="107"/>
        <v>-33.712899999999991</v>
      </c>
      <c r="BH161" s="20"/>
      <c r="BI161" s="20"/>
      <c r="BJ161" s="20">
        <v>0</v>
      </c>
      <c r="BK161" s="20"/>
      <c r="BL161" s="61" t="str">
        <f t="shared" si="108"/>
        <v>0</v>
      </c>
      <c r="BM161" s="61" t="str">
        <f t="shared" si="109"/>
        <v>0</v>
      </c>
      <c r="BN161" s="20">
        <v>1.23</v>
      </c>
      <c r="BO161" s="20">
        <f t="shared" si="78"/>
        <v>951.73709999999994</v>
      </c>
      <c r="BP161" s="20">
        <f t="shared" si="79"/>
        <v>-33.712899999999991</v>
      </c>
      <c r="BQ161" s="20">
        <f t="shared" si="80"/>
        <v>918.02419999999995</v>
      </c>
      <c r="BR161" s="20"/>
      <c r="BS161" s="20">
        <f t="shared" si="81"/>
        <v>918.02419999999995</v>
      </c>
      <c r="BT161" s="61">
        <f t="shared" si="85"/>
        <v>0</v>
      </c>
      <c r="BU161" s="61">
        <f t="shared" si="82"/>
        <v>918.02419999999995</v>
      </c>
      <c r="BV161" s="61" t="str">
        <f t="shared" si="86"/>
        <v>0</v>
      </c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61" t="str">
        <f t="shared" si="110"/>
        <v>0</v>
      </c>
      <c r="CL161" s="61" t="str">
        <f t="shared" si="111"/>
        <v>0</v>
      </c>
      <c r="CM161" s="20"/>
      <c r="CN161" s="20"/>
      <c r="CO161" s="20"/>
      <c r="CP161" s="20"/>
      <c r="CQ161" s="61" t="str">
        <f t="shared" si="112"/>
        <v>0</v>
      </c>
      <c r="CR161" s="24">
        <f t="shared" si="92"/>
        <v>1.88</v>
      </c>
      <c r="CS161" s="24">
        <v>1.8</v>
      </c>
      <c r="CT161" s="71">
        <f t="shared" si="93"/>
        <v>-4.2553191489361666</v>
      </c>
    </row>
    <row r="162" spans="1:98" ht="15.75" x14ac:dyDescent="0.25">
      <c r="A162" s="14">
        <v>62</v>
      </c>
      <c r="B162" s="15" t="s">
        <v>168</v>
      </c>
      <c r="C162" s="16">
        <v>2</v>
      </c>
      <c r="D162" s="21">
        <v>923.44</v>
      </c>
      <c r="E162" s="21"/>
      <c r="F162" s="18"/>
      <c r="G162" s="18"/>
      <c r="H162" s="18"/>
      <c r="I162" s="18"/>
      <c r="J162" s="61" t="str">
        <f t="shared" si="87"/>
        <v>0</v>
      </c>
      <c r="K162" s="61" t="str">
        <f t="shared" si="88"/>
        <v>0</v>
      </c>
      <c r="L162" s="18"/>
      <c r="M162" s="18"/>
      <c r="N162" s="18"/>
      <c r="O162" s="18"/>
      <c r="P162" s="61" t="str">
        <f t="shared" si="94"/>
        <v>0</v>
      </c>
      <c r="Q162" s="61" t="str">
        <f t="shared" si="95"/>
        <v>0</v>
      </c>
      <c r="R162" s="20">
        <v>0.34</v>
      </c>
      <c r="S162" s="20">
        <f t="shared" si="67"/>
        <v>313.96960000000001</v>
      </c>
      <c r="T162" s="24" t="e">
        <f t="shared" si="89"/>
        <v>#REF!</v>
      </c>
      <c r="U162" s="24"/>
      <c r="V162" s="61" t="e">
        <f t="shared" si="96"/>
        <v>#REF!</v>
      </c>
      <c r="W162" s="61" t="e">
        <f t="shared" si="97"/>
        <v>#REF!</v>
      </c>
      <c r="X162" s="53"/>
      <c r="Y162" s="20"/>
      <c r="Z162" s="20"/>
      <c r="AA162" s="20"/>
      <c r="AB162" s="61" t="str">
        <f t="shared" si="98"/>
        <v>0</v>
      </c>
      <c r="AC162" s="61" t="str">
        <f t="shared" si="99"/>
        <v>0</v>
      </c>
      <c r="AD162" s="20">
        <v>0.33</v>
      </c>
      <c r="AE162" s="20">
        <f t="shared" si="69"/>
        <v>304.73520000000002</v>
      </c>
      <c r="AF162" s="24" t="e">
        <f t="shared" si="90"/>
        <v>#REF!</v>
      </c>
      <c r="AG162" s="24"/>
      <c r="AH162" s="61" t="e">
        <f t="shared" si="100"/>
        <v>#REF!</v>
      </c>
      <c r="AI162" s="61" t="e">
        <f t="shared" si="101"/>
        <v>#REF!</v>
      </c>
      <c r="AJ162" s="20">
        <v>7.0000000000000007E-2</v>
      </c>
      <c r="AK162" s="20">
        <f t="shared" si="71"/>
        <v>64.640800000000013</v>
      </c>
      <c r="AL162" s="24"/>
      <c r="AM162" s="20"/>
      <c r="AN162" s="61">
        <f t="shared" si="102"/>
        <v>64.640800000000013</v>
      </c>
      <c r="AO162" s="61" t="str">
        <f t="shared" si="103"/>
        <v>0</v>
      </c>
      <c r="AP162" s="20">
        <v>0.04</v>
      </c>
      <c r="AQ162" s="20">
        <f t="shared" si="72"/>
        <v>36.937600000000003</v>
      </c>
      <c r="AR162" s="20"/>
      <c r="AS162" s="20"/>
      <c r="AT162" s="61">
        <f t="shared" si="104"/>
        <v>36.937600000000003</v>
      </c>
      <c r="AU162" s="61" t="str">
        <f t="shared" si="105"/>
        <v>0</v>
      </c>
      <c r="AV162" s="20">
        <v>0.05</v>
      </c>
      <c r="AW162" s="20">
        <f t="shared" si="73"/>
        <v>46.172000000000004</v>
      </c>
      <c r="AX162" s="24" t="e">
        <f t="shared" si="91"/>
        <v>#REF!</v>
      </c>
      <c r="AY162" s="24"/>
      <c r="AZ162" s="61" t="e">
        <f t="shared" si="75"/>
        <v>#REF!</v>
      </c>
      <c r="BA162" s="61" t="e">
        <f t="shared" si="76"/>
        <v>#REF!</v>
      </c>
      <c r="BB162" s="20">
        <v>0.33</v>
      </c>
      <c r="BC162" s="20">
        <f t="shared" si="77"/>
        <v>304.73520000000002</v>
      </c>
      <c r="BD162" s="20">
        <v>235.2</v>
      </c>
      <c r="BE162" s="20"/>
      <c r="BF162" s="61">
        <f t="shared" si="106"/>
        <v>69.535200000000032</v>
      </c>
      <c r="BG162" s="61" t="str">
        <f t="shared" si="107"/>
        <v>0</v>
      </c>
      <c r="BH162" s="20"/>
      <c r="BI162" s="20"/>
      <c r="BJ162" s="20">
        <v>0</v>
      </c>
      <c r="BK162" s="20"/>
      <c r="BL162" s="61" t="str">
        <f t="shared" si="108"/>
        <v>0</v>
      </c>
      <c r="BM162" s="61" t="str">
        <f t="shared" si="109"/>
        <v>0</v>
      </c>
      <c r="BN162" s="20">
        <v>0.76</v>
      </c>
      <c r="BO162" s="20">
        <f t="shared" si="78"/>
        <v>701.81440000000009</v>
      </c>
      <c r="BP162" s="20">
        <f t="shared" si="79"/>
        <v>69.535200000000032</v>
      </c>
      <c r="BQ162" s="20">
        <f t="shared" si="80"/>
        <v>771.34960000000012</v>
      </c>
      <c r="BR162" s="20"/>
      <c r="BS162" s="20">
        <f t="shared" si="81"/>
        <v>771.34960000000012</v>
      </c>
      <c r="BT162" s="61">
        <f t="shared" si="85"/>
        <v>0</v>
      </c>
      <c r="BU162" s="61">
        <f t="shared" si="82"/>
        <v>771.34960000000012</v>
      </c>
      <c r="BV162" s="61" t="str">
        <f t="shared" si="86"/>
        <v>0</v>
      </c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61" t="str">
        <f t="shared" si="110"/>
        <v>0</v>
      </c>
      <c r="CL162" s="61" t="str">
        <f t="shared" si="111"/>
        <v>0</v>
      </c>
      <c r="CM162" s="20"/>
      <c r="CN162" s="20"/>
      <c r="CO162" s="20"/>
      <c r="CP162" s="20"/>
      <c r="CQ162" s="61" t="str">
        <f t="shared" si="112"/>
        <v>0</v>
      </c>
      <c r="CR162" s="24">
        <f t="shared" si="92"/>
        <v>1.9200000000000002</v>
      </c>
      <c r="CS162" s="24">
        <v>2.4500000000000002</v>
      </c>
      <c r="CT162" s="71">
        <f t="shared" si="93"/>
        <v>27.604166666666671</v>
      </c>
    </row>
    <row r="163" spans="1:98" ht="15.75" x14ac:dyDescent="0.25">
      <c r="A163" s="14">
        <v>63</v>
      </c>
      <c r="B163" s="15" t="s">
        <v>169</v>
      </c>
      <c r="C163" s="16">
        <v>2</v>
      </c>
      <c r="D163" s="21">
        <v>347.05</v>
      </c>
      <c r="E163" s="21"/>
      <c r="F163" s="18"/>
      <c r="G163" s="18"/>
      <c r="H163" s="18"/>
      <c r="I163" s="18"/>
      <c r="J163" s="61" t="str">
        <f t="shared" si="87"/>
        <v>0</v>
      </c>
      <c r="K163" s="61" t="str">
        <f t="shared" si="88"/>
        <v>0</v>
      </c>
      <c r="L163" s="18"/>
      <c r="M163" s="18"/>
      <c r="N163" s="18"/>
      <c r="O163" s="18"/>
      <c r="P163" s="61" t="str">
        <f t="shared" si="94"/>
        <v>0</v>
      </c>
      <c r="Q163" s="61" t="str">
        <f t="shared" si="95"/>
        <v>0</v>
      </c>
      <c r="R163" s="20">
        <v>0.13</v>
      </c>
      <c r="S163" s="20">
        <f t="shared" si="67"/>
        <v>45.116500000000002</v>
      </c>
      <c r="T163" s="24" t="e">
        <f t="shared" si="89"/>
        <v>#REF!</v>
      </c>
      <c r="U163" s="24"/>
      <c r="V163" s="61" t="e">
        <f t="shared" si="96"/>
        <v>#REF!</v>
      </c>
      <c r="W163" s="61" t="e">
        <f t="shared" si="97"/>
        <v>#REF!</v>
      </c>
      <c r="X163" s="53"/>
      <c r="Y163" s="20"/>
      <c r="Z163" s="20"/>
      <c r="AA163" s="20"/>
      <c r="AB163" s="61" t="str">
        <f t="shared" si="98"/>
        <v>0</v>
      </c>
      <c r="AC163" s="61" t="str">
        <f t="shared" si="99"/>
        <v>0</v>
      </c>
      <c r="AD163" s="20">
        <v>0.25</v>
      </c>
      <c r="AE163" s="20">
        <f t="shared" si="69"/>
        <v>86.762500000000003</v>
      </c>
      <c r="AF163" s="24" t="e">
        <f t="shared" si="90"/>
        <v>#REF!</v>
      </c>
      <c r="AG163" s="24"/>
      <c r="AH163" s="61" t="e">
        <f t="shared" si="100"/>
        <v>#REF!</v>
      </c>
      <c r="AI163" s="61" t="e">
        <f t="shared" si="101"/>
        <v>#REF!</v>
      </c>
      <c r="AJ163" s="20">
        <v>0.02</v>
      </c>
      <c r="AK163" s="20">
        <f t="shared" si="71"/>
        <v>6.9410000000000007</v>
      </c>
      <c r="AL163" s="24"/>
      <c r="AM163" s="20"/>
      <c r="AN163" s="61">
        <f t="shared" si="102"/>
        <v>6.9410000000000007</v>
      </c>
      <c r="AO163" s="61" t="str">
        <f t="shared" si="103"/>
        <v>0</v>
      </c>
      <c r="AP163" s="20">
        <v>0.01</v>
      </c>
      <c r="AQ163" s="20">
        <f t="shared" si="72"/>
        <v>3.4705000000000004</v>
      </c>
      <c r="AR163" s="20"/>
      <c r="AS163" s="20"/>
      <c r="AT163" s="61">
        <f t="shared" si="104"/>
        <v>3.4705000000000004</v>
      </c>
      <c r="AU163" s="61" t="str">
        <f t="shared" si="105"/>
        <v>0</v>
      </c>
      <c r="AV163" s="20">
        <v>0.05</v>
      </c>
      <c r="AW163" s="20">
        <f t="shared" si="73"/>
        <v>17.352500000000003</v>
      </c>
      <c r="AX163" s="24" t="e">
        <f t="shared" si="91"/>
        <v>#REF!</v>
      </c>
      <c r="AY163" s="24"/>
      <c r="AZ163" s="61" t="e">
        <f t="shared" si="75"/>
        <v>#REF!</v>
      </c>
      <c r="BA163" s="61" t="e">
        <f t="shared" si="76"/>
        <v>#REF!</v>
      </c>
      <c r="BB163" s="20">
        <v>0.24</v>
      </c>
      <c r="BC163" s="20">
        <f t="shared" si="77"/>
        <v>83.292000000000002</v>
      </c>
      <c r="BD163" s="20">
        <v>43.68</v>
      </c>
      <c r="BE163" s="20"/>
      <c r="BF163" s="61">
        <f t="shared" si="106"/>
        <v>39.612000000000002</v>
      </c>
      <c r="BG163" s="61" t="str">
        <f t="shared" si="107"/>
        <v>0</v>
      </c>
      <c r="BH163" s="20"/>
      <c r="BI163" s="20"/>
      <c r="BJ163" s="20">
        <v>0</v>
      </c>
      <c r="BK163" s="20"/>
      <c r="BL163" s="61" t="str">
        <f t="shared" si="108"/>
        <v>0</v>
      </c>
      <c r="BM163" s="61" t="str">
        <f t="shared" si="109"/>
        <v>0</v>
      </c>
      <c r="BN163" s="20">
        <v>1.08</v>
      </c>
      <c r="BO163" s="20">
        <f t="shared" si="78"/>
        <v>374.81400000000002</v>
      </c>
      <c r="BP163" s="20">
        <f t="shared" si="79"/>
        <v>39.612000000000002</v>
      </c>
      <c r="BQ163" s="20">
        <f t="shared" si="80"/>
        <v>414.42600000000004</v>
      </c>
      <c r="BR163" s="20"/>
      <c r="BS163" s="20">
        <f t="shared" si="81"/>
        <v>414.42600000000004</v>
      </c>
      <c r="BT163" s="61">
        <f t="shared" si="85"/>
        <v>0</v>
      </c>
      <c r="BU163" s="61">
        <f t="shared" si="82"/>
        <v>414.42600000000004</v>
      </c>
      <c r="BV163" s="61" t="str">
        <f t="shared" si="86"/>
        <v>0</v>
      </c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61" t="str">
        <f t="shared" si="110"/>
        <v>0</v>
      </c>
      <c r="CL163" s="61" t="str">
        <f t="shared" si="111"/>
        <v>0</v>
      </c>
      <c r="CM163" s="20"/>
      <c r="CN163" s="20"/>
      <c r="CO163" s="20"/>
      <c r="CP163" s="20"/>
      <c r="CQ163" s="61" t="str">
        <f t="shared" si="112"/>
        <v>0</v>
      </c>
      <c r="CR163" s="24">
        <f t="shared" si="92"/>
        <v>1.78</v>
      </c>
      <c r="CS163" s="24">
        <v>2.04</v>
      </c>
      <c r="CT163" s="71">
        <f t="shared" si="93"/>
        <v>14.606741573033702</v>
      </c>
    </row>
    <row r="164" spans="1:98" ht="15.75" x14ac:dyDescent="0.25">
      <c r="A164" s="14">
        <v>64</v>
      </c>
      <c r="B164" s="15" t="s">
        <v>170</v>
      </c>
      <c r="C164" s="16">
        <v>2</v>
      </c>
      <c r="D164" s="21">
        <v>220.7</v>
      </c>
      <c r="E164" s="21"/>
      <c r="F164" s="18"/>
      <c r="G164" s="18"/>
      <c r="H164" s="18"/>
      <c r="I164" s="18"/>
      <c r="J164" s="61" t="str">
        <f t="shared" si="87"/>
        <v>0</v>
      </c>
      <c r="K164" s="61" t="str">
        <f t="shared" si="88"/>
        <v>0</v>
      </c>
      <c r="L164" s="18"/>
      <c r="M164" s="18"/>
      <c r="N164" s="18"/>
      <c r="O164" s="18"/>
      <c r="P164" s="61" t="str">
        <f t="shared" si="94"/>
        <v>0</v>
      </c>
      <c r="Q164" s="61" t="str">
        <f t="shared" si="95"/>
        <v>0</v>
      </c>
      <c r="R164" s="20">
        <v>0.12</v>
      </c>
      <c r="S164" s="20">
        <f t="shared" si="67"/>
        <v>26.483999999999998</v>
      </c>
      <c r="T164" s="24" t="e">
        <f t="shared" si="89"/>
        <v>#REF!</v>
      </c>
      <c r="U164" s="24"/>
      <c r="V164" s="61" t="e">
        <f t="shared" si="96"/>
        <v>#REF!</v>
      </c>
      <c r="W164" s="61" t="e">
        <f t="shared" si="97"/>
        <v>#REF!</v>
      </c>
      <c r="X164" s="53"/>
      <c r="Y164" s="20"/>
      <c r="Z164" s="20"/>
      <c r="AA164" s="20"/>
      <c r="AB164" s="61" t="str">
        <f t="shared" si="98"/>
        <v>0</v>
      </c>
      <c r="AC164" s="61" t="str">
        <f t="shared" si="99"/>
        <v>0</v>
      </c>
      <c r="AD164" s="20">
        <v>0.25</v>
      </c>
      <c r="AE164" s="20">
        <f t="shared" si="69"/>
        <v>55.174999999999997</v>
      </c>
      <c r="AF164" s="24" t="e">
        <f t="shared" si="90"/>
        <v>#REF!</v>
      </c>
      <c r="AG164" s="24"/>
      <c r="AH164" s="61" t="e">
        <f t="shared" si="100"/>
        <v>#REF!</v>
      </c>
      <c r="AI164" s="61" t="e">
        <f t="shared" si="101"/>
        <v>#REF!</v>
      </c>
      <c r="AJ164" s="20">
        <v>0.02</v>
      </c>
      <c r="AK164" s="20">
        <f t="shared" si="71"/>
        <v>4.4139999999999997</v>
      </c>
      <c r="AL164" s="24"/>
      <c r="AM164" s="20"/>
      <c r="AN164" s="61">
        <f t="shared" si="102"/>
        <v>4.4139999999999997</v>
      </c>
      <c r="AO164" s="61" t="str">
        <f t="shared" si="103"/>
        <v>0</v>
      </c>
      <c r="AP164" s="20">
        <v>0.01</v>
      </c>
      <c r="AQ164" s="20">
        <f t="shared" si="72"/>
        <v>2.2069999999999999</v>
      </c>
      <c r="AR164" s="20"/>
      <c r="AS164" s="20"/>
      <c r="AT164" s="61">
        <f t="shared" si="104"/>
        <v>2.2069999999999999</v>
      </c>
      <c r="AU164" s="61" t="str">
        <f t="shared" si="105"/>
        <v>0</v>
      </c>
      <c r="AV164" s="20">
        <v>0.06</v>
      </c>
      <c r="AW164" s="20">
        <f t="shared" si="73"/>
        <v>13.241999999999999</v>
      </c>
      <c r="AX164" s="24" t="e">
        <f t="shared" si="91"/>
        <v>#REF!</v>
      </c>
      <c r="AY164" s="24"/>
      <c r="AZ164" s="61" t="e">
        <f t="shared" si="75"/>
        <v>#REF!</v>
      </c>
      <c r="BA164" s="61" t="e">
        <f t="shared" si="76"/>
        <v>#REF!</v>
      </c>
      <c r="BB164" s="20">
        <v>0.25</v>
      </c>
      <c r="BC164" s="20">
        <f t="shared" si="77"/>
        <v>55.174999999999997</v>
      </c>
      <c r="BD164" s="20">
        <v>1.68</v>
      </c>
      <c r="BE164" s="20"/>
      <c r="BF164" s="61">
        <f t="shared" si="106"/>
        <v>53.494999999999997</v>
      </c>
      <c r="BG164" s="61" t="str">
        <f t="shared" si="107"/>
        <v>0</v>
      </c>
      <c r="BH164" s="20"/>
      <c r="BI164" s="20"/>
      <c r="BJ164" s="20">
        <v>0</v>
      </c>
      <c r="BK164" s="20"/>
      <c r="BL164" s="61" t="str">
        <f t="shared" si="108"/>
        <v>0</v>
      </c>
      <c r="BM164" s="61" t="str">
        <f t="shared" si="109"/>
        <v>0</v>
      </c>
      <c r="BN164" s="20">
        <v>1.07</v>
      </c>
      <c r="BO164" s="20">
        <f t="shared" si="78"/>
        <v>236.149</v>
      </c>
      <c r="BP164" s="20">
        <f t="shared" si="79"/>
        <v>53.494999999999997</v>
      </c>
      <c r="BQ164" s="20">
        <f t="shared" si="80"/>
        <v>289.64400000000001</v>
      </c>
      <c r="BR164" s="20"/>
      <c r="BS164" s="20">
        <f t="shared" si="81"/>
        <v>289.64400000000001</v>
      </c>
      <c r="BT164" s="61">
        <f t="shared" si="85"/>
        <v>0</v>
      </c>
      <c r="BU164" s="61">
        <f t="shared" si="82"/>
        <v>289.64400000000001</v>
      </c>
      <c r="BV164" s="61" t="str">
        <f t="shared" si="86"/>
        <v>0</v>
      </c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61" t="str">
        <f t="shared" si="110"/>
        <v>0</v>
      </c>
      <c r="CL164" s="61" t="str">
        <f t="shared" si="111"/>
        <v>0</v>
      </c>
      <c r="CM164" s="20"/>
      <c r="CN164" s="20"/>
      <c r="CO164" s="20"/>
      <c r="CP164" s="20"/>
      <c r="CQ164" s="61" t="str">
        <f t="shared" si="112"/>
        <v>0</v>
      </c>
      <c r="CR164" s="24">
        <f t="shared" si="92"/>
        <v>1.78</v>
      </c>
      <c r="CS164" s="24">
        <v>2.12</v>
      </c>
      <c r="CT164" s="71">
        <f t="shared" si="93"/>
        <v>19.101123595505626</v>
      </c>
    </row>
    <row r="165" spans="1:98" ht="15.75" x14ac:dyDescent="0.25">
      <c r="A165" s="14">
        <v>65</v>
      </c>
      <c r="B165" s="15" t="s">
        <v>171</v>
      </c>
      <c r="C165" s="16">
        <v>2</v>
      </c>
      <c r="D165" s="21">
        <v>390.4</v>
      </c>
      <c r="E165" s="21"/>
      <c r="F165" s="18"/>
      <c r="G165" s="18"/>
      <c r="H165" s="18"/>
      <c r="I165" s="18"/>
      <c r="J165" s="61" t="str">
        <f t="shared" si="87"/>
        <v>0</v>
      </c>
      <c r="K165" s="61" t="str">
        <f t="shared" si="88"/>
        <v>0</v>
      </c>
      <c r="L165" s="18"/>
      <c r="M165" s="18"/>
      <c r="N165" s="18"/>
      <c r="O165" s="18"/>
      <c r="P165" s="61" t="str">
        <f t="shared" si="94"/>
        <v>0</v>
      </c>
      <c r="Q165" s="61" t="str">
        <f t="shared" si="95"/>
        <v>0</v>
      </c>
      <c r="R165" s="20">
        <v>0.2</v>
      </c>
      <c r="S165" s="20">
        <f t="shared" ref="S165:S222" si="113">R165*D165</f>
        <v>78.08</v>
      </c>
      <c r="T165" s="24" t="e">
        <f t="shared" ref="T165:T196" si="114">ROUND(S165*$T$427,5)</f>
        <v>#REF!</v>
      </c>
      <c r="U165" s="24"/>
      <c r="V165" s="61" t="e">
        <f t="shared" si="96"/>
        <v>#REF!</v>
      </c>
      <c r="W165" s="61" t="e">
        <f t="shared" si="97"/>
        <v>#REF!</v>
      </c>
      <c r="X165" s="53"/>
      <c r="Y165" s="20"/>
      <c r="Z165" s="20"/>
      <c r="AA165" s="20"/>
      <c r="AB165" s="61" t="str">
        <f t="shared" si="98"/>
        <v>0</v>
      </c>
      <c r="AC165" s="61" t="str">
        <f t="shared" si="99"/>
        <v>0</v>
      </c>
      <c r="AD165" s="20">
        <v>0.25</v>
      </c>
      <c r="AE165" s="20">
        <f t="shared" ref="AE165:AE202" si="115">AD165*D165</f>
        <v>97.6</v>
      </c>
      <c r="AF165" s="24" t="e">
        <f t="shared" ref="AF165:AF196" si="116">ROUND(AE165*$AF$427,5)</f>
        <v>#REF!</v>
      </c>
      <c r="AG165" s="24"/>
      <c r="AH165" s="61" t="e">
        <f t="shared" si="100"/>
        <v>#REF!</v>
      </c>
      <c r="AI165" s="61" t="e">
        <f t="shared" si="101"/>
        <v>#REF!</v>
      </c>
      <c r="AJ165" s="20">
        <v>0.02</v>
      </c>
      <c r="AK165" s="20">
        <f t="shared" ref="AK165:AK222" si="117">AJ165*D165</f>
        <v>7.8079999999999998</v>
      </c>
      <c r="AL165" s="24"/>
      <c r="AM165" s="20"/>
      <c r="AN165" s="61">
        <f t="shared" si="102"/>
        <v>7.8079999999999998</v>
      </c>
      <c r="AO165" s="61" t="str">
        <f t="shared" si="103"/>
        <v>0</v>
      </c>
      <c r="AP165" s="20">
        <v>0.02</v>
      </c>
      <c r="AQ165" s="20">
        <f t="shared" ref="AQ165:AQ222" si="118">AP165*D165</f>
        <v>7.8079999999999998</v>
      </c>
      <c r="AR165" s="20"/>
      <c r="AS165" s="20"/>
      <c r="AT165" s="61">
        <f t="shared" si="104"/>
        <v>7.8079999999999998</v>
      </c>
      <c r="AU165" s="61" t="str">
        <f t="shared" si="105"/>
        <v>0</v>
      </c>
      <c r="AV165" s="20">
        <v>0.05</v>
      </c>
      <c r="AW165" s="20">
        <f t="shared" ref="AW165:AW222" si="119">D165*AV165</f>
        <v>19.52</v>
      </c>
      <c r="AX165" s="24" t="e">
        <f t="shared" ref="AX165:AX196" si="120">ROUND(AW165*$AX$427,5)</f>
        <v>#REF!</v>
      </c>
      <c r="AY165" s="24"/>
      <c r="AZ165" s="61" t="e">
        <f t="shared" ref="AZ165:AZ222" si="121">IF(AW165-AX165&gt;0,AW165-AX165,"0")</f>
        <v>#REF!</v>
      </c>
      <c r="BA165" s="61" t="e">
        <f t="shared" ref="BA165:BA222" si="122">IF(AW165-AX165&lt;0,AW165-AX165,"0")</f>
        <v>#REF!</v>
      </c>
      <c r="BB165" s="20">
        <v>0.57999999999999996</v>
      </c>
      <c r="BC165" s="20">
        <f t="shared" ref="BC165:BC222" si="123">BB165*D165</f>
        <v>226.43199999999996</v>
      </c>
      <c r="BD165" s="20">
        <v>211.67999999999998</v>
      </c>
      <c r="BE165" s="20"/>
      <c r="BF165" s="61">
        <f t="shared" si="106"/>
        <v>14.751999999999981</v>
      </c>
      <c r="BG165" s="61" t="str">
        <f t="shared" si="107"/>
        <v>0</v>
      </c>
      <c r="BH165" s="20"/>
      <c r="BI165" s="20"/>
      <c r="BJ165" s="20">
        <v>0</v>
      </c>
      <c r="BK165" s="20"/>
      <c r="BL165" s="61" t="str">
        <f t="shared" si="108"/>
        <v>0</v>
      </c>
      <c r="BM165" s="61" t="str">
        <f t="shared" si="109"/>
        <v>0</v>
      </c>
      <c r="BN165" s="20">
        <v>0.71</v>
      </c>
      <c r="BO165" s="20">
        <f t="shared" ref="BO165:BO222" si="124">BN165*D165</f>
        <v>277.18399999999997</v>
      </c>
      <c r="BP165" s="20">
        <f t="shared" ref="BP165:BP228" si="125">BF165+BG165+BL165+BM165</f>
        <v>14.751999999999981</v>
      </c>
      <c r="BQ165" s="20">
        <f t="shared" ref="BQ165:BQ222" si="126">BO165+BP165</f>
        <v>291.93599999999992</v>
      </c>
      <c r="BR165" s="20"/>
      <c r="BS165" s="20">
        <f t="shared" ref="BS165:BS222" si="127">BQ165+BR165</f>
        <v>291.93599999999992</v>
      </c>
      <c r="BT165" s="61">
        <f t="shared" si="85"/>
        <v>0</v>
      </c>
      <c r="BU165" s="61">
        <f t="shared" ref="BU165:BU228" si="128">IF(BS165-BT165&gt;0,BS165-BT165,"0")</f>
        <v>291.93599999999992</v>
      </c>
      <c r="BV165" s="61" t="str">
        <f t="shared" si="86"/>
        <v>0</v>
      </c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61" t="str">
        <f t="shared" si="110"/>
        <v>0</v>
      </c>
      <c r="CL165" s="61" t="str">
        <f t="shared" si="111"/>
        <v>0</v>
      </c>
      <c r="CM165" s="20"/>
      <c r="CN165" s="20"/>
      <c r="CO165" s="20"/>
      <c r="CP165" s="20"/>
      <c r="CQ165" s="61" t="str">
        <f t="shared" si="112"/>
        <v>0</v>
      </c>
      <c r="CR165" s="24">
        <f t="shared" ref="CR165:CR196" si="129">F165+L165+R165+X165+AD165+AJ165+AP165+AV165+BB165+BH165+BN165+CG165+CM165</f>
        <v>1.83</v>
      </c>
      <c r="CS165" s="24">
        <v>2.33</v>
      </c>
      <c r="CT165" s="71">
        <f t="shared" ref="CT165:CT196" si="130">CS165/CR165*100-100</f>
        <v>27.32240437158471</v>
      </c>
    </row>
    <row r="166" spans="1:98" ht="15.75" x14ac:dyDescent="0.25">
      <c r="A166" s="14">
        <v>66</v>
      </c>
      <c r="B166" s="15" t="s">
        <v>172</v>
      </c>
      <c r="C166" s="16">
        <v>2</v>
      </c>
      <c r="D166" s="21">
        <v>513.29999999999995</v>
      </c>
      <c r="E166" s="21"/>
      <c r="F166" s="18"/>
      <c r="G166" s="18"/>
      <c r="H166" s="18"/>
      <c r="I166" s="18"/>
      <c r="J166" s="61" t="str">
        <f t="shared" si="87"/>
        <v>0</v>
      </c>
      <c r="K166" s="61" t="str">
        <f t="shared" si="88"/>
        <v>0</v>
      </c>
      <c r="L166" s="18"/>
      <c r="M166" s="18"/>
      <c r="N166" s="18"/>
      <c r="O166" s="18"/>
      <c r="P166" s="61" t="str">
        <f t="shared" si="94"/>
        <v>0</v>
      </c>
      <c r="Q166" s="61" t="str">
        <f t="shared" si="95"/>
        <v>0</v>
      </c>
      <c r="R166" s="20">
        <v>0.21</v>
      </c>
      <c r="S166" s="20">
        <f t="shared" si="113"/>
        <v>107.79299999999999</v>
      </c>
      <c r="T166" s="24" t="e">
        <f t="shared" si="114"/>
        <v>#REF!</v>
      </c>
      <c r="U166" s="24"/>
      <c r="V166" s="61" t="e">
        <f t="shared" si="96"/>
        <v>#REF!</v>
      </c>
      <c r="W166" s="61" t="e">
        <f t="shared" si="97"/>
        <v>#REF!</v>
      </c>
      <c r="X166" s="53"/>
      <c r="Y166" s="20"/>
      <c r="Z166" s="20"/>
      <c r="AA166" s="20"/>
      <c r="AB166" s="61" t="str">
        <f t="shared" si="98"/>
        <v>0</v>
      </c>
      <c r="AC166" s="61" t="str">
        <f t="shared" si="99"/>
        <v>0</v>
      </c>
      <c r="AD166" s="20">
        <v>0</v>
      </c>
      <c r="AE166" s="20">
        <f t="shared" si="115"/>
        <v>0</v>
      </c>
      <c r="AF166" s="24" t="e">
        <f t="shared" si="116"/>
        <v>#REF!</v>
      </c>
      <c r="AG166" s="24"/>
      <c r="AH166" s="61" t="e">
        <f t="shared" si="100"/>
        <v>#REF!</v>
      </c>
      <c r="AI166" s="61" t="e">
        <f t="shared" si="101"/>
        <v>#REF!</v>
      </c>
      <c r="AJ166" s="20">
        <v>0.03</v>
      </c>
      <c r="AK166" s="20">
        <f t="shared" si="117"/>
        <v>15.398999999999997</v>
      </c>
      <c r="AL166" s="24"/>
      <c r="AM166" s="20"/>
      <c r="AN166" s="61">
        <f t="shared" si="102"/>
        <v>15.398999999999997</v>
      </c>
      <c r="AO166" s="61" t="str">
        <f t="shared" si="103"/>
        <v>0</v>
      </c>
      <c r="AP166" s="20">
        <v>0.02</v>
      </c>
      <c r="AQ166" s="20">
        <f t="shared" si="118"/>
        <v>10.266</v>
      </c>
      <c r="AR166" s="20"/>
      <c r="AS166" s="20"/>
      <c r="AT166" s="61">
        <f t="shared" si="104"/>
        <v>10.266</v>
      </c>
      <c r="AU166" s="61" t="str">
        <f t="shared" si="105"/>
        <v>0</v>
      </c>
      <c r="AV166" s="20">
        <v>0.04</v>
      </c>
      <c r="AW166" s="20">
        <f t="shared" si="119"/>
        <v>20.532</v>
      </c>
      <c r="AX166" s="24" t="e">
        <f t="shared" si="120"/>
        <v>#REF!</v>
      </c>
      <c r="AY166" s="24"/>
      <c r="AZ166" s="61" t="e">
        <f t="shared" si="121"/>
        <v>#REF!</v>
      </c>
      <c r="BA166" s="61" t="e">
        <f t="shared" si="122"/>
        <v>#REF!</v>
      </c>
      <c r="BB166" s="20">
        <v>0.03</v>
      </c>
      <c r="BC166" s="20">
        <f t="shared" si="123"/>
        <v>15.398999999999997</v>
      </c>
      <c r="BD166" s="20">
        <v>0</v>
      </c>
      <c r="BE166" s="20"/>
      <c r="BF166" s="61">
        <f t="shared" si="106"/>
        <v>15.398999999999997</v>
      </c>
      <c r="BG166" s="61" t="str">
        <f t="shared" si="107"/>
        <v>0</v>
      </c>
      <c r="BH166" s="20"/>
      <c r="BI166" s="20"/>
      <c r="BJ166" s="20">
        <v>0</v>
      </c>
      <c r="BK166" s="20"/>
      <c r="BL166" s="61" t="str">
        <f t="shared" si="108"/>
        <v>0</v>
      </c>
      <c r="BM166" s="61" t="str">
        <f t="shared" si="109"/>
        <v>0</v>
      </c>
      <c r="BN166" s="20">
        <v>1.2</v>
      </c>
      <c r="BO166" s="20">
        <f t="shared" si="124"/>
        <v>615.95999999999992</v>
      </c>
      <c r="BP166" s="20">
        <f t="shared" si="125"/>
        <v>15.398999999999997</v>
      </c>
      <c r="BQ166" s="20">
        <f t="shared" si="126"/>
        <v>631.35899999999992</v>
      </c>
      <c r="BR166" s="20"/>
      <c r="BS166" s="20">
        <f t="shared" si="127"/>
        <v>631.35899999999992</v>
      </c>
      <c r="BT166" s="61">
        <f t="shared" ref="BT166:BT222" si="131">SUM(BW166:CF166)</f>
        <v>0</v>
      </c>
      <c r="BU166" s="61">
        <f t="shared" si="128"/>
        <v>631.35899999999992</v>
      </c>
      <c r="BV166" s="61" t="str">
        <f t="shared" si="86"/>
        <v>0</v>
      </c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61" t="str">
        <f t="shared" si="110"/>
        <v>0</v>
      </c>
      <c r="CL166" s="61" t="str">
        <f t="shared" si="111"/>
        <v>0</v>
      </c>
      <c r="CM166" s="20"/>
      <c r="CN166" s="20"/>
      <c r="CO166" s="20"/>
      <c r="CP166" s="20"/>
      <c r="CQ166" s="61" t="str">
        <f t="shared" si="112"/>
        <v>0</v>
      </c>
      <c r="CR166" s="24">
        <f t="shared" si="129"/>
        <v>1.5299999999999998</v>
      </c>
      <c r="CS166" s="24">
        <v>1.96</v>
      </c>
      <c r="CT166" s="71">
        <f t="shared" si="130"/>
        <v>28.104575163398692</v>
      </c>
    </row>
    <row r="167" spans="1:98" ht="15.75" x14ac:dyDescent="0.25">
      <c r="A167" s="14">
        <v>67</v>
      </c>
      <c r="B167" s="15" t="s">
        <v>173</v>
      </c>
      <c r="C167" s="16">
        <v>2</v>
      </c>
      <c r="D167" s="21">
        <v>446.44</v>
      </c>
      <c r="E167" s="21"/>
      <c r="F167" s="18">
        <v>0.03</v>
      </c>
      <c r="G167" s="18">
        <f>F167*D167</f>
        <v>13.3932</v>
      </c>
      <c r="H167" s="18"/>
      <c r="I167" s="18"/>
      <c r="J167" s="61">
        <f t="shared" si="87"/>
        <v>13.3932</v>
      </c>
      <c r="K167" s="61" t="str">
        <f t="shared" si="88"/>
        <v>0</v>
      </c>
      <c r="L167" s="18">
        <v>0.03</v>
      </c>
      <c r="M167" s="18">
        <f>L167*D167</f>
        <v>13.3932</v>
      </c>
      <c r="N167" s="18">
        <v>0.03</v>
      </c>
      <c r="O167" s="18"/>
      <c r="P167" s="61">
        <f t="shared" si="94"/>
        <v>13.363200000000001</v>
      </c>
      <c r="Q167" s="61" t="str">
        <f t="shared" si="95"/>
        <v>0</v>
      </c>
      <c r="R167" s="20">
        <v>0.33</v>
      </c>
      <c r="S167" s="20">
        <f t="shared" si="113"/>
        <v>147.3252</v>
      </c>
      <c r="T167" s="24" t="e">
        <f t="shared" si="114"/>
        <v>#REF!</v>
      </c>
      <c r="U167" s="24"/>
      <c r="V167" s="61" t="e">
        <f t="shared" si="96"/>
        <v>#REF!</v>
      </c>
      <c r="W167" s="61" t="e">
        <f t="shared" si="97"/>
        <v>#REF!</v>
      </c>
      <c r="X167" s="53"/>
      <c r="Y167" s="20"/>
      <c r="Z167" s="20"/>
      <c r="AA167" s="20"/>
      <c r="AB167" s="61" t="str">
        <f t="shared" si="98"/>
        <v>0</v>
      </c>
      <c r="AC167" s="61" t="str">
        <f t="shared" si="99"/>
        <v>0</v>
      </c>
      <c r="AD167" s="20">
        <v>0.26</v>
      </c>
      <c r="AE167" s="20">
        <f t="shared" si="115"/>
        <v>116.0744</v>
      </c>
      <c r="AF167" s="24" t="e">
        <f t="shared" si="116"/>
        <v>#REF!</v>
      </c>
      <c r="AG167" s="24"/>
      <c r="AH167" s="61" t="e">
        <f t="shared" si="100"/>
        <v>#REF!</v>
      </c>
      <c r="AI167" s="61" t="e">
        <f t="shared" si="101"/>
        <v>#REF!</v>
      </c>
      <c r="AJ167" s="20">
        <v>0.05</v>
      </c>
      <c r="AK167" s="20">
        <f t="shared" si="117"/>
        <v>22.322000000000003</v>
      </c>
      <c r="AL167" s="24"/>
      <c r="AM167" s="20"/>
      <c r="AN167" s="61">
        <f t="shared" si="102"/>
        <v>22.322000000000003</v>
      </c>
      <c r="AO167" s="61" t="str">
        <f t="shared" si="103"/>
        <v>0</v>
      </c>
      <c r="AP167" s="20">
        <v>0.02</v>
      </c>
      <c r="AQ167" s="20">
        <f t="shared" si="118"/>
        <v>8.9288000000000007</v>
      </c>
      <c r="AR167" s="20"/>
      <c r="AS167" s="20"/>
      <c r="AT167" s="61">
        <f t="shared" si="104"/>
        <v>8.9288000000000007</v>
      </c>
      <c r="AU167" s="61" t="str">
        <f t="shared" si="105"/>
        <v>0</v>
      </c>
      <c r="AV167" s="20">
        <v>0.05</v>
      </c>
      <c r="AW167" s="20">
        <f t="shared" si="119"/>
        <v>22.322000000000003</v>
      </c>
      <c r="AX167" s="24" t="e">
        <f t="shared" si="120"/>
        <v>#REF!</v>
      </c>
      <c r="AY167" s="24"/>
      <c r="AZ167" s="61" t="e">
        <f t="shared" si="121"/>
        <v>#REF!</v>
      </c>
      <c r="BA167" s="61" t="e">
        <f t="shared" si="122"/>
        <v>#REF!</v>
      </c>
      <c r="BB167" s="20">
        <v>0.2</v>
      </c>
      <c r="BC167" s="20">
        <f t="shared" si="123"/>
        <v>89.288000000000011</v>
      </c>
      <c r="BD167" s="20">
        <v>3.36</v>
      </c>
      <c r="BE167" s="20"/>
      <c r="BF167" s="61">
        <f t="shared" si="106"/>
        <v>85.928000000000011</v>
      </c>
      <c r="BG167" s="61" t="str">
        <f t="shared" si="107"/>
        <v>0</v>
      </c>
      <c r="BH167" s="20"/>
      <c r="BI167" s="20"/>
      <c r="BJ167" s="20">
        <v>0</v>
      </c>
      <c r="BK167" s="20"/>
      <c r="BL167" s="61" t="str">
        <f t="shared" si="108"/>
        <v>0</v>
      </c>
      <c r="BM167" s="61" t="str">
        <f t="shared" si="109"/>
        <v>0</v>
      </c>
      <c r="BN167" s="20">
        <v>0.98</v>
      </c>
      <c r="BO167" s="20">
        <f t="shared" si="124"/>
        <v>437.51119999999997</v>
      </c>
      <c r="BP167" s="20">
        <f t="shared" si="125"/>
        <v>85.928000000000011</v>
      </c>
      <c r="BQ167" s="20">
        <f t="shared" si="126"/>
        <v>523.43920000000003</v>
      </c>
      <c r="BR167" s="20"/>
      <c r="BS167" s="20">
        <f t="shared" si="127"/>
        <v>523.43920000000003</v>
      </c>
      <c r="BT167" s="61">
        <f t="shared" si="131"/>
        <v>0</v>
      </c>
      <c r="BU167" s="61">
        <f t="shared" si="128"/>
        <v>523.43920000000003</v>
      </c>
      <c r="BV167" s="61" t="str">
        <f t="shared" ref="BV167:BV230" si="132">IF(BS167-BT167&lt;0,BS167-BT167,"0")</f>
        <v>0</v>
      </c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61" t="str">
        <f t="shared" si="110"/>
        <v>0</v>
      </c>
      <c r="CL167" s="61" t="str">
        <f t="shared" si="111"/>
        <v>0</v>
      </c>
      <c r="CM167" s="20"/>
      <c r="CN167" s="20"/>
      <c r="CO167" s="20"/>
      <c r="CP167" s="20"/>
      <c r="CQ167" s="61" t="str">
        <f t="shared" si="112"/>
        <v>0</v>
      </c>
      <c r="CR167" s="24">
        <f t="shared" si="129"/>
        <v>1.9500000000000002</v>
      </c>
      <c r="CS167" s="24">
        <v>2.34</v>
      </c>
      <c r="CT167" s="71">
        <f t="shared" si="130"/>
        <v>19.999999999999972</v>
      </c>
    </row>
    <row r="168" spans="1:98" ht="15.75" x14ac:dyDescent="0.25">
      <c r="A168" s="14">
        <v>68</v>
      </c>
      <c r="B168" s="15" t="s">
        <v>174</v>
      </c>
      <c r="C168" s="16">
        <v>2</v>
      </c>
      <c r="D168" s="21">
        <v>281.39999999999998</v>
      </c>
      <c r="E168" s="21"/>
      <c r="F168" s="18"/>
      <c r="G168" s="18"/>
      <c r="H168" s="18"/>
      <c r="I168" s="18"/>
      <c r="J168" s="61" t="str">
        <f t="shared" si="87"/>
        <v>0</v>
      </c>
      <c r="K168" s="61" t="str">
        <f t="shared" si="88"/>
        <v>0</v>
      </c>
      <c r="L168" s="18"/>
      <c r="M168" s="18"/>
      <c r="N168" s="18"/>
      <c r="O168" s="18"/>
      <c r="P168" s="61" t="str">
        <f t="shared" si="94"/>
        <v>0</v>
      </c>
      <c r="Q168" s="61" t="str">
        <f t="shared" si="95"/>
        <v>0</v>
      </c>
      <c r="R168" s="20">
        <v>0.21</v>
      </c>
      <c r="S168" s="20">
        <f t="shared" si="113"/>
        <v>59.093999999999994</v>
      </c>
      <c r="T168" s="24" t="e">
        <f t="shared" si="114"/>
        <v>#REF!</v>
      </c>
      <c r="U168" s="24"/>
      <c r="V168" s="61" t="e">
        <f t="shared" si="96"/>
        <v>#REF!</v>
      </c>
      <c r="W168" s="61" t="e">
        <f t="shared" si="97"/>
        <v>#REF!</v>
      </c>
      <c r="X168" s="53"/>
      <c r="Y168" s="20"/>
      <c r="Z168" s="20"/>
      <c r="AA168" s="20"/>
      <c r="AB168" s="61" t="str">
        <f t="shared" si="98"/>
        <v>0</v>
      </c>
      <c r="AC168" s="61" t="str">
        <f t="shared" si="99"/>
        <v>0</v>
      </c>
      <c r="AD168" s="20">
        <v>0.27</v>
      </c>
      <c r="AE168" s="20">
        <f t="shared" si="115"/>
        <v>75.977999999999994</v>
      </c>
      <c r="AF168" s="24" t="e">
        <f t="shared" si="116"/>
        <v>#REF!</v>
      </c>
      <c r="AG168" s="24"/>
      <c r="AH168" s="61" t="e">
        <f t="shared" si="100"/>
        <v>#REF!</v>
      </c>
      <c r="AI168" s="61" t="e">
        <f t="shared" si="101"/>
        <v>#REF!</v>
      </c>
      <c r="AJ168" s="20">
        <v>0.03</v>
      </c>
      <c r="AK168" s="20">
        <f t="shared" si="117"/>
        <v>8.4419999999999984</v>
      </c>
      <c r="AL168" s="24"/>
      <c r="AM168" s="20"/>
      <c r="AN168" s="61">
        <f t="shared" si="102"/>
        <v>8.4419999999999984</v>
      </c>
      <c r="AO168" s="61" t="str">
        <f t="shared" si="103"/>
        <v>0</v>
      </c>
      <c r="AP168" s="20">
        <v>0.03</v>
      </c>
      <c r="AQ168" s="20">
        <f t="shared" si="118"/>
        <v>8.4419999999999984</v>
      </c>
      <c r="AR168" s="20"/>
      <c r="AS168" s="20"/>
      <c r="AT168" s="61">
        <f t="shared" si="104"/>
        <v>8.4419999999999984</v>
      </c>
      <c r="AU168" s="61" t="str">
        <f t="shared" si="105"/>
        <v>0</v>
      </c>
      <c r="AV168" s="20">
        <v>7.0000000000000007E-2</v>
      </c>
      <c r="AW168" s="20">
        <f t="shared" si="119"/>
        <v>19.698</v>
      </c>
      <c r="AX168" s="24" t="e">
        <f t="shared" si="120"/>
        <v>#REF!</v>
      </c>
      <c r="AY168" s="24"/>
      <c r="AZ168" s="61" t="e">
        <f t="shared" si="121"/>
        <v>#REF!</v>
      </c>
      <c r="BA168" s="61" t="e">
        <f t="shared" si="122"/>
        <v>#REF!</v>
      </c>
      <c r="BB168" s="20">
        <v>0.06</v>
      </c>
      <c r="BC168" s="20">
        <f t="shared" si="123"/>
        <v>16.883999999999997</v>
      </c>
      <c r="BD168" s="20">
        <v>0</v>
      </c>
      <c r="BE168" s="20"/>
      <c r="BF168" s="61">
        <f t="shared" si="106"/>
        <v>16.883999999999997</v>
      </c>
      <c r="BG168" s="61" t="str">
        <f t="shared" si="107"/>
        <v>0</v>
      </c>
      <c r="BH168" s="20"/>
      <c r="BI168" s="20"/>
      <c r="BJ168" s="20">
        <v>0</v>
      </c>
      <c r="BK168" s="20"/>
      <c r="BL168" s="61" t="str">
        <f t="shared" si="108"/>
        <v>0</v>
      </c>
      <c r="BM168" s="61" t="str">
        <f t="shared" si="109"/>
        <v>0</v>
      </c>
      <c r="BN168" s="20">
        <v>1.17</v>
      </c>
      <c r="BO168" s="20">
        <f t="shared" si="124"/>
        <v>329.23799999999994</v>
      </c>
      <c r="BP168" s="20">
        <f t="shared" si="125"/>
        <v>16.883999999999997</v>
      </c>
      <c r="BQ168" s="20">
        <f t="shared" si="126"/>
        <v>346.12199999999996</v>
      </c>
      <c r="BR168" s="20"/>
      <c r="BS168" s="20">
        <f t="shared" si="127"/>
        <v>346.12199999999996</v>
      </c>
      <c r="BT168" s="61">
        <f t="shared" si="131"/>
        <v>0</v>
      </c>
      <c r="BU168" s="61">
        <f t="shared" si="128"/>
        <v>346.12199999999996</v>
      </c>
      <c r="BV168" s="61" t="str">
        <f t="shared" si="132"/>
        <v>0</v>
      </c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61" t="str">
        <f t="shared" si="110"/>
        <v>0</v>
      </c>
      <c r="CL168" s="61" t="str">
        <f t="shared" si="111"/>
        <v>0</v>
      </c>
      <c r="CM168" s="20"/>
      <c r="CN168" s="20"/>
      <c r="CO168" s="20"/>
      <c r="CP168" s="20"/>
      <c r="CQ168" s="61" t="str">
        <f t="shared" si="112"/>
        <v>0</v>
      </c>
      <c r="CR168" s="24">
        <f t="shared" si="129"/>
        <v>1.84</v>
      </c>
      <c r="CS168" s="24">
        <v>2.41</v>
      </c>
      <c r="CT168" s="71">
        <f t="shared" si="130"/>
        <v>30.978260869565219</v>
      </c>
    </row>
    <row r="169" spans="1:98" ht="15.75" x14ac:dyDescent="0.25">
      <c r="A169" s="14">
        <v>69</v>
      </c>
      <c r="B169" s="15" t="s">
        <v>175</v>
      </c>
      <c r="C169" s="16">
        <v>2</v>
      </c>
      <c r="D169" s="21">
        <v>387.18</v>
      </c>
      <c r="E169" s="21"/>
      <c r="F169" s="18"/>
      <c r="G169" s="18"/>
      <c r="H169" s="18"/>
      <c r="I169" s="18"/>
      <c r="J169" s="61" t="str">
        <f t="shared" ref="J169:J232" si="133">IF(G169-H169&gt;0,G169-H169,"0")</f>
        <v>0</v>
      </c>
      <c r="K169" s="61" t="str">
        <f t="shared" ref="K169:K232" si="134">IF(G169-H169&lt;0,G169-H169,"0")</f>
        <v>0</v>
      </c>
      <c r="L169" s="18"/>
      <c r="M169" s="18"/>
      <c r="N169" s="18"/>
      <c r="O169" s="18"/>
      <c r="P169" s="61" t="str">
        <f t="shared" si="94"/>
        <v>0</v>
      </c>
      <c r="Q169" s="61" t="str">
        <f t="shared" si="95"/>
        <v>0</v>
      </c>
      <c r="R169" s="20">
        <v>0.2</v>
      </c>
      <c r="S169" s="20">
        <f t="shared" si="113"/>
        <v>77.436000000000007</v>
      </c>
      <c r="T169" s="24" t="e">
        <f t="shared" si="114"/>
        <v>#REF!</v>
      </c>
      <c r="U169" s="24"/>
      <c r="V169" s="61" t="e">
        <f t="shared" si="96"/>
        <v>#REF!</v>
      </c>
      <c r="W169" s="61" t="e">
        <f t="shared" si="97"/>
        <v>#REF!</v>
      </c>
      <c r="X169" s="53"/>
      <c r="Y169" s="20"/>
      <c r="Z169" s="20"/>
      <c r="AA169" s="20"/>
      <c r="AB169" s="61" t="str">
        <f t="shared" si="98"/>
        <v>0</v>
      </c>
      <c r="AC169" s="61" t="str">
        <f t="shared" si="99"/>
        <v>0</v>
      </c>
      <c r="AD169" s="20">
        <v>0.28999999999999998</v>
      </c>
      <c r="AE169" s="20">
        <f t="shared" si="115"/>
        <v>112.28219999999999</v>
      </c>
      <c r="AF169" s="24" t="e">
        <f t="shared" si="116"/>
        <v>#REF!</v>
      </c>
      <c r="AG169" s="24"/>
      <c r="AH169" s="61" t="e">
        <f t="shared" si="100"/>
        <v>#REF!</v>
      </c>
      <c r="AI169" s="61" t="e">
        <f t="shared" si="101"/>
        <v>#REF!</v>
      </c>
      <c r="AJ169" s="20">
        <v>0.03</v>
      </c>
      <c r="AK169" s="20">
        <f t="shared" si="117"/>
        <v>11.615399999999999</v>
      </c>
      <c r="AL169" s="24"/>
      <c r="AM169" s="20"/>
      <c r="AN169" s="61">
        <f t="shared" si="102"/>
        <v>11.615399999999999</v>
      </c>
      <c r="AO169" s="61" t="str">
        <f t="shared" si="103"/>
        <v>0</v>
      </c>
      <c r="AP169" s="20">
        <v>0.02</v>
      </c>
      <c r="AQ169" s="20">
        <f t="shared" si="118"/>
        <v>7.7436000000000007</v>
      </c>
      <c r="AR169" s="20"/>
      <c r="AS169" s="20"/>
      <c r="AT169" s="61">
        <f t="shared" si="104"/>
        <v>7.7436000000000007</v>
      </c>
      <c r="AU169" s="61" t="str">
        <f t="shared" si="105"/>
        <v>0</v>
      </c>
      <c r="AV169" s="20">
        <v>0.04</v>
      </c>
      <c r="AW169" s="20">
        <f t="shared" si="119"/>
        <v>15.487200000000001</v>
      </c>
      <c r="AX169" s="24" t="e">
        <f t="shared" si="120"/>
        <v>#REF!</v>
      </c>
      <c r="AY169" s="24"/>
      <c r="AZ169" s="61" t="e">
        <f t="shared" si="121"/>
        <v>#REF!</v>
      </c>
      <c r="BA169" s="61" t="e">
        <f t="shared" si="122"/>
        <v>#REF!</v>
      </c>
      <c r="BB169" s="20">
        <v>0.15</v>
      </c>
      <c r="BC169" s="20">
        <f t="shared" si="123"/>
        <v>58.076999999999998</v>
      </c>
      <c r="BD169" s="20">
        <v>5.0399999999999991</v>
      </c>
      <c r="BE169" s="20"/>
      <c r="BF169" s="61">
        <f t="shared" si="106"/>
        <v>53.036999999999999</v>
      </c>
      <c r="BG169" s="61" t="str">
        <f t="shared" si="107"/>
        <v>0</v>
      </c>
      <c r="BH169" s="20"/>
      <c r="BI169" s="20"/>
      <c r="BJ169" s="20">
        <v>0</v>
      </c>
      <c r="BK169" s="20"/>
      <c r="BL169" s="61" t="str">
        <f t="shared" si="108"/>
        <v>0</v>
      </c>
      <c r="BM169" s="61" t="str">
        <f t="shared" si="109"/>
        <v>0</v>
      </c>
      <c r="BN169" s="20">
        <v>1.1499999999999999</v>
      </c>
      <c r="BO169" s="20">
        <f t="shared" si="124"/>
        <v>445.25699999999995</v>
      </c>
      <c r="BP169" s="20">
        <f t="shared" si="125"/>
        <v>53.036999999999999</v>
      </c>
      <c r="BQ169" s="20">
        <f t="shared" si="126"/>
        <v>498.29399999999993</v>
      </c>
      <c r="BR169" s="20"/>
      <c r="BS169" s="20">
        <f t="shared" si="127"/>
        <v>498.29399999999993</v>
      </c>
      <c r="BT169" s="61">
        <f t="shared" si="131"/>
        <v>0</v>
      </c>
      <c r="BU169" s="61">
        <f t="shared" si="128"/>
        <v>498.29399999999993</v>
      </c>
      <c r="BV169" s="61" t="str">
        <f t="shared" si="132"/>
        <v>0</v>
      </c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61" t="str">
        <f t="shared" si="110"/>
        <v>0</v>
      </c>
      <c r="CL169" s="61" t="str">
        <f t="shared" si="111"/>
        <v>0</v>
      </c>
      <c r="CM169" s="20"/>
      <c r="CN169" s="20"/>
      <c r="CO169" s="20"/>
      <c r="CP169" s="20"/>
      <c r="CQ169" s="61" t="str">
        <f t="shared" si="112"/>
        <v>0</v>
      </c>
      <c r="CR169" s="24">
        <f t="shared" si="129"/>
        <v>1.88</v>
      </c>
      <c r="CS169" s="24">
        <v>2.48</v>
      </c>
      <c r="CT169" s="71">
        <f t="shared" si="130"/>
        <v>31.914893617021278</v>
      </c>
    </row>
    <row r="170" spans="1:98" ht="15.75" x14ac:dyDescent="0.25">
      <c r="A170" s="14">
        <v>70</v>
      </c>
      <c r="B170" s="15" t="s">
        <v>176</v>
      </c>
      <c r="C170" s="16">
        <v>2</v>
      </c>
      <c r="D170" s="21">
        <v>370.49</v>
      </c>
      <c r="E170" s="21"/>
      <c r="F170" s="18"/>
      <c r="G170" s="18"/>
      <c r="H170" s="18"/>
      <c r="I170" s="18"/>
      <c r="J170" s="61" t="str">
        <f t="shared" si="133"/>
        <v>0</v>
      </c>
      <c r="K170" s="61" t="str">
        <f t="shared" si="134"/>
        <v>0</v>
      </c>
      <c r="L170" s="18"/>
      <c r="M170" s="18"/>
      <c r="N170" s="18"/>
      <c r="O170" s="18"/>
      <c r="P170" s="61" t="str">
        <f t="shared" si="94"/>
        <v>0</v>
      </c>
      <c r="Q170" s="61" t="str">
        <f t="shared" si="95"/>
        <v>0</v>
      </c>
      <c r="R170" s="20">
        <v>0</v>
      </c>
      <c r="S170" s="20">
        <f t="shared" si="113"/>
        <v>0</v>
      </c>
      <c r="T170" s="24" t="e">
        <f t="shared" si="114"/>
        <v>#REF!</v>
      </c>
      <c r="U170" s="24"/>
      <c r="V170" s="61" t="e">
        <f t="shared" si="96"/>
        <v>#REF!</v>
      </c>
      <c r="W170" s="61" t="e">
        <f t="shared" si="97"/>
        <v>#REF!</v>
      </c>
      <c r="X170" s="53"/>
      <c r="Y170" s="20"/>
      <c r="Z170" s="20"/>
      <c r="AA170" s="20"/>
      <c r="AB170" s="61" t="str">
        <f t="shared" si="98"/>
        <v>0</v>
      </c>
      <c r="AC170" s="61" t="str">
        <f t="shared" si="99"/>
        <v>0</v>
      </c>
      <c r="AD170" s="20">
        <v>0.3</v>
      </c>
      <c r="AE170" s="20">
        <f t="shared" si="115"/>
        <v>111.14700000000001</v>
      </c>
      <c r="AF170" s="24" t="e">
        <f t="shared" si="116"/>
        <v>#REF!</v>
      </c>
      <c r="AG170" s="24"/>
      <c r="AH170" s="61" t="e">
        <f t="shared" si="100"/>
        <v>#REF!</v>
      </c>
      <c r="AI170" s="61" t="e">
        <f t="shared" si="101"/>
        <v>#REF!</v>
      </c>
      <c r="AJ170" s="20">
        <v>0</v>
      </c>
      <c r="AK170" s="20">
        <f t="shared" si="117"/>
        <v>0</v>
      </c>
      <c r="AL170" s="24"/>
      <c r="AM170" s="20"/>
      <c r="AN170" s="61" t="str">
        <f t="shared" si="102"/>
        <v>0</v>
      </c>
      <c r="AO170" s="61" t="str">
        <f t="shared" si="103"/>
        <v>0</v>
      </c>
      <c r="AP170" s="20">
        <v>0.01</v>
      </c>
      <c r="AQ170" s="20">
        <f t="shared" si="118"/>
        <v>3.7049000000000003</v>
      </c>
      <c r="AR170" s="20"/>
      <c r="AS170" s="20"/>
      <c r="AT170" s="61">
        <f t="shared" si="104"/>
        <v>3.7049000000000003</v>
      </c>
      <c r="AU170" s="61" t="str">
        <f t="shared" si="105"/>
        <v>0</v>
      </c>
      <c r="AV170" s="20">
        <v>0.03</v>
      </c>
      <c r="AW170" s="20">
        <f t="shared" si="119"/>
        <v>11.114699999999999</v>
      </c>
      <c r="AX170" s="24" t="e">
        <f t="shared" si="120"/>
        <v>#REF!</v>
      </c>
      <c r="AY170" s="24"/>
      <c r="AZ170" s="61" t="e">
        <f t="shared" si="121"/>
        <v>#REF!</v>
      </c>
      <c r="BA170" s="61" t="e">
        <f t="shared" si="122"/>
        <v>#REF!</v>
      </c>
      <c r="BB170" s="20">
        <v>0.2</v>
      </c>
      <c r="BC170" s="20">
        <f t="shared" si="123"/>
        <v>74.097999999999999</v>
      </c>
      <c r="BD170" s="20">
        <v>10.08</v>
      </c>
      <c r="BE170" s="20"/>
      <c r="BF170" s="61">
        <f t="shared" si="106"/>
        <v>64.018000000000001</v>
      </c>
      <c r="BG170" s="61" t="str">
        <f t="shared" si="107"/>
        <v>0</v>
      </c>
      <c r="BH170" s="20"/>
      <c r="BI170" s="20"/>
      <c r="BJ170" s="20">
        <v>0</v>
      </c>
      <c r="BK170" s="20"/>
      <c r="BL170" s="61" t="str">
        <f t="shared" si="108"/>
        <v>0</v>
      </c>
      <c r="BM170" s="61" t="str">
        <f t="shared" si="109"/>
        <v>0</v>
      </c>
      <c r="BN170" s="20">
        <v>1.08</v>
      </c>
      <c r="BO170" s="20">
        <f t="shared" si="124"/>
        <v>400.12920000000003</v>
      </c>
      <c r="BP170" s="20">
        <f t="shared" si="125"/>
        <v>64.018000000000001</v>
      </c>
      <c r="BQ170" s="20">
        <f t="shared" si="126"/>
        <v>464.1472</v>
      </c>
      <c r="BR170" s="20"/>
      <c r="BS170" s="20">
        <f t="shared" si="127"/>
        <v>464.1472</v>
      </c>
      <c r="BT170" s="61">
        <f t="shared" si="131"/>
        <v>0</v>
      </c>
      <c r="BU170" s="61">
        <f t="shared" si="128"/>
        <v>464.1472</v>
      </c>
      <c r="BV170" s="61" t="str">
        <f t="shared" si="132"/>
        <v>0</v>
      </c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61" t="str">
        <f t="shared" si="110"/>
        <v>0</v>
      </c>
      <c r="CL170" s="61" t="str">
        <f t="shared" si="111"/>
        <v>0</v>
      </c>
      <c r="CM170" s="20"/>
      <c r="CN170" s="20"/>
      <c r="CO170" s="20"/>
      <c r="CP170" s="20"/>
      <c r="CQ170" s="61" t="str">
        <f t="shared" si="112"/>
        <v>0</v>
      </c>
      <c r="CR170" s="24">
        <f t="shared" si="129"/>
        <v>1.62</v>
      </c>
      <c r="CS170" s="24">
        <v>1.65</v>
      </c>
      <c r="CT170" s="71">
        <f t="shared" si="130"/>
        <v>1.8518518518518334</v>
      </c>
    </row>
    <row r="171" spans="1:98" ht="15.75" x14ac:dyDescent="0.25">
      <c r="A171" s="14">
        <v>71</v>
      </c>
      <c r="B171" s="15" t="s">
        <v>177</v>
      </c>
      <c r="C171" s="16">
        <v>2</v>
      </c>
      <c r="D171" s="21">
        <v>360.08</v>
      </c>
      <c r="E171" s="21"/>
      <c r="F171" s="18"/>
      <c r="G171" s="18"/>
      <c r="H171" s="18"/>
      <c r="I171" s="18"/>
      <c r="J171" s="61" t="str">
        <f t="shared" si="133"/>
        <v>0</v>
      </c>
      <c r="K171" s="61" t="str">
        <f t="shared" si="134"/>
        <v>0</v>
      </c>
      <c r="L171" s="18"/>
      <c r="M171" s="18"/>
      <c r="N171" s="18"/>
      <c r="O171" s="18"/>
      <c r="P171" s="61" t="str">
        <f t="shared" si="94"/>
        <v>0</v>
      </c>
      <c r="Q171" s="61" t="str">
        <f t="shared" si="95"/>
        <v>0</v>
      </c>
      <c r="R171" s="20">
        <v>0.33</v>
      </c>
      <c r="S171" s="20">
        <f t="shared" si="113"/>
        <v>118.82640000000001</v>
      </c>
      <c r="T171" s="24" t="e">
        <f t="shared" si="114"/>
        <v>#REF!</v>
      </c>
      <c r="U171" s="24"/>
      <c r="V171" s="61" t="e">
        <f t="shared" si="96"/>
        <v>#REF!</v>
      </c>
      <c r="W171" s="61" t="e">
        <f t="shared" si="97"/>
        <v>#REF!</v>
      </c>
      <c r="X171" s="53"/>
      <c r="Y171" s="20"/>
      <c r="Z171" s="20"/>
      <c r="AA171" s="20"/>
      <c r="AB171" s="61" t="str">
        <f t="shared" si="98"/>
        <v>0</v>
      </c>
      <c r="AC171" s="61" t="str">
        <f t="shared" si="99"/>
        <v>0</v>
      </c>
      <c r="AD171" s="20">
        <v>0.31</v>
      </c>
      <c r="AE171" s="20">
        <f t="shared" si="115"/>
        <v>111.62479999999999</v>
      </c>
      <c r="AF171" s="24" t="e">
        <f t="shared" si="116"/>
        <v>#REF!</v>
      </c>
      <c r="AG171" s="24"/>
      <c r="AH171" s="61" t="e">
        <f t="shared" si="100"/>
        <v>#REF!</v>
      </c>
      <c r="AI171" s="61" t="e">
        <f t="shared" si="101"/>
        <v>#REF!</v>
      </c>
      <c r="AJ171" s="20">
        <v>0.04</v>
      </c>
      <c r="AK171" s="20">
        <f t="shared" si="117"/>
        <v>14.4032</v>
      </c>
      <c r="AL171" s="24"/>
      <c r="AM171" s="20"/>
      <c r="AN171" s="61">
        <f t="shared" si="102"/>
        <v>14.4032</v>
      </c>
      <c r="AO171" s="61" t="str">
        <f t="shared" si="103"/>
        <v>0</v>
      </c>
      <c r="AP171" s="20">
        <v>0.01</v>
      </c>
      <c r="AQ171" s="20">
        <f t="shared" si="118"/>
        <v>3.6008</v>
      </c>
      <c r="AR171" s="20"/>
      <c r="AS171" s="20"/>
      <c r="AT171" s="61">
        <f t="shared" si="104"/>
        <v>3.6008</v>
      </c>
      <c r="AU171" s="61" t="str">
        <f t="shared" si="105"/>
        <v>0</v>
      </c>
      <c r="AV171" s="20">
        <v>0.04</v>
      </c>
      <c r="AW171" s="20">
        <f t="shared" si="119"/>
        <v>14.4032</v>
      </c>
      <c r="AX171" s="24" t="e">
        <f t="shared" si="120"/>
        <v>#REF!</v>
      </c>
      <c r="AY171" s="24"/>
      <c r="AZ171" s="61" t="e">
        <f t="shared" si="121"/>
        <v>#REF!</v>
      </c>
      <c r="BA171" s="61" t="e">
        <f t="shared" si="122"/>
        <v>#REF!</v>
      </c>
      <c r="BB171" s="20">
        <v>0.44</v>
      </c>
      <c r="BC171" s="20">
        <f t="shared" si="123"/>
        <v>158.43519999999998</v>
      </c>
      <c r="BD171" s="20">
        <v>10.08</v>
      </c>
      <c r="BE171" s="20"/>
      <c r="BF171" s="61">
        <f t="shared" si="106"/>
        <v>148.35519999999997</v>
      </c>
      <c r="BG171" s="61" t="str">
        <f t="shared" si="107"/>
        <v>0</v>
      </c>
      <c r="BH171" s="20"/>
      <c r="BI171" s="20"/>
      <c r="BJ171" s="20">
        <v>0</v>
      </c>
      <c r="BK171" s="20"/>
      <c r="BL171" s="61" t="str">
        <f t="shared" si="108"/>
        <v>0</v>
      </c>
      <c r="BM171" s="61" t="str">
        <f t="shared" si="109"/>
        <v>0</v>
      </c>
      <c r="BN171" s="20">
        <v>0.83</v>
      </c>
      <c r="BO171" s="20">
        <f t="shared" si="124"/>
        <v>298.8664</v>
      </c>
      <c r="BP171" s="20">
        <f t="shared" si="125"/>
        <v>148.35519999999997</v>
      </c>
      <c r="BQ171" s="20">
        <f t="shared" si="126"/>
        <v>447.22159999999997</v>
      </c>
      <c r="BR171" s="20"/>
      <c r="BS171" s="20">
        <f t="shared" si="127"/>
        <v>447.22159999999997</v>
      </c>
      <c r="BT171" s="61">
        <f t="shared" si="131"/>
        <v>0</v>
      </c>
      <c r="BU171" s="61">
        <f t="shared" si="128"/>
        <v>447.22159999999997</v>
      </c>
      <c r="BV171" s="61" t="str">
        <f t="shared" si="132"/>
        <v>0</v>
      </c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61" t="str">
        <f t="shared" si="110"/>
        <v>0</v>
      </c>
      <c r="CL171" s="61" t="str">
        <f t="shared" si="111"/>
        <v>0</v>
      </c>
      <c r="CM171" s="20"/>
      <c r="CN171" s="20"/>
      <c r="CO171" s="20"/>
      <c r="CP171" s="20"/>
      <c r="CQ171" s="61" t="str">
        <f t="shared" si="112"/>
        <v>0</v>
      </c>
      <c r="CR171" s="24">
        <f t="shared" si="129"/>
        <v>2</v>
      </c>
      <c r="CS171" s="24">
        <v>2.9</v>
      </c>
      <c r="CT171" s="71">
        <f t="shared" si="130"/>
        <v>45</v>
      </c>
    </row>
    <row r="172" spans="1:98" ht="15.75" x14ac:dyDescent="0.25">
      <c r="A172" s="14">
        <v>72</v>
      </c>
      <c r="B172" s="15" t="s">
        <v>178</v>
      </c>
      <c r="C172" s="16">
        <v>2</v>
      </c>
      <c r="D172" s="21">
        <v>216.6</v>
      </c>
      <c r="E172" s="21"/>
      <c r="F172" s="18"/>
      <c r="G172" s="18"/>
      <c r="H172" s="18"/>
      <c r="I172" s="18"/>
      <c r="J172" s="61" t="str">
        <f t="shared" si="133"/>
        <v>0</v>
      </c>
      <c r="K172" s="61" t="str">
        <f t="shared" si="134"/>
        <v>0</v>
      </c>
      <c r="L172" s="18"/>
      <c r="M172" s="18"/>
      <c r="N172" s="18"/>
      <c r="O172" s="18"/>
      <c r="P172" s="61" t="str">
        <f t="shared" si="94"/>
        <v>0</v>
      </c>
      <c r="Q172" s="61" t="str">
        <f t="shared" si="95"/>
        <v>0</v>
      </c>
      <c r="R172" s="20">
        <v>0.28000000000000003</v>
      </c>
      <c r="S172" s="20">
        <f t="shared" si="113"/>
        <v>60.648000000000003</v>
      </c>
      <c r="T172" s="24" t="e">
        <f t="shared" si="114"/>
        <v>#REF!</v>
      </c>
      <c r="U172" s="24"/>
      <c r="V172" s="61" t="e">
        <f t="shared" si="96"/>
        <v>#REF!</v>
      </c>
      <c r="W172" s="61" t="e">
        <f t="shared" si="97"/>
        <v>#REF!</v>
      </c>
      <c r="X172" s="53"/>
      <c r="Y172" s="20"/>
      <c r="Z172" s="20"/>
      <c r="AA172" s="20"/>
      <c r="AB172" s="61" t="str">
        <f t="shared" si="98"/>
        <v>0</v>
      </c>
      <c r="AC172" s="61" t="str">
        <f t="shared" si="99"/>
        <v>0</v>
      </c>
      <c r="AD172" s="20">
        <v>0.42</v>
      </c>
      <c r="AE172" s="20">
        <f t="shared" si="115"/>
        <v>90.971999999999994</v>
      </c>
      <c r="AF172" s="24" t="e">
        <f t="shared" si="116"/>
        <v>#REF!</v>
      </c>
      <c r="AG172" s="24"/>
      <c r="AH172" s="61" t="e">
        <f t="shared" si="100"/>
        <v>#REF!</v>
      </c>
      <c r="AI172" s="61" t="e">
        <f t="shared" si="101"/>
        <v>#REF!</v>
      </c>
      <c r="AJ172" s="20">
        <v>0.04</v>
      </c>
      <c r="AK172" s="20">
        <f t="shared" si="117"/>
        <v>8.6639999999999997</v>
      </c>
      <c r="AL172" s="24"/>
      <c r="AM172" s="20"/>
      <c r="AN172" s="61">
        <f t="shared" si="102"/>
        <v>8.6639999999999997</v>
      </c>
      <c r="AO172" s="61" t="str">
        <f t="shared" si="103"/>
        <v>0</v>
      </c>
      <c r="AP172" s="20">
        <v>0.02</v>
      </c>
      <c r="AQ172" s="20">
        <f t="shared" si="118"/>
        <v>4.3319999999999999</v>
      </c>
      <c r="AR172" s="20"/>
      <c r="AS172" s="20"/>
      <c r="AT172" s="61">
        <f t="shared" si="104"/>
        <v>4.3319999999999999</v>
      </c>
      <c r="AU172" s="61" t="str">
        <f t="shared" si="105"/>
        <v>0</v>
      </c>
      <c r="AV172" s="20">
        <v>0.06</v>
      </c>
      <c r="AW172" s="20">
        <f t="shared" si="119"/>
        <v>12.995999999999999</v>
      </c>
      <c r="AX172" s="24" t="e">
        <f t="shared" si="120"/>
        <v>#REF!</v>
      </c>
      <c r="AY172" s="24"/>
      <c r="AZ172" s="61" t="e">
        <f t="shared" si="121"/>
        <v>#REF!</v>
      </c>
      <c r="BA172" s="61" t="e">
        <f t="shared" si="122"/>
        <v>#REF!</v>
      </c>
      <c r="BB172" s="20">
        <v>0.41</v>
      </c>
      <c r="BC172" s="20">
        <f t="shared" si="123"/>
        <v>88.805999999999997</v>
      </c>
      <c r="BD172" s="20">
        <v>1.68</v>
      </c>
      <c r="BE172" s="20"/>
      <c r="BF172" s="61">
        <f t="shared" si="106"/>
        <v>87.125999999999991</v>
      </c>
      <c r="BG172" s="61" t="str">
        <f t="shared" si="107"/>
        <v>0</v>
      </c>
      <c r="BH172" s="20"/>
      <c r="BI172" s="20"/>
      <c r="BJ172" s="20">
        <v>0</v>
      </c>
      <c r="BK172" s="20"/>
      <c r="BL172" s="61" t="str">
        <f t="shared" si="108"/>
        <v>0</v>
      </c>
      <c r="BM172" s="61" t="str">
        <f t="shared" si="109"/>
        <v>0</v>
      </c>
      <c r="BN172" s="20">
        <v>0.76</v>
      </c>
      <c r="BO172" s="20">
        <f t="shared" si="124"/>
        <v>164.61599999999999</v>
      </c>
      <c r="BP172" s="20">
        <f t="shared" si="125"/>
        <v>87.125999999999991</v>
      </c>
      <c r="BQ172" s="20">
        <f t="shared" si="126"/>
        <v>251.74199999999996</v>
      </c>
      <c r="BR172" s="20"/>
      <c r="BS172" s="20">
        <f t="shared" si="127"/>
        <v>251.74199999999996</v>
      </c>
      <c r="BT172" s="61">
        <f t="shared" si="131"/>
        <v>0</v>
      </c>
      <c r="BU172" s="61">
        <f t="shared" si="128"/>
        <v>251.74199999999996</v>
      </c>
      <c r="BV172" s="61" t="str">
        <f t="shared" si="132"/>
        <v>0</v>
      </c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61" t="str">
        <f t="shared" si="110"/>
        <v>0</v>
      </c>
      <c r="CL172" s="61" t="str">
        <f t="shared" si="111"/>
        <v>0</v>
      </c>
      <c r="CM172" s="20"/>
      <c r="CN172" s="20"/>
      <c r="CO172" s="20"/>
      <c r="CP172" s="20"/>
      <c r="CQ172" s="61" t="str">
        <f t="shared" si="112"/>
        <v>0</v>
      </c>
      <c r="CR172" s="24">
        <f t="shared" si="129"/>
        <v>1.99</v>
      </c>
      <c r="CS172" s="24">
        <v>3.64</v>
      </c>
      <c r="CT172" s="71">
        <f t="shared" si="130"/>
        <v>82.914572864321627</v>
      </c>
    </row>
    <row r="173" spans="1:98" ht="15.75" x14ac:dyDescent="0.25">
      <c r="A173" s="14">
        <v>73</v>
      </c>
      <c r="B173" s="15" t="s">
        <v>179</v>
      </c>
      <c r="C173" s="16">
        <v>2</v>
      </c>
      <c r="D173" s="21">
        <v>251.91</v>
      </c>
      <c r="E173" s="21"/>
      <c r="F173" s="18"/>
      <c r="G173" s="18"/>
      <c r="H173" s="18"/>
      <c r="I173" s="18"/>
      <c r="J173" s="61" t="str">
        <f t="shared" si="133"/>
        <v>0</v>
      </c>
      <c r="K173" s="61" t="str">
        <f t="shared" si="134"/>
        <v>0</v>
      </c>
      <c r="L173" s="18"/>
      <c r="M173" s="18"/>
      <c r="N173" s="18"/>
      <c r="O173" s="18"/>
      <c r="P173" s="61" t="str">
        <f t="shared" si="94"/>
        <v>0</v>
      </c>
      <c r="Q173" s="61" t="str">
        <f t="shared" si="95"/>
        <v>0</v>
      </c>
      <c r="R173" s="20">
        <v>0.28000000000000003</v>
      </c>
      <c r="S173" s="20">
        <f t="shared" si="113"/>
        <v>70.534800000000004</v>
      </c>
      <c r="T173" s="24" t="e">
        <f t="shared" si="114"/>
        <v>#REF!</v>
      </c>
      <c r="U173" s="24"/>
      <c r="V173" s="61" t="e">
        <f t="shared" si="96"/>
        <v>#REF!</v>
      </c>
      <c r="W173" s="61" t="e">
        <f t="shared" si="97"/>
        <v>#REF!</v>
      </c>
      <c r="X173" s="53"/>
      <c r="Y173" s="20"/>
      <c r="Z173" s="20"/>
      <c r="AA173" s="20"/>
      <c r="AB173" s="61" t="str">
        <f t="shared" si="98"/>
        <v>0</v>
      </c>
      <c r="AC173" s="61" t="str">
        <f t="shared" si="99"/>
        <v>0</v>
      </c>
      <c r="AD173" s="20">
        <v>0.28000000000000003</v>
      </c>
      <c r="AE173" s="20">
        <f t="shared" si="115"/>
        <v>70.534800000000004</v>
      </c>
      <c r="AF173" s="24" t="e">
        <f t="shared" si="116"/>
        <v>#REF!</v>
      </c>
      <c r="AG173" s="24"/>
      <c r="AH173" s="61" t="e">
        <f t="shared" si="100"/>
        <v>#REF!</v>
      </c>
      <c r="AI173" s="61" t="e">
        <f t="shared" si="101"/>
        <v>#REF!</v>
      </c>
      <c r="AJ173" s="20">
        <v>0.03</v>
      </c>
      <c r="AK173" s="20">
        <f t="shared" si="117"/>
        <v>7.5572999999999997</v>
      </c>
      <c r="AL173" s="24"/>
      <c r="AM173" s="20"/>
      <c r="AN173" s="61">
        <f t="shared" si="102"/>
        <v>7.5572999999999997</v>
      </c>
      <c r="AO173" s="61" t="str">
        <f t="shared" si="103"/>
        <v>0</v>
      </c>
      <c r="AP173" s="20">
        <v>0.01</v>
      </c>
      <c r="AQ173" s="20">
        <f t="shared" si="118"/>
        <v>2.5190999999999999</v>
      </c>
      <c r="AR173" s="20"/>
      <c r="AS173" s="20"/>
      <c r="AT173" s="61">
        <f t="shared" si="104"/>
        <v>2.5190999999999999</v>
      </c>
      <c r="AU173" s="61" t="str">
        <f t="shared" si="105"/>
        <v>0</v>
      </c>
      <c r="AV173" s="20">
        <v>0.09</v>
      </c>
      <c r="AW173" s="20">
        <f t="shared" si="119"/>
        <v>22.671899999999997</v>
      </c>
      <c r="AX173" s="24" t="e">
        <f t="shared" si="120"/>
        <v>#REF!</v>
      </c>
      <c r="AY173" s="24"/>
      <c r="AZ173" s="61" t="e">
        <f t="shared" si="121"/>
        <v>#REF!</v>
      </c>
      <c r="BA173" s="61" t="e">
        <f t="shared" si="122"/>
        <v>#REF!</v>
      </c>
      <c r="BB173" s="20">
        <v>0.35</v>
      </c>
      <c r="BC173" s="20">
        <f t="shared" si="123"/>
        <v>88.168499999999995</v>
      </c>
      <c r="BD173" s="20">
        <v>8.4</v>
      </c>
      <c r="BE173" s="20"/>
      <c r="BF173" s="61">
        <f t="shared" si="106"/>
        <v>79.768499999999989</v>
      </c>
      <c r="BG173" s="61" t="str">
        <f t="shared" si="107"/>
        <v>0</v>
      </c>
      <c r="BH173" s="20"/>
      <c r="BI173" s="20"/>
      <c r="BJ173" s="20">
        <v>0</v>
      </c>
      <c r="BK173" s="20"/>
      <c r="BL173" s="61" t="str">
        <f t="shared" si="108"/>
        <v>0</v>
      </c>
      <c r="BM173" s="61" t="str">
        <f t="shared" si="109"/>
        <v>0</v>
      </c>
      <c r="BN173" s="20">
        <v>0.95</v>
      </c>
      <c r="BO173" s="20">
        <f t="shared" si="124"/>
        <v>239.31449999999998</v>
      </c>
      <c r="BP173" s="20">
        <f t="shared" si="125"/>
        <v>79.768499999999989</v>
      </c>
      <c r="BQ173" s="20">
        <f t="shared" si="126"/>
        <v>319.08299999999997</v>
      </c>
      <c r="BR173" s="20"/>
      <c r="BS173" s="20">
        <f t="shared" si="127"/>
        <v>319.08299999999997</v>
      </c>
      <c r="BT173" s="61">
        <f t="shared" si="131"/>
        <v>0</v>
      </c>
      <c r="BU173" s="61">
        <f t="shared" si="128"/>
        <v>319.08299999999997</v>
      </c>
      <c r="BV173" s="61" t="str">
        <f t="shared" si="132"/>
        <v>0</v>
      </c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61" t="str">
        <f t="shared" si="110"/>
        <v>0</v>
      </c>
      <c r="CL173" s="61" t="str">
        <f t="shared" si="111"/>
        <v>0</v>
      </c>
      <c r="CM173" s="20"/>
      <c r="CN173" s="20"/>
      <c r="CO173" s="20"/>
      <c r="CP173" s="20"/>
      <c r="CQ173" s="61" t="str">
        <f t="shared" si="112"/>
        <v>0</v>
      </c>
      <c r="CR173" s="24">
        <f t="shared" si="129"/>
        <v>1.99</v>
      </c>
      <c r="CS173" s="24">
        <v>3</v>
      </c>
      <c r="CT173" s="71">
        <f t="shared" si="130"/>
        <v>50.753768844221128</v>
      </c>
    </row>
    <row r="174" spans="1:98" ht="15.75" x14ac:dyDescent="0.25">
      <c r="A174" s="14">
        <v>74</v>
      </c>
      <c r="B174" s="15" t="s">
        <v>180</v>
      </c>
      <c r="C174" s="16">
        <v>2</v>
      </c>
      <c r="D174" s="21">
        <v>222.2</v>
      </c>
      <c r="E174" s="21"/>
      <c r="F174" s="18"/>
      <c r="G174" s="18"/>
      <c r="H174" s="18"/>
      <c r="I174" s="18"/>
      <c r="J174" s="61" t="str">
        <f t="shared" si="133"/>
        <v>0</v>
      </c>
      <c r="K174" s="61" t="str">
        <f t="shared" si="134"/>
        <v>0</v>
      </c>
      <c r="L174" s="18"/>
      <c r="M174" s="18"/>
      <c r="N174" s="18"/>
      <c r="O174" s="18"/>
      <c r="P174" s="61" t="str">
        <f t="shared" si="94"/>
        <v>0</v>
      </c>
      <c r="Q174" s="61" t="str">
        <f t="shared" si="95"/>
        <v>0</v>
      </c>
      <c r="R174" s="20">
        <v>0.36</v>
      </c>
      <c r="S174" s="20">
        <f t="shared" si="113"/>
        <v>79.99199999999999</v>
      </c>
      <c r="T174" s="24" t="e">
        <f t="shared" si="114"/>
        <v>#REF!</v>
      </c>
      <c r="U174" s="24"/>
      <c r="V174" s="61" t="e">
        <f t="shared" si="96"/>
        <v>#REF!</v>
      </c>
      <c r="W174" s="61" t="e">
        <f t="shared" si="97"/>
        <v>#REF!</v>
      </c>
      <c r="X174" s="53"/>
      <c r="Y174" s="20"/>
      <c r="Z174" s="20"/>
      <c r="AA174" s="20"/>
      <c r="AB174" s="61" t="str">
        <f t="shared" si="98"/>
        <v>0</v>
      </c>
      <c r="AC174" s="61" t="str">
        <f t="shared" si="99"/>
        <v>0</v>
      </c>
      <c r="AD174" s="20">
        <v>0.19</v>
      </c>
      <c r="AE174" s="20">
        <f t="shared" si="115"/>
        <v>42.217999999999996</v>
      </c>
      <c r="AF174" s="24" t="e">
        <f t="shared" si="116"/>
        <v>#REF!</v>
      </c>
      <c r="AG174" s="24"/>
      <c r="AH174" s="61" t="e">
        <f t="shared" si="100"/>
        <v>#REF!</v>
      </c>
      <c r="AI174" s="61" t="e">
        <f t="shared" si="101"/>
        <v>#REF!</v>
      </c>
      <c r="AJ174" s="20">
        <v>0.06</v>
      </c>
      <c r="AK174" s="20">
        <f t="shared" si="117"/>
        <v>13.331999999999999</v>
      </c>
      <c r="AL174" s="24"/>
      <c r="AM174" s="20"/>
      <c r="AN174" s="61">
        <f t="shared" si="102"/>
        <v>13.331999999999999</v>
      </c>
      <c r="AO174" s="61" t="str">
        <f t="shared" si="103"/>
        <v>0</v>
      </c>
      <c r="AP174" s="20">
        <v>0.01</v>
      </c>
      <c r="AQ174" s="20">
        <f t="shared" si="118"/>
        <v>2.222</v>
      </c>
      <c r="AR174" s="20"/>
      <c r="AS174" s="20"/>
      <c r="AT174" s="61">
        <f t="shared" si="104"/>
        <v>2.222</v>
      </c>
      <c r="AU174" s="61" t="str">
        <f t="shared" si="105"/>
        <v>0</v>
      </c>
      <c r="AV174" s="20">
        <v>0.1</v>
      </c>
      <c r="AW174" s="20">
        <f t="shared" si="119"/>
        <v>22.22</v>
      </c>
      <c r="AX174" s="24" t="e">
        <f t="shared" si="120"/>
        <v>#REF!</v>
      </c>
      <c r="AY174" s="24"/>
      <c r="AZ174" s="61" t="e">
        <f t="shared" si="121"/>
        <v>#REF!</v>
      </c>
      <c r="BA174" s="61" t="e">
        <f t="shared" si="122"/>
        <v>#REF!</v>
      </c>
      <c r="BB174" s="20">
        <v>0.04</v>
      </c>
      <c r="BC174" s="20">
        <f t="shared" si="123"/>
        <v>8.8879999999999999</v>
      </c>
      <c r="BD174" s="20">
        <v>0</v>
      </c>
      <c r="BE174" s="20"/>
      <c r="BF174" s="61">
        <f t="shared" si="106"/>
        <v>8.8879999999999999</v>
      </c>
      <c r="BG174" s="61" t="str">
        <f t="shared" si="107"/>
        <v>0</v>
      </c>
      <c r="BH174" s="20"/>
      <c r="BI174" s="20"/>
      <c r="BJ174" s="20">
        <v>0</v>
      </c>
      <c r="BK174" s="20"/>
      <c r="BL174" s="61" t="str">
        <f t="shared" si="108"/>
        <v>0</v>
      </c>
      <c r="BM174" s="61" t="str">
        <f t="shared" si="109"/>
        <v>0</v>
      </c>
      <c r="BN174" s="20">
        <v>1.2</v>
      </c>
      <c r="BO174" s="20">
        <f t="shared" si="124"/>
        <v>266.64</v>
      </c>
      <c r="BP174" s="20">
        <f t="shared" si="125"/>
        <v>8.8879999999999999</v>
      </c>
      <c r="BQ174" s="20">
        <f t="shared" si="126"/>
        <v>275.52799999999996</v>
      </c>
      <c r="BR174" s="20"/>
      <c r="BS174" s="20">
        <f t="shared" si="127"/>
        <v>275.52799999999996</v>
      </c>
      <c r="BT174" s="61">
        <f t="shared" si="131"/>
        <v>0</v>
      </c>
      <c r="BU174" s="61">
        <f t="shared" si="128"/>
        <v>275.52799999999996</v>
      </c>
      <c r="BV174" s="61" t="str">
        <f t="shared" si="132"/>
        <v>0</v>
      </c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61" t="str">
        <f t="shared" si="110"/>
        <v>0</v>
      </c>
      <c r="CL174" s="61" t="str">
        <f t="shared" si="111"/>
        <v>0</v>
      </c>
      <c r="CM174" s="20"/>
      <c r="CN174" s="20"/>
      <c r="CO174" s="20"/>
      <c r="CP174" s="20"/>
      <c r="CQ174" s="61" t="str">
        <f t="shared" si="112"/>
        <v>0</v>
      </c>
      <c r="CR174" s="24">
        <f t="shared" si="129"/>
        <v>1.96</v>
      </c>
      <c r="CS174" s="24">
        <v>3.45</v>
      </c>
      <c r="CT174" s="71">
        <f t="shared" si="130"/>
        <v>76.02040816326533</v>
      </c>
    </row>
    <row r="175" spans="1:98" ht="15.75" x14ac:dyDescent="0.25">
      <c r="A175" s="14">
        <v>75</v>
      </c>
      <c r="B175" s="15" t="s">
        <v>181</v>
      </c>
      <c r="C175" s="16">
        <v>2</v>
      </c>
      <c r="D175" s="21">
        <v>402.2</v>
      </c>
      <c r="E175" s="21"/>
      <c r="F175" s="18"/>
      <c r="G175" s="18"/>
      <c r="H175" s="18"/>
      <c r="I175" s="18"/>
      <c r="J175" s="61" t="str">
        <f t="shared" si="133"/>
        <v>0</v>
      </c>
      <c r="K175" s="61" t="str">
        <f t="shared" si="134"/>
        <v>0</v>
      </c>
      <c r="L175" s="18"/>
      <c r="M175" s="18"/>
      <c r="N175" s="18"/>
      <c r="O175" s="18"/>
      <c r="P175" s="61" t="str">
        <f t="shared" si="94"/>
        <v>0</v>
      </c>
      <c r="Q175" s="61" t="str">
        <f t="shared" si="95"/>
        <v>0</v>
      </c>
      <c r="R175" s="20">
        <v>0.24</v>
      </c>
      <c r="S175" s="20">
        <f t="shared" si="113"/>
        <v>96.527999999999992</v>
      </c>
      <c r="T175" s="24" t="e">
        <f t="shared" si="114"/>
        <v>#REF!</v>
      </c>
      <c r="U175" s="24"/>
      <c r="V175" s="61" t="e">
        <f t="shared" si="96"/>
        <v>#REF!</v>
      </c>
      <c r="W175" s="61" t="e">
        <f t="shared" si="97"/>
        <v>#REF!</v>
      </c>
      <c r="X175" s="53"/>
      <c r="Y175" s="20"/>
      <c r="Z175" s="20"/>
      <c r="AA175" s="20"/>
      <c r="AB175" s="61" t="str">
        <f t="shared" si="98"/>
        <v>0</v>
      </c>
      <c r="AC175" s="61" t="str">
        <f t="shared" si="99"/>
        <v>0</v>
      </c>
      <c r="AD175" s="20">
        <v>0.34</v>
      </c>
      <c r="AE175" s="20">
        <f t="shared" si="115"/>
        <v>136.74800000000002</v>
      </c>
      <c r="AF175" s="24" t="e">
        <f t="shared" si="116"/>
        <v>#REF!</v>
      </c>
      <c r="AG175" s="24"/>
      <c r="AH175" s="61" t="e">
        <f t="shared" si="100"/>
        <v>#REF!</v>
      </c>
      <c r="AI175" s="61" t="e">
        <f t="shared" si="101"/>
        <v>#REF!</v>
      </c>
      <c r="AJ175" s="20">
        <v>0.04</v>
      </c>
      <c r="AK175" s="20">
        <f t="shared" si="117"/>
        <v>16.088000000000001</v>
      </c>
      <c r="AL175" s="24"/>
      <c r="AM175" s="20"/>
      <c r="AN175" s="61">
        <f t="shared" si="102"/>
        <v>16.088000000000001</v>
      </c>
      <c r="AO175" s="61" t="str">
        <f t="shared" si="103"/>
        <v>0</v>
      </c>
      <c r="AP175" s="20">
        <v>0.02</v>
      </c>
      <c r="AQ175" s="20">
        <f t="shared" si="118"/>
        <v>8.0440000000000005</v>
      </c>
      <c r="AR175" s="20"/>
      <c r="AS175" s="20"/>
      <c r="AT175" s="61">
        <f t="shared" si="104"/>
        <v>8.0440000000000005</v>
      </c>
      <c r="AU175" s="61" t="str">
        <f t="shared" si="105"/>
        <v>0</v>
      </c>
      <c r="AV175" s="20">
        <v>0.03</v>
      </c>
      <c r="AW175" s="20">
        <f t="shared" si="119"/>
        <v>12.065999999999999</v>
      </c>
      <c r="AX175" s="24" t="e">
        <f t="shared" si="120"/>
        <v>#REF!</v>
      </c>
      <c r="AY175" s="24"/>
      <c r="AZ175" s="61" t="e">
        <f t="shared" si="121"/>
        <v>#REF!</v>
      </c>
      <c r="BA175" s="61" t="e">
        <f t="shared" si="122"/>
        <v>#REF!</v>
      </c>
      <c r="BB175" s="20">
        <v>0.39</v>
      </c>
      <c r="BC175" s="20">
        <f t="shared" si="123"/>
        <v>156.858</v>
      </c>
      <c r="BD175" s="20">
        <v>84</v>
      </c>
      <c r="BE175" s="20"/>
      <c r="BF175" s="61">
        <f t="shared" si="106"/>
        <v>72.858000000000004</v>
      </c>
      <c r="BG175" s="61" t="str">
        <f t="shared" si="107"/>
        <v>0</v>
      </c>
      <c r="BH175" s="20"/>
      <c r="BI175" s="20"/>
      <c r="BJ175" s="20">
        <v>0</v>
      </c>
      <c r="BK175" s="20"/>
      <c r="BL175" s="61" t="str">
        <f t="shared" si="108"/>
        <v>0</v>
      </c>
      <c r="BM175" s="61" t="str">
        <f t="shared" si="109"/>
        <v>0</v>
      </c>
      <c r="BN175" s="20">
        <v>0.88</v>
      </c>
      <c r="BO175" s="20">
        <f t="shared" si="124"/>
        <v>353.93599999999998</v>
      </c>
      <c r="BP175" s="20">
        <f t="shared" si="125"/>
        <v>72.858000000000004</v>
      </c>
      <c r="BQ175" s="20">
        <f t="shared" si="126"/>
        <v>426.79399999999998</v>
      </c>
      <c r="BR175" s="20"/>
      <c r="BS175" s="20">
        <f t="shared" si="127"/>
        <v>426.79399999999998</v>
      </c>
      <c r="BT175" s="61">
        <f t="shared" si="131"/>
        <v>0</v>
      </c>
      <c r="BU175" s="61">
        <f t="shared" si="128"/>
        <v>426.79399999999998</v>
      </c>
      <c r="BV175" s="61" t="str">
        <f t="shared" si="132"/>
        <v>0</v>
      </c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61" t="str">
        <f t="shared" si="110"/>
        <v>0</v>
      </c>
      <c r="CL175" s="61" t="str">
        <f t="shared" si="111"/>
        <v>0</v>
      </c>
      <c r="CM175" s="20"/>
      <c r="CN175" s="20"/>
      <c r="CO175" s="20"/>
      <c r="CP175" s="20"/>
      <c r="CQ175" s="61" t="str">
        <f t="shared" si="112"/>
        <v>0</v>
      </c>
      <c r="CR175" s="24">
        <f t="shared" si="129"/>
        <v>1.94</v>
      </c>
      <c r="CS175" s="24">
        <v>2.5299999999999998</v>
      </c>
      <c r="CT175" s="71">
        <f t="shared" si="130"/>
        <v>30.412371134020617</v>
      </c>
    </row>
    <row r="176" spans="1:98" ht="15.75" x14ac:dyDescent="0.25">
      <c r="A176" s="14">
        <v>76</v>
      </c>
      <c r="B176" s="15" t="s">
        <v>182</v>
      </c>
      <c r="C176" s="16">
        <v>2</v>
      </c>
      <c r="D176" s="21">
        <v>363.7</v>
      </c>
      <c r="E176" s="21"/>
      <c r="F176" s="18"/>
      <c r="G176" s="18"/>
      <c r="H176" s="18"/>
      <c r="I176" s="18"/>
      <c r="J176" s="61" t="str">
        <f t="shared" si="133"/>
        <v>0</v>
      </c>
      <c r="K176" s="61" t="str">
        <f t="shared" si="134"/>
        <v>0</v>
      </c>
      <c r="L176" s="18"/>
      <c r="M176" s="18"/>
      <c r="N176" s="18"/>
      <c r="O176" s="18"/>
      <c r="P176" s="61" t="str">
        <f t="shared" si="94"/>
        <v>0</v>
      </c>
      <c r="Q176" s="61" t="str">
        <f t="shared" si="95"/>
        <v>0</v>
      </c>
      <c r="R176" s="20">
        <v>0.27</v>
      </c>
      <c r="S176" s="20">
        <f t="shared" si="113"/>
        <v>98.198999999999998</v>
      </c>
      <c r="T176" s="24" t="e">
        <f t="shared" si="114"/>
        <v>#REF!</v>
      </c>
      <c r="U176" s="24"/>
      <c r="V176" s="61" t="e">
        <f t="shared" si="96"/>
        <v>#REF!</v>
      </c>
      <c r="W176" s="61" t="e">
        <f t="shared" si="97"/>
        <v>#REF!</v>
      </c>
      <c r="X176" s="53"/>
      <c r="Y176" s="20"/>
      <c r="Z176" s="20"/>
      <c r="AA176" s="20"/>
      <c r="AB176" s="61" t="str">
        <f t="shared" si="98"/>
        <v>0</v>
      </c>
      <c r="AC176" s="61" t="str">
        <f t="shared" si="99"/>
        <v>0</v>
      </c>
      <c r="AD176" s="20">
        <v>0.25</v>
      </c>
      <c r="AE176" s="20">
        <f t="shared" si="115"/>
        <v>90.924999999999997</v>
      </c>
      <c r="AF176" s="24" t="e">
        <f t="shared" si="116"/>
        <v>#REF!</v>
      </c>
      <c r="AG176" s="24"/>
      <c r="AH176" s="61" t="e">
        <f t="shared" si="100"/>
        <v>#REF!</v>
      </c>
      <c r="AI176" s="61" t="e">
        <f t="shared" si="101"/>
        <v>#REF!</v>
      </c>
      <c r="AJ176" s="20">
        <v>0.03</v>
      </c>
      <c r="AK176" s="20">
        <f t="shared" si="117"/>
        <v>10.911</v>
      </c>
      <c r="AL176" s="24"/>
      <c r="AM176" s="20"/>
      <c r="AN176" s="61">
        <f t="shared" si="102"/>
        <v>10.911</v>
      </c>
      <c r="AO176" s="61" t="str">
        <f t="shared" si="103"/>
        <v>0</v>
      </c>
      <c r="AP176" s="20">
        <v>0.01</v>
      </c>
      <c r="AQ176" s="20">
        <f t="shared" si="118"/>
        <v>3.637</v>
      </c>
      <c r="AR176" s="20"/>
      <c r="AS176" s="20"/>
      <c r="AT176" s="61">
        <f t="shared" si="104"/>
        <v>3.637</v>
      </c>
      <c r="AU176" s="61" t="str">
        <f t="shared" si="105"/>
        <v>0</v>
      </c>
      <c r="AV176" s="20">
        <v>0.03</v>
      </c>
      <c r="AW176" s="20">
        <f t="shared" si="119"/>
        <v>10.911</v>
      </c>
      <c r="AX176" s="24" t="e">
        <f t="shared" si="120"/>
        <v>#REF!</v>
      </c>
      <c r="AY176" s="24"/>
      <c r="AZ176" s="61" t="e">
        <f t="shared" si="121"/>
        <v>#REF!</v>
      </c>
      <c r="BA176" s="61" t="e">
        <f t="shared" si="122"/>
        <v>#REF!</v>
      </c>
      <c r="BB176" s="20">
        <v>0.42</v>
      </c>
      <c r="BC176" s="20">
        <f t="shared" si="123"/>
        <v>152.75399999999999</v>
      </c>
      <c r="BD176" s="20">
        <v>168</v>
      </c>
      <c r="BE176" s="20"/>
      <c r="BF176" s="61" t="str">
        <f t="shared" si="106"/>
        <v>0</v>
      </c>
      <c r="BG176" s="61">
        <f t="shared" si="107"/>
        <v>-15.246000000000009</v>
      </c>
      <c r="BH176" s="20"/>
      <c r="BI176" s="20"/>
      <c r="BJ176" s="20">
        <v>0</v>
      </c>
      <c r="BK176" s="20"/>
      <c r="BL176" s="61" t="str">
        <f t="shared" si="108"/>
        <v>0</v>
      </c>
      <c r="BM176" s="61" t="str">
        <f t="shared" si="109"/>
        <v>0</v>
      </c>
      <c r="BN176" s="20">
        <v>0.95</v>
      </c>
      <c r="BO176" s="20">
        <f t="shared" si="124"/>
        <v>345.51499999999999</v>
      </c>
      <c r="BP176" s="20">
        <f t="shared" si="125"/>
        <v>-15.246000000000009</v>
      </c>
      <c r="BQ176" s="20">
        <f t="shared" si="126"/>
        <v>330.26900000000001</v>
      </c>
      <c r="BR176" s="20"/>
      <c r="BS176" s="20">
        <f t="shared" si="127"/>
        <v>330.26900000000001</v>
      </c>
      <c r="BT176" s="61">
        <f t="shared" si="131"/>
        <v>0</v>
      </c>
      <c r="BU176" s="61">
        <f t="shared" si="128"/>
        <v>330.26900000000001</v>
      </c>
      <c r="BV176" s="61" t="str">
        <f t="shared" si="132"/>
        <v>0</v>
      </c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61" t="str">
        <f t="shared" si="110"/>
        <v>0</v>
      </c>
      <c r="CL176" s="61" t="str">
        <f t="shared" si="111"/>
        <v>0</v>
      </c>
      <c r="CM176" s="20"/>
      <c r="CN176" s="20"/>
      <c r="CO176" s="20"/>
      <c r="CP176" s="20"/>
      <c r="CQ176" s="61" t="str">
        <f t="shared" si="112"/>
        <v>0</v>
      </c>
      <c r="CR176" s="24">
        <f t="shared" si="129"/>
        <v>1.96</v>
      </c>
      <c r="CS176" s="24">
        <v>2.62</v>
      </c>
      <c r="CT176" s="71">
        <f t="shared" si="130"/>
        <v>33.673469387755119</v>
      </c>
    </row>
    <row r="177" spans="1:98" ht="15.75" x14ac:dyDescent="0.25">
      <c r="A177" s="14">
        <v>77</v>
      </c>
      <c r="B177" s="15" t="s">
        <v>183</v>
      </c>
      <c r="C177" s="16">
        <v>2</v>
      </c>
      <c r="D177" s="21">
        <v>331.5</v>
      </c>
      <c r="E177" s="21"/>
      <c r="F177" s="18"/>
      <c r="G177" s="18"/>
      <c r="H177" s="18"/>
      <c r="I177" s="18"/>
      <c r="J177" s="61" t="str">
        <f t="shared" si="133"/>
        <v>0</v>
      </c>
      <c r="K177" s="61" t="str">
        <f t="shared" si="134"/>
        <v>0</v>
      </c>
      <c r="L177" s="18"/>
      <c r="M177" s="18"/>
      <c r="N177" s="18"/>
      <c r="O177" s="18"/>
      <c r="P177" s="61" t="str">
        <f t="shared" si="94"/>
        <v>0</v>
      </c>
      <c r="Q177" s="61" t="str">
        <f t="shared" si="95"/>
        <v>0</v>
      </c>
      <c r="R177" s="20">
        <v>0.21</v>
      </c>
      <c r="S177" s="20">
        <f t="shared" si="113"/>
        <v>69.614999999999995</v>
      </c>
      <c r="T177" s="24" t="e">
        <f t="shared" si="114"/>
        <v>#REF!</v>
      </c>
      <c r="U177" s="24"/>
      <c r="V177" s="61" t="e">
        <f t="shared" si="96"/>
        <v>#REF!</v>
      </c>
      <c r="W177" s="61" t="e">
        <f t="shared" si="97"/>
        <v>#REF!</v>
      </c>
      <c r="X177" s="53"/>
      <c r="Y177" s="20"/>
      <c r="Z177" s="20"/>
      <c r="AA177" s="20"/>
      <c r="AB177" s="61" t="str">
        <f t="shared" si="98"/>
        <v>0</v>
      </c>
      <c r="AC177" s="61" t="str">
        <f t="shared" si="99"/>
        <v>0</v>
      </c>
      <c r="AD177" s="20">
        <v>0.27</v>
      </c>
      <c r="AE177" s="20">
        <f t="shared" si="115"/>
        <v>89.50500000000001</v>
      </c>
      <c r="AF177" s="24" t="e">
        <f t="shared" si="116"/>
        <v>#REF!</v>
      </c>
      <c r="AG177" s="24"/>
      <c r="AH177" s="61" t="e">
        <f t="shared" si="100"/>
        <v>#REF!</v>
      </c>
      <c r="AI177" s="61" t="e">
        <f t="shared" si="101"/>
        <v>#REF!</v>
      </c>
      <c r="AJ177" s="20">
        <v>0.03</v>
      </c>
      <c r="AK177" s="20">
        <f t="shared" si="117"/>
        <v>9.9450000000000003</v>
      </c>
      <c r="AL177" s="24"/>
      <c r="AM177" s="20"/>
      <c r="AN177" s="61">
        <f t="shared" si="102"/>
        <v>9.9450000000000003</v>
      </c>
      <c r="AO177" s="61" t="str">
        <f t="shared" si="103"/>
        <v>0</v>
      </c>
      <c r="AP177" s="20">
        <v>0.03</v>
      </c>
      <c r="AQ177" s="20">
        <f t="shared" si="118"/>
        <v>9.9450000000000003</v>
      </c>
      <c r="AR177" s="20"/>
      <c r="AS177" s="20"/>
      <c r="AT177" s="61">
        <f t="shared" si="104"/>
        <v>9.9450000000000003</v>
      </c>
      <c r="AU177" s="61" t="str">
        <f t="shared" si="105"/>
        <v>0</v>
      </c>
      <c r="AV177" s="20">
        <v>0.04</v>
      </c>
      <c r="AW177" s="20">
        <f t="shared" si="119"/>
        <v>13.26</v>
      </c>
      <c r="AX177" s="24" t="e">
        <f t="shared" si="120"/>
        <v>#REF!</v>
      </c>
      <c r="AY177" s="24"/>
      <c r="AZ177" s="61" t="e">
        <f t="shared" si="121"/>
        <v>#REF!</v>
      </c>
      <c r="BA177" s="61" t="e">
        <f t="shared" si="122"/>
        <v>#REF!</v>
      </c>
      <c r="BB177" s="20">
        <v>0.7</v>
      </c>
      <c r="BC177" s="20">
        <f t="shared" si="123"/>
        <v>232.04999999999998</v>
      </c>
      <c r="BD177" s="20">
        <v>252</v>
      </c>
      <c r="BE177" s="20"/>
      <c r="BF177" s="61" t="str">
        <f t="shared" si="106"/>
        <v>0</v>
      </c>
      <c r="BG177" s="61">
        <f t="shared" si="107"/>
        <v>-19.950000000000017</v>
      </c>
      <c r="BH177" s="20"/>
      <c r="BI177" s="20"/>
      <c r="BJ177" s="20">
        <v>0</v>
      </c>
      <c r="BK177" s="20"/>
      <c r="BL177" s="61" t="str">
        <f t="shared" si="108"/>
        <v>0</v>
      </c>
      <c r="BM177" s="61" t="str">
        <f t="shared" si="109"/>
        <v>0</v>
      </c>
      <c r="BN177" s="20">
        <v>0.71</v>
      </c>
      <c r="BO177" s="20">
        <f t="shared" si="124"/>
        <v>235.36499999999998</v>
      </c>
      <c r="BP177" s="20">
        <f t="shared" si="125"/>
        <v>-19.950000000000017</v>
      </c>
      <c r="BQ177" s="20">
        <f t="shared" si="126"/>
        <v>215.41499999999996</v>
      </c>
      <c r="BR177" s="20"/>
      <c r="BS177" s="20">
        <f t="shared" si="127"/>
        <v>215.41499999999996</v>
      </c>
      <c r="BT177" s="61">
        <f t="shared" si="131"/>
        <v>0</v>
      </c>
      <c r="BU177" s="61">
        <f t="shared" si="128"/>
        <v>215.41499999999996</v>
      </c>
      <c r="BV177" s="61" t="str">
        <f t="shared" si="132"/>
        <v>0</v>
      </c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61" t="str">
        <f t="shared" si="110"/>
        <v>0</v>
      </c>
      <c r="CL177" s="61" t="str">
        <f t="shared" si="111"/>
        <v>0</v>
      </c>
      <c r="CM177" s="20"/>
      <c r="CN177" s="20"/>
      <c r="CO177" s="20"/>
      <c r="CP177" s="20"/>
      <c r="CQ177" s="61" t="str">
        <f t="shared" si="112"/>
        <v>0</v>
      </c>
      <c r="CR177" s="24">
        <f t="shared" si="129"/>
        <v>1.99</v>
      </c>
      <c r="CS177" s="24">
        <v>2.9</v>
      </c>
      <c r="CT177" s="71">
        <f t="shared" si="130"/>
        <v>45.7286432160804</v>
      </c>
    </row>
    <row r="178" spans="1:98" ht="15.75" x14ac:dyDescent="0.25">
      <c r="A178" s="14">
        <v>78</v>
      </c>
      <c r="B178" s="15" t="s">
        <v>184</v>
      </c>
      <c r="C178" s="16">
        <v>2</v>
      </c>
      <c r="D178" s="21">
        <v>244.9</v>
      </c>
      <c r="E178" s="21"/>
      <c r="F178" s="18"/>
      <c r="G178" s="18"/>
      <c r="H178" s="18"/>
      <c r="I178" s="18"/>
      <c r="J178" s="61" t="str">
        <f t="shared" si="133"/>
        <v>0</v>
      </c>
      <c r="K178" s="61" t="str">
        <f t="shared" si="134"/>
        <v>0</v>
      </c>
      <c r="L178" s="18"/>
      <c r="M178" s="18"/>
      <c r="N178" s="18"/>
      <c r="O178" s="18"/>
      <c r="P178" s="61" t="str">
        <f t="shared" si="94"/>
        <v>0</v>
      </c>
      <c r="Q178" s="61" t="str">
        <f t="shared" si="95"/>
        <v>0</v>
      </c>
      <c r="R178" s="20">
        <v>0.38</v>
      </c>
      <c r="S178" s="20">
        <f t="shared" si="113"/>
        <v>93.061999999999998</v>
      </c>
      <c r="T178" s="24" t="e">
        <f t="shared" si="114"/>
        <v>#REF!</v>
      </c>
      <c r="U178" s="24"/>
      <c r="V178" s="61" t="e">
        <f t="shared" si="96"/>
        <v>#REF!</v>
      </c>
      <c r="W178" s="61" t="e">
        <f t="shared" si="97"/>
        <v>#REF!</v>
      </c>
      <c r="X178" s="53"/>
      <c r="Y178" s="20"/>
      <c r="Z178" s="20"/>
      <c r="AA178" s="20"/>
      <c r="AB178" s="61" t="str">
        <f t="shared" si="98"/>
        <v>0</v>
      </c>
      <c r="AC178" s="61" t="str">
        <f t="shared" si="99"/>
        <v>0</v>
      </c>
      <c r="AD178" s="20">
        <v>0.28999999999999998</v>
      </c>
      <c r="AE178" s="20">
        <f t="shared" si="115"/>
        <v>71.021000000000001</v>
      </c>
      <c r="AF178" s="24" t="e">
        <f t="shared" si="116"/>
        <v>#REF!</v>
      </c>
      <c r="AG178" s="24"/>
      <c r="AH178" s="61" t="e">
        <f t="shared" si="100"/>
        <v>#REF!</v>
      </c>
      <c r="AI178" s="61" t="e">
        <f t="shared" si="101"/>
        <v>#REF!</v>
      </c>
      <c r="AJ178" s="20">
        <v>0.02</v>
      </c>
      <c r="AK178" s="20">
        <f t="shared" si="117"/>
        <v>4.8980000000000006</v>
      </c>
      <c r="AL178" s="24"/>
      <c r="AM178" s="20"/>
      <c r="AN178" s="61">
        <f t="shared" si="102"/>
        <v>4.8980000000000006</v>
      </c>
      <c r="AO178" s="61" t="str">
        <f t="shared" si="103"/>
        <v>0</v>
      </c>
      <c r="AP178" s="20">
        <v>0.03</v>
      </c>
      <c r="AQ178" s="20">
        <f t="shared" si="118"/>
        <v>7.3469999999999995</v>
      </c>
      <c r="AR178" s="20"/>
      <c r="AS178" s="20"/>
      <c r="AT178" s="61">
        <f t="shared" si="104"/>
        <v>7.3469999999999995</v>
      </c>
      <c r="AU178" s="61" t="str">
        <f t="shared" si="105"/>
        <v>0</v>
      </c>
      <c r="AV178" s="20">
        <v>0.05</v>
      </c>
      <c r="AW178" s="20">
        <f t="shared" si="119"/>
        <v>12.245000000000001</v>
      </c>
      <c r="AX178" s="24" t="e">
        <f t="shared" si="120"/>
        <v>#REF!</v>
      </c>
      <c r="AY178" s="24"/>
      <c r="AZ178" s="61" t="e">
        <f t="shared" si="121"/>
        <v>#REF!</v>
      </c>
      <c r="BA178" s="61" t="e">
        <f t="shared" si="122"/>
        <v>#REF!</v>
      </c>
      <c r="BB178" s="20">
        <v>0.05</v>
      </c>
      <c r="BC178" s="20">
        <f t="shared" si="123"/>
        <v>12.245000000000001</v>
      </c>
      <c r="BD178" s="20">
        <v>0</v>
      </c>
      <c r="BE178" s="20"/>
      <c r="BF178" s="61">
        <f t="shared" si="106"/>
        <v>12.245000000000001</v>
      </c>
      <c r="BG178" s="61" t="str">
        <f t="shared" si="107"/>
        <v>0</v>
      </c>
      <c r="BH178" s="20"/>
      <c r="BI178" s="20"/>
      <c r="BJ178" s="20">
        <v>0</v>
      </c>
      <c r="BK178" s="20"/>
      <c r="BL178" s="61" t="str">
        <f t="shared" si="108"/>
        <v>0</v>
      </c>
      <c r="BM178" s="61" t="str">
        <f t="shared" si="109"/>
        <v>0</v>
      </c>
      <c r="BN178" s="20">
        <v>1.1499999999999999</v>
      </c>
      <c r="BO178" s="20">
        <f t="shared" si="124"/>
        <v>281.63499999999999</v>
      </c>
      <c r="BP178" s="20">
        <f t="shared" si="125"/>
        <v>12.245000000000001</v>
      </c>
      <c r="BQ178" s="20">
        <f t="shared" si="126"/>
        <v>293.88</v>
      </c>
      <c r="BR178" s="20"/>
      <c r="BS178" s="20">
        <f t="shared" si="127"/>
        <v>293.88</v>
      </c>
      <c r="BT178" s="61">
        <f t="shared" si="131"/>
        <v>0</v>
      </c>
      <c r="BU178" s="61">
        <f t="shared" si="128"/>
        <v>293.88</v>
      </c>
      <c r="BV178" s="61" t="str">
        <f t="shared" si="132"/>
        <v>0</v>
      </c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61" t="str">
        <f t="shared" si="110"/>
        <v>0</v>
      </c>
      <c r="CL178" s="61" t="str">
        <f t="shared" si="111"/>
        <v>0</v>
      </c>
      <c r="CM178" s="20"/>
      <c r="CN178" s="20"/>
      <c r="CO178" s="20"/>
      <c r="CP178" s="20"/>
      <c r="CQ178" s="61" t="str">
        <f t="shared" si="112"/>
        <v>0</v>
      </c>
      <c r="CR178" s="24">
        <f t="shared" si="129"/>
        <v>1.97</v>
      </c>
      <c r="CS178" s="24">
        <v>3.16</v>
      </c>
      <c r="CT178" s="71">
        <f t="shared" si="130"/>
        <v>60.406091370558386</v>
      </c>
    </row>
    <row r="179" spans="1:98" ht="15.75" x14ac:dyDescent="0.25">
      <c r="A179" s="14">
        <v>79</v>
      </c>
      <c r="B179" s="15" t="s">
        <v>185</v>
      </c>
      <c r="C179" s="16">
        <v>2</v>
      </c>
      <c r="D179" s="21">
        <v>329.5</v>
      </c>
      <c r="E179" s="21"/>
      <c r="F179" s="18"/>
      <c r="G179" s="18"/>
      <c r="H179" s="18"/>
      <c r="I179" s="18"/>
      <c r="J179" s="61" t="str">
        <f t="shared" si="133"/>
        <v>0</v>
      </c>
      <c r="K179" s="61" t="str">
        <f t="shared" si="134"/>
        <v>0</v>
      </c>
      <c r="L179" s="18"/>
      <c r="M179" s="18"/>
      <c r="N179" s="18"/>
      <c r="O179" s="18"/>
      <c r="P179" s="61" t="str">
        <f t="shared" si="94"/>
        <v>0</v>
      </c>
      <c r="Q179" s="61" t="str">
        <f t="shared" si="95"/>
        <v>0</v>
      </c>
      <c r="R179" s="20">
        <v>0</v>
      </c>
      <c r="S179" s="20">
        <f t="shared" si="113"/>
        <v>0</v>
      </c>
      <c r="T179" s="24" t="e">
        <f t="shared" si="114"/>
        <v>#REF!</v>
      </c>
      <c r="U179" s="24"/>
      <c r="V179" s="61" t="e">
        <f t="shared" si="96"/>
        <v>#REF!</v>
      </c>
      <c r="W179" s="61" t="e">
        <f t="shared" si="97"/>
        <v>#REF!</v>
      </c>
      <c r="X179" s="53"/>
      <c r="Y179" s="20"/>
      <c r="Z179" s="20"/>
      <c r="AA179" s="20"/>
      <c r="AB179" s="61" t="str">
        <f t="shared" si="98"/>
        <v>0</v>
      </c>
      <c r="AC179" s="61" t="str">
        <f t="shared" si="99"/>
        <v>0</v>
      </c>
      <c r="AD179" s="20">
        <v>0.24</v>
      </c>
      <c r="AE179" s="20">
        <f t="shared" si="115"/>
        <v>79.08</v>
      </c>
      <c r="AF179" s="24" t="e">
        <f t="shared" si="116"/>
        <v>#REF!</v>
      </c>
      <c r="AG179" s="24"/>
      <c r="AH179" s="61" t="e">
        <f t="shared" si="100"/>
        <v>#REF!</v>
      </c>
      <c r="AI179" s="61" t="e">
        <f t="shared" si="101"/>
        <v>#REF!</v>
      </c>
      <c r="AJ179" s="20">
        <v>0</v>
      </c>
      <c r="AK179" s="20">
        <f t="shared" si="117"/>
        <v>0</v>
      </c>
      <c r="AL179" s="24"/>
      <c r="AM179" s="20"/>
      <c r="AN179" s="61" t="str">
        <f t="shared" si="102"/>
        <v>0</v>
      </c>
      <c r="AO179" s="61" t="str">
        <f t="shared" si="103"/>
        <v>0</v>
      </c>
      <c r="AP179" s="20">
        <v>0.03</v>
      </c>
      <c r="AQ179" s="20">
        <f t="shared" si="118"/>
        <v>9.8849999999999998</v>
      </c>
      <c r="AR179" s="20"/>
      <c r="AS179" s="20"/>
      <c r="AT179" s="61">
        <f t="shared" si="104"/>
        <v>9.8849999999999998</v>
      </c>
      <c r="AU179" s="61" t="str">
        <f t="shared" si="105"/>
        <v>0</v>
      </c>
      <c r="AV179" s="20">
        <v>0</v>
      </c>
      <c r="AW179" s="20">
        <f t="shared" si="119"/>
        <v>0</v>
      </c>
      <c r="AX179" s="24" t="e">
        <f t="shared" si="120"/>
        <v>#REF!</v>
      </c>
      <c r="AY179" s="24"/>
      <c r="AZ179" s="61" t="e">
        <f t="shared" si="121"/>
        <v>#REF!</v>
      </c>
      <c r="BA179" s="61" t="e">
        <f t="shared" si="122"/>
        <v>#REF!</v>
      </c>
      <c r="BB179" s="20">
        <v>0</v>
      </c>
      <c r="BC179" s="20">
        <f t="shared" si="123"/>
        <v>0</v>
      </c>
      <c r="BD179" s="20">
        <v>0</v>
      </c>
      <c r="BE179" s="20"/>
      <c r="BF179" s="61" t="str">
        <f t="shared" si="106"/>
        <v>0</v>
      </c>
      <c r="BG179" s="61" t="str">
        <f t="shared" si="107"/>
        <v>0</v>
      </c>
      <c r="BH179" s="20"/>
      <c r="BI179" s="20"/>
      <c r="BJ179" s="20">
        <v>0</v>
      </c>
      <c r="BK179" s="20"/>
      <c r="BL179" s="61" t="str">
        <f t="shared" si="108"/>
        <v>0</v>
      </c>
      <c r="BM179" s="61" t="str">
        <f t="shared" si="109"/>
        <v>0</v>
      </c>
      <c r="BN179" s="20">
        <v>1.29</v>
      </c>
      <c r="BO179" s="20">
        <f t="shared" si="124"/>
        <v>425.05500000000001</v>
      </c>
      <c r="BP179" s="20">
        <f t="shared" si="125"/>
        <v>0</v>
      </c>
      <c r="BQ179" s="20">
        <f t="shared" si="126"/>
        <v>425.05500000000001</v>
      </c>
      <c r="BR179" s="20"/>
      <c r="BS179" s="20">
        <f t="shared" si="127"/>
        <v>425.05500000000001</v>
      </c>
      <c r="BT179" s="61">
        <f t="shared" si="131"/>
        <v>0</v>
      </c>
      <c r="BU179" s="61">
        <f t="shared" si="128"/>
        <v>425.05500000000001</v>
      </c>
      <c r="BV179" s="61" t="str">
        <f t="shared" si="132"/>
        <v>0</v>
      </c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61" t="str">
        <f t="shared" si="110"/>
        <v>0</v>
      </c>
      <c r="CL179" s="61" t="str">
        <f t="shared" si="111"/>
        <v>0</v>
      </c>
      <c r="CM179" s="20"/>
      <c r="CN179" s="20"/>
      <c r="CO179" s="20"/>
      <c r="CP179" s="20"/>
      <c r="CQ179" s="61" t="str">
        <f t="shared" si="112"/>
        <v>0</v>
      </c>
      <c r="CR179" s="24">
        <f t="shared" si="129"/>
        <v>1.56</v>
      </c>
      <c r="CS179" s="24">
        <v>1.51</v>
      </c>
      <c r="CT179" s="71">
        <f t="shared" si="130"/>
        <v>-3.2051282051282044</v>
      </c>
    </row>
    <row r="180" spans="1:98" ht="15.75" x14ac:dyDescent="0.25">
      <c r="A180" s="14">
        <v>80</v>
      </c>
      <c r="B180" s="15" t="s">
        <v>186</v>
      </c>
      <c r="C180" s="16">
        <v>2</v>
      </c>
      <c r="D180" s="21">
        <v>410.58</v>
      </c>
      <c r="E180" s="21"/>
      <c r="F180" s="18"/>
      <c r="G180" s="18"/>
      <c r="H180" s="18"/>
      <c r="I180" s="18"/>
      <c r="J180" s="61" t="str">
        <f t="shared" si="133"/>
        <v>0</v>
      </c>
      <c r="K180" s="61" t="str">
        <f t="shared" si="134"/>
        <v>0</v>
      </c>
      <c r="L180" s="18"/>
      <c r="M180" s="18"/>
      <c r="N180" s="18"/>
      <c r="O180" s="18"/>
      <c r="P180" s="61" t="str">
        <f t="shared" si="94"/>
        <v>0</v>
      </c>
      <c r="Q180" s="61" t="str">
        <f t="shared" si="95"/>
        <v>0</v>
      </c>
      <c r="R180" s="20">
        <v>0.22</v>
      </c>
      <c r="S180" s="20">
        <f t="shared" si="113"/>
        <v>90.327600000000004</v>
      </c>
      <c r="T180" s="24" t="e">
        <f t="shared" si="114"/>
        <v>#REF!</v>
      </c>
      <c r="U180" s="24"/>
      <c r="V180" s="61" t="e">
        <f t="shared" si="96"/>
        <v>#REF!</v>
      </c>
      <c r="W180" s="61" t="e">
        <f t="shared" si="97"/>
        <v>#REF!</v>
      </c>
      <c r="X180" s="53"/>
      <c r="Y180" s="20"/>
      <c r="Z180" s="20"/>
      <c r="AA180" s="20"/>
      <c r="AB180" s="61" t="str">
        <f t="shared" si="98"/>
        <v>0</v>
      </c>
      <c r="AC180" s="61" t="str">
        <f t="shared" si="99"/>
        <v>0</v>
      </c>
      <c r="AD180" s="20">
        <v>0.3</v>
      </c>
      <c r="AE180" s="20">
        <f t="shared" si="115"/>
        <v>123.17399999999999</v>
      </c>
      <c r="AF180" s="24" t="e">
        <f t="shared" si="116"/>
        <v>#REF!</v>
      </c>
      <c r="AG180" s="24"/>
      <c r="AH180" s="61" t="e">
        <f t="shared" si="100"/>
        <v>#REF!</v>
      </c>
      <c r="AI180" s="61" t="e">
        <f t="shared" si="101"/>
        <v>#REF!</v>
      </c>
      <c r="AJ180" s="20">
        <v>0</v>
      </c>
      <c r="AK180" s="20">
        <f t="shared" si="117"/>
        <v>0</v>
      </c>
      <c r="AL180" s="24"/>
      <c r="AM180" s="20"/>
      <c r="AN180" s="61" t="str">
        <f t="shared" si="102"/>
        <v>0</v>
      </c>
      <c r="AO180" s="61" t="str">
        <f t="shared" si="103"/>
        <v>0</v>
      </c>
      <c r="AP180" s="20">
        <v>0.01</v>
      </c>
      <c r="AQ180" s="20">
        <f t="shared" si="118"/>
        <v>4.1058000000000003</v>
      </c>
      <c r="AR180" s="20"/>
      <c r="AS180" s="20"/>
      <c r="AT180" s="61">
        <f t="shared" si="104"/>
        <v>4.1058000000000003</v>
      </c>
      <c r="AU180" s="61" t="str">
        <f t="shared" si="105"/>
        <v>0</v>
      </c>
      <c r="AV180" s="20">
        <v>0.02</v>
      </c>
      <c r="AW180" s="20">
        <f t="shared" si="119"/>
        <v>8.2116000000000007</v>
      </c>
      <c r="AX180" s="24" t="e">
        <f t="shared" si="120"/>
        <v>#REF!</v>
      </c>
      <c r="AY180" s="24"/>
      <c r="AZ180" s="61" t="e">
        <f t="shared" si="121"/>
        <v>#REF!</v>
      </c>
      <c r="BA180" s="61" t="e">
        <f t="shared" si="122"/>
        <v>#REF!</v>
      </c>
      <c r="BB180" s="20">
        <v>0.33</v>
      </c>
      <c r="BC180" s="20">
        <f t="shared" si="123"/>
        <v>135.4914</v>
      </c>
      <c r="BD180" s="20">
        <v>16.8</v>
      </c>
      <c r="BE180" s="20"/>
      <c r="BF180" s="61">
        <f t="shared" si="106"/>
        <v>118.6914</v>
      </c>
      <c r="BG180" s="61" t="str">
        <f t="shared" si="107"/>
        <v>0</v>
      </c>
      <c r="BH180" s="20"/>
      <c r="BI180" s="20"/>
      <c r="BJ180" s="20">
        <v>0</v>
      </c>
      <c r="BK180" s="20"/>
      <c r="BL180" s="61" t="str">
        <f t="shared" si="108"/>
        <v>0</v>
      </c>
      <c r="BM180" s="61" t="str">
        <f t="shared" si="109"/>
        <v>0</v>
      </c>
      <c r="BN180" s="20">
        <v>1.0900000000000001</v>
      </c>
      <c r="BO180" s="20">
        <f t="shared" si="124"/>
        <v>447.53219999999999</v>
      </c>
      <c r="BP180" s="20">
        <f t="shared" si="125"/>
        <v>118.6914</v>
      </c>
      <c r="BQ180" s="20">
        <f t="shared" si="126"/>
        <v>566.22360000000003</v>
      </c>
      <c r="BR180" s="20"/>
      <c r="BS180" s="20">
        <f t="shared" si="127"/>
        <v>566.22360000000003</v>
      </c>
      <c r="BT180" s="61">
        <f t="shared" si="131"/>
        <v>0</v>
      </c>
      <c r="BU180" s="61">
        <f t="shared" si="128"/>
        <v>566.22360000000003</v>
      </c>
      <c r="BV180" s="61" t="str">
        <f t="shared" si="132"/>
        <v>0</v>
      </c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61" t="str">
        <f t="shared" si="110"/>
        <v>0</v>
      </c>
      <c r="CL180" s="61" t="str">
        <f t="shared" si="111"/>
        <v>0</v>
      </c>
      <c r="CM180" s="20"/>
      <c r="CN180" s="20"/>
      <c r="CO180" s="20"/>
      <c r="CP180" s="20"/>
      <c r="CQ180" s="61" t="str">
        <f t="shared" si="112"/>
        <v>0</v>
      </c>
      <c r="CR180" s="24">
        <f t="shared" si="129"/>
        <v>1.9700000000000002</v>
      </c>
      <c r="CS180" s="24">
        <v>2.84</v>
      </c>
      <c r="CT180" s="71">
        <f t="shared" si="130"/>
        <v>44.162436548223326</v>
      </c>
    </row>
    <row r="181" spans="1:98" ht="15.75" x14ac:dyDescent="0.25">
      <c r="A181" s="14">
        <v>81</v>
      </c>
      <c r="B181" s="15" t="s">
        <v>187</v>
      </c>
      <c r="C181" s="16">
        <v>2</v>
      </c>
      <c r="D181" s="21">
        <v>185.3</v>
      </c>
      <c r="E181" s="21"/>
      <c r="F181" s="18"/>
      <c r="G181" s="18"/>
      <c r="H181" s="18"/>
      <c r="I181" s="18"/>
      <c r="J181" s="61" t="str">
        <f t="shared" si="133"/>
        <v>0</v>
      </c>
      <c r="K181" s="61" t="str">
        <f t="shared" si="134"/>
        <v>0</v>
      </c>
      <c r="L181" s="18"/>
      <c r="M181" s="18"/>
      <c r="N181" s="18"/>
      <c r="O181" s="18"/>
      <c r="P181" s="61" t="str">
        <f t="shared" si="94"/>
        <v>0</v>
      </c>
      <c r="Q181" s="61" t="str">
        <f t="shared" si="95"/>
        <v>0</v>
      </c>
      <c r="R181" s="20">
        <v>0.2</v>
      </c>
      <c r="S181" s="20">
        <f t="shared" si="113"/>
        <v>37.06</v>
      </c>
      <c r="T181" s="24" t="e">
        <f t="shared" si="114"/>
        <v>#REF!</v>
      </c>
      <c r="U181" s="24"/>
      <c r="V181" s="61" t="e">
        <f t="shared" si="96"/>
        <v>#REF!</v>
      </c>
      <c r="W181" s="61" t="e">
        <f t="shared" si="97"/>
        <v>#REF!</v>
      </c>
      <c r="X181" s="53"/>
      <c r="Y181" s="20"/>
      <c r="Z181" s="20"/>
      <c r="AA181" s="20"/>
      <c r="AB181" s="61" t="str">
        <f t="shared" si="98"/>
        <v>0</v>
      </c>
      <c r="AC181" s="61" t="str">
        <f t="shared" si="99"/>
        <v>0</v>
      </c>
      <c r="AD181" s="20">
        <v>0</v>
      </c>
      <c r="AE181" s="20">
        <f t="shared" si="115"/>
        <v>0</v>
      </c>
      <c r="AF181" s="24" t="e">
        <f t="shared" si="116"/>
        <v>#REF!</v>
      </c>
      <c r="AG181" s="24"/>
      <c r="AH181" s="61" t="e">
        <f t="shared" si="100"/>
        <v>#REF!</v>
      </c>
      <c r="AI181" s="61" t="e">
        <f t="shared" si="101"/>
        <v>#REF!</v>
      </c>
      <c r="AJ181" s="20">
        <v>0</v>
      </c>
      <c r="AK181" s="20">
        <f t="shared" si="117"/>
        <v>0</v>
      </c>
      <c r="AL181" s="24"/>
      <c r="AM181" s="20"/>
      <c r="AN181" s="61" t="str">
        <f t="shared" si="102"/>
        <v>0</v>
      </c>
      <c r="AO181" s="61" t="str">
        <f t="shared" si="103"/>
        <v>0</v>
      </c>
      <c r="AP181" s="20">
        <v>0.04</v>
      </c>
      <c r="AQ181" s="20">
        <f t="shared" si="118"/>
        <v>7.4120000000000008</v>
      </c>
      <c r="AR181" s="20"/>
      <c r="AS181" s="20"/>
      <c r="AT181" s="61">
        <f t="shared" si="104"/>
        <v>7.4120000000000008</v>
      </c>
      <c r="AU181" s="61" t="str">
        <f t="shared" si="105"/>
        <v>0</v>
      </c>
      <c r="AV181" s="20">
        <v>7.0000000000000007E-2</v>
      </c>
      <c r="AW181" s="20">
        <f t="shared" si="119"/>
        <v>12.971000000000002</v>
      </c>
      <c r="AX181" s="24" t="e">
        <f t="shared" si="120"/>
        <v>#REF!</v>
      </c>
      <c r="AY181" s="24"/>
      <c r="AZ181" s="61" t="e">
        <f t="shared" si="121"/>
        <v>#REF!</v>
      </c>
      <c r="BA181" s="61" t="e">
        <f t="shared" si="122"/>
        <v>#REF!</v>
      </c>
      <c r="BB181" s="20">
        <v>0</v>
      </c>
      <c r="BC181" s="20">
        <f t="shared" si="123"/>
        <v>0</v>
      </c>
      <c r="BD181" s="20">
        <v>0</v>
      </c>
      <c r="BE181" s="20"/>
      <c r="BF181" s="61" t="str">
        <f t="shared" si="106"/>
        <v>0</v>
      </c>
      <c r="BG181" s="61" t="str">
        <f t="shared" si="107"/>
        <v>0</v>
      </c>
      <c r="BH181" s="20"/>
      <c r="BI181" s="20"/>
      <c r="BJ181" s="20">
        <v>0</v>
      </c>
      <c r="BK181" s="20"/>
      <c r="BL181" s="61" t="str">
        <f t="shared" si="108"/>
        <v>0</v>
      </c>
      <c r="BM181" s="61" t="str">
        <f t="shared" si="109"/>
        <v>0</v>
      </c>
      <c r="BN181" s="20">
        <v>1.32</v>
      </c>
      <c r="BO181" s="20">
        <f t="shared" si="124"/>
        <v>244.59600000000003</v>
      </c>
      <c r="BP181" s="20">
        <f t="shared" si="125"/>
        <v>0</v>
      </c>
      <c r="BQ181" s="20">
        <f t="shared" si="126"/>
        <v>244.59600000000003</v>
      </c>
      <c r="BR181" s="20"/>
      <c r="BS181" s="20">
        <f t="shared" si="127"/>
        <v>244.59600000000003</v>
      </c>
      <c r="BT181" s="61">
        <f t="shared" si="131"/>
        <v>3051.72</v>
      </c>
      <c r="BU181" s="61" t="str">
        <f t="shared" si="128"/>
        <v>0</v>
      </c>
      <c r="BV181" s="61">
        <f t="shared" si="132"/>
        <v>-2807.1239999999998</v>
      </c>
      <c r="BW181" s="20"/>
      <c r="BX181" s="20"/>
      <c r="BY181" s="20"/>
      <c r="BZ181" s="20"/>
      <c r="CA181" s="20"/>
      <c r="CB181" s="20"/>
      <c r="CC181" s="20">
        <f>2543.1*1.2</f>
        <v>3051.72</v>
      </c>
      <c r="CD181" s="20"/>
      <c r="CE181" s="20"/>
      <c r="CF181" s="20"/>
      <c r="CG181" s="20"/>
      <c r="CH181" s="20"/>
      <c r="CI181" s="20"/>
      <c r="CJ181" s="20"/>
      <c r="CK181" s="61" t="str">
        <f t="shared" si="110"/>
        <v>0</v>
      </c>
      <c r="CL181" s="61" t="str">
        <f t="shared" si="111"/>
        <v>0</v>
      </c>
      <c r="CM181" s="20"/>
      <c r="CN181" s="20"/>
      <c r="CO181" s="20"/>
      <c r="CP181" s="20"/>
      <c r="CQ181" s="61" t="str">
        <f t="shared" si="112"/>
        <v>0</v>
      </c>
      <c r="CR181" s="24">
        <f t="shared" si="129"/>
        <v>1.6300000000000001</v>
      </c>
      <c r="CS181" s="24">
        <v>3.39</v>
      </c>
      <c r="CT181" s="71">
        <f t="shared" si="130"/>
        <v>107.97546012269939</v>
      </c>
    </row>
    <row r="182" spans="1:98" ht="15.75" x14ac:dyDescent="0.25">
      <c r="A182" s="14">
        <v>82</v>
      </c>
      <c r="B182" s="15" t="s">
        <v>188</v>
      </c>
      <c r="C182" s="16">
        <v>2</v>
      </c>
      <c r="D182" s="21">
        <v>215.7</v>
      </c>
      <c r="E182" s="21"/>
      <c r="F182" s="18"/>
      <c r="G182" s="18"/>
      <c r="H182" s="18"/>
      <c r="I182" s="18"/>
      <c r="J182" s="61" t="str">
        <f t="shared" si="133"/>
        <v>0</v>
      </c>
      <c r="K182" s="61" t="str">
        <f t="shared" si="134"/>
        <v>0</v>
      </c>
      <c r="L182" s="18"/>
      <c r="M182" s="18"/>
      <c r="N182" s="18"/>
      <c r="O182" s="18"/>
      <c r="P182" s="61" t="str">
        <f t="shared" si="94"/>
        <v>0</v>
      </c>
      <c r="Q182" s="61" t="str">
        <f t="shared" si="95"/>
        <v>0</v>
      </c>
      <c r="R182" s="20">
        <v>0.31</v>
      </c>
      <c r="S182" s="20">
        <f t="shared" si="113"/>
        <v>66.86699999999999</v>
      </c>
      <c r="T182" s="24" t="e">
        <f t="shared" si="114"/>
        <v>#REF!</v>
      </c>
      <c r="U182" s="24"/>
      <c r="V182" s="61" t="e">
        <f t="shared" si="96"/>
        <v>#REF!</v>
      </c>
      <c r="W182" s="61" t="e">
        <f t="shared" si="97"/>
        <v>#REF!</v>
      </c>
      <c r="X182" s="53"/>
      <c r="Y182" s="20"/>
      <c r="Z182" s="20"/>
      <c r="AA182" s="20"/>
      <c r="AB182" s="61" t="str">
        <f t="shared" si="98"/>
        <v>0</v>
      </c>
      <c r="AC182" s="61" t="str">
        <f t="shared" si="99"/>
        <v>0</v>
      </c>
      <c r="AD182" s="20">
        <v>0</v>
      </c>
      <c r="AE182" s="20">
        <f t="shared" si="115"/>
        <v>0</v>
      </c>
      <c r="AF182" s="24" t="e">
        <f t="shared" si="116"/>
        <v>#REF!</v>
      </c>
      <c r="AG182" s="24"/>
      <c r="AH182" s="61" t="e">
        <f t="shared" si="100"/>
        <v>#REF!</v>
      </c>
      <c r="AI182" s="61" t="e">
        <f t="shared" si="101"/>
        <v>#REF!</v>
      </c>
      <c r="AJ182" s="20">
        <v>0</v>
      </c>
      <c r="AK182" s="20">
        <f t="shared" si="117"/>
        <v>0</v>
      </c>
      <c r="AL182" s="24"/>
      <c r="AM182" s="20"/>
      <c r="AN182" s="61" t="str">
        <f t="shared" si="102"/>
        <v>0</v>
      </c>
      <c r="AO182" s="61" t="str">
        <f t="shared" si="103"/>
        <v>0</v>
      </c>
      <c r="AP182" s="20">
        <v>0.02</v>
      </c>
      <c r="AQ182" s="20">
        <f t="shared" si="118"/>
        <v>4.3140000000000001</v>
      </c>
      <c r="AR182" s="20"/>
      <c r="AS182" s="20"/>
      <c r="AT182" s="61">
        <f t="shared" si="104"/>
        <v>4.3140000000000001</v>
      </c>
      <c r="AU182" s="61" t="str">
        <f t="shared" si="105"/>
        <v>0</v>
      </c>
      <c r="AV182" s="20">
        <v>0.06</v>
      </c>
      <c r="AW182" s="20">
        <f t="shared" si="119"/>
        <v>12.941999999999998</v>
      </c>
      <c r="AX182" s="24" t="e">
        <f t="shared" si="120"/>
        <v>#REF!</v>
      </c>
      <c r="AY182" s="24"/>
      <c r="AZ182" s="61" t="e">
        <f t="shared" si="121"/>
        <v>#REF!</v>
      </c>
      <c r="BA182" s="61" t="e">
        <f t="shared" si="122"/>
        <v>#REF!</v>
      </c>
      <c r="BB182" s="20">
        <v>0</v>
      </c>
      <c r="BC182" s="20">
        <f t="shared" si="123"/>
        <v>0</v>
      </c>
      <c r="BD182" s="20">
        <v>0</v>
      </c>
      <c r="BE182" s="20"/>
      <c r="BF182" s="61" t="str">
        <f t="shared" si="106"/>
        <v>0</v>
      </c>
      <c r="BG182" s="61" t="str">
        <f t="shared" si="107"/>
        <v>0</v>
      </c>
      <c r="BH182" s="20"/>
      <c r="BI182" s="20"/>
      <c r="BJ182" s="20">
        <v>0</v>
      </c>
      <c r="BK182" s="20"/>
      <c r="BL182" s="61" t="str">
        <f t="shared" si="108"/>
        <v>0</v>
      </c>
      <c r="BM182" s="61" t="str">
        <f t="shared" si="109"/>
        <v>0</v>
      </c>
      <c r="BN182" s="20">
        <v>1.27</v>
      </c>
      <c r="BO182" s="20">
        <f t="shared" si="124"/>
        <v>273.93899999999996</v>
      </c>
      <c r="BP182" s="20">
        <f t="shared" si="125"/>
        <v>0</v>
      </c>
      <c r="BQ182" s="20">
        <f t="shared" si="126"/>
        <v>273.93899999999996</v>
      </c>
      <c r="BR182" s="20"/>
      <c r="BS182" s="20">
        <f t="shared" si="127"/>
        <v>273.93899999999996</v>
      </c>
      <c r="BT182" s="61">
        <f t="shared" si="131"/>
        <v>0</v>
      </c>
      <c r="BU182" s="61">
        <f t="shared" si="128"/>
        <v>273.93899999999996</v>
      </c>
      <c r="BV182" s="61" t="str">
        <f t="shared" si="132"/>
        <v>0</v>
      </c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61" t="str">
        <f t="shared" si="110"/>
        <v>0</v>
      </c>
      <c r="CL182" s="61" t="str">
        <f t="shared" si="111"/>
        <v>0</v>
      </c>
      <c r="CM182" s="20"/>
      <c r="CN182" s="20"/>
      <c r="CO182" s="20"/>
      <c r="CP182" s="20"/>
      <c r="CQ182" s="61" t="str">
        <f t="shared" si="112"/>
        <v>0</v>
      </c>
      <c r="CR182" s="24">
        <f t="shared" si="129"/>
        <v>1.6600000000000001</v>
      </c>
      <c r="CS182" s="24">
        <v>4.6100000000000003</v>
      </c>
      <c r="CT182" s="71">
        <f t="shared" si="130"/>
        <v>177.71084337349396</v>
      </c>
    </row>
    <row r="183" spans="1:98" ht="15.75" x14ac:dyDescent="0.25">
      <c r="A183" s="14">
        <v>83</v>
      </c>
      <c r="B183" s="15" t="s">
        <v>189</v>
      </c>
      <c r="C183" s="16">
        <v>2</v>
      </c>
      <c r="D183" s="21">
        <v>497.92</v>
      </c>
      <c r="E183" s="21"/>
      <c r="F183" s="18"/>
      <c r="G183" s="18"/>
      <c r="H183" s="18"/>
      <c r="I183" s="18"/>
      <c r="J183" s="61" t="str">
        <f t="shared" si="133"/>
        <v>0</v>
      </c>
      <c r="K183" s="61" t="str">
        <f t="shared" si="134"/>
        <v>0</v>
      </c>
      <c r="L183" s="18"/>
      <c r="M183" s="18"/>
      <c r="N183" s="18"/>
      <c r="O183" s="18"/>
      <c r="P183" s="61" t="str">
        <f t="shared" si="94"/>
        <v>0</v>
      </c>
      <c r="Q183" s="61" t="str">
        <f t="shared" si="95"/>
        <v>0</v>
      </c>
      <c r="R183" s="20">
        <v>0.31</v>
      </c>
      <c r="S183" s="20">
        <f t="shared" si="113"/>
        <v>154.3552</v>
      </c>
      <c r="T183" s="24" t="e">
        <f t="shared" si="114"/>
        <v>#REF!</v>
      </c>
      <c r="U183" s="24"/>
      <c r="V183" s="61" t="e">
        <f t="shared" si="96"/>
        <v>#REF!</v>
      </c>
      <c r="W183" s="61" t="e">
        <f t="shared" si="97"/>
        <v>#REF!</v>
      </c>
      <c r="X183" s="53"/>
      <c r="Y183" s="20"/>
      <c r="Z183" s="20"/>
      <c r="AA183" s="20"/>
      <c r="AB183" s="61" t="str">
        <f t="shared" si="98"/>
        <v>0</v>
      </c>
      <c r="AC183" s="61" t="str">
        <f t="shared" si="99"/>
        <v>0</v>
      </c>
      <c r="AD183" s="20">
        <v>0</v>
      </c>
      <c r="AE183" s="20">
        <f t="shared" si="115"/>
        <v>0</v>
      </c>
      <c r="AF183" s="24" t="e">
        <f t="shared" si="116"/>
        <v>#REF!</v>
      </c>
      <c r="AG183" s="24"/>
      <c r="AH183" s="61" t="e">
        <f t="shared" si="100"/>
        <v>#REF!</v>
      </c>
      <c r="AI183" s="61" t="e">
        <f t="shared" si="101"/>
        <v>#REF!</v>
      </c>
      <c r="AJ183" s="20">
        <v>0</v>
      </c>
      <c r="AK183" s="20">
        <f t="shared" si="117"/>
        <v>0</v>
      </c>
      <c r="AL183" s="24"/>
      <c r="AM183" s="20"/>
      <c r="AN183" s="61" t="str">
        <f t="shared" si="102"/>
        <v>0</v>
      </c>
      <c r="AO183" s="61" t="str">
        <f t="shared" si="103"/>
        <v>0</v>
      </c>
      <c r="AP183" s="20">
        <v>0.02</v>
      </c>
      <c r="AQ183" s="20">
        <f t="shared" si="118"/>
        <v>9.958400000000001</v>
      </c>
      <c r="AR183" s="20"/>
      <c r="AS183" s="20"/>
      <c r="AT183" s="61">
        <f t="shared" si="104"/>
        <v>9.958400000000001</v>
      </c>
      <c r="AU183" s="61" t="str">
        <f t="shared" si="105"/>
        <v>0</v>
      </c>
      <c r="AV183" s="20">
        <v>0.02</v>
      </c>
      <c r="AW183" s="20">
        <f t="shared" si="119"/>
        <v>9.958400000000001</v>
      </c>
      <c r="AX183" s="24" t="e">
        <f t="shared" si="120"/>
        <v>#REF!</v>
      </c>
      <c r="AY183" s="24"/>
      <c r="AZ183" s="61" t="e">
        <f t="shared" si="121"/>
        <v>#REF!</v>
      </c>
      <c r="BA183" s="61" t="e">
        <f t="shared" si="122"/>
        <v>#REF!</v>
      </c>
      <c r="BB183" s="20">
        <v>0</v>
      </c>
      <c r="BC183" s="20">
        <f t="shared" si="123"/>
        <v>0</v>
      </c>
      <c r="BD183" s="20">
        <v>0</v>
      </c>
      <c r="BE183" s="20"/>
      <c r="BF183" s="61" t="str">
        <f t="shared" si="106"/>
        <v>0</v>
      </c>
      <c r="BG183" s="61" t="str">
        <f t="shared" si="107"/>
        <v>0</v>
      </c>
      <c r="BH183" s="20"/>
      <c r="BI183" s="20"/>
      <c r="BJ183" s="20">
        <v>0</v>
      </c>
      <c r="BK183" s="20"/>
      <c r="BL183" s="61" t="str">
        <f t="shared" si="108"/>
        <v>0</v>
      </c>
      <c r="BM183" s="61" t="str">
        <f t="shared" si="109"/>
        <v>0</v>
      </c>
      <c r="BN183" s="20">
        <v>1.25</v>
      </c>
      <c r="BO183" s="20">
        <f t="shared" si="124"/>
        <v>622.4</v>
      </c>
      <c r="BP183" s="20">
        <f t="shared" si="125"/>
        <v>0</v>
      </c>
      <c r="BQ183" s="20">
        <f t="shared" si="126"/>
        <v>622.4</v>
      </c>
      <c r="BR183" s="20"/>
      <c r="BS183" s="20">
        <f t="shared" si="127"/>
        <v>622.4</v>
      </c>
      <c r="BT183" s="61">
        <f t="shared" si="131"/>
        <v>0</v>
      </c>
      <c r="BU183" s="61">
        <f t="shared" si="128"/>
        <v>622.4</v>
      </c>
      <c r="BV183" s="61" t="str">
        <f t="shared" si="132"/>
        <v>0</v>
      </c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61" t="str">
        <f t="shared" si="110"/>
        <v>0</v>
      </c>
      <c r="CL183" s="61" t="str">
        <f t="shared" si="111"/>
        <v>0</v>
      </c>
      <c r="CM183" s="20"/>
      <c r="CN183" s="20"/>
      <c r="CO183" s="20"/>
      <c r="CP183" s="20"/>
      <c r="CQ183" s="61" t="str">
        <f t="shared" si="112"/>
        <v>0</v>
      </c>
      <c r="CR183" s="24">
        <f t="shared" si="129"/>
        <v>1.6</v>
      </c>
      <c r="CS183" s="24">
        <v>2.1800000000000002</v>
      </c>
      <c r="CT183" s="71">
        <f t="shared" si="130"/>
        <v>36.25</v>
      </c>
    </row>
    <row r="184" spans="1:98" ht="15.75" x14ac:dyDescent="0.25">
      <c r="A184" s="14">
        <v>84</v>
      </c>
      <c r="B184" s="15" t="s">
        <v>190</v>
      </c>
      <c r="C184" s="16">
        <v>2</v>
      </c>
      <c r="D184" s="21">
        <v>76.099999999999994</v>
      </c>
      <c r="E184" s="21"/>
      <c r="F184" s="18"/>
      <c r="G184" s="18"/>
      <c r="H184" s="18"/>
      <c r="I184" s="18"/>
      <c r="J184" s="61" t="str">
        <f t="shared" si="133"/>
        <v>0</v>
      </c>
      <c r="K184" s="61" t="str">
        <f t="shared" si="134"/>
        <v>0</v>
      </c>
      <c r="L184" s="18"/>
      <c r="M184" s="18"/>
      <c r="N184" s="18"/>
      <c r="O184" s="18"/>
      <c r="P184" s="61" t="str">
        <f t="shared" si="94"/>
        <v>0</v>
      </c>
      <c r="Q184" s="61" t="str">
        <f t="shared" si="95"/>
        <v>0</v>
      </c>
      <c r="R184" s="20">
        <v>0.19</v>
      </c>
      <c r="S184" s="20">
        <f t="shared" si="113"/>
        <v>14.459</v>
      </c>
      <c r="T184" s="24" t="e">
        <f t="shared" si="114"/>
        <v>#REF!</v>
      </c>
      <c r="U184" s="24"/>
      <c r="V184" s="61" t="e">
        <f t="shared" si="96"/>
        <v>#REF!</v>
      </c>
      <c r="W184" s="61" t="e">
        <f t="shared" si="97"/>
        <v>#REF!</v>
      </c>
      <c r="X184" s="53"/>
      <c r="Y184" s="20"/>
      <c r="Z184" s="20"/>
      <c r="AA184" s="20"/>
      <c r="AB184" s="61" t="str">
        <f t="shared" si="98"/>
        <v>0</v>
      </c>
      <c r="AC184" s="61" t="str">
        <f t="shared" si="99"/>
        <v>0</v>
      </c>
      <c r="AD184" s="20">
        <v>0</v>
      </c>
      <c r="AE184" s="20">
        <f t="shared" si="115"/>
        <v>0</v>
      </c>
      <c r="AF184" s="24" t="e">
        <f t="shared" si="116"/>
        <v>#REF!</v>
      </c>
      <c r="AG184" s="24"/>
      <c r="AH184" s="61" t="e">
        <f t="shared" si="100"/>
        <v>#REF!</v>
      </c>
      <c r="AI184" s="61" t="e">
        <f t="shared" si="101"/>
        <v>#REF!</v>
      </c>
      <c r="AJ184" s="20">
        <v>0.03</v>
      </c>
      <c r="AK184" s="20">
        <f t="shared" si="117"/>
        <v>2.2829999999999999</v>
      </c>
      <c r="AL184" s="24"/>
      <c r="AM184" s="20"/>
      <c r="AN184" s="61">
        <f t="shared" si="102"/>
        <v>2.2829999999999999</v>
      </c>
      <c r="AO184" s="61" t="str">
        <f t="shared" si="103"/>
        <v>0</v>
      </c>
      <c r="AP184" s="20">
        <v>0.02</v>
      </c>
      <c r="AQ184" s="20">
        <f t="shared" si="118"/>
        <v>1.522</v>
      </c>
      <c r="AR184" s="20"/>
      <c r="AS184" s="20"/>
      <c r="AT184" s="61">
        <f t="shared" si="104"/>
        <v>1.522</v>
      </c>
      <c r="AU184" s="61" t="str">
        <f t="shared" si="105"/>
        <v>0</v>
      </c>
      <c r="AV184" s="20">
        <v>7.0000000000000007E-2</v>
      </c>
      <c r="AW184" s="20">
        <f t="shared" si="119"/>
        <v>5.327</v>
      </c>
      <c r="AX184" s="24" t="e">
        <f t="shared" si="120"/>
        <v>#REF!</v>
      </c>
      <c r="AY184" s="24"/>
      <c r="AZ184" s="61" t="e">
        <f t="shared" si="121"/>
        <v>#REF!</v>
      </c>
      <c r="BA184" s="61" t="e">
        <f t="shared" si="122"/>
        <v>#REF!</v>
      </c>
      <c r="BB184" s="20">
        <v>0.05</v>
      </c>
      <c r="BC184" s="20">
        <f t="shared" si="123"/>
        <v>3.8049999999999997</v>
      </c>
      <c r="BD184" s="20">
        <v>0</v>
      </c>
      <c r="BE184" s="20"/>
      <c r="BF184" s="61">
        <f t="shared" si="106"/>
        <v>3.8049999999999997</v>
      </c>
      <c r="BG184" s="61" t="str">
        <f t="shared" si="107"/>
        <v>0</v>
      </c>
      <c r="BH184" s="20"/>
      <c r="BI184" s="20"/>
      <c r="BJ184" s="20">
        <v>0</v>
      </c>
      <c r="BK184" s="20"/>
      <c r="BL184" s="61" t="str">
        <f t="shared" si="108"/>
        <v>0</v>
      </c>
      <c r="BM184" s="61" t="str">
        <f t="shared" si="109"/>
        <v>0</v>
      </c>
      <c r="BN184" s="20">
        <v>1.19</v>
      </c>
      <c r="BO184" s="20">
        <f t="shared" si="124"/>
        <v>90.558999999999983</v>
      </c>
      <c r="BP184" s="20">
        <f t="shared" si="125"/>
        <v>3.8049999999999997</v>
      </c>
      <c r="BQ184" s="20">
        <f t="shared" si="126"/>
        <v>94.363999999999976</v>
      </c>
      <c r="BR184" s="20"/>
      <c r="BS184" s="20">
        <f t="shared" si="127"/>
        <v>94.363999999999976</v>
      </c>
      <c r="BT184" s="61">
        <f t="shared" si="131"/>
        <v>0</v>
      </c>
      <c r="BU184" s="61">
        <f t="shared" si="128"/>
        <v>94.363999999999976</v>
      </c>
      <c r="BV184" s="61" t="str">
        <f t="shared" si="132"/>
        <v>0</v>
      </c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61" t="str">
        <f t="shared" si="110"/>
        <v>0</v>
      </c>
      <c r="CL184" s="61" t="str">
        <f t="shared" si="111"/>
        <v>0</v>
      </c>
      <c r="CM184" s="20"/>
      <c r="CN184" s="20"/>
      <c r="CO184" s="20"/>
      <c r="CP184" s="20"/>
      <c r="CQ184" s="61" t="str">
        <f t="shared" si="112"/>
        <v>0</v>
      </c>
      <c r="CR184" s="24">
        <f t="shared" si="129"/>
        <v>1.5499999999999998</v>
      </c>
      <c r="CS184" s="24">
        <v>3.53</v>
      </c>
      <c r="CT184" s="71">
        <f t="shared" si="130"/>
        <v>127.74193548387098</v>
      </c>
    </row>
    <row r="185" spans="1:98" ht="15.75" x14ac:dyDescent="0.25">
      <c r="A185" s="14">
        <v>85</v>
      </c>
      <c r="B185" s="15" t="s">
        <v>191</v>
      </c>
      <c r="C185" s="16">
        <v>2</v>
      </c>
      <c r="D185" s="21">
        <v>349.1</v>
      </c>
      <c r="E185" s="21"/>
      <c r="F185" s="18"/>
      <c r="G185" s="18"/>
      <c r="H185" s="18"/>
      <c r="I185" s="18"/>
      <c r="J185" s="61" t="str">
        <f t="shared" si="133"/>
        <v>0</v>
      </c>
      <c r="K185" s="61" t="str">
        <f t="shared" si="134"/>
        <v>0</v>
      </c>
      <c r="L185" s="18"/>
      <c r="M185" s="18"/>
      <c r="N185" s="18"/>
      <c r="O185" s="18"/>
      <c r="P185" s="61" t="str">
        <f t="shared" si="94"/>
        <v>0</v>
      </c>
      <c r="Q185" s="61" t="str">
        <f t="shared" si="95"/>
        <v>0</v>
      </c>
      <c r="R185" s="20">
        <v>0.41</v>
      </c>
      <c r="S185" s="20">
        <f t="shared" si="113"/>
        <v>143.131</v>
      </c>
      <c r="T185" s="24" t="e">
        <f t="shared" si="114"/>
        <v>#REF!</v>
      </c>
      <c r="U185" s="24"/>
      <c r="V185" s="61" t="e">
        <f t="shared" si="96"/>
        <v>#REF!</v>
      </c>
      <c r="W185" s="61" t="e">
        <f t="shared" si="97"/>
        <v>#REF!</v>
      </c>
      <c r="X185" s="53"/>
      <c r="Y185" s="20"/>
      <c r="Z185" s="20"/>
      <c r="AA185" s="20"/>
      <c r="AB185" s="61" t="str">
        <f t="shared" si="98"/>
        <v>0</v>
      </c>
      <c r="AC185" s="61" t="str">
        <f t="shared" si="99"/>
        <v>0</v>
      </c>
      <c r="AD185" s="20">
        <v>0.25</v>
      </c>
      <c r="AE185" s="20">
        <f t="shared" si="115"/>
        <v>87.275000000000006</v>
      </c>
      <c r="AF185" s="24" t="e">
        <f t="shared" si="116"/>
        <v>#REF!</v>
      </c>
      <c r="AG185" s="24"/>
      <c r="AH185" s="61" t="e">
        <f t="shared" si="100"/>
        <v>#REF!</v>
      </c>
      <c r="AI185" s="61" t="e">
        <f t="shared" si="101"/>
        <v>#REF!</v>
      </c>
      <c r="AJ185" s="20">
        <v>0.05</v>
      </c>
      <c r="AK185" s="20">
        <f t="shared" si="117"/>
        <v>17.455000000000002</v>
      </c>
      <c r="AL185" s="24"/>
      <c r="AM185" s="20"/>
      <c r="AN185" s="61">
        <f t="shared" si="102"/>
        <v>17.455000000000002</v>
      </c>
      <c r="AO185" s="61" t="str">
        <f t="shared" si="103"/>
        <v>0</v>
      </c>
      <c r="AP185" s="20">
        <v>0.01</v>
      </c>
      <c r="AQ185" s="20">
        <f t="shared" si="118"/>
        <v>3.4910000000000001</v>
      </c>
      <c r="AR185" s="20"/>
      <c r="AS185" s="20"/>
      <c r="AT185" s="61">
        <f t="shared" si="104"/>
        <v>3.4910000000000001</v>
      </c>
      <c r="AU185" s="61" t="str">
        <f t="shared" si="105"/>
        <v>0</v>
      </c>
      <c r="AV185" s="20">
        <v>0.06</v>
      </c>
      <c r="AW185" s="20">
        <f t="shared" si="119"/>
        <v>20.946000000000002</v>
      </c>
      <c r="AX185" s="24" t="e">
        <f t="shared" si="120"/>
        <v>#REF!</v>
      </c>
      <c r="AY185" s="24"/>
      <c r="AZ185" s="61" t="e">
        <f t="shared" si="121"/>
        <v>#REF!</v>
      </c>
      <c r="BA185" s="61" t="e">
        <f t="shared" si="122"/>
        <v>#REF!</v>
      </c>
      <c r="BB185" s="20">
        <v>0.05</v>
      </c>
      <c r="BC185" s="20">
        <f t="shared" si="123"/>
        <v>17.455000000000002</v>
      </c>
      <c r="BD185" s="20">
        <v>0</v>
      </c>
      <c r="BE185" s="20"/>
      <c r="BF185" s="61">
        <f t="shared" si="106"/>
        <v>17.455000000000002</v>
      </c>
      <c r="BG185" s="61" t="str">
        <f t="shared" si="107"/>
        <v>0</v>
      </c>
      <c r="BH185" s="20"/>
      <c r="BI185" s="20"/>
      <c r="BJ185" s="20">
        <v>0</v>
      </c>
      <c r="BK185" s="20"/>
      <c r="BL185" s="61" t="str">
        <f t="shared" si="108"/>
        <v>0</v>
      </c>
      <c r="BM185" s="61" t="str">
        <f t="shared" si="109"/>
        <v>0</v>
      </c>
      <c r="BN185" s="20">
        <v>1.07</v>
      </c>
      <c r="BO185" s="20">
        <f t="shared" si="124"/>
        <v>373.53700000000003</v>
      </c>
      <c r="BP185" s="20">
        <f t="shared" si="125"/>
        <v>17.455000000000002</v>
      </c>
      <c r="BQ185" s="20">
        <f t="shared" si="126"/>
        <v>390.99200000000002</v>
      </c>
      <c r="BR185" s="20"/>
      <c r="BS185" s="20">
        <f t="shared" si="127"/>
        <v>390.99200000000002</v>
      </c>
      <c r="BT185" s="61">
        <f t="shared" si="131"/>
        <v>0</v>
      </c>
      <c r="BU185" s="61">
        <f t="shared" si="128"/>
        <v>390.99200000000002</v>
      </c>
      <c r="BV185" s="61" t="str">
        <f t="shared" si="132"/>
        <v>0</v>
      </c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61" t="str">
        <f t="shared" si="110"/>
        <v>0</v>
      </c>
      <c r="CL185" s="61" t="str">
        <f t="shared" si="111"/>
        <v>0</v>
      </c>
      <c r="CM185" s="20"/>
      <c r="CN185" s="20"/>
      <c r="CO185" s="20"/>
      <c r="CP185" s="20"/>
      <c r="CQ185" s="61" t="str">
        <f t="shared" si="112"/>
        <v>0</v>
      </c>
      <c r="CR185" s="24">
        <f t="shared" si="129"/>
        <v>1.9000000000000001</v>
      </c>
      <c r="CS185" s="24">
        <v>2.63</v>
      </c>
      <c r="CT185" s="71">
        <f t="shared" si="130"/>
        <v>38.421052631578931</v>
      </c>
    </row>
    <row r="186" spans="1:98" ht="15.75" x14ac:dyDescent="0.25">
      <c r="A186" s="14">
        <v>86</v>
      </c>
      <c r="B186" s="15" t="s">
        <v>192</v>
      </c>
      <c r="C186" s="16">
        <v>2</v>
      </c>
      <c r="D186" s="21">
        <v>385.62</v>
      </c>
      <c r="E186" s="21"/>
      <c r="F186" s="18"/>
      <c r="G186" s="18"/>
      <c r="H186" s="18"/>
      <c r="I186" s="18"/>
      <c r="J186" s="61" t="str">
        <f t="shared" si="133"/>
        <v>0</v>
      </c>
      <c r="K186" s="61" t="str">
        <f t="shared" si="134"/>
        <v>0</v>
      </c>
      <c r="L186" s="18"/>
      <c r="M186" s="18"/>
      <c r="N186" s="18"/>
      <c r="O186" s="18"/>
      <c r="P186" s="61" t="str">
        <f t="shared" si="94"/>
        <v>0</v>
      </c>
      <c r="Q186" s="61" t="str">
        <f t="shared" si="95"/>
        <v>0</v>
      </c>
      <c r="R186" s="20">
        <v>0.34</v>
      </c>
      <c r="S186" s="20">
        <f t="shared" si="113"/>
        <v>131.11080000000001</v>
      </c>
      <c r="T186" s="24" t="e">
        <f t="shared" si="114"/>
        <v>#REF!</v>
      </c>
      <c r="U186" s="24"/>
      <c r="V186" s="61" t="e">
        <f t="shared" si="96"/>
        <v>#REF!</v>
      </c>
      <c r="W186" s="61" t="e">
        <f t="shared" si="97"/>
        <v>#REF!</v>
      </c>
      <c r="X186" s="53"/>
      <c r="Y186" s="20"/>
      <c r="Z186" s="20"/>
      <c r="AA186" s="20"/>
      <c r="AB186" s="61" t="str">
        <f t="shared" si="98"/>
        <v>0</v>
      </c>
      <c r="AC186" s="61" t="str">
        <f t="shared" si="99"/>
        <v>0</v>
      </c>
      <c r="AD186" s="20">
        <v>0.35</v>
      </c>
      <c r="AE186" s="20">
        <f t="shared" si="115"/>
        <v>134.96699999999998</v>
      </c>
      <c r="AF186" s="24" t="e">
        <f t="shared" si="116"/>
        <v>#REF!</v>
      </c>
      <c r="AG186" s="24"/>
      <c r="AH186" s="61" t="e">
        <f t="shared" si="100"/>
        <v>#REF!</v>
      </c>
      <c r="AI186" s="61" t="e">
        <f t="shared" si="101"/>
        <v>#REF!</v>
      </c>
      <c r="AJ186" s="20">
        <v>7.0000000000000007E-2</v>
      </c>
      <c r="AK186" s="20">
        <f t="shared" si="117"/>
        <v>26.993400000000001</v>
      </c>
      <c r="AL186" s="24"/>
      <c r="AM186" s="20"/>
      <c r="AN186" s="61">
        <f t="shared" si="102"/>
        <v>26.993400000000001</v>
      </c>
      <c r="AO186" s="61" t="str">
        <f t="shared" si="103"/>
        <v>0</v>
      </c>
      <c r="AP186" s="20">
        <v>0.01</v>
      </c>
      <c r="AQ186" s="20">
        <f t="shared" si="118"/>
        <v>3.8562000000000003</v>
      </c>
      <c r="AR186" s="20"/>
      <c r="AS186" s="20"/>
      <c r="AT186" s="61">
        <f t="shared" si="104"/>
        <v>3.8562000000000003</v>
      </c>
      <c r="AU186" s="61" t="str">
        <f t="shared" si="105"/>
        <v>0</v>
      </c>
      <c r="AV186" s="20">
        <v>0.04</v>
      </c>
      <c r="AW186" s="20">
        <f t="shared" si="119"/>
        <v>15.424800000000001</v>
      </c>
      <c r="AX186" s="24" t="e">
        <f t="shared" si="120"/>
        <v>#REF!</v>
      </c>
      <c r="AY186" s="24"/>
      <c r="AZ186" s="61" t="e">
        <f t="shared" si="121"/>
        <v>#REF!</v>
      </c>
      <c r="BA186" s="61" t="e">
        <f t="shared" si="122"/>
        <v>#REF!</v>
      </c>
      <c r="BB186" s="20">
        <v>0.16</v>
      </c>
      <c r="BC186" s="20">
        <f t="shared" si="123"/>
        <v>61.699200000000005</v>
      </c>
      <c r="BD186" s="20">
        <v>1.68</v>
      </c>
      <c r="BE186" s="20"/>
      <c r="BF186" s="61">
        <f t="shared" si="106"/>
        <v>60.019200000000005</v>
      </c>
      <c r="BG186" s="61" t="str">
        <f t="shared" si="107"/>
        <v>0</v>
      </c>
      <c r="BH186" s="20"/>
      <c r="BI186" s="20"/>
      <c r="BJ186" s="20">
        <v>0</v>
      </c>
      <c r="BK186" s="20"/>
      <c r="BL186" s="61" t="str">
        <f t="shared" si="108"/>
        <v>0</v>
      </c>
      <c r="BM186" s="61" t="str">
        <f t="shared" si="109"/>
        <v>0</v>
      </c>
      <c r="BN186" s="20">
        <v>0.9</v>
      </c>
      <c r="BO186" s="20">
        <f t="shared" si="124"/>
        <v>347.05799999999999</v>
      </c>
      <c r="BP186" s="20">
        <f t="shared" si="125"/>
        <v>60.019200000000005</v>
      </c>
      <c r="BQ186" s="20">
        <f t="shared" si="126"/>
        <v>407.0772</v>
      </c>
      <c r="BR186" s="20"/>
      <c r="BS186" s="20">
        <f t="shared" si="127"/>
        <v>407.0772</v>
      </c>
      <c r="BT186" s="61">
        <f t="shared" si="131"/>
        <v>0</v>
      </c>
      <c r="BU186" s="61">
        <f t="shared" si="128"/>
        <v>407.0772</v>
      </c>
      <c r="BV186" s="61" t="str">
        <f t="shared" si="132"/>
        <v>0</v>
      </c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61" t="str">
        <f t="shared" si="110"/>
        <v>0</v>
      </c>
      <c r="CL186" s="61" t="str">
        <f t="shared" si="111"/>
        <v>0</v>
      </c>
      <c r="CM186" s="20"/>
      <c r="CN186" s="20"/>
      <c r="CO186" s="20"/>
      <c r="CP186" s="20"/>
      <c r="CQ186" s="61" t="str">
        <f t="shared" si="112"/>
        <v>0</v>
      </c>
      <c r="CR186" s="24">
        <f t="shared" si="129"/>
        <v>1.87</v>
      </c>
      <c r="CS186" s="24">
        <v>3.26</v>
      </c>
      <c r="CT186" s="71">
        <f t="shared" si="130"/>
        <v>74.33155080213902</v>
      </c>
    </row>
    <row r="187" spans="1:98" ht="15.75" x14ac:dyDescent="0.25">
      <c r="A187" s="14">
        <v>87</v>
      </c>
      <c r="B187" s="15" t="s">
        <v>193</v>
      </c>
      <c r="C187" s="16">
        <v>2</v>
      </c>
      <c r="D187" s="21">
        <v>372.2</v>
      </c>
      <c r="E187" s="21"/>
      <c r="F187" s="18"/>
      <c r="G187" s="18"/>
      <c r="H187" s="18"/>
      <c r="I187" s="18"/>
      <c r="J187" s="61" t="str">
        <f t="shared" si="133"/>
        <v>0</v>
      </c>
      <c r="K187" s="61" t="str">
        <f t="shared" si="134"/>
        <v>0</v>
      </c>
      <c r="L187" s="18"/>
      <c r="M187" s="18"/>
      <c r="N187" s="18"/>
      <c r="O187" s="18"/>
      <c r="P187" s="61" t="str">
        <f t="shared" si="94"/>
        <v>0</v>
      </c>
      <c r="Q187" s="61" t="str">
        <f t="shared" si="95"/>
        <v>0</v>
      </c>
      <c r="R187" s="20">
        <v>0.32</v>
      </c>
      <c r="S187" s="20">
        <f t="shared" si="113"/>
        <v>119.104</v>
      </c>
      <c r="T187" s="24" t="e">
        <f t="shared" si="114"/>
        <v>#REF!</v>
      </c>
      <c r="U187" s="24"/>
      <c r="V187" s="61" t="e">
        <f t="shared" si="96"/>
        <v>#REF!</v>
      </c>
      <c r="W187" s="61" t="e">
        <f t="shared" si="97"/>
        <v>#REF!</v>
      </c>
      <c r="X187" s="53"/>
      <c r="Y187" s="20"/>
      <c r="Z187" s="20"/>
      <c r="AA187" s="20"/>
      <c r="AB187" s="61" t="str">
        <f t="shared" si="98"/>
        <v>0</v>
      </c>
      <c r="AC187" s="61" t="str">
        <f t="shared" si="99"/>
        <v>0</v>
      </c>
      <c r="AD187" s="20">
        <v>0</v>
      </c>
      <c r="AE187" s="20">
        <f t="shared" si="115"/>
        <v>0</v>
      </c>
      <c r="AF187" s="24" t="e">
        <f t="shared" si="116"/>
        <v>#REF!</v>
      </c>
      <c r="AG187" s="24"/>
      <c r="AH187" s="61" t="e">
        <f t="shared" si="100"/>
        <v>#REF!</v>
      </c>
      <c r="AI187" s="61" t="e">
        <f t="shared" si="101"/>
        <v>#REF!</v>
      </c>
      <c r="AJ187" s="20">
        <v>0.04</v>
      </c>
      <c r="AK187" s="20">
        <f t="shared" si="117"/>
        <v>14.888</v>
      </c>
      <c r="AL187" s="24"/>
      <c r="AM187" s="20"/>
      <c r="AN187" s="61">
        <f t="shared" si="102"/>
        <v>14.888</v>
      </c>
      <c r="AO187" s="61" t="str">
        <f t="shared" si="103"/>
        <v>0</v>
      </c>
      <c r="AP187" s="20">
        <v>0.02</v>
      </c>
      <c r="AQ187" s="20">
        <f t="shared" si="118"/>
        <v>7.444</v>
      </c>
      <c r="AR187" s="20"/>
      <c r="AS187" s="20"/>
      <c r="AT187" s="61">
        <f t="shared" si="104"/>
        <v>7.444</v>
      </c>
      <c r="AU187" s="61" t="str">
        <f t="shared" si="105"/>
        <v>0</v>
      </c>
      <c r="AV187" s="20">
        <v>7.0000000000000007E-2</v>
      </c>
      <c r="AW187" s="20">
        <f t="shared" si="119"/>
        <v>26.054000000000002</v>
      </c>
      <c r="AX187" s="24" t="e">
        <f t="shared" si="120"/>
        <v>#REF!</v>
      </c>
      <c r="AY187" s="24"/>
      <c r="AZ187" s="61" t="e">
        <f t="shared" si="121"/>
        <v>#REF!</v>
      </c>
      <c r="BA187" s="61" t="e">
        <f t="shared" si="122"/>
        <v>#REF!</v>
      </c>
      <c r="BB187" s="20">
        <v>0.06</v>
      </c>
      <c r="BC187" s="20">
        <f t="shared" si="123"/>
        <v>22.331999999999997</v>
      </c>
      <c r="BD187" s="20">
        <v>0</v>
      </c>
      <c r="BE187" s="20"/>
      <c r="BF187" s="61">
        <f t="shared" si="106"/>
        <v>22.331999999999997</v>
      </c>
      <c r="BG187" s="61" t="str">
        <f t="shared" si="107"/>
        <v>0</v>
      </c>
      <c r="BH187" s="20"/>
      <c r="BI187" s="20"/>
      <c r="BJ187" s="20">
        <v>0</v>
      </c>
      <c r="BK187" s="20"/>
      <c r="BL187" s="61" t="str">
        <f t="shared" si="108"/>
        <v>0</v>
      </c>
      <c r="BM187" s="61" t="str">
        <f t="shared" si="109"/>
        <v>0</v>
      </c>
      <c r="BN187" s="20">
        <v>1.1599999999999999</v>
      </c>
      <c r="BO187" s="20">
        <f t="shared" si="124"/>
        <v>431.75199999999995</v>
      </c>
      <c r="BP187" s="20">
        <f t="shared" si="125"/>
        <v>22.331999999999997</v>
      </c>
      <c r="BQ187" s="20">
        <f t="shared" si="126"/>
        <v>454.08399999999995</v>
      </c>
      <c r="BR187" s="20"/>
      <c r="BS187" s="20">
        <f t="shared" si="127"/>
        <v>454.08399999999995</v>
      </c>
      <c r="BT187" s="61">
        <f t="shared" si="131"/>
        <v>0</v>
      </c>
      <c r="BU187" s="61">
        <f t="shared" si="128"/>
        <v>454.08399999999995</v>
      </c>
      <c r="BV187" s="61" t="str">
        <f t="shared" si="132"/>
        <v>0</v>
      </c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61" t="str">
        <f t="shared" si="110"/>
        <v>0</v>
      </c>
      <c r="CL187" s="61" t="str">
        <f t="shared" si="111"/>
        <v>0</v>
      </c>
      <c r="CM187" s="20"/>
      <c r="CN187" s="20"/>
      <c r="CO187" s="20"/>
      <c r="CP187" s="20"/>
      <c r="CQ187" s="61" t="str">
        <f t="shared" si="112"/>
        <v>0</v>
      </c>
      <c r="CR187" s="24">
        <f t="shared" si="129"/>
        <v>1.67</v>
      </c>
      <c r="CS187" s="24">
        <v>1.98</v>
      </c>
      <c r="CT187" s="71">
        <f t="shared" si="130"/>
        <v>18.562874251497007</v>
      </c>
    </row>
    <row r="188" spans="1:98" ht="25.5" x14ac:dyDescent="0.25">
      <c r="A188" s="14">
        <v>88</v>
      </c>
      <c r="B188" s="15" t="s">
        <v>194</v>
      </c>
      <c r="C188" s="16">
        <v>2</v>
      </c>
      <c r="D188" s="21">
        <v>344.3</v>
      </c>
      <c r="E188" s="21"/>
      <c r="F188" s="18"/>
      <c r="G188" s="18"/>
      <c r="H188" s="18"/>
      <c r="I188" s="18"/>
      <c r="J188" s="61" t="str">
        <f t="shared" si="133"/>
        <v>0</v>
      </c>
      <c r="K188" s="61" t="str">
        <f t="shared" si="134"/>
        <v>0</v>
      </c>
      <c r="L188" s="18"/>
      <c r="M188" s="18"/>
      <c r="N188" s="18"/>
      <c r="O188" s="18"/>
      <c r="P188" s="61" t="str">
        <f t="shared" si="94"/>
        <v>0</v>
      </c>
      <c r="Q188" s="61" t="str">
        <f t="shared" si="95"/>
        <v>0</v>
      </c>
      <c r="R188" s="20">
        <v>0.4</v>
      </c>
      <c r="S188" s="20">
        <f t="shared" si="113"/>
        <v>137.72</v>
      </c>
      <c r="T188" s="24" t="e">
        <f t="shared" si="114"/>
        <v>#REF!</v>
      </c>
      <c r="U188" s="24"/>
      <c r="V188" s="61" t="e">
        <f t="shared" si="96"/>
        <v>#REF!</v>
      </c>
      <c r="W188" s="61" t="e">
        <f t="shared" si="97"/>
        <v>#REF!</v>
      </c>
      <c r="X188" s="53"/>
      <c r="Y188" s="20"/>
      <c r="Z188" s="20"/>
      <c r="AA188" s="20"/>
      <c r="AB188" s="61" t="str">
        <f t="shared" si="98"/>
        <v>0</v>
      </c>
      <c r="AC188" s="61" t="str">
        <f t="shared" si="99"/>
        <v>0</v>
      </c>
      <c r="AD188" s="20">
        <v>0.28000000000000003</v>
      </c>
      <c r="AE188" s="20">
        <f t="shared" si="115"/>
        <v>96.404000000000011</v>
      </c>
      <c r="AF188" s="24" t="e">
        <f t="shared" si="116"/>
        <v>#REF!</v>
      </c>
      <c r="AG188" s="24"/>
      <c r="AH188" s="61" t="e">
        <f t="shared" si="100"/>
        <v>#REF!</v>
      </c>
      <c r="AI188" s="61" t="e">
        <f t="shared" si="101"/>
        <v>#REF!</v>
      </c>
      <c r="AJ188" s="20">
        <v>7.0000000000000007E-2</v>
      </c>
      <c r="AK188" s="20">
        <f t="shared" si="117"/>
        <v>24.101000000000003</v>
      </c>
      <c r="AL188" s="24"/>
      <c r="AM188" s="20"/>
      <c r="AN188" s="61">
        <f t="shared" si="102"/>
        <v>24.101000000000003</v>
      </c>
      <c r="AO188" s="61" t="str">
        <f t="shared" si="103"/>
        <v>0</v>
      </c>
      <c r="AP188" s="20">
        <v>0.03</v>
      </c>
      <c r="AQ188" s="20">
        <f t="shared" si="118"/>
        <v>10.329000000000001</v>
      </c>
      <c r="AR188" s="20"/>
      <c r="AS188" s="20"/>
      <c r="AT188" s="61">
        <f t="shared" si="104"/>
        <v>10.329000000000001</v>
      </c>
      <c r="AU188" s="61" t="str">
        <f t="shared" si="105"/>
        <v>0</v>
      </c>
      <c r="AV188" s="20">
        <v>0.04</v>
      </c>
      <c r="AW188" s="20">
        <f t="shared" si="119"/>
        <v>13.772</v>
      </c>
      <c r="AX188" s="24" t="e">
        <f t="shared" si="120"/>
        <v>#REF!</v>
      </c>
      <c r="AY188" s="24"/>
      <c r="AZ188" s="61" t="e">
        <f t="shared" si="121"/>
        <v>#REF!</v>
      </c>
      <c r="BA188" s="61" t="e">
        <f t="shared" si="122"/>
        <v>#REF!</v>
      </c>
      <c r="BB188" s="20">
        <v>0.05</v>
      </c>
      <c r="BC188" s="20">
        <f t="shared" si="123"/>
        <v>17.215</v>
      </c>
      <c r="BD188" s="20">
        <v>0</v>
      </c>
      <c r="BE188" s="20"/>
      <c r="BF188" s="61">
        <f t="shared" si="106"/>
        <v>17.215</v>
      </c>
      <c r="BG188" s="61" t="str">
        <f t="shared" si="107"/>
        <v>0</v>
      </c>
      <c r="BH188" s="20"/>
      <c r="BI188" s="20"/>
      <c r="BJ188" s="20">
        <v>0</v>
      </c>
      <c r="BK188" s="20"/>
      <c r="BL188" s="61" t="str">
        <f t="shared" si="108"/>
        <v>0</v>
      </c>
      <c r="BM188" s="61" t="str">
        <f t="shared" si="109"/>
        <v>0</v>
      </c>
      <c r="BN188" s="20">
        <v>1.02</v>
      </c>
      <c r="BO188" s="20">
        <f t="shared" si="124"/>
        <v>351.18600000000004</v>
      </c>
      <c r="BP188" s="20">
        <f t="shared" si="125"/>
        <v>17.215</v>
      </c>
      <c r="BQ188" s="20">
        <f t="shared" si="126"/>
        <v>368.40100000000001</v>
      </c>
      <c r="BR188" s="20"/>
      <c r="BS188" s="20">
        <f t="shared" si="127"/>
        <v>368.40100000000001</v>
      </c>
      <c r="BT188" s="61">
        <f t="shared" si="131"/>
        <v>1021.1999999999999</v>
      </c>
      <c r="BU188" s="61" t="str">
        <f t="shared" si="128"/>
        <v>0</v>
      </c>
      <c r="BV188" s="61">
        <f t="shared" si="132"/>
        <v>-652.79899999999998</v>
      </c>
      <c r="BW188" s="20"/>
      <c r="BX188" s="20"/>
      <c r="BY188" s="20"/>
      <c r="BZ188" s="20"/>
      <c r="CA188" s="20"/>
      <c r="CB188" s="20">
        <f>851*1.2</f>
        <v>1021.1999999999999</v>
      </c>
      <c r="CC188" s="20"/>
      <c r="CD188" s="20"/>
      <c r="CE188" s="20"/>
      <c r="CF188" s="20"/>
      <c r="CG188" s="20"/>
      <c r="CH188" s="20"/>
      <c r="CI188" s="20"/>
      <c r="CJ188" s="20"/>
      <c r="CK188" s="61" t="str">
        <f t="shared" si="110"/>
        <v>0</v>
      </c>
      <c r="CL188" s="61" t="str">
        <f t="shared" si="111"/>
        <v>0</v>
      </c>
      <c r="CM188" s="20"/>
      <c r="CN188" s="20"/>
      <c r="CO188" s="20"/>
      <c r="CP188" s="20"/>
      <c r="CQ188" s="61" t="str">
        <f t="shared" si="112"/>
        <v>0</v>
      </c>
      <c r="CR188" s="24">
        <f t="shared" si="129"/>
        <v>1.8900000000000001</v>
      </c>
      <c r="CS188" s="24">
        <v>4.13</v>
      </c>
      <c r="CT188" s="71">
        <f t="shared" si="130"/>
        <v>118.5185185185185</v>
      </c>
    </row>
    <row r="189" spans="1:98" ht="25.5" x14ac:dyDescent="0.25">
      <c r="A189" s="14">
        <v>89</v>
      </c>
      <c r="B189" s="15" t="s">
        <v>195</v>
      </c>
      <c r="C189" s="16">
        <v>2</v>
      </c>
      <c r="D189" s="21">
        <v>485.53</v>
      </c>
      <c r="E189" s="21"/>
      <c r="F189" s="18"/>
      <c r="G189" s="18"/>
      <c r="H189" s="18"/>
      <c r="I189" s="18"/>
      <c r="J189" s="61" t="str">
        <f t="shared" si="133"/>
        <v>0</v>
      </c>
      <c r="K189" s="61" t="str">
        <f t="shared" si="134"/>
        <v>0</v>
      </c>
      <c r="L189" s="18"/>
      <c r="M189" s="18"/>
      <c r="N189" s="18"/>
      <c r="O189" s="18"/>
      <c r="P189" s="61" t="str">
        <f t="shared" si="94"/>
        <v>0</v>
      </c>
      <c r="Q189" s="61" t="str">
        <f t="shared" si="95"/>
        <v>0</v>
      </c>
      <c r="R189" s="20">
        <v>0.24</v>
      </c>
      <c r="S189" s="20">
        <f t="shared" si="113"/>
        <v>116.52719999999999</v>
      </c>
      <c r="T189" s="24" t="e">
        <f t="shared" si="114"/>
        <v>#REF!</v>
      </c>
      <c r="U189" s="24"/>
      <c r="V189" s="61" t="e">
        <f t="shared" si="96"/>
        <v>#REF!</v>
      </c>
      <c r="W189" s="61" t="e">
        <f t="shared" si="97"/>
        <v>#REF!</v>
      </c>
      <c r="X189" s="53"/>
      <c r="Y189" s="20"/>
      <c r="Z189" s="20"/>
      <c r="AA189" s="20"/>
      <c r="AB189" s="61" t="str">
        <f t="shared" si="98"/>
        <v>0</v>
      </c>
      <c r="AC189" s="61" t="str">
        <f t="shared" si="99"/>
        <v>0</v>
      </c>
      <c r="AD189" s="20">
        <v>0.31</v>
      </c>
      <c r="AE189" s="20">
        <f t="shared" si="115"/>
        <v>150.51429999999999</v>
      </c>
      <c r="AF189" s="24" t="e">
        <f t="shared" si="116"/>
        <v>#REF!</v>
      </c>
      <c r="AG189" s="24"/>
      <c r="AH189" s="61" t="e">
        <f t="shared" si="100"/>
        <v>#REF!</v>
      </c>
      <c r="AI189" s="61" t="e">
        <f t="shared" si="101"/>
        <v>#REF!</v>
      </c>
      <c r="AJ189" s="20">
        <v>0.04</v>
      </c>
      <c r="AK189" s="20">
        <f t="shared" si="117"/>
        <v>19.421199999999999</v>
      </c>
      <c r="AL189" s="24"/>
      <c r="AM189" s="20"/>
      <c r="AN189" s="61">
        <f t="shared" si="102"/>
        <v>19.421199999999999</v>
      </c>
      <c r="AO189" s="61" t="str">
        <f t="shared" si="103"/>
        <v>0</v>
      </c>
      <c r="AP189" s="20">
        <v>0.02</v>
      </c>
      <c r="AQ189" s="20">
        <f t="shared" si="118"/>
        <v>9.7105999999999995</v>
      </c>
      <c r="AR189" s="20"/>
      <c r="AS189" s="20"/>
      <c r="AT189" s="61">
        <f t="shared" si="104"/>
        <v>9.7105999999999995</v>
      </c>
      <c r="AU189" s="61" t="str">
        <f t="shared" si="105"/>
        <v>0</v>
      </c>
      <c r="AV189" s="20">
        <v>0.03</v>
      </c>
      <c r="AW189" s="20">
        <f t="shared" si="119"/>
        <v>14.565899999999999</v>
      </c>
      <c r="AX189" s="24" t="e">
        <f t="shared" si="120"/>
        <v>#REF!</v>
      </c>
      <c r="AY189" s="24"/>
      <c r="AZ189" s="61" t="e">
        <f t="shared" si="121"/>
        <v>#REF!</v>
      </c>
      <c r="BA189" s="61" t="e">
        <f t="shared" si="122"/>
        <v>#REF!</v>
      </c>
      <c r="BB189" s="20">
        <v>0.64</v>
      </c>
      <c r="BC189" s="20">
        <f t="shared" si="123"/>
        <v>310.73919999999998</v>
      </c>
      <c r="BD189" s="20">
        <v>420</v>
      </c>
      <c r="BE189" s="20"/>
      <c r="BF189" s="61" t="str">
        <f t="shared" si="106"/>
        <v>0</v>
      </c>
      <c r="BG189" s="61">
        <f t="shared" si="107"/>
        <v>-109.26080000000002</v>
      </c>
      <c r="BH189" s="20"/>
      <c r="BI189" s="20"/>
      <c r="BJ189" s="20">
        <v>0</v>
      </c>
      <c r="BK189" s="20"/>
      <c r="BL189" s="61" t="str">
        <f t="shared" si="108"/>
        <v>0</v>
      </c>
      <c r="BM189" s="61" t="str">
        <f t="shared" si="109"/>
        <v>0</v>
      </c>
      <c r="BN189" s="20">
        <v>0.6</v>
      </c>
      <c r="BO189" s="20">
        <f t="shared" si="124"/>
        <v>291.31799999999998</v>
      </c>
      <c r="BP189" s="20">
        <f t="shared" si="125"/>
        <v>-109.26080000000002</v>
      </c>
      <c r="BQ189" s="20">
        <f t="shared" si="126"/>
        <v>182.05719999999997</v>
      </c>
      <c r="BR189" s="20"/>
      <c r="BS189" s="20">
        <f t="shared" si="127"/>
        <v>182.05719999999997</v>
      </c>
      <c r="BT189" s="61">
        <f t="shared" si="131"/>
        <v>0</v>
      </c>
      <c r="BU189" s="61">
        <f t="shared" si="128"/>
        <v>182.05719999999997</v>
      </c>
      <c r="BV189" s="61" t="str">
        <f t="shared" si="132"/>
        <v>0</v>
      </c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61" t="str">
        <f t="shared" si="110"/>
        <v>0</v>
      </c>
      <c r="CL189" s="61" t="str">
        <f t="shared" si="111"/>
        <v>0</v>
      </c>
      <c r="CM189" s="20"/>
      <c r="CN189" s="20"/>
      <c r="CO189" s="20"/>
      <c r="CP189" s="20"/>
      <c r="CQ189" s="61" t="str">
        <f t="shared" si="112"/>
        <v>0</v>
      </c>
      <c r="CR189" s="24">
        <f t="shared" si="129"/>
        <v>1.8800000000000003</v>
      </c>
      <c r="CS189" s="24">
        <v>2.73</v>
      </c>
      <c r="CT189" s="71">
        <f t="shared" si="130"/>
        <v>45.212765957446777</v>
      </c>
    </row>
    <row r="190" spans="1:98" ht="25.5" x14ac:dyDescent="0.25">
      <c r="A190" s="14">
        <v>90</v>
      </c>
      <c r="B190" s="15" t="s">
        <v>196</v>
      </c>
      <c r="C190" s="16">
        <v>2</v>
      </c>
      <c r="D190" s="21">
        <v>218.4</v>
      </c>
      <c r="E190" s="21"/>
      <c r="F190" s="18"/>
      <c r="G190" s="18"/>
      <c r="H190" s="18"/>
      <c r="I190" s="18"/>
      <c r="J190" s="61" t="str">
        <f t="shared" si="133"/>
        <v>0</v>
      </c>
      <c r="K190" s="61" t="str">
        <f t="shared" si="134"/>
        <v>0</v>
      </c>
      <c r="L190" s="18"/>
      <c r="M190" s="18"/>
      <c r="N190" s="18"/>
      <c r="O190" s="18"/>
      <c r="P190" s="61" t="str">
        <f t="shared" si="94"/>
        <v>0</v>
      </c>
      <c r="Q190" s="61" t="str">
        <f t="shared" si="95"/>
        <v>0</v>
      </c>
      <c r="R190" s="20">
        <v>0.39</v>
      </c>
      <c r="S190" s="20">
        <f t="shared" si="113"/>
        <v>85.176000000000002</v>
      </c>
      <c r="T190" s="24" t="e">
        <f t="shared" si="114"/>
        <v>#REF!</v>
      </c>
      <c r="U190" s="24"/>
      <c r="V190" s="61" t="e">
        <f t="shared" si="96"/>
        <v>#REF!</v>
      </c>
      <c r="W190" s="61" t="e">
        <f t="shared" si="97"/>
        <v>#REF!</v>
      </c>
      <c r="X190" s="53"/>
      <c r="Y190" s="20"/>
      <c r="Z190" s="20"/>
      <c r="AA190" s="20"/>
      <c r="AB190" s="61" t="str">
        <f t="shared" si="98"/>
        <v>0</v>
      </c>
      <c r="AC190" s="61" t="str">
        <f t="shared" si="99"/>
        <v>0</v>
      </c>
      <c r="AD190" s="20">
        <v>0.23</v>
      </c>
      <c r="AE190" s="20">
        <f t="shared" si="115"/>
        <v>50.232000000000006</v>
      </c>
      <c r="AF190" s="24" t="e">
        <f t="shared" si="116"/>
        <v>#REF!</v>
      </c>
      <c r="AG190" s="24"/>
      <c r="AH190" s="61" t="e">
        <f t="shared" si="100"/>
        <v>#REF!</v>
      </c>
      <c r="AI190" s="61" t="e">
        <f t="shared" si="101"/>
        <v>#REF!</v>
      </c>
      <c r="AJ190" s="20">
        <v>0.08</v>
      </c>
      <c r="AK190" s="20">
        <f t="shared" si="117"/>
        <v>17.472000000000001</v>
      </c>
      <c r="AL190" s="24"/>
      <c r="AM190" s="20"/>
      <c r="AN190" s="61">
        <f t="shared" si="102"/>
        <v>17.472000000000001</v>
      </c>
      <c r="AO190" s="61" t="str">
        <f t="shared" si="103"/>
        <v>0</v>
      </c>
      <c r="AP190" s="20">
        <v>0.01</v>
      </c>
      <c r="AQ190" s="20">
        <f t="shared" si="118"/>
        <v>2.1840000000000002</v>
      </c>
      <c r="AR190" s="20"/>
      <c r="AS190" s="20"/>
      <c r="AT190" s="61">
        <f t="shared" si="104"/>
        <v>2.1840000000000002</v>
      </c>
      <c r="AU190" s="61" t="str">
        <f t="shared" si="105"/>
        <v>0</v>
      </c>
      <c r="AV190" s="20">
        <v>0.02</v>
      </c>
      <c r="AW190" s="20">
        <f t="shared" si="119"/>
        <v>4.3680000000000003</v>
      </c>
      <c r="AX190" s="24" t="e">
        <f t="shared" si="120"/>
        <v>#REF!</v>
      </c>
      <c r="AY190" s="24"/>
      <c r="AZ190" s="61" t="e">
        <f t="shared" si="121"/>
        <v>#REF!</v>
      </c>
      <c r="BA190" s="61" t="e">
        <f t="shared" si="122"/>
        <v>#REF!</v>
      </c>
      <c r="BB190" s="20">
        <v>0.17</v>
      </c>
      <c r="BC190" s="20">
        <f t="shared" si="123"/>
        <v>37.128</v>
      </c>
      <c r="BD190" s="20">
        <v>87.36</v>
      </c>
      <c r="BE190" s="20"/>
      <c r="BF190" s="61" t="str">
        <f t="shared" si="106"/>
        <v>0</v>
      </c>
      <c r="BG190" s="61">
        <f t="shared" si="107"/>
        <v>-50.231999999999999</v>
      </c>
      <c r="BH190" s="20"/>
      <c r="BI190" s="20"/>
      <c r="BJ190" s="20">
        <v>0</v>
      </c>
      <c r="BK190" s="20"/>
      <c r="BL190" s="61" t="str">
        <f t="shared" si="108"/>
        <v>0</v>
      </c>
      <c r="BM190" s="61" t="str">
        <f t="shared" si="109"/>
        <v>0</v>
      </c>
      <c r="BN190" s="20">
        <v>0.96</v>
      </c>
      <c r="BO190" s="20">
        <f t="shared" si="124"/>
        <v>209.66399999999999</v>
      </c>
      <c r="BP190" s="20">
        <f t="shared" si="125"/>
        <v>-50.231999999999999</v>
      </c>
      <c r="BQ190" s="20">
        <f t="shared" si="126"/>
        <v>159.43199999999999</v>
      </c>
      <c r="BR190" s="20"/>
      <c r="BS190" s="20">
        <f t="shared" si="127"/>
        <v>159.43199999999999</v>
      </c>
      <c r="BT190" s="61">
        <f t="shared" si="131"/>
        <v>0</v>
      </c>
      <c r="BU190" s="61">
        <f t="shared" si="128"/>
        <v>159.43199999999999</v>
      </c>
      <c r="BV190" s="61" t="str">
        <f t="shared" si="132"/>
        <v>0</v>
      </c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61" t="str">
        <f t="shared" si="110"/>
        <v>0</v>
      </c>
      <c r="CL190" s="61" t="str">
        <f t="shared" si="111"/>
        <v>0</v>
      </c>
      <c r="CM190" s="20"/>
      <c r="CN190" s="20"/>
      <c r="CO190" s="20"/>
      <c r="CP190" s="20"/>
      <c r="CQ190" s="61" t="str">
        <f t="shared" si="112"/>
        <v>0</v>
      </c>
      <c r="CR190" s="24">
        <f t="shared" si="129"/>
        <v>1.8599999999999999</v>
      </c>
      <c r="CS190" s="24">
        <v>3.23</v>
      </c>
      <c r="CT190" s="71">
        <f t="shared" si="130"/>
        <v>73.655913978494624</v>
      </c>
    </row>
    <row r="191" spans="1:98" ht="25.5" x14ac:dyDescent="0.25">
      <c r="A191" s="14">
        <v>91</v>
      </c>
      <c r="B191" s="15" t="s">
        <v>197</v>
      </c>
      <c r="C191" s="16">
        <v>2</v>
      </c>
      <c r="D191" s="21">
        <v>377.93</v>
      </c>
      <c r="E191" s="21"/>
      <c r="F191" s="18"/>
      <c r="G191" s="18"/>
      <c r="H191" s="18"/>
      <c r="I191" s="18"/>
      <c r="J191" s="61" t="str">
        <f t="shared" si="133"/>
        <v>0</v>
      </c>
      <c r="K191" s="61" t="str">
        <f t="shared" si="134"/>
        <v>0</v>
      </c>
      <c r="L191" s="18"/>
      <c r="M191" s="18"/>
      <c r="N191" s="18"/>
      <c r="O191" s="18"/>
      <c r="P191" s="61" t="str">
        <f t="shared" si="94"/>
        <v>0</v>
      </c>
      <c r="Q191" s="61" t="str">
        <f t="shared" si="95"/>
        <v>0</v>
      </c>
      <c r="R191" s="20">
        <v>0.39</v>
      </c>
      <c r="S191" s="20">
        <f t="shared" si="113"/>
        <v>147.39270000000002</v>
      </c>
      <c r="T191" s="24" t="e">
        <f t="shared" si="114"/>
        <v>#REF!</v>
      </c>
      <c r="U191" s="24"/>
      <c r="V191" s="61" t="e">
        <f t="shared" si="96"/>
        <v>#REF!</v>
      </c>
      <c r="W191" s="61" t="e">
        <f t="shared" si="97"/>
        <v>#REF!</v>
      </c>
      <c r="X191" s="53"/>
      <c r="Y191" s="20"/>
      <c r="Z191" s="20"/>
      <c r="AA191" s="20"/>
      <c r="AB191" s="61" t="str">
        <f t="shared" si="98"/>
        <v>0</v>
      </c>
      <c r="AC191" s="61" t="str">
        <f t="shared" si="99"/>
        <v>0</v>
      </c>
      <c r="AD191" s="20">
        <v>0.35</v>
      </c>
      <c r="AE191" s="20">
        <f t="shared" si="115"/>
        <v>132.27549999999999</v>
      </c>
      <c r="AF191" s="24" t="e">
        <f t="shared" si="116"/>
        <v>#REF!</v>
      </c>
      <c r="AG191" s="24"/>
      <c r="AH191" s="61" t="e">
        <f t="shared" si="100"/>
        <v>#REF!</v>
      </c>
      <c r="AI191" s="61" t="e">
        <f t="shared" si="101"/>
        <v>#REF!</v>
      </c>
      <c r="AJ191" s="20">
        <v>0.06</v>
      </c>
      <c r="AK191" s="20">
        <f t="shared" si="117"/>
        <v>22.675799999999999</v>
      </c>
      <c r="AL191" s="24"/>
      <c r="AM191" s="20"/>
      <c r="AN191" s="61">
        <f t="shared" si="102"/>
        <v>22.675799999999999</v>
      </c>
      <c r="AO191" s="61" t="str">
        <f t="shared" si="103"/>
        <v>0</v>
      </c>
      <c r="AP191" s="20">
        <v>0.01</v>
      </c>
      <c r="AQ191" s="20">
        <f t="shared" si="118"/>
        <v>3.7793000000000001</v>
      </c>
      <c r="AR191" s="20"/>
      <c r="AS191" s="20"/>
      <c r="AT191" s="61">
        <f t="shared" si="104"/>
        <v>3.7793000000000001</v>
      </c>
      <c r="AU191" s="61" t="str">
        <f t="shared" si="105"/>
        <v>0</v>
      </c>
      <c r="AV191" s="20">
        <v>0.02</v>
      </c>
      <c r="AW191" s="20">
        <f t="shared" si="119"/>
        <v>7.5586000000000002</v>
      </c>
      <c r="AX191" s="24" t="e">
        <f t="shared" si="120"/>
        <v>#REF!</v>
      </c>
      <c r="AY191" s="24"/>
      <c r="AZ191" s="61" t="e">
        <f t="shared" si="121"/>
        <v>#REF!</v>
      </c>
      <c r="BA191" s="61" t="e">
        <f t="shared" si="122"/>
        <v>#REF!</v>
      </c>
      <c r="BB191" s="20">
        <v>0.1</v>
      </c>
      <c r="BC191" s="20">
        <f t="shared" si="123"/>
        <v>37.792999999999999</v>
      </c>
      <c r="BD191" s="20">
        <v>1.68</v>
      </c>
      <c r="BE191" s="20"/>
      <c r="BF191" s="61">
        <f t="shared" si="106"/>
        <v>36.113</v>
      </c>
      <c r="BG191" s="61" t="str">
        <f t="shared" si="107"/>
        <v>0</v>
      </c>
      <c r="BH191" s="20"/>
      <c r="BI191" s="20"/>
      <c r="BJ191" s="20">
        <v>0</v>
      </c>
      <c r="BK191" s="20"/>
      <c r="BL191" s="61" t="str">
        <f t="shared" si="108"/>
        <v>0</v>
      </c>
      <c r="BM191" s="61" t="str">
        <f t="shared" si="109"/>
        <v>0</v>
      </c>
      <c r="BN191" s="20">
        <v>0.97</v>
      </c>
      <c r="BO191" s="20">
        <f t="shared" si="124"/>
        <v>366.59210000000002</v>
      </c>
      <c r="BP191" s="20">
        <f t="shared" si="125"/>
        <v>36.113</v>
      </c>
      <c r="BQ191" s="20">
        <f t="shared" si="126"/>
        <v>402.70510000000002</v>
      </c>
      <c r="BR191" s="20"/>
      <c r="BS191" s="20">
        <f t="shared" si="127"/>
        <v>402.70510000000002</v>
      </c>
      <c r="BT191" s="61">
        <f t="shared" si="131"/>
        <v>0</v>
      </c>
      <c r="BU191" s="61">
        <f t="shared" si="128"/>
        <v>402.70510000000002</v>
      </c>
      <c r="BV191" s="61" t="str">
        <f t="shared" si="132"/>
        <v>0</v>
      </c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61" t="str">
        <f t="shared" si="110"/>
        <v>0</v>
      </c>
      <c r="CL191" s="61" t="str">
        <f t="shared" si="111"/>
        <v>0</v>
      </c>
      <c r="CM191" s="20"/>
      <c r="CN191" s="20"/>
      <c r="CO191" s="20"/>
      <c r="CP191" s="20"/>
      <c r="CQ191" s="61" t="str">
        <f t="shared" si="112"/>
        <v>0</v>
      </c>
      <c r="CR191" s="24">
        <f t="shared" si="129"/>
        <v>1.9</v>
      </c>
      <c r="CS191" s="24">
        <v>2.62</v>
      </c>
      <c r="CT191" s="71">
        <f t="shared" si="130"/>
        <v>37.89473684210526</v>
      </c>
    </row>
    <row r="192" spans="1:98" ht="25.5" x14ac:dyDescent="0.25">
      <c r="A192" s="14">
        <v>92</v>
      </c>
      <c r="B192" s="15" t="s">
        <v>198</v>
      </c>
      <c r="C192" s="16">
        <v>2</v>
      </c>
      <c r="D192" s="21">
        <v>354</v>
      </c>
      <c r="E192" s="21"/>
      <c r="F192" s="18"/>
      <c r="G192" s="18"/>
      <c r="H192" s="18"/>
      <c r="I192" s="18"/>
      <c r="J192" s="61" t="str">
        <f t="shared" si="133"/>
        <v>0</v>
      </c>
      <c r="K192" s="61" t="str">
        <f t="shared" si="134"/>
        <v>0</v>
      </c>
      <c r="L192" s="18"/>
      <c r="M192" s="18"/>
      <c r="N192" s="18"/>
      <c r="O192" s="18"/>
      <c r="P192" s="61" t="str">
        <f t="shared" si="94"/>
        <v>0</v>
      </c>
      <c r="Q192" s="61" t="str">
        <f t="shared" si="95"/>
        <v>0</v>
      </c>
      <c r="R192" s="20">
        <v>0.31</v>
      </c>
      <c r="S192" s="20">
        <f t="shared" si="113"/>
        <v>109.74</v>
      </c>
      <c r="T192" s="24" t="e">
        <f t="shared" si="114"/>
        <v>#REF!</v>
      </c>
      <c r="U192" s="24"/>
      <c r="V192" s="61" t="e">
        <f t="shared" si="96"/>
        <v>#REF!</v>
      </c>
      <c r="W192" s="61" t="e">
        <f t="shared" si="97"/>
        <v>#REF!</v>
      </c>
      <c r="X192" s="53"/>
      <c r="Y192" s="20"/>
      <c r="Z192" s="20"/>
      <c r="AA192" s="20"/>
      <c r="AB192" s="61" t="str">
        <f t="shared" si="98"/>
        <v>0</v>
      </c>
      <c r="AC192" s="61" t="str">
        <f t="shared" si="99"/>
        <v>0</v>
      </c>
      <c r="AD192" s="20">
        <v>0.32</v>
      </c>
      <c r="AE192" s="20">
        <f t="shared" si="115"/>
        <v>113.28</v>
      </c>
      <c r="AF192" s="24" t="e">
        <f t="shared" si="116"/>
        <v>#REF!</v>
      </c>
      <c r="AG192" s="24"/>
      <c r="AH192" s="61" t="e">
        <f t="shared" si="100"/>
        <v>#REF!</v>
      </c>
      <c r="AI192" s="61" t="e">
        <f t="shared" si="101"/>
        <v>#REF!</v>
      </c>
      <c r="AJ192" s="20">
        <v>0.08</v>
      </c>
      <c r="AK192" s="20">
        <f t="shared" si="117"/>
        <v>28.32</v>
      </c>
      <c r="AL192" s="24"/>
      <c r="AM192" s="20"/>
      <c r="AN192" s="61">
        <f t="shared" si="102"/>
        <v>28.32</v>
      </c>
      <c r="AO192" s="61" t="str">
        <f t="shared" si="103"/>
        <v>0</v>
      </c>
      <c r="AP192" s="20">
        <v>0.01</v>
      </c>
      <c r="AQ192" s="20">
        <f t="shared" si="118"/>
        <v>3.54</v>
      </c>
      <c r="AR192" s="20"/>
      <c r="AS192" s="20"/>
      <c r="AT192" s="61">
        <f t="shared" si="104"/>
        <v>3.54</v>
      </c>
      <c r="AU192" s="61" t="str">
        <f t="shared" si="105"/>
        <v>0</v>
      </c>
      <c r="AV192" s="20">
        <v>0.02</v>
      </c>
      <c r="AW192" s="20">
        <f t="shared" si="119"/>
        <v>7.08</v>
      </c>
      <c r="AX192" s="24" t="e">
        <f t="shared" si="120"/>
        <v>#REF!</v>
      </c>
      <c r="AY192" s="24"/>
      <c r="AZ192" s="61" t="e">
        <f t="shared" si="121"/>
        <v>#REF!</v>
      </c>
      <c r="BA192" s="61" t="e">
        <f t="shared" si="122"/>
        <v>#REF!</v>
      </c>
      <c r="BB192" s="20">
        <v>0.18</v>
      </c>
      <c r="BC192" s="20">
        <f t="shared" si="123"/>
        <v>63.72</v>
      </c>
      <c r="BD192" s="20">
        <v>1.68</v>
      </c>
      <c r="BE192" s="20"/>
      <c r="BF192" s="61">
        <f t="shared" si="106"/>
        <v>62.04</v>
      </c>
      <c r="BG192" s="61" t="str">
        <f t="shared" si="107"/>
        <v>0</v>
      </c>
      <c r="BH192" s="20"/>
      <c r="BI192" s="20"/>
      <c r="BJ192" s="20">
        <v>0</v>
      </c>
      <c r="BK192" s="20"/>
      <c r="BL192" s="61" t="str">
        <f t="shared" si="108"/>
        <v>0</v>
      </c>
      <c r="BM192" s="61" t="str">
        <f t="shared" si="109"/>
        <v>0</v>
      </c>
      <c r="BN192" s="20">
        <v>0.91</v>
      </c>
      <c r="BO192" s="20">
        <f t="shared" si="124"/>
        <v>322.14</v>
      </c>
      <c r="BP192" s="20">
        <f t="shared" si="125"/>
        <v>62.04</v>
      </c>
      <c r="BQ192" s="20">
        <f t="shared" si="126"/>
        <v>384.18</v>
      </c>
      <c r="BR192" s="20"/>
      <c r="BS192" s="20">
        <f t="shared" si="127"/>
        <v>384.18</v>
      </c>
      <c r="BT192" s="61">
        <f t="shared" si="131"/>
        <v>0</v>
      </c>
      <c r="BU192" s="61">
        <f t="shared" si="128"/>
        <v>384.18</v>
      </c>
      <c r="BV192" s="61" t="str">
        <f t="shared" si="132"/>
        <v>0</v>
      </c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61" t="str">
        <f t="shared" si="110"/>
        <v>0</v>
      </c>
      <c r="CL192" s="61" t="str">
        <f t="shared" si="111"/>
        <v>0</v>
      </c>
      <c r="CM192" s="20"/>
      <c r="CN192" s="20"/>
      <c r="CO192" s="20"/>
      <c r="CP192" s="20"/>
      <c r="CQ192" s="61" t="str">
        <f t="shared" si="112"/>
        <v>0</v>
      </c>
      <c r="CR192" s="24">
        <f t="shared" si="129"/>
        <v>1.83</v>
      </c>
      <c r="CS192" s="24">
        <v>1.67</v>
      </c>
      <c r="CT192" s="71">
        <f t="shared" si="130"/>
        <v>-8.7431693989071135</v>
      </c>
    </row>
    <row r="193" spans="1:98" ht="24" customHeight="1" x14ac:dyDescent="0.25">
      <c r="A193" s="14">
        <v>93</v>
      </c>
      <c r="B193" s="15" t="s">
        <v>199</v>
      </c>
      <c r="C193" s="16">
        <v>2</v>
      </c>
      <c r="D193" s="21">
        <v>240.76</v>
      </c>
      <c r="E193" s="21"/>
      <c r="F193" s="18"/>
      <c r="G193" s="18"/>
      <c r="H193" s="18"/>
      <c r="I193" s="18"/>
      <c r="J193" s="61" t="str">
        <f t="shared" si="133"/>
        <v>0</v>
      </c>
      <c r="K193" s="61" t="str">
        <f t="shared" si="134"/>
        <v>0</v>
      </c>
      <c r="L193" s="18"/>
      <c r="M193" s="18"/>
      <c r="N193" s="18"/>
      <c r="O193" s="18"/>
      <c r="P193" s="61" t="str">
        <f t="shared" si="94"/>
        <v>0</v>
      </c>
      <c r="Q193" s="61" t="str">
        <f t="shared" si="95"/>
        <v>0</v>
      </c>
      <c r="R193" s="20">
        <v>0.41</v>
      </c>
      <c r="S193" s="20">
        <f t="shared" si="113"/>
        <v>98.71159999999999</v>
      </c>
      <c r="T193" s="24" t="e">
        <f t="shared" si="114"/>
        <v>#REF!</v>
      </c>
      <c r="U193" s="24"/>
      <c r="V193" s="61" t="e">
        <f t="shared" si="96"/>
        <v>#REF!</v>
      </c>
      <c r="W193" s="61" t="e">
        <f t="shared" si="97"/>
        <v>#REF!</v>
      </c>
      <c r="X193" s="53"/>
      <c r="Y193" s="20"/>
      <c r="Z193" s="20"/>
      <c r="AA193" s="20"/>
      <c r="AB193" s="61" t="str">
        <f t="shared" si="98"/>
        <v>0</v>
      </c>
      <c r="AC193" s="61" t="str">
        <f t="shared" si="99"/>
        <v>0</v>
      </c>
      <c r="AD193" s="20">
        <v>0.26</v>
      </c>
      <c r="AE193" s="20">
        <f t="shared" si="115"/>
        <v>62.5976</v>
      </c>
      <c r="AF193" s="24" t="e">
        <f t="shared" si="116"/>
        <v>#REF!</v>
      </c>
      <c r="AG193" s="24"/>
      <c r="AH193" s="61" t="e">
        <f t="shared" si="100"/>
        <v>#REF!</v>
      </c>
      <c r="AI193" s="61" t="e">
        <f t="shared" si="101"/>
        <v>#REF!</v>
      </c>
      <c r="AJ193" s="20">
        <v>0.06</v>
      </c>
      <c r="AK193" s="20">
        <f t="shared" si="117"/>
        <v>14.445599999999999</v>
      </c>
      <c r="AL193" s="24"/>
      <c r="AM193" s="20"/>
      <c r="AN193" s="61">
        <f t="shared" si="102"/>
        <v>14.445599999999999</v>
      </c>
      <c r="AO193" s="61" t="str">
        <f t="shared" si="103"/>
        <v>0</v>
      </c>
      <c r="AP193" s="20">
        <v>0.01</v>
      </c>
      <c r="AQ193" s="20">
        <f t="shared" si="118"/>
        <v>2.4076</v>
      </c>
      <c r="AR193" s="20"/>
      <c r="AS193" s="20"/>
      <c r="AT193" s="61">
        <f t="shared" si="104"/>
        <v>2.4076</v>
      </c>
      <c r="AU193" s="61" t="str">
        <f t="shared" si="105"/>
        <v>0</v>
      </c>
      <c r="AV193" s="20">
        <v>0.04</v>
      </c>
      <c r="AW193" s="20">
        <f t="shared" si="119"/>
        <v>9.6303999999999998</v>
      </c>
      <c r="AX193" s="24" t="e">
        <f t="shared" si="120"/>
        <v>#REF!</v>
      </c>
      <c r="AY193" s="24"/>
      <c r="AZ193" s="61" t="e">
        <f t="shared" si="121"/>
        <v>#REF!</v>
      </c>
      <c r="BA193" s="61" t="e">
        <f t="shared" si="122"/>
        <v>#REF!</v>
      </c>
      <c r="BB193" s="20">
        <v>0</v>
      </c>
      <c r="BC193" s="20">
        <f t="shared" si="123"/>
        <v>0</v>
      </c>
      <c r="BD193" s="20">
        <v>0</v>
      </c>
      <c r="BE193" s="20"/>
      <c r="BF193" s="61" t="str">
        <f t="shared" si="106"/>
        <v>0</v>
      </c>
      <c r="BG193" s="61" t="str">
        <f t="shared" si="107"/>
        <v>0</v>
      </c>
      <c r="BH193" s="20"/>
      <c r="BI193" s="20"/>
      <c r="BJ193" s="20">
        <v>0</v>
      </c>
      <c r="BK193" s="20"/>
      <c r="BL193" s="61" t="str">
        <f t="shared" si="108"/>
        <v>0</v>
      </c>
      <c r="BM193" s="61" t="str">
        <f t="shared" si="109"/>
        <v>0</v>
      </c>
      <c r="BN193" s="20">
        <v>1.03</v>
      </c>
      <c r="BO193" s="20">
        <f t="shared" si="124"/>
        <v>247.9828</v>
      </c>
      <c r="BP193" s="20">
        <f t="shared" si="125"/>
        <v>0</v>
      </c>
      <c r="BQ193" s="20">
        <f t="shared" si="126"/>
        <v>247.9828</v>
      </c>
      <c r="BR193" s="20"/>
      <c r="BS193" s="20">
        <f t="shared" si="127"/>
        <v>247.9828</v>
      </c>
      <c r="BT193" s="61">
        <f t="shared" si="131"/>
        <v>0</v>
      </c>
      <c r="BU193" s="61">
        <f t="shared" si="128"/>
        <v>247.9828</v>
      </c>
      <c r="BV193" s="61" t="str">
        <f t="shared" si="132"/>
        <v>0</v>
      </c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61" t="str">
        <f t="shared" si="110"/>
        <v>0</v>
      </c>
      <c r="CL193" s="61" t="str">
        <f t="shared" si="111"/>
        <v>0</v>
      </c>
      <c r="CM193" s="20"/>
      <c r="CN193" s="20"/>
      <c r="CO193" s="20"/>
      <c r="CP193" s="20"/>
      <c r="CQ193" s="61" t="str">
        <f t="shared" si="112"/>
        <v>0</v>
      </c>
      <c r="CR193" s="24">
        <f t="shared" si="129"/>
        <v>1.81</v>
      </c>
      <c r="CS193" s="24">
        <v>2.74</v>
      </c>
      <c r="CT193" s="71">
        <f t="shared" si="130"/>
        <v>51.381215469613267</v>
      </c>
    </row>
    <row r="194" spans="1:98" ht="25.5" x14ac:dyDescent="0.25">
      <c r="A194" s="14">
        <v>94</v>
      </c>
      <c r="B194" s="15" t="s">
        <v>200</v>
      </c>
      <c r="C194" s="16">
        <v>2</v>
      </c>
      <c r="D194" s="21">
        <v>304.8</v>
      </c>
      <c r="E194" s="21"/>
      <c r="F194" s="18"/>
      <c r="G194" s="18"/>
      <c r="H194" s="18"/>
      <c r="I194" s="18"/>
      <c r="J194" s="61" t="str">
        <f t="shared" si="133"/>
        <v>0</v>
      </c>
      <c r="K194" s="61" t="str">
        <f t="shared" si="134"/>
        <v>0</v>
      </c>
      <c r="L194" s="18"/>
      <c r="M194" s="18"/>
      <c r="N194" s="18"/>
      <c r="O194" s="18"/>
      <c r="P194" s="61" t="str">
        <f t="shared" si="94"/>
        <v>0</v>
      </c>
      <c r="Q194" s="61" t="str">
        <f t="shared" si="95"/>
        <v>0</v>
      </c>
      <c r="R194" s="20">
        <v>0.39</v>
      </c>
      <c r="S194" s="20">
        <f t="shared" si="113"/>
        <v>118.87200000000001</v>
      </c>
      <c r="T194" s="24" t="e">
        <f t="shared" si="114"/>
        <v>#REF!</v>
      </c>
      <c r="U194" s="24"/>
      <c r="V194" s="61" t="e">
        <f t="shared" si="96"/>
        <v>#REF!</v>
      </c>
      <c r="W194" s="61" t="e">
        <f t="shared" si="97"/>
        <v>#REF!</v>
      </c>
      <c r="X194" s="53"/>
      <c r="Y194" s="20"/>
      <c r="Z194" s="20"/>
      <c r="AA194" s="20"/>
      <c r="AB194" s="61" t="str">
        <f t="shared" si="98"/>
        <v>0</v>
      </c>
      <c r="AC194" s="61" t="str">
        <f t="shared" si="99"/>
        <v>0</v>
      </c>
      <c r="AD194" s="20">
        <v>0.28999999999999998</v>
      </c>
      <c r="AE194" s="20">
        <f t="shared" si="115"/>
        <v>88.391999999999996</v>
      </c>
      <c r="AF194" s="24" t="e">
        <f t="shared" si="116"/>
        <v>#REF!</v>
      </c>
      <c r="AG194" s="24"/>
      <c r="AH194" s="61" t="e">
        <f t="shared" si="100"/>
        <v>#REF!</v>
      </c>
      <c r="AI194" s="61" t="e">
        <f t="shared" si="101"/>
        <v>#REF!</v>
      </c>
      <c r="AJ194" s="20">
        <v>0.02</v>
      </c>
      <c r="AK194" s="20">
        <f t="shared" si="117"/>
        <v>6.0960000000000001</v>
      </c>
      <c r="AL194" s="24"/>
      <c r="AM194" s="20"/>
      <c r="AN194" s="61">
        <f t="shared" si="102"/>
        <v>6.0960000000000001</v>
      </c>
      <c r="AO194" s="61" t="str">
        <f t="shared" si="103"/>
        <v>0</v>
      </c>
      <c r="AP194" s="20">
        <v>0.01</v>
      </c>
      <c r="AQ194" s="20">
        <f t="shared" si="118"/>
        <v>3.048</v>
      </c>
      <c r="AR194" s="20"/>
      <c r="AS194" s="20"/>
      <c r="AT194" s="61">
        <f t="shared" si="104"/>
        <v>3.048</v>
      </c>
      <c r="AU194" s="61" t="str">
        <f t="shared" si="105"/>
        <v>0</v>
      </c>
      <c r="AV194" s="20">
        <v>0.04</v>
      </c>
      <c r="AW194" s="20">
        <f t="shared" si="119"/>
        <v>12.192</v>
      </c>
      <c r="AX194" s="24" t="e">
        <f t="shared" si="120"/>
        <v>#REF!</v>
      </c>
      <c r="AY194" s="24"/>
      <c r="AZ194" s="61" t="e">
        <f t="shared" si="121"/>
        <v>#REF!</v>
      </c>
      <c r="BA194" s="61" t="e">
        <f t="shared" si="122"/>
        <v>#REF!</v>
      </c>
      <c r="BB194" s="20">
        <v>0.02</v>
      </c>
      <c r="BC194" s="20">
        <f t="shared" si="123"/>
        <v>6.0960000000000001</v>
      </c>
      <c r="BD194" s="20">
        <v>0</v>
      </c>
      <c r="BE194" s="20"/>
      <c r="BF194" s="61">
        <f t="shared" si="106"/>
        <v>6.0960000000000001</v>
      </c>
      <c r="BG194" s="61" t="str">
        <f t="shared" si="107"/>
        <v>0</v>
      </c>
      <c r="BH194" s="20"/>
      <c r="BI194" s="20"/>
      <c r="BJ194" s="20">
        <v>0</v>
      </c>
      <c r="BK194" s="20"/>
      <c r="BL194" s="61" t="str">
        <f t="shared" si="108"/>
        <v>0</v>
      </c>
      <c r="BM194" s="61" t="str">
        <f t="shared" si="109"/>
        <v>0</v>
      </c>
      <c r="BN194" s="20">
        <v>1.03</v>
      </c>
      <c r="BO194" s="20">
        <f t="shared" si="124"/>
        <v>313.94400000000002</v>
      </c>
      <c r="BP194" s="20">
        <f t="shared" si="125"/>
        <v>6.0960000000000001</v>
      </c>
      <c r="BQ194" s="20">
        <f t="shared" si="126"/>
        <v>320.04000000000002</v>
      </c>
      <c r="BR194" s="20"/>
      <c r="BS194" s="20">
        <f t="shared" si="127"/>
        <v>320.04000000000002</v>
      </c>
      <c r="BT194" s="61">
        <f t="shared" si="131"/>
        <v>0</v>
      </c>
      <c r="BU194" s="61">
        <f t="shared" si="128"/>
        <v>320.04000000000002</v>
      </c>
      <c r="BV194" s="61" t="str">
        <f t="shared" si="132"/>
        <v>0</v>
      </c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61" t="str">
        <f t="shared" si="110"/>
        <v>0</v>
      </c>
      <c r="CL194" s="61" t="str">
        <f t="shared" si="111"/>
        <v>0</v>
      </c>
      <c r="CM194" s="20"/>
      <c r="CN194" s="20"/>
      <c r="CO194" s="20"/>
      <c r="CP194" s="20"/>
      <c r="CQ194" s="61" t="str">
        <f t="shared" si="112"/>
        <v>0</v>
      </c>
      <c r="CR194" s="24">
        <f t="shared" si="129"/>
        <v>1.8</v>
      </c>
      <c r="CS194" s="24">
        <v>5.27</v>
      </c>
      <c r="CT194" s="71">
        <f t="shared" si="130"/>
        <v>192.77777777777777</v>
      </c>
    </row>
    <row r="195" spans="1:98" ht="24" customHeight="1" x14ac:dyDescent="0.25">
      <c r="A195" s="14">
        <v>95</v>
      </c>
      <c r="B195" s="15" t="s">
        <v>201</v>
      </c>
      <c r="C195" s="16">
        <v>2</v>
      </c>
      <c r="D195" s="21">
        <v>385.56</v>
      </c>
      <c r="E195" s="21"/>
      <c r="F195" s="18"/>
      <c r="G195" s="18"/>
      <c r="H195" s="18"/>
      <c r="I195" s="18"/>
      <c r="J195" s="61" t="str">
        <f t="shared" si="133"/>
        <v>0</v>
      </c>
      <c r="K195" s="61" t="str">
        <f t="shared" si="134"/>
        <v>0</v>
      </c>
      <c r="L195" s="18"/>
      <c r="M195" s="18"/>
      <c r="N195" s="18"/>
      <c r="O195" s="18"/>
      <c r="P195" s="61" t="str">
        <f t="shared" si="94"/>
        <v>0</v>
      </c>
      <c r="Q195" s="61" t="str">
        <f t="shared" si="95"/>
        <v>0</v>
      </c>
      <c r="R195" s="20">
        <v>0.37</v>
      </c>
      <c r="S195" s="20">
        <f t="shared" si="113"/>
        <v>142.65719999999999</v>
      </c>
      <c r="T195" s="24" t="e">
        <f t="shared" si="114"/>
        <v>#REF!</v>
      </c>
      <c r="U195" s="24"/>
      <c r="V195" s="61" t="e">
        <f t="shared" si="96"/>
        <v>#REF!</v>
      </c>
      <c r="W195" s="61" t="e">
        <f t="shared" si="97"/>
        <v>#REF!</v>
      </c>
      <c r="X195" s="53"/>
      <c r="Y195" s="20"/>
      <c r="Z195" s="20"/>
      <c r="AA195" s="20"/>
      <c r="AB195" s="61" t="str">
        <f t="shared" si="98"/>
        <v>0</v>
      </c>
      <c r="AC195" s="61" t="str">
        <f t="shared" si="99"/>
        <v>0</v>
      </c>
      <c r="AD195" s="20">
        <v>0.26</v>
      </c>
      <c r="AE195" s="20">
        <f t="shared" si="115"/>
        <v>100.24560000000001</v>
      </c>
      <c r="AF195" s="24" t="e">
        <f t="shared" si="116"/>
        <v>#REF!</v>
      </c>
      <c r="AG195" s="24"/>
      <c r="AH195" s="61" t="e">
        <f t="shared" si="100"/>
        <v>#REF!</v>
      </c>
      <c r="AI195" s="61" t="e">
        <f t="shared" si="101"/>
        <v>#REF!</v>
      </c>
      <c r="AJ195" s="20">
        <v>0.02</v>
      </c>
      <c r="AK195" s="20">
        <f t="shared" si="117"/>
        <v>7.7111999999999998</v>
      </c>
      <c r="AL195" s="24"/>
      <c r="AM195" s="20"/>
      <c r="AN195" s="61">
        <f t="shared" si="102"/>
        <v>7.7111999999999998</v>
      </c>
      <c r="AO195" s="61" t="str">
        <f t="shared" si="103"/>
        <v>0</v>
      </c>
      <c r="AP195" s="20">
        <v>0.01</v>
      </c>
      <c r="AQ195" s="20">
        <f t="shared" si="118"/>
        <v>3.8555999999999999</v>
      </c>
      <c r="AR195" s="20"/>
      <c r="AS195" s="20"/>
      <c r="AT195" s="61">
        <f t="shared" si="104"/>
        <v>3.8555999999999999</v>
      </c>
      <c r="AU195" s="61" t="str">
        <f t="shared" si="105"/>
        <v>0</v>
      </c>
      <c r="AV195" s="20">
        <v>0.03</v>
      </c>
      <c r="AW195" s="20">
        <f t="shared" si="119"/>
        <v>11.566799999999999</v>
      </c>
      <c r="AX195" s="24" t="e">
        <f t="shared" si="120"/>
        <v>#REF!</v>
      </c>
      <c r="AY195" s="24"/>
      <c r="AZ195" s="61" t="e">
        <f t="shared" si="121"/>
        <v>#REF!</v>
      </c>
      <c r="BA195" s="61" t="e">
        <f t="shared" si="122"/>
        <v>#REF!</v>
      </c>
      <c r="BB195" s="20">
        <v>0.24</v>
      </c>
      <c r="BC195" s="20">
        <f t="shared" si="123"/>
        <v>92.534399999999991</v>
      </c>
      <c r="BD195" s="20">
        <v>1.68</v>
      </c>
      <c r="BE195" s="20"/>
      <c r="BF195" s="61">
        <f t="shared" si="106"/>
        <v>90.854399999999984</v>
      </c>
      <c r="BG195" s="61" t="str">
        <f t="shared" si="107"/>
        <v>0</v>
      </c>
      <c r="BH195" s="20"/>
      <c r="BI195" s="20"/>
      <c r="BJ195" s="20">
        <v>0</v>
      </c>
      <c r="BK195" s="20"/>
      <c r="BL195" s="61" t="str">
        <f t="shared" si="108"/>
        <v>0</v>
      </c>
      <c r="BM195" s="61" t="str">
        <f t="shared" si="109"/>
        <v>0</v>
      </c>
      <c r="BN195" s="20">
        <v>1.03</v>
      </c>
      <c r="BO195" s="20">
        <f t="shared" si="124"/>
        <v>397.1268</v>
      </c>
      <c r="BP195" s="20">
        <f t="shared" si="125"/>
        <v>90.854399999999984</v>
      </c>
      <c r="BQ195" s="20">
        <f t="shared" si="126"/>
        <v>487.9812</v>
      </c>
      <c r="BR195" s="20"/>
      <c r="BS195" s="20">
        <f t="shared" si="127"/>
        <v>487.9812</v>
      </c>
      <c r="BT195" s="61">
        <f t="shared" si="131"/>
        <v>8530.6319999999996</v>
      </c>
      <c r="BU195" s="61" t="str">
        <f t="shared" si="128"/>
        <v>0</v>
      </c>
      <c r="BV195" s="61">
        <f t="shared" si="132"/>
        <v>-8042.6507999999994</v>
      </c>
      <c r="BW195" s="20"/>
      <c r="BX195" s="20"/>
      <c r="BY195" s="20"/>
      <c r="BZ195" s="20"/>
      <c r="CA195" s="20"/>
      <c r="CB195" s="20"/>
      <c r="CC195" s="20">
        <f>7108.86*1.2</f>
        <v>8530.6319999999996</v>
      </c>
      <c r="CD195" s="20"/>
      <c r="CE195" s="20"/>
      <c r="CF195" s="20"/>
      <c r="CG195" s="20"/>
      <c r="CH195" s="20"/>
      <c r="CI195" s="20"/>
      <c r="CJ195" s="20"/>
      <c r="CK195" s="61" t="str">
        <f t="shared" si="110"/>
        <v>0</v>
      </c>
      <c r="CL195" s="61" t="str">
        <f t="shared" si="111"/>
        <v>0</v>
      </c>
      <c r="CM195" s="20"/>
      <c r="CN195" s="20"/>
      <c r="CO195" s="20"/>
      <c r="CP195" s="20"/>
      <c r="CQ195" s="61" t="str">
        <f t="shared" si="112"/>
        <v>0</v>
      </c>
      <c r="CR195" s="24">
        <f t="shared" si="129"/>
        <v>1.96</v>
      </c>
      <c r="CS195" s="24">
        <v>3.2</v>
      </c>
      <c r="CT195" s="71">
        <f t="shared" si="130"/>
        <v>63.265306122448976</v>
      </c>
    </row>
    <row r="196" spans="1:98" ht="25.5" x14ac:dyDescent="0.25">
      <c r="A196" s="14">
        <v>96</v>
      </c>
      <c r="B196" s="15" t="s">
        <v>202</v>
      </c>
      <c r="C196" s="16">
        <v>2</v>
      </c>
      <c r="D196" s="21">
        <v>382.3</v>
      </c>
      <c r="E196" s="21"/>
      <c r="F196" s="18"/>
      <c r="G196" s="18"/>
      <c r="H196" s="18"/>
      <c r="I196" s="18"/>
      <c r="J196" s="61" t="str">
        <f t="shared" si="133"/>
        <v>0</v>
      </c>
      <c r="K196" s="61" t="str">
        <f t="shared" si="134"/>
        <v>0</v>
      </c>
      <c r="L196" s="18"/>
      <c r="M196" s="18"/>
      <c r="N196" s="18"/>
      <c r="O196" s="18"/>
      <c r="P196" s="61" t="str">
        <f t="shared" si="94"/>
        <v>0</v>
      </c>
      <c r="Q196" s="61" t="str">
        <f t="shared" si="95"/>
        <v>0</v>
      </c>
      <c r="R196" s="20">
        <v>0.23</v>
      </c>
      <c r="S196" s="20">
        <f t="shared" si="113"/>
        <v>87.929000000000002</v>
      </c>
      <c r="T196" s="24" t="e">
        <f t="shared" si="114"/>
        <v>#REF!</v>
      </c>
      <c r="U196" s="24"/>
      <c r="V196" s="61" t="e">
        <f t="shared" si="96"/>
        <v>#REF!</v>
      </c>
      <c r="W196" s="61" t="e">
        <f t="shared" si="97"/>
        <v>#REF!</v>
      </c>
      <c r="X196" s="53"/>
      <c r="Y196" s="20"/>
      <c r="Z196" s="20"/>
      <c r="AA196" s="20"/>
      <c r="AB196" s="61" t="str">
        <f t="shared" si="98"/>
        <v>0</v>
      </c>
      <c r="AC196" s="61" t="str">
        <f t="shared" si="99"/>
        <v>0</v>
      </c>
      <c r="AD196" s="20">
        <v>0.27</v>
      </c>
      <c r="AE196" s="20">
        <f t="shared" si="115"/>
        <v>103.221</v>
      </c>
      <c r="AF196" s="24" t="e">
        <f t="shared" si="116"/>
        <v>#REF!</v>
      </c>
      <c r="AG196" s="24"/>
      <c r="AH196" s="61" t="e">
        <f t="shared" si="100"/>
        <v>#REF!</v>
      </c>
      <c r="AI196" s="61" t="e">
        <f t="shared" si="101"/>
        <v>#REF!</v>
      </c>
      <c r="AJ196" s="20">
        <v>0.02</v>
      </c>
      <c r="AK196" s="20">
        <f t="shared" si="117"/>
        <v>7.6460000000000008</v>
      </c>
      <c r="AL196" s="24"/>
      <c r="AM196" s="20"/>
      <c r="AN196" s="61">
        <f t="shared" si="102"/>
        <v>7.6460000000000008</v>
      </c>
      <c r="AO196" s="61" t="str">
        <f t="shared" si="103"/>
        <v>0</v>
      </c>
      <c r="AP196" s="20">
        <v>0.01</v>
      </c>
      <c r="AQ196" s="20">
        <f t="shared" si="118"/>
        <v>3.8230000000000004</v>
      </c>
      <c r="AR196" s="20"/>
      <c r="AS196" s="20"/>
      <c r="AT196" s="61">
        <f t="shared" si="104"/>
        <v>3.8230000000000004</v>
      </c>
      <c r="AU196" s="61" t="str">
        <f t="shared" si="105"/>
        <v>0</v>
      </c>
      <c r="AV196" s="20">
        <v>0.01</v>
      </c>
      <c r="AW196" s="20">
        <f t="shared" si="119"/>
        <v>3.8230000000000004</v>
      </c>
      <c r="AX196" s="24" t="e">
        <f t="shared" si="120"/>
        <v>#REF!</v>
      </c>
      <c r="AY196" s="24"/>
      <c r="AZ196" s="61" t="e">
        <f t="shared" si="121"/>
        <v>#REF!</v>
      </c>
      <c r="BA196" s="61" t="e">
        <f t="shared" si="122"/>
        <v>#REF!</v>
      </c>
      <c r="BB196" s="20">
        <v>0.1</v>
      </c>
      <c r="BC196" s="20">
        <f t="shared" si="123"/>
        <v>38.230000000000004</v>
      </c>
      <c r="BD196" s="20">
        <v>1.68</v>
      </c>
      <c r="BE196" s="20"/>
      <c r="BF196" s="61">
        <f t="shared" si="106"/>
        <v>36.550000000000004</v>
      </c>
      <c r="BG196" s="61" t="str">
        <f t="shared" si="107"/>
        <v>0</v>
      </c>
      <c r="BH196" s="20"/>
      <c r="BI196" s="20"/>
      <c r="BJ196" s="20">
        <v>0</v>
      </c>
      <c r="BK196" s="20"/>
      <c r="BL196" s="61" t="str">
        <f t="shared" si="108"/>
        <v>0</v>
      </c>
      <c r="BM196" s="61" t="str">
        <f t="shared" si="109"/>
        <v>0</v>
      </c>
      <c r="BN196" s="20">
        <v>1.24</v>
      </c>
      <c r="BO196" s="20">
        <f t="shared" si="124"/>
        <v>474.05200000000002</v>
      </c>
      <c r="BP196" s="20">
        <f t="shared" si="125"/>
        <v>36.550000000000004</v>
      </c>
      <c r="BQ196" s="20">
        <f t="shared" si="126"/>
        <v>510.60200000000003</v>
      </c>
      <c r="BR196" s="20"/>
      <c r="BS196" s="20">
        <f t="shared" si="127"/>
        <v>510.60200000000003</v>
      </c>
      <c r="BT196" s="61">
        <f t="shared" si="131"/>
        <v>10722.983999999999</v>
      </c>
      <c r="BU196" s="61" t="str">
        <f t="shared" si="128"/>
        <v>0</v>
      </c>
      <c r="BV196" s="61">
        <f t="shared" si="132"/>
        <v>-10212.381999999998</v>
      </c>
      <c r="BW196" s="20"/>
      <c r="BX196" s="20"/>
      <c r="BY196" s="20"/>
      <c r="BZ196" s="20"/>
      <c r="CA196" s="20"/>
      <c r="CB196" s="20"/>
      <c r="CC196" s="20">
        <f>8935.82*1.2</f>
        <v>10722.983999999999</v>
      </c>
      <c r="CD196" s="20"/>
      <c r="CE196" s="20"/>
      <c r="CF196" s="20"/>
      <c r="CG196" s="20"/>
      <c r="CH196" s="20"/>
      <c r="CI196" s="20"/>
      <c r="CJ196" s="20"/>
      <c r="CK196" s="61" t="str">
        <f t="shared" si="110"/>
        <v>0</v>
      </c>
      <c r="CL196" s="61" t="str">
        <f t="shared" si="111"/>
        <v>0</v>
      </c>
      <c r="CM196" s="20"/>
      <c r="CN196" s="20"/>
      <c r="CO196" s="20"/>
      <c r="CP196" s="20"/>
      <c r="CQ196" s="61" t="str">
        <f t="shared" si="112"/>
        <v>0</v>
      </c>
      <c r="CR196" s="24">
        <f t="shared" si="129"/>
        <v>1.88</v>
      </c>
      <c r="CS196" s="24">
        <v>3.43</v>
      </c>
      <c r="CT196" s="71">
        <f t="shared" si="130"/>
        <v>82.446808510638334</v>
      </c>
    </row>
    <row r="197" spans="1:98" ht="15.75" x14ac:dyDescent="0.25">
      <c r="A197" s="14">
        <v>97</v>
      </c>
      <c r="B197" s="15" t="s">
        <v>203</v>
      </c>
      <c r="C197" s="16">
        <v>2</v>
      </c>
      <c r="D197" s="63">
        <v>277.39999999999998</v>
      </c>
      <c r="E197" s="63"/>
      <c r="F197" s="18"/>
      <c r="G197" s="18"/>
      <c r="H197" s="18"/>
      <c r="I197" s="18"/>
      <c r="J197" s="61" t="str">
        <f t="shared" si="133"/>
        <v>0</v>
      </c>
      <c r="K197" s="61" t="str">
        <f t="shared" si="134"/>
        <v>0</v>
      </c>
      <c r="L197" s="18"/>
      <c r="M197" s="18"/>
      <c r="N197" s="18"/>
      <c r="O197" s="18"/>
      <c r="P197" s="61" t="str">
        <f t="shared" si="94"/>
        <v>0</v>
      </c>
      <c r="Q197" s="61" t="str">
        <f t="shared" si="95"/>
        <v>0</v>
      </c>
      <c r="R197" s="20">
        <v>0.28999999999999998</v>
      </c>
      <c r="S197" s="20">
        <f t="shared" si="113"/>
        <v>80.445999999999984</v>
      </c>
      <c r="T197" s="24" t="e">
        <f t="shared" ref="T197:T228" si="135">ROUND(S197*$T$427,5)</f>
        <v>#REF!</v>
      </c>
      <c r="U197" s="24"/>
      <c r="V197" s="61" t="e">
        <f t="shared" si="96"/>
        <v>#REF!</v>
      </c>
      <c r="W197" s="61" t="e">
        <f t="shared" si="97"/>
        <v>#REF!</v>
      </c>
      <c r="X197" s="53"/>
      <c r="Y197" s="20"/>
      <c r="Z197" s="20"/>
      <c r="AA197" s="20"/>
      <c r="AB197" s="61" t="str">
        <f t="shared" si="98"/>
        <v>0</v>
      </c>
      <c r="AC197" s="61" t="str">
        <f t="shared" si="99"/>
        <v>0</v>
      </c>
      <c r="AD197" s="20">
        <v>0.38</v>
      </c>
      <c r="AE197" s="20">
        <f t="shared" si="115"/>
        <v>105.41199999999999</v>
      </c>
      <c r="AF197" s="24" t="e">
        <f t="shared" ref="AF197:AF228" si="136">ROUND(AE197*$AF$427,5)</f>
        <v>#REF!</v>
      </c>
      <c r="AG197" s="24"/>
      <c r="AH197" s="61" t="e">
        <f t="shared" si="100"/>
        <v>#REF!</v>
      </c>
      <c r="AI197" s="61" t="e">
        <f t="shared" si="101"/>
        <v>#REF!</v>
      </c>
      <c r="AJ197" s="20">
        <v>0.05</v>
      </c>
      <c r="AK197" s="20">
        <f t="shared" si="117"/>
        <v>13.87</v>
      </c>
      <c r="AL197" s="24"/>
      <c r="AM197" s="20"/>
      <c r="AN197" s="61">
        <f t="shared" si="102"/>
        <v>13.87</v>
      </c>
      <c r="AO197" s="61" t="str">
        <f t="shared" si="103"/>
        <v>0</v>
      </c>
      <c r="AP197" s="20">
        <v>0.03</v>
      </c>
      <c r="AQ197" s="20">
        <f t="shared" si="118"/>
        <v>8.3219999999999992</v>
      </c>
      <c r="AR197" s="20"/>
      <c r="AS197" s="20"/>
      <c r="AT197" s="61">
        <f t="shared" si="104"/>
        <v>8.3219999999999992</v>
      </c>
      <c r="AU197" s="61" t="str">
        <f t="shared" si="105"/>
        <v>0</v>
      </c>
      <c r="AV197" s="20">
        <v>0.01</v>
      </c>
      <c r="AW197" s="20">
        <f t="shared" si="119"/>
        <v>2.774</v>
      </c>
      <c r="AX197" s="24" t="e">
        <f t="shared" ref="AX197:AX228" si="137">ROUND(AW197*$AX$427,5)</f>
        <v>#REF!</v>
      </c>
      <c r="AY197" s="24"/>
      <c r="AZ197" s="61" t="e">
        <f t="shared" si="121"/>
        <v>#REF!</v>
      </c>
      <c r="BA197" s="61" t="e">
        <f t="shared" si="122"/>
        <v>#REF!</v>
      </c>
      <c r="BB197" s="20">
        <v>0.28000000000000003</v>
      </c>
      <c r="BC197" s="20">
        <f t="shared" si="123"/>
        <v>77.671999999999997</v>
      </c>
      <c r="BD197" s="20">
        <v>3.36</v>
      </c>
      <c r="BE197" s="20"/>
      <c r="BF197" s="61">
        <f t="shared" si="106"/>
        <v>74.311999999999998</v>
      </c>
      <c r="BG197" s="61" t="str">
        <f t="shared" si="107"/>
        <v>0</v>
      </c>
      <c r="BH197" s="20"/>
      <c r="BI197" s="20"/>
      <c r="BJ197" s="20">
        <v>0</v>
      </c>
      <c r="BK197" s="20"/>
      <c r="BL197" s="61" t="str">
        <f t="shared" si="108"/>
        <v>0</v>
      </c>
      <c r="BM197" s="61" t="str">
        <f t="shared" si="109"/>
        <v>0</v>
      </c>
      <c r="BN197" s="20">
        <v>0.83</v>
      </c>
      <c r="BO197" s="20">
        <f t="shared" si="124"/>
        <v>230.24199999999996</v>
      </c>
      <c r="BP197" s="20">
        <f t="shared" si="125"/>
        <v>74.311999999999998</v>
      </c>
      <c r="BQ197" s="20">
        <f t="shared" si="126"/>
        <v>304.55399999999997</v>
      </c>
      <c r="BR197" s="20"/>
      <c r="BS197" s="20">
        <f t="shared" si="127"/>
        <v>304.55399999999997</v>
      </c>
      <c r="BT197" s="61">
        <f t="shared" si="131"/>
        <v>7047.6240000000007</v>
      </c>
      <c r="BU197" s="61" t="str">
        <f t="shared" si="128"/>
        <v>0</v>
      </c>
      <c r="BV197" s="61">
        <f t="shared" si="132"/>
        <v>-6743.0700000000006</v>
      </c>
      <c r="BW197" s="20"/>
      <c r="BX197" s="20"/>
      <c r="BY197" s="20"/>
      <c r="BZ197" s="20"/>
      <c r="CA197" s="20"/>
      <c r="CB197" s="20"/>
      <c r="CC197" s="20">
        <f>5873.02*1.2</f>
        <v>7047.6240000000007</v>
      </c>
      <c r="CD197" s="20"/>
      <c r="CE197" s="20"/>
      <c r="CF197" s="20"/>
      <c r="CG197" s="20"/>
      <c r="CH197" s="20"/>
      <c r="CI197" s="20"/>
      <c r="CJ197" s="20"/>
      <c r="CK197" s="61" t="str">
        <f t="shared" si="110"/>
        <v>0</v>
      </c>
      <c r="CL197" s="61" t="str">
        <f t="shared" si="111"/>
        <v>0</v>
      </c>
      <c r="CM197" s="20"/>
      <c r="CN197" s="20"/>
      <c r="CO197" s="20"/>
      <c r="CP197" s="20"/>
      <c r="CQ197" s="61" t="str">
        <f t="shared" si="112"/>
        <v>0</v>
      </c>
      <c r="CR197" s="24">
        <f t="shared" ref="CR197:CR222" si="138">F197+L197+R197+X197+AD197+AJ197+AP197+AV197+BB197+BH197+BN197+CG197+CM197</f>
        <v>1.87</v>
      </c>
      <c r="CS197" s="24">
        <v>3.75</v>
      </c>
      <c r="CT197" s="71">
        <f t="shared" ref="CT197:CT228" si="139">CS197/CR197*100-100</f>
        <v>100.53475935828877</v>
      </c>
    </row>
    <row r="198" spans="1:98" ht="15.75" x14ac:dyDescent="0.25">
      <c r="A198" s="14">
        <v>98</v>
      </c>
      <c r="B198" s="15" t="s">
        <v>204</v>
      </c>
      <c r="C198" s="16">
        <v>2</v>
      </c>
      <c r="D198" s="21">
        <v>369.81</v>
      </c>
      <c r="E198" s="21"/>
      <c r="F198" s="18"/>
      <c r="G198" s="18"/>
      <c r="H198" s="18"/>
      <c r="I198" s="18"/>
      <c r="J198" s="61" t="str">
        <f t="shared" si="133"/>
        <v>0</v>
      </c>
      <c r="K198" s="61" t="str">
        <f t="shared" si="134"/>
        <v>0</v>
      </c>
      <c r="L198" s="18"/>
      <c r="M198" s="18"/>
      <c r="N198" s="18"/>
      <c r="O198" s="18"/>
      <c r="P198" s="61" t="str">
        <f t="shared" si="94"/>
        <v>0</v>
      </c>
      <c r="Q198" s="61" t="str">
        <f t="shared" si="95"/>
        <v>0</v>
      </c>
      <c r="R198" s="20">
        <v>0.08</v>
      </c>
      <c r="S198" s="20">
        <f t="shared" si="113"/>
        <v>29.584800000000001</v>
      </c>
      <c r="T198" s="24" t="e">
        <f t="shared" si="135"/>
        <v>#REF!</v>
      </c>
      <c r="U198" s="24"/>
      <c r="V198" s="61" t="e">
        <f t="shared" si="96"/>
        <v>#REF!</v>
      </c>
      <c r="W198" s="61" t="e">
        <f t="shared" si="97"/>
        <v>#REF!</v>
      </c>
      <c r="X198" s="53"/>
      <c r="Y198" s="20"/>
      <c r="Z198" s="20"/>
      <c r="AA198" s="20"/>
      <c r="AB198" s="61" t="str">
        <f t="shared" si="98"/>
        <v>0</v>
      </c>
      <c r="AC198" s="61" t="str">
        <f t="shared" si="99"/>
        <v>0</v>
      </c>
      <c r="AD198" s="20">
        <v>0.33</v>
      </c>
      <c r="AE198" s="20">
        <f t="shared" si="115"/>
        <v>122.0373</v>
      </c>
      <c r="AF198" s="24" t="e">
        <f t="shared" si="136"/>
        <v>#REF!</v>
      </c>
      <c r="AG198" s="24"/>
      <c r="AH198" s="61" t="e">
        <f t="shared" si="100"/>
        <v>#REF!</v>
      </c>
      <c r="AI198" s="61" t="e">
        <f t="shared" si="101"/>
        <v>#REF!</v>
      </c>
      <c r="AJ198" s="20"/>
      <c r="AK198" s="20">
        <f t="shared" si="117"/>
        <v>0</v>
      </c>
      <c r="AL198" s="24"/>
      <c r="AM198" s="20"/>
      <c r="AN198" s="61" t="str">
        <f t="shared" si="102"/>
        <v>0</v>
      </c>
      <c r="AO198" s="61" t="str">
        <f t="shared" si="103"/>
        <v>0</v>
      </c>
      <c r="AP198" s="20">
        <v>0.02</v>
      </c>
      <c r="AQ198" s="20">
        <f t="shared" si="118"/>
        <v>7.3962000000000003</v>
      </c>
      <c r="AR198" s="20"/>
      <c r="AS198" s="20"/>
      <c r="AT198" s="61">
        <f t="shared" si="104"/>
        <v>7.3962000000000003</v>
      </c>
      <c r="AU198" s="61" t="str">
        <f t="shared" si="105"/>
        <v>0</v>
      </c>
      <c r="AV198" s="20">
        <v>0.01</v>
      </c>
      <c r="AW198" s="20">
        <f t="shared" si="119"/>
        <v>3.6981000000000002</v>
      </c>
      <c r="AX198" s="24" t="e">
        <f t="shared" si="137"/>
        <v>#REF!</v>
      </c>
      <c r="AY198" s="24"/>
      <c r="AZ198" s="61" t="e">
        <f t="shared" si="121"/>
        <v>#REF!</v>
      </c>
      <c r="BA198" s="61" t="e">
        <f t="shared" si="122"/>
        <v>#REF!</v>
      </c>
      <c r="BB198" s="20">
        <v>0.13</v>
      </c>
      <c r="BC198" s="20">
        <f t="shared" si="123"/>
        <v>48.075299999999999</v>
      </c>
      <c r="BD198" s="20">
        <v>13.44</v>
      </c>
      <c r="BE198" s="20"/>
      <c r="BF198" s="61">
        <f t="shared" si="106"/>
        <v>34.635300000000001</v>
      </c>
      <c r="BG198" s="61" t="str">
        <f t="shared" si="107"/>
        <v>0</v>
      </c>
      <c r="BH198" s="20"/>
      <c r="BI198" s="20"/>
      <c r="BJ198" s="20">
        <v>0</v>
      </c>
      <c r="BK198" s="20"/>
      <c r="BL198" s="61" t="str">
        <f t="shared" si="108"/>
        <v>0</v>
      </c>
      <c r="BM198" s="61" t="str">
        <f t="shared" si="109"/>
        <v>0</v>
      </c>
      <c r="BN198" s="20">
        <v>1.01</v>
      </c>
      <c r="BO198" s="20">
        <f t="shared" si="124"/>
        <v>373.50810000000001</v>
      </c>
      <c r="BP198" s="20">
        <f t="shared" si="125"/>
        <v>34.635300000000001</v>
      </c>
      <c r="BQ198" s="20">
        <f t="shared" si="126"/>
        <v>408.14340000000004</v>
      </c>
      <c r="BR198" s="20"/>
      <c r="BS198" s="20">
        <f t="shared" si="127"/>
        <v>408.14340000000004</v>
      </c>
      <c r="BT198" s="61">
        <f t="shared" si="131"/>
        <v>0</v>
      </c>
      <c r="BU198" s="61">
        <f t="shared" si="128"/>
        <v>408.14340000000004</v>
      </c>
      <c r="BV198" s="61" t="str">
        <f t="shared" si="132"/>
        <v>0</v>
      </c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61" t="str">
        <f t="shared" si="110"/>
        <v>0</v>
      </c>
      <c r="CL198" s="61" t="str">
        <f t="shared" si="111"/>
        <v>0</v>
      </c>
      <c r="CM198" s="20"/>
      <c r="CN198" s="20"/>
      <c r="CO198" s="20"/>
      <c r="CP198" s="20"/>
      <c r="CQ198" s="61" t="str">
        <f t="shared" si="112"/>
        <v>0</v>
      </c>
      <c r="CR198" s="24">
        <f t="shared" si="138"/>
        <v>1.58</v>
      </c>
      <c r="CS198" s="24">
        <v>2.12</v>
      </c>
      <c r="CT198" s="71">
        <f t="shared" si="139"/>
        <v>34.177215189873436</v>
      </c>
    </row>
    <row r="199" spans="1:98" ht="15.75" x14ac:dyDescent="0.25">
      <c r="A199" s="14">
        <v>99</v>
      </c>
      <c r="B199" s="15" t="s">
        <v>205</v>
      </c>
      <c r="C199" s="16">
        <v>2</v>
      </c>
      <c r="D199" s="21">
        <v>340.1</v>
      </c>
      <c r="E199" s="21"/>
      <c r="F199" s="18"/>
      <c r="G199" s="18"/>
      <c r="H199" s="18"/>
      <c r="I199" s="18"/>
      <c r="J199" s="61" t="str">
        <f t="shared" si="133"/>
        <v>0</v>
      </c>
      <c r="K199" s="61" t="str">
        <f t="shared" si="134"/>
        <v>0</v>
      </c>
      <c r="L199" s="18"/>
      <c r="M199" s="18"/>
      <c r="N199" s="18"/>
      <c r="O199" s="18"/>
      <c r="P199" s="61" t="str">
        <f t="shared" si="94"/>
        <v>0</v>
      </c>
      <c r="Q199" s="61" t="str">
        <f t="shared" si="95"/>
        <v>0</v>
      </c>
      <c r="R199" s="20">
        <v>0.48</v>
      </c>
      <c r="S199" s="20">
        <f t="shared" si="113"/>
        <v>163.24800000000002</v>
      </c>
      <c r="T199" s="24" t="e">
        <f t="shared" si="135"/>
        <v>#REF!</v>
      </c>
      <c r="U199" s="24"/>
      <c r="V199" s="61" t="e">
        <f t="shared" si="96"/>
        <v>#REF!</v>
      </c>
      <c r="W199" s="61" t="e">
        <f t="shared" si="97"/>
        <v>#REF!</v>
      </c>
      <c r="X199" s="53"/>
      <c r="Y199" s="20"/>
      <c r="Z199" s="20"/>
      <c r="AA199" s="20"/>
      <c r="AB199" s="61" t="str">
        <f t="shared" si="98"/>
        <v>0</v>
      </c>
      <c r="AC199" s="61" t="str">
        <f t="shared" si="99"/>
        <v>0</v>
      </c>
      <c r="AD199" s="20">
        <v>0</v>
      </c>
      <c r="AE199" s="20">
        <f t="shared" si="115"/>
        <v>0</v>
      </c>
      <c r="AF199" s="24" t="e">
        <f t="shared" si="136"/>
        <v>#REF!</v>
      </c>
      <c r="AG199" s="24"/>
      <c r="AH199" s="61" t="e">
        <f t="shared" si="100"/>
        <v>#REF!</v>
      </c>
      <c r="AI199" s="61" t="e">
        <f t="shared" si="101"/>
        <v>#REF!</v>
      </c>
      <c r="AJ199" s="20">
        <v>0.06</v>
      </c>
      <c r="AK199" s="20">
        <f t="shared" si="117"/>
        <v>20.406000000000002</v>
      </c>
      <c r="AL199" s="24"/>
      <c r="AM199" s="20"/>
      <c r="AN199" s="61">
        <f t="shared" si="102"/>
        <v>20.406000000000002</v>
      </c>
      <c r="AO199" s="61" t="str">
        <f t="shared" si="103"/>
        <v>0</v>
      </c>
      <c r="AP199" s="20">
        <v>0.02</v>
      </c>
      <c r="AQ199" s="20">
        <f t="shared" si="118"/>
        <v>6.8020000000000005</v>
      </c>
      <c r="AR199" s="20"/>
      <c r="AS199" s="20"/>
      <c r="AT199" s="61">
        <f t="shared" si="104"/>
        <v>6.8020000000000005</v>
      </c>
      <c r="AU199" s="61" t="str">
        <f t="shared" si="105"/>
        <v>0</v>
      </c>
      <c r="AV199" s="20">
        <v>0.03</v>
      </c>
      <c r="AW199" s="20">
        <f t="shared" si="119"/>
        <v>10.203000000000001</v>
      </c>
      <c r="AX199" s="24" t="e">
        <f t="shared" si="137"/>
        <v>#REF!</v>
      </c>
      <c r="AY199" s="24"/>
      <c r="AZ199" s="61" t="e">
        <f t="shared" si="121"/>
        <v>#REF!</v>
      </c>
      <c r="BA199" s="61" t="e">
        <f t="shared" si="122"/>
        <v>#REF!</v>
      </c>
      <c r="BB199" s="20">
        <v>0.12</v>
      </c>
      <c r="BC199" s="20">
        <f t="shared" si="123"/>
        <v>40.812000000000005</v>
      </c>
      <c r="BD199" s="20">
        <v>1.68</v>
      </c>
      <c r="BE199" s="20"/>
      <c r="BF199" s="61">
        <f t="shared" si="106"/>
        <v>39.132000000000005</v>
      </c>
      <c r="BG199" s="61" t="str">
        <f t="shared" si="107"/>
        <v>0</v>
      </c>
      <c r="BH199" s="20"/>
      <c r="BI199" s="20"/>
      <c r="BJ199" s="20">
        <v>0</v>
      </c>
      <c r="BK199" s="20"/>
      <c r="BL199" s="61" t="str">
        <f t="shared" si="108"/>
        <v>0</v>
      </c>
      <c r="BM199" s="61" t="str">
        <f t="shared" si="109"/>
        <v>0</v>
      </c>
      <c r="BN199" s="20">
        <v>0.94</v>
      </c>
      <c r="BO199" s="20">
        <f t="shared" si="124"/>
        <v>319.69400000000002</v>
      </c>
      <c r="BP199" s="20">
        <f t="shared" si="125"/>
        <v>39.132000000000005</v>
      </c>
      <c r="BQ199" s="20">
        <f t="shared" si="126"/>
        <v>358.82600000000002</v>
      </c>
      <c r="BR199" s="20"/>
      <c r="BS199" s="20">
        <f t="shared" si="127"/>
        <v>358.82600000000002</v>
      </c>
      <c r="BT199" s="61">
        <f t="shared" si="131"/>
        <v>7811.2559999999994</v>
      </c>
      <c r="BU199" s="61" t="str">
        <f t="shared" si="128"/>
        <v>0</v>
      </c>
      <c r="BV199" s="61">
        <f t="shared" si="132"/>
        <v>-7452.4299999999994</v>
      </c>
      <c r="BW199" s="20"/>
      <c r="BX199" s="20"/>
      <c r="BY199" s="20"/>
      <c r="BZ199" s="20"/>
      <c r="CA199" s="20"/>
      <c r="CB199" s="20"/>
      <c r="CC199" s="20">
        <f>6509.38*1.2</f>
        <v>7811.2559999999994</v>
      </c>
      <c r="CD199" s="20"/>
      <c r="CE199" s="20"/>
      <c r="CF199" s="20"/>
      <c r="CG199" s="20"/>
      <c r="CH199" s="20"/>
      <c r="CI199" s="20"/>
      <c r="CJ199" s="20"/>
      <c r="CK199" s="61" t="str">
        <f t="shared" si="110"/>
        <v>0</v>
      </c>
      <c r="CL199" s="61" t="str">
        <f t="shared" si="111"/>
        <v>0</v>
      </c>
      <c r="CM199" s="20"/>
      <c r="CN199" s="20"/>
      <c r="CO199" s="20"/>
      <c r="CP199" s="20"/>
      <c r="CQ199" s="61" t="str">
        <f t="shared" si="112"/>
        <v>0</v>
      </c>
      <c r="CR199" s="24">
        <f t="shared" si="138"/>
        <v>1.65</v>
      </c>
      <c r="CS199" s="24">
        <v>2.1</v>
      </c>
      <c r="CT199" s="71">
        <f t="shared" si="139"/>
        <v>27.272727272727295</v>
      </c>
    </row>
    <row r="200" spans="1:98" ht="15.75" x14ac:dyDescent="0.25">
      <c r="A200" s="14">
        <v>100</v>
      </c>
      <c r="B200" s="15" t="s">
        <v>206</v>
      </c>
      <c r="C200" s="16">
        <v>2</v>
      </c>
      <c r="D200" s="21">
        <v>244.39</v>
      </c>
      <c r="E200" s="21"/>
      <c r="F200" s="18"/>
      <c r="G200" s="18"/>
      <c r="H200" s="18"/>
      <c r="I200" s="18"/>
      <c r="J200" s="61" t="str">
        <f t="shared" si="133"/>
        <v>0</v>
      </c>
      <c r="K200" s="61" t="str">
        <f t="shared" si="134"/>
        <v>0</v>
      </c>
      <c r="L200" s="18"/>
      <c r="M200" s="18"/>
      <c r="N200" s="18"/>
      <c r="O200" s="18"/>
      <c r="P200" s="61" t="str">
        <f t="shared" si="94"/>
        <v>0</v>
      </c>
      <c r="Q200" s="61" t="str">
        <f t="shared" si="95"/>
        <v>0</v>
      </c>
      <c r="R200" s="20">
        <v>0.7</v>
      </c>
      <c r="S200" s="20">
        <f t="shared" si="113"/>
        <v>171.07299999999998</v>
      </c>
      <c r="T200" s="24" t="e">
        <f t="shared" si="135"/>
        <v>#REF!</v>
      </c>
      <c r="U200" s="24"/>
      <c r="V200" s="61" t="e">
        <f t="shared" si="96"/>
        <v>#REF!</v>
      </c>
      <c r="W200" s="61" t="e">
        <f t="shared" si="97"/>
        <v>#REF!</v>
      </c>
      <c r="X200" s="53"/>
      <c r="Y200" s="20"/>
      <c r="Z200" s="20"/>
      <c r="AA200" s="20"/>
      <c r="AB200" s="61" t="str">
        <f t="shared" si="98"/>
        <v>0</v>
      </c>
      <c r="AC200" s="61" t="str">
        <f t="shared" si="99"/>
        <v>0</v>
      </c>
      <c r="AD200" s="20">
        <v>0</v>
      </c>
      <c r="AE200" s="20">
        <f t="shared" si="115"/>
        <v>0</v>
      </c>
      <c r="AF200" s="24" t="e">
        <f t="shared" si="136"/>
        <v>#REF!</v>
      </c>
      <c r="AG200" s="24"/>
      <c r="AH200" s="61" t="e">
        <f t="shared" si="100"/>
        <v>#REF!</v>
      </c>
      <c r="AI200" s="61" t="e">
        <f t="shared" si="101"/>
        <v>#REF!</v>
      </c>
      <c r="AJ200" s="20">
        <v>0.08</v>
      </c>
      <c r="AK200" s="20">
        <f t="shared" si="117"/>
        <v>19.551199999999998</v>
      </c>
      <c r="AL200" s="24"/>
      <c r="AM200" s="20"/>
      <c r="AN200" s="61">
        <f t="shared" si="102"/>
        <v>19.551199999999998</v>
      </c>
      <c r="AO200" s="61" t="str">
        <f t="shared" si="103"/>
        <v>0</v>
      </c>
      <c r="AP200" s="20">
        <v>0.02</v>
      </c>
      <c r="AQ200" s="20">
        <f t="shared" si="118"/>
        <v>4.8877999999999995</v>
      </c>
      <c r="AR200" s="20"/>
      <c r="AS200" s="20"/>
      <c r="AT200" s="61">
        <f t="shared" si="104"/>
        <v>4.8877999999999995</v>
      </c>
      <c r="AU200" s="61" t="str">
        <f t="shared" si="105"/>
        <v>0</v>
      </c>
      <c r="AV200" s="20">
        <v>0.05</v>
      </c>
      <c r="AW200" s="20">
        <f t="shared" si="119"/>
        <v>12.2195</v>
      </c>
      <c r="AX200" s="24" t="e">
        <f t="shared" si="137"/>
        <v>#REF!</v>
      </c>
      <c r="AY200" s="24"/>
      <c r="AZ200" s="61" t="e">
        <f t="shared" si="121"/>
        <v>#REF!</v>
      </c>
      <c r="BA200" s="61" t="e">
        <f t="shared" si="122"/>
        <v>#REF!</v>
      </c>
      <c r="BB200" s="20">
        <v>0.32</v>
      </c>
      <c r="BC200" s="20">
        <f t="shared" si="123"/>
        <v>78.204799999999992</v>
      </c>
      <c r="BD200" s="20">
        <v>1.68</v>
      </c>
      <c r="BE200" s="20"/>
      <c r="BF200" s="61">
        <f t="shared" si="106"/>
        <v>76.524799999999985</v>
      </c>
      <c r="BG200" s="61" t="str">
        <f t="shared" si="107"/>
        <v>0</v>
      </c>
      <c r="BH200" s="20"/>
      <c r="BI200" s="20"/>
      <c r="BJ200" s="20">
        <v>0</v>
      </c>
      <c r="BK200" s="20"/>
      <c r="BL200" s="61" t="str">
        <f t="shared" si="108"/>
        <v>0</v>
      </c>
      <c r="BM200" s="61" t="str">
        <f t="shared" si="109"/>
        <v>0</v>
      </c>
      <c r="BN200" s="20">
        <v>0.67</v>
      </c>
      <c r="BO200" s="20">
        <f t="shared" si="124"/>
        <v>163.7413</v>
      </c>
      <c r="BP200" s="20">
        <f t="shared" si="125"/>
        <v>76.524799999999985</v>
      </c>
      <c r="BQ200" s="20">
        <f t="shared" si="126"/>
        <v>240.26609999999999</v>
      </c>
      <c r="BR200" s="20"/>
      <c r="BS200" s="20">
        <f t="shared" si="127"/>
        <v>240.26609999999999</v>
      </c>
      <c r="BT200" s="61">
        <f t="shared" si="131"/>
        <v>0</v>
      </c>
      <c r="BU200" s="61">
        <f t="shared" si="128"/>
        <v>240.26609999999999</v>
      </c>
      <c r="BV200" s="61" t="str">
        <f t="shared" si="132"/>
        <v>0</v>
      </c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61" t="str">
        <f t="shared" si="110"/>
        <v>0</v>
      </c>
      <c r="CL200" s="61" t="str">
        <f t="shared" si="111"/>
        <v>0</v>
      </c>
      <c r="CM200" s="20"/>
      <c r="CN200" s="20"/>
      <c r="CO200" s="20"/>
      <c r="CP200" s="20"/>
      <c r="CQ200" s="61" t="str">
        <f t="shared" si="112"/>
        <v>0</v>
      </c>
      <c r="CR200" s="24">
        <f t="shared" si="138"/>
        <v>1.8399999999999999</v>
      </c>
      <c r="CS200" s="24">
        <v>2.29</v>
      </c>
      <c r="CT200" s="71">
        <f t="shared" si="139"/>
        <v>24.456521739130437</v>
      </c>
    </row>
    <row r="201" spans="1:98" ht="15.75" x14ac:dyDescent="0.25">
      <c r="A201" s="14">
        <v>101</v>
      </c>
      <c r="B201" s="15" t="s">
        <v>207</v>
      </c>
      <c r="C201" s="16">
        <v>2</v>
      </c>
      <c r="D201" s="21">
        <v>278.5</v>
      </c>
      <c r="E201" s="21"/>
      <c r="F201" s="18"/>
      <c r="G201" s="18"/>
      <c r="H201" s="18"/>
      <c r="I201" s="18"/>
      <c r="J201" s="61" t="str">
        <f t="shared" si="133"/>
        <v>0</v>
      </c>
      <c r="K201" s="61" t="str">
        <f t="shared" si="134"/>
        <v>0</v>
      </c>
      <c r="L201" s="18"/>
      <c r="M201" s="18"/>
      <c r="N201" s="18"/>
      <c r="O201" s="18"/>
      <c r="P201" s="61" t="str">
        <f t="shared" si="94"/>
        <v>0</v>
      </c>
      <c r="Q201" s="61" t="str">
        <f t="shared" si="95"/>
        <v>0</v>
      </c>
      <c r="R201" s="20">
        <v>0.41</v>
      </c>
      <c r="S201" s="20">
        <f t="shared" si="113"/>
        <v>114.18499999999999</v>
      </c>
      <c r="T201" s="24" t="e">
        <f t="shared" si="135"/>
        <v>#REF!</v>
      </c>
      <c r="U201" s="24"/>
      <c r="V201" s="61" t="e">
        <f t="shared" si="96"/>
        <v>#REF!</v>
      </c>
      <c r="W201" s="61" t="e">
        <f t="shared" si="97"/>
        <v>#REF!</v>
      </c>
      <c r="X201" s="53"/>
      <c r="Y201" s="20"/>
      <c r="Z201" s="20"/>
      <c r="AA201" s="20"/>
      <c r="AB201" s="61" t="str">
        <f t="shared" si="98"/>
        <v>0</v>
      </c>
      <c r="AC201" s="61" t="str">
        <f t="shared" si="99"/>
        <v>0</v>
      </c>
      <c r="AD201" s="20">
        <v>0.32</v>
      </c>
      <c r="AE201" s="20">
        <f t="shared" si="115"/>
        <v>89.12</v>
      </c>
      <c r="AF201" s="24" t="e">
        <f t="shared" si="136"/>
        <v>#REF!</v>
      </c>
      <c r="AG201" s="24"/>
      <c r="AH201" s="61" t="e">
        <f t="shared" si="100"/>
        <v>#REF!</v>
      </c>
      <c r="AI201" s="61" t="e">
        <f t="shared" si="101"/>
        <v>#REF!</v>
      </c>
      <c r="AJ201" s="20">
        <v>0.05</v>
      </c>
      <c r="AK201" s="20">
        <f t="shared" si="117"/>
        <v>13.925000000000001</v>
      </c>
      <c r="AL201" s="24"/>
      <c r="AM201" s="20"/>
      <c r="AN201" s="61">
        <f t="shared" si="102"/>
        <v>13.925000000000001</v>
      </c>
      <c r="AO201" s="61" t="str">
        <f t="shared" si="103"/>
        <v>0</v>
      </c>
      <c r="AP201" s="20">
        <v>0.01</v>
      </c>
      <c r="AQ201" s="20">
        <f t="shared" si="118"/>
        <v>2.7850000000000001</v>
      </c>
      <c r="AR201" s="20"/>
      <c r="AS201" s="20"/>
      <c r="AT201" s="61">
        <f t="shared" si="104"/>
        <v>2.7850000000000001</v>
      </c>
      <c r="AU201" s="61" t="str">
        <f t="shared" si="105"/>
        <v>0</v>
      </c>
      <c r="AV201" s="20">
        <v>0.03</v>
      </c>
      <c r="AW201" s="20">
        <f t="shared" si="119"/>
        <v>8.3550000000000004</v>
      </c>
      <c r="AX201" s="24" t="e">
        <f t="shared" si="137"/>
        <v>#REF!</v>
      </c>
      <c r="AY201" s="24"/>
      <c r="AZ201" s="61" t="e">
        <f t="shared" si="121"/>
        <v>#REF!</v>
      </c>
      <c r="BA201" s="61" t="e">
        <f t="shared" si="122"/>
        <v>#REF!</v>
      </c>
      <c r="BB201" s="20">
        <v>0.2</v>
      </c>
      <c r="BC201" s="20">
        <f t="shared" si="123"/>
        <v>55.7</v>
      </c>
      <c r="BD201" s="20">
        <v>1.68</v>
      </c>
      <c r="BE201" s="20"/>
      <c r="BF201" s="61">
        <f t="shared" si="106"/>
        <v>54.02</v>
      </c>
      <c r="BG201" s="61" t="str">
        <f t="shared" si="107"/>
        <v>0</v>
      </c>
      <c r="BH201" s="20"/>
      <c r="BI201" s="20"/>
      <c r="BJ201" s="20">
        <v>0</v>
      </c>
      <c r="BK201" s="20"/>
      <c r="BL201" s="61" t="str">
        <f t="shared" si="108"/>
        <v>0</v>
      </c>
      <c r="BM201" s="61" t="str">
        <f t="shared" si="109"/>
        <v>0</v>
      </c>
      <c r="BN201" s="20">
        <v>0.81</v>
      </c>
      <c r="BO201" s="20">
        <f t="shared" si="124"/>
        <v>225.58500000000001</v>
      </c>
      <c r="BP201" s="20">
        <f t="shared" si="125"/>
        <v>54.02</v>
      </c>
      <c r="BQ201" s="20">
        <f t="shared" si="126"/>
        <v>279.60500000000002</v>
      </c>
      <c r="BR201" s="20"/>
      <c r="BS201" s="20">
        <f t="shared" si="127"/>
        <v>279.60500000000002</v>
      </c>
      <c r="BT201" s="61">
        <f t="shared" si="131"/>
        <v>742.51199999999994</v>
      </c>
      <c r="BU201" s="61" t="str">
        <f t="shared" si="128"/>
        <v>0</v>
      </c>
      <c r="BV201" s="61">
        <f t="shared" si="132"/>
        <v>-462.90699999999993</v>
      </c>
      <c r="BW201" s="20"/>
      <c r="BX201" s="20"/>
      <c r="BY201" s="20"/>
      <c r="BZ201" s="20"/>
      <c r="CA201" s="20"/>
      <c r="CB201" s="20"/>
      <c r="CC201" s="20">
        <f>618.76*1.2</f>
        <v>742.51199999999994</v>
      </c>
      <c r="CD201" s="20"/>
      <c r="CE201" s="20"/>
      <c r="CF201" s="20"/>
      <c r="CG201" s="20"/>
      <c r="CH201" s="20"/>
      <c r="CI201" s="20"/>
      <c r="CJ201" s="20"/>
      <c r="CK201" s="61" t="str">
        <f t="shared" si="110"/>
        <v>0</v>
      </c>
      <c r="CL201" s="61" t="str">
        <f t="shared" si="111"/>
        <v>0</v>
      </c>
      <c r="CM201" s="20"/>
      <c r="CN201" s="20"/>
      <c r="CO201" s="20"/>
      <c r="CP201" s="20"/>
      <c r="CQ201" s="61" t="str">
        <f t="shared" si="112"/>
        <v>0</v>
      </c>
      <c r="CR201" s="24">
        <f t="shared" si="138"/>
        <v>1.83</v>
      </c>
      <c r="CS201" s="24">
        <v>2.72</v>
      </c>
      <c r="CT201" s="71">
        <f t="shared" si="139"/>
        <v>48.633879781420774</v>
      </c>
    </row>
    <row r="202" spans="1:98" ht="15.75" x14ac:dyDescent="0.25">
      <c r="A202" s="14">
        <v>102</v>
      </c>
      <c r="B202" s="15" t="s">
        <v>208</v>
      </c>
      <c r="C202" s="16">
        <v>2</v>
      </c>
      <c r="D202" s="21">
        <v>453.51</v>
      </c>
      <c r="E202" s="21"/>
      <c r="F202" s="18"/>
      <c r="G202" s="18"/>
      <c r="H202" s="18"/>
      <c r="I202" s="18"/>
      <c r="J202" s="61" t="str">
        <f t="shared" si="133"/>
        <v>0</v>
      </c>
      <c r="K202" s="61" t="str">
        <f t="shared" si="134"/>
        <v>0</v>
      </c>
      <c r="L202" s="18"/>
      <c r="M202" s="18"/>
      <c r="N202" s="18"/>
      <c r="O202" s="18"/>
      <c r="P202" s="61" t="str">
        <f t="shared" si="94"/>
        <v>0</v>
      </c>
      <c r="Q202" s="61" t="str">
        <f t="shared" si="95"/>
        <v>0</v>
      </c>
      <c r="R202" s="20">
        <v>0.38</v>
      </c>
      <c r="S202" s="20">
        <f t="shared" si="113"/>
        <v>172.3338</v>
      </c>
      <c r="T202" s="24" t="e">
        <f t="shared" si="135"/>
        <v>#REF!</v>
      </c>
      <c r="U202" s="24"/>
      <c r="V202" s="61" t="e">
        <f t="shared" si="96"/>
        <v>#REF!</v>
      </c>
      <c r="W202" s="61" t="e">
        <f t="shared" si="97"/>
        <v>#REF!</v>
      </c>
      <c r="X202" s="53"/>
      <c r="Y202" s="20"/>
      <c r="Z202" s="20"/>
      <c r="AA202" s="20"/>
      <c r="AB202" s="61" t="str">
        <f t="shared" si="98"/>
        <v>0</v>
      </c>
      <c r="AC202" s="61" t="str">
        <f t="shared" si="99"/>
        <v>0</v>
      </c>
      <c r="AD202" s="20">
        <v>0.36</v>
      </c>
      <c r="AE202" s="20">
        <f t="shared" si="115"/>
        <v>163.2636</v>
      </c>
      <c r="AF202" s="24" t="e">
        <f t="shared" si="136"/>
        <v>#REF!</v>
      </c>
      <c r="AG202" s="24"/>
      <c r="AH202" s="61" t="e">
        <f t="shared" si="100"/>
        <v>#REF!</v>
      </c>
      <c r="AI202" s="61" t="e">
        <f t="shared" si="101"/>
        <v>#REF!</v>
      </c>
      <c r="AJ202" s="20">
        <v>0.05</v>
      </c>
      <c r="AK202" s="20">
        <f t="shared" si="117"/>
        <v>22.6755</v>
      </c>
      <c r="AL202" s="24"/>
      <c r="AM202" s="20"/>
      <c r="AN202" s="61">
        <f t="shared" si="102"/>
        <v>22.6755</v>
      </c>
      <c r="AO202" s="61" t="str">
        <f t="shared" si="103"/>
        <v>0</v>
      </c>
      <c r="AP202" s="20">
        <v>0.01</v>
      </c>
      <c r="AQ202" s="20">
        <f t="shared" si="118"/>
        <v>4.5350999999999999</v>
      </c>
      <c r="AR202" s="20"/>
      <c r="AS202" s="20"/>
      <c r="AT202" s="61">
        <f t="shared" si="104"/>
        <v>4.5350999999999999</v>
      </c>
      <c r="AU202" s="61" t="str">
        <f t="shared" si="105"/>
        <v>0</v>
      </c>
      <c r="AV202" s="20">
        <v>0.03</v>
      </c>
      <c r="AW202" s="20">
        <f t="shared" si="119"/>
        <v>13.6053</v>
      </c>
      <c r="AX202" s="24" t="e">
        <f t="shared" si="137"/>
        <v>#REF!</v>
      </c>
      <c r="AY202" s="24"/>
      <c r="AZ202" s="61" t="e">
        <f t="shared" si="121"/>
        <v>#REF!</v>
      </c>
      <c r="BA202" s="61" t="e">
        <f t="shared" si="122"/>
        <v>#REF!</v>
      </c>
      <c r="BB202" s="20">
        <v>0.15</v>
      </c>
      <c r="BC202" s="20">
        <f t="shared" si="123"/>
        <v>68.026499999999999</v>
      </c>
      <c r="BD202" s="20">
        <v>84</v>
      </c>
      <c r="BE202" s="20"/>
      <c r="BF202" s="61" t="str">
        <f t="shared" si="106"/>
        <v>0</v>
      </c>
      <c r="BG202" s="61">
        <f t="shared" si="107"/>
        <v>-15.973500000000001</v>
      </c>
      <c r="BH202" s="20"/>
      <c r="BI202" s="20"/>
      <c r="BJ202" s="20">
        <v>0</v>
      </c>
      <c r="BK202" s="20"/>
      <c r="BL202" s="61" t="str">
        <f t="shared" si="108"/>
        <v>0</v>
      </c>
      <c r="BM202" s="61" t="str">
        <f t="shared" si="109"/>
        <v>0</v>
      </c>
      <c r="BN202" s="20">
        <v>0.93</v>
      </c>
      <c r="BO202" s="20">
        <f t="shared" si="124"/>
        <v>421.76429999999999</v>
      </c>
      <c r="BP202" s="20">
        <f t="shared" si="125"/>
        <v>-15.973500000000001</v>
      </c>
      <c r="BQ202" s="20">
        <f t="shared" si="126"/>
        <v>405.79079999999999</v>
      </c>
      <c r="BR202" s="20"/>
      <c r="BS202" s="20">
        <f t="shared" si="127"/>
        <v>405.79079999999999</v>
      </c>
      <c r="BT202" s="61">
        <f t="shared" si="131"/>
        <v>12603.516</v>
      </c>
      <c r="BU202" s="61" t="str">
        <f t="shared" si="128"/>
        <v>0</v>
      </c>
      <c r="BV202" s="61">
        <f t="shared" si="132"/>
        <v>-12197.725199999999</v>
      </c>
      <c r="BW202" s="20"/>
      <c r="BX202" s="20"/>
      <c r="BY202" s="20"/>
      <c r="BZ202" s="20"/>
      <c r="CA202" s="20"/>
      <c r="CB202" s="20"/>
      <c r="CC202" s="20">
        <f>10502.93*1.2</f>
        <v>12603.516</v>
      </c>
      <c r="CD202" s="20"/>
      <c r="CE202" s="20"/>
      <c r="CF202" s="20"/>
      <c r="CG202" s="20"/>
      <c r="CH202" s="20"/>
      <c r="CI202" s="20"/>
      <c r="CJ202" s="20"/>
      <c r="CK202" s="61" t="str">
        <f t="shared" si="110"/>
        <v>0</v>
      </c>
      <c r="CL202" s="61" t="str">
        <f t="shared" si="111"/>
        <v>0</v>
      </c>
      <c r="CM202" s="20"/>
      <c r="CN202" s="20"/>
      <c r="CO202" s="20"/>
      <c r="CP202" s="20"/>
      <c r="CQ202" s="61" t="str">
        <f t="shared" si="112"/>
        <v>0</v>
      </c>
      <c r="CR202" s="24">
        <f t="shared" si="138"/>
        <v>1.9100000000000001</v>
      </c>
      <c r="CS202" s="24">
        <v>2.4900000000000002</v>
      </c>
      <c r="CT202" s="71">
        <f t="shared" si="139"/>
        <v>30.366492146596869</v>
      </c>
    </row>
    <row r="203" spans="1:98" ht="15.75" x14ac:dyDescent="0.25">
      <c r="A203" s="14">
        <v>103</v>
      </c>
      <c r="B203" s="15" t="s">
        <v>209</v>
      </c>
      <c r="C203" s="16">
        <v>2</v>
      </c>
      <c r="D203" s="21">
        <v>237.24</v>
      </c>
      <c r="E203" s="21"/>
      <c r="F203" s="18"/>
      <c r="G203" s="18"/>
      <c r="H203" s="18"/>
      <c r="I203" s="18"/>
      <c r="J203" s="61" t="str">
        <f t="shared" si="133"/>
        <v>0</v>
      </c>
      <c r="K203" s="61" t="str">
        <f t="shared" si="134"/>
        <v>0</v>
      </c>
      <c r="L203" s="18"/>
      <c r="M203" s="18"/>
      <c r="N203" s="18"/>
      <c r="O203" s="18"/>
      <c r="P203" s="61" t="str">
        <f t="shared" si="94"/>
        <v>0</v>
      </c>
      <c r="Q203" s="61" t="str">
        <f t="shared" si="95"/>
        <v>0</v>
      </c>
      <c r="R203" s="20">
        <v>0.49</v>
      </c>
      <c r="S203" s="20">
        <f t="shared" si="113"/>
        <v>116.24760000000001</v>
      </c>
      <c r="T203" s="24" t="e">
        <f t="shared" si="135"/>
        <v>#REF!</v>
      </c>
      <c r="U203" s="24"/>
      <c r="V203" s="61" t="e">
        <f t="shared" si="96"/>
        <v>#REF!</v>
      </c>
      <c r="W203" s="61" t="e">
        <f t="shared" si="97"/>
        <v>#REF!</v>
      </c>
      <c r="X203" s="53"/>
      <c r="Y203" s="20"/>
      <c r="Z203" s="20"/>
      <c r="AA203" s="20"/>
      <c r="AB203" s="61" t="str">
        <f t="shared" si="98"/>
        <v>0</v>
      </c>
      <c r="AC203" s="61" t="str">
        <f t="shared" si="99"/>
        <v>0</v>
      </c>
      <c r="AD203" s="20">
        <v>0</v>
      </c>
      <c r="AE203" s="20"/>
      <c r="AF203" s="24" t="e">
        <f t="shared" si="136"/>
        <v>#REF!</v>
      </c>
      <c r="AG203" s="24"/>
      <c r="AH203" s="61" t="e">
        <f t="shared" si="100"/>
        <v>#REF!</v>
      </c>
      <c r="AI203" s="61" t="e">
        <f t="shared" si="101"/>
        <v>#REF!</v>
      </c>
      <c r="AJ203" s="20">
        <v>0.04</v>
      </c>
      <c r="AK203" s="20">
        <f t="shared" si="117"/>
        <v>9.4896000000000011</v>
      </c>
      <c r="AL203" s="24"/>
      <c r="AM203" s="20"/>
      <c r="AN203" s="61">
        <f t="shared" si="102"/>
        <v>9.4896000000000011</v>
      </c>
      <c r="AO203" s="61" t="str">
        <f t="shared" si="103"/>
        <v>0</v>
      </c>
      <c r="AP203" s="20">
        <v>0.02</v>
      </c>
      <c r="AQ203" s="20">
        <f t="shared" si="118"/>
        <v>4.7448000000000006</v>
      </c>
      <c r="AR203" s="20"/>
      <c r="AS203" s="20"/>
      <c r="AT203" s="61">
        <f t="shared" si="104"/>
        <v>4.7448000000000006</v>
      </c>
      <c r="AU203" s="61" t="str">
        <f t="shared" si="105"/>
        <v>0</v>
      </c>
      <c r="AV203" s="20">
        <v>0.04</v>
      </c>
      <c r="AW203" s="20">
        <f t="shared" si="119"/>
        <v>9.4896000000000011</v>
      </c>
      <c r="AX203" s="24" t="e">
        <f t="shared" si="137"/>
        <v>#REF!</v>
      </c>
      <c r="AY203" s="24"/>
      <c r="AZ203" s="61" t="e">
        <f t="shared" si="121"/>
        <v>#REF!</v>
      </c>
      <c r="BA203" s="61" t="e">
        <f t="shared" si="122"/>
        <v>#REF!</v>
      </c>
      <c r="BB203" s="20">
        <v>0.25</v>
      </c>
      <c r="BC203" s="20">
        <f t="shared" si="123"/>
        <v>59.31</v>
      </c>
      <c r="BD203" s="20">
        <v>1.68</v>
      </c>
      <c r="BE203" s="20"/>
      <c r="BF203" s="61">
        <f t="shared" si="106"/>
        <v>57.63</v>
      </c>
      <c r="BG203" s="61" t="str">
        <f t="shared" si="107"/>
        <v>0</v>
      </c>
      <c r="BH203" s="20"/>
      <c r="BI203" s="20"/>
      <c r="BJ203" s="20">
        <v>0</v>
      </c>
      <c r="BK203" s="20"/>
      <c r="BL203" s="61" t="str">
        <f t="shared" si="108"/>
        <v>0</v>
      </c>
      <c r="BM203" s="61" t="str">
        <f t="shared" si="109"/>
        <v>0</v>
      </c>
      <c r="BN203" s="20">
        <v>0.93</v>
      </c>
      <c r="BO203" s="20">
        <f t="shared" si="124"/>
        <v>220.63320000000002</v>
      </c>
      <c r="BP203" s="20">
        <f t="shared" si="125"/>
        <v>57.63</v>
      </c>
      <c r="BQ203" s="20">
        <f t="shared" si="126"/>
        <v>278.26320000000004</v>
      </c>
      <c r="BR203" s="20"/>
      <c r="BS203" s="20">
        <f t="shared" si="127"/>
        <v>278.26320000000004</v>
      </c>
      <c r="BT203" s="61">
        <f t="shared" si="131"/>
        <v>0</v>
      </c>
      <c r="BU203" s="61">
        <f t="shared" si="128"/>
        <v>278.26320000000004</v>
      </c>
      <c r="BV203" s="61" t="str">
        <f t="shared" si="132"/>
        <v>0</v>
      </c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61" t="str">
        <f t="shared" si="110"/>
        <v>0</v>
      </c>
      <c r="CL203" s="61" t="str">
        <f t="shared" si="111"/>
        <v>0</v>
      </c>
      <c r="CM203" s="20"/>
      <c r="CN203" s="20"/>
      <c r="CO203" s="20"/>
      <c r="CP203" s="20"/>
      <c r="CQ203" s="61" t="str">
        <f t="shared" si="112"/>
        <v>0</v>
      </c>
      <c r="CR203" s="24">
        <f t="shared" si="138"/>
        <v>1.77</v>
      </c>
      <c r="CS203" s="24">
        <v>2.74</v>
      </c>
      <c r="CT203" s="71">
        <f t="shared" si="139"/>
        <v>54.802259887005675</v>
      </c>
    </row>
    <row r="204" spans="1:98" ht="15.75" x14ac:dyDescent="0.25">
      <c r="A204" s="14">
        <v>104</v>
      </c>
      <c r="B204" s="15" t="s">
        <v>210</v>
      </c>
      <c r="C204" s="16">
        <v>2</v>
      </c>
      <c r="D204" s="21">
        <v>262.27999999999997</v>
      </c>
      <c r="E204" s="21"/>
      <c r="F204" s="18"/>
      <c r="G204" s="18"/>
      <c r="H204" s="18"/>
      <c r="I204" s="18"/>
      <c r="J204" s="61" t="str">
        <f t="shared" si="133"/>
        <v>0</v>
      </c>
      <c r="K204" s="61" t="str">
        <f t="shared" si="134"/>
        <v>0</v>
      </c>
      <c r="L204" s="18"/>
      <c r="M204" s="18"/>
      <c r="N204" s="18"/>
      <c r="O204" s="18"/>
      <c r="P204" s="61" t="str">
        <f t="shared" si="94"/>
        <v>0</v>
      </c>
      <c r="Q204" s="61" t="str">
        <f t="shared" si="95"/>
        <v>0</v>
      </c>
      <c r="R204" s="20">
        <v>0.4</v>
      </c>
      <c r="S204" s="20">
        <f t="shared" si="113"/>
        <v>104.91199999999999</v>
      </c>
      <c r="T204" s="24" t="e">
        <f t="shared" si="135"/>
        <v>#REF!</v>
      </c>
      <c r="U204" s="24"/>
      <c r="V204" s="61" t="e">
        <f t="shared" si="96"/>
        <v>#REF!</v>
      </c>
      <c r="W204" s="61" t="e">
        <f t="shared" si="97"/>
        <v>#REF!</v>
      </c>
      <c r="X204" s="53"/>
      <c r="Y204" s="20"/>
      <c r="Z204" s="20"/>
      <c r="AA204" s="20"/>
      <c r="AB204" s="61" t="str">
        <f t="shared" si="98"/>
        <v>0</v>
      </c>
      <c r="AC204" s="61" t="str">
        <f t="shared" si="99"/>
        <v>0</v>
      </c>
      <c r="AD204" s="20">
        <v>0</v>
      </c>
      <c r="AE204" s="20"/>
      <c r="AF204" s="24" t="e">
        <f t="shared" si="136"/>
        <v>#REF!</v>
      </c>
      <c r="AG204" s="24"/>
      <c r="AH204" s="61" t="e">
        <f t="shared" si="100"/>
        <v>#REF!</v>
      </c>
      <c r="AI204" s="61" t="e">
        <f t="shared" si="101"/>
        <v>#REF!</v>
      </c>
      <c r="AJ204" s="20">
        <v>0.04</v>
      </c>
      <c r="AK204" s="20">
        <f t="shared" si="117"/>
        <v>10.491199999999999</v>
      </c>
      <c r="AL204" s="24"/>
      <c r="AM204" s="20"/>
      <c r="AN204" s="61">
        <f t="shared" si="102"/>
        <v>10.491199999999999</v>
      </c>
      <c r="AO204" s="61" t="str">
        <f t="shared" si="103"/>
        <v>0</v>
      </c>
      <c r="AP204" s="20">
        <v>0.02</v>
      </c>
      <c r="AQ204" s="20">
        <f t="shared" si="118"/>
        <v>5.2455999999999996</v>
      </c>
      <c r="AR204" s="20"/>
      <c r="AS204" s="20"/>
      <c r="AT204" s="61">
        <f t="shared" si="104"/>
        <v>5.2455999999999996</v>
      </c>
      <c r="AU204" s="61" t="str">
        <f t="shared" si="105"/>
        <v>0</v>
      </c>
      <c r="AV204" s="20">
        <v>0.05</v>
      </c>
      <c r="AW204" s="20">
        <f t="shared" si="119"/>
        <v>13.113999999999999</v>
      </c>
      <c r="AX204" s="24" t="e">
        <f t="shared" si="137"/>
        <v>#REF!</v>
      </c>
      <c r="AY204" s="24"/>
      <c r="AZ204" s="61" t="e">
        <f t="shared" si="121"/>
        <v>#REF!</v>
      </c>
      <c r="BA204" s="61" t="e">
        <f t="shared" si="122"/>
        <v>#REF!</v>
      </c>
      <c r="BB204" s="20">
        <v>0.31</v>
      </c>
      <c r="BC204" s="20">
        <f t="shared" si="123"/>
        <v>81.306799999999996</v>
      </c>
      <c r="BD204" s="20">
        <v>0</v>
      </c>
      <c r="BE204" s="20"/>
      <c r="BF204" s="61">
        <f t="shared" si="106"/>
        <v>81.306799999999996</v>
      </c>
      <c r="BG204" s="61" t="str">
        <f t="shared" si="107"/>
        <v>0</v>
      </c>
      <c r="BH204" s="20"/>
      <c r="BI204" s="20"/>
      <c r="BJ204" s="20">
        <v>0</v>
      </c>
      <c r="BK204" s="20"/>
      <c r="BL204" s="61" t="str">
        <f t="shared" si="108"/>
        <v>0</v>
      </c>
      <c r="BM204" s="61" t="str">
        <f t="shared" si="109"/>
        <v>0</v>
      </c>
      <c r="BN204" s="20">
        <v>0.87</v>
      </c>
      <c r="BO204" s="20">
        <f t="shared" si="124"/>
        <v>228.18359999999998</v>
      </c>
      <c r="BP204" s="20">
        <f t="shared" si="125"/>
        <v>81.306799999999996</v>
      </c>
      <c r="BQ204" s="20">
        <f t="shared" si="126"/>
        <v>309.49039999999997</v>
      </c>
      <c r="BR204" s="20"/>
      <c r="BS204" s="20">
        <f t="shared" si="127"/>
        <v>309.49039999999997</v>
      </c>
      <c r="BT204" s="61">
        <f t="shared" si="131"/>
        <v>0</v>
      </c>
      <c r="BU204" s="61">
        <f t="shared" si="128"/>
        <v>309.49039999999997</v>
      </c>
      <c r="BV204" s="61" t="str">
        <f t="shared" si="132"/>
        <v>0</v>
      </c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61" t="str">
        <f t="shared" si="110"/>
        <v>0</v>
      </c>
      <c r="CL204" s="61" t="str">
        <f t="shared" si="111"/>
        <v>0</v>
      </c>
      <c r="CM204" s="20"/>
      <c r="CN204" s="20"/>
      <c r="CO204" s="20"/>
      <c r="CP204" s="20"/>
      <c r="CQ204" s="61" t="str">
        <f t="shared" si="112"/>
        <v>0</v>
      </c>
      <c r="CR204" s="24">
        <f t="shared" si="138"/>
        <v>1.69</v>
      </c>
      <c r="CS204" s="24">
        <v>1.95</v>
      </c>
      <c r="CT204" s="71">
        <f t="shared" si="139"/>
        <v>15.384615384615401</v>
      </c>
    </row>
    <row r="205" spans="1:98" ht="15.75" x14ac:dyDescent="0.25">
      <c r="A205" s="14">
        <v>105</v>
      </c>
      <c r="B205" s="15" t="s">
        <v>211</v>
      </c>
      <c r="C205" s="16">
        <v>2</v>
      </c>
      <c r="D205" s="21">
        <v>217.1</v>
      </c>
      <c r="E205" s="21"/>
      <c r="F205" s="18"/>
      <c r="G205" s="18"/>
      <c r="H205" s="18"/>
      <c r="I205" s="18"/>
      <c r="J205" s="61" t="str">
        <f t="shared" si="133"/>
        <v>0</v>
      </c>
      <c r="K205" s="61" t="str">
        <f t="shared" si="134"/>
        <v>0</v>
      </c>
      <c r="L205" s="18"/>
      <c r="M205" s="18"/>
      <c r="N205" s="18"/>
      <c r="O205" s="18"/>
      <c r="P205" s="61" t="str">
        <f t="shared" ref="P205:P268" si="140">IF(M205-N205&gt;0,M205-N205,"0")</f>
        <v>0</v>
      </c>
      <c r="Q205" s="61" t="str">
        <f t="shared" ref="Q205:Q268" si="141">IF(M205-N205&lt;0,M205-N205,"0")</f>
        <v>0</v>
      </c>
      <c r="R205" s="20">
        <v>0.11</v>
      </c>
      <c r="S205" s="20">
        <f t="shared" si="113"/>
        <v>23.881</v>
      </c>
      <c r="T205" s="24" t="e">
        <f t="shared" si="135"/>
        <v>#REF!</v>
      </c>
      <c r="U205" s="24"/>
      <c r="V205" s="61" t="e">
        <f t="shared" ref="V205:V268" si="142">IF(S205-T205&gt;0,S205-T205,"0")</f>
        <v>#REF!</v>
      </c>
      <c r="W205" s="61" t="e">
        <f t="shared" ref="W205:W268" si="143">IF(S205-T205&lt;0,S205-T205,"0")</f>
        <v>#REF!</v>
      </c>
      <c r="X205" s="53"/>
      <c r="Y205" s="20"/>
      <c r="Z205" s="20"/>
      <c r="AA205" s="20"/>
      <c r="AB205" s="61" t="str">
        <f t="shared" ref="AB205:AB268" si="144">IF(Y205-Z205&gt;0,Y205-Z205,"0")</f>
        <v>0</v>
      </c>
      <c r="AC205" s="61" t="str">
        <f t="shared" ref="AC205:AC268" si="145">IF(Y205-Z205&lt;0,Y205-Z205,"0")</f>
        <v>0</v>
      </c>
      <c r="AD205" s="20">
        <v>0.22</v>
      </c>
      <c r="AE205" s="20">
        <f>AD205*D205</f>
        <v>47.762</v>
      </c>
      <c r="AF205" s="24" t="e">
        <f t="shared" si="136"/>
        <v>#REF!</v>
      </c>
      <c r="AG205" s="24"/>
      <c r="AH205" s="61" t="e">
        <f t="shared" ref="AH205:AH268" si="146">IF(AE205-AF205&gt;0,AE205-AF205,"0")</f>
        <v>#REF!</v>
      </c>
      <c r="AI205" s="61" t="e">
        <f t="shared" ref="AI205:AI268" si="147">IF(AE205-AF205&lt;0,AE205-AF205,"0")</f>
        <v>#REF!</v>
      </c>
      <c r="AJ205" s="20">
        <v>0.01</v>
      </c>
      <c r="AK205" s="20">
        <f t="shared" si="117"/>
        <v>2.1709999999999998</v>
      </c>
      <c r="AL205" s="24"/>
      <c r="AM205" s="20"/>
      <c r="AN205" s="61">
        <f t="shared" ref="AN205:AN268" si="148">IF(AK205-AL205&gt;0,AK205-AL205,"0")</f>
        <v>2.1709999999999998</v>
      </c>
      <c r="AO205" s="61" t="str">
        <f t="shared" ref="AO205:AO268" si="149">IF(AK205-AL205&lt;0,AK205-AL205,"0")</f>
        <v>0</v>
      </c>
      <c r="AP205" s="20">
        <v>0.01</v>
      </c>
      <c r="AQ205" s="20">
        <f t="shared" si="118"/>
        <v>2.1709999999999998</v>
      </c>
      <c r="AR205" s="20"/>
      <c r="AS205" s="20"/>
      <c r="AT205" s="61">
        <f t="shared" ref="AT205:AT268" si="150">IF(AQ205-AR205&gt;0,AQ205-AR205,"0")</f>
        <v>2.1709999999999998</v>
      </c>
      <c r="AU205" s="61" t="str">
        <f t="shared" ref="AU205:AU268" si="151">IF(AQ205-AR205&lt;0,AQ205-AR205,"0")</f>
        <v>0</v>
      </c>
      <c r="AV205" s="20">
        <v>0.01</v>
      </c>
      <c r="AW205" s="20">
        <f t="shared" si="119"/>
        <v>2.1709999999999998</v>
      </c>
      <c r="AX205" s="24" t="e">
        <f t="shared" si="137"/>
        <v>#REF!</v>
      </c>
      <c r="AY205" s="24"/>
      <c r="AZ205" s="61" t="e">
        <f t="shared" si="121"/>
        <v>#REF!</v>
      </c>
      <c r="BA205" s="61" t="e">
        <f t="shared" si="122"/>
        <v>#REF!</v>
      </c>
      <c r="BB205" s="20">
        <v>0.01</v>
      </c>
      <c r="BC205" s="20">
        <f t="shared" si="123"/>
        <v>2.1709999999999998</v>
      </c>
      <c r="BD205" s="20">
        <v>0</v>
      </c>
      <c r="BE205" s="20"/>
      <c r="BF205" s="61">
        <f t="shared" ref="BF205:BF268" si="152">IF(BC205-BD205&gt;0,BC205-BD205,"0")</f>
        <v>2.1709999999999998</v>
      </c>
      <c r="BG205" s="61" t="str">
        <f t="shared" ref="BG205:BG268" si="153">IF(BC205-BD205&lt;0,BC205-BD205,"0")</f>
        <v>0</v>
      </c>
      <c r="BH205" s="20"/>
      <c r="BI205" s="20"/>
      <c r="BJ205" s="20">
        <v>0</v>
      </c>
      <c r="BK205" s="20"/>
      <c r="BL205" s="61" t="str">
        <f t="shared" ref="BL205:BL268" si="154">IF(BI205-BJ205&gt;0,BI205-BJ205,"0")</f>
        <v>0</v>
      </c>
      <c r="BM205" s="61" t="str">
        <f t="shared" ref="BM205:BM268" si="155">IF(BI205-BJ205&lt;0,BI205-BJ205,"0")</f>
        <v>0</v>
      </c>
      <c r="BN205" s="20">
        <v>1.36</v>
      </c>
      <c r="BO205" s="20">
        <f t="shared" si="124"/>
        <v>295.25600000000003</v>
      </c>
      <c r="BP205" s="20">
        <f t="shared" si="125"/>
        <v>2.1709999999999998</v>
      </c>
      <c r="BQ205" s="20">
        <f t="shared" si="126"/>
        <v>297.42700000000002</v>
      </c>
      <c r="BR205" s="20"/>
      <c r="BS205" s="20">
        <f t="shared" si="127"/>
        <v>297.42700000000002</v>
      </c>
      <c r="BT205" s="61">
        <f t="shared" si="131"/>
        <v>0</v>
      </c>
      <c r="BU205" s="61">
        <f t="shared" si="128"/>
        <v>297.42700000000002</v>
      </c>
      <c r="BV205" s="61" t="str">
        <f t="shared" si="132"/>
        <v>0</v>
      </c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61" t="str">
        <f t="shared" ref="CK205:CK268" si="156">IF(CH205-CI205&gt;0,CH205-CI205,"0")</f>
        <v>0</v>
      </c>
      <c r="CL205" s="61" t="str">
        <f t="shared" ref="CL205:CL268" si="157">IF(CH205-CI205&lt;0,CH205-CI205,"0")</f>
        <v>0</v>
      </c>
      <c r="CM205" s="20"/>
      <c r="CN205" s="20"/>
      <c r="CO205" s="20"/>
      <c r="CP205" s="20"/>
      <c r="CQ205" s="61" t="str">
        <f t="shared" ref="CQ205:CQ268" si="158">IF(CN205-CO205&gt;0,CN205-CO205,"0")</f>
        <v>0</v>
      </c>
      <c r="CR205" s="24">
        <f t="shared" si="138"/>
        <v>1.7300000000000002</v>
      </c>
      <c r="CS205" s="24">
        <v>1.56</v>
      </c>
      <c r="CT205" s="71">
        <f t="shared" si="139"/>
        <v>-9.8265895953757365</v>
      </c>
    </row>
    <row r="206" spans="1:98" ht="15.75" x14ac:dyDescent="0.25">
      <c r="A206" s="14">
        <v>106</v>
      </c>
      <c r="B206" s="15" t="s">
        <v>212</v>
      </c>
      <c r="C206" s="16">
        <v>2</v>
      </c>
      <c r="D206" s="21">
        <v>273.60000000000002</v>
      </c>
      <c r="E206" s="21"/>
      <c r="F206" s="18"/>
      <c r="G206" s="18"/>
      <c r="H206" s="18"/>
      <c r="I206" s="18"/>
      <c r="J206" s="61" t="str">
        <f t="shared" si="133"/>
        <v>0</v>
      </c>
      <c r="K206" s="61" t="str">
        <f t="shared" si="134"/>
        <v>0</v>
      </c>
      <c r="L206" s="18"/>
      <c r="M206" s="18"/>
      <c r="N206" s="18"/>
      <c r="O206" s="18"/>
      <c r="P206" s="61" t="str">
        <f t="shared" si="140"/>
        <v>0</v>
      </c>
      <c r="Q206" s="61" t="str">
        <f t="shared" si="141"/>
        <v>0</v>
      </c>
      <c r="R206" s="20">
        <v>0.1</v>
      </c>
      <c r="S206" s="20">
        <f t="shared" si="113"/>
        <v>27.360000000000003</v>
      </c>
      <c r="T206" s="24" t="e">
        <f t="shared" si="135"/>
        <v>#REF!</v>
      </c>
      <c r="U206" s="24"/>
      <c r="V206" s="61" t="e">
        <f t="shared" si="142"/>
        <v>#REF!</v>
      </c>
      <c r="W206" s="61" t="e">
        <f t="shared" si="143"/>
        <v>#REF!</v>
      </c>
      <c r="X206" s="53"/>
      <c r="Y206" s="20"/>
      <c r="Z206" s="20"/>
      <c r="AA206" s="20"/>
      <c r="AB206" s="61" t="str">
        <f t="shared" si="144"/>
        <v>0</v>
      </c>
      <c r="AC206" s="61" t="str">
        <f t="shared" si="145"/>
        <v>0</v>
      </c>
      <c r="AD206" s="20">
        <v>0.26</v>
      </c>
      <c r="AE206" s="20">
        <f>AD206*D206</f>
        <v>71.13600000000001</v>
      </c>
      <c r="AF206" s="24" t="e">
        <f t="shared" si="136"/>
        <v>#REF!</v>
      </c>
      <c r="AG206" s="24"/>
      <c r="AH206" s="61" t="e">
        <f t="shared" si="146"/>
        <v>#REF!</v>
      </c>
      <c r="AI206" s="61" t="e">
        <f t="shared" si="147"/>
        <v>#REF!</v>
      </c>
      <c r="AJ206" s="20">
        <v>0.01</v>
      </c>
      <c r="AK206" s="20">
        <f t="shared" si="117"/>
        <v>2.7360000000000002</v>
      </c>
      <c r="AL206" s="24"/>
      <c r="AM206" s="20"/>
      <c r="AN206" s="61">
        <f t="shared" si="148"/>
        <v>2.7360000000000002</v>
      </c>
      <c r="AO206" s="61" t="str">
        <f t="shared" si="149"/>
        <v>0</v>
      </c>
      <c r="AP206" s="20">
        <v>0.01</v>
      </c>
      <c r="AQ206" s="20">
        <f t="shared" si="118"/>
        <v>2.7360000000000002</v>
      </c>
      <c r="AR206" s="20"/>
      <c r="AS206" s="20"/>
      <c r="AT206" s="61">
        <f t="shared" si="150"/>
        <v>2.7360000000000002</v>
      </c>
      <c r="AU206" s="61" t="str">
        <f t="shared" si="151"/>
        <v>0</v>
      </c>
      <c r="AV206" s="20">
        <v>0.01</v>
      </c>
      <c r="AW206" s="20">
        <f t="shared" si="119"/>
        <v>2.7360000000000002</v>
      </c>
      <c r="AX206" s="24" t="e">
        <f t="shared" si="137"/>
        <v>#REF!</v>
      </c>
      <c r="AY206" s="24"/>
      <c r="AZ206" s="61" t="e">
        <f t="shared" si="121"/>
        <v>#REF!</v>
      </c>
      <c r="BA206" s="61" t="e">
        <f t="shared" si="122"/>
        <v>#REF!</v>
      </c>
      <c r="BB206" s="20">
        <v>0.1</v>
      </c>
      <c r="BC206" s="20">
        <f t="shared" si="123"/>
        <v>27.360000000000003</v>
      </c>
      <c r="BD206" s="20">
        <v>0</v>
      </c>
      <c r="BE206" s="20"/>
      <c r="BF206" s="61">
        <f t="shared" si="152"/>
        <v>27.360000000000003</v>
      </c>
      <c r="BG206" s="61" t="str">
        <f t="shared" si="153"/>
        <v>0</v>
      </c>
      <c r="BH206" s="20"/>
      <c r="BI206" s="20"/>
      <c r="BJ206" s="20">
        <v>0</v>
      </c>
      <c r="BK206" s="20"/>
      <c r="BL206" s="61" t="str">
        <f t="shared" si="154"/>
        <v>0</v>
      </c>
      <c r="BM206" s="61" t="str">
        <f t="shared" si="155"/>
        <v>0</v>
      </c>
      <c r="BN206" s="20">
        <v>1.1299999999999999</v>
      </c>
      <c r="BO206" s="20">
        <f t="shared" si="124"/>
        <v>309.16800000000001</v>
      </c>
      <c r="BP206" s="20">
        <f t="shared" si="125"/>
        <v>27.360000000000003</v>
      </c>
      <c r="BQ206" s="20">
        <f t="shared" si="126"/>
        <v>336.52800000000002</v>
      </c>
      <c r="BR206" s="20"/>
      <c r="BS206" s="20">
        <f t="shared" si="127"/>
        <v>336.52800000000002</v>
      </c>
      <c r="BT206" s="61">
        <f t="shared" si="131"/>
        <v>0</v>
      </c>
      <c r="BU206" s="61">
        <f t="shared" si="128"/>
        <v>336.52800000000002</v>
      </c>
      <c r="BV206" s="61" t="str">
        <f t="shared" si="132"/>
        <v>0</v>
      </c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61" t="str">
        <f t="shared" si="156"/>
        <v>0</v>
      </c>
      <c r="CL206" s="61" t="str">
        <f t="shared" si="157"/>
        <v>0</v>
      </c>
      <c r="CM206" s="20"/>
      <c r="CN206" s="20"/>
      <c r="CO206" s="20"/>
      <c r="CP206" s="20"/>
      <c r="CQ206" s="61" t="str">
        <f t="shared" si="158"/>
        <v>0</v>
      </c>
      <c r="CR206" s="24">
        <f t="shared" si="138"/>
        <v>1.6199999999999999</v>
      </c>
      <c r="CS206" s="24">
        <v>1.76</v>
      </c>
      <c r="CT206" s="71">
        <f t="shared" si="139"/>
        <v>8.6419753086419888</v>
      </c>
    </row>
    <row r="207" spans="1:98" ht="15.75" x14ac:dyDescent="0.25">
      <c r="A207" s="14">
        <v>107</v>
      </c>
      <c r="B207" s="15" t="s">
        <v>213</v>
      </c>
      <c r="C207" s="16">
        <v>2</v>
      </c>
      <c r="D207" s="21">
        <v>166.3</v>
      </c>
      <c r="E207" s="21"/>
      <c r="F207" s="18"/>
      <c r="G207" s="18"/>
      <c r="H207" s="18"/>
      <c r="I207" s="18"/>
      <c r="J207" s="61" t="str">
        <f t="shared" si="133"/>
        <v>0</v>
      </c>
      <c r="K207" s="61" t="str">
        <f t="shared" si="134"/>
        <v>0</v>
      </c>
      <c r="L207" s="18"/>
      <c r="M207" s="18"/>
      <c r="N207" s="18"/>
      <c r="O207" s="18"/>
      <c r="P207" s="61" t="str">
        <f t="shared" si="140"/>
        <v>0</v>
      </c>
      <c r="Q207" s="61" t="str">
        <f t="shared" si="141"/>
        <v>0</v>
      </c>
      <c r="R207" s="20">
        <v>0.17</v>
      </c>
      <c r="S207" s="20">
        <f t="shared" si="113"/>
        <v>28.271000000000004</v>
      </c>
      <c r="T207" s="24" t="e">
        <f t="shared" si="135"/>
        <v>#REF!</v>
      </c>
      <c r="U207" s="24"/>
      <c r="V207" s="61" t="e">
        <f t="shared" si="142"/>
        <v>#REF!</v>
      </c>
      <c r="W207" s="61" t="e">
        <f t="shared" si="143"/>
        <v>#REF!</v>
      </c>
      <c r="X207" s="53"/>
      <c r="Y207" s="20"/>
      <c r="Z207" s="20"/>
      <c r="AA207" s="20"/>
      <c r="AB207" s="61" t="str">
        <f t="shared" si="144"/>
        <v>0</v>
      </c>
      <c r="AC207" s="61" t="str">
        <f t="shared" si="145"/>
        <v>0</v>
      </c>
      <c r="AD207" s="20">
        <v>0</v>
      </c>
      <c r="AE207" s="20"/>
      <c r="AF207" s="24" t="e">
        <f t="shared" si="136"/>
        <v>#REF!</v>
      </c>
      <c r="AG207" s="24"/>
      <c r="AH207" s="61" t="e">
        <f t="shared" si="146"/>
        <v>#REF!</v>
      </c>
      <c r="AI207" s="61" t="e">
        <f t="shared" si="147"/>
        <v>#REF!</v>
      </c>
      <c r="AJ207" s="20">
        <v>0.02</v>
      </c>
      <c r="AK207" s="20">
        <f t="shared" si="117"/>
        <v>3.3260000000000005</v>
      </c>
      <c r="AL207" s="24"/>
      <c r="AM207" s="20"/>
      <c r="AN207" s="61">
        <f t="shared" si="148"/>
        <v>3.3260000000000005</v>
      </c>
      <c r="AO207" s="61" t="str">
        <f t="shared" si="149"/>
        <v>0</v>
      </c>
      <c r="AP207" s="20">
        <v>0.01</v>
      </c>
      <c r="AQ207" s="20">
        <f t="shared" si="118"/>
        <v>1.6630000000000003</v>
      </c>
      <c r="AR207" s="20"/>
      <c r="AS207" s="20"/>
      <c r="AT207" s="61">
        <f t="shared" si="150"/>
        <v>1.6630000000000003</v>
      </c>
      <c r="AU207" s="61" t="str">
        <f t="shared" si="151"/>
        <v>0</v>
      </c>
      <c r="AV207" s="20">
        <v>0.02</v>
      </c>
      <c r="AW207" s="20">
        <f t="shared" si="119"/>
        <v>3.3260000000000005</v>
      </c>
      <c r="AX207" s="24" t="e">
        <f t="shared" si="137"/>
        <v>#REF!</v>
      </c>
      <c r="AY207" s="24"/>
      <c r="AZ207" s="61" t="e">
        <f t="shared" si="121"/>
        <v>#REF!</v>
      </c>
      <c r="BA207" s="61" t="e">
        <f t="shared" si="122"/>
        <v>#REF!</v>
      </c>
      <c r="BB207" s="20">
        <v>0.16</v>
      </c>
      <c r="BC207" s="20">
        <f t="shared" si="123"/>
        <v>26.608000000000004</v>
      </c>
      <c r="BD207" s="20">
        <v>3.36</v>
      </c>
      <c r="BE207" s="20"/>
      <c r="BF207" s="61">
        <f t="shared" si="152"/>
        <v>23.248000000000005</v>
      </c>
      <c r="BG207" s="61" t="str">
        <f t="shared" si="153"/>
        <v>0</v>
      </c>
      <c r="BH207" s="20"/>
      <c r="BI207" s="20"/>
      <c r="BJ207" s="20">
        <v>0</v>
      </c>
      <c r="BK207" s="20"/>
      <c r="BL207" s="61" t="str">
        <f t="shared" si="154"/>
        <v>0</v>
      </c>
      <c r="BM207" s="61" t="str">
        <f t="shared" si="155"/>
        <v>0</v>
      </c>
      <c r="BN207" s="20">
        <v>1.1599999999999999</v>
      </c>
      <c r="BO207" s="20">
        <f t="shared" si="124"/>
        <v>192.90799999999999</v>
      </c>
      <c r="BP207" s="20">
        <f t="shared" si="125"/>
        <v>23.248000000000005</v>
      </c>
      <c r="BQ207" s="20">
        <f t="shared" si="126"/>
        <v>216.15600000000001</v>
      </c>
      <c r="BR207" s="20"/>
      <c r="BS207" s="20">
        <f t="shared" si="127"/>
        <v>216.15600000000001</v>
      </c>
      <c r="BT207" s="61">
        <f t="shared" si="131"/>
        <v>0</v>
      </c>
      <c r="BU207" s="61">
        <f t="shared" si="128"/>
        <v>216.15600000000001</v>
      </c>
      <c r="BV207" s="61" t="str">
        <f t="shared" si="132"/>
        <v>0</v>
      </c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61" t="str">
        <f t="shared" si="156"/>
        <v>0</v>
      </c>
      <c r="CL207" s="61" t="str">
        <f t="shared" si="157"/>
        <v>0</v>
      </c>
      <c r="CM207" s="20"/>
      <c r="CN207" s="20"/>
      <c r="CO207" s="20"/>
      <c r="CP207" s="20"/>
      <c r="CQ207" s="61" t="str">
        <f t="shared" si="158"/>
        <v>0</v>
      </c>
      <c r="CR207" s="24">
        <f t="shared" si="138"/>
        <v>1.54</v>
      </c>
      <c r="CS207" s="24">
        <v>1.8</v>
      </c>
      <c r="CT207" s="71">
        <f t="shared" si="139"/>
        <v>16.883116883116884</v>
      </c>
    </row>
    <row r="208" spans="1:98" ht="25.5" x14ac:dyDescent="0.25">
      <c r="A208" s="14">
        <v>108</v>
      </c>
      <c r="B208" s="30" t="s">
        <v>442</v>
      </c>
      <c r="C208" s="16">
        <v>2</v>
      </c>
      <c r="D208" s="21">
        <v>778.77</v>
      </c>
      <c r="E208" s="21"/>
      <c r="F208" s="18"/>
      <c r="G208" s="18"/>
      <c r="H208" s="18"/>
      <c r="I208" s="18"/>
      <c r="J208" s="61" t="str">
        <f t="shared" si="133"/>
        <v>0</v>
      </c>
      <c r="K208" s="61" t="str">
        <f t="shared" si="134"/>
        <v>0</v>
      </c>
      <c r="L208" s="18"/>
      <c r="M208" s="18"/>
      <c r="N208" s="18"/>
      <c r="O208" s="18"/>
      <c r="P208" s="61" t="str">
        <f t="shared" si="140"/>
        <v>0</v>
      </c>
      <c r="Q208" s="61" t="str">
        <f t="shared" si="141"/>
        <v>0</v>
      </c>
      <c r="R208" s="20">
        <v>0.28000000000000003</v>
      </c>
      <c r="S208" s="20">
        <f t="shared" si="113"/>
        <v>218.05560000000003</v>
      </c>
      <c r="T208" s="24" t="e">
        <f t="shared" si="135"/>
        <v>#REF!</v>
      </c>
      <c r="U208" s="24"/>
      <c r="V208" s="61" t="e">
        <f t="shared" si="142"/>
        <v>#REF!</v>
      </c>
      <c r="W208" s="61" t="e">
        <f t="shared" si="143"/>
        <v>#REF!</v>
      </c>
      <c r="X208" s="53"/>
      <c r="Y208" s="20"/>
      <c r="Z208" s="20"/>
      <c r="AA208" s="20"/>
      <c r="AB208" s="61" t="str">
        <f t="shared" si="144"/>
        <v>0</v>
      </c>
      <c r="AC208" s="61" t="str">
        <f t="shared" si="145"/>
        <v>0</v>
      </c>
      <c r="AD208" s="20">
        <v>0.2</v>
      </c>
      <c r="AE208" s="20">
        <f t="shared" ref="AE208:AE222" si="159">AD208*D208</f>
        <v>155.75400000000002</v>
      </c>
      <c r="AF208" s="24" t="e">
        <f t="shared" si="136"/>
        <v>#REF!</v>
      </c>
      <c r="AG208" s="24"/>
      <c r="AH208" s="61" t="e">
        <f t="shared" si="146"/>
        <v>#REF!</v>
      </c>
      <c r="AI208" s="61" t="e">
        <f t="shared" si="147"/>
        <v>#REF!</v>
      </c>
      <c r="AJ208" s="20">
        <v>0.03</v>
      </c>
      <c r="AK208" s="20">
        <f t="shared" si="117"/>
        <v>23.363099999999999</v>
      </c>
      <c r="AL208" s="24"/>
      <c r="AM208" s="20"/>
      <c r="AN208" s="61">
        <f t="shared" si="148"/>
        <v>23.363099999999999</v>
      </c>
      <c r="AO208" s="61" t="str">
        <f t="shared" si="149"/>
        <v>0</v>
      </c>
      <c r="AP208" s="20">
        <v>0.01</v>
      </c>
      <c r="AQ208" s="20">
        <f t="shared" si="118"/>
        <v>7.7877000000000001</v>
      </c>
      <c r="AR208" s="20"/>
      <c r="AS208" s="20"/>
      <c r="AT208" s="61">
        <f t="shared" si="150"/>
        <v>7.7877000000000001</v>
      </c>
      <c r="AU208" s="61" t="str">
        <f t="shared" si="151"/>
        <v>0</v>
      </c>
      <c r="AV208" s="20">
        <v>0.02</v>
      </c>
      <c r="AW208" s="20">
        <f t="shared" si="119"/>
        <v>15.5754</v>
      </c>
      <c r="AX208" s="24" t="e">
        <f t="shared" si="137"/>
        <v>#REF!</v>
      </c>
      <c r="AY208" s="24"/>
      <c r="AZ208" s="61" t="e">
        <f t="shared" si="121"/>
        <v>#REF!</v>
      </c>
      <c r="BA208" s="61" t="e">
        <f t="shared" si="122"/>
        <v>#REF!</v>
      </c>
      <c r="BB208" s="20">
        <v>11.69</v>
      </c>
      <c r="BC208" s="20">
        <f t="shared" si="123"/>
        <v>9103.8212999999996</v>
      </c>
      <c r="BD208" s="20">
        <v>16731.899999999998</v>
      </c>
      <c r="BE208" s="20"/>
      <c r="BF208" s="61" t="str">
        <f t="shared" si="152"/>
        <v>0</v>
      </c>
      <c r="BG208" s="61">
        <f t="shared" si="153"/>
        <v>-7628.0786999999982</v>
      </c>
      <c r="BH208" s="20"/>
      <c r="BI208" s="20"/>
      <c r="BJ208" s="20">
        <v>0</v>
      </c>
      <c r="BK208" s="20"/>
      <c r="BL208" s="61" t="str">
        <f t="shared" si="154"/>
        <v>0</v>
      </c>
      <c r="BM208" s="61" t="str">
        <f t="shared" si="155"/>
        <v>0</v>
      </c>
      <c r="BN208" s="20">
        <v>1.07</v>
      </c>
      <c r="BO208" s="20">
        <f t="shared" si="124"/>
        <v>833.28390000000002</v>
      </c>
      <c r="BP208" s="20">
        <f t="shared" si="125"/>
        <v>-7628.0786999999982</v>
      </c>
      <c r="BQ208" s="20">
        <f t="shared" si="126"/>
        <v>-6794.7947999999978</v>
      </c>
      <c r="BR208" s="20"/>
      <c r="BS208" s="20">
        <f t="shared" si="127"/>
        <v>-6794.7947999999978</v>
      </c>
      <c r="BT208" s="61">
        <f t="shared" si="131"/>
        <v>199.74</v>
      </c>
      <c r="BU208" s="61" t="str">
        <f t="shared" si="128"/>
        <v>0</v>
      </c>
      <c r="BV208" s="61">
        <f t="shared" si="132"/>
        <v>-6994.5347999999976</v>
      </c>
      <c r="BW208" s="20"/>
      <c r="BX208" s="20"/>
      <c r="BY208" s="20"/>
      <c r="BZ208" s="20">
        <f>199.74</f>
        <v>199.74</v>
      </c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61" t="str">
        <f t="shared" si="156"/>
        <v>0</v>
      </c>
      <c r="CL208" s="61" t="str">
        <f t="shared" si="157"/>
        <v>0</v>
      </c>
      <c r="CM208" s="20"/>
      <c r="CN208" s="20"/>
      <c r="CO208" s="20"/>
      <c r="CP208" s="20"/>
      <c r="CQ208" s="61" t="str">
        <f t="shared" si="158"/>
        <v>0</v>
      </c>
      <c r="CR208" s="24">
        <f t="shared" si="138"/>
        <v>13.3</v>
      </c>
      <c r="CS208" s="24">
        <v>28.82</v>
      </c>
      <c r="CT208" s="71">
        <f t="shared" si="139"/>
        <v>116.69172932330824</v>
      </c>
    </row>
    <row r="209" spans="1:100" ht="15.75" x14ac:dyDescent="0.25">
      <c r="A209" s="14">
        <v>109</v>
      </c>
      <c r="B209" s="15" t="s">
        <v>214</v>
      </c>
      <c r="C209" s="16">
        <v>2</v>
      </c>
      <c r="D209" s="21">
        <v>369.45</v>
      </c>
      <c r="E209" s="21"/>
      <c r="F209" s="18"/>
      <c r="G209" s="18"/>
      <c r="H209" s="18"/>
      <c r="I209" s="18"/>
      <c r="J209" s="61" t="str">
        <f t="shared" si="133"/>
        <v>0</v>
      </c>
      <c r="K209" s="61" t="str">
        <f t="shared" si="134"/>
        <v>0</v>
      </c>
      <c r="L209" s="18"/>
      <c r="M209" s="18"/>
      <c r="N209" s="18"/>
      <c r="O209" s="18"/>
      <c r="P209" s="61" t="str">
        <f t="shared" si="140"/>
        <v>0</v>
      </c>
      <c r="Q209" s="61" t="str">
        <f t="shared" si="141"/>
        <v>0</v>
      </c>
      <c r="R209" s="20">
        <v>0.36</v>
      </c>
      <c r="S209" s="20">
        <f t="shared" si="113"/>
        <v>133.00199999999998</v>
      </c>
      <c r="T209" s="24" t="e">
        <f t="shared" si="135"/>
        <v>#REF!</v>
      </c>
      <c r="U209" s="24"/>
      <c r="V209" s="61" t="e">
        <f t="shared" si="142"/>
        <v>#REF!</v>
      </c>
      <c r="W209" s="61" t="e">
        <f t="shared" si="143"/>
        <v>#REF!</v>
      </c>
      <c r="X209" s="53"/>
      <c r="Y209" s="20"/>
      <c r="Z209" s="20"/>
      <c r="AA209" s="20"/>
      <c r="AB209" s="61" t="str">
        <f t="shared" si="144"/>
        <v>0</v>
      </c>
      <c r="AC209" s="61" t="str">
        <f t="shared" si="145"/>
        <v>0</v>
      </c>
      <c r="AD209" s="20">
        <v>0.24</v>
      </c>
      <c r="AE209" s="20">
        <f t="shared" si="159"/>
        <v>88.667999999999992</v>
      </c>
      <c r="AF209" s="24" t="e">
        <f t="shared" si="136"/>
        <v>#REF!</v>
      </c>
      <c r="AG209" s="24"/>
      <c r="AH209" s="61" t="e">
        <f t="shared" si="146"/>
        <v>#REF!</v>
      </c>
      <c r="AI209" s="61" t="e">
        <f t="shared" si="147"/>
        <v>#REF!</v>
      </c>
      <c r="AJ209" s="20">
        <v>0.08</v>
      </c>
      <c r="AK209" s="20">
        <f t="shared" si="117"/>
        <v>29.556000000000001</v>
      </c>
      <c r="AL209" s="24"/>
      <c r="AM209" s="20"/>
      <c r="AN209" s="61">
        <f t="shared" si="148"/>
        <v>29.556000000000001</v>
      </c>
      <c r="AO209" s="61" t="str">
        <f t="shared" si="149"/>
        <v>0</v>
      </c>
      <c r="AP209" s="20">
        <v>0.02</v>
      </c>
      <c r="AQ209" s="20">
        <f t="shared" si="118"/>
        <v>7.3890000000000002</v>
      </c>
      <c r="AR209" s="20"/>
      <c r="AS209" s="20"/>
      <c r="AT209" s="61">
        <f t="shared" si="150"/>
        <v>7.3890000000000002</v>
      </c>
      <c r="AU209" s="61" t="str">
        <f t="shared" si="151"/>
        <v>0</v>
      </c>
      <c r="AV209" s="20">
        <v>0.03</v>
      </c>
      <c r="AW209" s="20">
        <f t="shared" si="119"/>
        <v>11.083499999999999</v>
      </c>
      <c r="AX209" s="24" t="e">
        <f t="shared" si="137"/>
        <v>#REF!</v>
      </c>
      <c r="AY209" s="24"/>
      <c r="AZ209" s="61" t="e">
        <f t="shared" si="121"/>
        <v>#REF!</v>
      </c>
      <c r="BA209" s="61" t="e">
        <f t="shared" si="122"/>
        <v>#REF!</v>
      </c>
      <c r="BB209" s="20">
        <v>0.21</v>
      </c>
      <c r="BC209" s="20">
        <f t="shared" si="123"/>
        <v>77.584499999999991</v>
      </c>
      <c r="BD209" s="20">
        <v>30.24</v>
      </c>
      <c r="BE209" s="20"/>
      <c r="BF209" s="61">
        <f t="shared" si="152"/>
        <v>47.344499999999996</v>
      </c>
      <c r="BG209" s="61" t="str">
        <f t="shared" si="153"/>
        <v>0</v>
      </c>
      <c r="BH209" s="20"/>
      <c r="BI209" s="20"/>
      <c r="BJ209" s="20">
        <v>0</v>
      </c>
      <c r="BK209" s="20"/>
      <c r="BL209" s="61" t="str">
        <f t="shared" si="154"/>
        <v>0</v>
      </c>
      <c r="BM209" s="61" t="str">
        <f t="shared" si="155"/>
        <v>0</v>
      </c>
      <c r="BN209" s="20">
        <v>1.1299999999999999</v>
      </c>
      <c r="BO209" s="20">
        <f t="shared" si="124"/>
        <v>417.47849999999994</v>
      </c>
      <c r="BP209" s="20">
        <f t="shared" si="125"/>
        <v>47.344499999999996</v>
      </c>
      <c r="BQ209" s="20">
        <f t="shared" si="126"/>
        <v>464.82299999999992</v>
      </c>
      <c r="BR209" s="20"/>
      <c r="BS209" s="20">
        <f t="shared" si="127"/>
        <v>464.82299999999992</v>
      </c>
      <c r="BT209" s="61">
        <f t="shared" si="131"/>
        <v>0</v>
      </c>
      <c r="BU209" s="61">
        <f t="shared" si="128"/>
        <v>464.82299999999992</v>
      </c>
      <c r="BV209" s="61" t="str">
        <f t="shared" si="132"/>
        <v>0</v>
      </c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61" t="str">
        <f t="shared" si="156"/>
        <v>0</v>
      </c>
      <c r="CL209" s="61" t="str">
        <f t="shared" si="157"/>
        <v>0</v>
      </c>
      <c r="CM209" s="20"/>
      <c r="CN209" s="20"/>
      <c r="CO209" s="20"/>
      <c r="CP209" s="20"/>
      <c r="CQ209" s="61" t="str">
        <f t="shared" si="158"/>
        <v>0</v>
      </c>
      <c r="CR209" s="24">
        <f t="shared" si="138"/>
        <v>2.0699999999999998</v>
      </c>
      <c r="CS209" s="24">
        <v>3.18</v>
      </c>
      <c r="CT209" s="71">
        <f t="shared" si="139"/>
        <v>53.623188405797123</v>
      </c>
    </row>
    <row r="210" spans="1:100" ht="15.75" x14ac:dyDescent="0.25">
      <c r="A210" s="14">
        <v>110</v>
      </c>
      <c r="B210" s="15" t="s">
        <v>215</v>
      </c>
      <c r="C210" s="16">
        <v>2</v>
      </c>
      <c r="D210" s="21">
        <v>638.32000000000005</v>
      </c>
      <c r="E210" s="21"/>
      <c r="F210" s="18"/>
      <c r="G210" s="18"/>
      <c r="H210" s="18"/>
      <c r="I210" s="18"/>
      <c r="J210" s="61" t="str">
        <f t="shared" si="133"/>
        <v>0</v>
      </c>
      <c r="K210" s="61" t="str">
        <f t="shared" si="134"/>
        <v>0</v>
      </c>
      <c r="L210" s="18"/>
      <c r="M210" s="18"/>
      <c r="N210" s="18"/>
      <c r="O210" s="18"/>
      <c r="P210" s="61" t="str">
        <f t="shared" si="140"/>
        <v>0</v>
      </c>
      <c r="Q210" s="61" t="str">
        <f t="shared" si="141"/>
        <v>0</v>
      </c>
      <c r="R210" s="20">
        <v>0.49</v>
      </c>
      <c r="S210" s="20">
        <f t="shared" si="113"/>
        <v>312.77680000000004</v>
      </c>
      <c r="T210" s="24" t="e">
        <f t="shared" si="135"/>
        <v>#REF!</v>
      </c>
      <c r="U210" s="24"/>
      <c r="V210" s="61" t="e">
        <f t="shared" si="142"/>
        <v>#REF!</v>
      </c>
      <c r="W210" s="61" t="e">
        <f t="shared" si="143"/>
        <v>#REF!</v>
      </c>
      <c r="X210" s="53"/>
      <c r="Y210" s="20"/>
      <c r="Z210" s="20"/>
      <c r="AA210" s="20"/>
      <c r="AB210" s="61" t="str">
        <f t="shared" si="144"/>
        <v>0</v>
      </c>
      <c r="AC210" s="61" t="str">
        <f t="shared" si="145"/>
        <v>0</v>
      </c>
      <c r="AD210" s="20">
        <v>0.25</v>
      </c>
      <c r="AE210" s="20">
        <f t="shared" si="159"/>
        <v>159.58000000000001</v>
      </c>
      <c r="AF210" s="24" t="e">
        <f t="shared" si="136"/>
        <v>#REF!</v>
      </c>
      <c r="AG210" s="24"/>
      <c r="AH210" s="61" t="e">
        <f t="shared" si="146"/>
        <v>#REF!</v>
      </c>
      <c r="AI210" s="61" t="e">
        <f t="shared" si="147"/>
        <v>#REF!</v>
      </c>
      <c r="AJ210" s="20">
        <v>0.06</v>
      </c>
      <c r="AK210" s="20">
        <f t="shared" si="117"/>
        <v>38.299199999999999</v>
      </c>
      <c r="AL210" s="24"/>
      <c r="AM210" s="20"/>
      <c r="AN210" s="61">
        <f t="shared" si="148"/>
        <v>38.299199999999999</v>
      </c>
      <c r="AO210" s="61" t="str">
        <f t="shared" si="149"/>
        <v>0</v>
      </c>
      <c r="AP210" s="20">
        <v>0.02</v>
      </c>
      <c r="AQ210" s="20">
        <f t="shared" si="118"/>
        <v>12.766400000000001</v>
      </c>
      <c r="AR210" s="20"/>
      <c r="AS210" s="20"/>
      <c r="AT210" s="61">
        <f t="shared" si="150"/>
        <v>12.766400000000001</v>
      </c>
      <c r="AU210" s="61" t="str">
        <f t="shared" si="151"/>
        <v>0</v>
      </c>
      <c r="AV210" s="20">
        <v>0.02</v>
      </c>
      <c r="AW210" s="20">
        <f t="shared" si="119"/>
        <v>12.766400000000001</v>
      </c>
      <c r="AX210" s="24" t="e">
        <f t="shared" si="137"/>
        <v>#REF!</v>
      </c>
      <c r="AY210" s="24"/>
      <c r="AZ210" s="61" t="e">
        <f t="shared" si="121"/>
        <v>#REF!</v>
      </c>
      <c r="BA210" s="61" t="e">
        <f t="shared" si="122"/>
        <v>#REF!</v>
      </c>
      <c r="BB210" s="20">
        <v>0.19</v>
      </c>
      <c r="BC210" s="20">
        <f t="shared" si="123"/>
        <v>121.28080000000001</v>
      </c>
      <c r="BD210" s="20">
        <v>104.16</v>
      </c>
      <c r="BE210" s="20"/>
      <c r="BF210" s="61">
        <f t="shared" si="152"/>
        <v>17.120800000000017</v>
      </c>
      <c r="BG210" s="61" t="str">
        <f t="shared" si="153"/>
        <v>0</v>
      </c>
      <c r="BH210" s="20"/>
      <c r="BI210" s="20"/>
      <c r="BJ210" s="20">
        <v>0</v>
      </c>
      <c r="BK210" s="20"/>
      <c r="BL210" s="61" t="str">
        <f t="shared" si="154"/>
        <v>0</v>
      </c>
      <c r="BM210" s="61" t="str">
        <f t="shared" si="155"/>
        <v>0</v>
      </c>
      <c r="BN210" s="20">
        <v>0.95</v>
      </c>
      <c r="BO210" s="20">
        <f t="shared" si="124"/>
        <v>606.404</v>
      </c>
      <c r="BP210" s="20">
        <f t="shared" si="125"/>
        <v>17.120800000000017</v>
      </c>
      <c r="BQ210" s="20">
        <f t="shared" si="126"/>
        <v>623.52480000000003</v>
      </c>
      <c r="BR210" s="20"/>
      <c r="BS210" s="20">
        <f t="shared" si="127"/>
        <v>623.52480000000003</v>
      </c>
      <c r="BT210" s="61">
        <f t="shared" si="131"/>
        <v>0</v>
      </c>
      <c r="BU210" s="61">
        <f t="shared" si="128"/>
        <v>623.52480000000003</v>
      </c>
      <c r="BV210" s="61" t="str">
        <f t="shared" si="132"/>
        <v>0</v>
      </c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61" t="str">
        <f t="shared" si="156"/>
        <v>0</v>
      </c>
      <c r="CL210" s="61" t="str">
        <f t="shared" si="157"/>
        <v>0</v>
      </c>
      <c r="CM210" s="20"/>
      <c r="CN210" s="20"/>
      <c r="CO210" s="20"/>
      <c r="CP210" s="20"/>
      <c r="CQ210" s="61" t="str">
        <f t="shared" si="158"/>
        <v>0</v>
      </c>
      <c r="CR210" s="24">
        <f t="shared" si="138"/>
        <v>1.98</v>
      </c>
      <c r="CS210" s="24">
        <v>3.09</v>
      </c>
      <c r="CT210" s="71">
        <f t="shared" si="139"/>
        <v>56.060606060606062</v>
      </c>
    </row>
    <row r="211" spans="1:100" ht="15.75" x14ac:dyDescent="0.25">
      <c r="A211" s="14">
        <v>111</v>
      </c>
      <c r="B211" s="15" t="s">
        <v>216</v>
      </c>
      <c r="C211" s="16">
        <v>2</v>
      </c>
      <c r="D211" s="21">
        <v>638.04</v>
      </c>
      <c r="E211" s="21"/>
      <c r="F211" s="18"/>
      <c r="G211" s="18"/>
      <c r="H211" s="18"/>
      <c r="I211" s="18"/>
      <c r="J211" s="61" t="str">
        <f t="shared" si="133"/>
        <v>0</v>
      </c>
      <c r="K211" s="61" t="str">
        <f t="shared" si="134"/>
        <v>0</v>
      </c>
      <c r="L211" s="18"/>
      <c r="M211" s="18"/>
      <c r="N211" s="18"/>
      <c r="O211" s="18"/>
      <c r="P211" s="61" t="str">
        <f t="shared" si="140"/>
        <v>0</v>
      </c>
      <c r="Q211" s="61" t="str">
        <f t="shared" si="141"/>
        <v>0</v>
      </c>
      <c r="R211" s="20">
        <v>0.41</v>
      </c>
      <c r="S211" s="20">
        <f t="shared" si="113"/>
        <v>261.59639999999996</v>
      </c>
      <c r="T211" s="24" t="e">
        <f t="shared" si="135"/>
        <v>#REF!</v>
      </c>
      <c r="U211" s="24"/>
      <c r="V211" s="61" t="e">
        <f t="shared" si="142"/>
        <v>#REF!</v>
      </c>
      <c r="W211" s="61" t="e">
        <f t="shared" si="143"/>
        <v>#REF!</v>
      </c>
      <c r="X211" s="53"/>
      <c r="Y211" s="20"/>
      <c r="Z211" s="20"/>
      <c r="AA211" s="20"/>
      <c r="AB211" s="61" t="str">
        <f t="shared" si="144"/>
        <v>0</v>
      </c>
      <c r="AC211" s="61" t="str">
        <f t="shared" si="145"/>
        <v>0</v>
      </c>
      <c r="AD211" s="20">
        <v>0.25</v>
      </c>
      <c r="AE211" s="20">
        <f t="shared" si="159"/>
        <v>159.51</v>
      </c>
      <c r="AF211" s="24" t="e">
        <f t="shared" si="136"/>
        <v>#REF!</v>
      </c>
      <c r="AG211" s="24"/>
      <c r="AH211" s="61" t="e">
        <f t="shared" si="146"/>
        <v>#REF!</v>
      </c>
      <c r="AI211" s="61" t="e">
        <f t="shared" si="147"/>
        <v>#REF!</v>
      </c>
      <c r="AJ211" s="20">
        <v>7.0000000000000007E-2</v>
      </c>
      <c r="AK211" s="20">
        <f t="shared" si="117"/>
        <v>44.662800000000004</v>
      </c>
      <c r="AL211" s="24"/>
      <c r="AM211" s="20"/>
      <c r="AN211" s="61">
        <f t="shared" si="148"/>
        <v>44.662800000000004</v>
      </c>
      <c r="AO211" s="61" t="str">
        <f t="shared" si="149"/>
        <v>0</v>
      </c>
      <c r="AP211" s="20">
        <v>0.02</v>
      </c>
      <c r="AQ211" s="20">
        <f t="shared" si="118"/>
        <v>12.7608</v>
      </c>
      <c r="AR211" s="20"/>
      <c r="AS211" s="20"/>
      <c r="AT211" s="61">
        <f t="shared" si="150"/>
        <v>12.7608</v>
      </c>
      <c r="AU211" s="61" t="str">
        <f t="shared" si="151"/>
        <v>0</v>
      </c>
      <c r="AV211" s="20">
        <v>0.02</v>
      </c>
      <c r="AW211" s="20">
        <f t="shared" si="119"/>
        <v>12.7608</v>
      </c>
      <c r="AX211" s="24" t="e">
        <f t="shared" si="137"/>
        <v>#REF!</v>
      </c>
      <c r="AY211" s="24"/>
      <c r="AZ211" s="61" t="e">
        <f t="shared" si="121"/>
        <v>#REF!</v>
      </c>
      <c r="BA211" s="61" t="e">
        <f t="shared" si="122"/>
        <v>#REF!</v>
      </c>
      <c r="BB211" s="20">
        <v>0.12</v>
      </c>
      <c r="BC211" s="20">
        <f t="shared" si="123"/>
        <v>76.564799999999991</v>
      </c>
      <c r="BD211" s="20">
        <v>77.28</v>
      </c>
      <c r="BE211" s="20"/>
      <c r="BF211" s="61" t="str">
        <f t="shared" si="152"/>
        <v>0</v>
      </c>
      <c r="BG211" s="61">
        <f t="shared" si="153"/>
        <v>-0.71520000000001005</v>
      </c>
      <c r="BH211" s="20"/>
      <c r="BI211" s="20"/>
      <c r="BJ211" s="20">
        <v>0</v>
      </c>
      <c r="BK211" s="20"/>
      <c r="BL211" s="61" t="str">
        <f t="shared" si="154"/>
        <v>0</v>
      </c>
      <c r="BM211" s="61" t="str">
        <f t="shared" si="155"/>
        <v>0</v>
      </c>
      <c r="BN211" s="20">
        <v>1.05</v>
      </c>
      <c r="BO211" s="20">
        <f t="shared" si="124"/>
        <v>669.94200000000001</v>
      </c>
      <c r="BP211" s="20">
        <f t="shared" si="125"/>
        <v>-0.71520000000001005</v>
      </c>
      <c r="BQ211" s="20">
        <f t="shared" si="126"/>
        <v>669.22680000000003</v>
      </c>
      <c r="BR211" s="20"/>
      <c r="BS211" s="20">
        <f t="shared" si="127"/>
        <v>669.22680000000003</v>
      </c>
      <c r="BT211" s="61">
        <f t="shared" si="131"/>
        <v>0</v>
      </c>
      <c r="BU211" s="61">
        <f t="shared" si="128"/>
        <v>669.22680000000003</v>
      </c>
      <c r="BV211" s="61" t="str">
        <f t="shared" si="132"/>
        <v>0</v>
      </c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61" t="str">
        <f t="shared" si="156"/>
        <v>0</v>
      </c>
      <c r="CL211" s="61" t="str">
        <f t="shared" si="157"/>
        <v>0</v>
      </c>
      <c r="CM211" s="20"/>
      <c r="CN211" s="20"/>
      <c r="CO211" s="20"/>
      <c r="CP211" s="20"/>
      <c r="CQ211" s="61" t="str">
        <f t="shared" si="158"/>
        <v>0</v>
      </c>
      <c r="CR211" s="24">
        <f t="shared" si="138"/>
        <v>1.94</v>
      </c>
      <c r="CS211" s="24">
        <v>3.06</v>
      </c>
      <c r="CT211" s="71">
        <f t="shared" si="139"/>
        <v>57.73195876288662</v>
      </c>
    </row>
    <row r="212" spans="1:100" ht="15.75" x14ac:dyDescent="0.25">
      <c r="A212" s="14">
        <v>112</v>
      </c>
      <c r="B212" s="15" t="s">
        <v>217</v>
      </c>
      <c r="C212" s="16">
        <v>2</v>
      </c>
      <c r="D212" s="21">
        <v>609.29999999999995</v>
      </c>
      <c r="E212" s="21"/>
      <c r="F212" s="18"/>
      <c r="G212" s="18"/>
      <c r="H212" s="18"/>
      <c r="I212" s="18"/>
      <c r="J212" s="61" t="str">
        <f t="shared" si="133"/>
        <v>0</v>
      </c>
      <c r="K212" s="61" t="str">
        <f t="shared" si="134"/>
        <v>0</v>
      </c>
      <c r="L212" s="18"/>
      <c r="M212" s="18"/>
      <c r="N212" s="18"/>
      <c r="O212" s="18"/>
      <c r="P212" s="61" t="str">
        <f t="shared" si="140"/>
        <v>0</v>
      </c>
      <c r="Q212" s="61" t="str">
        <f t="shared" si="141"/>
        <v>0</v>
      </c>
      <c r="R212" s="20">
        <v>0.38</v>
      </c>
      <c r="S212" s="20">
        <f t="shared" si="113"/>
        <v>231.53399999999999</v>
      </c>
      <c r="T212" s="24" t="e">
        <f t="shared" si="135"/>
        <v>#REF!</v>
      </c>
      <c r="U212" s="24"/>
      <c r="V212" s="61" t="e">
        <f t="shared" si="142"/>
        <v>#REF!</v>
      </c>
      <c r="W212" s="61" t="e">
        <f t="shared" si="143"/>
        <v>#REF!</v>
      </c>
      <c r="X212" s="53"/>
      <c r="Y212" s="20"/>
      <c r="Z212" s="20"/>
      <c r="AA212" s="20"/>
      <c r="AB212" s="61" t="str">
        <f t="shared" si="144"/>
        <v>0</v>
      </c>
      <c r="AC212" s="61" t="str">
        <f t="shared" si="145"/>
        <v>0</v>
      </c>
      <c r="AD212" s="20">
        <v>0.25</v>
      </c>
      <c r="AE212" s="20">
        <f t="shared" si="159"/>
        <v>152.32499999999999</v>
      </c>
      <c r="AF212" s="24" t="e">
        <f t="shared" si="136"/>
        <v>#REF!</v>
      </c>
      <c r="AG212" s="24"/>
      <c r="AH212" s="61" t="e">
        <f t="shared" si="146"/>
        <v>#REF!</v>
      </c>
      <c r="AI212" s="61" t="e">
        <f t="shared" si="147"/>
        <v>#REF!</v>
      </c>
      <c r="AJ212" s="20">
        <v>7.0000000000000007E-2</v>
      </c>
      <c r="AK212" s="20">
        <f t="shared" si="117"/>
        <v>42.651000000000003</v>
      </c>
      <c r="AL212" s="24"/>
      <c r="AM212" s="20"/>
      <c r="AN212" s="61">
        <f t="shared" si="148"/>
        <v>42.651000000000003</v>
      </c>
      <c r="AO212" s="61" t="str">
        <f t="shared" si="149"/>
        <v>0</v>
      </c>
      <c r="AP212" s="20">
        <v>0.02</v>
      </c>
      <c r="AQ212" s="20">
        <f t="shared" si="118"/>
        <v>12.186</v>
      </c>
      <c r="AR212" s="20"/>
      <c r="AS212" s="20"/>
      <c r="AT212" s="61">
        <f t="shared" si="150"/>
        <v>12.186</v>
      </c>
      <c r="AU212" s="61" t="str">
        <f t="shared" si="151"/>
        <v>0</v>
      </c>
      <c r="AV212" s="20">
        <v>0.02</v>
      </c>
      <c r="AW212" s="20">
        <f t="shared" si="119"/>
        <v>12.186</v>
      </c>
      <c r="AX212" s="24" t="e">
        <f t="shared" si="137"/>
        <v>#REF!</v>
      </c>
      <c r="AY212" s="24"/>
      <c r="AZ212" s="61" t="e">
        <f t="shared" si="121"/>
        <v>#REF!</v>
      </c>
      <c r="BA212" s="61" t="e">
        <f t="shared" si="122"/>
        <v>#REF!</v>
      </c>
      <c r="BB212" s="20">
        <v>0.13</v>
      </c>
      <c r="BC212" s="20">
        <f t="shared" si="123"/>
        <v>79.209000000000003</v>
      </c>
      <c r="BD212" s="20">
        <v>55.440000000000005</v>
      </c>
      <c r="BE212" s="20"/>
      <c r="BF212" s="61">
        <f t="shared" si="152"/>
        <v>23.768999999999998</v>
      </c>
      <c r="BG212" s="61" t="str">
        <f t="shared" si="153"/>
        <v>0</v>
      </c>
      <c r="BH212" s="20"/>
      <c r="BI212" s="20"/>
      <c r="BJ212" s="20">
        <v>0</v>
      </c>
      <c r="BK212" s="20"/>
      <c r="BL212" s="61" t="str">
        <f t="shared" si="154"/>
        <v>0</v>
      </c>
      <c r="BM212" s="61" t="str">
        <f t="shared" si="155"/>
        <v>0</v>
      </c>
      <c r="BN212" s="20">
        <v>1.1200000000000001</v>
      </c>
      <c r="BO212" s="20">
        <f t="shared" si="124"/>
        <v>682.41600000000005</v>
      </c>
      <c r="BP212" s="20">
        <f t="shared" si="125"/>
        <v>23.768999999999998</v>
      </c>
      <c r="BQ212" s="20">
        <f t="shared" si="126"/>
        <v>706.18500000000006</v>
      </c>
      <c r="BR212" s="20"/>
      <c r="BS212" s="20">
        <f t="shared" si="127"/>
        <v>706.18500000000006</v>
      </c>
      <c r="BT212" s="61">
        <f t="shared" si="131"/>
        <v>7105.7740000000003</v>
      </c>
      <c r="BU212" s="61" t="str">
        <f t="shared" si="128"/>
        <v>0</v>
      </c>
      <c r="BV212" s="61">
        <f t="shared" si="132"/>
        <v>-6399.5889999999999</v>
      </c>
      <c r="BW212" s="20"/>
      <c r="BX212" s="20"/>
      <c r="BY212" s="20"/>
      <c r="BZ212" s="20">
        <v>34.81</v>
      </c>
      <c r="CA212" s="20"/>
      <c r="CB212" s="20"/>
      <c r="CC212" s="20"/>
      <c r="CD212" s="20">
        <f>5892.47*1.2</f>
        <v>7070.9639999999999</v>
      </c>
      <c r="CE212" s="20"/>
      <c r="CF212" s="20"/>
      <c r="CG212" s="20"/>
      <c r="CH212" s="20"/>
      <c r="CI212" s="20"/>
      <c r="CJ212" s="20"/>
      <c r="CK212" s="61" t="str">
        <f t="shared" si="156"/>
        <v>0</v>
      </c>
      <c r="CL212" s="61" t="str">
        <f t="shared" si="157"/>
        <v>0</v>
      </c>
      <c r="CM212" s="20"/>
      <c r="CN212" s="20"/>
      <c r="CO212" s="20"/>
      <c r="CP212" s="20"/>
      <c r="CQ212" s="61" t="str">
        <f t="shared" si="158"/>
        <v>0</v>
      </c>
      <c r="CR212" s="24">
        <f t="shared" si="138"/>
        <v>1.9900000000000002</v>
      </c>
      <c r="CS212" s="24">
        <v>2.96</v>
      </c>
      <c r="CT212" s="71">
        <f t="shared" si="139"/>
        <v>48.743718592964797</v>
      </c>
    </row>
    <row r="213" spans="1:100" ht="15.75" x14ac:dyDescent="0.25">
      <c r="A213" s="14">
        <v>113</v>
      </c>
      <c r="B213" s="15" t="s">
        <v>218</v>
      </c>
      <c r="C213" s="16">
        <v>2</v>
      </c>
      <c r="D213" s="21">
        <v>547.53</v>
      </c>
      <c r="E213" s="21"/>
      <c r="F213" s="18">
        <v>0.05</v>
      </c>
      <c r="G213" s="18">
        <f>F213*D213</f>
        <v>27.3765</v>
      </c>
      <c r="H213" s="18"/>
      <c r="I213" s="18"/>
      <c r="J213" s="61">
        <f t="shared" si="133"/>
        <v>27.3765</v>
      </c>
      <c r="K213" s="61" t="str">
        <f t="shared" si="134"/>
        <v>0</v>
      </c>
      <c r="L213" s="18">
        <v>0.06</v>
      </c>
      <c r="M213" s="18">
        <f>L213*D213</f>
        <v>32.851799999999997</v>
      </c>
      <c r="N213" s="18">
        <v>0.06</v>
      </c>
      <c r="O213" s="18"/>
      <c r="P213" s="61">
        <f t="shared" si="140"/>
        <v>32.791799999999995</v>
      </c>
      <c r="Q213" s="61" t="str">
        <f t="shared" si="141"/>
        <v>0</v>
      </c>
      <c r="R213" s="20">
        <v>0.15</v>
      </c>
      <c r="S213" s="20">
        <f t="shared" si="113"/>
        <v>82.129499999999993</v>
      </c>
      <c r="T213" s="24" t="e">
        <f t="shared" si="135"/>
        <v>#REF!</v>
      </c>
      <c r="U213" s="24"/>
      <c r="V213" s="61" t="e">
        <f t="shared" si="142"/>
        <v>#REF!</v>
      </c>
      <c r="W213" s="61" t="e">
        <f t="shared" si="143"/>
        <v>#REF!</v>
      </c>
      <c r="X213" s="53"/>
      <c r="Y213" s="20"/>
      <c r="Z213" s="20"/>
      <c r="AA213" s="20"/>
      <c r="AB213" s="61" t="str">
        <f t="shared" si="144"/>
        <v>0</v>
      </c>
      <c r="AC213" s="61" t="str">
        <f t="shared" si="145"/>
        <v>0</v>
      </c>
      <c r="AD213" s="20">
        <v>0.31</v>
      </c>
      <c r="AE213" s="20">
        <f t="shared" si="159"/>
        <v>169.73429999999999</v>
      </c>
      <c r="AF213" s="24" t="e">
        <f t="shared" si="136"/>
        <v>#REF!</v>
      </c>
      <c r="AG213" s="24"/>
      <c r="AH213" s="61" t="e">
        <f t="shared" si="146"/>
        <v>#REF!</v>
      </c>
      <c r="AI213" s="61" t="e">
        <f t="shared" si="147"/>
        <v>#REF!</v>
      </c>
      <c r="AJ213" s="20">
        <v>0.03</v>
      </c>
      <c r="AK213" s="20">
        <f t="shared" si="117"/>
        <v>16.425899999999999</v>
      </c>
      <c r="AL213" s="24"/>
      <c r="AM213" s="20"/>
      <c r="AN213" s="61">
        <f t="shared" si="148"/>
        <v>16.425899999999999</v>
      </c>
      <c r="AO213" s="61" t="str">
        <f t="shared" si="149"/>
        <v>0</v>
      </c>
      <c r="AP213" s="20">
        <v>0.01</v>
      </c>
      <c r="AQ213" s="20">
        <f t="shared" si="118"/>
        <v>5.4752999999999998</v>
      </c>
      <c r="AR213" s="20"/>
      <c r="AS213" s="20"/>
      <c r="AT213" s="61">
        <f t="shared" si="150"/>
        <v>5.4752999999999998</v>
      </c>
      <c r="AU213" s="61" t="str">
        <f t="shared" si="151"/>
        <v>0</v>
      </c>
      <c r="AV213" s="20">
        <v>0.01</v>
      </c>
      <c r="AW213" s="20">
        <f t="shared" si="119"/>
        <v>5.4752999999999998</v>
      </c>
      <c r="AX213" s="24" t="e">
        <f t="shared" si="137"/>
        <v>#REF!</v>
      </c>
      <c r="AY213" s="24"/>
      <c r="AZ213" s="61" t="e">
        <f t="shared" si="121"/>
        <v>#REF!</v>
      </c>
      <c r="BA213" s="61" t="e">
        <f t="shared" si="122"/>
        <v>#REF!</v>
      </c>
      <c r="BB213" s="20">
        <v>7.0000000000000007E-2</v>
      </c>
      <c r="BC213" s="20">
        <f t="shared" si="123"/>
        <v>38.327100000000002</v>
      </c>
      <c r="BD213" s="20">
        <v>186.48</v>
      </c>
      <c r="BE213" s="20"/>
      <c r="BF213" s="61" t="str">
        <f t="shared" si="152"/>
        <v>0</v>
      </c>
      <c r="BG213" s="61">
        <f t="shared" si="153"/>
        <v>-148.15289999999999</v>
      </c>
      <c r="BH213" s="20"/>
      <c r="BI213" s="20"/>
      <c r="BJ213" s="20">
        <v>0</v>
      </c>
      <c r="BK213" s="20"/>
      <c r="BL213" s="61" t="str">
        <f t="shared" si="154"/>
        <v>0</v>
      </c>
      <c r="BM213" s="61" t="str">
        <f t="shared" si="155"/>
        <v>0</v>
      </c>
      <c r="BN213" s="20">
        <v>1.17</v>
      </c>
      <c r="BO213" s="20">
        <f t="shared" si="124"/>
        <v>640.61009999999987</v>
      </c>
      <c r="BP213" s="20">
        <f t="shared" si="125"/>
        <v>-148.15289999999999</v>
      </c>
      <c r="BQ213" s="20">
        <f t="shared" si="126"/>
        <v>492.45719999999989</v>
      </c>
      <c r="BR213" s="20"/>
      <c r="BS213" s="20">
        <f t="shared" si="127"/>
        <v>492.45719999999989</v>
      </c>
      <c r="BT213" s="61">
        <f t="shared" si="131"/>
        <v>0</v>
      </c>
      <c r="BU213" s="61">
        <f t="shared" si="128"/>
        <v>492.45719999999989</v>
      </c>
      <c r="BV213" s="61" t="str">
        <f t="shared" si="132"/>
        <v>0</v>
      </c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61" t="str">
        <f t="shared" si="156"/>
        <v>0</v>
      </c>
      <c r="CL213" s="61" t="str">
        <f t="shared" si="157"/>
        <v>0</v>
      </c>
      <c r="CM213" s="20"/>
      <c r="CN213" s="20"/>
      <c r="CO213" s="20"/>
      <c r="CP213" s="20"/>
      <c r="CQ213" s="61" t="str">
        <f t="shared" si="158"/>
        <v>0</v>
      </c>
      <c r="CR213" s="24">
        <f t="shared" si="138"/>
        <v>1.86</v>
      </c>
      <c r="CS213" s="24">
        <v>2.75</v>
      </c>
      <c r="CT213" s="71">
        <f t="shared" si="139"/>
        <v>47.849462365591393</v>
      </c>
    </row>
    <row r="214" spans="1:100" ht="15.75" x14ac:dyDescent="0.25">
      <c r="A214" s="14">
        <v>114</v>
      </c>
      <c r="B214" s="15" t="s">
        <v>219</v>
      </c>
      <c r="C214" s="16">
        <v>2</v>
      </c>
      <c r="D214" s="21">
        <v>414.36</v>
      </c>
      <c r="E214" s="21"/>
      <c r="F214" s="18"/>
      <c r="G214" s="18"/>
      <c r="H214" s="18"/>
      <c r="I214" s="18"/>
      <c r="J214" s="61" t="str">
        <f t="shared" si="133"/>
        <v>0</v>
      </c>
      <c r="K214" s="61" t="str">
        <f t="shared" si="134"/>
        <v>0</v>
      </c>
      <c r="L214" s="18"/>
      <c r="M214" s="18"/>
      <c r="N214" s="18"/>
      <c r="O214" s="18"/>
      <c r="P214" s="61" t="str">
        <f t="shared" si="140"/>
        <v>0</v>
      </c>
      <c r="Q214" s="61" t="str">
        <f t="shared" si="141"/>
        <v>0</v>
      </c>
      <c r="R214" s="20">
        <v>0.45</v>
      </c>
      <c r="S214" s="20">
        <f t="shared" si="113"/>
        <v>186.46200000000002</v>
      </c>
      <c r="T214" s="24" t="e">
        <f t="shared" si="135"/>
        <v>#REF!</v>
      </c>
      <c r="U214" s="24"/>
      <c r="V214" s="61" t="e">
        <f t="shared" si="142"/>
        <v>#REF!</v>
      </c>
      <c r="W214" s="61" t="e">
        <f t="shared" si="143"/>
        <v>#REF!</v>
      </c>
      <c r="X214" s="53"/>
      <c r="Y214" s="20"/>
      <c r="Z214" s="20"/>
      <c r="AA214" s="20"/>
      <c r="AB214" s="61" t="str">
        <f t="shared" si="144"/>
        <v>0</v>
      </c>
      <c r="AC214" s="61" t="str">
        <f t="shared" si="145"/>
        <v>0</v>
      </c>
      <c r="AD214" s="20">
        <v>0</v>
      </c>
      <c r="AE214" s="20">
        <f t="shared" si="159"/>
        <v>0</v>
      </c>
      <c r="AF214" s="24" t="e">
        <f t="shared" si="136"/>
        <v>#REF!</v>
      </c>
      <c r="AG214" s="24"/>
      <c r="AH214" s="61" t="e">
        <f t="shared" si="146"/>
        <v>#REF!</v>
      </c>
      <c r="AI214" s="61" t="e">
        <f t="shared" si="147"/>
        <v>#REF!</v>
      </c>
      <c r="AJ214" s="20">
        <v>0.05</v>
      </c>
      <c r="AK214" s="20">
        <f t="shared" si="117"/>
        <v>20.718000000000004</v>
      </c>
      <c r="AL214" s="24"/>
      <c r="AM214" s="20"/>
      <c r="AN214" s="61">
        <f t="shared" si="148"/>
        <v>20.718000000000004</v>
      </c>
      <c r="AO214" s="61" t="str">
        <f t="shared" si="149"/>
        <v>0</v>
      </c>
      <c r="AP214" s="20">
        <v>0.03</v>
      </c>
      <c r="AQ214" s="20">
        <f t="shared" si="118"/>
        <v>12.4308</v>
      </c>
      <c r="AR214" s="20"/>
      <c r="AS214" s="20"/>
      <c r="AT214" s="61">
        <f t="shared" si="150"/>
        <v>12.4308</v>
      </c>
      <c r="AU214" s="61" t="str">
        <f t="shared" si="151"/>
        <v>0</v>
      </c>
      <c r="AV214" s="20">
        <v>0.05</v>
      </c>
      <c r="AW214" s="20">
        <f t="shared" si="119"/>
        <v>20.718000000000004</v>
      </c>
      <c r="AX214" s="24" t="e">
        <f t="shared" si="137"/>
        <v>#REF!</v>
      </c>
      <c r="AY214" s="24"/>
      <c r="AZ214" s="61" t="e">
        <f t="shared" si="121"/>
        <v>#REF!</v>
      </c>
      <c r="BA214" s="61" t="e">
        <f t="shared" si="122"/>
        <v>#REF!</v>
      </c>
      <c r="BB214" s="20">
        <v>0.34</v>
      </c>
      <c r="BC214" s="20">
        <f t="shared" si="123"/>
        <v>140.88240000000002</v>
      </c>
      <c r="BD214" s="20">
        <v>1.68</v>
      </c>
      <c r="BE214" s="20"/>
      <c r="BF214" s="61">
        <f t="shared" si="152"/>
        <v>139.20240000000001</v>
      </c>
      <c r="BG214" s="61" t="str">
        <f t="shared" si="153"/>
        <v>0</v>
      </c>
      <c r="BH214" s="20"/>
      <c r="BI214" s="20"/>
      <c r="BJ214" s="20">
        <v>0</v>
      </c>
      <c r="BK214" s="20"/>
      <c r="BL214" s="61" t="str">
        <f t="shared" si="154"/>
        <v>0</v>
      </c>
      <c r="BM214" s="61" t="str">
        <f t="shared" si="155"/>
        <v>0</v>
      </c>
      <c r="BN214" s="20">
        <v>0.86</v>
      </c>
      <c r="BO214" s="20">
        <f t="shared" si="124"/>
        <v>356.34960000000001</v>
      </c>
      <c r="BP214" s="20">
        <f t="shared" si="125"/>
        <v>139.20240000000001</v>
      </c>
      <c r="BQ214" s="20">
        <f t="shared" si="126"/>
        <v>495.55200000000002</v>
      </c>
      <c r="BR214" s="20"/>
      <c r="BS214" s="20">
        <f t="shared" si="127"/>
        <v>495.55200000000002</v>
      </c>
      <c r="BT214" s="61">
        <f t="shared" si="131"/>
        <v>34.81</v>
      </c>
      <c r="BU214" s="61">
        <f t="shared" si="128"/>
        <v>460.74200000000002</v>
      </c>
      <c r="BV214" s="61" t="str">
        <f t="shared" si="132"/>
        <v>0</v>
      </c>
      <c r="BW214" s="20"/>
      <c r="BX214" s="20"/>
      <c r="BY214" s="20"/>
      <c r="BZ214" s="20">
        <v>34.81</v>
      </c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61" t="str">
        <f t="shared" si="156"/>
        <v>0</v>
      </c>
      <c r="CL214" s="61" t="str">
        <f t="shared" si="157"/>
        <v>0</v>
      </c>
      <c r="CM214" s="20"/>
      <c r="CN214" s="20"/>
      <c r="CO214" s="20"/>
      <c r="CP214" s="20"/>
      <c r="CQ214" s="61" t="str">
        <f t="shared" si="158"/>
        <v>0</v>
      </c>
      <c r="CR214" s="24">
        <f t="shared" si="138"/>
        <v>1.7800000000000002</v>
      </c>
      <c r="CS214" s="24">
        <v>2.2599999999999998</v>
      </c>
      <c r="CT214" s="71">
        <f t="shared" si="139"/>
        <v>26.966292134831434</v>
      </c>
    </row>
    <row r="215" spans="1:100" ht="15.75" x14ac:dyDescent="0.25">
      <c r="A215" s="14">
        <v>115</v>
      </c>
      <c r="B215" s="15" t="s">
        <v>220</v>
      </c>
      <c r="C215" s="16">
        <v>2</v>
      </c>
      <c r="D215" s="21">
        <v>349.73</v>
      </c>
      <c r="E215" s="21"/>
      <c r="F215" s="18"/>
      <c r="G215" s="18"/>
      <c r="H215" s="18"/>
      <c r="I215" s="18"/>
      <c r="J215" s="61" t="str">
        <f t="shared" si="133"/>
        <v>0</v>
      </c>
      <c r="K215" s="61" t="str">
        <f t="shared" si="134"/>
        <v>0</v>
      </c>
      <c r="L215" s="18"/>
      <c r="M215" s="18"/>
      <c r="N215" s="18"/>
      <c r="O215" s="18"/>
      <c r="P215" s="61" t="str">
        <f t="shared" si="140"/>
        <v>0</v>
      </c>
      <c r="Q215" s="61" t="str">
        <f t="shared" si="141"/>
        <v>0</v>
      </c>
      <c r="R215" s="20">
        <v>0.22</v>
      </c>
      <c r="S215" s="20">
        <f t="shared" si="113"/>
        <v>76.940600000000003</v>
      </c>
      <c r="T215" s="24" t="e">
        <f t="shared" si="135"/>
        <v>#REF!</v>
      </c>
      <c r="U215" s="24"/>
      <c r="V215" s="61" t="e">
        <f t="shared" si="142"/>
        <v>#REF!</v>
      </c>
      <c r="W215" s="61" t="e">
        <f t="shared" si="143"/>
        <v>#REF!</v>
      </c>
      <c r="X215" s="53"/>
      <c r="Y215" s="20"/>
      <c r="Z215" s="20"/>
      <c r="AA215" s="20"/>
      <c r="AB215" s="61" t="str">
        <f t="shared" si="144"/>
        <v>0</v>
      </c>
      <c r="AC215" s="61" t="str">
        <f t="shared" si="145"/>
        <v>0</v>
      </c>
      <c r="AD215" s="20">
        <v>0.36</v>
      </c>
      <c r="AE215" s="20">
        <f t="shared" si="159"/>
        <v>125.9028</v>
      </c>
      <c r="AF215" s="24" t="e">
        <f t="shared" si="136"/>
        <v>#REF!</v>
      </c>
      <c r="AG215" s="24"/>
      <c r="AH215" s="61" t="e">
        <f t="shared" si="146"/>
        <v>#REF!</v>
      </c>
      <c r="AI215" s="61" t="e">
        <f t="shared" si="147"/>
        <v>#REF!</v>
      </c>
      <c r="AJ215" s="20">
        <v>0.02</v>
      </c>
      <c r="AK215" s="20">
        <f t="shared" si="117"/>
        <v>6.9946000000000002</v>
      </c>
      <c r="AL215" s="24"/>
      <c r="AM215" s="20"/>
      <c r="AN215" s="61">
        <f t="shared" si="148"/>
        <v>6.9946000000000002</v>
      </c>
      <c r="AO215" s="61" t="str">
        <f t="shared" si="149"/>
        <v>0</v>
      </c>
      <c r="AP215" s="20">
        <v>0.01</v>
      </c>
      <c r="AQ215" s="20">
        <f t="shared" si="118"/>
        <v>3.4973000000000001</v>
      </c>
      <c r="AR215" s="20"/>
      <c r="AS215" s="20"/>
      <c r="AT215" s="61">
        <f t="shared" si="150"/>
        <v>3.4973000000000001</v>
      </c>
      <c r="AU215" s="61" t="str">
        <f t="shared" si="151"/>
        <v>0</v>
      </c>
      <c r="AV215" s="20">
        <v>0.03</v>
      </c>
      <c r="AW215" s="20">
        <f t="shared" si="119"/>
        <v>10.491899999999999</v>
      </c>
      <c r="AX215" s="24" t="e">
        <f t="shared" si="137"/>
        <v>#REF!</v>
      </c>
      <c r="AY215" s="24"/>
      <c r="AZ215" s="61" t="e">
        <f t="shared" si="121"/>
        <v>#REF!</v>
      </c>
      <c r="BA215" s="61" t="e">
        <f t="shared" si="122"/>
        <v>#REF!</v>
      </c>
      <c r="BB215" s="20">
        <v>0.5</v>
      </c>
      <c r="BC215" s="20">
        <f t="shared" si="123"/>
        <v>174.86500000000001</v>
      </c>
      <c r="BD215" s="20">
        <v>0</v>
      </c>
      <c r="BE215" s="20"/>
      <c r="BF215" s="61">
        <f t="shared" si="152"/>
        <v>174.86500000000001</v>
      </c>
      <c r="BG215" s="61" t="str">
        <f t="shared" si="153"/>
        <v>0</v>
      </c>
      <c r="BH215" s="20"/>
      <c r="BI215" s="20"/>
      <c r="BJ215" s="20">
        <v>0</v>
      </c>
      <c r="BK215" s="20"/>
      <c r="BL215" s="61" t="str">
        <f t="shared" si="154"/>
        <v>0</v>
      </c>
      <c r="BM215" s="61" t="str">
        <f t="shared" si="155"/>
        <v>0</v>
      </c>
      <c r="BN215" s="20">
        <v>0.55000000000000004</v>
      </c>
      <c r="BO215" s="20">
        <f t="shared" si="124"/>
        <v>192.35150000000002</v>
      </c>
      <c r="BP215" s="20">
        <f t="shared" si="125"/>
        <v>174.86500000000001</v>
      </c>
      <c r="BQ215" s="20">
        <f t="shared" si="126"/>
        <v>367.2165</v>
      </c>
      <c r="BR215" s="20"/>
      <c r="BS215" s="20">
        <f t="shared" si="127"/>
        <v>367.2165</v>
      </c>
      <c r="BT215" s="61">
        <f t="shared" si="131"/>
        <v>0</v>
      </c>
      <c r="BU215" s="61">
        <f t="shared" si="128"/>
        <v>367.2165</v>
      </c>
      <c r="BV215" s="61" t="str">
        <f t="shared" si="132"/>
        <v>0</v>
      </c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61" t="str">
        <f t="shared" si="156"/>
        <v>0</v>
      </c>
      <c r="CL215" s="61" t="str">
        <f t="shared" si="157"/>
        <v>0</v>
      </c>
      <c r="CM215" s="20"/>
      <c r="CN215" s="20"/>
      <c r="CO215" s="20"/>
      <c r="CP215" s="20"/>
      <c r="CQ215" s="61" t="str">
        <f t="shared" si="158"/>
        <v>0</v>
      </c>
      <c r="CR215" s="24">
        <f t="shared" si="138"/>
        <v>1.6900000000000002</v>
      </c>
      <c r="CS215" s="24">
        <v>1.93</v>
      </c>
      <c r="CT215" s="71">
        <f t="shared" si="139"/>
        <v>14.201183431952643</v>
      </c>
    </row>
    <row r="216" spans="1:100" ht="15.75" x14ac:dyDescent="0.25">
      <c r="A216" s="14">
        <v>116</v>
      </c>
      <c r="B216" s="15" t="s">
        <v>221</v>
      </c>
      <c r="C216" s="16">
        <v>2</v>
      </c>
      <c r="D216" s="21">
        <v>156.9</v>
      </c>
      <c r="E216" s="21"/>
      <c r="F216" s="18"/>
      <c r="G216" s="18"/>
      <c r="H216" s="18"/>
      <c r="I216" s="18"/>
      <c r="J216" s="61" t="str">
        <f t="shared" si="133"/>
        <v>0</v>
      </c>
      <c r="K216" s="61" t="str">
        <f t="shared" si="134"/>
        <v>0</v>
      </c>
      <c r="L216" s="18"/>
      <c r="M216" s="18"/>
      <c r="N216" s="18"/>
      <c r="O216" s="18"/>
      <c r="P216" s="61" t="str">
        <f t="shared" si="140"/>
        <v>0</v>
      </c>
      <c r="Q216" s="61" t="str">
        <f t="shared" si="141"/>
        <v>0</v>
      </c>
      <c r="R216" s="20">
        <v>0.46</v>
      </c>
      <c r="S216" s="20">
        <f t="shared" si="113"/>
        <v>72.174000000000007</v>
      </c>
      <c r="T216" s="24" t="e">
        <f t="shared" si="135"/>
        <v>#REF!</v>
      </c>
      <c r="U216" s="24"/>
      <c r="V216" s="61" t="e">
        <f t="shared" si="142"/>
        <v>#REF!</v>
      </c>
      <c r="W216" s="61" t="e">
        <f t="shared" si="143"/>
        <v>#REF!</v>
      </c>
      <c r="X216" s="53"/>
      <c r="Y216" s="20"/>
      <c r="Z216" s="20"/>
      <c r="AA216" s="20"/>
      <c r="AB216" s="61" t="str">
        <f t="shared" si="144"/>
        <v>0</v>
      </c>
      <c r="AC216" s="61" t="str">
        <f t="shared" si="145"/>
        <v>0</v>
      </c>
      <c r="AD216" s="20">
        <v>0.38</v>
      </c>
      <c r="AE216" s="20">
        <f t="shared" si="159"/>
        <v>59.622</v>
      </c>
      <c r="AF216" s="24" t="e">
        <f t="shared" si="136"/>
        <v>#REF!</v>
      </c>
      <c r="AG216" s="24"/>
      <c r="AH216" s="61" t="e">
        <f t="shared" si="146"/>
        <v>#REF!</v>
      </c>
      <c r="AI216" s="61" t="e">
        <f t="shared" si="147"/>
        <v>#REF!</v>
      </c>
      <c r="AJ216" s="20">
        <v>0.04</v>
      </c>
      <c r="AK216" s="20">
        <f t="shared" si="117"/>
        <v>6.2760000000000007</v>
      </c>
      <c r="AL216" s="24"/>
      <c r="AM216" s="20"/>
      <c r="AN216" s="61">
        <f t="shared" si="148"/>
        <v>6.2760000000000007</v>
      </c>
      <c r="AO216" s="61" t="str">
        <f t="shared" si="149"/>
        <v>0</v>
      </c>
      <c r="AP216" s="20">
        <v>0.01</v>
      </c>
      <c r="AQ216" s="20">
        <f t="shared" si="118"/>
        <v>1.5690000000000002</v>
      </c>
      <c r="AR216" s="20"/>
      <c r="AS216" s="20"/>
      <c r="AT216" s="61">
        <f t="shared" si="150"/>
        <v>1.5690000000000002</v>
      </c>
      <c r="AU216" s="61" t="str">
        <f t="shared" si="151"/>
        <v>0</v>
      </c>
      <c r="AV216" s="20">
        <v>7.0000000000000007E-2</v>
      </c>
      <c r="AW216" s="20">
        <f t="shared" si="119"/>
        <v>10.983000000000002</v>
      </c>
      <c r="AX216" s="24" t="e">
        <f t="shared" si="137"/>
        <v>#REF!</v>
      </c>
      <c r="AY216" s="24"/>
      <c r="AZ216" s="61" t="e">
        <f t="shared" si="121"/>
        <v>#REF!</v>
      </c>
      <c r="BA216" s="61" t="e">
        <f t="shared" si="122"/>
        <v>#REF!</v>
      </c>
      <c r="BB216" s="20">
        <v>0.59</v>
      </c>
      <c r="BC216" s="20">
        <f t="shared" si="123"/>
        <v>92.570999999999998</v>
      </c>
      <c r="BD216" s="20">
        <v>0</v>
      </c>
      <c r="BE216" s="20"/>
      <c r="BF216" s="61">
        <f t="shared" si="152"/>
        <v>92.570999999999998</v>
      </c>
      <c r="BG216" s="61" t="str">
        <f t="shared" si="153"/>
        <v>0</v>
      </c>
      <c r="BH216" s="20"/>
      <c r="BI216" s="20"/>
      <c r="BJ216" s="20">
        <v>0</v>
      </c>
      <c r="BK216" s="20"/>
      <c r="BL216" s="61" t="str">
        <f t="shared" si="154"/>
        <v>0</v>
      </c>
      <c r="BM216" s="61" t="str">
        <f t="shared" si="155"/>
        <v>0</v>
      </c>
      <c r="BN216" s="20">
        <v>0.4</v>
      </c>
      <c r="BO216" s="20">
        <f t="shared" si="124"/>
        <v>62.760000000000005</v>
      </c>
      <c r="BP216" s="20">
        <f t="shared" si="125"/>
        <v>92.570999999999998</v>
      </c>
      <c r="BQ216" s="20">
        <f t="shared" si="126"/>
        <v>155.33100000000002</v>
      </c>
      <c r="BR216" s="20"/>
      <c r="BS216" s="20">
        <f t="shared" si="127"/>
        <v>155.33100000000002</v>
      </c>
      <c r="BT216" s="61">
        <f t="shared" si="131"/>
        <v>0</v>
      </c>
      <c r="BU216" s="61">
        <f t="shared" si="128"/>
        <v>155.33100000000002</v>
      </c>
      <c r="BV216" s="61" t="str">
        <f t="shared" si="132"/>
        <v>0</v>
      </c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61" t="str">
        <f t="shared" si="156"/>
        <v>0</v>
      </c>
      <c r="CL216" s="61" t="str">
        <f t="shared" si="157"/>
        <v>0</v>
      </c>
      <c r="CM216" s="20"/>
      <c r="CN216" s="20"/>
      <c r="CO216" s="20"/>
      <c r="CP216" s="20"/>
      <c r="CQ216" s="61" t="str">
        <f t="shared" si="158"/>
        <v>0</v>
      </c>
      <c r="CR216" s="24">
        <f t="shared" si="138"/>
        <v>1.9500000000000002</v>
      </c>
      <c r="CS216" s="24">
        <v>2.72</v>
      </c>
      <c r="CT216" s="71">
        <f t="shared" si="139"/>
        <v>39.487179487179475</v>
      </c>
    </row>
    <row r="217" spans="1:100" ht="15.75" x14ac:dyDescent="0.25">
      <c r="A217" s="14">
        <v>117</v>
      </c>
      <c r="B217" s="15" t="s">
        <v>222</v>
      </c>
      <c r="C217" s="16">
        <v>2</v>
      </c>
      <c r="D217" s="21">
        <v>40</v>
      </c>
      <c r="E217" s="21"/>
      <c r="F217" s="18"/>
      <c r="G217" s="18"/>
      <c r="H217" s="18"/>
      <c r="I217" s="18"/>
      <c r="J217" s="61" t="str">
        <f t="shared" si="133"/>
        <v>0</v>
      </c>
      <c r="K217" s="61" t="str">
        <f t="shared" si="134"/>
        <v>0</v>
      </c>
      <c r="L217" s="18"/>
      <c r="M217" s="18"/>
      <c r="N217" s="18"/>
      <c r="O217" s="18"/>
      <c r="P217" s="61" t="str">
        <f t="shared" si="140"/>
        <v>0</v>
      </c>
      <c r="Q217" s="61" t="str">
        <f t="shared" si="141"/>
        <v>0</v>
      </c>
      <c r="R217" s="20">
        <v>0.42</v>
      </c>
      <c r="S217" s="20">
        <f t="shared" si="113"/>
        <v>16.8</v>
      </c>
      <c r="T217" s="24" t="e">
        <f t="shared" si="135"/>
        <v>#REF!</v>
      </c>
      <c r="U217" s="24"/>
      <c r="V217" s="61" t="e">
        <f t="shared" si="142"/>
        <v>#REF!</v>
      </c>
      <c r="W217" s="61" t="e">
        <f t="shared" si="143"/>
        <v>#REF!</v>
      </c>
      <c r="X217" s="53"/>
      <c r="Y217" s="20"/>
      <c r="Z217" s="20"/>
      <c r="AA217" s="20"/>
      <c r="AB217" s="61" t="str">
        <f t="shared" si="144"/>
        <v>0</v>
      </c>
      <c r="AC217" s="61" t="str">
        <f t="shared" si="145"/>
        <v>0</v>
      </c>
      <c r="AD217" s="20">
        <v>0</v>
      </c>
      <c r="AE217" s="20">
        <f t="shared" si="159"/>
        <v>0</v>
      </c>
      <c r="AF217" s="24" t="e">
        <f t="shared" si="136"/>
        <v>#REF!</v>
      </c>
      <c r="AG217" s="24"/>
      <c r="AH217" s="61" t="e">
        <f t="shared" si="146"/>
        <v>#REF!</v>
      </c>
      <c r="AI217" s="61" t="e">
        <f t="shared" si="147"/>
        <v>#REF!</v>
      </c>
      <c r="AJ217" s="20">
        <v>0.06</v>
      </c>
      <c r="AK217" s="20">
        <f t="shared" si="117"/>
        <v>2.4</v>
      </c>
      <c r="AL217" s="24"/>
      <c r="AM217" s="20"/>
      <c r="AN217" s="61">
        <f t="shared" si="148"/>
        <v>2.4</v>
      </c>
      <c r="AO217" s="61" t="str">
        <f t="shared" si="149"/>
        <v>0</v>
      </c>
      <c r="AP217" s="20">
        <v>0.02</v>
      </c>
      <c r="AQ217" s="20">
        <f t="shared" si="118"/>
        <v>0.8</v>
      </c>
      <c r="AR217" s="20"/>
      <c r="AS217" s="20"/>
      <c r="AT217" s="61">
        <f t="shared" si="150"/>
        <v>0.8</v>
      </c>
      <c r="AU217" s="61" t="str">
        <f t="shared" si="151"/>
        <v>0</v>
      </c>
      <c r="AV217" s="20">
        <v>0.01</v>
      </c>
      <c r="AW217" s="20">
        <f t="shared" si="119"/>
        <v>0.4</v>
      </c>
      <c r="AX217" s="24" t="e">
        <f t="shared" si="137"/>
        <v>#REF!</v>
      </c>
      <c r="AY217" s="24"/>
      <c r="AZ217" s="61" t="e">
        <f t="shared" si="121"/>
        <v>#REF!</v>
      </c>
      <c r="BA217" s="61" t="e">
        <f t="shared" si="122"/>
        <v>#REF!</v>
      </c>
      <c r="BB217" s="20">
        <v>0.15</v>
      </c>
      <c r="BC217" s="20">
        <f t="shared" si="123"/>
        <v>6</v>
      </c>
      <c r="BD217" s="20">
        <v>0</v>
      </c>
      <c r="BE217" s="20"/>
      <c r="BF217" s="61">
        <f t="shared" si="152"/>
        <v>6</v>
      </c>
      <c r="BG217" s="61" t="str">
        <f t="shared" si="153"/>
        <v>0</v>
      </c>
      <c r="BH217" s="20"/>
      <c r="BI217" s="20"/>
      <c r="BJ217" s="20">
        <v>0</v>
      </c>
      <c r="BK217" s="20"/>
      <c r="BL217" s="61" t="str">
        <f t="shared" si="154"/>
        <v>0</v>
      </c>
      <c r="BM217" s="61" t="str">
        <f t="shared" si="155"/>
        <v>0</v>
      </c>
      <c r="BN217" s="20">
        <v>1.2</v>
      </c>
      <c r="BO217" s="20">
        <f t="shared" si="124"/>
        <v>48</v>
      </c>
      <c r="BP217" s="20">
        <f t="shared" si="125"/>
        <v>6</v>
      </c>
      <c r="BQ217" s="20">
        <f t="shared" si="126"/>
        <v>54</v>
      </c>
      <c r="BR217" s="20"/>
      <c r="BS217" s="20">
        <f t="shared" si="127"/>
        <v>54</v>
      </c>
      <c r="BT217" s="61">
        <f t="shared" si="131"/>
        <v>0</v>
      </c>
      <c r="BU217" s="61">
        <f t="shared" si="128"/>
        <v>54</v>
      </c>
      <c r="BV217" s="61" t="str">
        <f t="shared" si="132"/>
        <v>0</v>
      </c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61" t="str">
        <f t="shared" si="156"/>
        <v>0</v>
      </c>
      <c r="CL217" s="61" t="str">
        <f t="shared" si="157"/>
        <v>0</v>
      </c>
      <c r="CM217" s="20"/>
      <c r="CN217" s="20"/>
      <c r="CO217" s="20"/>
      <c r="CP217" s="20"/>
      <c r="CQ217" s="61" t="str">
        <f t="shared" si="158"/>
        <v>0</v>
      </c>
      <c r="CR217" s="24">
        <f t="shared" si="138"/>
        <v>1.8599999999999999</v>
      </c>
      <c r="CS217" s="24">
        <v>4.93</v>
      </c>
      <c r="CT217" s="71">
        <f t="shared" si="139"/>
        <v>165.05376344086022</v>
      </c>
    </row>
    <row r="218" spans="1:100" ht="15.75" x14ac:dyDescent="0.25">
      <c r="A218" s="14">
        <v>118</v>
      </c>
      <c r="B218" s="15" t="s">
        <v>223</v>
      </c>
      <c r="C218" s="16">
        <v>2</v>
      </c>
      <c r="D218" s="21">
        <v>420.94</v>
      </c>
      <c r="E218" s="21"/>
      <c r="F218" s="18"/>
      <c r="G218" s="18"/>
      <c r="H218" s="18"/>
      <c r="I218" s="18"/>
      <c r="J218" s="61" t="str">
        <f t="shared" si="133"/>
        <v>0</v>
      </c>
      <c r="K218" s="61" t="str">
        <f t="shared" si="134"/>
        <v>0</v>
      </c>
      <c r="L218" s="18"/>
      <c r="M218" s="18"/>
      <c r="N218" s="18"/>
      <c r="O218" s="18"/>
      <c r="P218" s="61" t="str">
        <f t="shared" si="140"/>
        <v>0</v>
      </c>
      <c r="Q218" s="61" t="str">
        <f t="shared" si="141"/>
        <v>0</v>
      </c>
      <c r="R218" s="20">
        <v>7.0000000000000007E-2</v>
      </c>
      <c r="S218" s="20">
        <f t="shared" si="113"/>
        <v>29.465800000000002</v>
      </c>
      <c r="T218" s="24" t="e">
        <f t="shared" si="135"/>
        <v>#REF!</v>
      </c>
      <c r="U218" s="24"/>
      <c r="V218" s="61" t="e">
        <f t="shared" si="142"/>
        <v>#REF!</v>
      </c>
      <c r="W218" s="61" t="e">
        <f t="shared" si="143"/>
        <v>#REF!</v>
      </c>
      <c r="X218" s="53"/>
      <c r="Y218" s="20"/>
      <c r="Z218" s="20"/>
      <c r="AA218" s="20"/>
      <c r="AB218" s="61" t="str">
        <f t="shared" si="144"/>
        <v>0</v>
      </c>
      <c r="AC218" s="61" t="str">
        <f t="shared" si="145"/>
        <v>0</v>
      </c>
      <c r="AD218" s="20">
        <v>0.23</v>
      </c>
      <c r="AE218" s="20">
        <f t="shared" si="159"/>
        <v>96.816200000000009</v>
      </c>
      <c r="AF218" s="24" t="e">
        <f t="shared" si="136"/>
        <v>#REF!</v>
      </c>
      <c r="AG218" s="24"/>
      <c r="AH218" s="61" t="e">
        <f t="shared" si="146"/>
        <v>#REF!</v>
      </c>
      <c r="AI218" s="61" t="e">
        <f t="shared" si="147"/>
        <v>#REF!</v>
      </c>
      <c r="AJ218" s="20">
        <v>0.01</v>
      </c>
      <c r="AK218" s="20">
        <f t="shared" si="117"/>
        <v>4.2094000000000005</v>
      </c>
      <c r="AL218" s="24"/>
      <c r="AM218" s="20"/>
      <c r="AN218" s="61">
        <f t="shared" si="148"/>
        <v>4.2094000000000005</v>
      </c>
      <c r="AO218" s="61" t="str">
        <f t="shared" si="149"/>
        <v>0</v>
      </c>
      <c r="AP218" s="20">
        <v>0.01</v>
      </c>
      <c r="AQ218" s="20">
        <f t="shared" si="118"/>
        <v>4.2094000000000005</v>
      </c>
      <c r="AR218" s="20"/>
      <c r="AS218" s="20"/>
      <c r="AT218" s="61">
        <f t="shared" si="150"/>
        <v>4.2094000000000005</v>
      </c>
      <c r="AU218" s="61" t="str">
        <f t="shared" si="151"/>
        <v>0</v>
      </c>
      <c r="AV218" s="20">
        <v>0.01</v>
      </c>
      <c r="AW218" s="20">
        <f t="shared" si="119"/>
        <v>4.2094000000000005</v>
      </c>
      <c r="AX218" s="24" t="e">
        <f t="shared" si="137"/>
        <v>#REF!</v>
      </c>
      <c r="AY218" s="24"/>
      <c r="AZ218" s="61" t="e">
        <f t="shared" si="121"/>
        <v>#REF!</v>
      </c>
      <c r="BA218" s="61" t="e">
        <f t="shared" si="122"/>
        <v>#REF!</v>
      </c>
      <c r="BB218" s="20">
        <v>0.02</v>
      </c>
      <c r="BC218" s="20">
        <f t="shared" si="123"/>
        <v>8.4188000000000009</v>
      </c>
      <c r="BD218" s="20">
        <v>0</v>
      </c>
      <c r="BE218" s="20"/>
      <c r="BF218" s="61">
        <f t="shared" si="152"/>
        <v>8.4188000000000009</v>
      </c>
      <c r="BG218" s="61" t="str">
        <f t="shared" si="153"/>
        <v>0</v>
      </c>
      <c r="BH218" s="20"/>
      <c r="BI218" s="20"/>
      <c r="BJ218" s="20">
        <v>0</v>
      </c>
      <c r="BK218" s="20"/>
      <c r="BL218" s="61" t="str">
        <f t="shared" si="154"/>
        <v>0</v>
      </c>
      <c r="BM218" s="61" t="str">
        <f t="shared" si="155"/>
        <v>0</v>
      </c>
      <c r="BN218" s="20">
        <v>1.1299999999999999</v>
      </c>
      <c r="BO218" s="20">
        <f t="shared" si="124"/>
        <v>475.66219999999993</v>
      </c>
      <c r="BP218" s="20">
        <f t="shared" si="125"/>
        <v>8.4188000000000009</v>
      </c>
      <c r="BQ218" s="20">
        <f t="shared" si="126"/>
        <v>484.0809999999999</v>
      </c>
      <c r="BR218" s="20"/>
      <c r="BS218" s="20">
        <f>BQ218+BR218</f>
        <v>484.0809999999999</v>
      </c>
      <c r="BT218" s="61">
        <f t="shared" si="131"/>
        <v>11778.72</v>
      </c>
      <c r="BU218" s="61" t="str">
        <f t="shared" si="128"/>
        <v>0</v>
      </c>
      <c r="BV218" s="61">
        <f t="shared" si="132"/>
        <v>-11294.638999999999</v>
      </c>
      <c r="BW218" s="20"/>
      <c r="BX218" s="20"/>
      <c r="BY218" s="20"/>
      <c r="BZ218" s="20"/>
      <c r="CA218" s="20"/>
      <c r="CB218" s="20"/>
      <c r="CC218" s="20">
        <f>9815.6*1.2</f>
        <v>11778.72</v>
      </c>
      <c r="CD218" s="20"/>
      <c r="CE218" s="20"/>
      <c r="CF218" s="20"/>
      <c r="CG218" s="20"/>
      <c r="CH218" s="20"/>
      <c r="CI218" s="20"/>
      <c r="CJ218" s="20"/>
      <c r="CK218" s="61" t="str">
        <f t="shared" si="156"/>
        <v>0</v>
      </c>
      <c r="CL218" s="61" t="str">
        <f t="shared" si="157"/>
        <v>0</v>
      </c>
      <c r="CM218" s="20"/>
      <c r="CN218" s="20"/>
      <c r="CO218" s="20"/>
      <c r="CP218" s="20"/>
      <c r="CQ218" s="61" t="str">
        <f t="shared" si="158"/>
        <v>0</v>
      </c>
      <c r="CR218" s="24">
        <f t="shared" si="138"/>
        <v>1.48</v>
      </c>
      <c r="CS218" s="24">
        <v>1.73</v>
      </c>
      <c r="CT218" s="71">
        <f t="shared" si="139"/>
        <v>16.891891891891888</v>
      </c>
    </row>
    <row r="219" spans="1:100" ht="15.75" x14ac:dyDescent="0.25">
      <c r="A219" s="14">
        <v>119</v>
      </c>
      <c r="B219" s="15" t="s">
        <v>224</v>
      </c>
      <c r="C219" s="16">
        <v>2</v>
      </c>
      <c r="D219" s="21">
        <v>287.52</v>
      </c>
      <c r="E219" s="21"/>
      <c r="F219" s="18"/>
      <c r="G219" s="18"/>
      <c r="H219" s="18"/>
      <c r="I219" s="18"/>
      <c r="J219" s="61" t="str">
        <f t="shared" si="133"/>
        <v>0</v>
      </c>
      <c r="K219" s="61" t="str">
        <f t="shared" si="134"/>
        <v>0</v>
      </c>
      <c r="L219" s="18"/>
      <c r="M219" s="18"/>
      <c r="N219" s="18"/>
      <c r="O219" s="18"/>
      <c r="P219" s="61" t="str">
        <f t="shared" si="140"/>
        <v>0</v>
      </c>
      <c r="Q219" s="61" t="str">
        <f t="shared" si="141"/>
        <v>0</v>
      </c>
      <c r="R219" s="20">
        <v>0.32</v>
      </c>
      <c r="S219" s="20">
        <f t="shared" si="113"/>
        <v>92.006399999999999</v>
      </c>
      <c r="T219" s="24" t="e">
        <f t="shared" si="135"/>
        <v>#REF!</v>
      </c>
      <c r="U219" s="24"/>
      <c r="V219" s="61" t="e">
        <f t="shared" si="142"/>
        <v>#REF!</v>
      </c>
      <c r="W219" s="61" t="e">
        <f t="shared" si="143"/>
        <v>#REF!</v>
      </c>
      <c r="X219" s="53"/>
      <c r="Y219" s="20"/>
      <c r="Z219" s="20"/>
      <c r="AA219" s="20"/>
      <c r="AB219" s="61" t="str">
        <f t="shared" si="144"/>
        <v>0</v>
      </c>
      <c r="AC219" s="61" t="str">
        <f t="shared" si="145"/>
        <v>0</v>
      </c>
      <c r="AD219" s="20">
        <v>0.13</v>
      </c>
      <c r="AE219" s="20">
        <f t="shared" si="159"/>
        <v>37.377600000000001</v>
      </c>
      <c r="AF219" s="24" t="e">
        <f t="shared" si="136"/>
        <v>#REF!</v>
      </c>
      <c r="AG219" s="24"/>
      <c r="AH219" s="61" t="e">
        <f t="shared" si="146"/>
        <v>#REF!</v>
      </c>
      <c r="AI219" s="61" t="e">
        <f t="shared" si="147"/>
        <v>#REF!</v>
      </c>
      <c r="AJ219" s="20">
        <v>0.06</v>
      </c>
      <c r="AK219" s="20">
        <f t="shared" si="117"/>
        <v>17.251199999999997</v>
      </c>
      <c r="AL219" s="24"/>
      <c r="AM219" s="20"/>
      <c r="AN219" s="61">
        <f t="shared" si="148"/>
        <v>17.251199999999997</v>
      </c>
      <c r="AO219" s="61" t="str">
        <f t="shared" si="149"/>
        <v>0</v>
      </c>
      <c r="AP219" s="20">
        <v>0.01</v>
      </c>
      <c r="AQ219" s="20">
        <f t="shared" si="118"/>
        <v>2.8752</v>
      </c>
      <c r="AR219" s="20"/>
      <c r="AS219" s="20"/>
      <c r="AT219" s="61">
        <f t="shared" si="150"/>
        <v>2.8752</v>
      </c>
      <c r="AU219" s="61" t="str">
        <f t="shared" si="151"/>
        <v>0</v>
      </c>
      <c r="AV219" s="20">
        <v>0.01</v>
      </c>
      <c r="AW219" s="20">
        <f t="shared" si="119"/>
        <v>2.8752</v>
      </c>
      <c r="AX219" s="24" t="e">
        <f t="shared" si="137"/>
        <v>#REF!</v>
      </c>
      <c r="AY219" s="24"/>
      <c r="AZ219" s="61" t="e">
        <f t="shared" si="121"/>
        <v>#REF!</v>
      </c>
      <c r="BA219" s="61" t="e">
        <f t="shared" si="122"/>
        <v>#REF!</v>
      </c>
      <c r="BB219" s="20">
        <v>0.04</v>
      </c>
      <c r="BC219" s="20">
        <f t="shared" si="123"/>
        <v>11.5008</v>
      </c>
      <c r="BD219" s="20">
        <v>1.68</v>
      </c>
      <c r="BE219" s="20"/>
      <c r="BF219" s="61">
        <f t="shared" si="152"/>
        <v>9.8208000000000002</v>
      </c>
      <c r="BG219" s="61" t="str">
        <f t="shared" si="153"/>
        <v>0</v>
      </c>
      <c r="BH219" s="20"/>
      <c r="BI219" s="20"/>
      <c r="BJ219" s="20">
        <v>0</v>
      </c>
      <c r="BK219" s="20"/>
      <c r="BL219" s="61" t="str">
        <f t="shared" si="154"/>
        <v>0</v>
      </c>
      <c r="BM219" s="61" t="str">
        <f t="shared" si="155"/>
        <v>0</v>
      </c>
      <c r="BN219" s="20">
        <v>1.17</v>
      </c>
      <c r="BO219" s="20">
        <f t="shared" si="124"/>
        <v>336.39839999999998</v>
      </c>
      <c r="BP219" s="20">
        <f t="shared" si="125"/>
        <v>9.8208000000000002</v>
      </c>
      <c r="BQ219" s="20">
        <f t="shared" si="126"/>
        <v>346.2192</v>
      </c>
      <c r="BR219" s="20"/>
      <c r="BS219" s="20">
        <f t="shared" si="127"/>
        <v>346.2192</v>
      </c>
      <c r="BT219" s="61">
        <f t="shared" si="131"/>
        <v>0</v>
      </c>
      <c r="BU219" s="61">
        <f>IF(BS219-BT219&gt;0,BS219-BT219,"0")</f>
        <v>346.2192</v>
      </c>
      <c r="BV219" s="61" t="str">
        <f t="shared" si="132"/>
        <v>0</v>
      </c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61" t="str">
        <f t="shared" si="156"/>
        <v>0</v>
      </c>
      <c r="CL219" s="61" t="str">
        <f t="shared" si="157"/>
        <v>0</v>
      </c>
      <c r="CM219" s="20"/>
      <c r="CN219" s="20"/>
      <c r="CO219" s="20"/>
      <c r="CP219" s="20"/>
      <c r="CQ219" s="61" t="str">
        <f t="shared" si="158"/>
        <v>0</v>
      </c>
      <c r="CR219" s="24">
        <f t="shared" si="138"/>
        <v>1.74</v>
      </c>
      <c r="CS219" s="24">
        <v>1.56</v>
      </c>
      <c r="CT219" s="71">
        <f t="shared" si="139"/>
        <v>-10.34482758620689</v>
      </c>
    </row>
    <row r="220" spans="1:100" ht="15.75" x14ac:dyDescent="0.25">
      <c r="A220" s="14">
        <v>120</v>
      </c>
      <c r="B220" s="15" t="s">
        <v>225</v>
      </c>
      <c r="C220" s="16">
        <v>2</v>
      </c>
      <c r="D220" s="21">
        <v>200.74</v>
      </c>
      <c r="E220" s="21"/>
      <c r="F220" s="18"/>
      <c r="G220" s="18"/>
      <c r="H220" s="18"/>
      <c r="I220" s="18"/>
      <c r="J220" s="61" t="str">
        <f t="shared" si="133"/>
        <v>0</v>
      </c>
      <c r="K220" s="61" t="str">
        <f t="shared" si="134"/>
        <v>0</v>
      </c>
      <c r="L220" s="18"/>
      <c r="M220" s="18"/>
      <c r="N220" s="18"/>
      <c r="O220" s="18"/>
      <c r="P220" s="61" t="str">
        <f t="shared" si="140"/>
        <v>0</v>
      </c>
      <c r="Q220" s="61" t="str">
        <f t="shared" si="141"/>
        <v>0</v>
      </c>
      <c r="R220" s="20">
        <v>0.36</v>
      </c>
      <c r="S220" s="20">
        <f t="shared" si="113"/>
        <v>72.266400000000004</v>
      </c>
      <c r="T220" s="24" t="e">
        <f t="shared" si="135"/>
        <v>#REF!</v>
      </c>
      <c r="U220" s="24"/>
      <c r="V220" s="61" t="e">
        <f t="shared" si="142"/>
        <v>#REF!</v>
      </c>
      <c r="W220" s="61" t="e">
        <f t="shared" si="143"/>
        <v>#REF!</v>
      </c>
      <c r="X220" s="53"/>
      <c r="Y220" s="20"/>
      <c r="Z220" s="20"/>
      <c r="AA220" s="20"/>
      <c r="AB220" s="61" t="str">
        <f t="shared" si="144"/>
        <v>0</v>
      </c>
      <c r="AC220" s="61" t="str">
        <f t="shared" si="145"/>
        <v>0</v>
      </c>
      <c r="AD220" s="20">
        <v>0.23</v>
      </c>
      <c r="AE220" s="20">
        <f t="shared" si="159"/>
        <v>46.170200000000001</v>
      </c>
      <c r="AF220" s="24" t="e">
        <f t="shared" si="136"/>
        <v>#REF!</v>
      </c>
      <c r="AG220" s="24"/>
      <c r="AH220" s="61" t="e">
        <f t="shared" si="146"/>
        <v>#REF!</v>
      </c>
      <c r="AI220" s="61" t="e">
        <f t="shared" si="147"/>
        <v>#REF!</v>
      </c>
      <c r="AJ220" s="20">
        <v>0.08</v>
      </c>
      <c r="AK220" s="20">
        <f t="shared" si="117"/>
        <v>16.059200000000001</v>
      </c>
      <c r="AL220" s="24"/>
      <c r="AM220" s="20"/>
      <c r="AN220" s="61">
        <f t="shared" si="148"/>
        <v>16.059200000000001</v>
      </c>
      <c r="AO220" s="61" t="str">
        <f t="shared" si="149"/>
        <v>0</v>
      </c>
      <c r="AP220" s="20">
        <v>0.01</v>
      </c>
      <c r="AQ220" s="20">
        <f t="shared" si="118"/>
        <v>2.0074000000000001</v>
      </c>
      <c r="AR220" s="20"/>
      <c r="AS220" s="20"/>
      <c r="AT220" s="61">
        <f t="shared" si="150"/>
        <v>2.0074000000000001</v>
      </c>
      <c r="AU220" s="61" t="str">
        <f t="shared" si="151"/>
        <v>0</v>
      </c>
      <c r="AV220" s="20">
        <v>0.01</v>
      </c>
      <c r="AW220" s="20">
        <f t="shared" si="119"/>
        <v>2.0074000000000001</v>
      </c>
      <c r="AX220" s="24" t="e">
        <f t="shared" si="137"/>
        <v>#REF!</v>
      </c>
      <c r="AY220" s="24"/>
      <c r="AZ220" s="61" t="e">
        <f t="shared" si="121"/>
        <v>#REF!</v>
      </c>
      <c r="BA220" s="61" t="e">
        <f t="shared" si="122"/>
        <v>#REF!</v>
      </c>
      <c r="BB220" s="20">
        <v>0.02</v>
      </c>
      <c r="BC220" s="20">
        <f t="shared" si="123"/>
        <v>4.0148000000000001</v>
      </c>
      <c r="BD220" s="20">
        <v>0</v>
      </c>
      <c r="BE220" s="20"/>
      <c r="BF220" s="61">
        <f t="shared" si="152"/>
        <v>4.0148000000000001</v>
      </c>
      <c r="BG220" s="61" t="str">
        <f t="shared" si="153"/>
        <v>0</v>
      </c>
      <c r="BH220" s="20"/>
      <c r="BI220" s="20"/>
      <c r="BJ220" s="20">
        <v>0</v>
      </c>
      <c r="BK220" s="20"/>
      <c r="BL220" s="61" t="str">
        <f t="shared" si="154"/>
        <v>0</v>
      </c>
      <c r="BM220" s="61" t="str">
        <f t="shared" si="155"/>
        <v>0</v>
      </c>
      <c r="BN220" s="20">
        <v>1.1399999999999999</v>
      </c>
      <c r="BO220" s="20">
        <f t="shared" si="124"/>
        <v>228.84359999999998</v>
      </c>
      <c r="BP220" s="20">
        <f t="shared" si="125"/>
        <v>4.0148000000000001</v>
      </c>
      <c r="BQ220" s="20">
        <f t="shared" si="126"/>
        <v>232.85839999999999</v>
      </c>
      <c r="BR220" s="20"/>
      <c r="BS220" s="20">
        <f t="shared" si="127"/>
        <v>232.85839999999999</v>
      </c>
      <c r="BT220" s="61">
        <f t="shared" si="131"/>
        <v>0</v>
      </c>
      <c r="BU220" s="61">
        <f t="shared" si="128"/>
        <v>232.85839999999999</v>
      </c>
      <c r="BV220" s="61" t="str">
        <f>IF(BS220-BT220&lt;0,BS220-BT220,"0")</f>
        <v>0</v>
      </c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61" t="str">
        <f t="shared" si="156"/>
        <v>0</v>
      </c>
      <c r="CL220" s="61" t="str">
        <f t="shared" si="157"/>
        <v>0</v>
      </c>
      <c r="CM220" s="20"/>
      <c r="CN220" s="20"/>
      <c r="CO220" s="20"/>
      <c r="CP220" s="20"/>
      <c r="CQ220" s="61" t="str">
        <f t="shared" si="158"/>
        <v>0</v>
      </c>
      <c r="CR220" s="24">
        <f t="shared" si="138"/>
        <v>1.8499999999999999</v>
      </c>
      <c r="CS220" s="24">
        <v>1.61</v>
      </c>
      <c r="CT220" s="71">
        <f t="shared" si="139"/>
        <v>-12.972972972972968</v>
      </c>
    </row>
    <row r="221" spans="1:100" ht="15.75" x14ac:dyDescent="0.25">
      <c r="A221" s="14">
        <v>121</v>
      </c>
      <c r="B221" s="15" t="s">
        <v>226</v>
      </c>
      <c r="C221" s="16">
        <v>2</v>
      </c>
      <c r="D221" s="21">
        <v>428.76</v>
      </c>
      <c r="E221" s="21"/>
      <c r="F221" s="18"/>
      <c r="G221" s="18"/>
      <c r="H221" s="18"/>
      <c r="I221" s="18"/>
      <c r="J221" s="61" t="str">
        <f t="shared" si="133"/>
        <v>0</v>
      </c>
      <c r="K221" s="61" t="str">
        <f t="shared" si="134"/>
        <v>0</v>
      </c>
      <c r="L221" s="18"/>
      <c r="M221" s="18"/>
      <c r="N221" s="18"/>
      <c r="O221" s="18"/>
      <c r="P221" s="61" t="str">
        <f t="shared" si="140"/>
        <v>0</v>
      </c>
      <c r="Q221" s="61" t="str">
        <f t="shared" si="141"/>
        <v>0</v>
      </c>
      <c r="R221" s="20">
        <v>0.24</v>
      </c>
      <c r="S221" s="20">
        <f t="shared" si="113"/>
        <v>102.9024</v>
      </c>
      <c r="T221" s="24" t="e">
        <f t="shared" si="135"/>
        <v>#REF!</v>
      </c>
      <c r="U221" s="24"/>
      <c r="V221" s="61" t="e">
        <f t="shared" si="142"/>
        <v>#REF!</v>
      </c>
      <c r="W221" s="61" t="e">
        <f t="shared" si="143"/>
        <v>#REF!</v>
      </c>
      <c r="X221" s="53"/>
      <c r="Y221" s="20"/>
      <c r="Z221" s="20"/>
      <c r="AA221" s="20"/>
      <c r="AB221" s="61" t="str">
        <f t="shared" si="144"/>
        <v>0</v>
      </c>
      <c r="AC221" s="61" t="str">
        <f t="shared" si="145"/>
        <v>0</v>
      </c>
      <c r="AD221" s="20">
        <v>0.37</v>
      </c>
      <c r="AE221" s="20">
        <f t="shared" si="159"/>
        <v>158.6412</v>
      </c>
      <c r="AF221" s="24" t="e">
        <f t="shared" si="136"/>
        <v>#REF!</v>
      </c>
      <c r="AG221" s="24"/>
      <c r="AH221" s="61" t="e">
        <f t="shared" si="146"/>
        <v>#REF!</v>
      </c>
      <c r="AI221" s="61" t="e">
        <f t="shared" si="147"/>
        <v>#REF!</v>
      </c>
      <c r="AJ221" s="20">
        <v>0.03</v>
      </c>
      <c r="AK221" s="20">
        <f t="shared" si="117"/>
        <v>12.8628</v>
      </c>
      <c r="AL221" s="24"/>
      <c r="AM221" s="20"/>
      <c r="AN221" s="61">
        <f t="shared" si="148"/>
        <v>12.8628</v>
      </c>
      <c r="AO221" s="61" t="str">
        <f t="shared" si="149"/>
        <v>0</v>
      </c>
      <c r="AP221" s="20">
        <v>0.02</v>
      </c>
      <c r="AQ221" s="20">
        <f t="shared" si="118"/>
        <v>8.5752000000000006</v>
      </c>
      <c r="AR221" s="20"/>
      <c r="AS221" s="20"/>
      <c r="AT221" s="61">
        <f t="shared" si="150"/>
        <v>8.5752000000000006</v>
      </c>
      <c r="AU221" s="61" t="str">
        <f t="shared" si="151"/>
        <v>0</v>
      </c>
      <c r="AV221" s="20">
        <v>0.03</v>
      </c>
      <c r="AW221" s="20">
        <f t="shared" si="119"/>
        <v>12.8628</v>
      </c>
      <c r="AX221" s="24" t="e">
        <f t="shared" si="137"/>
        <v>#REF!</v>
      </c>
      <c r="AY221" s="24"/>
      <c r="AZ221" s="61" t="e">
        <f t="shared" si="121"/>
        <v>#REF!</v>
      </c>
      <c r="BA221" s="61" t="e">
        <f t="shared" si="122"/>
        <v>#REF!</v>
      </c>
      <c r="BB221" s="20">
        <v>0.34</v>
      </c>
      <c r="BC221" s="20">
        <f t="shared" si="123"/>
        <v>145.7784</v>
      </c>
      <c r="BD221" s="20">
        <v>189.83999999999997</v>
      </c>
      <c r="BE221" s="20"/>
      <c r="BF221" s="61" t="str">
        <f t="shared" si="152"/>
        <v>0</v>
      </c>
      <c r="BG221" s="61">
        <f t="shared" si="153"/>
        <v>-44.06159999999997</v>
      </c>
      <c r="BH221" s="20"/>
      <c r="BI221" s="20"/>
      <c r="BJ221" s="20">
        <v>0</v>
      </c>
      <c r="BK221" s="20"/>
      <c r="BL221" s="61" t="str">
        <f t="shared" si="154"/>
        <v>0</v>
      </c>
      <c r="BM221" s="61" t="str">
        <f t="shared" si="155"/>
        <v>0</v>
      </c>
      <c r="BN221" s="20">
        <v>0.88</v>
      </c>
      <c r="BO221" s="20">
        <f t="shared" si="124"/>
        <v>377.30880000000002</v>
      </c>
      <c r="BP221" s="20">
        <f t="shared" si="125"/>
        <v>-44.06159999999997</v>
      </c>
      <c r="BQ221" s="20">
        <f t="shared" si="126"/>
        <v>333.24720000000002</v>
      </c>
      <c r="BR221" s="20"/>
      <c r="BS221" s="20">
        <f t="shared" si="127"/>
        <v>333.24720000000002</v>
      </c>
      <c r="BT221" s="61">
        <f t="shared" si="131"/>
        <v>0</v>
      </c>
      <c r="BU221" s="61">
        <f t="shared" si="128"/>
        <v>333.24720000000002</v>
      </c>
      <c r="BV221" s="61" t="str">
        <f t="shared" si="132"/>
        <v>0</v>
      </c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61" t="str">
        <f t="shared" si="156"/>
        <v>0</v>
      </c>
      <c r="CL221" s="61" t="str">
        <f t="shared" si="157"/>
        <v>0</v>
      </c>
      <c r="CM221" s="20"/>
      <c r="CN221" s="20"/>
      <c r="CO221" s="20"/>
      <c r="CP221" s="20"/>
      <c r="CQ221" s="61" t="str">
        <f t="shared" si="158"/>
        <v>0</v>
      </c>
      <c r="CR221" s="24">
        <f t="shared" si="138"/>
        <v>1.9100000000000001</v>
      </c>
      <c r="CS221" s="24">
        <v>2.69</v>
      </c>
      <c r="CT221" s="71">
        <f t="shared" si="139"/>
        <v>40.837696335078533</v>
      </c>
    </row>
    <row r="222" spans="1:100" ht="15.75" x14ac:dyDescent="0.25">
      <c r="A222" s="14">
        <v>122</v>
      </c>
      <c r="B222" s="15" t="s">
        <v>227</v>
      </c>
      <c r="C222" s="16">
        <v>2</v>
      </c>
      <c r="D222" s="21">
        <v>119.3</v>
      </c>
      <c r="E222" s="21"/>
      <c r="F222" s="18"/>
      <c r="G222" s="18"/>
      <c r="H222" s="18"/>
      <c r="I222" s="18"/>
      <c r="J222" s="61" t="str">
        <f t="shared" si="133"/>
        <v>0</v>
      </c>
      <c r="K222" s="61" t="str">
        <f t="shared" si="134"/>
        <v>0</v>
      </c>
      <c r="L222" s="18"/>
      <c r="M222" s="18"/>
      <c r="N222" s="18"/>
      <c r="O222" s="18"/>
      <c r="P222" s="61" t="str">
        <f t="shared" si="140"/>
        <v>0</v>
      </c>
      <c r="Q222" s="61" t="str">
        <f t="shared" si="141"/>
        <v>0</v>
      </c>
      <c r="R222" s="20">
        <v>0.19</v>
      </c>
      <c r="S222" s="20">
        <f t="shared" si="113"/>
        <v>22.666999999999998</v>
      </c>
      <c r="T222" s="24" t="e">
        <f t="shared" si="135"/>
        <v>#REF!</v>
      </c>
      <c r="U222" s="24"/>
      <c r="V222" s="61" t="e">
        <f t="shared" si="142"/>
        <v>#REF!</v>
      </c>
      <c r="W222" s="61" t="e">
        <f t="shared" si="143"/>
        <v>#REF!</v>
      </c>
      <c r="X222" s="53"/>
      <c r="Y222" s="20"/>
      <c r="Z222" s="20"/>
      <c r="AA222" s="20"/>
      <c r="AB222" s="61" t="str">
        <f t="shared" si="144"/>
        <v>0</v>
      </c>
      <c r="AC222" s="61" t="str">
        <f t="shared" si="145"/>
        <v>0</v>
      </c>
      <c r="AD222" s="20">
        <v>0.33</v>
      </c>
      <c r="AE222" s="20">
        <f t="shared" si="159"/>
        <v>39.369</v>
      </c>
      <c r="AF222" s="24" t="e">
        <f t="shared" si="136"/>
        <v>#REF!</v>
      </c>
      <c r="AG222" s="24"/>
      <c r="AH222" s="61" t="e">
        <f t="shared" si="146"/>
        <v>#REF!</v>
      </c>
      <c r="AI222" s="61" t="e">
        <f t="shared" si="147"/>
        <v>#REF!</v>
      </c>
      <c r="AJ222" s="20">
        <v>0.02</v>
      </c>
      <c r="AK222" s="20">
        <f t="shared" si="117"/>
        <v>2.3860000000000001</v>
      </c>
      <c r="AL222" s="24"/>
      <c r="AM222" s="20"/>
      <c r="AN222" s="61">
        <f t="shared" si="148"/>
        <v>2.3860000000000001</v>
      </c>
      <c r="AO222" s="61" t="str">
        <f t="shared" si="149"/>
        <v>0</v>
      </c>
      <c r="AP222" s="20">
        <v>0.04</v>
      </c>
      <c r="AQ222" s="20">
        <f t="shared" si="118"/>
        <v>4.7720000000000002</v>
      </c>
      <c r="AR222" s="20"/>
      <c r="AS222" s="20"/>
      <c r="AT222" s="61">
        <f t="shared" si="150"/>
        <v>4.7720000000000002</v>
      </c>
      <c r="AU222" s="61" t="str">
        <f t="shared" si="151"/>
        <v>0</v>
      </c>
      <c r="AV222" s="20">
        <v>0.05</v>
      </c>
      <c r="AW222" s="20">
        <f t="shared" si="119"/>
        <v>5.9649999999999999</v>
      </c>
      <c r="AX222" s="24" t="e">
        <f t="shared" si="137"/>
        <v>#REF!</v>
      </c>
      <c r="AY222" s="24"/>
      <c r="AZ222" s="61" t="e">
        <f t="shared" si="121"/>
        <v>#REF!</v>
      </c>
      <c r="BA222" s="61" t="e">
        <f t="shared" si="122"/>
        <v>#REF!</v>
      </c>
      <c r="BB222" s="20">
        <v>0.01</v>
      </c>
      <c r="BC222" s="20">
        <f t="shared" si="123"/>
        <v>1.1930000000000001</v>
      </c>
      <c r="BD222" s="20">
        <v>0</v>
      </c>
      <c r="BE222" s="20"/>
      <c r="BF222" s="61">
        <f t="shared" si="152"/>
        <v>1.1930000000000001</v>
      </c>
      <c r="BG222" s="61" t="str">
        <f t="shared" si="153"/>
        <v>0</v>
      </c>
      <c r="BH222" s="20"/>
      <c r="BI222" s="20"/>
      <c r="BJ222" s="20">
        <v>0</v>
      </c>
      <c r="BK222" s="20"/>
      <c r="BL222" s="61" t="str">
        <f t="shared" si="154"/>
        <v>0</v>
      </c>
      <c r="BM222" s="61" t="str">
        <f t="shared" si="155"/>
        <v>0</v>
      </c>
      <c r="BN222" s="20">
        <v>1.08</v>
      </c>
      <c r="BO222" s="20">
        <f t="shared" si="124"/>
        <v>128.84399999999999</v>
      </c>
      <c r="BP222" s="20">
        <f t="shared" si="125"/>
        <v>1.1930000000000001</v>
      </c>
      <c r="BQ222" s="20">
        <f t="shared" si="126"/>
        <v>130.03700000000001</v>
      </c>
      <c r="BR222" s="20"/>
      <c r="BS222" s="20">
        <f t="shared" si="127"/>
        <v>130.03700000000001</v>
      </c>
      <c r="BT222" s="61">
        <f t="shared" si="131"/>
        <v>0</v>
      </c>
      <c r="BU222" s="61">
        <f t="shared" si="128"/>
        <v>130.03700000000001</v>
      </c>
      <c r="BV222" s="61" t="str">
        <f t="shared" si="132"/>
        <v>0</v>
      </c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61" t="str">
        <f t="shared" si="156"/>
        <v>0</v>
      </c>
      <c r="CL222" s="61" t="str">
        <f t="shared" si="157"/>
        <v>0</v>
      </c>
      <c r="CM222" s="20"/>
      <c r="CN222" s="20"/>
      <c r="CO222" s="20"/>
      <c r="CP222" s="20"/>
      <c r="CQ222" s="61" t="str">
        <f t="shared" si="158"/>
        <v>0</v>
      </c>
      <c r="CR222" s="24">
        <f t="shared" si="138"/>
        <v>1.7200000000000002</v>
      </c>
      <c r="CS222" s="24">
        <v>3.14</v>
      </c>
      <c r="CT222" s="71">
        <f t="shared" si="139"/>
        <v>82.558139534883708</v>
      </c>
    </row>
    <row r="223" spans="1:100" ht="15.75" x14ac:dyDescent="0.2">
      <c r="A223" s="25"/>
      <c r="B223" s="26"/>
      <c r="C223" s="27"/>
      <c r="D223" s="28">
        <f>SUM(D101:D222)</f>
        <v>42439.360000000001</v>
      </c>
      <c r="E223" s="28"/>
      <c r="F223" s="28"/>
      <c r="G223" s="28">
        <f>SUM(G101:G222)</f>
        <v>40.7697</v>
      </c>
      <c r="H223" s="28">
        <f>SUM(H101:H222)</f>
        <v>0</v>
      </c>
      <c r="I223" s="28"/>
      <c r="J223" s="28">
        <f>SUM(J101:J222)</f>
        <v>40.7697</v>
      </c>
      <c r="K223" s="28">
        <f>SUM(K101:K222)</f>
        <v>0</v>
      </c>
      <c r="L223" s="28"/>
      <c r="M223" s="28">
        <f>SUM(M101:M222)</f>
        <v>46.244999999999997</v>
      </c>
      <c r="N223" s="28"/>
      <c r="O223" s="28"/>
      <c r="P223" s="28">
        <f>SUM(P101:P222)</f>
        <v>46.154999999999994</v>
      </c>
      <c r="Q223" s="28">
        <f>SUM(Q101:Q222)</f>
        <v>0</v>
      </c>
      <c r="R223" s="28"/>
      <c r="S223" s="28">
        <f t="shared" ref="S223:AC223" si="160">SUM(S101:S222)</f>
        <v>12693.549300000001</v>
      </c>
      <c r="T223" s="28" t="e">
        <f t="shared" si="160"/>
        <v>#REF!</v>
      </c>
      <c r="U223" s="28"/>
      <c r="V223" s="28" t="e">
        <f t="shared" si="160"/>
        <v>#REF!</v>
      </c>
      <c r="W223" s="28" t="e">
        <f t="shared" si="160"/>
        <v>#REF!</v>
      </c>
      <c r="X223" s="50"/>
      <c r="Y223" s="28">
        <f t="shared" si="160"/>
        <v>0</v>
      </c>
      <c r="Z223" s="28">
        <f t="shared" si="160"/>
        <v>0</v>
      </c>
      <c r="AA223" s="28"/>
      <c r="AB223" s="28">
        <f t="shared" si="160"/>
        <v>0</v>
      </c>
      <c r="AC223" s="28">
        <f t="shared" si="160"/>
        <v>0</v>
      </c>
      <c r="AD223" s="28"/>
      <c r="AE223" s="28">
        <f>SUM(AE101:AE222)</f>
        <v>12781.312600000001</v>
      </c>
      <c r="AF223" s="28" t="e">
        <f>SUM(AF101:AF222)</f>
        <v>#REF!</v>
      </c>
      <c r="AG223" s="28"/>
      <c r="AH223" s="28" t="e">
        <f>SUM(AH101:AH222)</f>
        <v>#REF!</v>
      </c>
      <c r="AI223" s="28" t="e">
        <f>SUM(AI101:AI222)</f>
        <v>#REF!</v>
      </c>
      <c r="AJ223" s="28"/>
      <c r="AK223" s="28">
        <f>SUM(AK101:AK222)</f>
        <v>1701.1010000000001</v>
      </c>
      <c r="AL223" s="28">
        <f>SUM(AL101:AL222)</f>
        <v>0</v>
      </c>
      <c r="AM223" s="28"/>
      <c r="AN223" s="28">
        <f>SUM(AN101:AN222)</f>
        <v>1701.1010000000001</v>
      </c>
      <c r="AO223" s="28">
        <f>SUM(AO101:AO222)</f>
        <v>0</v>
      </c>
      <c r="AP223" s="28"/>
      <c r="AQ223" s="28">
        <f>SUM(AQ101:AQ222)</f>
        <v>777.57639999999992</v>
      </c>
      <c r="AR223" s="28">
        <f>SUM(AR101:AR222)</f>
        <v>0</v>
      </c>
      <c r="AS223" s="28"/>
      <c r="AT223" s="28">
        <f>SUM(AT101:AT222)</f>
        <v>777.57639999999992</v>
      </c>
      <c r="AU223" s="28">
        <f>SUM(AU101:AU222)</f>
        <v>0</v>
      </c>
      <c r="AV223" s="28"/>
      <c r="AW223" s="28">
        <f>SUM(AW101:AW222)</f>
        <v>1337.2848000000001</v>
      </c>
      <c r="AX223" s="28" t="e">
        <f>SUM(AX101:AX222)</f>
        <v>#REF!</v>
      </c>
      <c r="AY223" s="28"/>
      <c r="AZ223" s="28" t="e">
        <f>SUM(AZ101:AZ222)</f>
        <v>#REF!</v>
      </c>
      <c r="BA223" s="28" t="e">
        <f>SUM(BA101:BA222)</f>
        <v>#REF!</v>
      </c>
      <c r="BB223" s="28"/>
      <c r="BC223" s="28">
        <f>SUM(BC101:BC222)</f>
        <v>18382.348099999996</v>
      </c>
      <c r="BD223" s="28">
        <v>30704.22909952607</v>
      </c>
      <c r="BE223" s="28"/>
      <c r="BF223" s="28">
        <f>SUM(BF101:BF222)</f>
        <v>3531.8415999999997</v>
      </c>
      <c r="BG223" s="28">
        <f>SUM(BG101:BG222)</f>
        <v>-15851.394599526062</v>
      </c>
      <c r="BH223" s="28"/>
      <c r="BI223" s="28">
        <f>SUM(BI101:BI222)</f>
        <v>0</v>
      </c>
      <c r="BJ223" s="28">
        <v>0</v>
      </c>
      <c r="BK223" s="20"/>
      <c r="BL223" s="28">
        <f>SUM(BL101:BL222)</f>
        <v>0</v>
      </c>
      <c r="BM223" s="28">
        <f>SUM(BM101:BM222)</f>
        <v>0</v>
      </c>
      <c r="BN223" s="28"/>
      <c r="BO223" s="28">
        <f t="shared" ref="BO223:CQ223" si="161">SUM(BO101:BO222)</f>
        <v>40930.193200000002</v>
      </c>
      <c r="BP223" s="28">
        <f t="shared" si="161"/>
        <v>-12319.552999526062</v>
      </c>
      <c r="BQ223" s="28">
        <f t="shared" si="161"/>
        <v>28610.640200473939</v>
      </c>
      <c r="BR223" s="28">
        <f t="shared" si="161"/>
        <v>0</v>
      </c>
      <c r="BS223" s="28">
        <f t="shared" si="161"/>
        <v>28610.640200473939</v>
      </c>
      <c r="BT223" s="28">
        <f>SUM(BT101:BT222)</f>
        <v>131069.144</v>
      </c>
      <c r="BU223" s="28">
        <f>SUM(BU101:BU222)</f>
        <v>35189.828099999992</v>
      </c>
      <c r="BV223" s="28">
        <f t="shared" si="161"/>
        <v>-114091.09869952608</v>
      </c>
      <c r="BW223" s="28">
        <f t="shared" si="161"/>
        <v>0</v>
      </c>
      <c r="BX223" s="28">
        <f t="shared" si="161"/>
        <v>0</v>
      </c>
      <c r="BY223" s="28">
        <f t="shared" si="161"/>
        <v>0</v>
      </c>
      <c r="BZ223" s="28">
        <f t="shared" si="161"/>
        <v>269.36</v>
      </c>
      <c r="CA223" s="28">
        <f t="shared" si="161"/>
        <v>0</v>
      </c>
      <c r="CB223" s="28">
        <f t="shared" si="161"/>
        <v>1021.1999999999999</v>
      </c>
      <c r="CC223" s="28">
        <f t="shared" si="161"/>
        <v>111105.97199999999</v>
      </c>
      <c r="CD223" s="28">
        <f t="shared" si="161"/>
        <v>7070.9639999999999</v>
      </c>
      <c r="CE223" s="28">
        <f t="shared" si="161"/>
        <v>0</v>
      </c>
      <c r="CF223" s="28">
        <f t="shared" si="161"/>
        <v>11601.648000000001</v>
      </c>
      <c r="CG223" s="28"/>
      <c r="CH223" s="28">
        <f t="shared" si="161"/>
        <v>0</v>
      </c>
      <c r="CI223" s="28">
        <f t="shared" si="161"/>
        <v>0</v>
      </c>
      <c r="CJ223" s="28"/>
      <c r="CK223" s="28">
        <f t="shared" si="161"/>
        <v>0</v>
      </c>
      <c r="CL223" s="28">
        <f t="shared" si="161"/>
        <v>0</v>
      </c>
      <c r="CM223" s="28"/>
      <c r="CN223" s="28">
        <f t="shared" si="161"/>
        <v>0</v>
      </c>
      <c r="CO223" s="28">
        <f t="shared" si="161"/>
        <v>0</v>
      </c>
      <c r="CP223" s="28"/>
      <c r="CQ223" s="28">
        <f t="shared" si="161"/>
        <v>0</v>
      </c>
      <c r="CR223" s="72"/>
      <c r="CS223" s="72"/>
      <c r="CT223" s="77"/>
      <c r="CU223" s="4"/>
      <c r="CV223" s="4"/>
    </row>
    <row r="224" spans="1:100" ht="23.25" customHeight="1" x14ac:dyDescent="0.25">
      <c r="A224" s="14">
        <v>1</v>
      </c>
      <c r="B224" s="15" t="s">
        <v>228</v>
      </c>
      <c r="C224" s="16">
        <v>3</v>
      </c>
      <c r="D224" s="21">
        <v>947.6</v>
      </c>
      <c r="E224" s="21"/>
      <c r="F224" s="18">
        <v>0.01</v>
      </c>
      <c r="G224" s="18">
        <f t="shared" ref="G224:G242" si="162">F224*D224</f>
        <v>9.4760000000000009</v>
      </c>
      <c r="H224" s="18"/>
      <c r="I224" s="18"/>
      <c r="J224" s="61">
        <f t="shared" si="133"/>
        <v>9.4760000000000009</v>
      </c>
      <c r="K224" s="61" t="str">
        <f t="shared" si="134"/>
        <v>0</v>
      </c>
      <c r="L224" s="18">
        <v>0.01</v>
      </c>
      <c r="M224" s="18">
        <f t="shared" ref="M224:M242" si="163">D224*L224</f>
        <v>9.4760000000000009</v>
      </c>
      <c r="N224" s="18">
        <v>0.01</v>
      </c>
      <c r="O224" s="18"/>
      <c r="P224" s="61">
        <f t="shared" si="140"/>
        <v>9.4660000000000011</v>
      </c>
      <c r="Q224" s="61" t="str">
        <f t="shared" si="141"/>
        <v>0</v>
      </c>
      <c r="R224" s="20">
        <v>0.26</v>
      </c>
      <c r="S224" s="20">
        <f t="shared" ref="S224:S242" si="164">R224*D224</f>
        <v>246.376</v>
      </c>
      <c r="T224" s="24" t="e">
        <f t="shared" ref="T224:T242" si="165">ROUND(S224*$T$427,5)</f>
        <v>#REF!</v>
      </c>
      <c r="U224" s="24"/>
      <c r="V224" s="61" t="e">
        <f t="shared" si="142"/>
        <v>#REF!</v>
      </c>
      <c r="W224" s="61" t="e">
        <f t="shared" si="143"/>
        <v>#REF!</v>
      </c>
      <c r="X224" s="53">
        <v>0.01</v>
      </c>
      <c r="Y224" s="20">
        <f t="shared" ref="Y224:Y242" si="166">X224*D224</f>
        <v>9.4760000000000009</v>
      </c>
      <c r="Z224" s="20"/>
      <c r="AA224" s="20"/>
      <c r="AB224" s="61">
        <f t="shared" si="144"/>
        <v>9.4760000000000009</v>
      </c>
      <c r="AC224" s="61" t="str">
        <f t="shared" si="145"/>
        <v>0</v>
      </c>
      <c r="AD224" s="20">
        <v>0.41</v>
      </c>
      <c r="AE224" s="20">
        <f t="shared" ref="AE224:AE242" si="167">AD224*D224</f>
        <v>388.51599999999996</v>
      </c>
      <c r="AF224" s="24" t="e">
        <f t="shared" ref="AF224:AF242" si="168">ROUND(AE224*$AF$427,5)</f>
        <v>#REF!</v>
      </c>
      <c r="AG224" s="24"/>
      <c r="AH224" s="61" t="e">
        <f t="shared" si="146"/>
        <v>#REF!</v>
      </c>
      <c r="AI224" s="61" t="e">
        <f t="shared" si="147"/>
        <v>#REF!</v>
      </c>
      <c r="AJ224" s="20">
        <v>0.1</v>
      </c>
      <c r="AK224" s="20">
        <f t="shared" ref="AK224:AK242" si="169">AJ224*D224</f>
        <v>94.76</v>
      </c>
      <c r="AL224" s="24">
        <v>0</v>
      </c>
      <c r="AM224" s="20"/>
      <c r="AN224" s="61">
        <f t="shared" si="148"/>
        <v>94.76</v>
      </c>
      <c r="AO224" s="61" t="str">
        <f t="shared" si="149"/>
        <v>0</v>
      </c>
      <c r="AP224" s="20">
        <v>0.03</v>
      </c>
      <c r="AQ224" s="20">
        <f t="shared" ref="AQ224:AQ242" si="170">AP224*D224</f>
        <v>28.428000000000001</v>
      </c>
      <c r="AR224" s="20"/>
      <c r="AS224" s="20"/>
      <c r="AT224" s="61">
        <f t="shared" si="150"/>
        <v>28.428000000000001</v>
      </c>
      <c r="AU224" s="61" t="str">
        <f t="shared" si="151"/>
        <v>0</v>
      </c>
      <c r="AV224" s="20">
        <v>0.08</v>
      </c>
      <c r="AW224" s="20">
        <f t="shared" ref="AW224:AW242" si="171">AV224*D224</f>
        <v>75.808000000000007</v>
      </c>
      <c r="AX224" s="24" t="e">
        <f t="shared" ref="AX224:AX242" si="172">ROUND(AW224*$AX$427,5)</f>
        <v>#REF!</v>
      </c>
      <c r="AY224" s="24"/>
      <c r="AZ224" s="61" t="e">
        <f t="shared" ref="AZ224:AZ242" si="173">IF(AW224-AX224&gt;0,AW224-AX224,"0")</f>
        <v>#REF!</v>
      </c>
      <c r="BA224" s="61" t="e">
        <f t="shared" ref="BA224:BA242" si="174">IF(AW224-AX224&lt;0,AW224-AX224,"0")</f>
        <v>#REF!</v>
      </c>
      <c r="BB224" s="20">
        <v>0.25</v>
      </c>
      <c r="BC224" s="20">
        <f t="shared" ref="BC224:BC242" si="175">BB224*D224</f>
        <v>236.9</v>
      </c>
      <c r="BD224" s="20">
        <v>253.68</v>
      </c>
      <c r="BE224" s="20"/>
      <c r="BF224" s="61" t="str">
        <f t="shared" si="152"/>
        <v>0</v>
      </c>
      <c r="BG224" s="61">
        <f t="shared" si="153"/>
        <v>-16.78</v>
      </c>
      <c r="BH224" s="20"/>
      <c r="BI224" s="20"/>
      <c r="BJ224" s="20">
        <v>0</v>
      </c>
      <c r="BK224" s="20"/>
      <c r="BL224" s="61" t="str">
        <f t="shared" si="154"/>
        <v>0</v>
      </c>
      <c r="BM224" s="61" t="str">
        <f t="shared" si="155"/>
        <v>0</v>
      </c>
      <c r="BN224" s="20">
        <v>0.83</v>
      </c>
      <c r="BO224" s="20">
        <f t="shared" ref="BO224:BO242" si="176">BN224*D224</f>
        <v>786.50799999999992</v>
      </c>
      <c r="BP224" s="20">
        <f t="shared" si="125"/>
        <v>-16.78</v>
      </c>
      <c r="BQ224" s="20">
        <f t="shared" ref="BQ224:BQ266" si="177">BO224+BP224</f>
        <v>769.72799999999995</v>
      </c>
      <c r="BR224" s="20"/>
      <c r="BS224" s="20">
        <f t="shared" ref="BS224:BS266" si="178">BQ224+BR224</f>
        <v>769.72799999999995</v>
      </c>
      <c r="BT224" s="61">
        <f>SUM(BW224:CF224)</f>
        <v>0</v>
      </c>
      <c r="BU224" s="61">
        <f t="shared" si="128"/>
        <v>769.72799999999995</v>
      </c>
      <c r="BV224" s="61" t="str">
        <f>IF(BS224-BT224&lt;0,BS224-BT224,"0")</f>
        <v>0</v>
      </c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61" t="str">
        <f t="shared" si="156"/>
        <v>0</v>
      </c>
      <c r="CL224" s="61" t="str">
        <f t="shared" si="157"/>
        <v>0</v>
      </c>
      <c r="CM224" s="20"/>
      <c r="CN224" s="20"/>
      <c r="CO224" s="20"/>
      <c r="CP224" s="20"/>
      <c r="CQ224" s="61" t="str">
        <f t="shared" si="158"/>
        <v>0</v>
      </c>
      <c r="CR224" s="24">
        <f t="shared" ref="CR224:CR231" si="179">F224+L224+R224+X224+AD224+AJ224+AP224+AV224+BB224+BH224+BN224+CG224+CM224</f>
        <v>1.9899999999999998</v>
      </c>
      <c r="CS224" s="24">
        <v>3.12</v>
      </c>
      <c r="CT224" s="71">
        <f t="shared" ref="CT224:CT242" si="180">CS224/CR224*100-100</f>
        <v>56.78391959798995</v>
      </c>
    </row>
    <row r="225" spans="1:98" ht="15.75" x14ac:dyDescent="0.25">
      <c r="A225" s="14">
        <v>2</v>
      </c>
      <c r="B225" s="15" t="s">
        <v>229</v>
      </c>
      <c r="C225" s="16">
        <v>3</v>
      </c>
      <c r="D225" s="21">
        <v>1084.32</v>
      </c>
      <c r="E225" s="21"/>
      <c r="F225" s="18">
        <v>0.06</v>
      </c>
      <c r="G225" s="18">
        <f t="shared" si="162"/>
        <v>65.05919999999999</v>
      </c>
      <c r="H225" s="18"/>
      <c r="I225" s="18"/>
      <c r="J225" s="61">
        <f t="shared" si="133"/>
        <v>65.05919999999999</v>
      </c>
      <c r="K225" s="61" t="str">
        <f t="shared" si="134"/>
        <v>0</v>
      </c>
      <c r="L225" s="18">
        <v>7.0000000000000007E-2</v>
      </c>
      <c r="M225" s="18">
        <f t="shared" si="163"/>
        <v>75.9024</v>
      </c>
      <c r="N225" s="18">
        <v>7.0000000000000007E-2</v>
      </c>
      <c r="O225" s="18"/>
      <c r="P225" s="61">
        <f t="shared" si="140"/>
        <v>75.832400000000007</v>
      </c>
      <c r="Q225" s="61" t="str">
        <f t="shared" si="141"/>
        <v>0</v>
      </c>
      <c r="R225" s="20">
        <v>0.33</v>
      </c>
      <c r="S225" s="20">
        <f t="shared" si="164"/>
        <v>357.82560000000001</v>
      </c>
      <c r="T225" s="24" t="e">
        <f t="shared" si="165"/>
        <v>#REF!</v>
      </c>
      <c r="U225" s="24"/>
      <c r="V225" s="61" t="e">
        <f t="shared" si="142"/>
        <v>#REF!</v>
      </c>
      <c r="W225" s="61" t="e">
        <f t="shared" si="143"/>
        <v>#REF!</v>
      </c>
      <c r="X225" s="53">
        <v>0.02</v>
      </c>
      <c r="Y225" s="20">
        <f t="shared" si="166"/>
        <v>21.686399999999999</v>
      </c>
      <c r="Z225" s="20"/>
      <c r="AA225" s="20"/>
      <c r="AB225" s="61">
        <f t="shared" si="144"/>
        <v>21.686399999999999</v>
      </c>
      <c r="AC225" s="61" t="str">
        <f t="shared" si="145"/>
        <v>0</v>
      </c>
      <c r="AD225" s="20">
        <v>0.36</v>
      </c>
      <c r="AE225" s="20">
        <f t="shared" si="167"/>
        <v>390.35519999999997</v>
      </c>
      <c r="AF225" s="24" t="e">
        <f t="shared" si="168"/>
        <v>#REF!</v>
      </c>
      <c r="AG225" s="24"/>
      <c r="AH225" s="61" t="e">
        <f t="shared" si="146"/>
        <v>#REF!</v>
      </c>
      <c r="AI225" s="61" t="e">
        <f t="shared" si="147"/>
        <v>#REF!</v>
      </c>
      <c r="AJ225" s="20">
        <v>0.08</v>
      </c>
      <c r="AK225" s="20">
        <f t="shared" si="169"/>
        <v>86.745599999999996</v>
      </c>
      <c r="AL225" s="24">
        <v>0</v>
      </c>
      <c r="AM225" s="20"/>
      <c r="AN225" s="61">
        <f t="shared" si="148"/>
        <v>86.745599999999996</v>
      </c>
      <c r="AO225" s="61" t="str">
        <f t="shared" si="149"/>
        <v>0</v>
      </c>
      <c r="AP225" s="20">
        <v>0.01</v>
      </c>
      <c r="AQ225" s="20">
        <f t="shared" si="170"/>
        <v>10.8432</v>
      </c>
      <c r="AR225" s="20"/>
      <c r="AS225" s="20"/>
      <c r="AT225" s="61">
        <f t="shared" si="150"/>
        <v>10.8432</v>
      </c>
      <c r="AU225" s="61" t="str">
        <f t="shared" si="151"/>
        <v>0</v>
      </c>
      <c r="AV225" s="20">
        <v>0.05</v>
      </c>
      <c r="AW225" s="20">
        <f t="shared" si="171"/>
        <v>54.216000000000001</v>
      </c>
      <c r="AX225" s="24" t="e">
        <f t="shared" si="172"/>
        <v>#REF!</v>
      </c>
      <c r="AY225" s="24"/>
      <c r="AZ225" s="61" t="e">
        <f t="shared" si="173"/>
        <v>#REF!</v>
      </c>
      <c r="BA225" s="61" t="e">
        <f t="shared" si="174"/>
        <v>#REF!</v>
      </c>
      <c r="BB225" s="20">
        <v>0.1</v>
      </c>
      <c r="BC225" s="20">
        <f t="shared" si="175"/>
        <v>108.432</v>
      </c>
      <c r="BD225" s="20">
        <v>1.68</v>
      </c>
      <c r="BE225" s="20"/>
      <c r="BF225" s="61">
        <f t="shared" si="152"/>
        <v>106.752</v>
      </c>
      <c r="BG225" s="61" t="str">
        <f t="shared" si="153"/>
        <v>0</v>
      </c>
      <c r="BH225" s="20"/>
      <c r="BI225" s="20"/>
      <c r="BJ225" s="20">
        <v>0</v>
      </c>
      <c r="BK225" s="20"/>
      <c r="BL225" s="61" t="str">
        <f t="shared" si="154"/>
        <v>0</v>
      </c>
      <c r="BM225" s="61" t="str">
        <f t="shared" si="155"/>
        <v>0</v>
      </c>
      <c r="BN225" s="20">
        <v>0.94</v>
      </c>
      <c r="BO225" s="20">
        <f t="shared" si="176"/>
        <v>1019.2607999999999</v>
      </c>
      <c r="BP225" s="20">
        <f t="shared" si="125"/>
        <v>106.752</v>
      </c>
      <c r="BQ225" s="20">
        <f t="shared" si="177"/>
        <v>1126.0128</v>
      </c>
      <c r="BR225" s="20"/>
      <c r="BS225" s="20">
        <f t="shared" si="178"/>
        <v>1126.0128</v>
      </c>
      <c r="BT225" s="61">
        <f t="shared" ref="BT225:BT284" si="181">SUM(BW225:CF225)</f>
        <v>358.81</v>
      </c>
      <c r="BU225" s="61">
        <f t="shared" si="128"/>
        <v>767.20280000000002</v>
      </c>
      <c r="BV225" s="61" t="str">
        <f t="shared" si="132"/>
        <v>0</v>
      </c>
      <c r="BW225" s="20"/>
      <c r="BX225" s="20"/>
      <c r="BY225" s="20"/>
      <c r="BZ225" s="20">
        <v>358.81</v>
      </c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61" t="str">
        <f t="shared" si="156"/>
        <v>0</v>
      </c>
      <c r="CL225" s="61" t="str">
        <f t="shared" si="157"/>
        <v>0</v>
      </c>
      <c r="CM225" s="20"/>
      <c r="CN225" s="20"/>
      <c r="CO225" s="20"/>
      <c r="CP225" s="20"/>
      <c r="CQ225" s="61" t="str">
        <f t="shared" si="158"/>
        <v>0</v>
      </c>
      <c r="CR225" s="24">
        <f t="shared" si="179"/>
        <v>2.02</v>
      </c>
      <c r="CS225" s="24">
        <v>2.87</v>
      </c>
      <c r="CT225" s="71">
        <f t="shared" si="180"/>
        <v>42.079207920792072</v>
      </c>
    </row>
    <row r="226" spans="1:98" ht="25.5" x14ac:dyDescent="0.25">
      <c r="A226" s="14">
        <v>3</v>
      </c>
      <c r="B226" s="15" t="s">
        <v>230</v>
      </c>
      <c r="C226" s="16">
        <v>3</v>
      </c>
      <c r="D226" s="63">
        <v>2804.0230000000001</v>
      </c>
      <c r="E226" s="63"/>
      <c r="F226" s="18">
        <v>0.05</v>
      </c>
      <c r="G226" s="18">
        <f t="shared" si="162"/>
        <v>140.20115000000001</v>
      </c>
      <c r="H226" s="18"/>
      <c r="I226" s="18"/>
      <c r="J226" s="61">
        <f t="shared" si="133"/>
        <v>140.20115000000001</v>
      </c>
      <c r="K226" s="61" t="str">
        <f t="shared" si="134"/>
        <v>0</v>
      </c>
      <c r="L226" s="18">
        <v>0.08</v>
      </c>
      <c r="M226" s="18">
        <f t="shared" si="163"/>
        <v>224.32184000000001</v>
      </c>
      <c r="N226" s="18">
        <v>0.08</v>
      </c>
      <c r="O226" s="18"/>
      <c r="P226" s="61">
        <f t="shared" si="140"/>
        <v>224.24184</v>
      </c>
      <c r="Q226" s="61" t="str">
        <f t="shared" si="141"/>
        <v>0</v>
      </c>
      <c r="R226" s="20">
        <v>0.36</v>
      </c>
      <c r="S226" s="20">
        <f t="shared" si="164"/>
        <v>1009.4482800000001</v>
      </c>
      <c r="T226" s="24" t="e">
        <f t="shared" si="165"/>
        <v>#REF!</v>
      </c>
      <c r="U226" s="24"/>
      <c r="V226" s="61" t="e">
        <f t="shared" si="142"/>
        <v>#REF!</v>
      </c>
      <c r="W226" s="61" t="e">
        <f t="shared" si="143"/>
        <v>#REF!</v>
      </c>
      <c r="X226" s="53">
        <v>0.02</v>
      </c>
      <c r="Y226" s="20">
        <f t="shared" si="166"/>
        <v>56.080460000000002</v>
      </c>
      <c r="Z226" s="20">
        <f>Y226*6</f>
        <v>336.48275999999998</v>
      </c>
      <c r="AA226" s="20"/>
      <c r="AB226" s="61" t="str">
        <f t="shared" si="144"/>
        <v>0</v>
      </c>
      <c r="AC226" s="61">
        <f t="shared" si="145"/>
        <v>-280.40229999999997</v>
      </c>
      <c r="AD226" s="20">
        <v>0.28999999999999998</v>
      </c>
      <c r="AE226" s="20">
        <f t="shared" si="167"/>
        <v>813.16666999999995</v>
      </c>
      <c r="AF226" s="24" t="e">
        <f t="shared" si="168"/>
        <v>#REF!</v>
      </c>
      <c r="AG226" s="24"/>
      <c r="AH226" s="61" t="e">
        <f t="shared" si="146"/>
        <v>#REF!</v>
      </c>
      <c r="AI226" s="61" t="e">
        <f t="shared" si="147"/>
        <v>#REF!</v>
      </c>
      <c r="AJ226" s="20">
        <v>0.04</v>
      </c>
      <c r="AK226" s="20">
        <f t="shared" si="169"/>
        <v>112.16092</v>
      </c>
      <c r="AL226" s="24">
        <v>0</v>
      </c>
      <c r="AM226" s="20"/>
      <c r="AN226" s="61">
        <f t="shared" si="148"/>
        <v>112.16092</v>
      </c>
      <c r="AO226" s="61" t="str">
        <f t="shared" si="149"/>
        <v>0</v>
      </c>
      <c r="AP226" s="20">
        <v>0.01</v>
      </c>
      <c r="AQ226" s="20">
        <f t="shared" si="170"/>
        <v>28.040230000000001</v>
      </c>
      <c r="AR226" s="20"/>
      <c r="AS226" s="20"/>
      <c r="AT226" s="61">
        <f t="shared" si="150"/>
        <v>28.040230000000001</v>
      </c>
      <c r="AU226" s="61" t="str">
        <f t="shared" si="151"/>
        <v>0</v>
      </c>
      <c r="AV226" s="20">
        <v>0.03</v>
      </c>
      <c r="AW226" s="20">
        <f t="shared" si="171"/>
        <v>84.120689999999996</v>
      </c>
      <c r="AX226" s="24" t="e">
        <f t="shared" si="172"/>
        <v>#REF!</v>
      </c>
      <c r="AY226" s="24"/>
      <c r="AZ226" s="61" t="e">
        <f t="shared" si="173"/>
        <v>#REF!</v>
      </c>
      <c r="BA226" s="61" t="e">
        <f t="shared" si="174"/>
        <v>#REF!</v>
      </c>
      <c r="BB226" s="20">
        <v>0.41</v>
      </c>
      <c r="BC226" s="20">
        <f t="shared" si="175"/>
        <v>1149.6494299999999</v>
      </c>
      <c r="BD226" s="20">
        <v>260.39999999999998</v>
      </c>
      <c r="BE226" s="20"/>
      <c r="BF226" s="61">
        <f t="shared" si="152"/>
        <v>889.24942999999996</v>
      </c>
      <c r="BG226" s="61" t="str">
        <f t="shared" si="153"/>
        <v>0</v>
      </c>
      <c r="BH226" s="20"/>
      <c r="BI226" s="20"/>
      <c r="BJ226" s="20">
        <v>0</v>
      </c>
      <c r="BK226" s="20"/>
      <c r="BL226" s="61" t="str">
        <f t="shared" si="154"/>
        <v>0</v>
      </c>
      <c r="BM226" s="61" t="str">
        <f t="shared" si="155"/>
        <v>0</v>
      </c>
      <c r="BN226" s="20">
        <v>0.78</v>
      </c>
      <c r="BO226" s="20">
        <f t="shared" si="176"/>
        <v>2187.1379400000001</v>
      </c>
      <c r="BP226" s="20">
        <f t="shared" si="125"/>
        <v>889.24942999999996</v>
      </c>
      <c r="BQ226" s="20">
        <f t="shared" si="177"/>
        <v>3076.3873699999999</v>
      </c>
      <c r="BR226" s="20"/>
      <c r="BS226" s="20">
        <f t="shared" si="178"/>
        <v>3076.3873699999999</v>
      </c>
      <c r="BT226" s="61">
        <f t="shared" si="181"/>
        <v>0</v>
      </c>
      <c r="BU226" s="61">
        <f t="shared" si="128"/>
        <v>3076.3873699999999</v>
      </c>
      <c r="BV226" s="61" t="str">
        <f t="shared" si="132"/>
        <v>0</v>
      </c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61" t="str">
        <f t="shared" si="156"/>
        <v>0</v>
      </c>
      <c r="CL226" s="61" t="str">
        <f t="shared" si="157"/>
        <v>0</v>
      </c>
      <c r="CM226" s="20"/>
      <c r="CN226" s="20"/>
      <c r="CO226" s="20"/>
      <c r="CP226" s="20"/>
      <c r="CQ226" s="61" t="str">
        <f t="shared" si="158"/>
        <v>0</v>
      </c>
      <c r="CR226" s="24">
        <f t="shared" si="179"/>
        <v>2.0700000000000003</v>
      </c>
      <c r="CS226" s="24">
        <v>2.92</v>
      </c>
      <c r="CT226" s="71">
        <f t="shared" si="180"/>
        <v>41.062801932367137</v>
      </c>
    </row>
    <row r="227" spans="1:98" ht="25.5" x14ac:dyDescent="0.25">
      <c r="A227" s="14">
        <v>4</v>
      </c>
      <c r="B227" s="30" t="s">
        <v>444</v>
      </c>
      <c r="C227" s="16">
        <v>3</v>
      </c>
      <c r="D227" s="21">
        <v>1330.52</v>
      </c>
      <c r="E227" s="21"/>
      <c r="F227" s="18">
        <v>0.01</v>
      </c>
      <c r="G227" s="18">
        <f t="shared" si="162"/>
        <v>13.305199999999999</v>
      </c>
      <c r="H227" s="18"/>
      <c r="I227" s="18"/>
      <c r="J227" s="61">
        <f t="shared" si="133"/>
        <v>13.305199999999999</v>
      </c>
      <c r="K227" s="61" t="str">
        <f t="shared" si="134"/>
        <v>0</v>
      </c>
      <c r="L227" s="18">
        <v>0.01</v>
      </c>
      <c r="M227" s="18">
        <f t="shared" si="163"/>
        <v>13.305199999999999</v>
      </c>
      <c r="N227" s="18">
        <v>0.01</v>
      </c>
      <c r="O227" s="18"/>
      <c r="P227" s="61">
        <f t="shared" si="140"/>
        <v>13.295199999999999</v>
      </c>
      <c r="Q227" s="61" t="str">
        <f t="shared" si="141"/>
        <v>0</v>
      </c>
      <c r="R227" s="20">
        <v>0.39</v>
      </c>
      <c r="S227" s="20">
        <f t="shared" si="164"/>
        <v>518.90279999999996</v>
      </c>
      <c r="T227" s="24" t="e">
        <f t="shared" si="165"/>
        <v>#REF!</v>
      </c>
      <c r="U227" s="24"/>
      <c r="V227" s="61" t="e">
        <f t="shared" si="142"/>
        <v>#REF!</v>
      </c>
      <c r="W227" s="61" t="e">
        <f t="shared" si="143"/>
        <v>#REF!</v>
      </c>
      <c r="X227" s="53">
        <v>0.01</v>
      </c>
      <c r="Y227" s="20">
        <f t="shared" si="166"/>
        <v>13.305199999999999</v>
      </c>
      <c r="Z227" s="20">
        <f>Y227*6</f>
        <v>79.831199999999995</v>
      </c>
      <c r="AA227" s="20"/>
      <c r="AB227" s="61" t="str">
        <f t="shared" si="144"/>
        <v>0</v>
      </c>
      <c r="AC227" s="61">
        <f t="shared" si="145"/>
        <v>-66.525999999999996</v>
      </c>
      <c r="AD227" s="20">
        <v>0.35</v>
      </c>
      <c r="AE227" s="20">
        <f t="shared" si="167"/>
        <v>465.68199999999996</v>
      </c>
      <c r="AF227" s="24" t="e">
        <f t="shared" si="168"/>
        <v>#REF!</v>
      </c>
      <c r="AG227" s="24"/>
      <c r="AH227" s="61" t="e">
        <f t="shared" si="146"/>
        <v>#REF!</v>
      </c>
      <c r="AI227" s="61" t="e">
        <f t="shared" si="147"/>
        <v>#REF!</v>
      </c>
      <c r="AJ227" s="20">
        <v>0.09</v>
      </c>
      <c r="AK227" s="20">
        <f t="shared" si="169"/>
        <v>119.74679999999999</v>
      </c>
      <c r="AL227" s="24">
        <v>0</v>
      </c>
      <c r="AM227" s="20"/>
      <c r="AN227" s="61">
        <f t="shared" si="148"/>
        <v>119.74679999999999</v>
      </c>
      <c r="AO227" s="61" t="str">
        <f t="shared" si="149"/>
        <v>0</v>
      </c>
      <c r="AP227" s="20">
        <v>0.01</v>
      </c>
      <c r="AQ227" s="20">
        <f t="shared" si="170"/>
        <v>13.305199999999999</v>
      </c>
      <c r="AR227" s="20"/>
      <c r="AS227" s="20"/>
      <c r="AT227" s="61">
        <f t="shared" si="150"/>
        <v>13.305199999999999</v>
      </c>
      <c r="AU227" s="61" t="str">
        <f t="shared" si="151"/>
        <v>0</v>
      </c>
      <c r="AV227" s="20">
        <v>0.03</v>
      </c>
      <c r="AW227" s="20">
        <f t="shared" si="171"/>
        <v>39.915599999999998</v>
      </c>
      <c r="AX227" s="24" t="e">
        <f t="shared" si="172"/>
        <v>#REF!</v>
      </c>
      <c r="AY227" s="24"/>
      <c r="AZ227" s="61" t="e">
        <f t="shared" si="173"/>
        <v>#REF!</v>
      </c>
      <c r="BA227" s="61" t="e">
        <f t="shared" si="174"/>
        <v>#REF!</v>
      </c>
      <c r="BB227" s="20">
        <v>8.1300000000000008</v>
      </c>
      <c r="BC227" s="20">
        <f t="shared" si="175"/>
        <v>10817.127600000002</v>
      </c>
      <c r="BD227" s="20">
        <v>12695.759999999998</v>
      </c>
      <c r="BE227" s="20"/>
      <c r="BF227" s="61" t="str">
        <f t="shared" si="152"/>
        <v>0</v>
      </c>
      <c r="BG227" s="61">
        <f t="shared" si="153"/>
        <v>-1878.6323999999968</v>
      </c>
      <c r="BH227" s="20"/>
      <c r="BI227" s="20"/>
      <c r="BJ227" s="20">
        <v>0</v>
      </c>
      <c r="BK227" s="20"/>
      <c r="BL227" s="61" t="str">
        <f t="shared" si="154"/>
        <v>0</v>
      </c>
      <c r="BM227" s="61" t="str">
        <f t="shared" si="155"/>
        <v>0</v>
      </c>
      <c r="BN227" s="20">
        <v>0.81</v>
      </c>
      <c r="BO227" s="20">
        <f t="shared" si="176"/>
        <v>1077.7212</v>
      </c>
      <c r="BP227" s="20">
        <f t="shared" si="125"/>
        <v>-1878.6323999999968</v>
      </c>
      <c r="BQ227" s="20">
        <f t="shared" si="177"/>
        <v>-800.91119999999682</v>
      </c>
      <c r="BR227" s="20"/>
      <c r="BS227" s="20">
        <f t="shared" si="178"/>
        <v>-800.91119999999682</v>
      </c>
      <c r="BT227" s="61">
        <f t="shared" si="181"/>
        <v>0</v>
      </c>
      <c r="BU227" s="61" t="str">
        <f t="shared" si="128"/>
        <v>0</v>
      </c>
      <c r="BV227" s="61">
        <f t="shared" si="132"/>
        <v>-800.91119999999682</v>
      </c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61" t="str">
        <f t="shared" si="156"/>
        <v>0</v>
      </c>
      <c r="CL227" s="61" t="str">
        <f t="shared" si="157"/>
        <v>0</v>
      </c>
      <c r="CM227" s="20"/>
      <c r="CN227" s="20"/>
      <c r="CO227" s="20"/>
      <c r="CP227" s="20"/>
      <c r="CQ227" s="61" t="str">
        <f t="shared" si="158"/>
        <v>0</v>
      </c>
      <c r="CR227" s="24">
        <f t="shared" si="179"/>
        <v>9.8400000000000016</v>
      </c>
      <c r="CS227" s="24">
        <v>14.45</v>
      </c>
      <c r="CT227" s="71">
        <f t="shared" si="180"/>
        <v>46.849593495934926</v>
      </c>
    </row>
    <row r="228" spans="1:98" ht="25.5" x14ac:dyDescent="0.25">
      <c r="A228" s="14">
        <v>5</v>
      </c>
      <c r="B228" s="15" t="s">
        <v>231</v>
      </c>
      <c r="C228" s="16">
        <v>3</v>
      </c>
      <c r="D228" s="21">
        <v>1922.91</v>
      </c>
      <c r="E228" s="21"/>
      <c r="F228" s="18">
        <v>0</v>
      </c>
      <c r="G228" s="18">
        <f t="shared" si="162"/>
        <v>0</v>
      </c>
      <c r="H228" s="18"/>
      <c r="I228" s="18"/>
      <c r="J228" s="61" t="str">
        <f t="shared" si="133"/>
        <v>0</v>
      </c>
      <c r="K228" s="61" t="str">
        <f t="shared" si="134"/>
        <v>0</v>
      </c>
      <c r="L228" s="18">
        <v>0</v>
      </c>
      <c r="M228" s="18">
        <f t="shared" si="163"/>
        <v>0</v>
      </c>
      <c r="N228" s="18"/>
      <c r="O228" s="18"/>
      <c r="P228" s="61" t="str">
        <f t="shared" si="140"/>
        <v>0</v>
      </c>
      <c r="Q228" s="61" t="str">
        <f t="shared" si="141"/>
        <v>0</v>
      </c>
      <c r="R228" s="20">
        <v>0.56999999999999995</v>
      </c>
      <c r="S228" s="20">
        <f t="shared" si="164"/>
        <v>1096.0587</v>
      </c>
      <c r="T228" s="24" t="e">
        <f t="shared" si="165"/>
        <v>#REF!</v>
      </c>
      <c r="U228" s="24"/>
      <c r="V228" s="61" t="e">
        <f t="shared" si="142"/>
        <v>#REF!</v>
      </c>
      <c r="W228" s="61" t="e">
        <f t="shared" si="143"/>
        <v>#REF!</v>
      </c>
      <c r="X228" s="53">
        <v>0.01</v>
      </c>
      <c r="Y228" s="20">
        <f t="shared" si="166"/>
        <v>19.229100000000003</v>
      </c>
      <c r="Z228" s="20"/>
      <c r="AA228" s="20"/>
      <c r="AB228" s="61">
        <f t="shared" si="144"/>
        <v>19.229100000000003</v>
      </c>
      <c r="AC228" s="61" t="str">
        <f t="shared" si="145"/>
        <v>0</v>
      </c>
      <c r="AD228" s="20">
        <v>0.32</v>
      </c>
      <c r="AE228" s="20">
        <f t="shared" si="167"/>
        <v>615.33120000000008</v>
      </c>
      <c r="AF228" s="24" t="e">
        <f t="shared" si="168"/>
        <v>#REF!</v>
      </c>
      <c r="AG228" s="24"/>
      <c r="AH228" s="61" t="e">
        <f t="shared" si="146"/>
        <v>#REF!</v>
      </c>
      <c r="AI228" s="61" t="e">
        <f t="shared" si="147"/>
        <v>#REF!</v>
      </c>
      <c r="AJ228" s="20">
        <v>0.11</v>
      </c>
      <c r="AK228" s="20">
        <f t="shared" si="169"/>
        <v>211.52010000000001</v>
      </c>
      <c r="AL228" s="24">
        <v>0</v>
      </c>
      <c r="AM228" s="20"/>
      <c r="AN228" s="61">
        <f t="shared" si="148"/>
        <v>211.52010000000001</v>
      </c>
      <c r="AO228" s="61" t="str">
        <f t="shared" si="149"/>
        <v>0</v>
      </c>
      <c r="AP228" s="20">
        <v>0.01</v>
      </c>
      <c r="AQ228" s="20">
        <f t="shared" si="170"/>
        <v>19.229100000000003</v>
      </c>
      <c r="AR228" s="20"/>
      <c r="AS228" s="20"/>
      <c r="AT228" s="61">
        <f t="shared" si="150"/>
        <v>19.229100000000003</v>
      </c>
      <c r="AU228" s="61" t="str">
        <f t="shared" si="151"/>
        <v>0</v>
      </c>
      <c r="AV228" s="20">
        <v>0.02</v>
      </c>
      <c r="AW228" s="20">
        <f t="shared" si="171"/>
        <v>38.458200000000005</v>
      </c>
      <c r="AX228" s="24" t="e">
        <f t="shared" si="172"/>
        <v>#REF!</v>
      </c>
      <c r="AY228" s="24"/>
      <c r="AZ228" s="61" t="e">
        <f t="shared" si="173"/>
        <v>#REF!</v>
      </c>
      <c r="BA228" s="61" t="e">
        <f t="shared" si="174"/>
        <v>#REF!</v>
      </c>
      <c r="BB228" s="20">
        <v>0.69</v>
      </c>
      <c r="BC228" s="20">
        <f t="shared" si="175"/>
        <v>1326.8079</v>
      </c>
      <c r="BD228" s="20">
        <v>157.91999999999999</v>
      </c>
      <c r="BE228" s="20"/>
      <c r="BF228" s="61">
        <f t="shared" si="152"/>
        <v>1168.8878999999999</v>
      </c>
      <c r="BG228" s="61" t="str">
        <f t="shared" si="153"/>
        <v>0</v>
      </c>
      <c r="BH228" s="20"/>
      <c r="BI228" s="20"/>
      <c r="BJ228" s="20">
        <v>0</v>
      </c>
      <c r="BK228" s="20"/>
      <c r="BL228" s="61" t="str">
        <f t="shared" si="154"/>
        <v>0</v>
      </c>
      <c r="BM228" s="61" t="str">
        <f t="shared" si="155"/>
        <v>0</v>
      </c>
      <c r="BN228" s="20">
        <v>0.3</v>
      </c>
      <c r="BO228" s="20">
        <f t="shared" si="176"/>
        <v>576.87300000000005</v>
      </c>
      <c r="BP228" s="20">
        <f t="shared" si="125"/>
        <v>1168.8878999999999</v>
      </c>
      <c r="BQ228" s="20">
        <f t="shared" si="177"/>
        <v>1745.7609</v>
      </c>
      <c r="BR228" s="20"/>
      <c r="BS228" s="20">
        <f t="shared" si="178"/>
        <v>1745.7609</v>
      </c>
      <c r="BT228" s="61">
        <f t="shared" si="181"/>
        <v>0</v>
      </c>
      <c r="BU228" s="61">
        <f t="shared" si="128"/>
        <v>1745.7609</v>
      </c>
      <c r="BV228" s="61" t="str">
        <f t="shared" si="132"/>
        <v>0</v>
      </c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61" t="str">
        <f t="shared" si="156"/>
        <v>0</v>
      </c>
      <c r="CL228" s="61" t="str">
        <f t="shared" si="157"/>
        <v>0</v>
      </c>
      <c r="CM228" s="20"/>
      <c r="CN228" s="20"/>
      <c r="CO228" s="20"/>
      <c r="CP228" s="20"/>
      <c r="CQ228" s="61" t="str">
        <f t="shared" si="158"/>
        <v>0</v>
      </c>
      <c r="CR228" s="24">
        <f t="shared" si="179"/>
        <v>2.0299999999999998</v>
      </c>
      <c r="CS228" s="24">
        <v>3.23</v>
      </c>
      <c r="CT228" s="71">
        <f t="shared" si="180"/>
        <v>59.113300492610847</v>
      </c>
    </row>
    <row r="229" spans="1:98" ht="25.5" x14ac:dyDescent="0.25">
      <c r="A229" s="14">
        <v>6</v>
      </c>
      <c r="B229" s="15" t="s">
        <v>232</v>
      </c>
      <c r="C229" s="16">
        <v>3</v>
      </c>
      <c r="D229" s="63">
        <v>1929.59</v>
      </c>
      <c r="E229" s="63"/>
      <c r="F229" s="18">
        <v>0.04</v>
      </c>
      <c r="G229" s="18">
        <f t="shared" si="162"/>
        <v>77.183599999999998</v>
      </c>
      <c r="H229" s="18"/>
      <c r="I229" s="18"/>
      <c r="J229" s="61">
        <f t="shared" si="133"/>
        <v>77.183599999999998</v>
      </c>
      <c r="K229" s="61" t="str">
        <f t="shared" si="134"/>
        <v>0</v>
      </c>
      <c r="L229" s="18">
        <v>0.06</v>
      </c>
      <c r="M229" s="18">
        <f t="shared" si="163"/>
        <v>115.77539999999999</v>
      </c>
      <c r="N229" s="18">
        <v>0.06</v>
      </c>
      <c r="O229" s="18"/>
      <c r="P229" s="61">
        <f t="shared" si="140"/>
        <v>115.71539999999999</v>
      </c>
      <c r="Q229" s="61" t="str">
        <f t="shared" si="141"/>
        <v>0</v>
      </c>
      <c r="R229" s="20">
        <v>0.54</v>
      </c>
      <c r="S229" s="20">
        <f t="shared" si="164"/>
        <v>1041.9785999999999</v>
      </c>
      <c r="T229" s="24" t="e">
        <f t="shared" si="165"/>
        <v>#REF!</v>
      </c>
      <c r="U229" s="24"/>
      <c r="V229" s="61" t="e">
        <f t="shared" si="142"/>
        <v>#REF!</v>
      </c>
      <c r="W229" s="61" t="e">
        <f t="shared" si="143"/>
        <v>#REF!</v>
      </c>
      <c r="X229" s="53">
        <v>0.01</v>
      </c>
      <c r="Y229" s="20">
        <f t="shared" si="166"/>
        <v>19.2959</v>
      </c>
      <c r="Z229" s="20">
        <f>Y229*6</f>
        <v>115.77539999999999</v>
      </c>
      <c r="AA229" s="20"/>
      <c r="AB229" s="61" t="str">
        <f t="shared" si="144"/>
        <v>0</v>
      </c>
      <c r="AC229" s="61">
        <f t="shared" si="145"/>
        <v>-96.479499999999987</v>
      </c>
      <c r="AD229" s="20">
        <v>0.3</v>
      </c>
      <c r="AE229" s="20">
        <f t="shared" si="167"/>
        <v>578.87699999999995</v>
      </c>
      <c r="AF229" s="24" t="e">
        <f t="shared" si="168"/>
        <v>#REF!</v>
      </c>
      <c r="AG229" s="24"/>
      <c r="AH229" s="61" t="e">
        <f t="shared" si="146"/>
        <v>#REF!</v>
      </c>
      <c r="AI229" s="61" t="e">
        <f t="shared" si="147"/>
        <v>#REF!</v>
      </c>
      <c r="AJ229" s="20">
        <v>0.11</v>
      </c>
      <c r="AK229" s="20">
        <f t="shared" si="169"/>
        <v>212.25489999999999</v>
      </c>
      <c r="AL229" s="24">
        <v>0</v>
      </c>
      <c r="AM229" s="20"/>
      <c r="AN229" s="61">
        <f t="shared" si="148"/>
        <v>212.25489999999999</v>
      </c>
      <c r="AO229" s="61" t="str">
        <f t="shared" si="149"/>
        <v>0</v>
      </c>
      <c r="AP229" s="20">
        <v>0.01</v>
      </c>
      <c r="AQ229" s="20">
        <f t="shared" si="170"/>
        <v>19.2959</v>
      </c>
      <c r="AR229" s="20"/>
      <c r="AS229" s="20"/>
      <c r="AT229" s="61">
        <f t="shared" si="150"/>
        <v>19.2959</v>
      </c>
      <c r="AU229" s="61" t="str">
        <f t="shared" si="151"/>
        <v>0</v>
      </c>
      <c r="AV229" s="20">
        <v>0.02</v>
      </c>
      <c r="AW229" s="20">
        <f t="shared" si="171"/>
        <v>38.591799999999999</v>
      </c>
      <c r="AX229" s="24" t="e">
        <f t="shared" si="172"/>
        <v>#REF!</v>
      </c>
      <c r="AY229" s="24"/>
      <c r="AZ229" s="61" t="e">
        <f t="shared" si="173"/>
        <v>#REF!</v>
      </c>
      <c r="BA229" s="61" t="e">
        <f t="shared" si="174"/>
        <v>#REF!</v>
      </c>
      <c r="BB229" s="20">
        <v>0.59</v>
      </c>
      <c r="BC229" s="20">
        <f t="shared" si="175"/>
        <v>1138.4580999999998</v>
      </c>
      <c r="BD229" s="20">
        <v>60.48</v>
      </c>
      <c r="BE229" s="20"/>
      <c r="BF229" s="61">
        <f t="shared" si="152"/>
        <v>1077.9780999999998</v>
      </c>
      <c r="BG229" s="61" t="str">
        <f t="shared" si="153"/>
        <v>0</v>
      </c>
      <c r="BH229" s="20"/>
      <c r="BI229" s="20"/>
      <c r="BJ229" s="20">
        <v>0</v>
      </c>
      <c r="BK229" s="20"/>
      <c r="BL229" s="61" t="str">
        <f t="shared" si="154"/>
        <v>0</v>
      </c>
      <c r="BM229" s="61" t="str">
        <f t="shared" si="155"/>
        <v>0</v>
      </c>
      <c r="BN229" s="20">
        <v>0.31</v>
      </c>
      <c r="BO229" s="20">
        <f t="shared" si="176"/>
        <v>598.17290000000003</v>
      </c>
      <c r="BP229" s="20">
        <f t="shared" ref="BP229:BP266" si="182">BF229+BG229+BL229+BM229</f>
        <v>1077.9780999999998</v>
      </c>
      <c r="BQ229" s="20">
        <f t="shared" si="177"/>
        <v>1676.1509999999998</v>
      </c>
      <c r="BR229" s="20"/>
      <c r="BS229" s="20">
        <f t="shared" si="178"/>
        <v>1676.1509999999998</v>
      </c>
      <c r="BT229" s="61">
        <f t="shared" si="181"/>
        <v>0</v>
      </c>
      <c r="BU229" s="61">
        <f t="shared" ref="BU229:BU289" si="183">IF(BS229-BT229&gt;0,BS229-BT229,"0")</f>
        <v>1676.1509999999998</v>
      </c>
      <c r="BV229" s="61" t="str">
        <f t="shared" si="132"/>
        <v>0</v>
      </c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61" t="str">
        <f t="shared" si="156"/>
        <v>0</v>
      </c>
      <c r="CL229" s="61" t="str">
        <f t="shared" si="157"/>
        <v>0</v>
      </c>
      <c r="CM229" s="20"/>
      <c r="CN229" s="20"/>
      <c r="CO229" s="20"/>
      <c r="CP229" s="20"/>
      <c r="CQ229" s="61" t="str">
        <f t="shared" si="158"/>
        <v>0</v>
      </c>
      <c r="CR229" s="24">
        <f t="shared" si="179"/>
        <v>1.9900000000000002</v>
      </c>
      <c r="CS229" s="24">
        <v>3.09</v>
      </c>
      <c r="CT229" s="71">
        <f t="shared" si="180"/>
        <v>55.276381909547723</v>
      </c>
    </row>
    <row r="230" spans="1:98" ht="15.75" x14ac:dyDescent="0.25">
      <c r="A230" s="14">
        <v>7</v>
      </c>
      <c r="B230" s="15" t="s">
        <v>233</v>
      </c>
      <c r="C230" s="16">
        <v>3</v>
      </c>
      <c r="D230" s="21">
        <v>788.59</v>
      </c>
      <c r="E230" s="21"/>
      <c r="F230" s="18">
        <v>0.05</v>
      </c>
      <c r="G230" s="18">
        <f t="shared" si="162"/>
        <v>39.429500000000004</v>
      </c>
      <c r="H230" s="18"/>
      <c r="I230" s="18"/>
      <c r="J230" s="61">
        <f t="shared" si="133"/>
        <v>39.429500000000004</v>
      </c>
      <c r="K230" s="61" t="str">
        <f t="shared" si="134"/>
        <v>0</v>
      </c>
      <c r="L230" s="18">
        <v>0.05</v>
      </c>
      <c r="M230" s="18">
        <f t="shared" si="163"/>
        <v>39.429500000000004</v>
      </c>
      <c r="N230" s="18">
        <v>0.05</v>
      </c>
      <c r="O230" s="18"/>
      <c r="P230" s="61">
        <f t="shared" si="140"/>
        <v>39.379500000000007</v>
      </c>
      <c r="Q230" s="61" t="str">
        <f t="shared" si="141"/>
        <v>0</v>
      </c>
      <c r="R230" s="20">
        <v>0.33</v>
      </c>
      <c r="S230" s="20">
        <f t="shared" si="164"/>
        <v>260.23470000000003</v>
      </c>
      <c r="T230" s="24" t="e">
        <f t="shared" si="165"/>
        <v>#REF!</v>
      </c>
      <c r="U230" s="24"/>
      <c r="V230" s="61" t="e">
        <f t="shared" si="142"/>
        <v>#REF!</v>
      </c>
      <c r="W230" s="61" t="e">
        <f t="shared" si="143"/>
        <v>#REF!</v>
      </c>
      <c r="X230" s="53">
        <v>0.01</v>
      </c>
      <c r="Y230" s="20">
        <f t="shared" si="166"/>
        <v>7.8859000000000004</v>
      </c>
      <c r="Z230" s="20">
        <f>Y230*6</f>
        <v>47.315400000000004</v>
      </c>
      <c r="AA230" s="20"/>
      <c r="AB230" s="61" t="str">
        <f t="shared" si="144"/>
        <v>0</v>
      </c>
      <c r="AC230" s="61">
        <f t="shared" si="145"/>
        <v>-39.429500000000004</v>
      </c>
      <c r="AD230" s="20">
        <v>0.41</v>
      </c>
      <c r="AE230" s="20">
        <f t="shared" si="167"/>
        <v>323.32189999999997</v>
      </c>
      <c r="AF230" s="24" t="e">
        <f t="shared" si="168"/>
        <v>#REF!</v>
      </c>
      <c r="AG230" s="24"/>
      <c r="AH230" s="61" t="e">
        <f t="shared" si="146"/>
        <v>#REF!</v>
      </c>
      <c r="AI230" s="61" t="e">
        <f t="shared" si="147"/>
        <v>#REF!</v>
      </c>
      <c r="AJ230" s="20">
        <v>0.09</v>
      </c>
      <c r="AK230" s="20">
        <f t="shared" si="169"/>
        <v>70.973100000000002</v>
      </c>
      <c r="AL230" s="24">
        <v>0</v>
      </c>
      <c r="AM230" s="20"/>
      <c r="AN230" s="61">
        <f t="shared" si="148"/>
        <v>70.973100000000002</v>
      </c>
      <c r="AO230" s="61" t="str">
        <f t="shared" si="149"/>
        <v>0</v>
      </c>
      <c r="AP230" s="20">
        <v>0.01</v>
      </c>
      <c r="AQ230" s="20">
        <f t="shared" si="170"/>
        <v>7.8859000000000004</v>
      </c>
      <c r="AR230" s="20"/>
      <c r="AS230" s="20"/>
      <c r="AT230" s="61">
        <f t="shared" si="150"/>
        <v>7.8859000000000004</v>
      </c>
      <c r="AU230" s="61" t="str">
        <f t="shared" si="151"/>
        <v>0</v>
      </c>
      <c r="AV230" s="20">
        <v>7.0000000000000007E-2</v>
      </c>
      <c r="AW230" s="20">
        <f t="shared" si="171"/>
        <v>55.20130000000001</v>
      </c>
      <c r="AX230" s="24" t="e">
        <f t="shared" si="172"/>
        <v>#REF!</v>
      </c>
      <c r="AY230" s="24"/>
      <c r="AZ230" s="61" t="e">
        <f t="shared" si="173"/>
        <v>#REF!</v>
      </c>
      <c r="BA230" s="61" t="e">
        <f t="shared" si="174"/>
        <v>#REF!</v>
      </c>
      <c r="BB230" s="20">
        <v>0.06</v>
      </c>
      <c r="BC230" s="20">
        <f t="shared" si="175"/>
        <v>47.315399999999997</v>
      </c>
      <c r="BD230" s="20">
        <v>16.8</v>
      </c>
      <c r="BE230" s="20"/>
      <c r="BF230" s="61">
        <f t="shared" si="152"/>
        <v>30.515399999999996</v>
      </c>
      <c r="BG230" s="61" t="str">
        <f t="shared" si="153"/>
        <v>0</v>
      </c>
      <c r="BH230" s="20"/>
      <c r="BI230" s="20"/>
      <c r="BJ230" s="20">
        <v>0</v>
      </c>
      <c r="BK230" s="20"/>
      <c r="BL230" s="61" t="str">
        <f t="shared" si="154"/>
        <v>0</v>
      </c>
      <c r="BM230" s="61" t="str">
        <f t="shared" si="155"/>
        <v>0</v>
      </c>
      <c r="BN230" s="20">
        <v>0.97</v>
      </c>
      <c r="BO230" s="20">
        <f t="shared" si="176"/>
        <v>764.93230000000005</v>
      </c>
      <c r="BP230" s="20">
        <f t="shared" si="182"/>
        <v>30.515399999999996</v>
      </c>
      <c r="BQ230" s="20">
        <f t="shared" si="177"/>
        <v>795.44770000000005</v>
      </c>
      <c r="BR230" s="20"/>
      <c r="BS230" s="20">
        <f t="shared" si="178"/>
        <v>795.44770000000005</v>
      </c>
      <c r="BT230" s="61">
        <f t="shared" si="181"/>
        <v>0</v>
      </c>
      <c r="BU230" s="61">
        <f t="shared" si="183"/>
        <v>795.44770000000005</v>
      </c>
      <c r="BV230" s="61" t="str">
        <f t="shared" si="132"/>
        <v>0</v>
      </c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61" t="str">
        <f t="shared" si="156"/>
        <v>0</v>
      </c>
      <c r="CL230" s="61" t="str">
        <f t="shared" si="157"/>
        <v>0</v>
      </c>
      <c r="CM230" s="20"/>
      <c r="CN230" s="20"/>
      <c r="CO230" s="20"/>
      <c r="CP230" s="20"/>
      <c r="CQ230" s="61" t="str">
        <f t="shared" si="158"/>
        <v>0</v>
      </c>
      <c r="CR230" s="24">
        <f t="shared" si="179"/>
        <v>2.0499999999999998</v>
      </c>
      <c r="CS230" s="24">
        <v>2.62</v>
      </c>
      <c r="CT230" s="71">
        <f t="shared" si="180"/>
        <v>27.804878048780509</v>
      </c>
    </row>
    <row r="231" spans="1:98" ht="15.75" x14ac:dyDescent="0.25">
      <c r="A231" s="14">
        <v>8</v>
      </c>
      <c r="B231" s="15" t="s">
        <v>234</v>
      </c>
      <c r="C231" s="16">
        <v>3</v>
      </c>
      <c r="D231" s="21">
        <v>1259.5</v>
      </c>
      <c r="E231" s="21"/>
      <c r="F231" s="18">
        <v>0</v>
      </c>
      <c r="G231" s="18">
        <f t="shared" si="162"/>
        <v>0</v>
      </c>
      <c r="H231" s="18"/>
      <c r="I231" s="18"/>
      <c r="J231" s="61" t="str">
        <f t="shared" si="133"/>
        <v>0</v>
      </c>
      <c r="K231" s="61" t="str">
        <f t="shared" si="134"/>
        <v>0</v>
      </c>
      <c r="L231" s="18">
        <v>0</v>
      </c>
      <c r="M231" s="18">
        <f t="shared" si="163"/>
        <v>0</v>
      </c>
      <c r="N231" s="18"/>
      <c r="O231" s="18"/>
      <c r="P231" s="61" t="str">
        <f t="shared" si="140"/>
        <v>0</v>
      </c>
      <c r="Q231" s="61" t="str">
        <f t="shared" si="141"/>
        <v>0</v>
      </c>
      <c r="R231" s="20">
        <v>0.4</v>
      </c>
      <c r="S231" s="20">
        <f t="shared" si="164"/>
        <v>503.8</v>
      </c>
      <c r="T231" s="24" t="e">
        <f t="shared" si="165"/>
        <v>#REF!</v>
      </c>
      <c r="U231" s="24"/>
      <c r="V231" s="61" t="e">
        <f t="shared" si="142"/>
        <v>#REF!</v>
      </c>
      <c r="W231" s="61" t="e">
        <f t="shared" si="143"/>
        <v>#REF!</v>
      </c>
      <c r="X231" s="53">
        <v>0.01</v>
      </c>
      <c r="Y231" s="20">
        <f t="shared" si="166"/>
        <v>12.595000000000001</v>
      </c>
      <c r="Z231" s="20"/>
      <c r="AA231" s="20"/>
      <c r="AB231" s="61">
        <f t="shared" si="144"/>
        <v>12.595000000000001</v>
      </c>
      <c r="AC231" s="61" t="str">
        <f t="shared" si="145"/>
        <v>0</v>
      </c>
      <c r="AD231" s="20">
        <v>0.34</v>
      </c>
      <c r="AE231" s="20">
        <f t="shared" si="167"/>
        <v>428.23</v>
      </c>
      <c r="AF231" s="24" t="e">
        <f t="shared" si="168"/>
        <v>#REF!</v>
      </c>
      <c r="AG231" s="24"/>
      <c r="AH231" s="61" t="e">
        <f t="shared" si="146"/>
        <v>#REF!</v>
      </c>
      <c r="AI231" s="61" t="e">
        <f t="shared" si="147"/>
        <v>#REF!</v>
      </c>
      <c r="AJ231" s="20">
        <v>0.13</v>
      </c>
      <c r="AK231" s="20">
        <f t="shared" si="169"/>
        <v>163.73500000000001</v>
      </c>
      <c r="AL231" s="24">
        <v>0</v>
      </c>
      <c r="AM231" s="20"/>
      <c r="AN231" s="61">
        <f t="shared" si="148"/>
        <v>163.73500000000001</v>
      </c>
      <c r="AO231" s="61" t="str">
        <f t="shared" si="149"/>
        <v>0</v>
      </c>
      <c r="AP231" s="20">
        <v>0.01</v>
      </c>
      <c r="AQ231" s="20">
        <f t="shared" si="170"/>
        <v>12.595000000000001</v>
      </c>
      <c r="AR231" s="20"/>
      <c r="AS231" s="20"/>
      <c r="AT231" s="61">
        <f t="shared" si="150"/>
        <v>12.595000000000001</v>
      </c>
      <c r="AU231" s="61" t="str">
        <f t="shared" si="151"/>
        <v>0</v>
      </c>
      <c r="AV231" s="20">
        <v>0.08</v>
      </c>
      <c r="AW231" s="20">
        <f t="shared" si="171"/>
        <v>100.76</v>
      </c>
      <c r="AX231" s="24" t="e">
        <f t="shared" si="172"/>
        <v>#REF!</v>
      </c>
      <c r="AY231" s="24"/>
      <c r="AZ231" s="61" t="e">
        <f t="shared" si="173"/>
        <v>#REF!</v>
      </c>
      <c r="BA231" s="61" t="e">
        <f t="shared" si="174"/>
        <v>#REF!</v>
      </c>
      <c r="BB231" s="20">
        <v>0.54</v>
      </c>
      <c r="BC231" s="20">
        <f t="shared" si="175"/>
        <v>680.13</v>
      </c>
      <c r="BD231" s="20">
        <v>677.04000000000008</v>
      </c>
      <c r="BE231" s="20"/>
      <c r="BF231" s="61">
        <f t="shared" si="152"/>
        <v>3.0899999999999181</v>
      </c>
      <c r="BG231" s="61" t="str">
        <f t="shared" si="153"/>
        <v>0</v>
      </c>
      <c r="BH231" s="20"/>
      <c r="BI231" s="20"/>
      <c r="BJ231" s="20">
        <v>0</v>
      </c>
      <c r="BK231" s="20"/>
      <c r="BL231" s="61" t="str">
        <f t="shared" si="154"/>
        <v>0</v>
      </c>
      <c r="BM231" s="61" t="str">
        <f t="shared" si="155"/>
        <v>0</v>
      </c>
      <c r="BN231" s="20">
        <v>0.45</v>
      </c>
      <c r="BO231" s="20">
        <f t="shared" si="176"/>
        <v>566.77499999999998</v>
      </c>
      <c r="BP231" s="20">
        <f t="shared" si="182"/>
        <v>3.0899999999999181</v>
      </c>
      <c r="BQ231" s="20">
        <f t="shared" si="177"/>
        <v>569.8649999999999</v>
      </c>
      <c r="BR231" s="20"/>
      <c r="BS231" s="20">
        <f t="shared" si="178"/>
        <v>569.8649999999999</v>
      </c>
      <c r="BT231" s="61">
        <f t="shared" si="181"/>
        <v>0</v>
      </c>
      <c r="BU231" s="61">
        <f t="shared" si="183"/>
        <v>569.8649999999999</v>
      </c>
      <c r="BV231" s="61" t="str">
        <f t="shared" ref="BV231:BV291" si="184">IF(BS231-BT231&lt;0,BS231-BT231,"0")</f>
        <v>0</v>
      </c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61" t="str">
        <f t="shared" si="156"/>
        <v>0</v>
      </c>
      <c r="CL231" s="61" t="str">
        <f t="shared" si="157"/>
        <v>0</v>
      </c>
      <c r="CM231" s="20"/>
      <c r="CN231" s="20"/>
      <c r="CO231" s="20"/>
      <c r="CP231" s="20"/>
      <c r="CQ231" s="61" t="str">
        <f t="shared" si="158"/>
        <v>0</v>
      </c>
      <c r="CR231" s="24">
        <f t="shared" si="179"/>
        <v>1.96</v>
      </c>
      <c r="CS231" s="24">
        <v>6.15</v>
      </c>
      <c r="CT231" s="71">
        <f t="shared" si="180"/>
        <v>213.77551020408163</v>
      </c>
    </row>
    <row r="232" spans="1:98" ht="25.5" x14ac:dyDescent="0.25">
      <c r="A232" s="14">
        <v>9</v>
      </c>
      <c r="B232" s="15" t="s">
        <v>235</v>
      </c>
      <c r="C232" s="16">
        <v>3</v>
      </c>
      <c r="D232" s="21">
        <v>923.81</v>
      </c>
      <c r="E232" s="21"/>
      <c r="F232" s="18">
        <v>0.05</v>
      </c>
      <c r="G232" s="18">
        <f t="shared" si="162"/>
        <v>46.1905</v>
      </c>
      <c r="H232" s="18"/>
      <c r="I232" s="18"/>
      <c r="J232" s="61">
        <f t="shared" si="133"/>
        <v>46.1905</v>
      </c>
      <c r="K232" s="61" t="str">
        <f t="shared" si="134"/>
        <v>0</v>
      </c>
      <c r="L232" s="18">
        <v>0.06</v>
      </c>
      <c r="M232" s="18">
        <f t="shared" si="163"/>
        <v>55.428599999999996</v>
      </c>
      <c r="N232" s="18">
        <v>0.06</v>
      </c>
      <c r="O232" s="18"/>
      <c r="P232" s="61">
        <f t="shared" si="140"/>
        <v>55.368599999999994</v>
      </c>
      <c r="Q232" s="61" t="str">
        <f t="shared" si="141"/>
        <v>0</v>
      </c>
      <c r="R232" s="20">
        <v>0.42</v>
      </c>
      <c r="S232" s="20">
        <f t="shared" si="164"/>
        <v>388.00019999999995</v>
      </c>
      <c r="T232" s="24" t="e">
        <f t="shared" si="165"/>
        <v>#REF!</v>
      </c>
      <c r="U232" s="24"/>
      <c r="V232" s="61" t="e">
        <f t="shared" si="142"/>
        <v>#REF!</v>
      </c>
      <c r="W232" s="61" t="e">
        <f t="shared" si="143"/>
        <v>#REF!</v>
      </c>
      <c r="X232" s="53">
        <v>0.02</v>
      </c>
      <c r="Y232" s="20">
        <f t="shared" si="166"/>
        <v>18.476199999999999</v>
      </c>
      <c r="Z232" s="20">
        <f>Y232*6</f>
        <v>110.85719999999999</v>
      </c>
      <c r="AA232" s="20"/>
      <c r="AB232" s="61" t="str">
        <f t="shared" si="144"/>
        <v>0</v>
      </c>
      <c r="AC232" s="61">
        <f t="shared" si="145"/>
        <v>-92.381</v>
      </c>
      <c r="AD232" s="20">
        <v>0.27</v>
      </c>
      <c r="AE232" s="20">
        <f t="shared" si="167"/>
        <v>249.42869999999999</v>
      </c>
      <c r="AF232" s="24" t="e">
        <f t="shared" si="168"/>
        <v>#REF!</v>
      </c>
      <c r="AG232" s="24"/>
      <c r="AH232" s="61" t="e">
        <f t="shared" si="146"/>
        <v>#REF!</v>
      </c>
      <c r="AI232" s="61" t="e">
        <f t="shared" si="147"/>
        <v>#REF!</v>
      </c>
      <c r="AJ232" s="20">
        <v>0.13</v>
      </c>
      <c r="AK232" s="20">
        <f t="shared" si="169"/>
        <v>120.09529999999999</v>
      </c>
      <c r="AL232" s="24">
        <v>0</v>
      </c>
      <c r="AM232" s="20"/>
      <c r="AN232" s="61">
        <f t="shared" si="148"/>
        <v>120.09529999999999</v>
      </c>
      <c r="AO232" s="61" t="str">
        <f t="shared" si="149"/>
        <v>0</v>
      </c>
      <c r="AP232" s="20">
        <v>0.02</v>
      </c>
      <c r="AQ232" s="20">
        <f t="shared" si="170"/>
        <v>18.476199999999999</v>
      </c>
      <c r="AR232" s="20"/>
      <c r="AS232" s="20"/>
      <c r="AT232" s="61">
        <f t="shared" si="150"/>
        <v>18.476199999999999</v>
      </c>
      <c r="AU232" s="61" t="str">
        <f t="shared" si="151"/>
        <v>0</v>
      </c>
      <c r="AV232" s="20">
        <v>0.04</v>
      </c>
      <c r="AW232" s="20">
        <f t="shared" si="171"/>
        <v>36.952399999999997</v>
      </c>
      <c r="AX232" s="24" t="e">
        <f t="shared" si="172"/>
        <v>#REF!</v>
      </c>
      <c r="AY232" s="24"/>
      <c r="AZ232" s="61" t="e">
        <f t="shared" si="173"/>
        <v>#REF!</v>
      </c>
      <c r="BA232" s="61" t="e">
        <f t="shared" si="174"/>
        <v>#REF!</v>
      </c>
      <c r="BB232" s="20">
        <v>0.09</v>
      </c>
      <c r="BC232" s="20">
        <f t="shared" si="175"/>
        <v>83.142899999999997</v>
      </c>
      <c r="BD232" s="20">
        <v>107.52</v>
      </c>
      <c r="BE232" s="20"/>
      <c r="BF232" s="61" t="str">
        <f t="shared" si="152"/>
        <v>0</v>
      </c>
      <c r="BG232" s="61">
        <f t="shared" si="153"/>
        <v>-24.377099999999999</v>
      </c>
      <c r="BH232" s="20"/>
      <c r="BI232" s="20"/>
      <c r="BJ232" s="20">
        <v>0</v>
      </c>
      <c r="BK232" s="20"/>
      <c r="BL232" s="61" t="str">
        <f t="shared" si="154"/>
        <v>0</v>
      </c>
      <c r="BM232" s="61" t="str">
        <f t="shared" si="155"/>
        <v>0</v>
      </c>
      <c r="BN232" s="20">
        <v>0.89</v>
      </c>
      <c r="BO232" s="20">
        <f t="shared" si="176"/>
        <v>822.19089999999994</v>
      </c>
      <c r="BP232" s="20">
        <f t="shared" si="182"/>
        <v>-24.377099999999999</v>
      </c>
      <c r="BQ232" s="20">
        <f t="shared" si="177"/>
        <v>797.8137999999999</v>
      </c>
      <c r="BR232" s="20"/>
      <c r="BS232" s="20">
        <f t="shared" si="178"/>
        <v>797.8137999999999</v>
      </c>
      <c r="BT232" s="61">
        <f t="shared" si="181"/>
        <v>0</v>
      </c>
      <c r="BU232" s="61">
        <f t="shared" si="183"/>
        <v>797.8137999999999</v>
      </c>
      <c r="BV232" s="61" t="str">
        <f t="shared" si="184"/>
        <v>0</v>
      </c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61" t="str">
        <f t="shared" si="156"/>
        <v>0</v>
      </c>
      <c r="CL232" s="61" t="str">
        <f t="shared" si="157"/>
        <v>0</v>
      </c>
      <c r="CM232" s="20"/>
      <c r="CN232" s="20"/>
      <c r="CO232" s="20"/>
      <c r="CP232" s="20"/>
      <c r="CQ232" s="61" t="str">
        <f t="shared" si="158"/>
        <v>0</v>
      </c>
      <c r="CR232" s="24">
        <v>1.99</v>
      </c>
      <c r="CS232" s="24">
        <v>3.66</v>
      </c>
      <c r="CT232" s="71">
        <f t="shared" si="180"/>
        <v>83.91959798994975</v>
      </c>
    </row>
    <row r="233" spans="1:98" ht="25.5" x14ac:dyDescent="0.25">
      <c r="A233" s="14">
        <v>10</v>
      </c>
      <c r="B233" s="15" t="s">
        <v>236</v>
      </c>
      <c r="C233" s="16">
        <v>3</v>
      </c>
      <c r="D233" s="21">
        <v>1116.44</v>
      </c>
      <c r="E233" s="21"/>
      <c r="F233" s="18">
        <v>0.06</v>
      </c>
      <c r="G233" s="18">
        <f t="shared" si="162"/>
        <v>66.986400000000003</v>
      </c>
      <c r="H233" s="18"/>
      <c r="I233" s="18"/>
      <c r="J233" s="61">
        <f t="shared" ref="J233:J293" si="185">IF(G233-H233&gt;0,G233-H233,"0")</f>
        <v>66.986400000000003</v>
      </c>
      <c r="K233" s="61" t="str">
        <f t="shared" ref="K233:K293" si="186">IF(G233-H233&lt;0,G233-H233,"0")</f>
        <v>0</v>
      </c>
      <c r="L233" s="18">
        <v>7.0000000000000007E-2</v>
      </c>
      <c r="M233" s="18">
        <f t="shared" si="163"/>
        <v>78.150800000000018</v>
      </c>
      <c r="N233" s="18">
        <v>7.0000000000000007E-2</v>
      </c>
      <c r="O233" s="18"/>
      <c r="P233" s="61">
        <f t="shared" si="140"/>
        <v>78.080800000000025</v>
      </c>
      <c r="Q233" s="61" t="str">
        <f t="shared" si="141"/>
        <v>0</v>
      </c>
      <c r="R233" s="20">
        <v>0.47</v>
      </c>
      <c r="S233" s="20">
        <f t="shared" si="164"/>
        <v>524.72680000000003</v>
      </c>
      <c r="T233" s="24" t="e">
        <f t="shared" si="165"/>
        <v>#REF!</v>
      </c>
      <c r="U233" s="24"/>
      <c r="V233" s="61" t="e">
        <f t="shared" si="142"/>
        <v>#REF!</v>
      </c>
      <c r="W233" s="61" t="e">
        <f t="shared" si="143"/>
        <v>#REF!</v>
      </c>
      <c r="X233" s="53"/>
      <c r="Y233" s="20">
        <f t="shared" si="166"/>
        <v>0</v>
      </c>
      <c r="Z233" s="20">
        <f>Y233*6</f>
        <v>0</v>
      </c>
      <c r="AA233" s="20"/>
      <c r="AB233" s="61" t="str">
        <f t="shared" si="144"/>
        <v>0</v>
      </c>
      <c r="AC233" s="61" t="str">
        <f t="shared" si="145"/>
        <v>0</v>
      </c>
      <c r="AD233" s="20">
        <v>0.26</v>
      </c>
      <c r="AE233" s="20">
        <f t="shared" si="167"/>
        <v>290.27440000000001</v>
      </c>
      <c r="AF233" s="24" t="e">
        <f t="shared" si="168"/>
        <v>#REF!</v>
      </c>
      <c r="AG233" s="24"/>
      <c r="AH233" s="61" t="e">
        <f t="shared" si="146"/>
        <v>#REF!</v>
      </c>
      <c r="AI233" s="61" t="e">
        <f t="shared" si="147"/>
        <v>#REF!</v>
      </c>
      <c r="AJ233" s="20">
        <v>0.14000000000000001</v>
      </c>
      <c r="AK233" s="20">
        <f t="shared" si="169"/>
        <v>156.30160000000004</v>
      </c>
      <c r="AL233" s="24">
        <v>0</v>
      </c>
      <c r="AM233" s="20"/>
      <c r="AN233" s="61">
        <f t="shared" si="148"/>
        <v>156.30160000000004</v>
      </c>
      <c r="AO233" s="61" t="str">
        <f t="shared" si="149"/>
        <v>0</v>
      </c>
      <c r="AP233" s="20">
        <v>0.02</v>
      </c>
      <c r="AQ233" s="20">
        <f t="shared" si="170"/>
        <v>22.328800000000001</v>
      </c>
      <c r="AR233" s="20"/>
      <c r="AS233" s="20"/>
      <c r="AT233" s="61">
        <f t="shared" si="150"/>
        <v>22.328800000000001</v>
      </c>
      <c r="AU233" s="61" t="str">
        <f t="shared" si="151"/>
        <v>0</v>
      </c>
      <c r="AV233" s="20">
        <v>0.04</v>
      </c>
      <c r="AW233" s="20">
        <f t="shared" si="171"/>
        <v>44.657600000000002</v>
      </c>
      <c r="AX233" s="24" t="e">
        <f t="shared" si="172"/>
        <v>#REF!</v>
      </c>
      <c r="AY233" s="24"/>
      <c r="AZ233" s="61" t="e">
        <f t="shared" si="173"/>
        <v>#REF!</v>
      </c>
      <c r="BA233" s="61" t="e">
        <f t="shared" si="174"/>
        <v>#REF!</v>
      </c>
      <c r="BB233" s="20">
        <v>0.21</v>
      </c>
      <c r="BC233" s="20">
        <f t="shared" si="175"/>
        <v>234.45240000000001</v>
      </c>
      <c r="BD233" s="20">
        <v>272.16000000000003</v>
      </c>
      <c r="BE233" s="20"/>
      <c r="BF233" s="61" t="str">
        <f t="shared" si="152"/>
        <v>0</v>
      </c>
      <c r="BG233" s="61">
        <f t="shared" si="153"/>
        <v>-37.707600000000014</v>
      </c>
      <c r="BH233" s="20"/>
      <c r="BI233" s="20"/>
      <c r="BJ233" s="20">
        <v>0</v>
      </c>
      <c r="BK233" s="20"/>
      <c r="BL233" s="61" t="str">
        <f t="shared" si="154"/>
        <v>0</v>
      </c>
      <c r="BM233" s="61" t="str">
        <f t="shared" si="155"/>
        <v>0</v>
      </c>
      <c r="BN233" s="20">
        <v>0.74</v>
      </c>
      <c r="BO233" s="20">
        <f t="shared" si="176"/>
        <v>826.16560000000004</v>
      </c>
      <c r="BP233" s="20">
        <f t="shared" si="182"/>
        <v>-37.707600000000014</v>
      </c>
      <c r="BQ233" s="20">
        <f t="shared" si="177"/>
        <v>788.45800000000008</v>
      </c>
      <c r="BR233" s="20"/>
      <c r="BS233" s="20">
        <f t="shared" si="178"/>
        <v>788.45800000000008</v>
      </c>
      <c r="BT233" s="61">
        <f t="shared" si="181"/>
        <v>0</v>
      </c>
      <c r="BU233" s="61">
        <f t="shared" si="183"/>
        <v>788.45800000000008</v>
      </c>
      <c r="BV233" s="61" t="str">
        <f t="shared" si="184"/>
        <v>0</v>
      </c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61" t="str">
        <f t="shared" si="156"/>
        <v>0</v>
      </c>
      <c r="CL233" s="61" t="str">
        <f t="shared" si="157"/>
        <v>0</v>
      </c>
      <c r="CM233" s="20"/>
      <c r="CN233" s="20"/>
      <c r="CO233" s="20"/>
      <c r="CP233" s="20"/>
      <c r="CQ233" s="61" t="str">
        <f t="shared" si="158"/>
        <v>0</v>
      </c>
      <c r="CR233" s="24">
        <f t="shared" ref="CR233:CR242" si="187">F233+L233+R233+X233+AD233+AJ233+AP233+AV233+BB233+BH233+BN233+CG233+CM233</f>
        <v>2.0099999999999998</v>
      </c>
      <c r="CS233" s="24">
        <v>3.76</v>
      </c>
      <c r="CT233" s="71">
        <f t="shared" si="180"/>
        <v>87.064676616915449</v>
      </c>
    </row>
    <row r="234" spans="1:98" ht="25.5" x14ac:dyDescent="0.25">
      <c r="A234" s="14">
        <v>11</v>
      </c>
      <c r="B234" s="15" t="s">
        <v>237</v>
      </c>
      <c r="C234" s="16">
        <v>3</v>
      </c>
      <c r="D234" s="21">
        <v>558.80999999999995</v>
      </c>
      <c r="E234" s="21"/>
      <c r="F234" s="18">
        <v>0</v>
      </c>
      <c r="G234" s="18">
        <f t="shared" si="162"/>
        <v>0</v>
      </c>
      <c r="H234" s="18"/>
      <c r="I234" s="18"/>
      <c r="J234" s="61" t="str">
        <f t="shared" si="185"/>
        <v>0</v>
      </c>
      <c r="K234" s="61" t="str">
        <f t="shared" si="186"/>
        <v>0</v>
      </c>
      <c r="L234" s="18">
        <v>0</v>
      </c>
      <c r="M234" s="18">
        <f t="shared" si="163"/>
        <v>0</v>
      </c>
      <c r="N234" s="18"/>
      <c r="O234" s="18"/>
      <c r="P234" s="61" t="str">
        <f t="shared" si="140"/>
        <v>0</v>
      </c>
      <c r="Q234" s="61" t="str">
        <f t="shared" si="141"/>
        <v>0</v>
      </c>
      <c r="R234" s="20">
        <v>0.48</v>
      </c>
      <c r="S234" s="20">
        <f t="shared" si="164"/>
        <v>268.22879999999998</v>
      </c>
      <c r="T234" s="24" t="e">
        <f t="shared" si="165"/>
        <v>#REF!</v>
      </c>
      <c r="U234" s="24"/>
      <c r="V234" s="61" t="e">
        <f t="shared" si="142"/>
        <v>#REF!</v>
      </c>
      <c r="W234" s="61" t="e">
        <f t="shared" si="143"/>
        <v>#REF!</v>
      </c>
      <c r="X234" s="53">
        <v>0.01</v>
      </c>
      <c r="Y234" s="20">
        <f t="shared" si="166"/>
        <v>5.5880999999999998</v>
      </c>
      <c r="Z234" s="20"/>
      <c r="AA234" s="20"/>
      <c r="AB234" s="61">
        <f t="shared" si="144"/>
        <v>5.5880999999999998</v>
      </c>
      <c r="AC234" s="61" t="str">
        <f t="shared" si="145"/>
        <v>0</v>
      </c>
      <c r="AD234" s="20">
        <v>0.3</v>
      </c>
      <c r="AE234" s="20">
        <f t="shared" si="167"/>
        <v>167.64299999999997</v>
      </c>
      <c r="AF234" s="24" t="e">
        <f t="shared" si="168"/>
        <v>#REF!</v>
      </c>
      <c r="AG234" s="24"/>
      <c r="AH234" s="61" t="e">
        <f t="shared" si="146"/>
        <v>#REF!</v>
      </c>
      <c r="AI234" s="61" t="e">
        <f t="shared" si="147"/>
        <v>#REF!</v>
      </c>
      <c r="AJ234" s="20">
        <v>0.2</v>
      </c>
      <c r="AK234" s="20">
        <f t="shared" si="169"/>
        <v>111.762</v>
      </c>
      <c r="AL234" s="24">
        <v>0</v>
      </c>
      <c r="AM234" s="20"/>
      <c r="AN234" s="61">
        <f t="shared" si="148"/>
        <v>111.762</v>
      </c>
      <c r="AO234" s="61" t="str">
        <f t="shared" si="149"/>
        <v>0</v>
      </c>
      <c r="AP234" s="20">
        <v>0.02</v>
      </c>
      <c r="AQ234" s="20">
        <f t="shared" si="170"/>
        <v>11.1762</v>
      </c>
      <c r="AR234" s="20"/>
      <c r="AS234" s="20"/>
      <c r="AT234" s="61">
        <f t="shared" si="150"/>
        <v>11.1762</v>
      </c>
      <c r="AU234" s="61" t="str">
        <f t="shared" si="151"/>
        <v>0</v>
      </c>
      <c r="AV234" s="20">
        <v>0.03</v>
      </c>
      <c r="AW234" s="20">
        <f t="shared" si="171"/>
        <v>16.764299999999999</v>
      </c>
      <c r="AX234" s="24" t="e">
        <f t="shared" si="172"/>
        <v>#REF!</v>
      </c>
      <c r="AY234" s="24"/>
      <c r="AZ234" s="61" t="e">
        <f t="shared" si="173"/>
        <v>#REF!</v>
      </c>
      <c r="BA234" s="61" t="e">
        <f t="shared" si="174"/>
        <v>#REF!</v>
      </c>
      <c r="BB234" s="20">
        <v>0.14000000000000001</v>
      </c>
      <c r="BC234" s="20">
        <f t="shared" si="175"/>
        <v>78.233400000000003</v>
      </c>
      <c r="BD234" s="20">
        <v>55.440000000000005</v>
      </c>
      <c r="BE234" s="20"/>
      <c r="BF234" s="61">
        <f t="shared" si="152"/>
        <v>22.793399999999998</v>
      </c>
      <c r="BG234" s="61" t="str">
        <f t="shared" si="153"/>
        <v>0</v>
      </c>
      <c r="BH234" s="20"/>
      <c r="BI234" s="20"/>
      <c r="BJ234" s="20">
        <v>0</v>
      </c>
      <c r="BK234" s="20"/>
      <c r="BL234" s="61" t="str">
        <f t="shared" si="154"/>
        <v>0</v>
      </c>
      <c r="BM234" s="61" t="str">
        <f t="shared" si="155"/>
        <v>0</v>
      </c>
      <c r="BN234" s="20">
        <v>0.85</v>
      </c>
      <c r="BO234" s="20">
        <f t="shared" si="176"/>
        <v>474.98849999999993</v>
      </c>
      <c r="BP234" s="20">
        <f t="shared" si="182"/>
        <v>22.793399999999998</v>
      </c>
      <c r="BQ234" s="20">
        <f t="shared" si="177"/>
        <v>497.78189999999995</v>
      </c>
      <c r="BR234" s="20"/>
      <c r="BS234" s="20">
        <f t="shared" si="178"/>
        <v>497.78189999999995</v>
      </c>
      <c r="BT234" s="61">
        <f t="shared" si="181"/>
        <v>0</v>
      </c>
      <c r="BU234" s="61">
        <f t="shared" si="183"/>
        <v>497.78189999999995</v>
      </c>
      <c r="BV234" s="61" t="str">
        <f t="shared" si="184"/>
        <v>0</v>
      </c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61" t="str">
        <f t="shared" si="156"/>
        <v>0</v>
      </c>
      <c r="CL234" s="61" t="str">
        <f t="shared" si="157"/>
        <v>0</v>
      </c>
      <c r="CM234" s="20"/>
      <c r="CN234" s="20"/>
      <c r="CO234" s="20"/>
      <c r="CP234" s="20"/>
      <c r="CQ234" s="61" t="str">
        <f t="shared" si="158"/>
        <v>0</v>
      </c>
      <c r="CR234" s="24">
        <f t="shared" si="187"/>
        <v>2.0300000000000002</v>
      </c>
      <c r="CS234" s="24">
        <v>4.54</v>
      </c>
      <c r="CT234" s="71">
        <f t="shared" si="180"/>
        <v>123.6453201970443</v>
      </c>
    </row>
    <row r="235" spans="1:98" ht="15.75" x14ac:dyDescent="0.25">
      <c r="A235" s="14">
        <v>12</v>
      </c>
      <c r="B235" s="15" t="s">
        <v>238</v>
      </c>
      <c r="C235" s="16">
        <v>3</v>
      </c>
      <c r="D235" s="21">
        <v>1084.76</v>
      </c>
      <c r="E235" s="21"/>
      <c r="F235" s="18">
        <v>0.06</v>
      </c>
      <c r="G235" s="18">
        <f t="shared" si="162"/>
        <v>65.085599999999999</v>
      </c>
      <c r="H235" s="18"/>
      <c r="I235" s="18"/>
      <c r="J235" s="61">
        <f t="shared" si="185"/>
        <v>65.085599999999999</v>
      </c>
      <c r="K235" s="61" t="str">
        <f t="shared" si="186"/>
        <v>0</v>
      </c>
      <c r="L235" s="18">
        <v>0.08</v>
      </c>
      <c r="M235" s="18">
        <f t="shared" si="163"/>
        <v>86.780799999999999</v>
      </c>
      <c r="N235" s="18">
        <v>0.08</v>
      </c>
      <c r="O235" s="18"/>
      <c r="P235" s="61">
        <f t="shared" si="140"/>
        <v>86.700800000000001</v>
      </c>
      <c r="Q235" s="61" t="str">
        <f t="shared" si="141"/>
        <v>0</v>
      </c>
      <c r="R235" s="20">
        <v>0.54</v>
      </c>
      <c r="S235" s="20">
        <f t="shared" si="164"/>
        <v>585.7704</v>
      </c>
      <c r="T235" s="24" t="e">
        <f t="shared" si="165"/>
        <v>#REF!</v>
      </c>
      <c r="U235" s="24"/>
      <c r="V235" s="61" t="e">
        <f t="shared" si="142"/>
        <v>#REF!</v>
      </c>
      <c r="W235" s="61" t="e">
        <f t="shared" si="143"/>
        <v>#REF!</v>
      </c>
      <c r="X235" s="53">
        <v>0.02</v>
      </c>
      <c r="Y235" s="20">
        <f t="shared" si="166"/>
        <v>21.6952</v>
      </c>
      <c r="Z235" s="20"/>
      <c r="AA235" s="20"/>
      <c r="AB235" s="61">
        <f t="shared" si="144"/>
        <v>21.6952</v>
      </c>
      <c r="AC235" s="61" t="str">
        <f t="shared" si="145"/>
        <v>0</v>
      </c>
      <c r="AD235" s="20">
        <v>0.47</v>
      </c>
      <c r="AE235" s="20">
        <f t="shared" si="167"/>
        <v>509.83719999999994</v>
      </c>
      <c r="AF235" s="24" t="e">
        <f t="shared" si="168"/>
        <v>#REF!</v>
      </c>
      <c r="AG235" s="24"/>
      <c r="AH235" s="61" t="e">
        <f t="shared" si="146"/>
        <v>#REF!</v>
      </c>
      <c r="AI235" s="61" t="e">
        <f t="shared" si="147"/>
        <v>#REF!</v>
      </c>
      <c r="AJ235" s="20">
        <v>0.16</v>
      </c>
      <c r="AK235" s="20">
        <f t="shared" si="169"/>
        <v>173.5616</v>
      </c>
      <c r="AL235" s="24">
        <v>0</v>
      </c>
      <c r="AM235" s="20"/>
      <c r="AN235" s="61">
        <f t="shared" si="148"/>
        <v>173.5616</v>
      </c>
      <c r="AO235" s="61" t="str">
        <f t="shared" si="149"/>
        <v>0</v>
      </c>
      <c r="AP235" s="20">
        <v>0.02</v>
      </c>
      <c r="AQ235" s="20">
        <f t="shared" si="170"/>
        <v>21.6952</v>
      </c>
      <c r="AR235" s="20"/>
      <c r="AS235" s="20"/>
      <c r="AT235" s="61">
        <f t="shared" si="150"/>
        <v>21.6952</v>
      </c>
      <c r="AU235" s="61" t="str">
        <f t="shared" si="151"/>
        <v>0</v>
      </c>
      <c r="AV235" s="20">
        <v>0.04</v>
      </c>
      <c r="AW235" s="20">
        <f t="shared" si="171"/>
        <v>43.3904</v>
      </c>
      <c r="AX235" s="24" t="e">
        <f t="shared" si="172"/>
        <v>#REF!</v>
      </c>
      <c r="AY235" s="24"/>
      <c r="AZ235" s="61" t="e">
        <f t="shared" si="173"/>
        <v>#REF!</v>
      </c>
      <c r="BA235" s="61" t="e">
        <f t="shared" si="174"/>
        <v>#REF!</v>
      </c>
      <c r="BB235" s="20">
        <v>0.21</v>
      </c>
      <c r="BC235" s="20">
        <f t="shared" si="175"/>
        <v>227.7996</v>
      </c>
      <c r="BD235" s="20">
        <v>420</v>
      </c>
      <c r="BE235" s="20"/>
      <c r="BF235" s="61" t="str">
        <f t="shared" si="152"/>
        <v>0</v>
      </c>
      <c r="BG235" s="61">
        <f t="shared" si="153"/>
        <v>-192.2004</v>
      </c>
      <c r="BH235" s="20"/>
      <c r="BI235" s="20"/>
      <c r="BJ235" s="20">
        <v>0</v>
      </c>
      <c r="BK235" s="20"/>
      <c r="BL235" s="61" t="str">
        <f t="shared" si="154"/>
        <v>0</v>
      </c>
      <c r="BM235" s="61" t="str">
        <f t="shared" si="155"/>
        <v>0</v>
      </c>
      <c r="BN235" s="20">
        <v>0.67</v>
      </c>
      <c r="BO235" s="20">
        <f t="shared" si="176"/>
        <v>726.78920000000005</v>
      </c>
      <c r="BP235" s="20">
        <f t="shared" si="182"/>
        <v>-192.2004</v>
      </c>
      <c r="BQ235" s="20">
        <f t="shared" si="177"/>
        <v>534.58879999999999</v>
      </c>
      <c r="BR235" s="20"/>
      <c r="BS235" s="20">
        <f t="shared" si="178"/>
        <v>534.58879999999999</v>
      </c>
      <c r="BT235" s="61">
        <f t="shared" si="181"/>
        <v>0</v>
      </c>
      <c r="BU235" s="61">
        <f t="shared" si="183"/>
        <v>534.58879999999999</v>
      </c>
      <c r="BV235" s="61" t="str">
        <f t="shared" si="184"/>
        <v>0</v>
      </c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61" t="str">
        <f t="shared" si="156"/>
        <v>0</v>
      </c>
      <c r="CL235" s="61" t="str">
        <f t="shared" si="157"/>
        <v>0</v>
      </c>
      <c r="CM235" s="20"/>
      <c r="CN235" s="20"/>
      <c r="CO235" s="20"/>
      <c r="CP235" s="20"/>
      <c r="CQ235" s="61" t="str">
        <f t="shared" si="158"/>
        <v>0</v>
      </c>
      <c r="CR235" s="24">
        <f t="shared" si="187"/>
        <v>2.27</v>
      </c>
      <c r="CS235" s="24">
        <v>3.48</v>
      </c>
      <c r="CT235" s="71">
        <f t="shared" si="180"/>
        <v>53.303964757709252</v>
      </c>
    </row>
    <row r="236" spans="1:98" ht="15.75" x14ac:dyDescent="0.25">
      <c r="A236" s="14">
        <v>13</v>
      </c>
      <c r="B236" s="15" t="s">
        <v>239</v>
      </c>
      <c r="C236" s="16">
        <v>3</v>
      </c>
      <c r="D236" s="21">
        <v>554.35</v>
      </c>
      <c r="E236" s="21"/>
      <c r="F236" s="18">
        <v>7.0000000000000007E-2</v>
      </c>
      <c r="G236" s="18">
        <f t="shared" si="162"/>
        <v>38.804500000000004</v>
      </c>
      <c r="H236" s="18"/>
      <c r="I236" s="18"/>
      <c r="J236" s="61">
        <f t="shared" si="185"/>
        <v>38.804500000000004</v>
      </c>
      <c r="K236" s="61" t="str">
        <f t="shared" si="186"/>
        <v>0</v>
      </c>
      <c r="L236" s="18">
        <v>0.08</v>
      </c>
      <c r="M236" s="18">
        <f t="shared" si="163"/>
        <v>44.348000000000006</v>
      </c>
      <c r="N236" s="18">
        <v>0.08</v>
      </c>
      <c r="O236" s="18"/>
      <c r="P236" s="61">
        <f t="shared" si="140"/>
        <v>44.268000000000008</v>
      </c>
      <c r="Q236" s="61" t="str">
        <f t="shared" si="141"/>
        <v>0</v>
      </c>
      <c r="R236" s="20">
        <v>0.31</v>
      </c>
      <c r="S236" s="20">
        <f t="shared" si="164"/>
        <v>171.8485</v>
      </c>
      <c r="T236" s="24" t="e">
        <f t="shared" si="165"/>
        <v>#REF!</v>
      </c>
      <c r="U236" s="24"/>
      <c r="V236" s="61" t="e">
        <f t="shared" si="142"/>
        <v>#REF!</v>
      </c>
      <c r="W236" s="61" t="e">
        <f t="shared" si="143"/>
        <v>#REF!</v>
      </c>
      <c r="X236" s="53">
        <v>0.02</v>
      </c>
      <c r="Y236" s="20">
        <f t="shared" si="166"/>
        <v>11.087000000000002</v>
      </c>
      <c r="Z236" s="20"/>
      <c r="AA236" s="20"/>
      <c r="AB236" s="61">
        <f t="shared" si="144"/>
        <v>11.087000000000002</v>
      </c>
      <c r="AC236" s="61" t="str">
        <f t="shared" si="145"/>
        <v>0</v>
      </c>
      <c r="AD236" s="20">
        <v>0.4</v>
      </c>
      <c r="AE236" s="20">
        <f t="shared" si="167"/>
        <v>221.74</v>
      </c>
      <c r="AF236" s="24" t="e">
        <f t="shared" si="168"/>
        <v>#REF!</v>
      </c>
      <c r="AG236" s="24"/>
      <c r="AH236" s="61" t="e">
        <f t="shared" si="146"/>
        <v>#REF!</v>
      </c>
      <c r="AI236" s="61" t="e">
        <f t="shared" si="147"/>
        <v>#REF!</v>
      </c>
      <c r="AJ236" s="20">
        <v>0.1</v>
      </c>
      <c r="AK236" s="20">
        <f t="shared" si="169"/>
        <v>55.435000000000002</v>
      </c>
      <c r="AL236" s="24">
        <v>0</v>
      </c>
      <c r="AM236" s="20"/>
      <c r="AN236" s="61">
        <f t="shared" si="148"/>
        <v>55.435000000000002</v>
      </c>
      <c r="AO236" s="61" t="str">
        <f t="shared" si="149"/>
        <v>0</v>
      </c>
      <c r="AP236" s="20">
        <v>0.02</v>
      </c>
      <c r="AQ236" s="20">
        <f t="shared" si="170"/>
        <v>11.087000000000002</v>
      </c>
      <c r="AR236" s="20"/>
      <c r="AS236" s="20"/>
      <c r="AT236" s="61">
        <f t="shared" si="150"/>
        <v>11.087000000000002</v>
      </c>
      <c r="AU236" s="61" t="str">
        <f t="shared" si="151"/>
        <v>0</v>
      </c>
      <c r="AV236" s="20">
        <v>0.1</v>
      </c>
      <c r="AW236" s="20">
        <f t="shared" si="171"/>
        <v>55.435000000000002</v>
      </c>
      <c r="AX236" s="24" t="e">
        <f t="shared" si="172"/>
        <v>#REF!</v>
      </c>
      <c r="AY236" s="24"/>
      <c r="AZ236" s="61" t="e">
        <f t="shared" si="173"/>
        <v>#REF!</v>
      </c>
      <c r="BA236" s="61" t="e">
        <f t="shared" si="174"/>
        <v>#REF!</v>
      </c>
      <c r="BB236" s="20">
        <v>0.14000000000000001</v>
      </c>
      <c r="BC236" s="20">
        <f t="shared" si="175"/>
        <v>77.609000000000009</v>
      </c>
      <c r="BD236" s="20">
        <v>18.48</v>
      </c>
      <c r="BE236" s="20"/>
      <c r="BF236" s="61">
        <f t="shared" si="152"/>
        <v>59.129000000000005</v>
      </c>
      <c r="BG236" s="61" t="str">
        <f t="shared" si="153"/>
        <v>0</v>
      </c>
      <c r="BH236" s="20"/>
      <c r="BI236" s="20"/>
      <c r="BJ236" s="20">
        <v>0</v>
      </c>
      <c r="BK236" s="20"/>
      <c r="BL236" s="61" t="str">
        <f t="shared" si="154"/>
        <v>0</v>
      </c>
      <c r="BM236" s="61" t="str">
        <f t="shared" si="155"/>
        <v>0</v>
      </c>
      <c r="BN236" s="20">
        <v>0.93</v>
      </c>
      <c r="BO236" s="20">
        <f t="shared" si="176"/>
        <v>515.54550000000006</v>
      </c>
      <c r="BP236" s="20">
        <f t="shared" si="182"/>
        <v>59.129000000000005</v>
      </c>
      <c r="BQ236" s="20">
        <f t="shared" si="177"/>
        <v>574.67450000000008</v>
      </c>
      <c r="BR236" s="20"/>
      <c r="BS236" s="20">
        <f t="shared" si="178"/>
        <v>574.67450000000008</v>
      </c>
      <c r="BT236" s="61">
        <f t="shared" si="181"/>
        <v>0</v>
      </c>
      <c r="BU236" s="61">
        <f t="shared" si="183"/>
        <v>574.67450000000008</v>
      </c>
      <c r="BV236" s="61" t="str">
        <f t="shared" si="184"/>
        <v>0</v>
      </c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61" t="str">
        <f t="shared" si="156"/>
        <v>0</v>
      </c>
      <c r="CL236" s="61" t="str">
        <f t="shared" si="157"/>
        <v>0</v>
      </c>
      <c r="CM236" s="20"/>
      <c r="CN236" s="20"/>
      <c r="CO236" s="20"/>
      <c r="CP236" s="20"/>
      <c r="CQ236" s="61" t="str">
        <f t="shared" si="158"/>
        <v>0</v>
      </c>
      <c r="CR236" s="24">
        <f t="shared" si="187"/>
        <v>2.1700000000000004</v>
      </c>
      <c r="CS236" s="24">
        <v>2.72</v>
      </c>
      <c r="CT236" s="71">
        <f t="shared" si="180"/>
        <v>25.345622119815658</v>
      </c>
    </row>
    <row r="237" spans="1:98" ht="20.25" customHeight="1" x14ac:dyDescent="0.25">
      <c r="A237" s="14">
        <v>14</v>
      </c>
      <c r="B237" s="15" t="s">
        <v>240</v>
      </c>
      <c r="C237" s="16">
        <v>3</v>
      </c>
      <c r="D237" s="21">
        <v>2681.83</v>
      </c>
      <c r="E237" s="21"/>
      <c r="F237" s="18">
        <v>7.0000000000000007E-2</v>
      </c>
      <c r="G237" s="18">
        <f t="shared" si="162"/>
        <v>187.72810000000001</v>
      </c>
      <c r="H237" s="18"/>
      <c r="I237" s="18"/>
      <c r="J237" s="61">
        <f t="shared" si="185"/>
        <v>187.72810000000001</v>
      </c>
      <c r="K237" s="61" t="str">
        <f t="shared" si="186"/>
        <v>0</v>
      </c>
      <c r="L237" s="18">
        <v>0.09</v>
      </c>
      <c r="M237" s="18">
        <f t="shared" si="163"/>
        <v>241.36469999999997</v>
      </c>
      <c r="N237" s="18">
        <v>0.09</v>
      </c>
      <c r="O237" s="18"/>
      <c r="P237" s="61">
        <f t="shared" si="140"/>
        <v>241.27469999999997</v>
      </c>
      <c r="Q237" s="61" t="str">
        <f t="shared" si="141"/>
        <v>0</v>
      </c>
      <c r="R237" s="20">
        <v>0.18</v>
      </c>
      <c r="S237" s="20">
        <f t="shared" si="164"/>
        <v>482.72939999999994</v>
      </c>
      <c r="T237" s="24" t="e">
        <f t="shared" si="165"/>
        <v>#REF!</v>
      </c>
      <c r="U237" s="24"/>
      <c r="V237" s="61" t="e">
        <f t="shared" si="142"/>
        <v>#REF!</v>
      </c>
      <c r="W237" s="61" t="e">
        <f t="shared" si="143"/>
        <v>#REF!</v>
      </c>
      <c r="X237" s="53">
        <v>0.02</v>
      </c>
      <c r="Y237" s="20">
        <f t="shared" si="166"/>
        <v>53.636600000000001</v>
      </c>
      <c r="Z237" s="20"/>
      <c r="AA237" s="20"/>
      <c r="AB237" s="61">
        <f t="shared" si="144"/>
        <v>53.636600000000001</v>
      </c>
      <c r="AC237" s="61" t="str">
        <f t="shared" si="145"/>
        <v>0</v>
      </c>
      <c r="AD237" s="20">
        <v>0.32</v>
      </c>
      <c r="AE237" s="20">
        <f t="shared" si="167"/>
        <v>858.18560000000002</v>
      </c>
      <c r="AF237" s="24" t="e">
        <f t="shared" si="168"/>
        <v>#REF!</v>
      </c>
      <c r="AG237" s="24"/>
      <c r="AH237" s="61" t="e">
        <f t="shared" si="146"/>
        <v>#REF!</v>
      </c>
      <c r="AI237" s="61" t="e">
        <f t="shared" si="147"/>
        <v>#REF!</v>
      </c>
      <c r="AJ237" s="20">
        <v>0.05</v>
      </c>
      <c r="AK237" s="20">
        <f t="shared" si="169"/>
        <v>134.0915</v>
      </c>
      <c r="AL237" s="24">
        <v>0</v>
      </c>
      <c r="AM237" s="20"/>
      <c r="AN237" s="61">
        <f t="shared" si="148"/>
        <v>134.0915</v>
      </c>
      <c r="AO237" s="61" t="str">
        <f t="shared" si="149"/>
        <v>0</v>
      </c>
      <c r="AP237" s="20">
        <v>0.01</v>
      </c>
      <c r="AQ237" s="20">
        <f t="shared" si="170"/>
        <v>26.818300000000001</v>
      </c>
      <c r="AR237" s="20"/>
      <c r="AS237" s="20"/>
      <c r="AT237" s="61">
        <f t="shared" si="150"/>
        <v>26.818300000000001</v>
      </c>
      <c r="AU237" s="61" t="str">
        <f t="shared" si="151"/>
        <v>0</v>
      </c>
      <c r="AV237" s="20">
        <v>0.03</v>
      </c>
      <c r="AW237" s="20">
        <f t="shared" si="171"/>
        <v>80.454899999999995</v>
      </c>
      <c r="AX237" s="24" t="e">
        <f t="shared" si="172"/>
        <v>#REF!</v>
      </c>
      <c r="AY237" s="24"/>
      <c r="AZ237" s="61" t="e">
        <f t="shared" si="173"/>
        <v>#REF!</v>
      </c>
      <c r="BA237" s="61" t="e">
        <f t="shared" si="174"/>
        <v>#REF!</v>
      </c>
      <c r="BB237" s="20">
        <v>0.38</v>
      </c>
      <c r="BC237" s="20">
        <f t="shared" si="175"/>
        <v>1019.0954</v>
      </c>
      <c r="BD237" s="20">
        <v>1485.12</v>
      </c>
      <c r="BE237" s="20"/>
      <c r="BF237" s="61" t="str">
        <f t="shared" si="152"/>
        <v>0</v>
      </c>
      <c r="BG237" s="61">
        <f t="shared" si="153"/>
        <v>-466.02459999999985</v>
      </c>
      <c r="BH237" s="20"/>
      <c r="BI237" s="20"/>
      <c r="BJ237" s="20">
        <v>0</v>
      </c>
      <c r="BK237" s="20"/>
      <c r="BL237" s="61" t="str">
        <f t="shared" si="154"/>
        <v>0</v>
      </c>
      <c r="BM237" s="61" t="str">
        <f t="shared" si="155"/>
        <v>0</v>
      </c>
      <c r="BN237" s="20">
        <v>0.87</v>
      </c>
      <c r="BO237" s="20">
        <f t="shared" si="176"/>
        <v>2333.1920999999998</v>
      </c>
      <c r="BP237" s="20">
        <f t="shared" si="182"/>
        <v>-466.02459999999985</v>
      </c>
      <c r="BQ237" s="20">
        <f t="shared" si="177"/>
        <v>1867.1675</v>
      </c>
      <c r="BR237" s="20"/>
      <c r="BS237" s="20">
        <f t="shared" si="178"/>
        <v>1867.1675</v>
      </c>
      <c r="BT237" s="61">
        <f t="shared" si="181"/>
        <v>0</v>
      </c>
      <c r="BU237" s="61">
        <f t="shared" si="183"/>
        <v>1867.1675</v>
      </c>
      <c r="BV237" s="61" t="str">
        <f t="shared" si="184"/>
        <v>0</v>
      </c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61" t="str">
        <f t="shared" si="156"/>
        <v>0</v>
      </c>
      <c r="CL237" s="61" t="str">
        <f t="shared" si="157"/>
        <v>0</v>
      </c>
      <c r="CM237" s="20"/>
      <c r="CN237" s="20"/>
      <c r="CO237" s="20"/>
      <c r="CP237" s="20"/>
      <c r="CQ237" s="61" t="str">
        <f t="shared" si="158"/>
        <v>0</v>
      </c>
      <c r="CR237" s="24">
        <f t="shared" si="187"/>
        <v>2.02</v>
      </c>
      <c r="CS237" s="24">
        <v>2.84</v>
      </c>
      <c r="CT237" s="71">
        <f t="shared" si="180"/>
        <v>40.594059405940584</v>
      </c>
    </row>
    <row r="238" spans="1:98" ht="21" customHeight="1" x14ac:dyDescent="0.25">
      <c r="A238" s="14">
        <v>15</v>
      </c>
      <c r="B238" s="15" t="s">
        <v>241</v>
      </c>
      <c r="C238" s="16">
        <v>3</v>
      </c>
      <c r="D238" s="21">
        <v>3995.13</v>
      </c>
      <c r="E238" s="21"/>
      <c r="F238" s="18">
        <v>7.0000000000000007E-2</v>
      </c>
      <c r="G238" s="18">
        <f t="shared" si="162"/>
        <v>279.65910000000002</v>
      </c>
      <c r="H238" s="18"/>
      <c r="I238" s="18"/>
      <c r="J238" s="61">
        <f t="shared" si="185"/>
        <v>279.65910000000002</v>
      </c>
      <c r="K238" s="61" t="str">
        <f t="shared" si="186"/>
        <v>0</v>
      </c>
      <c r="L238" s="18">
        <v>0.1</v>
      </c>
      <c r="M238" s="18">
        <f t="shared" si="163"/>
        <v>399.51300000000003</v>
      </c>
      <c r="N238" s="18">
        <v>0.1</v>
      </c>
      <c r="O238" s="18"/>
      <c r="P238" s="61">
        <f t="shared" si="140"/>
        <v>399.41300000000001</v>
      </c>
      <c r="Q238" s="61" t="str">
        <f t="shared" si="141"/>
        <v>0</v>
      </c>
      <c r="R238" s="20">
        <v>0.26</v>
      </c>
      <c r="S238" s="20">
        <f t="shared" si="164"/>
        <v>1038.7338</v>
      </c>
      <c r="T238" s="24" t="e">
        <f t="shared" si="165"/>
        <v>#REF!</v>
      </c>
      <c r="U238" s="24"/>
      <c r="V238" s="61" t="e">
        <f t="shared" si="142"/>
        <v>#REF!</v>
      </c>
      <c r="W238" s="61" t="e">
        <f t="shared" si="143"/>
        <v>#REF!</v>
      </c>
      <c r="X238" s="53">
        <v>0.02</v>
      </c>
      <c r="Y238" s="20">
        <f t="shared" si="166"/>
        <v>79.902600000000007</v>
      </c>
      <c r="Z238" s="20"/>
      <c r="AA238" s="20"/>
      <c r="AB238" s="61">
        <f t="shared" si="144"/>
        <v>79.902600000000007</v>
      </c>
      <c r="AC238" s="61" t="str">
        <f t="shared" si="145"/>
        <v>0</v>
      </c>
      <c r="AD238" s="20">
        <v>0.45</v>
      </c>
      <c r="AE238" s="20">
        <f t="shared" si="167"/>
        <v>1797.8085000000001</v>
      </c>
      <c r="AF238" s="24" t="e">
        <f t="shared" si="168"/>
        <v>#REF!</v>
      </c>
      <c r="AG238" s="24"/>
      <c r="AH238" s="61" t="e">
        <f t="shared" si="146"/>
        <v>#REF!</v>
      </c>
      <c r="AI238" s="61" t="e">
        <f t="shared" si="147"/>
        <v>#REF!</v>
      </c>
      <c r="AJ238" s="20">
        <v>0.01</v>
      </c>
      <c r="AK238" s="20">
        <f t="shared" si="169"/>
        <v>39.951300000000003</v>
      </c>
      <c r="AL238" s="24">
        <v>0</v>
      </c>
      <c r="AM238" s="20"/>
      <c r="AN238" s="61">
        <f t="shared" si="148"/>
        <v>39.951300000000003</v>
      </c>
      <c r="AO238" s="61" t="str">
        <f t="shared" si="149"/>
        <v>0</v>
      </c>
      <c r="AP238" s="20">
        <v>0.01</v>
      </c>
      <c r="AQ238" s="20">
        <f t="shared" si="170"/>
        <v>39.951300000000003</v>
      </c>
      <c r="AR238" s="20"/>
      <c r="AS238" s="20"/>
      <c r="AT238" s="61">
        <f t="shared" si="150"/>
        <v>39.951300000000003</v>
      </c>
      <c r="AU238" s="61" t="str">
        <f t="shared" si="151"/>
        <v>0</v>
      </c>
      <c r="AV238" s="20">
        <v>7.0000000000000007E-2</v>
      </c>
      <c r="AW238" s="20">
        <f t="shared" si="171"/>
        <v>279.65910000000002</v>
      </c>
      <c r="AX238" s="24" t="e">
        <f t="shared" si="172"/>
        <v>#REF!</v>
      </c>
      <c r="AY238" s="24"/>
      <c r="AZ238" s="61" t="e">
        <f t="shared" si="173"/>
        <v>#REF!</v>
      </c>
      <c r="BA238" s="61" t="e">
        <f t="shared" si="174"/>
        <v>#REF!</v>
      </c>
      <c r="BB238" s="20">
        <v>0.21</v>
      </c>
      <c r="BC238" s="20">
        <f t="shared" si="175"/>
        <v>838.97730000000001</v>
      </c>
      <c r="BD238" s="20">
        <v>1071.8399999999999</v>
      </c>
      <c r="BE238" s="20"/>
      <c r="BF238" s="61" t="str">
        <f t="shared" si="152"/>
        <v>0</v>
      </c>
      <c r="BG238" s="61">
        <f t="shared" si="153"/>
        <v>-232.8626999999999</v>
      </c>
      <c r="BH238" s="20"/>
      <c r="BI238" s="20"/>
      <c r="BJ238" s="20">
        <v>0</v>
      </c>
      <c r="BK238" s="20"/>
      <c r="BL238" s="61" t="str">
        <f t="shared" si="154"/>
        <v>0</v>
      </c>
      <c r="BM238" s="61" t="str">
        <f t="shared" si="155"/>
        <v>0</v>
      </c>
      <c r="BN238" s="20">
        <v>0.93</v>
      </c>
      <c r="BO238" s="20">
        <f t="shared" si="176"/>
        <v>3715.4709000000003</v>
      </c>
      <c r="BP238" s="20">
        <f t="shared" si="182"/>
        <v>-232.8626999999999</v>
      </c>
      <c r="BQ238" s="20">
        <f t="shared" si="177"/>
        <v>3482.6082000000006</v>
      </c>
      <c r="BR238" s="20"/>
      <c r="BS238" s="20">
        <f t="shared" si="178"/>
        <v>3482.6082000000006</v>
      </c>
      <c r="BT238" s="61">
        <f t="shared" si="181"/>
        <v>15574.955999999998</v>
      </c>
      <c r="BU238" s="61" t="str">
        <f t="shared" si="183"/>
        <v>0</v>
      </c>
      <c r="BV238" s="61">
        <f t="shared" si="184"/>
        <v>-12092.347799999998</v>
      </c>
      <c r="BW238" s="20"/>
      <c r="BX238" s="20"/>
      <c r="BY238" s="20"/>
      <c r="BZ238" s="20"/>
      <c r="CA238" s="20"/>
      <c r="CB238" s="20"/>
      <c r="CC238" s="20">
        <f>12979.13*1.2</f>
        <v>15574.955999999998</v>
      </c>
      <c r="CD238" s="20"/>
      <c r="CE238" s="20"/>
      <c r="CF238" s="20"/>
      <c r="CG238" s="20"/>
      <c r="CH238" s="20"/>
      <c r="CI238" s="20"/>
      <c r="CJ238" s="20"/>
      <c r="CK238" s="61" t="str">
        <f t="shared" si="156"/>
        <v>0</v>
      </c>
      <c r="CL238" s="61" t="str">
        <f t="shared" si="157"/>
        <v>0</v>
      </c>
      <c r="CM238" s="20"/>
      <c r="CN238" s="20"/>
      <c r="CO238" s="20"/>
      <c r="CP238" s="20"/>
      <c r="CQ238" s="61" t="str">
        <f t="shared" si="158"/>
        <v>0</v>
      </c>
      <c r="CR238" s="24">
        <f t="shared" si="187"/>
        <v>2.1300000000000003</v>
      </c>
      <c r="CS238" s="24">
        <v>2.67</v>
      </c>
      <c r="CT238" s="71">
        <f t="shared" si="180"/>
        <v>25.352112676056308</v>
      </c>
    </row>
    <row r="239" spans="1:98" ht="15.75" x14ac:dyDescent="0.25">
      <c r="A239" s="14">
        <v>16</v>
      </c>
      <c r="B239" s="15" t="s">
        <v>242</v>
      </c>
      <c r="C239" s="16">
        <v>3</v>
      </c>
      <c r="D239" s="21">
        <v>1039.17</v>
      </c>
      <c r="E239" s="21"/>
      <c r="F239" s="18">
        <v>0.04</v>
      </c>
      <c r="G239" s="18">
        <f t="shared" si="162"/>
        <v>41.566800000000001</v>
      </c>
      <c r="H239" s="18"/>
      <c r="I239" s="18"/>
      <c r="J239" s="61">
        <f t="shared" si="185"/>
        <v>41.566800000000001</v>
      </c>
      <c r="K239" s="61" t="str">
        <f t="shared" si="186"/>
        <v>0</v>
      </c>
      <c r="L239" s="18">
        <v>0.05</v>
      </c>
      <c r="M239" s="18">
        <f t="shared" si="163"/>
        <v>51.958500000000008</v>
      </c>
      <c r="N239" s="18">
        <v>0.05</v>
      </c>
      <c r="O239" s="18"/>
      <c r="P239" s="61">
        <f t="shared" si="140"/>
        <v>51.908500000000011</v>
      </c>
      <c r="Q239" s="61" t="str">
        <f t="shared" si="141"/>
        <v>0</v>
      </c>
      <c r="R239" s="20">
        <v>0.36</v>
      </c>
      <c r="S239" s="20">
        <f t="shared" si="164"/>
        <v>374.10120000000001</v>
      </c>
      <c r="T239" s="24" t="e">
        <f t="shared" si="165"/>
        <v>#REF!</v>
      </c>
      <c r="U239" s="24"/>
      <c r="V239" s="61" t="e">
        <f t="shared" si="142"/>
        <v>#REF!</v>
      </c>
      <c r="W239" s="61" t="e">
        <f t="shared" si="143"/>
        <v>#REF!</v>
      </c>
      <c r="X239" s="53">
        <v>0.01</v>
      </c>
      <c r="Y239" s="20">
        <f t="shared" si="166"/>
        <v>10.3917</v>
      </c>
      <c r="Z239" s="20"/>
      <c r="AA239" s="20"/>
      <c r="AB239" s="61">
        <f t="shared" si="144"/>
        <v>10.3917</v>
      </c>
      <c r="AC239" s="61" t="str">
        <f t="shared" si="145"/>
        <v>0</v>
      </c>
      <c r="AD239" s="20">
        <v>0.5</v>
      </c>
      <c r="AE239" s="20">
        <f t="shared" si="167"/>
        <v>519.58500000000004</v>
      </c>
      <c r="AF239" s="24" t="e">
        <f t="shared" si="168"/>
        <v>#REF!</v>
      </c>
      <c r="AG239" s="24"/>
      <c r="AH239" s="61" t="e">
        <f t="shared" si="146"/>
        <v>#REF!</v>
      </c>
      <c r="AI239" s="61" t="e">
        <f t="shared" si="147"/>
        <v>#REF!</v>
      </c>
      <c r="AJ239" s="20">
        <v>0.13</v>
      </c>
      <c r="AK239" s="20">
        <f t="shared" si="169"/>
        <v>135.09210000000002</v>
      </c>
      <c r="AL239" s="24">
        <v>0</v>
      </c>
      <c r="AM239" s="20"/>
      <c r="AN239" s="61">
        <f t="shared" si="148"/>
        <v>135.09210000000002</v>
      </c>
      <c r="AO239" s="61" t="str">
        <f t="shared" si="149"/>
        <v>0</v>
      </c>
      <c r="AP239" s="20">
        <v>0.02</v>
      </c>
      <c r="AQ239" s="20">
        <f t="shared" si="170"/>
        <v>20.7834</v>
      </c>
      <c r="AR239" s="20"/>
      <c r="AS239" s="20"/>
      <c r="AT239" s="61">
        <f t="shared" si="150"/>
        <v>20.7834</v>
      </c>
      <c r="AU239" s="61" t="str">
        <f t="shared" si="151"/>
        <v>0</v>
      </c>
      <c r="AV239" s="20">
        <v>0.04</v>
      </c>
      <c r="AW239" s="20">
        <f t="shared" si="171"/>
        <v>41.566800000000001</v>
      </c>
      <c r="AX239" s="24" t="e">
        <f t="shared" si="172"/>
        <v>#REF!</v>
      </c>
      <c r="AY239" s="24"/>
      <c r="AZ239" s="61" t="e">
        <f t="shared" si="173"/>
        <v>#REF!</v>
      </c>
      <c r="BA239" s="61" t="e">
        <f t="shared" si="174"/>
        <v>#REF!</v>
      </c>
      <c r="BB239" s="20">
        <v>0.15</v>
      </c>
      <c r="BC239" s="20">
        <f t="shared" si="175"/>
        <v>155.87550000000002</v>
      </c>
      <c r="BD239" s="20">
        <v>504</v>
      </c>
      <c r="BE239" s="20"/>
      <c r="BF239" s="61" t="str">
        <f t="shared" si="152"/>
        <v>0</v>
      </c>
      <c r="BG239" s="61">
        <f t="shared" si="153"/>
        <v>-348.12450000000001</v>
      </c>
      <c r="BH239" s="20"/>
      <c r="BI239" s="20"/>
      <c r="BJ239" s="20">
        <v>0</v>
      </c>
      <c r="BK239" s="20"/>
      <c r="BL239" s="61" t="str">
        <f t="shared" si="154"/>
        <v>0</v>
      </c>
      <c r="BM239" s="61" t="str">
        <f t="shared" si="155"/>
        <v>0</v>
      </c>
      <c r="BN239" s="20">
        <v>0.85</v>
      </c>
      <c r="BO239" s="20">
        <f t="shared" si="176"/>
        <v>883.29450000000008</v>
      </c>
      <c r="BP239" s="20">
        <f t="shared" si="182"/>
        <v>-348.12450000000001</v>
      </c>
      <c r="BQ239" s="20">
        <f t="shared" si="177"/>
        <v>535.17000000000007</v>
      </c>
      <c r="BR239" s="20"/>
      <c r="BS239" s="20">
        <f t="shared" si="178"/>
        <v>535.17000000000007</v>
      </c>
      <c r="BT239" s="61">
        <f t="shared" si="181"/>
        <v>0</v>
      </c>
      <c r="BU239" s="61">
        <f t="shared" si="183"/>
        <v>535.17000000000007</v>
      </c>
      <c r="BV239" s="61" t="str">
        <f t="shared" si="184"/>
        <v>0</v>
      </c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61" t="str">
        <f t="shared" si="156"/>
        <v>0</v>
      </c>
      <c r="CL239" s="61" t="str">
        <f t="shared" si="157"/>
        <v>0</v>
      </c>
      <c r="CM239" s="20"/>
      <c r="CN239" s="20"/>
      <c r="CO239" s="20"/>
      <c r="CP239" s="20"/>
      <c r="CQ239" s="61" t="str">
        <f t="shared" si="158"/>
        <v>0</v>
      </c>
      <c r="CR239" s="24">
        <f t="shared" si="187"/>
        <v>2.15</v>
      </c>
      <c r="CS239" s="24">
        <v>3.22</v>
      </c>
      <c r="CT239" s="71">
        <f t="shared" si="180"/>
        <v>49.767441860465141</v>
      </c>
    </row>
    <row r="240" spans="1:98" ht="15.75" x14ac:dyDescent="0.25">
      <c r="A240" s="14">
        <v>17</v>
      </c>
      <c r="B240" s="15" t="s">
        <v>243</v>
      </c>
      <c r="C240" s="16">
        <v>3</v>
      </c>
      <c r="D240" s="21">
        <v>748.54</v>
      </c>
      <c r="E240" s="21"/>
      <c r="F240" s="18">
        <v>0.03</v>
      </c>
      <c r="G240" s="18">
        <f t="shared" si="162"/>
        <v>22.456199999999999</v>
      </c>
      <c r="H240" s="18"/>
      <c r="I240" s="18"/>
      <c r="J240" s="61">
        <f t="shared" si="185"/>
        <v>22.456199999999999</v>
      </c>
      <c r="K240" s="61" t="str">
        <f t="shared" si="186"/>
        <v>0</v>
      </c>
      <c r="L240" s="18">
        <v>0.03</v>
      </c>
      <c r="M240" s="18">
        <f t="shared" si="163"/>
        <v>22.456199999999999</v>
      </c>
      <c r="N240" s="18">
        <v>0.03</v>
      </c>
      <c r="O240" s="18"/>
      <c r="P240" s="61">
        <f t="shared" si="140"/>
        <v>22.426199999999998</v>
      </c>
      <c r="Q240" s="61" t="str">
        <f t="shared" si="141"/>
        <v>0</v>
      </c>
      <c r="R240" s="20">
        <v>0.3</v>
      </c>
      <c r="S240" s="20">
        <f t="shared" si="164"/>
        <v>224.56199999999998</v>
      </c>
      <c r="T240" s="24" t="e">
        <f t="shared" si="165"/>
        <v>#REF!</v>
      </c>
      <c r="U240" s="24"/>
      <c r="V240" s="61" t="e">
        <f t="shared" si="142"/>
        <v>#REF!</v>
      </c>
      <c r="W240" s="61" t="e">
        <f t="shared" si="143"/>
        <v>#REF!</v>
      </c>
      <c r="X240" s="53">
        <v>0.01</v>
      </c>
      <c r="Y240" s="20">
        <f t="shared" si="166"/>
        <v>7.4853999999999994</v>
      </c>
      <c r="Z240" s="20">
        <f>Y240*6</f>
        <v>44.912399999999998</v>
      </c>
      <c r="AA240" s="20"/>
      <c r="AB240" s="61" t="str">
        <f t="shared" si="144"/>
        <v>0</v>
      </c>
      <c r="AC240" s="61">
        <f t="shared" si="145"/>
        <v>-37.427</v>
      </c>
      <c r="AD240" s="20">
        <v>0.35</v>
      </c>
      <c r="AE240" s="20">
        <f t="shared" si="167"/>
        <v>261.98899999999998</v>
      </c>
      <c r="AF240" s="24" t="e">
        <f t="shared" si="168"/>
        <v>#REF!</v>
      </c>
      <c r="AG240" s="24"/>
      <c r="AH240" s="61" t="e">
        <f t="shared" si="146"/>
        <v>#REF!</v>
      </c>
      <c r="AI240" s="61" t="e">
        <f t="shared" si="147"/>
        <v>#REF!</v>
      </c>
      <c r="AJ240" s="20">
        <v>0.04</v>
      </c>
      <c r="AK240" s="20">
        <f t="shared" si="169"/>
        <v>29.941599999999998</v>
      </c>
      <c r="AL240" s="24">
        <v>0</v>
      </c>
      <c r="AM240" s="20"/>
      <c r="AN240" s="61">
        <f t="shared" si="148"/>
        <v>29.941599999999998</v>
      </c>
      <c r="AO240" s="61" t="str">
        <f t="shared" si="149"/>
        <v>0</v>
      </c>
      <c r="AP240" s="20">
        <v>0.01</v>
      </c>
      <c r="AQ240" s="20">
        <f t="shared" si="170"/>
        <v>7.4853999999999994</v>
      </c>
      <c r="AR240" s="20"/>
      <c r="AS240" s="20"/>
      <c r="AT240" s="61">
        <f t="shared" si="150"/>
        <v>7.4853999999999994</v>
      </c>
      <c r="AU240" s="61" t="str">
        <f t="shared" si="151"/>
        <v>0</v>
      </c>
      <c r="AV240" s="20">
        <v>0.02</v>
      </c>
      <c r="AW240" s="20">
        <f t="shared" si="171"/>
        <v>14.970799999999999</v>
      </c>
      <c r="AX240" s="24" t="e">
        <f t="shared" si="172"/>
        <v>#REF!</v>
      </c>
      <c r="AY240" s="24"/>
      <c r="AZ240" s="61" t="e">
        <f t="shared" si="173"/>
        <v>#REF!</v>
      </c>
      <c r="BA240" s="61" t="e">
        <f t="shared" si="174"/>
        <v>#REF!</v>
      </c>
      <c r="BB240" s="20">
        <v>0.28000000000000003</v>
      </c>
      <c r="BC240" s="20">
        <f t="shared" si="175"/>
        <v>209.59120000000001</v>
      </c>
      <c r="BD240" s="20">
        <v>448.56</v>
      </c>
      <c r="BE240" s="20"/>
      <c r="BF240" s="61" t="str">
        <f t="shared" si="152"/>
        <v>0</v>
      </c>
      <c r="BG240" s="61">
        <f t="shared" si="153"/>
        <v>-238.96879999999999</v>
      </c>
      <c r="BH240" s="20"/>
      <c r="BI240" s="20"/>
      <c r="BJ240" s="20">
        <v>0</v>
      </c>
      <c r="BK240" s="20"/>
      <c r="BL240" s="61" t="str">
        <f t="shared" si="154"/>
        <v>0</v>
      </c>
      <c r="BM240" s="61" t="str">
        <f t="shared" si="155"/>
        <v>0</v>
      </c>
      <c r="BN240" s="20">
        <v>0.92</v>
      </c>
      <c r="BO240" s="20">
        <f t="shared" si="176"/>
        <v>688.65679999999998</v>
      </c>
      <c r="BP240" s="20">
        <f t="shared" si="182"/>
        <v>-238.96879999999999</v>
      </c>
      <c r="BQ240" s="20">
        <f t="shared" si="177"/>
        <v>449.68799999999999</v>
      </c>
      <c r="BR240" s="20"/>
      <c r="BS240" s="20">
        <f t="shared" si="178"/>
        <v>449.68799999999999</v>
      </c>
      <c r="BT240" s="61">
        <f t="shared" si="181"/>
        <v>0</v>
      </c>
      <c r="BU240" s="61">
        <f t="shared" si="183"/>
        <v>449.68799999999999</v>
      </c>
      <c r="BV240" s="61" t="str">
        <f t="shared" si="184"/>
        <v>0</v>
      </c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61" t="str">
        <f t="shared" si="156"/>
        <v>0</v>
      </c>
      <c r="CL240" s="61" t="str">
        <f t="shared" si="157"/>
        <v>0</v>
      </c>
      <c r="CM240" s="20"/>
      <c r="CN240" s="20"/>
      <c r="CO240" s="20"/>
      <c r="CP240" s="20"/>
      <c r="CQ240" s="61" t="str">
        <f t="shared" si="158"/>
        <v>0</v>
      </c>
      <c r="CR240" s="24">
        <f t="shared" si="187"/>
        <v>1.9900000000000002</v>
      </c>
      <c r="CS240" s="24">
        <v>2.5099999999999998</v>
      </c>
      <c r="CT240" s="71">
        <f t="shared" si="180"/>
        <v>26.130653266331635</v>
      </c>
    </row>
    <row r="241" spans="1:100" ht="15.75" x14ac:dyDescent="0.25">
      <c r="A241" s="14">
        <v>18</v>
      </c>
      <c r="B241" s="15" t="s">
        <v>244</v>
      </c>
      <c r="C241" s="16">
        <v>3</v>
      </c>
      <c r="D241" s="21">
        <v>189.6</v>
      </c>
      <c r="E241" s="21"/>
      <c r="F241" s="18">
        <v>0.01</v>
      </c>
      <c r="G241" s="18">
        <f t="shared" si="162"/>
        <v>1.8959999999999999</v>
      </c>
      <c r="H241" s="18"/>
      <c r="I241" s="18"/>
      <c r="J241" s="61">
        <f t="shared" si="185"/>
        <v>1.8959999999999999</v>
      </c>
      <c r="K241" s="61" t="str">
        <f t="shared" si="186"/>
        <v>0</v>
      </c>
      <c r="L241" s="18">
        <v>0.01</v>
      </c>
      <c r="M241" s="18">
        <f t="shared" si="163"/>
        <v>1.8959999999999999</v>
      </c>
      <c r="N241" s="18">
        <v>0.01</v>
      </c>
      <c r="O241" s="18"/>
      <c r="P241" s="61">
        <f t="shared" si="140"/>
        <v>1.8859999999999999</v>
      </c>
      <c r="Q241" s="61" t="str">
        <f t="shared" si="141"/>
        <v>0</v>
      </c>
      <c r="R241" s="20">
        <v>0.19</v>
      </c>
      <c r="S241" s="20">
        <f t="shared" si="164"/>
        <v>36.024000000000001</v>
      </c>
      <c r="T241" s="24" t="e">
        <f t="shared" si="165"/>
        <v>#REF!</v>
      </c>
      <c r="U241" s="24"/>
      <c r="V241" s="61" t="e">
        <f t="shared" si="142"/>
        <v>#REF!</v>
      </c>
      <c r="W241" s="61" t="e">
        <f t="shared" si="143"/>
        <v>#REF!</v>
      </c>
      <c r="X241" s="53">
        <v>0.01</v>
      </c>
      <c r="Y241" s="20">
        <f t="shared" si="166"/>
        <v>1.8959999999999999</v>
      </c>
      <c r="Z241" s="20"/>
      <c r="AA241" s="20"/>
      <c r="AB241" s="61">
        <f t="shared" si="144"/>
        <v>1.8959999999999999</v>
      </c>
      <c r="AC241" s="61" t="str">
        <f t="shared" si="145"/>
        <v>0</v>
      </c>
      <c r="AD241" s="20">
        <v>0.4</v>
      </c>
      <c r="AE241" s="20">
        <f t="shared" si="167"/>
        <v>75.84</v>
      </c>
      <c r="AF241" s="24" t="e">
        <f t="shared" si="168"/>
        <v>#REF!</v>
      </c>
      <c r="AG241" s="24"/>
      <c r="AH241" s="61" t="e">
        <f t="shared" si="146"/>
        <v>#REF!</v>
      </c>
      <c r="AI241" s="61" t="e">
        <f t="shared" si="147"/>
        <v>#REF!</v>
      </c>
      <c r="AJ241" s="20">
        <v>0.03</v>
      </c>
      <c r="AK241" s="20">
        <f t="shared" si="169"/>
        <v>5.6879999999999997</v>
      </c>
      <c r="AL241" s="24">
        <v>0</v>
      </c>
      <c r="AM241" s="20"/>
      <c r="AN241" s="61">
        <f t="shared" si="148"/>
        <v>5.6879999999999997</v>
      </c>
      <c r="AO241" s="61" t="str">
        <f t="shared" si="149"/>
        <v>0</v>
      </c>
      <c r="AP241" s="20">
        <v>0.01</v>
      </c>
      <c r="AQ241" s="20">
        <f t="shared" si="170"/>
        <v>1.8959999999999999</v>
      </c>
      <c r="AR241" s="20"/>
      <c r="AS241" s="20"/>
      <c r="AT241" s="61">
        <f t="shared" si="150"/>
        <v>1.8959999999999999</v>
      </c>
      <c r="AU241" s="61" t="str">
        <f t="shared" si="151"/>
        <v>0</v>
      </c>
      <c r="AV241" s="20">
        <v>0.02</v>
      </c>
      <c r="AW241" s="20">
        <f t="shared" si="171"/>
        <v>3.7919999999999998</v>
      </c>
      <c r="AX241" s="24" t="e">
        <f t="shared" si="172"/>
        <v>#REF!</v>
      </c>
      <c r="AY241" s="24"/>
      <c r="AZ241" s="61" t="e">
        <f t="shared" si="173"/>
        <v>#REF!</v>
      </c>
      <c r="BA241" s="61" t="e">
        <f t="shared" si="174"/>
        <v>#REF!</v>
      </c>
      <c r="BB241" s="20">
        <v>0.23</v>
      </c>
      <c r="BC241" s="20">
        <f t="shared" si="175"/>
        <v>43.608000000000004</v>
      </c>
      <c r="BD241" s="20">
        <v>211.68</v>
      </c>
      <c r="BE241" s="20"/>
      <c r="BF241" s="61" t="str">
        <f t="shared" si="152"/>
        <v>0</v>
      </c>
      <c r="BG241" s="61">
        <f t="shared" si="153"/>
        <v>-168.072</v>
      </c>
      <c r="BH241" s="20"/>
      <c r="BI241" s="20"/>
      <c r="BJ241" s="20">
        <v>0</v>
      </c>
      <c r="BK241" s="20"/>
      <c r="BL241" s="61" t="str">
        <f t="shared" si="154"/>
        <v>0</v>
      </c>
      <c r="BM241" s="61" t="str">
        <f t="shared" si="155"/>
        <v>0</v>
      </c>
      <c r="BN241" s="20">
        <v>1.1100000000000001</v>
      </c>
      <c r="BO241" s="20">
        <f t="shared" si="176"/>
        <v>210.45600000000002</v>
      </c>
      <c r="BP241" s="20">
        <f t="shared" si="182"/>
        <v>-168.072</v>
      </c>
      <c r="BQ241" s="20">
        <f t="shared" si="177"/>
        <v>42.384000000000015</v>
      </c>
      <c r="BR241" s="20"/>
      <c r="BS241" s="20">
        <f t="shared" si="178"/>
        <v>42.384000000000015</v>
      </c>
      <c r="BT241" s="61">
        <f t="shared" si="181"/>
        <v>0</v>
      </c>
      <c r="BU241" s="61">
        <f t="shared" si="183"/>
        <v>42.384000000000015</v>
      </c>
      <c r="BV241" s="61" t="str">
        <f t="shared" si="184"/>
        <v>0</v>
      </c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61" t="str">
        <f t="shared" si="156"/>
        <v>0</v>
      </c>
      <c r="CL241" s="61" t="str">
        <f t="shared" si="157"/>
        <v>0</v>
      </c>
      <c r="CM241" s="20"/>
      <c r="CN241" s="20"/>
      <c r="CO241" s="20"/>
      <c r="CP241" s="20"/>
      <c r="CQ241" s="61" t="str">
        <f t="shared" si="158"/>
        <v>0</v>
      </c>
      <c r="CR241" s="24">
        <f t="shared" si="187"/>
        <v>2.02</v>
      </c>
      <c r="CS241" s="24">
        <v>2.2799999999999998</v>
      </c>
      <c r="CT241" s="71">
        <f t="shared" si="180"/>
        <v>12.871287128712865</v>
      </c>
    </row>
    <row r="242" spans="1:100" ht="15.75" x14ac:dyDescent="0.25">
      <c r="A242" s="14">
        <v>19</v>
      </c>
      <c r="B242" s="15" t="s">
        <v>245</v>
      </c>
      <c r="C242" s="16">
        <v>3</v>
      </c>
      <c r="D242" s="21">
        <v>699.54</v>
      </c>
      <c r="E242" s="21"/>
      <c r="F242" s="18">
        <v>0.05</v>
      </c>
      <c r="G242" s="18">
        <f t="shared" si="162"/>
        <v>34.976999999999997</v>
      </c>
      <c r="H242" s="18"/>
      <c r="I242" s="18"/>
      <c r="J242" s="61">
        <f t="shared" si="185"/>
        <v>34.976999999999997</v>
      </c>
      <c r="K242" s="61" t="str">
        <f t="shared" si="186"/>
        <v>0</v>
      </c>
      <c r="L242" s="18">
        <v>0.06</v>
      </c>
      <c r="M242" s="18">
        <f t="shared" si="163"/>
        <v>41.972399999999993</v>
      </c>
      <c r="N242" s="18">
        <v>0.06</v>
      </c>
      <c r="O242" s="18"/>
      <c r="P242" s="61">
        <f t="shared" si="140"/>
        <v>41.912399999999991</v>
      </c>
      <c r="Q242" s="61" t="str">
        <f t="shared" si="141"/>
        <v>0</v>
      </c>
      <c r="R242" s="20">
        <v>0.26</v>
      </c>
      <c r="S242" s="20">
        <f t="shared" si="164"/>
        <v>181.88040000000001</v>
      </c>
      <c r="T242" s="24" t="e">
        <f t="shared" si="165"/>
        <v>#REF!</v>
      </c>
      <c r="U242" s="24"/>
      <c r="V242" s="61" t="e">
        <f t="shared" si="142"/>
        <v>#REF!</v>
      </c>
      <c r="W242" s="61" t="e">
        <f t="shared" si="143"/>
        <v>#REF!</v>
      </c>
      <c r="X242" s="53">
        <v>0.02</v>
      </c>
      <c r="Y242" s="20">
        <f t="shared" si="166"/>
        <v>13.9908</v>
      </c>
      <c r="Z242" s="20"/>
      <c r="AA242" s="20"/>
      <c r="AB242" s="61">
        <f t="shared" si="144"/>
        <v>13.9908</v>
      </c>
      <c r="AC242" s="61" t="str">
        <f t="shared" si="145"/>
        <v>0</v>
      </c>
      <c r="AD242" s="20">
        <v>0.54</v>
      </c>
      <c r="AE242" s="20">
        <f t="shared" si="167"/>
        <v>377.7516</v>
      </c>
      <c r="AF242" s="24" t="e">
        <f t="shared" si="168"/>
        <v>#REF!</v>
      </c>
      <c r="AG242" s="24"/>
      <c r="AH242" s="61" t="e">
        <f t="shared" si="146"/>
        <v>#REF!</v>
      </c>
      <c r="AI242" s="61" t="e">
        <f t="shared" si="147"/>
        <v>#REF!</v>
      </c>
      <c r="AJ242" s="20">
        <v>0.03</v>
      </c>
      <c r="AK242" s="20">
        <f t="shared" si="169"/>
        <v>20.986199999999997</v>
      </c>
      <c r="AL242" s="24">
        <v>0</v>
      </c>
      <c r="AM242" s="20"/>
      <c r="AN242" s="61">
        <f t="shared" si="148"/>
        <v>20.986199999999997</v>
      </c>
      <c r="AO242" s="61" t="str">
        <f t="shared" si="149"/>
        <v>0</v>
      </c>
      <c r="AP242" s="20">
        <v>0.02</v>
      </c>
      <c r="AQ242" s="20">
        <f t="shared" si="170"/>
        <v>13.9908</v>
      </c>
      <c r="AR242" s="20"/>
      <c r="AS242" s="20"/>
      <c r="AT242" s="61">
        <f t="shared" si="150"/>
        <v>13.9908</v>
      </c>
      <c r="AU242" s="61" t="str">
        <f t="shared" si="151"/>
        <v>0</v>
      </c>
      <c r="AV242" s="20">
        <v>0.05</v>
      </c>
      <c r="AW242" s="20">
        <f t="shared" si="171"/>
        <v>34.976999999999997</v>
      </c>
      <c r="AX242" s="24" t="e">
        <f t="shared" si="172"/>
        <v>#REF!</v>
      </c>
      <c r="AY242" s="24"/>
      <c r="AZ242" s="61" t="e">
        <f t="shared" si="173"/>
        <v>#REF!</v>
      </c>
      <c r="BA242" s="61" t="e">
        <f t="shared" si="174"/>
        <v>#REF!</v>
      </c>
      <c r="BB242" s="20">
        <v>0.37</v>
      </c>
      <c r="BC242" s="20">
        <f t="shared" si="175"/>
        <v>258.82979999999998</v>
      </c>
      <c r="BD242" s="20">
        <v>450.23999999999995</v>
      </c>
      <c r="BE242" s="20"/>
      <c r="BF242" s="61" t="str">
        <f t="shared" si="152"/>
        <v>0</v>
      </c>
      <c r="BG242" s="61">
        <f t="shared" si="153"/>
        <v>-191.41019999999997</v>
      </c>
      <c r="BH242" s="20"/>
      <c r="BI242" s="20"/>
      <c r="BJ242" s="20">
        <v>0</v>
      </c>
      <c r="BK242" s="20"/>
      <c r="BL242" s="61" t="str">
        <f t="shared" si="154"/>
        <v>0</v>
      </c>
      <c r="BM242" s="61" t="str">
        <f t="shared" si="155"/>
        <v>0</v>
      </c>
      <c r="BN242" s="20">
        <v>0.72</v>
      </c>
      <c r="BO242" s="20">
        <f t="shared" si="176"/>
        <v>503.66879999999998</v>
      </c>
      <c r="BP242" s="20">
        <f t="shared" si="182"/>
        <v>-191.41019999999997</v>
      </c>
      <c r="BQ242" s="20">
        <f t="shared" si="177"/>
        <v>312.2586</v>
      </c>
      <c r="BR242" s="20"/>
      <c r="BS242" s="20">
        <f t="shared" si="178"/>
        <v>312.2586</v>
      </c>
      <c r="BT242" s="61">
        <f t="shared" si="181"/>
        <v>0</v>
      </c>
      <c r="BU242" s="61">
        <f t="shared" si="183"/>
        <v>312.2586</v>
      </c>
      <c r="BV242" s="61" t="str">
        <f t="shared" si="184"/>
        <v>0</v>
      </c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61" t="str">
        <f t="shared" si="156"/>
        <v>0</v>
      </c>
      <c r="CL242" s="61" t="str">
        <f t="shared" si="157"/>
        <v>0</v>
      </c>
      <c r="CM242" s="20"/>
      <c r="CN242" s="20"/>
      <c r="CO242" s="20"/>
      <c r="CP242" s="20"/>
      <c r="CQ242" s="61" t="str">
        <f t="shared" si="158"/>
        <v>0</v>
      </c>
      <c r="CR242" s="24">
        <f t="shared" si="187"/>
        <v>2.12</v>
      </c>
      <c r="CS242" s="24">
        <v>3.12</v>
      </c>
      <c r="CT242" s="71">
        <f t="shared" si="180"/>
        <v>47.169811320754718</v>
      </c>
    </row>
    <row r="243" spans="1:100" ht="15.75" x14ac:dyDescent="0.2">
      <c r="A243" s="29"/>
      <c r="B243" s="30"/>
      <c r="C243" s="22"/>
      <c r="D243" s="23">
        <f>SUM(D224:D242)</f>
        <v>25659.033000000003</v>
      </c>
      <c r="E243" s="22"/>
      <c r="F243" s="22"/>
      <c r="G243" s="22">
        <f>SUM(G224:G242)</f>
        <v>1130.0048500000003</v>
      </c>
      <c r="H243" s="22">
        <f>SUM(H224:H242)</f>
        <v>0</v>
      </c>
      <c r="I243" s="22"/>
      <c r="J243" s="22">
        <f>SUM(J224:J242)</f>
        <v>1130.0048500000003</v>
      </c>
      <c r="K243" s="22">
        <f>SUM(K224:K242)</f>
        <v>0</v>
      </c>
      <c r="L243" s="22"/>
      <c r="M243" s="22">
        <f>SUM(M224:M242)</f>
        <v>1502.0793400000002</v>
      </c>
      <c r="N243" s="22"/>
      <c r="O243" s="22"/>
      <c r="P243" s="22">
        <f>SUM(P224:P242)</f>
        <v>1501.1693399999999</v>
      </c>
      <c r="Q243" s="22">
        <f>SUM(Q224:Q242)</f>
        <v>0</v>
      </c>
      <c r="R243" s="22"/>
      <c r="S243" s="23">
        <f>SUM(S224:S242)</f>
        <v>9311.2301799999987</v>
      </c>
      <c r="T243" s="23" t="e">
        <f>SUM(T224:T242)</f>
        <v>#REF!</v>
      </c>
      <c r="U243" s="23"/>
      <c r="V243" s="23" t="e">
        <f>SUM(V224:V242)</f>
        <v>#REF!</v>
      </c>
      <c r="W243" s="23" t="e">
        <f>SUM(W224:W242)</f>
        <v>#REF!</v>
      </c>
      <c r="X243" s="51"/>
      <c r="Y243" s="23">
        <f>SUM(Y224:Y242)</f>
        <v>383.70356000000004</v>
      </c>
      <c r="Z243" s="23">
        <f>SUM(Z224:Z242)</f>
        <v>735.17435999999998</v>
      </c>
      <c r="AA243" s="23"/>
      <c r="AB243" s="23">
        <f>SUM(AB224:AB242)</f>
        <v>261.17450000000002</v>
      </c>
      <c r="AC243" s="23">
        <f>SUM(AC224:AC242)</f>
        <v>-612.64530000000002</v>
      </c>
      <c r="AD243" s="23"/>
      <c r="AE243" s="23">
        <f>SUM(AE224:AE242)</f>
        <v>9333.562969999999</v>
      </c>
      <c r="AF243" s="23" t="e">
        <f>SUM(AF224:AF242)</f>
        <v>#REF!</v>
      </c>
      <c r="AG243" s="22"/>
      <c r="AH243" s="22" t="e">
        <f>SUM(AH224:AH242)</f>
        <v>#REF!</v>
      </c>
      <c r="AI243" s="23" t="e">
        <f>SUM(AI224:AI242)</f>
        <v>#REF!</v>
      </c>
      <c r="AJ243" s="22"/>
      <c r="AK243" s="23">
        <f>SUM(AK224:AK242)</f>
        <v>2054.8026199999999</v>
      </c>
      <c r="AL243" s="22">
        <f>SUM(AL224:AL242)</f>
        <v>0</v>
      </c>
      <c r="AM243" s="22"/>
      <c r="AN243" s="22">
        <f>SUM(AN224:AN242)</f>
        <v>2054.8026199999999</v>
      </c>
      <c r="AO243" s="22">
        <f>SUM(AO224:AO242)</f>
        <v>0</v>
      </c>
      <c r="AP243" s="22"/>
      <c r="AQ243" s="23">
        <f>SUM(AQ224:AQ242)</f>
        <v>335.31113000000005</v>
      </c>
      <c r="AR243" s="23">
        <f>SUM(AR224:AR242)</f>
        <v>0</v>
      </c>
      <c r="AS243" s="23"/>
      <c r="AT243" s="23">
        <f>SUM(AT224:AT242)</f>
        <v>335.31113000000005</v>
      </c>
      <c r="AU243" s="23">
        <f>SUM(AU224:AU242)</f>
        <v>0</v>
      </c>
      <c r="AV243" s="23"/>
      <c r="AW243" s="23">
        <f>SUM(AW224:AW242)</f>
        <v>1139.6918900000003</v>
      </c>
      <c r="AX243" s="23" t="e">
        <f>SUM(AX224:AX242)</f>
        <v>#REF!</v>
      </c>
      <c r="AY243" s="23"/>
      <c r="AZ243" s="23" t="e">
        <f>SUM(AZ224:AZ242)</f>
        <v>#REF!</v>
      </c>
      <c r="BA243" s="23" t="e">
        <f>SUM(BA224:BA242)</f>
        <v>#REF!</v>
      </c>
      <c r="BB243" s="23"/>
      <c r="BC243" s="23">
        <f>SUM(BC224:BC242)</f>
        <v>18732.034929999994</v>
      </c>
      <c r="BD243" s="23">
        <v>19168.800000000003</v>
      </c>
      <c r="BE243" s="23"/>
      <c r="BF243" s="23">
        <f>SUM(BF224:BF242)</f>
        <v>3358.3952299999996</v>
      </c>
      <c r="BG243" s="23">
        <f>SUM(BG224:BG242)</f>
        <v>-3795.1602999999959</v>
      </c>
      <c r="BH243" s="23"/>
      <c r="BI243" s="23">
        <f>SUM(BI224:BI242)</f>
        <v>0</v>
      </c>
      <c r="BJ243" s="22">
        <v>0</v>
      </c>
      <c r="BK243" s="20"/>
      <c r="BL243" s="23">
        <f>SUM(BL224:BL242)</f>
        <v>0</v>
      </c>
      <c r="BM243" s="23">
        <f>SUM(BM224:BM242)</f>
        <v>0</v>
      </c>
      <c r="BN243" s="22"/>
      <c r="BO243" s="23">
        <f t="shared" ref="BO243:CQ243" si="188">SUM(BO224:BO242)</f>
        <v>19277.799939999997</v>
      </c>
      <c r="BP243" s="23">
        <f t="shared" si="188"/>
        <v>-436.76506999999691</v>
      </c>
      <c r="BQ243" s="23">
        <f t="shared" si="188"/>
        <v>18841.034870000003</v>
      </c>
      <c r="BR243" s="23">
        <f t="shared" si="188"/>
        <v>0</v>
      </c>
      <c r="BS243" s="22">
        <f t="shared" si="188"/>
        <v>18841.034870000003</v>
      </c>
      <c r="BT243" s="22">
        <f t="shared" si="188"/>
        <v>15933.765999999998</v>
      </c>
      <c r="BU243" s="23">
        <f t="shared" si="188"/>
        <v>15800.527869999998</v>
      </c>
      <c r="BV243" s="23">
        <f t="shared" si="188"/>
        <v>-12893.258999999995</v>
      </c>
      <c r="BW243" s="22">
        <f t="shared" si="188"/>
        <v>0</v>
      </c>
      <c r="BX243" s="22">
        <f t="shared" si="188"/>
        <v>0</v>
      </c>
      <c r="BY243" s="22">
        <f t="shared" si="188"/>
        <v>0</v>
      </c>
      <c r="BZ243" s="22">
        <f t="shared" si="188"/>
        <v>358.81</v>
      </c>
      <c r="CA243" s="23">
        <f t="shared" si="188"/>
        <v>0</v>
      </c>
      <c r="CB243" s="22">
        <f t="shared" si="188"/>
        <v>0</v>
      </c>
      <c r="CC243" s="22">
        <f t="shared" si="188"/>
        <v>15574.955999999998</v>
      </c>
      <c r="CD243" s="22">
        <f t="shared" si="188"/>
        <v>0</v>
      </c>
      <c r="CE243" s="22">
        <f t="shared" si="188"/>
        <v>0</v>
      </c>
      <c r="CF243" s="23">
        <f t="shared" si="188"/>
        <v>0</v>
      </c>
      <c r="CG243" s="22"/>
      <c r="CH243" s="22">
        <f t="shared" si="188"/>
        <v>0</v>
      </c>
      <c r="CI243" s="22">
        <f t="shared" si="188"/>
        <v>0</v>
      </c>
      <c r="CJ243" s="22"/>
      <c r="CK243" s="22">
        <f t="shared" si="188"/>
        <v>0</v>
      </c>
      <c r="CL243" s="22">
        <f t="shared" si="188"/>
        <v>0</v>
      </c>
      <c r="CM243" s="22"/>
      <c r="CN243" s="22">
        <f t="shared" si="188"/>
        <v>0</v>
      </c>
      <c r="CO243" s="22">
        <f t="shared" si="188"/>
        <v>0</v>
      </c>
      <c r="CP243" s="22"/>
      <c r="CQ243" s="22">
        <f t="shared" si="188"/>
        <v>0</v>
      </c>
      <c r="CR243" s="72"/>
      <c r="CS243" s="72"/>
      <c r="CT243" s="77"/>
      <c r="CU243" s="4"/>
      <c r="CV243" s="4"/>
    </row>
    <row r="244" spans="1:100" ht="25.5" x14ac:dyDescent="0.25">
      <c r="A244" s="14">
        <v>1</v>
      </c>
      <c r="B244" s="15" t="s">
        <v>246</v>
      </c>
      <c r="C244" s="16">
        <v>4</v>
      </c>
      <c r="D244" s="21">
        <v>1976.9</v>
      </c>
      <c r="E244" s="21"/>
      <c r="F244" s="18">
        <v>0.04</v>
      </c>
      <c r="G244" s="18">
        <f t="shared" ref="G244:G266" si="189">F244*D244</f>
        <v>79.076000000000008</v>
      </c>
      <c r="H244" s="18"/>
      <c r="I244" s="18"/>
      <c r="J244" s="61">
        <f t="shared" si="185"/>
        <v>79.076000000000008</v>
      </c>
      <c r="K244" s="61" t="str">
        <f t="shared" si="186"/>
        <v>0</v>
      </c>
      <c r="L244" s="18">
        <v>0.05</v>
      </c>
      <c r="M244" s="18">
        <f t="shared" ref="M244:M266" si="190">D244*L244</f>
        <v>98.845000000000013</v>
      </c>
      <c r="N244" s="18">
        <v>0.05</v>
      </c>
      <c r="O244" s="18"/>
      <c r="P244" s="61">
        <f t="shared" si="140"/>
        <v>98.795000000000016</v>
      </c>
      <c r="Q244" s="61" t="str">
        <f t="shared" si="141"/>
        <v>0</v>
      </c>
      <c r="R244" s="20">
        <v>0.35</v>
      </c>
      <c r="S244" s="20">
        <f t="shared" ref="S244:S266" si="191">R244*D244</f>
        <v>691.91499999999996</v>
      </c>
      <c r="T244" s="24" t="e">
        <f t="shared" ref="T244:T266" si="192">ROUND(S244*$T$427,5)</f>
        <v>#REF!</v>
      </c>
      <c r="U244" s="24"/>
      <c r="V244" s="61" t="e">
        <f t="shared" si="142"/>
        <v>#REF!</v>
      </c>
      <c r="W244" s="61" t="e">
        <f t="shared" si="143"/>
        <v>#REF!</v>
      </c>
      <c r="X244" s="53">
        <v>0.01</v>
      </c>
      <c r="Y244" s="20">
        <f t="shared" ref="Y244:Y266" si="193">X244*D244</f>
        <v>19.769000000000002</v>
      </c>
      <c r="Z244" s="20">
        <f>Y244*6</f>
        <v>118.614</v>
      </c>
      <c r="AA244" s="20"/>
      <c r="AB244" s="61" t="str">
        <f t="shared" si="144"/>
        <v>0</v>
      </c>
      <c r="AC244" s="61">
        <f t="shared" si="145"/>
        <v>-98.844999999999999</v>
      </c>
      <c r="AD244" s="20">
        <v>0.37</v>
      </c>
      <c r="AE244" s="20">
        <f t="shared" ref="AE244:AE266" si="194">AD244*D244</f>
        <v>731.45299999999997</v>
      </c>
      <c r="AF244" s="24" t="e">
        <f t="shared" ref="AF244:AF266" si="195">ROUND(AE244*$AF$427,5)</f>
        <v>#REF!</v>
      </c>
      <c r="AG244" s="24"/>
      <c r="AH244" s="61" t="e">
        <f t="shared" si="146"/>
        <v>#REF!</v>
      </c>
      <c r="AI244" s="61" t="e">
        <f t="shared" si="147"/>
        <v>#REF!</v>
      </c>
      <c r="AJ244" s="20">
        <v>7.0000000000000007E-2</v>
      </c>
      <c r="AK244" s="20">
        <f t="shared" ref="AK244:AK266" si="196">AJ244*D244</f>
        <v>138.38300000000001</v>
      </c>
      <c r="AL244" s="24">
        <v>0</v>
      </c>
      <c r="AM244" s="20"/>
      <c r="AN244" s="61">
        <f t="shared" si="148"/>
        <v>138.38300000000001</v>
      </c>
      <c r="AO244" s="61" t="str">
        <f t="shared" si="149"/>
        <v>0</v>
      </c>
      <c r="AP244" s="20">
        <v>0.02</v>
      </c>
      <c r="AQ244" s="20">
        <f t="shared" ref="AQ244:AQ266" si="197">AP244*D244</f>
        <v>39.538000000000004</v>
      </c>
      <c r="AR244" s="20"/>
      <c r="AS244" s="20"/>
      <c r="AT244" s="61">
        <f t="shared" si="150"/>
        <v>39.538000000000004</v>
      </c>
      <c r="AU244" s="61" t="str">
        <f t="shared" si="151"/>
        <v>0</v>
      </c>
      <c r="AV244" s="20">
        <v>0.12</v>
      </c>
      <c r="AW244" s="20">
        <f t="shared" ref="AW244:AW266" si="198">D244*AV244</f>
        <v>237.22800000000001</v>
      </c>
      <c r="AX244" s="24" t="e">
        <f t="shared" ref="AX244:AX266" si="199">ROUND(AW244*$AX$427,5)</f>
        <v>#REF!</v>
      </c>
      <c r="AY244" s="24"/>
      <c r="AZ244" s="61" t="e">
        <f t="shared" ref="AZ244:AZ266" si="200">IF(AW244-AX244&gt;0,AW244-AX244,"0")</f>
        <v>#REF!</v>
      </c>
      <c r="BA244" s="61" t="e">
        <f t="shared" ref="BA244:BA266" si="201">IF(AW244-AX244&lt;0,AW244-AX244,"0")</f>
        <v>#REF!</v>
      </c>
      <c r="BB244" s="20">
        <v>0.15</v>
      </c>
      <c r="BC244" s="20">
        <f t="shared" ref="BC244:BC266" si="202">BB244*D244</f>
        <v>296.53500000000003</v>
      </c>
      <c r="BD244" s="20">
        <v>166.32</v>
      </c>
      <c r="BE244" s="20"/>
      <c r="BF244" s="61">
        <f t="shared" si="152"/>
        <v>130.21500000000003</v>
      </c>
      <c r="BG244" s="61" t="str">
        <f t="shared" si="153"/>
        <v>0</v>
      </c>
      <c r="BH244" s="20"/>
      <c r="BI244" s="20"/>
      <c r="BJ244" s="20">
        <v>0</v>
      </c>
      <c r="BK244" s="20"/>
      <c r="BL244" s="61" t="str">
        <f t="shared" si="154"/>
        <v>0</v>
      </c>
      <c r="BM244" s="61" t="str">
        <f t="shared" si="155"/>
        <v>0</v>
      </c>
      <c r="BN244" s="20">
        <v>0.87</v>
      </c>
      <c r="BO244" s="20">
        <f t="shared" ref="BO244:BO266" si="203">BN244*D244</f>
        <v>1719.903</v>
      </c>
      <c r="BP244" s="20">
        <f t="shared" si="182"/>
        <v>130.21500000000003</v>
      </c>
      <c r="BQ244" s="20">
        <f t="shared" si="177"/>
        <v>1850.1179999999999</v>
      </c>
      <c r="BR244" s="20"/>
      <c r="BS244" s="20">
        <f t="shared" si="178"/>
        <v>1850.1179999999999</v>
      </c>
      <c r="BT244" s="61">
        <f t="shared" si="181"/>
        <v>0</v>
      </c>
      <c r="BU244" s="61">
        <f t="shared" si="183"/>
        <v>1850.1179999999999</v>
      </c>
      <c r="BV244" s="61" t="str">
        <f>IF(BS244-BT244&lt;0,BS244-BT244,"0")</f>
        <v>0</v>
      </c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61" t="str">
        <f t="shared" si="156"/>
        <v>0</v>
      </c>
      <c r="CL244" s="61" t="str">
        <f t="shared" si="157"/>
        <v>0</v>
      </c>
      <c r="CM244" s="20"/>
      <c r="CN244" s="20"/>
      <c r="CO244" s="20"/>
      <c r="CP244" s="20"/>
      <c r="CQ244" s="61" t="str">
        <f t="shared" si="158"/>
        <v>0</v>
      </c>
      <c r="CR244" s="24">
        <f t="shared" ref="CR244:CR266" si="204">F244+L244+R244+X244+AD244+AJ244+AP244+AV244+BB244+BH244+BN244+CG244+CM244</f>
        <v>2.0499999999999998</v>
      </c>
      <c r="CS244" s="24">
        <v>2.87</v>
      </c>
      <c r="CT244" s="71">
        <f t="shared" ref="CT244:CT266" si="205">CS244/CR244*100-100</f>
        <v>40</v>
      </c>
    </row>
    <row r="245" spans="1:100" ht="25.5" x14ac:dyDescent="0.25">
      <c r="A245" s="14">
        <v>2</v>
      </c>
      <c r="B245" s="15" t="s">
        <v>247</v>
      </c>
      <c r="C245" s="16">
        <v>4</v>
      </c>
      <c r="D245" s="21">
        <v>2020.62</v>
      </c>
      <c r="E245" s="21"/>
      <c r="F245" s="18">
        <v>0.03</v>
      </c>
      <c r="G245" s="18">
        <f t="shared" si="189"/>
        <v>60.618599999999994</v>
      </c>
      <c r="H245" s="18"/>
      <c r="I245" s="18"/>
      <c r="J245" s="61">
        <f t="shared" si="185"/>
        <v>60.618599999999994</v>
      </c>
      <c r="K245" s="61" t="str">
        <f t="shared" si="186"/>
        <v>0</v>
      </c>
      <c r="L245" s="18">
        <v>0.04</v>
      </c>
      <c r="M245" s="18">
        <f t="shared" si="190"/>
        <v>80.824799999999996</v>
      </c>
      <c r="N245" s="18">
        <v>0.04</v>
      </c>
      <c r="O245" s="18"/>
      <c r="P245" s="61">
        <f t="shared" si="140"/>
        <v>80.78479999999999</v>
      </c>
      <c r="Q245" s="61" t="str">
        <f t="shared" si="141"/>
        <v>0</v>
      </c>
      <c r="R245" s="20">
        <v>0.28000000000000003</v>
      </c>
      <c r="S245" s="20">
        <f t="shared" si="191"/>
        <v>565.77359999999999</v>
      </c>
      <c r="T245" s="24" t="e">
        <f t="shared" si="192"/>
        <v>#REF!</v>
      </c>
      <c r="U245" s="24"/>
      <c r="V245" s="61" t="e">
        <f t="shared" si="142"/>
        <v>#REF!</v>
      </c>
      <c r="W245" s="61" t="e">
        <f t="shared" si="143"/>
        <v>#REF!</v>
      </c>
      <c r="X245" s="53">
        <v>0.01</v>
      </c>
      <c r="Y245" s="20">
        <f t="shared" si="193"/>
        <v>20.206199999999999</v>
      </c>
      <c r="Z245" s="20"/>
      <c r="AA245" s="20"/>
      <c r="AB245" s="61">
        <f t="shared" si="144"/>
        <v>20.206199999999999</v>
      </c>
      <c r="AC245" s="61" t="str">
        <f t="shared" si="145"/>
        <v>0</v>
      </c>
      <c r="AD245" s="20">
        <v>0.32</v>
      </c>
      <c r="AE245" s="20">
        <f t="shared" si="194"/>
        <v>646.59839999999997</v>
      </c>
      <c r="AF245" s="24" t="e">
        <f t="shared" si="195"/>
        <v>#REF!</v>
      </c>
      <c r="AG245" s="24"/>
      <c r="AH245" s="61" t="e">
        <f t="shared" si="146"/>
        <v>#REF!</v>
      </c>
      <c r="AI245" s="61" t="e">
        <f t="shared" si="147"/>
        <v>#REF!</v>
      </c>
      <c r="AJ245" s="20">
        <v>0.05</v>
      </c>
      <c r="AK245" s="20">
        <f t="shared" si="196"/>
        <v>101.03100000000001</v>
      </c>
      <c r="AL245" s="24">
        <v>0</v>
      </c>
      <c r="AM245" s="20"/>
      <c r="AN245" s="61">
        <f t="shared" si="148"/>
        <v>101.03100000000001</v>
      </c>
      <c r="AO245" s="61" t="str">
        <f t="shared" si="149"/>
        <v>0</v>
      </c>
      <c r="AP245" s="20">
        <v>0.02</v>
      </c>
      <c r="AQ245" s="20">
        <f t="shared" si="197"/>
        <v>40.412399999999998</v>
      </c>
      <c r="AR245" s="20"/>
      <c r="AS245" s="20"/>
      <c r="AT245" s="61">
        <f t="shared" si="150"/>
        <v>40.412399999999998</v>
      </c>
      <c r="AU245" s="61" t="str">
        <f t="shared" si="151"/>
        <v>0</v>
      </c>
      <c r="AV245" s="20">
        <v>0.09</v>
      </c>
      <c r="AW245" s="20">
        <f t="shared" si="198"/>
        <v>181.85579999999999</v>
      </c>
      <c r="AX245" s="24" t="e">
        <f t="shared" si="199"/>
        <v>#REF!</v>
      </c>
      <c r="AY245" s="24"/>
      <c r="AZ245" s="61" t="e">
        <f t="shared" si="200"/>
        <v>#REF!</v>
      </c>
      <c r="BA245" s="61" t="e">
        <f t="shared" si="201"/>
        <v>#REF!</v>
      </c>
      <c r="BB245" s="20">
        <v>0.12</v>
      </c>
      <c r="BC245" s="20">
        <f t="shared" si="202"/>
        <v>242.47439999999997</v>
      </c>
      <c r="BD245" s="20">
        <v>67.2</v>
      </c>
      <c r="BE245" s="20"/>
      <c r="BF245" s="61">
        <f t="shared" si="152"/>
        <v>175.27439999999996</v>
      </c>
      <c r="BG245" s="61" t="str">
        <f t="shared" si="153"/>
        <v>0</v>
      </c>
      <c r="BH245" s="20"/>
      <c r="BI245" s="20"/>
      <c r="BJ245" s="20">
        <v>0</v>
      </c>
      <c r="BK245" s="20"/>
      <c r="BL245" s="61" t="str">
        <f t="shared" si="154"/>
        <v>0</v>
      </c>
      <c r="BM245" s="61" t="str">
        <f t="shared" si="155"/>
        <v>0</v>
      </c>
      <c r="BN245" s="20">
        <v>0.9</v>
      </c>
      <c r="BO245" s="20">
        <f t="shared" si="203"/>
        <v>1818.558</v>
      </c>
      <c r="BP245" s="20">
        <f t="shared" si="182"/>
        <v>175.27439999999996</v>
      </c>
      <c r="BQ245" s="20">
        <f t="shared" si="177"/>
        <v>1993.8324</v>
      </c>
      <c r="BR245" s="20"/>
      <c r="BS245" s="20">
        <f t="shared" si="178"/>
        <v>1993.8324</v>
      </c>
      <c r="BT245" s="61">
        <f t="shared" si="181"/>
        <v>21.94</v>
      </c>
      <c r="BU245" s="61">
        <f t="shared" si="183"/>
        <v>1971.8924</v>
      </c>
      <c r="BV245" s="61" t="str">
        <f t="shared" si="184"/>
        <v>0</v>
      </c>
      <c r="BW245" s="20"/>
      <c r="BX245" s="20"/>
      <c r="BY245" s="20"/>
      <c r="BZ245" s="20">
        <v>21.94</v>
      </c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61" t="str">
        <f t="shared" si="156"/>
        <v>0</v>
      </c>
      <c r="CL245" s="61" t="str">
        <f t="shared" si="157"/>
        <v>0</v>
      </c>
      <c r="CM245" s="20"/>
      <c r="CN245" s="20"/>
      <c r="CO245" s="20"/>
      <c r="CP245" s="20"/>
      <c r="CQ245" s="61" t="str">
        <f t="shared" si="158"/>
        <v>0</v>
      </c>
      <c r="CR245" s="24">
        <f t="shared" si="204"/>
        <v>1.86</v>
      </c>
      <c r="CS245" s="24">
        <v>2.96</v>
      </c>
      <c r="CT245" s="71">
        <f t="shared" si="205"/>
        <v>59.139784946236546</v>
      </c>
    </row>
    <row r="246" spans="1:100" ht="15.75" x14ac:dyDescent="0.25">
      <c r="A246" s="14">
        <v>3</v>
      </c>
      <c r="B246" s="15" t="s">
        <v>248</v>
      </c>
      <c r="C246" s="16">
        <v>4</v>
      </c>
      <c r="D246" s="21">
        <v>2356.5500000000002</v>
      </c>
      <c r="E246" s="21"/>
      <c r="F246" s="18">
        <v>0.03</v>
      </c>
      <c r="G246" s="18">
        <f t="shared" si="189"/>
        <v>70.6965</v>
      </c>
      <c r="H246" s="18"/>
      <c r="I246" s="18"/>
      <c r="J246" s="61">
        <f t="shared" si="185"/>
        <v>70.6965</v>
      </c>
      <c r="K246" s="61" t="str">
        <f t="shared" si="186"/>
        <v>0</v>
      </c>
      <c r="L246" s="18">
        <v>0.04</v>
      </c>
      <c r="M246" s="18">
        <f t="shared" si="190"/>
        <v>94.262000000000015</v>
      </c>
      <c r="N246" s="18">
        <v>0.04</v>
      </c>
      <c r="O246" s="18"/>
      <c r="P246" s="61">
        <f t="shared" si="140"/>
        <v>94.222000000000008</v>
      </c>
      <c r="Q246" s="61" t="str">
        <f t="shared" si="141"/>
        <v>0</v>
      </c>
      <c r="R246" s="20">
        <v>0.18</v>
      </c>
      <c r="S246" s="20">
        <f t="shared" si="191"/>
        <v>424.17900000000003</v>
      </c>
      <c r="T246" s="24" t="e">
        <f t="shared" si="192"/>
        <v>#REF!</v>
      </c>
      <c r="U246" s="24"/>
      <c r="V246" s="61" t="e">
        <f t="shared" si="142"/>
        <v>#REF!</v>
      </c>
      <c r="W246" s="61" t="e">
        <f t="shared" si="143"/>
        <v>#REF!</v>
      </c>
      <c r="X246" s="53">
        <v>0.01</v>
      </c>
      <c r="Y246" s="20">
        <f t="shared" si="193"/>
        <v>23.565500000000004</v>
      </c>
      <c r="Z246" s="20"/>
      <c r="AA246" s="20"/>
      <c r="AB246" s="61">
        <f t="shared" si="144"/>
        <v>23.565500000000004</v>
      </c>
      <c r="AC246" s="61" t="str">
        <f t="shared" si="145"/>
        <v>0</v>
      </c>
      <c r="AD246" s="20">
        <v>0.27</v>
      </c>
      <c r="AE246" s="20">
        <f t="shared" si="194"/>
        <v>636.26850000000013</v>
      </c>
      <c r="AF246" s="24" t="e">
        <f t="shared" si="195"/>
        <v>#REF!</v>
      </c>
      <c r="AG246" s="24"/>
      <c r="AH246" s="61" t="e">
        <f t="shared" si="146"/>
        <v>#REF!</v>
      </c>
      <c r="AI246" s="61" t="e">
        <f t="shared" si="147"/>
        <v>#REF!</v>
      </c>
      <c r="AJ246" s="20"/>
      <c r="AK246" s="20">
        <f t="shared" si="196"/>
        <v>0</v>
      </c>
      <c r="AL246" s="24">
        <v>0</v>
      </c>
      <c r="AM246" s="20"/>
      <c r="AN246" s="61" t="str">
        <f t="shared" si="148"/>
        <v>0</v>
      </c>
      <c r="AO246" s="61" t="str">
        <f t="shared" si="149"/>
        <v>0</v>
      </c>
      <c r="AP246" s="20">
        <v>0.01</v>
      </c>
      <c r="AQ246" s="20">
        <f t="shared" si="197"/>
        <v>23.565500000000004</v>
      </c>
      <c r="AR246" s="20"/>
      <c r="AS246" s="20"/>
      <c r="AT246" s="61">
        <f t="shared" si="150"/>
        <v>23.565500000000004</v>
      </c>
      <c r="AU246" s="61" t="str">
        <f t="shared" si="151"/>
        <v>0</v>
      </c>
      <c r="AV246" s="20">
        <v>0.03</v>
      </c>
      <c r="AW246" s="20">
        <f t="shared" si="198"/>
        <v>70.6965</v>
      </c>
      <c r="AX246" s="24" t="e">
        <f t="shared" si="199"/>
        <v>#REF!</v>
      </c>
      <c r="AY246" s="24"/>
      <c r="AZ246" s="61" t="e">
        <f t="shared" si="200"/>
        <v>#REF!</v>
      </c>
      <c r="BA246" s="61" t="e">
        <f t="shared" si="201"/>
        <v>#REF!</v>
      </c>
      <c r="BB246" s="20">
        <v>0.17</v>
      </c>
      <c r="BC246" s="20">
        <f t="shared" si="202"/>
        <v>400.61350000000004</v>
      </c>
      <c r="BD246" s="20">
        <v>443.52000000000004</v>
      </c>
      <c r="BE246" s="20"/>
      <c r="BF246" s="61" t="str">
        <f t="shared" si="152"/>
        <v>0</v>
      </c>
      <c r="BG246" s="61">
        <f t="shared" si="153"/>
        <v>-42.906499999999994</v>
      </c>
      <c r="BH246" s="20"/>
      <c r="BI246" s="20"/>
      <c r="BJ246" s="20">
        <v>0</v>
      </c>
      <c r="BK246" s="20"/>
      <c r="BL246" s="61" t="str">
        <f t="shared" si="154"/>
        <v>0</v>
      </c>
      <c r="BM246" s="61" t="str">
        <f t="shared" si="155"/>
        <v>0</v>
      </c>
      <c r="BN246" s="20">
        <v>1.0900000000000001</v>
      </c>
      <c r="BO246" s="20">
        <f t="shared" si="203"/>
        <v>2568.6395000000002</v>
      </c>
      <c r="BP246" s="20">
        <f t="shared" si="182"/>
        <v>-42.906499999999994</v>
      </c>
      <c r="BQ246" s="20">
        <f t="shared" si="177"/>
        <v>2525.7330000000002</v>
      </c>
      <c r="BR246" s="20"/>
      <c r="BS246" s="20">
        <f t="shared" si="178"/>
        <v>2525.7330000000002</v>
      </c>
      <c r="BT246" s="61">
        <f t="shared" si="181"/>
        <v>0</v>
      </c>
      <c r="BU246" s="61">
        <f t="shared" si="183"/>
        <v>2525.7330000000002</v>
      </c>
      <c r="BV246" s="61" t="str">
        <f t="shared" si="184"/>
        <v>0</v>
      </c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61" t="str">
        <f t="shared" si="156"/>
        <v>0</v>
      </c>
      <c r="CL246" s="61" t="str">
        <f t="shared" si="157"/>
        <v>0</v>
      </c>
      <c r="CM246" s="20"/>
      <c r="CN246" s="20"/>
      <c r="CO246" s="20"/>
      <c r="CP246" s="20"/>
      <c r="CQ246" s="61" t="str">
        <f t="shared" si="158"/>
        <v>0</v>
      </c>
      <c r="CR246" s="24">
        <f t="shared" si="204"/>
        <v>1.83</v>
      </c>
      <c r="CS246" s="24">
        <v>2.46</v>
      </c>
      <c r="CT246" s="71">
        <f t="shared" si="205"/>
        <v>34.426229508196712</v>
      </c>
    </row>
    <row r="247" spans="1:100" ht="25.5" x14ac:dyDescent="0.25">
      <c r="A247" s="14">
        <v>4</v>
      </c>
      <c r="B247" s="15" t="s">
        <v>249</v>
      </c>
      <c r="C247" s="16">
        <v>4</v>
      </c>
      <c r="D247" s="21">
        <v>2191.0100000000002</v>
      </c>
      <c r="E247" s="21"/>
      <c r="F247" s="18">
        <v>0.01</v>
      </c>
      <c r="G247" s="18">
        <f t="shared" si="189"/>
        <v>21.910100000000003</v>
      </c>
      <c r="H247" s="18"/>
      <c r="I247" s="18"/>
      <c r="J247" s="61">
        <f t="shared" si="185"/>
        <v>21.910100000000003</v>
      </c>
      <c r="K247" s="61" t="str">
        <f t="shared" si="186"/>
        <v>0</v>
      </c>
      <c r="L247" s="18">
        <v>0.01</v>
      </c>
      <c r="M247" s="18">
        <f t="shared" si="190"/>
        <v>21.910100000000003</v>
      </c>
      <c r="N247" s="18">
        <v>0.01</v>
      </c>
      <c r="O247" s="18"/>
      <c r="P247" s="61">
        <f t="shared" si="140"/>
        <v>21.900100000000002</v>
      </c>
      <c r="Q247" s="61" t="str">
        <f t="shared" si="141"/>
        <v>0</v>
      </c>
      <c r="R247" s="20">
        <v>0.46</v>
      </c>
      <c r="S247" s="20">
        <f t="shared" si="191"/>
        <v>1007.8646000000001</v>
      </c>
      <c r="T247" s="24" t="e">
        <f t="shared" si="192"/>
        <v>#REF!</v>
      </c>
      <c r="U247" s="24"/>
      <c r="V247" s="61" t="e">
        <f t="shared" si="142"/>
        <v>#REF!</v>
      </c>
      <c r="W247" s="61" t="e">
        <f t="shared" si="143"/>
        <v>#REF!</v>
      </c>
      <c r="X247" s="53">
        <v>0.01</v>
      </c>
      <c r="Y247" s="20">
        <f t="shared" si="193"/>
        <v>21.910100000000003</v>
      </c>
      <c r="Z247" s="20"/>
      <c r="AA247" s="20"/>
      <c r="AB247" s="61">
        <f t="shared" si="144"/>
        <v>21.910100000000003</v>
      </c>
      <c r="AC247" s="61" t="str">
        <f t="shared" si="145"/>
        <v>0</v>
      </c>
      <c r="AD247" s="20">
        <v>0.36</v>
      </c>
      <c r="AE247" s="20">
        <f t="shared" si="194"/>
        <v>788.7636</v>
      </c>
      <c r="AF247" s="24" t="e">
        <f t="shared" si="195"/>
        <v>#REF!</v>
      </c>
      <c r="AG247" s="24"/>
      <c r="AH247" s="61" t="e">
        <f t="shared" si="146"/>
        <v>#REF!</v>
      </c>
      <c r="AI247" s="61" t="e">
        <f t="shared" si="147"/>
        <v>#REF!</v>
      </c>
      <c r="AJ247" s="20">
        <v>0.09</v>
      </c>
      <c r="AK247" s="20">
        <f t="shared" si="196"/>
        <v>197.1909</v>
      </c>
      <c r="AL247" s="24">
        <v>0</v>
      </c>
      <c r="AM247" s="20"/>
      <c r="AN247" s="61">
        <f t="shared" si="148"/>
        <v>197.1909</v>
      </c>
      <c r="AO247" s="61" t="str">
        <f t="shared" si="149"/>
        <v>0</v>
      </c>
      <c r="AP247" s="20">
        <v>0.01</v>
      </c>
      <c r="AQ247" s="20">
        <f t="shared" si="197"/>
        <v>21.910100000000003</v>
      </c>
      <c r="AR247" s="20"/>
      <c r="AS247" s="20"/>
      <c r="AT247" s="61">
        <f t="shared" si="150"/>
        <v>21.910100000000003</v>
      </c>
      <c r="AU247" s="61" t="str">
        <f t="shared" si="151"/>
        <v>0</v>
      </c>
      <c r="AV247" s="20">
        <v>0.03</v>
      </c>
      <c r="AW247" s="20">
        <f t="shared" si="198"/>
        <v>65.7303</v>
      </c>
      <c r="AX247" s="24" t="e">
        <f t="shared" si="199"/>
        <v>#REF!</v>
      </c>
      <c r="AY247" s="24"/>
      <c r="AZ247" s="61" t="e">
        <f t="shared" si="200"/>
        <v>#REF!</v>
      </c>
      <c r="BA247" s="61" t="e">
        <f t="shared" si="201"/>
        <v>#REF!</v>
      </c>
      <c r="BB247" s="20">
        <v>0.55000000000000004</v>
      </c>
      <c r="BC247" s="20">
        <f t="shared" si="202"/>
        <v>1205.0555000000002</v>
      </c>
      <c r="BD247" s="20">
        <v>2899.68</v>
      </c>
      <c r="BE247" s="20"/>
      <c r="BF247" s="61" t="str">
        <f t="shared" si="152"/>
        <v>0</v>
      </c>
      <c r="BG247" s="61">
        <f t="shared" si="153"/>
        <v>-1694.6244999999997</v>
      </c>
      <c r="BH247" s="20"/>
      <c r="BI247" s="20"/>
      <c r="BJ247" s="20">
        <v>0</v>
      </c>
      <c r="BK247" s="20"/>
      <c r="BL247" s="61" t="str">
        <f t="shared" si="154"/>
        <v>0</v>
      </c>
      <c r="BM247" s="61" t="str">
        <f t="shared" si="155"/>
        <v>0</v>
      </c>
      <c r="BN247" s="20">
        <v>0.52</v>
      </c>
      <c r="BO247" s="20">
        <f t="shared" si="203"/>
        <v>1139.3252000000002</v>
      </c>
      <c r="BP247" s="20">
        <f t="shared" si="182"/>
        <v>-1694.6244999999997</v>
      </c>
      <c r="BQ247" s="20">
        <f t="shared" si="177"/>
        <v>-555.29929999999945</v>
      </c>
      <c r="BR247" s="20"/>
      <c r="BS247" s="20">
        <f t="shared" si="178"/>
        <v>-555.29929999999945</v>
      </c>
      <c r="BT247" s="61">
        <f t="shared" si="181"/>
        <v>0</v>
      </c>
      <c r="BU247" s="61" t="str">
        <f t="shared" si="183"/>
        <v>0</v>
      </c>
      <c r="BV247" s="61">
        <f t="shared" si="184"/>
        <v>-555.29929999999945</v>
      </c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61" t="str">
        <f t="shared" si="156"/>
        <v>0</v>
      </c>
      <c r="CL247" s="61" t="str">
        <f t="shared" si="157"/>
        <v>0</v>
      </c>
      <c r="CM247" s="20"/>
      <c r="CN247" s="20"/>
      <c r="CO247" s="20"/>
      <c r="CP247" s="20"/>
      <c r="CQ247" s="61" t="str">
        <f t="shared" si="158"/>
        <v>0</v>
      </c>
      <c r="CR247" s="24">
        <f t="shared" si="204"/>
        <v>2.0500000000000003</v>
      </c>
      <c r="CS247" s="24">
        <v>4.01</v>
      </c>
      <c r="CT247" s="71">
        <f t="shared" si="205"/>
        <v>95.609756097560961</v>
      </c>
    </row>
    <row r="248" spans="1:100" ht="15.75" x14ac:dyDescent="0.25">
      <c r="A248" s="14">
        <v>5</v>
      </c>
      <c r="B248" s="15" t="s">
        <v>250</v>
      </c>
      <c r="C248" s="16">
        <v>4</v>
      </c>
      <c r="D248" s="21">
        <v>1944.53</v>
      </c>
      <c r="E248" s="21"/>
      <c r="F248" s="18">
        <v>0.04</v>
      </c>
      <c r="G248" s="18">
        <f t="shared" si="189"/>
        <v>77.781199999999998</v>
      </c>
      <c r="H248" s="18"/>
      <c r="I248" s="18"/>
      <c r="J248" s="61">
        <f t="shared" si="185"/>
        <v>77.781199999999998</v>
      </c>
      <c r="K248" s="61" t="str">
        <f t="shared" si="186"/>
        <v>0</v>
      </c>
      <c r="L248" s="18">
        <v>0.05</v>
      </c>
      <c r="M248" s="18">
        <f t="shared" si="190"/>
        <v>97.226500000000001</v>
      </c>
      <c r="N248" s="18">
        <v>0.05</v>
      </c>
      <c r="O248" s="18"/>
      <c r="P248" s="61">
        <f t="shared" si="140"/>
        <v>97.176500000000004</v>
      </c>
      <c r="Q248" s="61" t="str">
        <f t="shared" si="141"/>
        <v>0</v>
      </c>
      <c r="R248" s="20">
        <v>0.41</v>
      </c>
      <c r="S248" s="20">
        <f t="shared" si="191"/>
        <v>797.25729999999999</v>
      </c>
      <c r="T248" s="24" t="e">
        <f t="shared" si="192"/>
        <v>#REF!</v>
      </c>
      <c r="U248" s="24"/>
      <c r="V248" s="61" t="e">
        <f t="shared" si="142"/>
        <v>#REF!</v>
      </c>
      <c r="W248" s="61" t="e">
        <f t="shared" si="143"/>
        <v>#REF!</v>
      </c>
      <c r="X248" s="53">
        <v>0.01</v>
      </c>
      <c r="Y248" s="20">
        <f t="shared" si="193"/>
        <v>19.4453</v>
      </c>
      <c r="Z248" s="20"/>
      <c r="AA248" s="20"/>
      <c r="AB248" s="61">
        <f t="shared" si="144"/>
        <v>19.4453</v>
      </c>
      <c r="AC248" s="61" t="str">
        <f t="shared" si="145"/>
        <v>0</v>
      </c>
      <c r="AD248" s="20">
        <v>0.28999999999999998</v>
      </c>
      <c r="AE248" s="20">
        <f t="shared" si="194"/>
        <v>563.91369999999995</v>
      </c>
      <c r="AF248" s="24" t="e">
        <f t="shared" si="195"/>
        <v>#REF!</v>
      </c>
      <c r="AG248" s="24"/>
      <c r="AH248" s="61" t="e">
        <f t="shared" si="146"/>
        <v>#REF!</v>
      </c>
      <c r="AI248" s="61" t="e">
        <f t="shared" si="147"/>
        <v>#REF!</v>
      </c>
      <c r="AJ248" s="20">
        <v>0.05</v>
      </c>
      <c r="AK248" s="20">
        <f t="shared" si="196"/>
        <v>97.226500000000001</v>
      </c>
      <c r="AL248" s="24">
        <v>0</v>
      </c>
      <c r="AM248" s="20"/>
      <c r="AN248" s="61">
        <f t="shared" si="148"/>
        <v>97.226500000000001</v>
      </c>
      <c r="AO248" s="61" t="str">
        <f t="shared" si="149"/>
        <v>0</v>
      </c>
      <c r="AP248" s="20">
        <v>0.01</v>
      </c>
      <c r="AQ248" s="20">
        <f t="shared" si="197"/>
        <v>19.4453</v>
      </c>
      <c r="AR248" s="20"/>
      <c r="AS248" s="20"/>
      <c r="AT248" s="61">
        <f t="shared" si="150"/>
        <v>19.4453</v>
      </c>
      <c r="AU248" s="61" t="str">
        <f t="shared" si="151"/>
        <v>0</v>
      </c>
      <c r="AV248" s="20">
        <v>0.02</v>
      </c>
      <c r="AW248" s="20">
        <f t="shared" si="198"/>
        <v>38.890599999999999</v>
      </c>
      <c r="AX248" s="24" t="e">
        <f t="shared" si="199"/>
        <v>#REF!</v>
      </c>
      <c r="AY248" s="24"/>
      <c r="AZ248" s="61" t="e">
        <f t="shared" si="200"/>
        <v>#REF!</v>
      </c>
      <c r="BA248" s="61" t="e">
        <f t="shared" si="201"/>
        <v>#REF!</v>
      </c>
      <c r="BB248" s="20">
        <v>0.12</v>
      </c>
      <c r="BC248" s="20">
        <f t="shared" si="202"/>
        <v>233.34359999999998</v>
      </c>
      <c r="BD248" s="20">
        <v>3.36</v>
      </c>
      <c r="BE248" s="20"/>
      <c r="BF248" s="61">
        <f t="shared" si="152"/>
        <v>229.98359999999997</v>
      </c>
      <c r="BG248" s="61" t="str">
        <f t="shared" si="153"/>
        <v>0</v>
      </c>
      <c r="BH248" s="20"/>
      <c r="BI248" s="20"/>
      <c r="BJ248" s="20">
        <v>0</v>
      </c>
      <c r="BK248" s="20"/>
      <c r="BL248" s="61" t="str">
        <f t="shared" si="154"/>
        <v>0</v>
      </c>
      <c r="BM248" s="61" t="str">
        <f t="shared" si="155"/>
        <v>0</v>
      </c>
      <c r="BN248" s="20">
        <v>1.01</v>
      </c>
      <c r="BO248" s="20">
        <f t="shared" si="203"/>
        <v>1963.9753000000001</v>
      </c>
      <c r="BP248" s="20">
        <f t="shared" si="182"/>
        <v>229.98359999999997</v>
      </c>
      <c r="BQ248" s="20">
        <f t="shared" si="177"/>
        <v>2193.9589000000001</v>
      </c>
      <c r="BR248" s="20"/>
      <c r="BS248" s="20">
        <f t="shared" si="178"/>
        <v>2193.9589000000001</v>
      </c>
      <c r="BT248" s="61">
        <f t="shared" si="181"/>
        <v>34.81</v>
      </c>
      <c r="BU248" s="61">
        <f t="shared" si="183"/>
        <v>2159.1489000000001</v>
      </c>
      <c r="BV248" s="61" t="str">
        <f t="shared" si="184"/>
        <v>0</v>
      </c>
      <c r="BW248" s="20"/>
      <c r="BX248" s="20"/>
      <c r="BY248" s="20"/>
      <c r="BZ248" s="20">
        <v>34.81</v>
      </c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61" t="str">
        <f t="shared" si="156"/>
        <v>0</v>
      </c>
      <c r="CL248" s="61" t="str">
        <f t="shared" si="157"/>
        <v>0</v>
      </c>
      <c r="CM248" s="20"/>
      <c r="CN248" s="20"/>
      <c r="CO248" s="20"/>
      <c r="CP248" s="20"/>
      <c r="CQ248" s="61" t="str">
        <f t="shared" si="158"/>
        <v>0</v>
      </c>
      <c r="CR248" s="24">
        <f t="shared" si="204"/>
        <v>2.0099999999999998</v>
      </c>
      <c r="CS248" s="24">
        <v>2.57</v>
      </c>
      <c r="CT248" s="71">
        <f t="shared" si="205"/>
        <v>27.860696517412947</v>
      </c>
    </row>
    <row r="249" spans="1:100" ht="15.75" x14ac:dyDescent="0.25">
      <c r="A249" s="14">
        <v>6</v>
      </c>
      <c r="B249" s="15" t="s">
        <v>251</v>
      </c>
      <c r="C249" s="16">
        <v>4</v>
      </c>
      <c r="D249" s="21">
        <v>2054.54</v>
      </c>
      <c r="E249" s="21"/>
      <c r="F249" s="18">
        <v>0.03</v>
      </c>
      <c r="G249" s="18">
        <f t="shared" si="189"/>
        <v>61.636199999999995</v>
      </c>
      <c r="H249" s="18"/>
      <c r="I249" s="18"/>
      <c r="J249" s="61">
        <f t="shared" si="185"/>
        <v>61.636199999999995</v>
      </c>
      <c r="K249" s="61" t="str">
        <f t="shared" si="186"/>
        <v>0</v>
      </c>
      <c r="L249" s="18">
        <v>0.03</v>
      </c>
      <c r="M249" s="18">
        <f t="shared" si="190"/>
        <v>61.636199999999995</v>
      </c>
      <c r="N249" s="18">
        <v>0.03</v>
      </c>
      <c r="O249" s="18"/>
      <c r="P249" s="61">
        <f t="shared" si="140"/>
        <v>61.606199999999994</v>
      </c>
      <c r="Q249" s="61" t="str">
        <f t="shared" si="141"/>
        <v>0</v>
      </c>
      <c r="R249" s="20">
        <v>0.16</v>
      </c>
      <c r="S249" s="20">
        <f t="shared" si="191"/>
        <v>328.72640000000001</v>
      </c>
      <c r="T249" s="24" t="e">
        <f t="shared" si="192"/>
        <v>#REF!</v>
      </c>
      <c r="U249" s="24"/>
      <c r="V249" s="61" t="e">
        <f t="shared" si="142"/>
        <v>#REF!</v>
      </c>
      <c r="W249" s="61" t="e">
        <f t="shared" si="143"/>
        <v>#REF!</v>
      </c>
      <c r="X249" s="53">
        <v>0.01</v>
      </c>
      <c r="Y249" s="20">
        <f t="shared" si="193"/>
        <v>20.545400000000001</v>
      </c>
      <c r="Z249" s="20"/>
      <c r="AA249" s="20"/>
      <c r="AB249" s="61">
        <f t="shared" si="144"/>
        <v>20.545400000000001</v>
      </c>
      <c r="AC249" s="61" t="str">
        <f t="shared" si="145"/>
        <v>0</v>
      </c>
      <c r="AD249" s="20">
        <v>0.25</v>
      </c>
      <c r="AE249" s="20">
        <f t="shared" si="194"/>
        <v>513.63499999999999</v>
      </c>
      <c r="AF249" s="24" t="e">
        <f t="shared" si="195"/>
        <v>#REF!</v>
      </c>
      <c r="AG249" s="24"/>
      <c r="AH249" s="61" t="e">
        <f t="shared" si="146"/>
        <v>#REF!</v>
      </c>
      <c r="AI249" s="61" t="e">
        <f t="shared" si="147"/>
        <v>#REF!</v>
      </c>
      <c r="AJ249" s="20">
        <v>0.02</v>
      </c>
      <c r="AK249" s="20">
        <f t="shared" si="196"/>
        <v>41.090800000000002</v>
      </c>
      <c r="AL249" s="24">
        <v>0</v>
      </c>
      <c r="AM249" s="20"/>
      <c r="AN249" s="61">
        <f t="shared" si="148"/>
        <v>41.090800000000002</v>
      </c>
      <c r="AO249" s="61" t="str">
        <f t="shared" si="149"/>
        <v>0</v>
      </c>
      <c r="AP249" s="20">
        <v>0.01</v>
      </c>
      <c r="AQ249" s="20">
        <f t="shared" si="197"/>
        <v>20.545400000000001</v>
      </c>
      <c r="AR249" s="20"/>
      <c r="AS249" s="20"/>
      <c r="AT249" s="61">
        <f t="shared" si="150"/>
        <v>20.545400000000001</v>
      </c>
      <c r="AU249" s="61" t="str">
        <f t="shared" si="151"/>
        <v>0</v>
      </c>
      <c r="AV249" s="20">
        <v>0.02</v>
      </c>
      <c r="AW249" s="20">
        <f t="shared" si="198"/>
        <v>41.090800000000002</v>
      </c>
      <c r="AX249" s="24" t="e">
        <f t="shared" si="199"/>
        <v>#REF!</v>
      </c>
      <c r="AY249" s="24"/>
      <c r="AZ249" s="61" t="e">
        <f t="shared" si="200"/>
        <v>#REF!</v>
      </c>
      <c r="BA249" s="61" t="e">
        <f t="shared" si="201"/>
        <v>#REF!</v>
      </c>
      <c r="BB249" s="20">
        <v>0.08</v>
      </c>
      <c r="BC249" s="20">
        <f t="shared" si="202"/>
        <v>164.36320000000001</v>
      </c>
      <c r="BD249" s="20">
        <v>53.760000000000005</v>
      </c>
      <c r="BE249" s="20"/>
      <c r="BF249" s="61">
        <f t="shared" si="152"/>
        <v>110.6032</v>
      </c>
      <c r="BG249" s="61" t="str">
        <f t="shared" si="153"/>
        <v>0</v>
      </c>
      <c r="BH249" s="20"/>
      <c r="BI249" s="20"/>
      <c r="BJ249" s="20">
        <v>0</v>
      </c>
      <c r="BK249" s="20"/>
      <c r="BL249" s="61" t="str">
        <f t="shared" si="154"/>
        <v>0</v>
      </c>
      <c r="BM249" s="61" t="str">
        <f t="shared" si="155"/>
        <v>0</v>
      </c>
      <c r="BN249" s="20">
        <v>1.1399999999999999</v>
      </c>
      <c r="BO249" s="20">
        <f t="shared" si="203"/>
        <v>2342.1755999999996</v>
      </c>
      <c r="BP249" s="20">
        <f t="shared" si="182"/>
        <v>110.6032</v>
      </c>
      <c r="BQ249" s="20">
        <f t="shared" si="177"/>
        <v>2452.7787999999996</v>
      </c>
      <c r="BR249" s="20"/>
      <c r="BS249" s="20">
        <f t="shared" si="178"/>
        <v>2452.7787999999996</v>
      </c>
      <c r="BT249" s="61">
        <f t="shared" si="181"/>
        <v>1582.5719999999999</v>
      </c>
      <c r="BU249" s="61">
        <f t="shared" si="183"/>
        <v>870.2067999999997</v>
      </c>
      <c r="BV249" s="61" t="str">
        <f t="shared" si="184"/>
        <v>0</v>
      </c>
      <c r="BW249" s="20"/>
      <c r="BX249" s="20"/>
      <c r="BY249" s="20"/>
      <c r="BZ249" s="20"/>
      <c r="CA249" s="20"/>
      <c r="CB249" s="20"/>
      <c r="CC249" s="20">
        <f>1318.81*1.2</f>
        <v>1582.5719999999999</v>
      </c>
      <c r="CD249" s="20"/>
      <c r="CE249" s="20"/>
      <c r="CF249" s="20"/>
      <c r="CG249" s="20"/>
      <c r="CH249" s="20"/>
      <c r="CI249" s="20"/>
      <c r="CJ249" s="20"/>
      <c r="CK249" s="61" t="str">
        <f t="shared" si="156"/>
        <v>0</v>
      </c>
      <c r="CL249" s="61" t="str">
        <f t="shared" si="157"/>
        <v>0</v>
      </c>
      <c r="CM249" s="20"/>
      <c r="CN249" s="20"/>
      <c r="CO249" s="20"/>
      <c r="CP249" s="20"/>
      <c r="CQ249" s="61" t="str">
        <f t="shared" si="158"/>
        <v>0</v>
      </c>
      <c r="CR249" s="24">
        <f t="shared" si="204"/>
        <v>1.75</v>
      </c>
      <c r="CS249" s="24">
        <v>2.31</v>
      </c>
      <c r="CT249" s="71">
        <f t="shared" si="205"/>
        <v>32</v>
      </c>
    </row>
    <row r="250" spans="1:100" ht="25.5" x14ac:dyDescent="0.25">
      <c r="A250" s="14">
        <v>7</v>
      </c>
      <c r="B250" s="15" t="s">
        <v>252</v>
      </c>
      <c r="C250" s="16">
        <v>4</v>
      </c>
      <c r="D250" s="21">
        <v>2184.0100000000002</v>
      </c>
      <c r="E250" s="21"/>
      <c r="F250" s="18">
        <v>0.01</v>
      </c>
      <c r="G250" s="18">
        <f t="shared" si="189"/>
        <v>21.840100000000003</v>
      </c>
      <c r="H250" s="18"/>
      <c r="I250" s="18"/>
      <c r="J250" s="61">
        <f t="shared" si="185"/>
        <v>21.840100000000003</v>
      </c>
      <c r="K250" s="61" t="str">
        <f t="shared" si="186"/>
        <v>0</v>
      </c>
      <c r="L250" s="18">
        <v>0.01</v>
      </c>
      <c r="M250" s="18">
        <f t="shared" si="190"/>
        <v>21.840100000000003</v>
      </c>
      <c r="N250" s="18">
        <v>0.01</v>
      </c>
      <c r="O250" s="18"/>
      <c r="P250" s="61">
        <f t="shared" si="140"/>
        <v>21.830100000000002</v>
      </c>
      <c r="Q250" s="61" t="str">
        <f t="shared" si="141"/>
        <v>0</v>
      </c>
      <c r="R250" s="20">
        <v>0.41</v>
      </c>
      <c r="S250" s="20">
        <f t="shared" si="191"/>
        <v>895.44410000000005</v>
      </c>
      <c r="T250" s="24" t="e">
        <f t="shared" si="192"/>
        <v>#REF!</v>
      </c>
      <c r="U250" s="24"/>
      <c r="V250" s="61" t="e">
        <f t="shared" si="142"/>
        <v>#REF!</v>
      </c>
      <c r="W250" s="61" t="e">
        <f t="shared" si="143"/>
        <v>#REF!</v>
      </c>
      <c r="X250" s="53">
        <v>0.01</v>
      </c>
      <c r="Y250" s="20">
        <f t="shared" si="193"/>
        <v>21.840100000000003</v>
      </c>
      <c r="Z250" s="20"/>
      <c r="AA250" s="20"/>
      <c r="AB250" s="61">
        <f t="shared" si="144"/>
        <v>21.840100000000003</v>
      </c>
      <c r="AC250" s="61" t="str">
        <f t="shared" si="145"/>
        <v>0</v>
      </c>
      <c r="AD250" s="20">
        <v>0.36</v>
      </c>
      <c r="AE250" s="20">
        <f t="shared" si="194"/>
        <v>786.24360000000001</v>
      </c>
      <c r="AF250" s="24" t="e">
        <f t="shared" si="195"/>
        <v>#REF!</v>
      </c>
      <c r="AG250" s="24"/>
      <c r="AH250" s="61" t="e">
        <f t="shared" si="146"/>
        <v>#REF!</v>
      </c>
      <c r="AI250" s="61" t="e">
        <f t="shared" si="147"/>
        <v>#REF!</v>
      </c>
      <c r="AJ250" s="20">
        <v>0.06</v>
      </c>
      <c r="AK250" s="20">
        <f t="shared" si="196"/>
        <v>131.04060000000001</v>
      </c>
      <c r="AL250" s="24">
        <v>0</v>
      </c>
      <c r="AM250" s="20"/>
      <c r="AN250" s="61">
        <f t="shared" si="148"/>
        <v>131.04060000000001</v>
      </c>
      <c r="AO250" s="61" t="str">
        <f t="shared" si="149"/>
        <v>0</v>
      </c>
      <c r="AP250" s="20">
        <v>0.02</v>
      </c>
      <c r="AQ250" s="20">
        <f t="shared" si="197"/>
        <v>43.680200000000006</v>
      </c>
      <c r="AR250" s="20"/>
      <c r="AS250" s="20"/>
      <c r="AT250" s="61">
        <f t="shared" si="150"/>
        <v>43.680200000000006</v>
      </c>
      <c r="AU250" s="61" t="str">
        <f t="shared" si="151"/>
        <v>0</v>
      </c>
      <c r="AV250" s="20">
        <v>0.03</v>
      </c>
      <c r="AW250" s="20">
        <f t="shared" si="198"/>
        <v>65.520300000000006</v>
      </c>
      <c r="AX250" s="24" t="e">
        <f t="shared" si="199"/>
        <v>#REF!</v>
      </c>
      <c r="AY250" s="24"/>
      <c r="AZ250" s="61" t="e">
        <f t="shared" si="200"/>
        <v>#REF!</v>
      </c>
      <c r="BA250" s="61" t="e">
        <f t="shared" si="201"/>
        <v>#REF!</v>
      </c>
      <c r="BB250" s="20">
        <v>7.0000000000000007E-2</v>
      </c>
      <c r="BC250" s="20">
        <f t="shared" si="202"/>
        <v>152.88070000000002</v>
      </c>
      <c r="BD250" s="20">
        <v>337.67999999999995</v>
      </c>
      <c r="BE250" s="20"/>
      <c r="BF250" s="61" t="str">
        <f t="shared" si="152"/>
        <v>0</v>
      </c>
      <c r="BG250" s="61">
        <f t="shared" si="153"/>
        <v>-184.79929999999993</v>
      </c>
      <c r="BH250" s="20"/>
      <c r="BI250" s="20"/>
      <c r="BJ250" s="20">
        <v>0</v>
      </c>
      <c r="BK250" s="20"/>
      <c r="BL250" s="61" t="str">
        <f t="shared" si="154"/>
        <v>0</v>
      </c>
      <c r="BM250" s="61" t="str">
        <f t="shared" si="155"/>
        <v>0</v>
      </c>
      <c r="BN250" s="20">
        <v>0.93</v>
      </c>
      <c r="BO250" s="20">
        <f t="shared" si="203"/>
        <v>2031.1293000000003</v>
      </c>
      <c r="BP250" s="20">
        <f t="shared" si="182"/>
        <v>-184.79929999999993</v>
      </c>
      <c r="BQ250" s="20">
        <f t="shared" si="177"/>
        <v>1846.3300000000004</v>
      </c>
      <c r="BR250" s="20"/>
      <c r="BS250" s="20">
        <f t="shared" si="178"/>
        <v>1846.3300000000004</v>
      </c>
      <c r="BT250" s="61">
        <f t="shared" si="181"/>
        <v>0</v>
      </c>
      <c r="BU250" s="61">
        <f t="shared" si="183"/>
        <v>1846.3300000000004</v>
      </c>
      <c r="BV250" s="61" t="str">
        <f t="shared" si="184"/>
        <v>0</v>
      </c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61" t="str">
        <f t="shared" si="156"/>
        <v>0</v>
      </c>
      <c r="CL250" s="61" t="str">
        <f t="shared" si="157"/>
        <v>0</v>
      </c>
      <c r="CM250" s="20"/>
      <c r="CN250" s="20"/>
      <c r="CO250" s="20"/>
      <c r="CP250" s="20"/>
      <c r="CQ250" s="61" t="str">
        <f t="shared" si="158"/>
        <v>0</v>
      </c>
      <c r="CR250" s="24">
        <f t="shared" si="204"/>
        <v>1.9100000000000001</v>
      </c>
      <c r="CS250" s="24">
        <v>2.64</v>
      </c>
      <c r="CT250" s="71">
        <f t="shared" si="205"/>
        <v>38.21989528795811</v>
      </c>
    </row>
    <row r="251" spans="1:100" ht="15.75" x14ac:dyDescent="0.25">
      <c r="A251" s="14">
        <v>8</v>
      </c>
      <c r="B251" s="15" t="s">
        <v>253</v>
      </c>
      <c r="C251" s="16">
        <v>4</v>
      </c>
      <c r="D251" s="21">
        <v>2514.48</v>
      </c>
      <c r="E251" s="21"/>
      <c r="F251" s="18">
        <v>0.06</v>
      </c>
      <c r="G251" s="18">
        <f t="shared" si="189"/>
        <v>150.86879999999999</v>
      </c>
      <c r="H251" s="18"/>
      <c r="I251" s="18"/>
      <c r="J251" s="61">
        <f t="shared" si="185"/>
        <v>150.86879999999999</v>
      </c>
      <c r="K251" s="61" t="str">
        <f t="shared" si="186"/>
        <v>0</v>
      </c>
      <c r="L251" s="18">
        <v>7.0000000000000007E-2</v>
      </c>
      <c r="M251" s="18">
        <f t="shared" si="190"/>
        <v>176.01360000000003</v>
      </c>
      <c r="N251" s="18">
        <v>7.0000000000000007E-2</v>
      </c>
      <c r="O251" s="18"/>
      <c r="P251" s="61">
        <f t="shared" si="140"/>
        <v>175.94360000000003</v>
      </c>
      <c r="Q251" s="61" t="str">
        <f t="shared" si="141"/>
        <v>0</v>
      </c>
      <c r="R251" s="20">
        <v>0.39</v>
      </c>
      <c r="S251" s="20">
        <f t="shared" si="191"/>
        <v>980.6472</v>
      </c>
      <c r="T251" s="24" t="e">
        <f t="shared" si="192"/>
        <v>#REF!</v>
      </c>
      <c r="U251" s="24"/>
      <c r="V251" s="61" t="e">
        <f t="shared" si="142"/>
        <v>#REF!</v>
      </c>
      <c r="W251" s="61" t="e">
        <f t="shared" si="143"/>
        <v>#REF!</v>
      </c>
      <c r="X251" s="53">
        <v>0.01</v>
      </c>
      <c r="Y251" s="20">
        <f t="shared" si="193"/>
        <v>25.1448</v>
      </c>
      <c r="Z251" s="20"/>
      <c r="AA251" s="20"/>
      <c r="AB251" s="61">
        <f t="shared" si="144"/>
        <v>25.1448</v>
      </c>
      <c r="AC251" s="61" t="str">
        <f t="shared" si="145"/>
        <v>0</v>
      </c>
      <c r="AD251" s="20">
        <v>0.41</v>
      </c>
      <c r="AE251" s="20">
        <f t="shared" si="194"/>
        <v>1030.9367999999999</v>
      </c>
      <c r="AF251" s="24" t="e">
        <f t="shared" si="195"/>
        <v>#REF!</v>
      </c>
      <c r="AG251" s="24"/>
      <c r="AH251" s="61" t="e">
        <f t="shared" si="146"/>
        <v>#REF!</v>
      </c>
      <c r="AI251" s="61" t="e">
        <f t="shared" si="147"/>
        <v>#REF!</v>
      </c>
      <c r="AJ251" s="20">
        <v>0.01</v>
      </c>
      <c r="AK251" s="20">
        <f t="shared" si="196"/>
        <v>25.1448</v>
      </c>
      <c r="AL251" s="24">
        <v>0</v>
      </c>
      <c r="AM251" s="20"/>
      <c r="AN251" s="61">
        <f t="shared" si="148"/>
        <v>25.1448</v>
      </c>
      <c r="AO251" s="61" t="str">
        <f t="shared" si="149"/>
        <v>0</v>
      </c>
      <c r="AP251" s="20">
        <v>0.01</v>
      </c>
      <c r="AQ251" s="20">
        <f t="shared" si="197"/>
        <v>25.1448</v>
      </c>
      <c r="AR251" s="20"/>
      <c r="AS251" s="20"/>
      <c r="AT251" s="61">
        <f t="shared" si="150"/>
        <v>25.1448</v>
      </c>
      <c r="AU251" s="61" t="str">
        <f t="shared" si="151"/>
        <v>0</v>
      </c>
      <c r="AV251" s="20">
        <v>0.04</v>
      </c>
      <c r="AW251" s="20">
        <f t="shared" si="198"/>
        <v>100.5792</v>
      </c>
      <c r="AX251" s="24" t="e">
        <f t="shared" si="199"/>
        <v>#REF!</v>
      </c>
      <c r="AY251" s="24"/>
      <c r="AZ251" s="61" t="e">
        <f t="shared" si="200"/>
        <v>#REF!</v>
      </c>
      <c r="BA251" s="61" t="e">
        <f t="shared" si="201"/>
        <v>#REF!</v>
      </c>
      <c r="BB251" s="20">
        <v>0.12</v>
      </c>
      <c r="BC251" s="20">
        <f t="shared" si="202"/>
        <v>301.73759999999999</v>
      </c>
      <c r="BD251" s="20">
        <v>504</v>
      </c>
      <c r="BE251" s="20"/>
      <c r="BF251" s="61" t="str">
        <f t="shared" si="152"/>
        <v>0</v>
      </c>
      <c r="BG251" s="61">
        <f t="shared" si="153"/>
        <v>-202.26240000000001</v>
      </c>
      <c r="BH251" s="20"/>
      <c r="BI251" s="20"/>
      <c r="BJ251" s="20">
        <v>0</v>
      </c>
      <c r="BK251" s="20"/>
      <c r="BL251" s="61" t="str">
        <f t="shared" si="154"/>
        <v>0</v>
      </c>
      <c r="BM251" s="61" t="str">
        <f t="shared" si="155"/>
        <v>0</v>
      </c>
      <c r="BN251" s="20">
        <v>0.89</v>
      </c>
      <c r="BO251" s="20">
        <f t="shared" si="203"/>
        <v>2237.8872000000001</v>
      </c>
      <c r="BP251" s="20">
        <f t="shared" si="182"/>
        <v>-202.26240000000001</v>
      </c>
      <c r="BQ251" s="20">
        <f t="shared" si="177"/>
        <v>2035.6248000000001</v>
      </c>
      <c r="BR251" s="20"/>
      <c r="BS251" s="20">
        <f t="shared" si="178"/>
        <v>2035.6248000000001</v>
      </c>
      <c r="BT251" s="61">
        <f t="shared" si="181"/>
        <v>0</v>
      </c>
      <c r="BU251" s="61">
        <f t="shared" si="183"/>
        <v>2035.6248000000001</v>
      </c>
      <c r="BV251" s="61" t="str">
        <f t="shared" si="184"/>
        <v>0</v>
      </c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61" t="str">
        <f t="shared" si="156"/>
        <v>0</v>
      </c>
      <c r="CL251" s="61" t="str">
        <f t="shared" si="157"/>
        <v>0</v>
      </c>
      <c r="CM251" s="20"/>
      <c r="CN251" s="20"/>
      <c r="CO251" s="20"/>
      <c r="CP251" s="20"/>
      <c r="CQ251" s="61" t="str">
        <f t="shared" si="158"/>
        <v>0</v>
      </c>
      <c r="CR251" s="24">
        <f t="shared" si="204"/>
        <v>2.0100000000000002</v>
      </c>
      <c r="CS251" s="24">
        <v>3.8</v>
      </c>
      <c r="CT251" s="71">
        <f t="shared" si="205"/>
        <v>89.054726368159152</v>
      </c>
    </row>
    <row r="252" spans="1:100" ht="15.75" x14ac:dyDescent="0.25">
      <c r="A252" s="14">
        <v>9</v>
      </c>
      <c r="B252" s="15" t="s">
        <v>254</v>
      </c>
      <c r="C252" s="16">
        <v>4</v>
      </c>
      <c r="D252" s="21">
        <v>1489.5</v>
      </c>
      <c r="E252" s="21"/>
      <c r="F252" s="18">
        <v>0.01</v>
      </c>
      <c r="G252" s="18">
        <f t="shared" si="189"/>
        <v>14.895</v>
      </c>
      <c r="H252" s="18"/>
      <c r="I252" s="18"/>
      <c r="J252" s="61">
        <f t="shared" si="185"/>
        <v>14.895</v>
      </c>
      <c r="K252" s="61" t="str">
        <f t="shared" si="186"/>
        <v>0</v>
      </c>
      <c r="L252" s="18">
        <v>0.01</v>
      </c>
      <c r="M252" s="18">
        <f t="shared" si="190"/>
        <v>14.895</v>
      </c>
      <c r="N252" s="18">
        <v>0.01</v>
      </c>
      <c r="O252" s="18"/>
      <c r="P252" s="61">
        <f t="shared" si="140"/>
        <v>14.885</v>
      </c>
      <c r="Q252" s="61" t="str">
        <f t="shared" si="141"/>
        <v>0</v>
      </c>
      <c r="R252" s="20">
        <v>0.46</v>
      </c>
      <c r="S252" s="20">
        <f t="shared" si="191"/>
        <v>685.17000000000007</v>
      </c>
      <c r="T252" s="24" t="e">
        <f t="shared" si="192"/>
        <v>#REF!</v>
      </c>
      <c r="U252" s="24"/>
      <c r="V252" s="61" t="e">
        <f t="shared" si="142"/>
        <v>#REF!</v>
      </c>
      <c r="W252" s="61" t="e">
        <f t="shared" si="143"/>
        <v>#REF!</v>
      </c>
      <c r="X252" s="53">
        <v>0.01</v>
      </c>
      <c r="Y252" s="20">
        <f t="shared" si="193"/>
        <v>14.895</v>
      </c>
      <c r="Z252" s="20"/>
      <c r="AA252" s="20"/>
      <c r="AB252" s="61">
        <f t="shared" si="144"/>
        <v>14.895</v>
      </c>
      <c r="AC252" s="61" t="str">
        <f t="shared" si="145"/>
        <v>0</v>
      </c>
      <c r="AD252" s="20">
        <v>0.37</v>
      </c>
      <c r="AE252" s="20">
        <f t="shared" si="194"/>
        <v>551.11500000000001</v>
      </c>
      <c r="AF252" s="24" t="e">
        <f t="shared" si="195"/>
        <v>#REF!</v>
      </c>
      <c r="AG252" s="24"/>
      <c r="AH252" s="61" t="e">
        <f t="shared" si="146"/>
        <v>#REF!</v>
      </c>
      <c r="AI252" s="61" t="e">
        <f t="shared" si="147"/>
        <v>#REF!</v>
      </c>
      <c r="AJ252" s="20">
        <v>7.0000000000000007E-2</v>
      </c>
      <c r="AK252" s="20">
        <f t="shared" si="196"/>
        <v>104.26500000000001</v>
      </c>
      <c r="AL252" s="24">
        <v>0</v>
      </c>
      <c r="AM252" s="20"/>
      <c r="AN252" s="61">
        <f t="shared" si="148"/>
        <v>104.26500000000001</v>
      </c>
      <c r="AO252" s="61" t="str">
        <f t="shared" si="149"/>
        <v>0</v>
      </c>
      <c r="AP252" s="20">
        <v>0.02</v>
      </c>
      <c r="AQ252" s="20">
        <f t="shared" si="197"/>
        <v>29.79</v>
      </c>
      <c r="AR252" s="20"/>
      <c r="AS252" s="20"/>
      <c r="AT252" s="61">
        <f t="shared" si="150"/>
        <v>29.79</v>
      </c>
      <c r="AU252" s="61" t="str">
        <f t="shared" si="151"/>
        <v>0</v>
      </c>
      <c r="AV252" s="20">
        <v>0.11</v>
      </c>
      <c r="AW252" s="20">
        <f t="shared" si="198"/>
        <v>163.845</v>
      </c>
      <c r="AX252" s="24" t="e">
        <f t="shared" si="199"/>
        <v>#REF!</v>
      </c>
      <c r="AY252" s="24"/>
      <c r="AZ252" s="61" t="e">
        <f t="shared" si="200"/>
        <v>#REF!</v>
      </c>
      <c r="BA252" s="61" t="e">
        <f t="shared" si="201"/>
        <v>#REF!</v>
      </c>
      <c r="BB252" s="20">
        <v>0.15</v>
      </c>
      <c r="BC252" s="20">
        <f t="shared" si="202"/>
        <v>223.42499999999998</v>
      </c>
      <c r="BD252" s="20">
        <v>320.87999999999994</v>
      </c>
      <c r="BE252" s="20"/>
      <c r="BF252" s="61" t="str">
        <f t="shared" si="152"/>
        <v>0</v>
      </c>
      <c r="BG252" s="61">
        <f t="shared" si="153"/>
        <v>-97.454999999999956</v>
      </c>
      <c r="BH252" s="20"/>
      <c r="BI252" s="20"/>
      <c r="BJ252" s="20">
        <v>0</v>
      </c>
      <c r="BK252" s="20"/>
      <c r="BL252" s="61" t="str">
        <f t="shared" si="154"/>
        <v>0</v>
      </c>
      <c r="BM252" s="61" t="str">
        <f t="shared" si="155"/>
        <v>0</v>
      </c>
      <c r="BN252" s="20">
        <v>0.92</v>
      </c>
      <c r="BO252" s="20">
        <f t="shared" si="203"/>
        <v>1370.3400000000001</v>
      </c>
      <c r="BP252" s="20">
        <f t="shared" si="182"/>
        <v>-97.454999999999956</v>
      </c>
      <c r="BQ252" s="20">
        <f t="shared" si="177"/>
        <v>1272.8850000000002</v>
      </c>
      <c r="BR252" s="20"/>
      <c r="BS252" s="20">
        <f t="shared" si="178"/>
        <v>1272.8850000000002</v>
      </c>
      <c r="BT252" s="61">
        <f t="shared" si="181"/>
        <v>0</v>
      </c>
      <c r="BU252" s="61">
        <f t="shared" si="183"/>
        <v>1272.8850000000002</v>
      </c>
      <c r="BV252" s="61" t="str">
        <f t="shared" si="184"/>
        <v>0</v>
      </c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61" t="str">
        <f t="shared" si="156"/>
        <v>0</v>
      </c>
      <c r="CL252" s="61" t="str">
        <f t="shared" si="157"/>
        <v>0</v>
      </c>
      <c r="CM252" s="20"/>
      <c r="CN252" s="20"/>
      <c r="CO252" s="20"/>
      <c r="CP252" s="20"/>
      <c r="CQ252" s="61" t="str">
        <f t="shared" si="158"/>
        <v>0</v>
      </c>
      <c r="CR252" s="24">
        <f t="shared" si="204"/>
        <v>2.1300000000000003</v>
      </c>
      <c r="CS252" s="24">
        <v>2.82</v>
      </c>
      <c r="CT252" s="71">
        <f t="shared" si="205"/>
        <v>32.394366197183075</v>
      </c>
    </row>
    <row r="253" spans="1:100" ht="15.75" x14ac:dyDescent="0.25">
      <c r="A253" s="14">
        <v>10</v>
      </c>
      <c r="B253" s="15" t="s">
        <v>255</v>
      </c>
      <c r="C253" s="16">
        <v>4</v>
      </c>
      <c r="D253" s="21">
        <v>2189.69</v>
      </c>
      <c r="E253" s="21"/>
      <c r="F253" s="18">
        <v>0.04</v>
      </c>
      <c r="G253" s="18">
        <f t="shared" si="189"/>
        <v>87.587600000000009</v>
      </c>
      <c r="H253" s="18"/>
      <c r="I253" s="18"/>
      <c r="J253" s="61">
        <f t="shared" si="185"/>
        <v>87.587600000000009</v>
      </c>
      <c r="K253" s="61" t="str">
        <f t="shared" si="186"/>
        <v>0</v>
      </c>
      <c r="L253" s="18">
        <v>0.05</v>
      </c>
      <c r="M253" s="18">
        <f t="shared" si="190"/>
        <v>109.48450000000001</v>
      </c>
      <c r="N253" s="18">
        <v>0.05</v>
      </c>
      <c r="O253" s="18"/>
      <c r="P253" s="61">
        <f t="shared" si="140"/>
        <v>109.43450000000001</v>
      </c>
      <c r="Q253" s="61" t="str">
        <f t="shared" si="141"/>
        <v>0</v>
      </c>
      <c r="R253" s="20">
        <v>0.4</v>
      </c>
      <c r="S253" s="20">
        <f t="shared" si="191"/>
        <v>875.87600000000009</v>
      </c>
      <c r="T253" s="24" t="e">
        <f t="shared" si="192"/>
        <v>#REF!</v>
      </c>
      <c r="U253" s="24"/>
      <c r="V253" s="61" t="e">
        <f t="shared" si="142"/>
        <v>#REF!</v>
      </c>
      <c r="W253" s="61" t="e">
        <f t="shared" si="143"/>
        <v>#REF!</v>
      </c>
      <c r="X253" s="53">
        <v>0.01</v>
      </c>
      <c r="Y253" s="20">
        <f t="shared" si="193"/>
        <v>21.896900000000002</v>
      </c>
      <c r="Z253" s="20">
        <f t="shared" ref="Z253:Z258" si="206">Y253*6</f>
        <v>131.38140000000001</v>
      </c>
      <c r="AA253" s="20"/>
      <c r="AB253" s="61" t="str">
        <f t="shared" si="144"/>
        <v>0</v>
      </c>
      <c r="AC253" s="61">
        <f t="shared" si="145"/>
        <v>-109.48450000000001</v>
      </c>
      <c r="AD253" s="20">
        <v>0.35</v>
      </c>
      <c r="AE253" s="20">
        <f t="shared" si="194"/>
        <v>766.39149999999995</v>
      </c>
      <c r="AF253" s="24" t="e">
        <f t="shared" si="195"/>
        <v>#REF!</v>
      </c>
      <c r="AG253" s="24"/>
      <c r="AH253" s="61" t="e">
        <f t="shared" si="146"/>
        <v>#REF!</v>
      </c>
      <c r="AI253" s="61" t="e">
        <f t="shared" si="147"/>
        <v>#REF!</v>
      </c>
      <c r="AJ253" s="20">
        <v>0.08</v>
      </c>
      <c r="AK253" s="20">
        <f t="shared" si="196"/>
        <v>175.17520000000002</v>
      </c>
      <c r="AL253" s="24">
        <v>0</v>
      </c>
      <c r="AM253" s="20"/>
      <c r="AN253" s="61">
        <f t="shared" si="148"/>
        <v>175.17520000000002</v>
      </c>
      <c r="AO253" s="61" t="str">
        <f t="shared" si="149"/>
        <v>0</v>
      </c>
      <c r="AP253" s="20">
        <v>0.01</v>
      </c>
      <c r="AQ253" s="20">
        <f t="shared" si="197"/>
        <v>21.896900000000002</v>
      </c>
      <c r="AR253" s="20"/>
      <c r="AS253" s="20"/>
      <c r="AT253" s="61">
        <f t="shared" si="150"/>
        <v>21.896900000000002</v>
      </c>
      <c r="AU253" s="61" t="str">
        <f t="shared" si="151"/>
        <v>0</v>
      </c>
      <c r="AV253" s="20">
        <v>0.11</v>
      </c>
      <c r="AW253" s="20">
        <f t="shared" si="198"/>
        <v>240.86590000000001</v>
      </c>
      <c r="AX253" s="24" t="e">
        <f t="shared" si="199"/>
        <v>#REF!</v>
      </c>
      <c r="AY253" s="24"/>
      <c r="AZ253" s="61" t="e">
        <f t="shared" si="200"/>
        <v>#REF!</v>
      </c>
      <c r="BA253" s="61" t="e">
        <f t="shared" si="201"/>
        <v>#REF!</v>
      </c>
      <c r="BB253" s="20">
        <v>0.21</v>
      </c>
      <c r="BC253" s="20">
        <f t="shared" si="202"/>
        <v>459.8349</v>
      </c>
      <c r="BD253" s="20">
        <v>530.88</v>
      </c>
      <c r="BE253" s="20"/>
      <c r="BF253" s="61" t="str">
        <f t="shared" si="152"/>
        <v>0</v>
      </c>
      <c r="BG253" s="61">
        <f t="shared" si="153"/>
        <v>-71.045099999999991</v>
      </c>
      <c r="BH253" s="20"/>
      <c r="BI253" s="20"/>
      <c r="BJ253" s="20">
        <v>0</v>
      </c>
      <c r="BK253" s="20"/>
      <c r="BL253" s="61" t="str">
        <f t="shared" si="154"/>
        <v>0</v>
      </c>
      <c r="BM253" s="61" t="str">
        <f t="shared" si="155"/>
        <v>0</v>
      </c>
      <c r="BN253" s="20">
        <v>0.76</v>
      </c>
      <c r="BO253" s="20">
        <f t="shared" si="203"/>
        <v>1664.1644000000001</v>
      </c>
      <c r="BP253" s="20">
        <f t="shared" si="182"/>
        <v>-71.045099999999991</v>
      </c>
      <c r="BQ253" s="20">
        <f t="shared" si="177"/>
        <v>1593.1193000000001</v>
      </c>
      <c r="BR253" s="20"/>
      <c r="BS253" s="20">
        <f t="shared" si="178"/>
        <v>1593.1193000000001</v>
      </c>
      <c r="BT253" s="61">
        <f t="shared" si="181"/>
        <v>0</v>
      </c>
      <c r="BU253" s="61">
        <f t="shared" si="183"/>
        <v>1593.1193000000001</v>
      </c>
      <c r="BV253" s="61" t="str">
        <f t="shared" si="184"/>
        <v>0</v>
      </c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61" t="str">
        <f t="shared" si="156"/>
        <v>0</v>
      </c>
      <c r="CL253" s="61" t="str">
        <f t="shared" si="157"/>
        <v>0</v>
      </c>
      <c r="CM253" s="20"/>
      <c r="CN253" s="20"/>
      <c r="CO253" s="20"/>
      <c r="CP253" s="20"/>
      <c r="CQ253" s="61" t="str">
        <f t="shared" si="158"/>
        <v>0</v>
      </c>
      <c r="CR253" s="24">
        <f t="shared" si="204"/>
        <v>2.02</v>
      </c>
      <c r="CS253" s="24">
        <v>3.04</v>
      </c>
      <c r="CT253" s="71">
        <f t="shared" si="205"/>
        <v>50.495049504950487</v>
      </c>
    </row>
    <row r="254" spans="1:100" ht="15.75" x14ac:dyDescent="0.25">
      <c r="A254" s="14">
        <v>11</v>
      </c>
      <c r="B254" s="15" t="s">
        <v>256</v>
      </c>
      <c r="C254" s="16">
        <v>4</v>
      </c>
      <c r="D254" s="21">
        <v>1138.67</v>
      </c>
      <c r="E254" s="21"/>
      <c r="F254" s="18">
        <v>0.04</v>
      </c>
      <c r="G254" s="18">
        <f t="shared" si="189"/>
        <v>45.546800000000005</v>
      </c>
      <c r="H254" s="18"/>
      <c r="I254" s="18"/>
      <c r="J254" s="61">
        <f t="shared" si="185"/>
        <v>45.546800000000005</v>
      </c>
      <c r="K254" s="61" t="str">
        <f t="shared" si="186"/>
        <v>0</v>
      </c>
      <c r="L254" s="18">
        <v>0.04</v>
      </c>
      <c r="M254" s="18">
        <f t="shared" si="190"/>
        <v>45.546800000000005</v>
      </c>
      <c r="N254" s="18">
        <v>0.04</v>
      </c>
      <c r="O254" s="18"/>
      <c r="P254" s="61">
        <f t="shared" si="140"/>
        <v>45.506800000000005</v>
      </c>
      <c r="Q254" s="61" t="str">
        <f t="shared" si="141"/>
        <v>0</v>
      </c>
      <c r="R254" s="20">
        <v>0.23</v>
      </c>
      <c r="S254" s="20">
        <f t="shared" si="191"/>
        <v>261.89410000000004</v>
      </c>
      <c r="T254" s="24" t="e">
        <f t="shared" si="192"/>
        <v>#REF!</v>
      </c>
      <c r="U254" s="24"/>
      <c r="V254" s="61" t="e">
        <f t="shared" si="142"/>
        <v>#REF!</v>
      </c>
      <c r="W254" s="61" t="e">
        <f t="shared" si="143"/>
        <v>#REF!</v>
      </c>
      <c r="X254" s="53">
        <v>0.01</v>
      </c>
      <c r="Y254" s="20">
        <f t="shared" si="193"/>
        <v>11.386700000000001</v>
      </c>
      <c r="Z254" s="20">
        <f t="shared" si="206"/>
        <v>68.3202</v>
      </c>
      <c r="AA254" s="20"/>
      <c r="AB254" s="61" t="str">
        <f t="shared" si="144"/>
        <v>0</v>
      </c>
      <c r="AC254" s="61">
        <f t="shared" si="145"/>
        <v>-56.933499999999995</v>
      </c>
      <c r="AD254" s="20">
        <v>0.35</v>
      </c>
      <c r="AE254" s="20">
        <f t="shared" si="194"/>
        <v>398.53449999999998</v>
      </c>
      <c r="AF254" s="24" t="e">
        <f t="shared" si="195"/>
        <v>#REF!</v>
      </c>
      <c r="AG254" s="24"/>
      <c r="AH254" s="61" t="e">
        <f t="shared" si="146"/>
        <v>#REF!</v>
      </c>
      <c r="AI254" s="61" t="e">
        <f t="shared" si="147"/>
        <v>#REF!</v>
      </c>
      <c r="AJ254" s="20">
        <v>0.05</v>
      </c>
      <c r="AK254" s="20">
        <f t="shared" si="196"/>
        <v>56.933500000000009</v>
      </c>
      <c r="AL254" s="24">
        <v>0</v>
      </c>
      <c r="AM254" s="20"/>
      <c r="AN254" s="61">
        <f t="shared" si="148"/>
        <v>56.933500000000009</v>
      </c>
      <c r="AO254" s="61" t="str">
        <f t="shared" si="149"/>
        <v>0</v>
      </c>
      <c r="AP254" s="20">
        <v>0.01</v>
      </c>
      <c r="AQ254" s="20">
        <f t="shared" si="197"/>
        <v>11.386700000000001</v>
      </c>
      <c r="AR254" s="20"/>
      <c r="AS254" s="20"/>
      <c r="AT254" s="61">
        <f t="shared" si="150"/>
        <v>11.386700000000001</v>
      </c>
      <c r="AU254" s="61" t="str">
        <f t="shared" si="151"/>
        <v>0</v>
      </c>
      <c r="AV254" s="20">
        <v>0.1</v>
      </c>
      <c r="AW254" s="20">
        <f t="shared" si="198"/>
        <v>113.86700000000002</v>
      </c>
      <c r="AX254" s="24" t="e">
        <f t="shared" si="199"/>
        <v>#REF!</v>
      </c>
      <c r="AY254" s="24"/>
      <c r="AZ254" s="61" t="e">
        <f t="shared" si="200"/>
        <v>#REF!</v>
      </c>
      <c r="BA254" s="61" t="e">
        <f t="shared" si="201"/>
        <v>#REF!</v>
      </c>
      <c r="BB254" s="20">
        <v>0.15</v>
      </c>
      <c r="BC254" s="20">
        <f t="shared" si="202"/>
        <v>170.8005</v>
      </c>
      <c r="BD254" s="20">
        <v>336</v>
      </c>
      <c r="BE254" s="20"/>
      <c r="BF254" s="61" t="str">
        <f t="shared" si="152"/>
        <v>0</v>
      </c>
      <c r="BG254" s="61">
        <f t="shared" si="153"/>
        <v>-165.1995</v>
      </c>
      <c r="BH254" s="20"/>
      <c r="BI254" s="20"/>
      <c r="BJ254" s="20">
        <v>0</v>
      </c>
      <c r="BK254" s="20"/>
      <c r="BL254" s="61" t="str">
        <f t="shared" si="154"/>
        <v>0</v>
      </c>
      <c r="BM254" s="61" t="str">
        <f t="shared" si="155"/>
        <v>0</v>
      </c>
      <c r="BN254" s="20">
        <v>0.9</v>
      </c>
      <c r="BO254" s="20">
        <f t="shared" si="203"/>
        <v>1024.8030000000001</v>
      </c>
      <c r="BP254" s="20">
        <f t="shared" si="182"/>
        <v>-165.1995</v>
      </c>
      <c r="BQ254" s="20">
        <f t="shared" si="177"/>
        <v>859.60350000000017</v>
      </c>
      <c r="BR254" s="20"/>
      <c r="BS254" s="20">
        <f t="shared" si="178"/>
        <v>859.60350000000017</v>
      </c>
      <c r="BT254" s="61">
        <f t="shared" si="181"/>
        <v>0</v>
      </c>
      <c r="BU254" s="61">
        <f t="shared" si="183"/>
        <v>859.60350000000017</v>
      </c>
      <c r="BV254" s="61" t="str">
        <f t="shared" si="184"/>
        <v>0</v>
      </c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61" t="str">
        <f t="shared" si="156"/>
        <v>0</v>
      </c>
      <c r="CL254" s="61" t="str">
        <f t="shared" si="157"/>
        <v>0</v>
      </c>
      <c r="CM254" s="20"/>
      <c r="CN254" s="20"/>
      <c r="CO254" s="20"/>
      <c r="CP254" s="20"/>
      <c r="CQ254" s="61" t="str">
        <f t="shared" si="158"/>
        <v>0</v>
      </c>
      <c r="CR254" s="24">
        <f t="shared" si="204"/>
        <v>1.88</v>
      </c>
      <c r="CS254" s="24">
        <v>2.75</v>
      </c>
      <c r="CT254" s="71">
        <f t="shared" si="205"/>
        <v>46.276595744680861</v>
      </c>
    </row>
    <row r="255" spans="1:100" ht="25.5" x14ac:dyDescent="0.25">
      <c r="A255" s="14">
        <v>12</v>
      </c>
      <c r="B255" s="15" t="s">
        <v>257</v>
      </c>
      <c r="C255" s="16">
        <v>4</v>
      </c>
      <c r="D255" s="21">
        <v>2439.9699999999998</v>
      </c>
      <c r="E255" s="21"/>
      <c r="F255" s="18">
        <v>0.03</v>
      </c>
      <c r="G255" s="18">
        <f t="shared" si="189"/>
        <v>73.199099999999987</v>
      </c>
      <c r="H255" s="18"/>
      <c r="I255" s="18"/>
      <c r="J255" s="61">
        <f t="shared" si="185"/>
        <v>73.199099999999987</v>
      </c>
      <c r="K255" s="61" t="str">
        <f t="shared" si="186"/>
        <v>0</v>
      </c>
      <c r="L255" s="18">
        <v>0.04</v>
      </c>
      <c r="M255" s="18">
        <f t="shared" si="190"/>
        <v>97.598799999999997</v>
      </c>
      <c r="N255" s="18">
        <v>0.04</v>
      </c>
      <c r="O255" s="18"/>
      <c r="P255" s="61">
        <f t="shared" si="140"/>
        <v>97.558799999999991</v>
      </c>
      <c r="Q255" s="61" t="str">
        <f t="shared" si="141"/>
        <v>0</v>
      </c>
      <c r="R255" s="20">
        <v>0.27</v>
      </c>
      <c r="S255" s="20">
        <f t="shared" si="191"/>
        <v>658.79189999999994</v>
      </c>
      <c r="T255" s="24" t="e">
        <f t="shared" si="192"/>
        <v>#REF!</v>
      </c>
      <c r="U255" s="24"/>
      <c r="V255" s="61" t="e">
        <f t="shared" si="142"/>
        <v>#REF!</v>
      </c>
      <c r="W255" s="61" t="e">
        <f t="shared" si="143"/>
        <v>#REF!</v>
      </c>
      <c r="X255" s="53">
        <v>0.01</v>
      </c>
      <c r="Y255" s="20">
        <f t="shared" si="193"/>
        <v>24.399699999999999</v>
      </c>
      <c r="Z255" s="20">
        <f t="shared" si="206"/>
        <v>146.3982</v>
      </c>
      <c r="AA255" s="20"/>
      <c r="AB255" s="61" t="str">
        <f t="shared" si="144"/>
        <v>0</v>
      </c>
      <c r="AC255" s="61">
        <f t="shared" si="145"/>
        <v>-121.99850000000001</v>
      </c>
      <c r="AD255" s="20">
        <v>0.39</v>
      </c>
      <c r="AE255" s="20">
        <f t="shared" si="194"/>
        <v>951.5883</v>
      </c>
      <c r="AF255" s="24" t="e">
        <f t="shared" si="195"/>
        <v>#REF!</v>
      </c>
      <c r="AG255" s="24"/>
      <c r="AH255" s="61" t="e">
        <f t="shared" si="146"/>
        <v>#REF!</v>
      </c>
      <c r="AI255" s="61" t="e">
        <f t="shared" si="147"/>
        <v>#REF!</v>
      </c>
      <c r="AJ255" s="20">
        <v>0.04</v>
      </c>
      <c r="AK255" s="20">
        <f t="shared" si="196"/>
        <v>97.598799999999997</v>
      </c>
      <c r="AL255" s="24">
        <v>0</v>
      </c>
      <c r="AM255" s="20"/>
      <c r="AN255" s="61">
        <f t="shared" si="148"/>
        <v>97.598799999999997</v>
      </c>
      <c r="AO255" s="61" t="str">
        <f t="shared" si="149"/>
        <v>0</v>
      </c>
      <c r="AP255" s="20">
        <v>0.01</v>
      </c>
      <c r="AQ255" s="20">
        <f t="shared" si="197"/>
        <v>24.399699999999999</v>
      </c>
      <c r="AR255" s="20"/>
      <c r="AS255" s="20"/>
      <c r="AT255" s="61">
        <f t="shared" si="150"/>
        <v>24.399699999999999</v>
      </c>
      <c r="AU255" s="61" t="str">
        <f t="shared" si="151"/>
        <v>0</v>
      </c>
      <c r="AV255" s="20">
        <v>0.02</v>
      </c>
      <c r="AW255" s="20">
        <f t="shared" si="198"/>
        <v>48.799399999999999</v>
      </c>
      <c r="AX255" s="24" t="e">
        <f t="shared" si="199"/>
        <v>#REF!</v>
      </c>
      <c r="AY255" s="24"/>
      <c r="AZ255" s="61" t="e">
        <f t="shared" si="200"/>
        <v>#REF!</v>
      </c>
      <c r="BA255" s="61" t="e">
        <f t="shared" si="201"/>
        <v>#REF!</v>
      </c>
      <c r="BB255" s="20">
        <v>0.22</v>
      </c>
      <c r="BC255" s="20">
        <f t="shared" si="202"/>
        <v>536.79339999999991</v>
      </c>
      <c r="BD255" s="20">
        <v>782.88</v>
      </c>
      <c r="BE255" s="20"/>
      <c r="BF255" s="61" t="str">
        <f t="shared" si="152"/>
        <v>0</v>
      </c>
      <c r="BG255" s="61">
        <f t="shared" si="153"/>
        <v>-246.08660000000009</v>
      </c>
      <c r="BH255" s="20"/>
      <c r="BI255" s="20"/>
      <c r="BJ255" s="20">
        <v>0</v>
      </c>
      <c r="BK255" s="20"/>
      <c r="BL255" s="61" t="str">
        <f t="shared" si="154"/>
        <v>0</v>
      </c>
      <c r="BM255" s="61" t="str">
        <f t="shared" si="155"/>
        <v>0</v>
      </c>
      <c r="BN255" s="20">
        <v>0.87</v>
      </c>
      <c r="BO255" s="20">
        <f t="shared" si="203"/>
        <v>2122.7738999999997</v>
      </c>
      <c r="BP255" s="20">
        <f t="shared" si="182"/>
        <v>-246.08660000000009</v>
      </c>
      <c r="BQ255" s="20">
        <f t="shared" si="177"/>
        <v>1876.6872999999996</v>
      </c>
      <c r="BR255" s="20"/>
      <c r="BS255" s="20">
        <f t="shared" si="178"/>
        <v>1876.6872999999996</v>
      </c>
      <c r="BT255" s="61">
        <f t="shared" si="181"/>
        <v>0</v>
      </c>
      <c r="BU255" s="61">
        <f t="shared" si="183"/>
        <v>1876.6872999999996</v>
      </c>
      <c r="BV255" s="61" t="str">
        <f t="shared" si="184"/>
        <v>0</v>
      </c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61" t="str">
        <f t="shared" si="156"/>
        <v>0</v>
      </c>
      <c r="CL255" s="61" t="str">
        <f t="shared" si="157"/>
        <v>0</v>
      </c>
      <c r="CM255" s="20"/>
      <c r="CN255" s="20"/>
      <c r="CO255" s="20"/>
      <c r="CP255" s="20"/>
      <c r="CQ255" s="61" t="str">
        <f t="shared" si="158"/>
        <v>0</v>
      </c>
      <c r="CR255" s="24">
        <f t="shared" si="204"/>
        <v>1.9</v>
      </c>
      <c r="CS255" s="24">
        <v>2.56</v>
      </c>
      <c r="CT255" s="71">
        <f t="shared" si="205"/>
        <v>34.736842105263179</v>
      </c>
    </row>
    <row r="256" spans="1:100" ht="25.5" x14ac:dyDescent="0.25">
      <c r="A256" s="14">
        <v>13</v>
      </c>
      <c r="B256" s="15" t="s">
        <v>258</v>
      </c>
      <c r="C256" s="16">
        <v>4</v>
      </c>
      <c r="D256" s="21">
        <v>1479.92</v>
      </c>
      <c r="E256" s="21"/>
      <c r="F256" s="18">
        <v>0.04</v>
      </c>
      <c r="G256" s="18">
        <f t="shared" si="189"/>
        <v>59.196800000000003</v>
      </c>
      <c r="H256" s="18"/>
      <c r="I256" s="18"/>
      <c r="J256" s="61">
        <f t="shared" si="185"/>
        <v>59.196800000000003</v>
      </c>
      <c r="K256" s="61" t="str">
        <f t="shared" si="186"/>
        <v>0</v>
      </c>
      <c r="L256" s="18">
        <v>0.05</v>
      </c>
      <c r="M256" s="18">
        <f t="shared" si="190"/>
        <v>73.996000000000009</v>
      </c>
      <c r="N256" s="18">
        <v>0.05</v>
      </c>
      <c r="O256" s="18"/>
      <c r="P256" s="61">
        <f t="shared" si="140"/>
        <v>73.946000000000012</v>
      </c>
      <c r="Q256" s="61" t="str">
        <f t="shared" si="141"/>
        <v>0</v>
      </c>
      <c r="R256" s="20">
        <v>0.42</v>
      </c>
      <c r="S256" s="20">
        <f t="shared" si="191"/>
        <v>621.56640000000004</v>
      </c>
      <c r="T256" s="24" t="e">
        <f t="shared" si="192"/>
        <v>#REF!</v>
      </c>
      <c r="U256" s="24"/>
      <c r="V256" s="61" t="e">
        <f t="shared" si="142"/>
        <v>#REF!</v>
      </c>
      <c r="W256" s="61" t="e">
        <f t="shared" si="143"/>
        <v>#REF!</v>
      </c>
      <c r="X256" s="53">
        <v>0.01</v>
      </c>
      <c r="Y256" s="20">
        <f t="shared" si="193"/>
        <v>14.799200000000001</v>
      </c>
      <c r="Z256" s="20">
        <f t="shared" si="206"/>
        <v>88.795200000000008</v>
      </c>
      <c r="AA256" s="20"/>
      <c r="AB256" s="61" t="str">
        <f t="shared" si="144"/>
        <v>0</v>
      </c>
      <c r="AC256" s="61">
        <f t="shared" si="145"/>
        <v>-73.996000000000009</v>
      </c>
      <c r="AD256" s="20">
        <v>0.51</v>
      </c>
      <c r="AE256" s="20">
        <f t="shared" si="194"/>
        <v>754.75920000000008</v>
      </c>
      <c r="AF256" s="24" t="e">
        <f t="shared" si="195"/>
        <v>#REF!</v>
      </c>
      <c r="AG256" s="24"/>
      <c r="AH256" s="61" t="e">
        <f t="shared" si="146"/>
        <v>#REF!</v>
      </c>
      <c r="AI256" s="61" t="e">
        <f t="shared" si="147"/>
        <v>#REF!</v>
      </c>
      <c r="AJ256" s="20">
        <v>0.04</v>
      </c>
      <c r="AK256" s="20">
        <f t="shared" si="196"/>
        <v>59.196800000000003</v>
      </c>
      <c r="AL256" s="24">
        <v>0</v>
      </c>
      <c r="AM256" s="20"/>
      <c r="AN256" s="61">
        <f t="shared" si="148"/>
        <v>59.196800000000003</v>
      </c>
      <c r="AO256" s="61" t="str">
        <f t="shared" si="149"/>
        <v>0</v>
      </c>
      <c r="AP256" s="20">
        <v>0.02</v>
      </c>
      <c r="AQ256" s="20">
        <f t="shared" si="197"/>
        <v>29.598400000000002</v>
      </c>
      <c r="AR256" s="20"/>
      <c r="AS256" s="20"/>
      <c r="AT256" s="61">
        <f t="shared" si="150"/>
        <v>29.598400000000002</v>
      </c>
      <c r="AU256" s="61" t="str">
        <f t="shared" si="151"/>
        <v>0</v>
      </c>
      <c r="AV256" s="20">
        <v>0.03</v>
      </c>
      <c r="AW256" s="20">
        <f t="shared" si="198"/>
        <v>44.397599999999997</v>
      </c>
      <c r="AX256" s="24" t="e">
        <f t="shared" si="199"/>
        <v>#REF!</v>
      </c>
      <c r="AY256" s="24"/>
      <c r="AZ256" s="61" t="e">
        <f t="shared" si="200"/>
        <v>#REF!</v>
      </c>
      <c r="BA256" s="61" t="e">
        <f t="shared" si="201"/>
        <v>#REF!</v>
      </c>
      <c r="BB256" s="20">
        <v>0.16</v>
      </c>
      <c r="BC256" s="20">
        <f t="shared" si="202"/>
        <v>236.78720000000001</v>
      </c>
      <c r="BD256" s="20">
        <v>204.96</v>
      </c>
      <c r="BE256" s="20"/>
      <c r="BF256" s="61">
        <f t="shared" si="152"/>
        <v>31.827200000000005</v>
      </c>
      <c r="BG256" s="61" t="str">
        <f t="shared" si="153"/>
        <v>0</v>
      </c>
      <c r="BH256" s="20"/>
      <c r="BI256" s="20"/>
      <c r="BJ256" s="20">
        <v>0</v>
      </c>
      <c r="BK256" s="20"/>
      <c r="BL256" s="61" t="str">
        <f t="shared" si="154"/>
        <v>0</v>
      </c>
      <c r="BM256" s="61" t="str">
        <f t="shared" si="155"/>
        <v>0</v>
      </c>
      <c r="BN256" s="20">
        <v>0.89</v>
      </c>
      <c r="BO256" s="20">
        <f t="shared" si="203"/>
        <v>1317.1288000000002</v>
      </c>
      <c r="BP256" s="20">
        <f t="shared" si="182"/>
        <v>31.827200000000005</v>
      </c>
      <c r="BQ256" s="20">
        <f t="shared" si="177"/>
        <v>1348.9560000000001</v>
      </c>
      <c r="BR256" s="20"/>
      <c r="BS256" s="20">
        <f t="shared" si="178"/>
        <v>1348.9560000000001</v>
      </c>
      <c r="BT256" s="61">
        <f t="shared" si="181"/>
        <v>0</v>
      </c>
      <c r="BU256" s="61">
        <f t="shared" si="183"/>
        <v>1348.9560000000001</v>
      </c>
      <c r="BV256" s="61" t="str">
        <f t="shared" si="184"/>
        <v>0</v>
      </c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61" t="str">
        <f t="shared" si="156"/>
        <v>0</v>
      </c>
      <c r="CL256" s="61" t="str">
        <f t="shared" si="157"/>
        <v>0</v>
      </c>
      <c r="CM256" s="20"/>
      <c r="CN256" s="20"/>
      <c r="CO256" s="20"/>
      <c r="CP256" s="20"/>
      <c r="CQ256" s="61" t="str">
        <f t="shared" si="158"/>
        <v>0</v>
      </c>
      <c r="CR256" s="24">
        <f t="shared" si="204"/>
        <v>2.17</v>
      </c>
      <c r="CS256" s="24">
        <v>2.71</v>
      </c>
      <c r="CT256" s="71">
        <f t="shared" si="205"/>
        <v>24.884792626728114</v>
      </c>
    </row>
    <row r="257" spans="1:100" ht="21" customHeight="1" x14ac:dyDescent="0.25">
      <c r="A257" s="14">
        <v>14</v>
      </c>
      <c r="B257" s="15" t="s">
        <v>259</v>
      </c>
      <c r="C257" s="16">
        <v>4</v>
      </c>
      <c r="D257" s="21">
        <v>1536.25</v>
      </c>
      <c r="E257" s="21"/>
      <c r="F257" s="18">
        <v>0.03</v>
      </c>
      <c r="G257" s="18">
        <f t="shared" si="189"/>
        <v>46.087499999999999</v>
      </c>
      <c r="H257" s="18"/>
      <c r="I257" s="18"/>
      <c r="J257" s="61">
        <f t="shared" si="185"/>
        <v>46.087499999999999</v>
      </c>
      <c r="K257" s="61" t="str">
        <f t="shared" si="186"/>
        <v>0</v>
      </c>
      <c r="L257" s="18">
        <v>0.04</v>
      </c>
      <c r="M257" s="18">
        <f t="shared" si="190"/>
        <v>61.45</v>
      </c>
      <c r="N257" s="18">
        <v>0.04</v>
      </c>
      <c r="O257" s="18"/>
      <c r="P257" s="61">
        <f t="shared" si="140"/>
        <v>61.410000000000004</v>
      </c>
      <c r="Q257" s="61" t="str">
        <f t="shared" si="141"/>
        <v>0</v>
      </c>
      <c r="R257" s="20">
        <v>0.44</v>
      </c>
      <c r="S257" s="20">
        <f t="shared" si="191"/>
        <v>675.95</v>
      </c>
      <c r="T257" s="24" t="e">
        <f t="shared" si="192"/>
        <v>#REF!</v>
      </c>
      <c r="U257" s="24"/>
      <c r="V257" s="61" t="e">
        <f t="shared" si="142"/>
        <v>#REF!</v>
      </c>
      <c r="W257" s="61" t="e">
        <f t="shared" si="143"/>
        <v>#REF!</v>
      </c>
      <c r="X257" s="53">
        <v>0.01</v>
      </c>
      <c r="Y257" s="20">
        <f t="shared" si="193"/>
        <v>15.362500000000001</v>
      </c>
      <c r="Z257" s="20">
        <f t="shared" si="206"/>
        <v>92.175000000000011</v>
      </c>
      <c r="AA257" s="20"/>
      <c r="AB257" s="61" t="str">
        <f t="shared" si="144"/>
        <v>0</v>
      </c>
      <c r="AC257" s="61">
        <f t="shared" si="145"/>
        <v>-76.812500000000014</v>
      </c>
      <c r="AD257" s="20">
        <v>0.42</v>
      </c>
      <c r="AE257" s="20">
        <f t="shared" si="194"/>
        <v>645.22500000000002</v>
      </c>
      <c r="AF257" s="24" t="e">
        <f t="shared" si="195"/>
        <v>#REF!</v>
      </c>
      <c r="AG257" s="24"/>
      <c r="AH257" s="61" t="e">
        <f t="shared" si="146"/>
        <v>#REF!</v>
      </c>
      <c r="AI257" s="61" t="e">
        <f t="shared" si="147"/>
        <v>#REF!</v>
      </c>
      <c r="AJ257" s="20">
        <v>0.02</v>
      </c>
      <c r="AK257" s="20">
        <f t="shared" si="196"/>
        <v>30.725000000000001</v>
      </c>
      <c r="AL257" s="24">
        <v>0</v>
      </c>
      <c r="AM257" s="20"/>
      <c r="AN257" s="61">
        <f t="shared" si="148"/>
        <v>30.725000000000001</v>
      </c>
      <c r="AO257" s="61" t="str">
        <f t="shared" si="149"/>
        <v>0</v>
      </c>
      <c r="AP257" s="20">
        <v>0.01</v>
      </c>
      <c r="AQ257" s="20">
        <f t="shared" si="197"/>
        <v>15.362500000000001</v>
      </c>
      <c r="AR257" s="20"/>
      <c r="AS257" s="20"/>
      <c r="AT257" s="61">
        <f t="shared" si="150"/>
        <v>15.362500000000001</v>
      </c>
      <c r="AU257" s="61" t="str">
        <f t="shared" si="151"/>
        <v>0</v>
      </c>
      <c r="AV257" s="20">
        <v>0.02</v>
      </c>
      <c r="AW257" s="20">
        <f t="shared" si="198"/>
        <v>30.725000000000001</v>
      </c>
      <c r="AX257" s="24" t="e">
        <f t="shared" si="199"/>
        <v>#REF!</v>
      </c>
      <c r="AY257" s="24"/>
      <c r="AZ257" s="61" t="e">
        <f t="shared" si="200"/>
        <v>#REF!</v>
      </c>
      <c r="BA257" s="61" t="e">
        <f t="shared" si="201"/>
        <v>#REF!</v>
      </c>
      <c r="BB257" s="20">
        <v>0.12</v>
      </c>
      <c r="BC257" s="20">
        <f t="shared" si="202"/>
        <v>184.35</v>
      </c>
      <c r="BD257" s="20">
        <v>67.2</v>
      </c>
      <c r="BE257" s="20"/>
      <c r="BF257" s="61">
        <f t="shared" si="152"/>
        <v>117.14999999999999</v>
      </c>
      <c r="BG257" s="61" t="str">
        <f t="shared" si="153"/>
        <v>0</v>
      </c>
      <c r="BH257" s="20"/>
      <c r="BI257" s="20"/>
      <c r="BJ257" s="20">
        <v>0</v>
      </c>
      <c r="BK257" s="20"/>
      <c r="BL257" s="61" t="str">
        <f t="shared" si="154"/>
        <v>0</v>
      </c>
      <c r="BM257" s="61" t="str">
        <f t="shared" si="155"/>
        <v>0</v>
      </c>
      <c r="BN257" s="20">
        <v>0.94</v>
      </c>
      <c r="BO257" s="20">
        <f t="shared" si="203"/>
        <v>1444.0749999999998</v>
      </c>
      <c r="BP257" s="20">
        <f t="shared" si="182"/>
        <v>117.14999999999999</v>
      </c>
      <c r="BQ257" s="20">
        <f t="shared" si="177"/>
        <v>1561.2249999999999</v>
      </c>
      <c r="BR257" s="20"/>
      <c r="BS257" s="20">
        <f t="shared" si="178"/>
        <v>1561.2249999999999</v>
      </c>
      <c r="BT257" s="61">
        <f t="shared" si="181"/>
        <v>5400.0220000000008</v>
      </c>
      <c r="BU257" s="61" t="str">
        <f t="shared" si="183"/>
        <v>0</v>
      </c>
      <c r="BV257" s="61">
        <f t="shared" si="184"/>
        <v>-3838.7970000000009</v>
      </c>
      <c r="BW257" s="20"/>
      <c r="BX257" s="20"/>
      <c r="BY257" s="20"/>
      <c r="BZ257" s="20">
        <v>34.81</v>
      </c>
      <c r="CA257" s="20"/>
      <c r="CB257" s="20"/>
      <c r="CC257" s="20"/>
      <c r="CD257" s="20"/>
      <c r="CE257" s="20"/>
      <c r="CF257" s="20">
        <f>4471.01*1.2</f>
        <v>5365.2120000000004</v>
      </c>
      <c r="CG257" s="20"/>
      <c r="CH257" s="20"/>
      <c r="CI257" s="20"/>
      <c r="CJ257" s="20"/>
      <c r="CK257" s="61" t="str">
        <f t="shared" si="156"/>
        <v>0</v>
      </c>
      <c r="CL257" s="61" t="str">
        <f t="shared" si="157"/>
        <v>0</v>
      </c>
      <c r="CM257" s="20"/>
      <c r="CN257" s="20"/>
      <c r="CO257" s="20"/>
      <c r="CP257" s="20"/>
      <c r="CQ257" s="61" t="str">
        <f t="shared" si="158"/>
        <v>0</v>
      </c>
      <c r="CR257" s="24">
        <f t="shared" si="204"/>
        <v>2.0499999999999998</v>
      </c>
      <c r="CS257" s="24">
        <v>3.02</v>
      </c>
      <c r="CT257" s="71">
        <f t="shared" si="205"/>
        <v>47.317073170731732</v>
      </c>
    </row>
    <row r="258" spans="1:100" ht="21.75" customHeight="1" x14ac:dyDescent="0.25">
      <c r="A258" s="14">
        <v>15</v>
      </c>
      <c r="B258" s="15" t="s">
        <v>260</v>
      </c>
      <c r="C258" s="16">
        <v>4</v>
      </c>
      <c r="D258" s="21">
        <v>2462.9899999999998</v>
      </c>
      <c r="E258" s="21"/>
      <c r="F258" s="18">
        <v>0.01</v>
      </c>
      <c r="G258" s="18">
        <f t="shared" si="189"/>
        <v>24.629899999999999</v>
      </c>
      <c r="H258" s="18"/>
      <c r="I258" s="18"/>
      <c r="J258" s="61">
        <f t="shared" si="185"/>
        <v>24.629899999999999</v>
      </c>
      <c r="K258" s="61" t="str">
        <f t="shared" si="186"/>
        <v>0</v>
      </c>
      <c r="L258" s="18">
        <v>0.01</v>
      </c>
      <c r="M258" s="18">
        <f t="shared" si="190"/>
        <v>24.629899999999999</v>
      </c>
      <c r="N258" s="18">
        <v>0.01</v>
      </c>
      <c r="O258" s="18"/>
      <c r="P258" s="61">
        <f t="shared" si="140"/>
        <v>24.619899999999998</v>
      </c>
      <c r="Q258" s="61" t="str">
        <f t="shared" si="141"/>
        <v>0</v>
      </c>
      <c r="R258" s="20">
        <v>0.09</v>
      </c>
      <c r="S258" s="20">
        <f t="shared" si="191"/>
        <v>221.66909999999999</v>
      </c>
      <c r="T258" s="24" t="e">
        <f t="shared" si="192"/>
        <v>#REF!</v>
      </c>
      <c r="U258" s="24"/>
      <c r="V258" s="61" t="e">
        <f t="shared" si="142"/>
        <v>#REF!</v>
      </c>
      <c r="W258" s="61" t="e">
        <f t="shared" si="143"/>
        <v>#REF!</v>
      </c>
      <c r="X258" s="53">
        <v>0.01</v>
      </c>
      <c r="Y258" s="20">
        <f t="shared" si="193"/>
        <v>24.629899999999999</v>
      </c>
      <c r="Z258" s="20">
        <f t="shared" si="206"/>
        <v>147.77940000000001</v>
      </c>
      <c r="AA258" s="20"/>
      <c r="AB258" s="61" t="str">
        <f t="shared" si="144"/>
        <v>0</v>
      </c>
      <c r="AC258" s="61">
        <f t="shared" si="145"/>
        <v>-123.14950000000002</v>
      </c>
      <c r="AD258" s="20">
        <v>0.23</v>
      </c>
      <c r="AE258" s="20">
        <f t="shared" si="194"/>
        <v>566.48770000000002</v>
      </c>
      <c r="AF258" s="24" t="e">
        <f t="shared" si="195"/>
        <v>#REF!</v>
      </c>
      <c r="AG258" s="24"/>
      <c r="AH258" s="61" t="e">
        <f t="shared" si="146"/>
        <v>#REF!</v>
      </c>
      <c r="AI258" s="61" t="e">
        <f t="shared" si="147"/>
        <v>#REF!</v>
      </c>
      <c r="AJ258" s="20">
        <v>0.01</v>
      </c>
      <c r="AK258" s="20">
        <f t="shared" si="196"/>
        <v>24.629899999999999</v>
      </c>
      <c r="AL258" s="24">
        <v>0</v>
      </c>
      <c r="AM258" s="20"/>
      <c r="AN258" s="61">
        <f t="shared" si="148"/>
        <v>24.629899999999999</v>
      </c>
      <c r="AO258" s="61" t="str">
        <f t="shared" si="149"/>
        <v>0</v>
      </c>
      <c r="AP258" s="20">
        <v>0.01</v>
      </c>
      <c r="AQ258" s="20">
        <f t="shared" si="197"/>
        <v>24.629899999999999</v>
      </c>
      <c r="AR258" s="20"/>
      <c r="AS258" s="20"/>
      <c r="AT258" s="61">
        <f t="shared" si="150"/>
        <v>24.629899999999999</v>
      </c>
      <c r="AU258" s="61" t="str">
        <f t="shared" si="151"/>
        <v>0</v>
      </c>
      <c r="AV258" s="20">
        <v>0.01</v>
      </c>
      <c r="AW258" s="20">
        <f t="shared" si="198"/>
        <v>24.629899999999999</v>
      </c>
      <c r="AX258" s="24" t="e">
        <f t="shared" si="199"/>
        <v>#REF!</v>
      </c>
      <c r="AY258" s="24"/>
      <c r="AZ258" s="61" t="e">
        <f t="shared" si="200"/>
        <v>#REF!</v>
      </c>
      <c r="BA258" s="61" t="e">
        <f t="shared" si="201"/>
        <v>#REF!</v>
      </c>
      <c r="BB258" s="20">
        <v>0.08</v>
      </c>
      <c r="BC258" s="20">
        <f t="shared" si="202"/>
        <v>197.03919999999999</v>
      </c>
      <c r="BD258" s="20">
        <v>635.04000000000008</v>
      </c>
      <c r="BE258" s="20"/>
      <c r="BF258" s="61" t="str">
        <f t="shared" si="152"/>
        <v>0</v>
      </c>
      <c r="BG258" s="61">
        <f t="shared" si="153"/>
        <v>-438.00080000000008</v>
      </c>
      <c r="BH258" s="20"/>
      <c r="BI258" s="20"/>
      <c r="BJ258" s="20">
        <v>0</v>
      </c>
      <c r="BK258" s="20"/>
      <c r="BL258" s="61" t="str">
        <f t="shared" si="154"/>
        <v>0</v>
      </c>
      <c r="BM258" s="61" t="str">
        <f t="shared" si="155"/>
        <v>0</v>
      </c>
      <c r="BN258" s="20">
        <v>1.21</v>
      </c>
      <c r="BO258" s="20">
        <f t="shared" si="203"/>
        <v>2980.2178999999996</v>
      </c>
      <c r="BP258" s="20">
        <f t="shared" si="182"/>
        <v>-438.00080000000008</v>
      </c>
      <c r="BQ258" s="20">
        <f t="shared" si="177"/>
        <v>2542.2170999999994</v>
      </c>
      <c r="BR258" s="20"/>
      <c r="BS258" s="20">
        <f t="shared" si="178"/>
        <v>2542.2170999999994</v>
      </c>
      <c r="BT258" s="61">
        <f t="shared" si="181"/>
        <v>14898.528</v>
      </c>
      <c r="BU258" s="61" t="str">
        <f t="shared" si="183"/>
        <v>0</v>
      </c>
      <c r="BV258" s="61">
        <f t="shared" si="184"/>
        <v>-12356.3109</v>
      </c>
      <c r="BW258" s="20"/>
      <c r="BX258" s="20"/>
      <c r="BY258" s="20"/>
      <c r="BZ258" s="20"/>
      <c r="CA258" s="20"/>
      <c r="CB258" s="20">
        <f>363.47*1.2</f>
        <v>436.16400000000004</v>
      </c>
      <c r="CC258" s="20"/>
      <c r="CD258" s="20">
        <f>12051.97*1.2</f>
        <v>14462.364</v>
      </c>
      <c r="CE258" s="20"/>
      <c r="CF258" s="20"/>
      <c r="CG258" s="20"/>
      <c r="CH258" s="20"/>
      <c r="CI258" s="20"/>
      <c r="CJ258" s="20"/>
      <c r="CK258" s="61" t="str">
        <f t="shared" si="156"/>
        <v>0</v>
      </c>
      <c r="CL258" s="61" t="str">
        <f t="shared" si="157"/>
        <v>0</v>
      </c>
      <c r="CM258" s="20"/>
      <c r="CN258" s="20"/>
      <c r="CO258" s="20"/>
      <c r="CP258" s="20"/>
      <c r="CQ258" s="61" t="str">
        <f t="shared" si="158"/>
        <v>0</v>
      </c>
      <c r="CR258" s="24">
        <f t="shared" si="204"/>
        <v>1.67</v>
      </c>
      <c r="CS258" s="24">
        <v>2.5299999999999998</v>
      </c>
      <c r="CT258" s="71">
        <f t="shared" si="205"/>
        <v>51.497005988023943</v>
      </c>
    </row>
    <row r="259" spans="1:100" ht="21.75" customHeight="1" x14ac:dyDescent="0.25">
      <c r="A259" s="14">
        <v>16</v>
      </c>
      <c r="B259" s="15" t="s">
        <v>261</v>
      </c>
      <c r="C259" s="16">
        <v>4</v>
      </c>
      <c r="D259" s="21">
        <v>1795.79</v>
      </c>
      <c r="E259" s="21"/>
      <c r="F259" s="18">
        <v>0.04</v>
      </c>
      <c r="G259" s="18">
        <f t="shared" si="189"/>
        <v>71.831599999999995</v>
      </c>
      <c r="H259" s="18"/>
      <c r="I259" s="18"/>
      <c r="J259" s="61">
        <f t="shared" si="185"/>
        <v>71.831599999999995</v>
      </c>
      <c r="K259" s="61" t="str">
        <f t="shared" si="186"/>
        <v>0</v>
      </c>
      <c r="L259" s="18">
        <v>0.05</v>
      </c>
      <c r="M259" s="18">
        <f t="shared" si="190"/>
        <v>89.789500000000004</v>
      </c>
      <c r="N259" s="18">
        <v>0.05</v>
      </c>
      <c r="O259" s="18"/>
      <c r="P259" s="61">
        <f t="shared" si="140"/>
        <v>89.739500000000007</v>
      </c>
      <c r="Q259" s="61" t="str">
        <f t="shared" si="141"/>
        <v>0</v>
      </c>
      <c r="R259" s="20">
        <v>0.41</v>
      </c>
      <c r="S259" s="20">
        <f t="shared" si="191"/>
        <v>736.27389999999991</v>
      </c>
      <c r="T259" s="24" t="e">
        <f t="shared" si="192"/>
        <v>#REF!</v>
      </c>
      <c r="U259" s="24"/>
      <c r="V259" s="61" t="e">
        <f t="shared" si="142"/>
        <v>#REF!</v>
      </c>
      <c r="W259" s="61" t="e">
        <f t="shared" si="143"/>
        <v>#REF!</v>
      </c>
      <c r="X259" s="53">
        <v>0.01</v>
      </c>
      <c r="Y259" s="20">
        <f t="shared" si="193"/>
        <v>17.957899999999999</v>
      </c>
      <c r="Z259" s="20"/>
      <c r="AA259" s="20"/>
      <c r="AB259" s="61">
        <f t="shared" si="144"/>
        <v>17.957899999999999</v>
      </c>
      <c r="AC259" s="61" t="str">
        <f t="shared" si="145"/>
        <v>0</v>
      </c>
      <c r="AD259" s="20">
        <v>0.57999999999999996</v>
      </c>
      <c r="AE259" s="20">
        <f t="shared" si="194"/>
        <v>1041.5581999999999</v>
      </c>
      <c r="AF259" s="24" t="e">
        <f t="shared" si="195"/>
        <v>#REF!</v>
      </c>
      <c r="AG259" s="24"/>
      <c r="AH259" s="61" t="e">
        <f t="shared" si="146"/>
        <v>#REF!</v>
      </c>
      <c r="AI259" s="61" t="e">
        <f t="shared" si="147"/>
        <v>#REF!</v>
      </c>
      <c r="AJ259" s="20">
        <v>0.05</v>
      </c>
      <c r="AK259" s="20">
        <f t="shared" si="196"/>
        <v>89.789500000000004</v>
      </c>
      <c r="AL259" s="24">
        <v>0</v>
      </c>
      <c r="AM259" s="20"/>
      <c r="AN259" s="61">
        <f t="shared" si="148"/>
        <v>89.789500000000004</v>
      </c>
      <c r="AO259" s="61" t="str">
        <f t="shared" si="149"/>
        <v>0</v>
      </c>
      <c r="AP259" s="20">
        <v>0.02</v>
      </c>
      <c r="AQ259" s="20">
        <f t="shared" si="197"/>
        <v>35.915799999999997</v>
      </c>
      <c r="AR259" s="20"/>
      <c r="AS259" s="20"/>
      <c r="AT259" s="61">
        <f t="shared" si="150"/>
        <v>35.915799999999997</v>
      </c>
      <c r="AU259" s="61" t="str">
        <f t="shared" si="151"/>
        <v>0</v>
      </c>
      <c r="AV259" s="20">
        <v>0.03</v>
      </c>
      <c r="AW259" s="20">
        <f t="shared" si="198"/>
        <v>53.873699999999999</v>
      </c>
      <c r="AX259" s="24" t="e">
        <f t="shared" si="199"/>
        <v>#REF!</v>
      </c>
      <c r="AY259" s="24"/>
      <c r="AZ259" s="61" t="e">
        <f t="shared" si="200"/>
        <v>#REF!</v>
      </c>
      <c r="BA259" s="61" t="e">
        <f t="shared" si="201"/>
        <v>#REF!</v>
      </c>
      <c r="BB259" s="20">
        <v>0.11</v>
      </c>
      <c r="BC259" s="20">
        <f t="shared" si="202"/>
        <v>197.5369</v>
      </c>
      <c r="BD259" s="20">
        <v>1176</v>
      </c>
      <c r="BE259" s="20"/>
      <c r="BF259" s="61" t="str">
        <f t="shared" si="152"/>
        <v>0</v>
      </c>
      <c r="BG259" s="61">
        <f t="shared" si="153"/>
        <v>-978.46309999999994</v>
      </c>
      <c r="BH259" s="20"/>
      <c r="BI259" s="20"/>
      <c r="BJ259" s="20">
        <v>0</v>
      </c>
      <c r="BK259" s="20"/>
      <c r="BL259" s="61" t="str">
        <f t="shared" si="154"/>
        <v>0</v>
      </c>
      <c r="BM259" s="61" t="str">
        <f t="shared" si="155"/>
        <v>0</v>
      </c>
      <c r="BN259" s="20">
        <v>0.88</v>
      </c>
      <c r="BO259" s="20">
        <f t="shared" si="203"/>
        <v>1580.2952</v>
      </c>
      <c r="BP259" s="20">
        <f t="shared" si="182"/>
        <v>-978.46309999999994</v>
      </c>
      <c r="BQ259" s="20">
        <f t="shared" si="177"/>
        <v>601.83210000000008</v>
      </c>
      <c r="BR259" s="20"/>
      <c r="BS259" s="20">
        <f t="shared" si="178"/>
        <v>601.83210000000008</v>
      </c>
      <c r="BT259" s="61">
        <f t="shared" si="181"/>
        <v>0</v>
      </c>
      <c r="BU259" s="61">
        <f t="shared" si="183"/>
        <v>601.83210000000008</v>
      </c>
      <c r="BV259" s="61" t="str">
        <f t="shared" si="184"/>
        <v>0</v>
      </c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61" t="str">
        <f t="shared" si="156"/>
        <v>0</v>
      </c>
      <c r="CL259" s="61" t="str">
        <f t="shared" si="157"/>
        <v>0</v>
      </c>
      <c r="CM259" s="20"/>
      <c r="CN259" s="20"/>
      <c r="CO259" s="20"/>
      <c r="CP259" s="20"/>
      <c r="CQ259" s="61" t="str">
        <f t="shared" si="158"/>
        <v>0</v>
      </c>
      <c r="CR259" s="24">
        <f t="shared" si="204"/>
        <v>2.1800000000000002</v>
      </c>
      <c r="CS259" s="24">
        <v>2.98</v>
      </c>
      <c r="CT259" s="71">
        <f t="shared" si="205"/>
        <v>36.69724770642199</v>
      </c>
    </row>
    <row r="260" spans="1:100" ht="26.25" customHeight="1" x14ac:dyDescent="0.25">
      <c r="A260" s="14">
        <v>17</v>
      </c>
      <c r="B260" s="15" t="s">
        <v>262</v>
      </c>
      <c r="C260" s="16">
        <v>4</v>
      </c>
      <c r="D260" s="21">
        <v>2142.2800000000002</v>
      </c>
      <c r="E260" s="21"/>
      <c r="F260" s="18">
        <v>0.03</v>
      </c>
      <c r="G260" s="18">
        <f t="shared" si="189"/>
        <v>64.2684</v>
      </c>
      <c r="H260" s="18"/>
      <c r="I260" s="18"/>
      <c r="J260" s="61">
        <f t="shared" si="185"/>
        <v>64.2684</v>
      </c>
      <c r="K260" s="61" t="str">
        <f t="shared" si="186"/>
        <v>0</v>
      </c>
      <c r="L260" s="18">
        <v>0.04</v>
      </c>
      <c r="M260" s="18">
        <f t="shared" si="190"/>
        <v>85.691200000000009</v>
      </c>
      <c r="N260" s="18">
        <v>0.04</v>
      </c>
      <c r="O260" s="18"/>
      <c r="P260" s="61">
        <f t="shared" si="140"/>
        <v>85.651200000000003</v>
      </c>
      <c r="Q260" s="61" t="str">
        <f t="shared" si="141"/>
        <v>0</v>
      </c>
      <c r="R260" s="20">
        <v>0.46</v>
      </c>
      <c r="S260" s="20">
        <f t="shared" si="191"/>
        <v>985.44880000000012</v>
      </c>
      <c r="T260" s="24" t="e">
        <f t="shared" si="192"/>
        <v>#REF!</v>
      </c>
      <c r="U260" s="24"/>
      <c r="V260" s="61" t="e">
        <f t="shared" si="142"/>
        <v>#REF!</v>
      </c>
      <c r="W260" s="61" t="e">
        <f t="shared" si="143"/>
        <v>#REF!</v>
      </c>
      <c r="X260" s="53">
        <v>0.01</v>
      </c>
      <c r="Y260" s="20">
        <f t="shared" si="193"/>
        <v>21.422800000000002</v>
      </c>
      <c r="Z260" s="20"/>
      <c r="AA260" s="20"/>
      <c r="AB260" s="61">
        <f t="shared" si="144"/>
        <v>21.422800000000002</v>
      </c>
      <c r="AC260" s="61" t="str">
        <f t="shared" si="145"/>
        <v>0</v>
      </c>
      <c r="AD260" s="20">
        <v>0.52</v>
      </c>
      <c r="AE260" s="20">
        <f t="shared" si="194"/>
        <v>1113.9856000000002</v>
      </c>
      <c r="AF260" s="24" t="e">
        <f t="shared" si="195"/>
        <v>#REF!</v>
      </c>
      <c r="AG260" s="24"/>
      <c r="AH260" s="61" t="e">
        <f t="shared" si="146"/>
        <v>#REF!</v>
      </c>
      <c r="AI260" s="61" t="e">
        <f t="shared" si="147"/>
        <v>#REF!</v>
      </c>
      <c r="AJ260" s="20">
        <v>0.1</v>
      </c>
      <c r="AK260" s="20">
        <f t="shared" si="196"/>
        <v>214.22800000000004</v>
      </c>
      <c r="AL260" s="24">
        <v>0</v>
      </c>
      <c r="AM260" s="20"/>
      <c r="AN260" s="61">
        <f t="shared" si="148"/>
        <v>214.22800000000004</v>
      </c>
      <c r="AO260" s="61" t="str">
        <f t="shared" si="149"/>
        <v>0</v>
      </c>
      <c r="AP260" s="20">
        <v>0.02</v>
      </c>
      <c r="AQ260" s="20">
        <f t="shared" si="197"/>
        <v>42.845600000000005</v>
      </c>
      <c r="AR260" s="20"/>
      <c r="AS260" s="20"/>
      <c r="AT260" s="61">
        <f t="shared" si="150"/>
        <v>42.845600000000005</v>
      </c>
      <c r="AU260" s="61" t="str">
        <f t="shared" si="151"/>
        <v>0</v>
      </c>
      <c r="AV260" s="20">
        <v>0.03</v>
      </c>
      <c r="AW260" s="20">
        <f t="shared" si="198"/>
        <v>64.2684</v>
      </c>
      <c r="AX260" s="24" t="e">
        <f t="shared" si="199"/>
        <v>#REF!</v>
      </c>
      <c r="AY260" s="24"/>
      <c r="AZ260" s="61" t="e">
        <f t="shared" si="200"/>
        <v>#REF!</v>
      </c>
      <c r="BA260" s="61" t="e">
        <f t="shared" si="201"/>
        <v>#REF!</v>
      </c>
      <c r="BB260" s="20">
        <v>0.14000000000000001</v>
      </c>
      <c r="BC260" s="20">
        <f t="shared" si="202"/>
        <v>299.91920000000005</v>
      </c>
      <c r="BD260" s="20">
        <v>604.79999999999995</v>
      </c>
      <c r="BE260" s="20"/>
      <c r="BF260" s="61" t="str">
        <f t="shared" si="152"/>
        <v>0</v>
      </c>
      <c r="BG260" s="61">
        <f t="shared" si="153"/>
        <v>-304.88079999999991</v>
      </c>
      <c r="BH260" s="20"/>
      <c r="BI260" s="20"/>
      <c r="BJ260" s="20">
        <v>0</v>
      </c>
      <c r="BK260" s="20"/>
      <c r="BL260" s="61" t="str">
        <f t="shared" si="154"/>
        <v>0</v>
      </c>
      <c r="BM260" s="61" t="str">
        <f t="shared" si="155"/>
        <v>0</v>
      </c>
      <c r="BN260" s="20">
        <v>0.84</v>
      </c>
      <c r="BO260" s="24">
        <f t="shared" si="203"/>
        <v>1799.5152</v>
      </c>
      <c r="BP260" s="20">
        <f t="shared" si="182"/>
        <v>-304.88079999999991</v>
      </c>
      <c r="BQ260" s="20">
        <f t="shared" si="177"/>
        <v>1494.6344000000001</v>
      </c>
      <c r="BR260" s="20"/>
      <c r="BS260" s="20">
        <f t="shared" si="178"/>
        <v>1494.6344000000001</v>
      </c>
      <c r="BT260" s="24">
        <f t="shared" si="181"/>
        <v>0</v>
      </c>
      <c r="BU260" s="61">
        <f t="shared" si="183"/>
        <v>1494.6344000000001</v>
      </c>
      <c r="BV260" s="61" t="str">
        <f t="shared" si="184"/>
        <v>0</v>
      </c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61" t="str">
        <f t="shared" si="156"/>
        <v>0</v>
      </c>
      <c r="CL260" s="61" t="str">
        <f t="shared" si="157"/>
        <v>0</v>
      </c>
      <c r="CM260" s="20"/>
      <c r="CN260" s="20"/>
      <c r="CO260" s="20"/>
      <c r="CP260" s="20"/>
      <c r="CQ260" s="61" t="str">
        <f t="shared" si="158"/>
        <v>0</v>
      </c>
      <c r="CR260" s="24">
        <f t="shared" si="204"/>
        <v>2.19</v>
      </c>
      <c r="CS260" s="24">
        <v>3.62</v>
      </c>
      <c r="CT260" s="71">
        <f t="shared" si="205"/>
        <v>65.296803652968038</v>
      </c>
    </row>
    <row r="261" spans="1:100" ht="25.5" x14ac:dyDescent="0.25">
      <c r="A261" s="14">
        <v>18</v>
      </c>
      <c r="B261" s="15" t="s">
        <v>263</v>
      </c>
      <c r="C261" s="16">
        <v>4</v>
      </c>
      <c r="D261" s="21">
        <v>2158.75</v>
      </c>
      <c r="E261" s="21"/>
      <c r="F261" s="18">
        <v>0.04</v>
      </c>
      <c r="G261" s="18">
        <f t="shared" si="189"/>
        <v>86.350000000000009</v>
      </c>
      <c r="H261" s="18"/>
      <c r="I261" s="18"/>
      <c r="J261" s="61">
        <f t="shared" si="185"/>
        <v>86.350000000000009</v>
      </c>
      <c r="K261" s="61" t="str">
        <f t="shared" si="186"/>
        <v>0</v>
      </c>
      <c r="L261" s="18">
        <v>0.05</v>
      </c>
      <c r="M261" s="18">
        <f t="shared" si="190"/>
        <v>107.9375</v>
      </c>
      <c r="N261" s="18">
        <v>0.05</v>
      </c>
      <c r="O261" s="18"/>
      <c r="P261" s="61">
        <f t="shared" si="140"/>
        <v>107.8875</v>
      </c>
      <c r="Q261" s="61" t="str">
        <f t="shared" si="141"/>
        <v>0</v>
      </c>
      <c r="R261" s="20">
        <v>0.36</v>
      </c>
      <c r="S261" s="20">
        <f t="shared" si="191"/>
        <v>777.15</v>
      </c>
      <c r="T261" s="24" t="e">
        <f t="shared" si="192"/>
        <v>#REF!</v>
      </c>
      <c r="U261" s="24"/>
      <c r="V261" s="61" t="e">
        <f t="shared" si="142"/>
        <v>#REF!</v>
      </c>
      <c r="W261" s="61" t="e">
        <f t="shared" si="143"/>
        <v>#REF!</v>
      </c>
      <c r="X261" s="53">
        <v>0.01</v>
      </c>
      <c r="Y261" s="20">
        <f t="shared" si="193"/>
        <v>21.587500000000002</v>
      </c>
      <c r="Z261" s="20"/>
      <c r="AA261" s="20"/>
      <c r="AB261" s="61">
        <f t="shared" si="144"/>
        <v>21.587500000000002</v>
      </c>
      <c r="AC261" s="61" t="str">
        <f t="shared" si="145"/>
        <v>0</v>
      </c>
      <c r="AD261" s="20">
        <v>0.49</v>
      </c>
      <c r="AE261" s="20">
        <f t="shared" si="194"/>
        <v>1057.7874999999999</v>
      </c>
      <c r="AF261" s="24" t="e">
        <f t="shared" si="195"/>
        <v>#REF!</v>
      </c>
      <c r="AG261" s="24"/>
      <c r="AH261" s="61" t="e">
        <f t="shared" si="146"/>
        <v>#REF!</v>
      </c>
      <c r="AI261" s="61" t="e">
        <f t="shared" si="147"/>
        <v>#REF!</v>
      </c>
      <c r="AJ261" s="20">
        <v>0.04</v>
      </c>
      <c r="AK261" s="20">
        <f t="shared" si="196"/>
        <v>86.350000000000009</v>
      </c>
      <c r="AL261" s="24">
        <v>0</v>
      </c>
      <c r="AM261" s="20"/>
      <c r="AN261" s="61">
        <f t="shared" si="148"/>
        <v>86.350000000000009</v>
      </c>
      <c r="AO261" s="61" t="str">
        <f t="shared" si="149"/>
        <v>0</v>
      </c>
      <c r="AP261" s="20">
        <v>0.01</v>
      </c>
      <c r="AQ261" s="20">
        <f t="shared" si="197"/>
        <v>21.587500000000002</v>
      </c>
      <c r="AR261" s="20"/>
      <c r="AS261" s="20"/>
      <c r="AT261" s="61">
        <f t="shared" si="150"/>
        <v>21.587500000000002</v>
      </c>
      <c r="AU261" s="61" t="str">
        <f t="shared" si="151"/>
        <v>0</v>
      </c>
      <c r="AV261" s="20">
        <v>0.03</v>
      </c>
      <c r="AW261" s="20">
        <f t="shared" si="198"/>
        <v>64.762500000000003</v>
      </c>
      <c r="AX261" s="24" t="e">
        <f t="shared" si="199"/>
        <v>#REF!</v>
      </c>
      <c r="AY261" s="24"/>
      <c r="AZ261" s="61" t="e">
        <f t="shared" si="200"/>
        <v>#REF!</v>
      </c>
      <c r="BA261" s="61" t="e">
        <f t="shared" si="201"/>
        <v>#REF!</v>
      </c>
      <c r="BB261" s="20">
        <v>0.14000000000000001</v>
      </c>
      <c r="BC261" s="20">
        <f t="shared" si="202"/>
        <v>302.22500000000002</v>
      </c>
      <c r="BD261" s="20">
        <v>653.52</v>
      </c>
      <c r="BE261" s="20"/>
      <c r="BF261" s="61" t="str">
        <f t="shared" si="152"/>
        <v>0</v>
      </c>
      <c r="BG261" s="61">
        <f t="shared" si="153"/>
        <v>-351.29499999999996</v>
      </c>
      <c r="BH261" s="20"/>
      <c r="BI261" s="20"/>
      <c r="BJ261" s="20">
        <v>0</v>
      </c>
      <c r="BK261" s="20"/>
      <c r="BL261" s="61" t="str">
        <f t="shared" si="154"/>
        <v>0</v>
      </c>
      <c r="BM261" s="61" t="str">
        <f t="shared" si="155"/>
        <v>0</v>
      </c>
      <c r="BN261" s="20">
        <v>0.88</v>
      </c>
      <c r="BO261" s="24">
        <f t="shared" si="203"/>
        <v>1899.7</v>
      </c>
      <c r="BP261" s="20">
        <f t="shared" si="182"/>
        <v>-351.29499999999996</v>
      </c>
      <c r="BQ261" s="20">
        <f t="shared" si="177"/>
        <v>1548.4050000000002</v>
      </c>
      <c r="BR261" s="20"/>
      <c r="BS261" s="20">
        <f t="shared" si="178"/>
        <v>1548.4050000000002</v>
      </c>
      <c r="BT261" s="24">
        <f t="shared" si="181"/>
        <v>0</v>
      </c>
      <c r="BU261" s="61">
        <f t="shared" si="183"/>
        <v>1548.4050000000002</v>
      </c>
      <c r="BV261" s="61" t="str">
        <f t="shared" si="184"/>
        <v>0</v>
      </c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61" t="str">
        <f t="shared" si="156"/>
        <v>0</v>
      </c>
      <c r="CL261" s="61" t="str">
        <f t="shared" si="157"/>
        <v>0</v>
      </c>
      <c r="CM261" s="20"/>
      <c r="CN261" s="20"/>
      <c r="CO261" s="20"/>
      <c r="CP261" s="20"/>
      <c r="CQ261" s="61" t="str">
        <f t="shared" si="158"/>
        <v>0</v>
      </c>
      <c r="CR261" s="24">
        <f t="shared" si="204"/>
        <v>2.0499999999999998</v>
      </c>
      <c r="CS261" s="24">
        <v>3.19</v>
      </c>
      <c r="CT261" s="71">
        <f t="shared" si="205"/>
        <v>55.609756097560989</v>
      </c>
    </row>
    <row r="262" spans="1:100" ht="25.5" x14ac:dyDescent="0.25">
      <c r="A262" s="14">
        <v>19</v>
      </c>
      <c r="B262" s="15" t="s">
        <v>264</v>
      </c>
      <c r="C262" s="16">
        <v>4</v>
      </c>
      <c r="D262" s="21">
        <v>2130.23</v>
      </c>
      <c r="E262" s="21"/>
      <c r="F262" s="18">
        <v>0.04</v>
      </c>
      <c r="G262" s="18">
        <f t="shared" si="189"/>
        <v>85.209199999999996</v>
      </c>
      <c r="H262" s="18"/>
      <c r="I262" s="18"/>
      <c r="J262" s="61">
        <f t="shared" si="185"/>
        <v>85.209199999999996</v>
      </c>
      <c r="K262" s="61" t="str">
        <f t="shared" si="186"/>
        <v>0</v>
      </c>
      <c r="L262" s="18">
        <v>0.05</v>
      </c>
      <c r="M262" s="18">
        <f t="shared" si="190"/>
        <v>106.51150000000001</v>
      </c>
      <c r="N262" s="18">
        <v>0.05</v>
      </c>
      <c r="O262" s="18"/>
      <c r="P262" s="61">
        <f t="shared" si="140"/>
        <v>106.46150000000002</v>
      </c>
      <c r="Q262" s="61" t="str">
        <f t="shared" si="141"/>
        <v>0</v>
      </c>
      <c r="R262" s="20">
        <v>0.41</v>
      </c>
      <c r="S262" s="20">
        <f t="shared" si="191"/>
        <v>873.39429999999993</v>
      </c>
      <c r="T262" s="24" t="e">
        <f t="shared" si="192"/>
        <v>#REF!</v>
      </c>
      <c r="U262" s="24"/>
      <c r="V262" s="61" t="e">
        <f t="shared" si="142"/>
        <v>#REF!</v>
      </c>
      <c r="W262" s="61" t="e">
        <f t="shared" si="143"/>
        <v>#REF!</v>
      </c>
      <c r="X262" s="53">
        <v>0.01</v>
      </c>
      <c r="Y262" s="20">
        <f t="shared" si="193"/>
        <v>21.302299999999999</v>
      </c>
      <c r="Z262" s="20"/>
      <c r="AA262" s="20"/>
      <c r="AB262" s="61">
        <f t="shared" si="144"/>
        <v>21.302299999999999</v>
      </c>
      <c r="AC262" s="61" t="str">
        <f t="shared" si="145"/>
        <v>0</v>
      </c>
      <c r="AD262" s="20">
        <v>0.52</v>
      </c>
      <c r="AE262" s="20">
        <f t="shared" si="194"/>
        <v>1107.7196000000001</v>
      </c>
      <c r="AF262" s="24" t="e">
        <f t="shared" si="195"/>
        <v>#REF!</v>
      </c>
      <c r="AG262" s="24"/>
      <c r="AH262" s="61" t="e">
        <f t="shared" si="146"/>
        <v>#REF!</v>
      </c>
      <c r="AI262" s="61" t="e">
        <f t="shared" si="147"/>
        <v>#REF!</v>
      </c>
      <c r="AJ262" s="20">
        <v>0.06</v>
      </c>
      <c r="AK262" s="20">
        <f t="shared" si="196"/>
        <v>127.8138</v>
      </c>
      <c r="AL262" s="24">
        <v>0</v>
      </c>
      <c r="AM262" s="20"/>
      <c r="AN262" s="61">
        <f t="shared" si="148"/>
        <v>127.8138</v>
      </c>
      <c r="AO262" s="61" t="str">
        <f t="shared" si="149"/>
        <v>0</v>
      </c>
      <c r="AP262" s="20">
        <v>0.02</v>
      </c>
      <c r="AQ262" s="20">
        <f t="shared" si="197"/>
        <v>42.604599999999998</v>
      </c>
      <c r="AR262" s="20"/>
      <c r="AS262" s="20"/>
      <c r="AT262" s="61">
        <f t="shared" si="150"/>
        <v>42.604599999999998</v>
      </c>
      <c r="AU262" s="61" t="str">
        <f t="shared" si="151"/>
        <v>0</v>
      </c>
      <c r="AV262" s="20">
        <v>0.03</v>
      </c>
      <c r="AW262" s="20">
        <f t="shared" si="198"/>
        <v>63.9069</v>
      </c>
      <c r="AX262" s="24" t="e">
        <f t="shared" si="199"/>
        <v>#REF!</v>
      </c>
      <c r="AY262" s="24"/>
      <c r="AZ262" s="61" t="e">
        <f t="shared" si="200"/>
        <v>#REF!</v>
      </c>
      <c r="BA262" s="61" t="e">
        <f t="shared" si="201"/>
        <v>#REF!</v>
      </c>
      <c r="BB262" s="20">
        <v>0.14000000000000001</v>
      </c>
      <c r="BC262" s="20">
        <f t="shared" si="202"/>
        <v>298.23220000000003</v>
      </c>
      <c r="BD262" s="20">
        <v>319.2</v>
      </c>
      <c r="BE262" s="20"/>
      <c r="BF262" s="61" t="str">
        <f t="shared" si="152"/>
        <v>0</v>
      </c>
      <c r="BG262" s="61">
        <f t="shared" si="153"/>
        <v>-20.967799999999954</v>
      </c>
      <c r="BH262" s="20"/>
      <c r="BI262" s="20"/>
      <c r="BJ262" s="20">
        <v>0</v>
      </c>
      <c r="BK262" s="20"/>
      <c r="BL262" s="61" t="str">
        <f t="shared" si="154"/>
        <v>0</v>
      </c>
      <c r="BM262" s="61" t="str">
        <f t="shared" si="155"/>
        <v>0</v>
      </c>
      <c r="BN262" s="20">
        <v>0.86</v>
      </c>
      <c r="BO262" s="24">
        <f t="shared" si="203"/>
        <v>1831.9978000000001</v>
      </c>
      <c r="BP262" s="20">
        <f t="shared" si="182"/>
        <v>-20.967799999999954</v>
      </c>
      <c r="BQ262" s="20">
        <f t="shared" si="177"/>
        <v>1811.0300000000002</v>
      </c>
      <c r="BR262" s="20"/>
      <c r="BS262" s="20">
        <f t="shared" si="178"/>
        <v>1811.0300000000002</v>
      </c>
      <c r="BT262" s="24">
        <f t="shared" si="181"/>
        <v>34.81</v>
      </c>
      <c r="BU262" s="61">
        <f t="shared" si="183"/>
        <v>1776.2200000000003</v>
      </c>
      <c r="BV262" s="61" t="str">
        <f t="shared" si="184"/>
        <v>0</v>
      </c>
      <c r="BW262" s="20"/>
      <c r="BX262" s="20"/>
      <c r="BY262" s="20"/>
      <c r="BZ262" s="20">
        <v>34.81</v>
      </c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61" t="str">
        <f t="shared" si="156"/>
        <v>0</v>
      </c>
      <c r="CL262" s="61" t="str">
        <f t="shared" si="157"/>
        <v>0</v>
      </c>
      <c r="CM262" s="20"/>
      <c r="CN262" s="20"/>
      <c r="CO262" s="20"/>
      <c r="CP262" s="20"/>
      <c r="CQ262" s="61" t="str">
        <f t="shared" si="158"/>
        <v>0</v>
      </c>
      <c r="CR262" s="24">
        <f t="shared" si="204"/>
        <v>2.14</v>
      </c>
      <c r="CS262" s="24">
        <v>3.3</v>
      </c>
      <c r="CT262" s="71">
        <f t="shared" si="205"/>
        <v>54.205607476635493</v>
      </c>
    </row>
    <row r="263" spans="1:100" ht="15.75" x14ac:dyDescent="0.25">
      <c r="A263" s="14">
        <v>20</v>
      </c>
      <c r="B263" s="15" t="s">
        <v>265</v>
      </c>
      <c r="C263" s="16">
        <v>4</v>
      </c>
      <c r="D263" s="21">
        <v>1963.05</v>
      </c>
      <c r="E263" s="21"/>
      <c r="F263" s="18">
        <v>0.03</v>
      </c>
      <c r="G263" s="18">
        <f t="shared" si="189"/>
        <v>58.891499999999994</v>
      </c>
      <c r="H263" s="18"/>
      <c r="I263" s="18"/>
      <c r="J263" s="61">
        <f t="shared" si="185"/>
        <v>58.891499999999994</v>
      </c>
      <c r="K263" s="61" t="str">
        <f t="shared" si="186"/>
        <v>0</v>
      </c>
      <c r="L263" s="18">
        <v>0.04</v>
      </c>
      <c r="M263" s="18">
        <f t="shared" si="190"/>
        <v>78.522000000000006</v>
      </c>
      <c r="N263" s="18">
        <v>0.04</v>
      </c>
      <c r="O263" s="18"/>
      <c r="P263" s="61">
        <f t="shared" si="140"/>
        <v>78.481999999999999</v>
      </c>
      <c r="Q263" s="61" t="str">
        <f t="shared" si="141"/>
        <v>0</v>
      </c>
      <c r="R263" s="20">
        <v>0.4</v>
      </c>
      <c r="S263" s="20">
        <f t="shared" si="191"/>
        <v>785.22</v>
      </c>
      <c r="T263" s="24" t="e">
        <f t="shared" si="192"/>
        <v>#REF!</v>
      </c>
      <c r="U263" s="24"/>
      <c r="V263" s="61" t="e">
        <f t="shared" si="142"/>
        <v>#REF!</v>
      </c>
      <c r="W263" s="61" t="e">
        <f t="shared" si="143"/>
        <v>#REF!</v>
      </c>
      <c r="X263" s="53">
        <v>0.01</v>
      </c>
      <c r="Y263" s="20">
        <f t="shared" si="193"/>
        <v>19.630500000000001</v>
      </c>
      <c r="Z263" s="20">
        <f>Y263*6</f>
        <v>117.78300000000002</v>
      </c>
      <c r="AA263" s="20"/>
      <c r="AB263" s="61" t="str">
        <f t="shared" si="144"/>
        <v>0</v>
      </c>
      <c r="AC263" s="61">
        <f t="shared" si="145"/>
        <v>-98.152500000000018</v>
      </c>
      <c r="AD263" s="20">
        <v>0.36</v>
      </c>
      <c r="AE263" s="20">
        <f t="shared" si="194"/>
        <v>706.69799999999998</v>
      </c>
      <c r="AF263" s="24" t="e">
        <f t="shared" si="195"/>
        <v>#REF!</v>
      </c>
      <c r="AG263" s="24"/>
      <c r="AH263" s="61" t="e">
        <f t="shared" si="146"/>
        <v>#REF!</v>
      </c>
      <c r="AI263" s="61" t="e">
        <f t="shared" si="147"/>
        <v>#REF!</v>
      </c>
      <c r="AJ263" s="20">
        <v>0.08</v>
      </c>
      <c r="AK263" s="20">
        <f t="shared" si="196"/>
        <v>157.04400000000001</v>
      </c>
      <c r="AL263" s="24">
        <v>0</v>
      </c>
      <c r="AM263" s="20"/>
      <c r="AN263" s="61">
        <f t="shared" si="148"/>
        <v>157.04400000000001</v>
      </c>
      <c r="AO263" s="61" t="str">
        <f t="shared" si="149"/>
        <v>0</v>
      </c>
      <c r="AP263" s="20">
        <v>0.02</v>
      </c>
      <c r="AQ263" s="20">
        <f t="shared" si="197"/>
        <v>39.261000000000003</v>
      </c>
      <c r="AR263" s="20"/>
      <c r="AS263" s="20"/>
      <c r="AT263" s="61">
        <f t="shared" si="150"/>
        <v>39.261000000000003</v>
      </c>
      <c r="AU263" s="61" t="str">
        <f t="shared" si="151"/>
        <v>0</v>
      </c>
      <c r="AV263" s="20">
        <v>0.03</v>
      </c>
      <c r="AW263" s="20">
        <f t="shared" si="198"/>
        <v>58.891499999999994</v>
      </c>
      <c r="AX263" s="24" t="e">
        <f t="shared" si="199"/>
        <v>#REF!</v>
      </c>
      <c r="AY263" s="24"/>
      <c r="AZ263" s="61" t="e">
        <f t="shared" si="200"/>
        <v>#REF!</v>
      </c>
      <c r="BA263" s="61" t="e">
        <f t="shared" si="201"/>
        <v>#REF!</v>
      </c>
      <c r="BB263" s="20">
        <v>0.06</v>
      </c>
      <c r="BC263" s="20">
        <f t="shared" si="202"/>
        <v>117.78299999999999</v>
      </c>
      <c r="BD263" s="20">
        <v>204.96</v>
      </c>
      <c r="BE263" s="20"/>
      <c r="BF263" s="61" t="str">
        <f t="shared" si="152"/>
        <v>0</v>
      </c>
      <c r="BG263" s="61">
        <f t="shared" si="153"/>
        <v>-87.177000000000021</v>
      </c>
      <c r="BH263" s="20"/>
      <c r="BI263" s="20"/>
      <c r="BJ263" s="20">
        <v>0</v>
      </c>
      <c r="BK263" s="20"/>
      <c r="BL263" s="61" t="str">
        <f t="shared" si="154"/>
        <v>0</v>
      </c>
      <c r="BM263" s="61" t="str">
        <f t="shared" si="155"/>
        <v>0</v>
      </c>
      <c r="BN263" s="20">
        <v>0.93</v>
      </c>
      <c r="BO263" s="20">
        <f t="shared" si="203"/>
        <v>1825.6365000000001</v>
      </c>
      <c r="BP263" s="20">
        <f t="shared" si="182"/>
        <v>-87.177000000000021</v>
      </c>
      <c r="BQ263" s="20">
        <f t="shared" si="177"/>
        <v>1738.4594999999999</v>
      </c>
      <c r="BR263" s="20"/>
      <c r="BS263" s="20">
        <f t="shared" si="178"/>
        <v>1738.4594999999999</v>
      </c>
      <c r="BT263" s="61">
        <f t="shared" si="181"/>
        <v>0</v>
      </c>
      <c r="BU263" s="61">
        <f t="shared" si="183"/>
        <v>1738.4594999999999</v>
      </c>
      <c r="BV263" s="61" t="str">
        <f t="shared" si="184"/>
        <v>0</v>
      </c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61" t="str">
        <f t="shared" si="156"/>
        <v>0</v>
      </c>
      <c r="CL263" s="61" t="str">
        <f t="shared" si="157"/>
        <v>0</v>
      </c>
      <c r="CM263" s="20"/>
      <c r="CN263" s="20"/>
      <c r="CO263" s="20"/>
      <c r="CP263" s="20"/>
      <c r="CQ263" s="61" t="str">
        <f t="shared" si="158"/>
        <v>0</v>
      </c>
      <c r="CR263" s="24">
        <f t="shared" si="204"/>
        <v>1.96</v>
      </c>
      <c r="CS263" s="24">
        <v>3.05</v>
      </c>
      <c r="CT263" s="71">
        <f t="shared" si="205"/>
        <v>55.612244897959187</v>
      </c>
    </row>
    <row r="264" spans="1:100" ht="15.75" x14ac:dyDescent="0.25">
      <c r="A264" s="14">
        <v>21</v>
      </c>
      <c r="B264" s="15" t="s">
        <v>266</v>
      </c>
      <c r="C264" s="16">
        <v>4</v>
      </c>
      <c r="D264" s="21">
        <v>1178.78</v>
      </c>
      <c r="E264" s="21"/>
      <c r="F264" s="18">
        <v>0.03</v>
      </c>
      <c r="G264" s="18">
        <f t="shared" si="189"/>
        <v>35.363399999999999</v>
      </c>
      <c r="H264" s="18"/>
      <c r="I264" s="18"/>
      <c r="J264" s="61">
        <f t="shared" si="185"/>
        <v>35.363399999999999</v>
      </c>
      <c r="K264" s="61" t="str">
        <f t="shared" si="186"/>
        <v>0</v>
      </c>
      <c r="L264" s="18">
        <v>0.03</v>
      </c>
      <c r="M264" s="18">
        <f t="shared" si="190"/>
        <v>35.363399999999999</v>
      </c>
      <c r="N264" s="18">
        <v>0.03</v>
      </c>
      <c r="O264" s="18"/>
      <c r="P264" s="61">
        <f t="shared" si="140"/>
        <v>35.333399999999997</v>
      </c>
      <c r="Q264" s="61" t="str">
        <f t="shared" si="141"/>
        <v>0</v>
      </c>
      <c r="R264" s="20">
        <v>0.43</v>
      </c>
      <c r="S264" s="20">
        <f t="shared" si="191"/>
        <v>506.87539999999996</v>
      </c>
      <c r="T264" s="24" t="e">
        <f t="shared" si="192"/>
        <v>#REF!</v>
      </c>
      <c r="U264" s="24"/>
      <c r="V264" s="61" t="e">
        <f t="shared" si="142"/>
        <v>#REF!</v>
      </c>
      <c r="W264" s="61" t="e">
        <f t="shared" si="143"/>
        <v>#REF!</v>
      </c>
      <c r="X264" s="53">
        <v>0.01</v>
      </c>
      <c r="Y264" s="20">
        <f t="shared" si="193"/>
        <v>11.787800000000001</v>
      </c>
      <c r="Z264" s="20">
        <f t="shared" ref="Z264:Z265" si="207">Y264*6</f>
        <v>70.726799999999997</v>
      </c>
      <c r="AA264" s="20"/>
      <c r="AB264" s="61" t="str">
        <f t="shared" si="144"/>
        <v>0</v>
      </c>
      <c r="AC264" s="61">
        <f t="shared" si="145"/>
        <v>-58.938999999999993</v>
      </c>
      <c r="AD264" s="20">
        <v>0.39</v>
      </c>
      <c r="AE264" s="20">
        <f t="shared" si="194"/>
        <v>459.7242</v>
      </c>
      <c r="AF264" s="24" t="e">
        <f t="shared" si="195"/>
        <v>#REF!</v>
      </c>
      <c r="AG264" s="24"/>
      <c r="AH264" s="61" t="e">
        <f t="shared" si="146"/>
        <v>#REF!</v>
      </c>
      <c r="AI264" s="61" t="e">
        <f t="shared" si="147"/>
        <v>#REF!</v>
      </c>
      <c r="AJ264" s="20">
        <v>0.09</v>
      </c>
      <c r="AK264" s="20">
        <f t="shared" si="196"/>
        <v>106.0902</v>
      </c>
      <c r="AL264" s="24">
        <v>0</v>
      </c>
      <c r="AM264" s="20"/>
      <c r="AN264" s="61">
        <f t="shared" si="148"/>
        <v>106.0902</v>
      </c>
      <c r="AO264" s="61" t="str">
        <f t="shared" si="149"/>
        <v>0</v>
      </c>
      <c r="AP264" s="20">
        <v>0.01</v>
      </c>
      <c r="AQ264" s="20">
        <f t="shared" si="197"/>
        <v>11.787800000000001</v>
      </c>
      <c r="AR264" s="20"/>
      <c r="AS264" s="20"/>
      <c r="AT264" s="61">
        <f t="shared" si="150"/>
        <v>11.787800000000001</v>
      </c>
      <c r="AU264" s="61" t="str">
        <f t="shared" si="151"/>
        <v>0</v>
      </c>
      <c r="AV264" s="20">
        <v>0.03</v>
      </c>
      <c r="AW264" s="20">
        <f t="shared" si="198"/>
        <v>35.363399999999999</v>
      </c>
      <c r="AX264" s="24" t="e">
        <f t="shared" si="199"/>
        <v>#REF!</v>
      </c>
      <c r="AY264" s="24"/>
      <c r="AZ264" s="61" t="e">
        <f t="shared" si="200"/>
        <v>#REF!</v>
      </c>
      <c r="BA264" s="61" t="e">
        <f t="shared" si="201"/>
        <v>#REF!</v>
      </c>
      <c r="BB264" s="20">
        <v>0.02</v>
      </c>
      <c r="BC264" s="20">
        <f t="shared" si="202"/>
        <v>23.575600000000001</v>
      </c>
      <c r="BD264" s="20">
        <v>3.36</v>
      </c>
      <c r="BE264" s="20"/>
      <c r="BF264" s="61">
        <f t="shared" si="152"/>
        <v>20.215600000000002</v>
      </c>
      <c r="BG264" s="61" t="str">
        <f t="shared" si="153"/>
        <v>0</v>
      </c>
      <c r="BH264" s="20"/>
      <c r="BI264" s="20"/>
      <c r="BJ264" s="20">
        <v>0</v>
      </c>
      <c r="BK264" s="20"/>
      <c r="BL264" s="61" t="str">
        <f t="shared" si="154"/>
        <v>0</v>
      </c>
      <c r="BM264" s="61" t="str">
        <f t="shared" si="155"/>
        <v>0</v>
      </c>
      <c r="BN264" s="20">
        <v>0.94</v>
      </c>
      <c r="BO264" s="20">
        <f t="shared" si="203"/>
        <v>1108.0531999999998</v>
      </c>
      <c r="BP264" s="20">
        <f t="shared" si="182"/>
        <v>20.215600000000002</v>
      </c>
      <c r="BQ264" s="20">
        <f t="shared" si="177"/>
        <v>1128.2687999999998</v>
      </c>
      <c r="BR264" s="20"/>
      <c r="BS264" s="20">
        <f t="shared" si="178"/>
        <v>1128.2687999999998</v>
      </c>
      <c r="BT264" s="61">
        <f t="shared" si="181"/>
        <v>0</v>
      </c>
      <c r="BU264" s="61">
        <f t="shared" si="183"/>
        <v>1128.2687999999998</v>
      </c>
      <c r="BV264" s="61" t="str">
        <f t="shared" si="184"/>
        <v>0</v>
      </c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61" t="str">
        <f t="shared" si="156"/>
        <v>0</v>
      </c>
      <c r="CL264" s="61" t="str">
        <f t="shared" si="157"/>
        <v>0</v>
      </c>
      <c r="CM264" s="20"/>
      <c r="CN264" s="20"/>
      <c r="CO264" s="20"/>
      <c r="CP264" s="20"/>
      <c r="CQ264" s="61" t="str">
        <f t="shared" si="158"/>
        <v>0</v>
      </c>
      <c r="CR264" s="24">
        <f t="shared" si="204"/>
        <v>1.98</v>
      </c>
      <c r="CS264" s="24">
        <v>2.97</v>
      </c>
      <c r="CT264" s="71">
        <f t="shared" si="205"/>
        <v>50.000000000000028</v>
      </c>
    </row>
    <row r="265" spans="1:100" ht="15.75" x14ac:dyDescent="0.25">
      <c r="A265" s="14">
        <v>22</v>
      </c>
      <c r="B265" s="15" t="s">
        <v>267</v>
      </c>
      <c r="C265" s="16">
        <v>4</v>
      </c>
      <c r="D265" s="21">
        <v>5534.26</v>
      </c>
      <c r="E265" s="21"/>
      <c r="F265" s="18">
        <v>0.02</v>
      </c>
      <c r="G265" s="18">
        <f t="shared" si="189"/>
        <v>110.68520000000001</v>
      </c>
      <c r="H265" s="18"/>
      <c r="I265" s="18"/>
      <c r="J265" s="61">
        <f t="shared" si="185"/>
        <v>110.68520000000001</v>
      </c>
      <c r="K265" s="61" t="str">
        <f t="shared" si="186"/>
        <v>0</v>
      </c>
      <c r="L265" s="18">
        <v>0.03</v>
      </c>
      <c r="M265" s="18">
        <f t="shared" si="190"/>
        <v>166.02780000000001</v>
      </c>
      <c r="N265" s="18">
        <v>0.03</v>
      </c>
      <c r="O265" s="18"/>
      <c r="P265" s="61">
        <f t="shared" si="140"/>
        <v>165.99780000000001</v>
      </c>
      <c r="Q265" s="61" t="str">
        <f t="shared" si="141"/>
        <v>0</v>
      </c>
      <c r="R265" s="20">
        <v>0.15</v>
      </c>
      <c r="S265" s="20">
        <f t="shared" si="191"/>
        <v>830.13900000000001</v>
      </c>
      <c r="T265" s="24" t="e">
        <f t="shared" si="192"/>
        <v>#REF!</v>
      </c>
      <c r="U265" s="24"/>
      <c r="V265" s="61" t="e">
        <f t="shared" si="142"/>
        <v>#REF!</v>
      </c>
      <c r="W265" s="61" t="e">
        <f t="shared" si="143"/>
        <v>#REF!</v>
      </c>
      <c r="X265" s="53">
        <v>0.01</v>
      </c>
      <c r="Y265" s="20">
        <f t="shared" si="193"/>
        <v>55.342600000000004</v>
      </c>
      <c r="Z265" s="20">
        <f t="shared" si="207"/>
        <v>332.05560000000003</v>
      </c>
      <c r="AA265" s="20"/>
      <c r="AB265" s="61" t="str">
        <f t="shared" si="144"/>
        <v>0</v>
      </c>
      <c r="AC265" s="61">
        <f t="shared" si="145"/>
        <v>-276.71300000000002</v>
      </c>
      <c r="AD265" s="20">
        <v>0.31</v>
      </c>
      <c r="AE265" s="20">
        <f t="shared" si="194"/>
        <v>1715.6206</v>
      </c>
      <c r="AF265" s="24" t="e">
        <f t="shared" si="195"/>
        <v>#REF!</v>
      </c>
      <c r="AG265" s="24"/>
      <c r="AH265" s="61" t="e">
        <f t="shared" si="146"/>
        <v>#REF!</v>
      </c>
      <c r="AI265" s="61" t="e">
        <f t="shared" si="147"/>
        <v>#REF!</v>
      </c>
      <c r="AJ265" s="20">
        <v>0.03</v>
      </c>
      <c r="AK265" s="20">
        <f t="shared" si="196"/>
        <v>166.02780000000001</v>
      </c>
      <c r="AL265" s="24">
        <v>0</v>
      </c>
      <c r="AM265" s="20"/>
      <c r="AN265" s="61">
        <f t="shared" si="148"/>
        <v>166.02780000000001</v>
      </c>
      <c r="AO265" s="61" t="str">
        <f t="shared" si="149"/>
        <v>0</v>
      </c>
      <c r="AP265" s="20">
        <v>0.01</v>
      </c>
      <c r="AQ265" s="20">
        <f t="shared" si="197"/>
        <v>55.342600000000004</v>
      </c>
      <c r="AR265" s="20"/>
      <c r="AS265" s="20"/>
      <c r="AT265" s="61">
        <f t="shared" si="150"/>
        <v>55.342600000000004</v>
      </c>
      <c r="AU265" s="61" t="str">
        <f t="shared" si="151"/>
        <v>0</v>
      </c>
      <c r="AV265" s="20">
        <v>0.04</v>
      </c>
      <c r="AW265" s="20">
        <f t="shared" si="198"/>
        <v>221.37040000000002</v>
      </c>
      <c r="AX265" s="24" t="e">
        <f t="shared" si="199"/>
        <v>#REF!</v>
      </c>
      <c r="AY265" s="24"/>
      <c r="AZ265" s="61" t="e">
        <f t="shared" si="200"/>
        <v>#REF!</v>
      </c>
      <c r="BA265" s="61" t="e">
        <f t="shared" si="201"/>
        <v>#REF!</v>
      </c>
      <c r="BB265" s="20">
        <v>0.12</v>
      </c>
      <c r="BC265" s="20">
        <f t="shared" si="202"/>
        <v>664.11120000000005</v>
      </c>
      <c r="BD265" s="20">
        <v>675.3599999999999</v>
      </c>
      <c r="BE265" s="20"/>
      <c r="BF265" s="61" t="str">
        <f t="shared" si="152"/>
        <v>0</v>
      </c>
      <c r="BG265" s="61">
        <f t="shared" si="153"/>
        <v>-11.248799999999846</v>
      </c>
      <c r="BH265" s="20"/>
      <c r="BI265" s="20"/>
      <c r="BJ265" s="20">
        <v>0</v>
      </c>
      <c r="BK265" s="20"/>
      <c r="BL265" s="61" t="str">
        <f t="shared" si="154"/>
        <v>0</v>
      </c>
      <c r="BM265" s="61" t="str">
        <f t="shared" si="155"/>
        <v>0</v>
      </c>
      <c r="BN265" s="20">
        <v>1.1000000000000001</v>
      </c>
      <c r="BO265" s="20">
        <f t="shared" si="203"/>
        <v>6087.6860000000006</v>
      </c>
      <c r="BP265" s="20">
        <f t="shared" si="182"/>
        <v>-11.248799999999846</v>
      </c>
      <c r="BQ265" s="20">
        <f t="shared" si="177"/>
        <v>6076.4372000000003</v>
      </c>
      <c r="BR265" s="20"/>
      <c r="BS265" s="20">
        <f t="shared" si="178"/>
        <v>6076.4372000000003</v>
      </c>
      <c r="BT265" s="61">
        <f t="shared" si="181"/>
        <v>78.430000000000007</v>
      </c>
      <c r="BU265" s="61">
        <f t="shared" si="183"/>
        <v>5998.0072</v>
      </c>
      <c r="BV265" s="61" t="str">
        <f t="shared" si="184"/>
        <v>0</v>
      </c>
      <c r="BW265" s="20"/>
      <c r="BX265" s="20"/>
      <c r="BY265" s="20"/>
      <c r="BZ265" s="20">
        <v>78.430000000000007</v>
      </c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61" t="str">
        <f t="shared" si="156"/>
        <v>0</v>
      </c>
      <c r="CL265" s="61" t="str">
        <f t="shared" si="157"/>
        <v>0</v>
      </c>
      <c r="CM265" s="20"/>
      <c r="CN265" s="20"/>
      <c r="CO265" s="20"/>
      <c r="CP265" s="20"/>
      <c r="CQ265" s="61" t="str">
        <f t="shared" si="158"/>
        <v>0</v>
      </c>
      <c r="CR265" s="24">
        <f t="shared" si="204"/>
        <v>1.8200000000000003</v>
      </c>
      <c r="CS265" s="24">
        <v>2.75</v>
      </c>
      <c r="CT265" s="71">
        <f t="shared" si="205"/>
        <v>51.098901098901081</v>
      </c>
    </row>
    <row r="266" spans="1:100" ht="15.75" x14ac:dyDescent="0.25">
      <c r="A266" s="14">
        <v>23</v>
      </c>
      <c r="B266" s="15" t="s">
        <v>268</v>
      </c>
      <c r="C266" s="16">
        <v>4</v>
      </c>
      <c r="D266" s="21">
        <v>1958.81</v>
      </c>
      <c r="E266" s="21"/>
      <c r="F266" s="18">
        <v>0.03</v>
      </c>
      <c r="G266" s="18">
        <f t="shared" si="189"/>
        <v>58.764299999999999</v>
      </c>
      <c r="H266" s="18"/>
      <c r="I266" s="18"/>
      <c r="J266" s="61">
        <f t="shared" si="185"/>
        <v>58.764299999999999</v>
      </c>
      <c r="K266" s="61" t="str">
        <f t="shared" si="186"/>
        <v>0</v>
      </c>
      <c r="L266" s="18">
        <v>0.04</v>
      </c>
      <c r="M266" s="18">
        <f t="shared" si="190"/>
        <v>78.352400000000003</v>
      </c>
      <c r="N266" s="18">
        <v>0.04</v>
      </c>
      <c r="O266" s="18"/>
      <c r="P266" s="61">
        <f t="shared" si="140"/>
        <v>78.312399999999997</v>
      </c>
      <c r="Q266" s="61" t="str">
        <f t="shared" si="141"/>
        <v>0</v>
      </c>
      <c r="R266" s="20">
        <v>0.23</v>
      </c>
      <c r="S266" s="20">
        <f t="shared" si="191"/>
        <v>450.52629999999999</v>
      </c>
      <c r="T266" s="24" t="e">
        <f t="shared" si="192"/>
        <v>#REF!</v>
      </c>
      <c r="U266" s="24"/>
      <c r="V266" s="61" t="e">
        <f t="shared" si="142"/>
        <v>#REF!</v>
      </c>
      <c r="W266" s="61" t="e">
        <f t="shared" si="143"/>
        <v>#REF!</v>
      </c>
      <c r="X266" s="53">
        <v>0.01</v>
      </c>
      <c r="Y266" s="20">
        <f t="shared" si="193"/>
        <v>19.588100000000001</v>
      </c>
      <c r="Z266" s="20"/>
      <c r="AA266" s="20"/>
      <c r="AB266" s="61">
        <f t="shared" si="144"/>
        <v>19.588100000000001</v>
      </c>
      <c r="AC266" s="61" t="str">
        <f t="shared" si="145"/>
        <v>0</v>
      </c>
      <c r="AD266" s="20">
        <v>0.24</v>
      </c>
      <c r="AE266" s="20">
        <f t="shared" si="194"/>
        <v>470.11439999999999</v>
      </c>
      <c r="AF266" s="24" t="e">
        <f t="shared" si="195"/>
        <v>#REF!</v>
      </c>
      <c r="AG266" s="24"/>
      <c r="AH266" s="61" t="e">
        <f t="shared" si="146"/>
        <v>#REF!</v>
      </c>
      <c r="AI266" s="61" t="e">
        <f t="shared" si="147"/>
        <v>#REF!</v>
      </c>
      <c r="AJ266" s="20">
        <v>0.02</v>
      </c>
      <c r="AK266" s="20">
        <f t="shared" si="196"/>
        <v>39.176200000000001</v>
      </c>
      <c r="AL266" s="24">
        <v>0</v>
      </c>
      <c r="AM266" s="20"/>
      <c r="AN266" s="61">
        <f t="shared" si="148"/>
        <v>39.176200000000001</v>
      </c>
      <c r="AO266" s="61" t="str">
        <f t="shared" si="149"/>
        <v>0</v>
      </c>
      <c r="AP266" s="20">
        <v>0.01</v>
      </c>
      <c r="AQ266" s="20">
        <f t="shared" si="197"/>
        <v>19.588100000000001</v>
      </c>
      <c r="AR266" s="20"/>
      <c r="AS266" s="20"/>
      <c r="AT266" s="61">
        <f t="shared" si="150"/>
        <v>19.588100000000001</v>
      </c>
      <c r="AU266" s="61" t="str">
        <f t="shared" si="151"/>
        <v>0</v>
      </c>
      <c r="AV266" s="20">
        <v>0.01</v>
      </c>
      <c r="AW266" s="20">
        <f t="shared" si="198"/>
        <v>19.588100000000001</v>
      </c>
      <c r="AX266" s="24" t="e">
        <f t="shared" si="199"/>
        <v>#REF!</v>
      </c>
      <c r="AY266" s="24"/>
      <c r="AZ266" s="61" t="e">
        <f t="shared" si="200"/>
        <v>#REF!</v>
      </c>
      <c r="BA266" s="61" t="e">
        <f t="shared" si="201"/>
        <v>#REF!</v>
      </c>
      <c r="BB266" s="20">
        <v>7.0000000000000007E-2</v>
      </c>
      <c r="BC266" s="20">
        <f t="shared" si="202"/>
        <v>137.11670000000001</v>
      </c>
      <c r="BD266" s="20">
        <v>252</v>
      </c>
      <c r="BE266" s="20"/>
      <c r="BF266" s="61" t="str">
        <f t="shared" si="152"/>
        <v>0</v>
      </c>
      <c r="BG266" s="61">
        <f t="shared" si="153"/>
        <v>-114.88329999999999</v>
      </c>
      <c r="BH266" s="20"/>
      <c r="BI266" s="20"/>
      <c r="BJ266" s="20">
        <v>0</v>
      </c>
      <c r="BK266" s="20"/>
      <c r="BL266" s="61" t="str">
        <f t="shared" si="154"/>
        <v>0</v>
      </c>
      <c r="BM266" s="61" t="str">
        <f t="shared" si="155"/>
        <v>0</v>
      </c>
      <c r="BN266" s="20">
        <v>1.1000000000000001</v>
      </c>
      <c r="BO266" s="20">
        <f t="shared" si="203"/>
        <v>2154.6910000000003</v>
      </c>
      <c r="BP266" s="20">
        <f t="shared" si="182"/>
        <v>-114.88329999999999</v>
      </c>
      <c r="BQ266" s="20">
        <f t="shared" si="177"/>
        <v>2039.8077000000003</v>
      </c>
      <c r="BR266" s="20"/>
      <c r="BS266" s="20">
        <f t="shared" si="178"/>
        <v>2039.8077000000003</v>
      </c>
      <c r="BT266" s="61">
        <f t="shared" si="181"/>
        <v>324</v>
      </c>
      <c r="BU266" s="61">
        <f t="shared" si="183"/>
        <v>1715.8077000000003</v>
      </c>
      <c r="BV266" s="61" t="str">
        <f t="shared" si="184"/>
        <v>0</v>
      </c>
      <c r="BW266" s="20"/>
      <c r="BX266" s="20"/>
      <c r="BY266" s="20"/>
      <c r="BZ266" s="20">
        <v>324</v>
      </c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61" t="str">
        <f t="shared" si="156"/>
        <v>0</v>
      </c>
      <c r="CL266" s="61" t="str">
        <f t="shared" si="157"/>
        <v>0</v>
      </c>
      <c r="CM266" s="20"/>
      <c r="CN266" s="20"/>
      <c r="CO266" s="20"/>
      <c r="CP266" s="20"/>
      <c r="CQ266" s="61" t="str">
        <f t="shared" si="158"/>
        <v>0</v>
      </c>
      <c r="CR266" s="24">
        <f t="shared" si="204"/>
        <v>1.7600000000000002</v>
      </c>
      <c r="CS266" s="24">
        <v>2.58</v>
      </c>
      <c r="CT266" s="71">
        <f t="shared" si="205"/>
        <v>46.590909090909093</v>
      </c>
    </row>
    <row r="267" spans="1:100" ht="15.75" x14ac:dyDescent="0.2">
      <c r="A267" s="25"/>
      <c r="B267" s="26"/>
      <c r="C267" s="27"/>
      <c r="D267" s="27">
        <f>SUM(D244:D266)</f>
        <v>48841.58</v>
      </c>
      <c r="E267" s="27"/>
      <c r="F267" s="27"/>
      <c r="G267" s="27">
        <f t="shared" ref="G267:CF267" si="208">SUM(G244:G266)</f>
        <v>1466.9338</v>
      </c>
      <c r="H267" s="27">
        <f t="shared" si="208"/>
        <v>0</v>
      </c>
      <c r="I267" s="27"/>
      <c r="J267" s="27">
        <f t="shared" si="208"/>
        <v>1466.9338</v>
      </c>
      <c r="K267" s="27">
        <f t="shared" si="208"/>
        <v>0</v>
      </c>
      <c r="L267" s="27"/>
      <c r="M267" s="27">
        <f t="shared" si="208"/>
        <v>1828.3545999999999</v>
      </c>
      <c r="N267" s="27"/>
      <c r="O267" s="27"/>
      <c r="P267" s="27">
        <f t="shared" si="208"/>
        <v>1827.4846000000002</v>
      </c>
      <c r="Q267" s="27">
        <f t="shared" si="208"/>
        <v>0</v>
      </c>
      <c r="R267" s="27"/>
      <c r="S267" s="28">
        <f t="shared" si="208"/>
        <v>15637.752400000001</v>
      </c>
      <c r="T267" s="28" t="e">
        <f t="shared" si="208"/>
        <v>#REF!</v>
      </c>
      <c r="U267" s="27"/>
      <c r="V267" s="28" t="e">
        <f t="shared" si="208"/>
        <v>#REF!</v>
      </c>
      <c r="W267" s="28" t="e">
        <f t="shared" si="208"/>
        <v>#REF!</v>
      </c>
      <c r="X267" s="50"/>
      <c r="Y267" s="28">
        <f t="shared" si="208"/>
        <v>488.41579999999999</v>
      </c>
      <c r="Z267" s="28">
        <f t="shared" si="208"/>
        <v>1314.0288</v>
      </c>
      <c r="AA267" s="28"/>
      <c r="AB267" s="28">
        <f t="shared" si="208"/>
        <v>269.41100000000006</v>
      </c>
      <c r="AC267" s="27">
        <f t="shared" si="208"/>
        <v>-1095.0239999999999</v>
      </c>
      <c r="AD267" s="27"/>
      <c r="AE267" s="28">
        <f t="shared" si="208"/>
        <v>18005.121899999998</v>
      </c>
      <c r="AF267" s="28" t="e">
        <f t="shared" si="208"/>
        <v>#REF!</v>
      </c>
      <c r="AG267" s="28"/>
      <c r="AH267" s="28" t="e">
        <f t="shared" si="208"/>
        <v>#REF!</v>
      </c>
      <c r="AI267" s="27" t="e">
        <f t="shared" si="208"/>
        <v>#REF!</v>
      </c>
      <c r="AJ267" s="27"/>
      <c r="AK267" s="27">
        <f t="shared" si="208"/>
        <v>2266.1512999999995</v>
      </c>
      <c r="AL267" s="27">
        <f t="shared" si="208"/>
        <v>0</v>
      </c>
      <c r="AM267" s="27"/>
      <c r="AN267" s="27">
        <f t="shared" si="208"/>
        <v>2266.1512999999995</v>
      </c>
      <c r="AO267" s="27">
        <f t="shared" si="208"/>
        <v>0</v>
      </c>
      <c r="AP267" s="27"/>
      <c r="AQ267" s="27">
        <f t="shared" si="208"/>
        <v>660.23879999999997</v>
      </c>
      <c r="AR267" s="27">
        <f t="shared" si="208"/>
        <v>0</v>
      </c>
      <c r="AS267" s="27"/>
      <c r="AT267" s="27">
        <f t="shared" si="208"/>
        <v>660.23879999999997</v>
      </c>
      <c r="AU267" s="27">
        <f t="shared" si="208"/>
        <v>0</v>
      </c>
      <c r="AV267" s="27"/>
      <c r="AW267" s="28">
        <f>SUM(AW244:AW266)</f>
        <v>2050.7462</v>
      </c>
      <c r="AX267" s="28" t="e">
        <f>SUM(AX244:AX266)</f>
        <v>#REF!</v>
      </c>
      <c r="AY267" s="28"/>
      <c r="AZ267" s="27" t="e">
        <f t="shared" si="208"/>
        <v>#REF!</v>
      </c>
      <c r="BA267" s="27" t="e">
        <f t="shared" si="208"/>
        <v>#REF!</v>
      </c>
      <c r="BB267" s="28"/>
      <c r="BC267" s="28">
        <f t="shared" si="208"/>
        <v>7046.5335000000023</v>
      </c>
      <c r="BD267" s="28">
        <v>11242.560000000001</v>
      </c>
      <c r="BE267" s="28"/>
      <c r="BF267" s="28">
        <f t="shared" si="208"/>
        <v>815.26899999999989</v>
      </c>
      <c r="BG267" s="28">
        <f t="shared" si="208"/>
        <v>-5011.2955000000011</v>
      </c>
      <c r="BH267" s="28"/>
      <c r="BI267" s="28">
        <f t="shared" si="208"/>
        <v>0</v>
      </c>
      <c r="BJ267" s="27">
        <v>0</v>
      </c>
      <c r="BK267" s="20"/>
      <c r="BL267" s="28">
        <f t="shared" si="208"/>
        <v>0</v>
      </c>
      <c r="BM267" s="28">
        <f t="shared" si="208"/>
        <v>0</v>
      </c>
      <c r="BN267" s="27"/>
      <c r="BO267" s="28">
        <f t="shared" si="208"/>
        <v>46032.671000000002</v>
      </c>
      <c r="BP267" s="28">
        <f t="shared" si="208"/>
        <v>-4196.026499999999</v>
      </c>
      <c r="BQ267" s="28">
        <f t="shared" si="208"/>
        <v>41836.644499999995</v>
      </c>
      <c r="BR267" s="28">
        <f t="shared" si="208"/>
        <v>0</v>
      </c>
      <c r="BS267" s="28">
        <f t="shared" si="208"/>
        <v>41836.644499999995</v>
      </c>
      <c r="BT267" s="28">
        <f t="shared" si="208"/>
        <v>22375.112000000005</v>
      </c>
      <c r="BU267" s="28">
        <f t="shared" si="208"/>
        <v>36211.939699999995</v>
      </c>
      <c r="BV267" s="28">
        <f t="shared" si="208"/>
        <v>-16750.407200000001</v>
      </c>
      <c r="BW267" s="27">
        <f t="shared" si="208"/>
        <v>0</v>
      </c>
      <c r="BX267" s="27">
        <f t="shared" si="208"/>
        <v>0</v>
      </c>
      <c r="BY267" s="27">
        <f t="shared" si="208"/>
        <v>0</v>
      </c>
      <c r="BZ267" s="27">
        <f t="shared" si="208"/>
        <v>528.79999999999995</v>
      </c>
      <c r="CA267" s="27">
        <f t="shared" si="208"/>
        <v>0</v>
      </c>
      <c r="CB267" s="27">
        <f t="shared" si="208"/>
        <v>436.16400000000004</v>
      </c>
      <c r="CC267" s="27">
        <f t="shared" si="208"/>
        <v>1582.5719999999999</v>
      </c>
      <c r="CD267" s="27">
        <f t="shared" si="208"/>
        <v>14462.364</v>
      </c>
      <c r="CE267" s="27">
        <f t="shared" si="208"/>
        <v>0</v>
      </c>
      <c r="CF267" s="27">
        <f t="shared" si="208"/>
        <v>5365.2120000000004</v>
      </c>
      <c r="CG267" s="27"/>
      <c r="CH267" s="27">
        <f t="shared" ref="CH267:CQ267" si="209">SUM(CH244:CH266)</f>
        <v>0</v>
      </c>
      <c r="CI267" s="27">
        <f t="shared" si="209"/>
        <v>0</v>
      </c>
      <c r="CJ267" s="27"/>
      <c r="CK267" s="27">
        <f t="shared" si="209"/>
        <v>0</v>
      </c>
      <c r="CL267" s="27">
        <f t="shared" si="209"/>
        <v>0</v>
      </c>
      <c r="CM267" s="27"/>
      <c r="CN267" s="27">
        <f t="shared" si="209"/>
        <v>0</v>
      </c>
      <c r="CO267" s="27">
        <f t="shared" si="209"/>
        <v>0</v>
      </c>
      <c r="CP267" s="27"/>
      <c r="CQ267" s="27">
        <f t="shared" si="209"/>
        <v>0</v>
      </c>
      <c r="CR267" s="72"/>
      <c r="CS267" s="72"/>
      <c r="CT267" s="77"/>
      <c r="CU267" s="4"/>
      <c r="CV267" s="4"/>
    </row>
    <row r="268" spans="1:100" ht="25.5" x14ac:dyDescent="0.2">
      <c r="A268" s="14">
        <v>1</v>
      </c>
      <c r="B268" s="15" t="s">
        <v>269</v>
      </c>
      <c r="C268" s="16">
        <v>5</v>
      </c>
      <c r="D268" s="21">
        <v>1961.47</v>
      </c>
      <c r="E268" s="21"/>
      <c r="F268" s="18">
        <v>0.03</v>
      </c>
      <c r="G268" s="18">
        <f t="shared" ref="G268:G306" si="210">F268*D268</f>
        <v>58.844099999999997</v>
      </c>
      <c r="H268" s="18"/>
      <c r="I268" s="18"/>
      <c r="J268" s="61">
        <f t="shared" si="185"/>
        <v>58.844099999999997</v>
      </c>
      <c r="K268" s="61" t="str">
        <f t="shared" si="186"/>
        <v>0</v>
      </c>
      <c r="L268" s="18">
        <v>0.04</v>
      </c>
      <c r="M268" s="18">
        <f t="shared" ref="M268:M328" si="211">D268*L268</f>
        <v>78.458799999999997</v>
      </c>
      <c r="N268" s="18">
        <v>0.04</v>
      </c>
      <c r="O268" s="18"/>
      <c r="P268" s="61">
        <f t="shared" si="140"/>
        <v>78.41879999999999</v>
      </c>
      <c r="Q268" s="61" t="str">
        <f t="shared" si="141"/>
        <v>0</v>
      </c>
      <c r="R268" s="20">
        <v>0.61</v>
      </c>
      <c r="S268" s="20">
        <f t="shared" ref="S268:S328" si="212">R268*D268</f>
        <v>1196.4966999999999</v>
      </c>
      <c r="T268" s="24" t="e">
        <f t="shared" ref="T268:T305" si="213">ROUND(S268*$T$427,5)</f>
        <v>#REF!</v>
      </c>
      <c r="U268" s="24"/>
      <c r="V268" s="61" t="e">
        <f t="shared" si="142"/>
        <v>#REF!</v>
      </c>
      <c r="W268" s="61" t="e">
        <f t="shared" si="143"/>
        <v>#REF!</v>
      </c>
      <c r="X268" s="54">
        <v>0.01</v>
      </c>
      <c r="Y268" s="20">
        <f t="shared" ref="Y268:Y328" si="214">X268*D268</f>
        <v>19.614699999999999</v>
      </c>
      <c r="Z268" s="20"/>
      <c r="AA268" s="20"/>
      <c r="AB268" s="61">
        <f t="shared" si="144"/>
        <v>19.614699999999999</v>
      </c>
      <c r="AC268" s="61" t="str">
        <f t="shared" si="145"/>
        <v>0</v>
      </c>
      <c r="AD268" s="20">
        <v>0.28999999999999998</v>
      </c>
      <c r="AE268" s="20">
        <f t="shared" ref="AE268:AE328" si="215">AD268*D268</f>
        <v>568.82629999999995</v>
      </c>
      <c r="AF268" s="24" t="e">
        <f t="shared" ref="AF268:AF305" si="216">ROUND(AE268*$AF$427,5)</f>
        <v>#REF!</v>
      </c>
      <c r="AG268" s="24"/>
      <c r="AH268" s="61" t="e">
        <f t="shared" si="146"/>
        <v>#REF!</v>
      </c>
      <c r="AI268" s="61" t="e">
        <f t="shared" si="147"/>
        <v>#REF!</v>
      </c>
      <c r="AJ268" s="20">
        <v>0.06</v>
      </c>
      <c r="AK268" s="20">
        <f t="shared" ref="AK268:AK328" si="217">AJ268*D268</f>
        <v>117.68819999999999</v>
      </c>
      <c r="AL268" s="24">
        <v>0</v>
      </c>
      <c r="AM268" s="20"/>
      <c r="AN268" s="61">
        <f t="shared" si="148"/>
        <v>117.68819999999999</v>
      </c>
      <c r="AO268" s="61" t="str">
        <f t="shared" si="149"/>
        <v>0</v>
      </c>
      <c r="AP268" s="20">
        <v>0.02</v>
      </c>
      <c r="AQ268" s="20">
        <f t="shared" ref="AQ268:AQ328" si="218">AP268*D268</f>
        <v>39.229399999999998</v>
      </c>
      <c r="AR268" s="20"/>
      <c r="AS268" s="20"/>
      <c r="AT268" s="61">
        <f t="shared" si="150"/>
        <v>39.229399999999998</v>
      </c>
      <c r="AU268" s="61" t="str">
        <f t="shared" si="151"/>
        <v>0</v>
      </c>
      <c r="AV268" s="20">
        <v>0.04</v>
      </c>
      <c r="AW268" s="20">
        <f t="shared" ref="AW268:AW328" si="219">AV268*D268</f>
        <v>78.458799999999997</v>
      </c>
      <c r="AX268" s="24" t="e">
        <f t="shared" ref="AX268:AX305" si="220">ROUND(AW268*$AX$427,5)</f>
        <v>#REF!</v>
      </c>
      <c r="AY268" s="24"/>
      <c r="AZ268" s="61" t="e">
        <f t="shared" ref="AZ268:AZ328" si="221">IF(AW268-AX268&gt;0,AW268-AX268,"0")</f>
        <v>#REF!</v>
      </c>
      <c r="BA268" s="61" t="e">
        <f t="shared" ref="BA268:BA328" si="222">IF(AW268-AX268&lt;0,AW268-AX268,"0")</f>
        <v>#REF!</v>
      </c>
      <c r="BB268" s="20">
        <v>0.3</v>
      </c>
      <c r="BC268" s="20">
        <f t="shared" ref="BC268:BC328" si="223">BB268*D268</f>
        <v>588.44100000000003</v>
      </c>
      <c r="BD268" s="20">
        <v>672</v>
      </c>
      <c r="BE268" s="20"/>
      <c r="BF268" s="61" t="str">
        <f t="shared" si="152"/>
        <v>0</v>
      </c>
      <c r="BG268" s="61">
        <f t="shared" si="153"/>
        <v>-83.558999999999969</v>
      </c>
      <c r="BH268" s="20"/>
      <c r="BI268" s="20"/>
      <c r="BJ268" s="20">
        <v>0</v>
      </c>
      <c r="BK268" s="20"/>
      <c r="BL268" s="61" t="str">
        <f t="shared" si="154"/>
        <v>0</v>
      </c>
      <c r="BM268" s="61" t="str">
        <f t="shared" si="155"/>
        <v>0</v>
      </c>
      <c r="BN268" s="20">
        <v>0.73</v>
      </c>
      <c r="BO268" s="20">
        <f t="shared" ref="BO268:BO328" si="224">BN268*D268</f>
        <v>1431.8731</v>
      </c>
      <c r="BP268" s="20">
        <f>BF268+BG268+BL268+BM268</f>
        <v>-83.558999999999969</v>
      </c>
      <c r="BQ268" s="20">
        <f>BO268+BP268</f>
        <v>1348.3141000000001</v>
      </c>
      <c r="BR268" s="20"/>
      <c r="BS268" s="20">
        <f>BQ268+BR268</f>
        <v>1348.3141000000001</v>
      </c>
      <c r="BT268" s="61">
        <f t="shared" si="181"/>
        <v>252.54</v>
      </c>
      <c r="BU268" s="61">
        <f t="shared" si="183"/>
        <v>1095.7741000000001</v>
      </c>
      <c r="BV268" s="61" t="str">
        <f t="shared" si="184"/>
        <v>0</v>
      </c>
      <c r="BW268" s="20"/>
      <c r="BX268" s="20"/>
      <c r="BY268" s="20"/>
      <c r="BZ268" s="20">
        <v>252.54</v>
      </c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61" t="str">
        <f t="shared" si="156"/>
        <v>0</v>
      </c>
      <c r="CL268" s="61" t="str">
        <f t="shared" si="157"/>
        <v>0</v>
      </c>
      <c r="CM268" s="20"/>
      <c r="CN268" s="20"/>
      <c r="CO268" s="20"/>
      <c r="CP268" s="20"/>
      <c r="CQ268" s="61" t="str">
        <f t="shared" si="158"/>
        <v>0</v>
      </c>
      <c r="CR268" s="24">
        <f t="shared" ref="CR268:CR299" si="225">F268+L268+R268+X268+AD268+AJ268+AP268+AV268+BB268+BH268+BN268+CG268+CM268</f>
        <v>2.13</v>
      </c>
      <c r="CS268" s="24">
        <v>3.14</v>
      </c>
      <c r="CT268" s="71">
        <f t="shared" ref="CT268:CT299" si="226">CS268/CR268*100-100</f>
        <v>47.417840375586877</v>
      </c>
    </row>
    <row r="269" spans="1:100" ht="25.5" x14ac:dyDescent="0.2">
      <c r="A269" s="14">
        <v>2</v>
      </c>
      <c r="B269" s="15" t="s">
        <v>270</v>
      </c>
      <c r="C269" s="16">
        <v>5</v>
      </c>
      <c r="D269" s="21">
        <v>3200.71</v>
      </c>
      <c r="E269" s="21"/>
      <c r="F269" s="18">
        <v>0.03</v>
      </c>
      <c r="G269" s="18">
        <f t="shared" si="210"/>
        <v>96.021299999999997</v>
      </c>
      <c r="H269" s="18"/>
      <c r="I269" s="18"/>
      <c r="J269" s="61">
        <f t="shared" si="185"/>
        <v>96.021299999999997</v>
      </c>
      <c r="K269" s="61" t="str">
        <f t="shared" si="186"/>
        <v>0</v>
      </c>
      <c r="L269" s="18">
        <v>0.03</v>
      </c>
      <c r="M269" s="18">
        <f t="shared" si="211"/>
        <v>96.021299999999997</v>
      </c>
      <c r="N269" s="18">
        <v>0.03</v>
      </c>
      <c r="O269" s="18"/>
      <c r="P269" s="61">
        <f t="shared" ref="P269:P329" si="227">IF(M269-N269&gt;0,M269-N269,"0")</f>
        <v>95.991299999999995</v>
      </c>
      <c r="Q269" s="61" t="str">
        <f t="shared" ref="Q269:Q329" si="228">IF(M269-N269&lt;0,M269-N269,"0")</f>
        <v>0</v>
      </c>
      <c r="R269" s="20">
        <v>0.42</v>
      </c>
      <c r="S269" s="20">
        <f t="shared" si="212"/>
        <v>1344.2982</v>
      </c>
      <c r="T269" s="24" t="e">
        <f t="shared" si="213"/>
        <v>#REF!</v>
      </c>
      <c r="U269" s="24"/>
      <c r="V269" s="61" t="e">
        <f t="shared" ref="V269:V329" si="229">IF(S269-T269&gt;0,S269-T269,"0")</f>
        <v>#REF!</v>
      </c>
      <c r="W269" s="61" t="e">
        <f t="shared" ref="W269:W329" si="230">IF(S269-T269&lt;0,S269-T269,"0")</f>
        <v>#REF!</v>
      </c>
      <c r="X269" s="54">
        <v>0.01</v>
      </c>
      <c r="Y269" s="20">
        <f t="shared" si="214"/>
        <v>32.007100000000001</v>
      </c>
      <c r="Z269" s="20">
        <f>Y269*6</f>
        <v>192.04259999999999</v>
      </c>
      <c r="AA269" s="20"/>
      <c r="AB269" s="61" t="str">
        <f t="shared" ref="AB269:AB329" si="231">IF(Y269-Z269&gt;0,Y269-Z269,"0")</f>
        <v>0</v>
      </c>
      <c r="AC269" s="61">
        <f t="shared" ref="AC269:AC329" si="232">IF(Y269-Z269&lt;0,Y269-Z269,"0")</f>
        <v>-160.03549999999998</v>
      </c>
      <c r="AD269" s="20">
        <v>0.23</v>
      </c>
      <c r="AE269" s="20">
        <f t="shared" si="215"/>
        <v>736.16330000000005</v>
      </c>
      <c r="AF269" s="24" t="e">
        <f t="shared" si="216"/>
        <v>#REF!</v>
      </c>
      <c r="AG269" s="24"/>
      <c r="AH269" s="61" t="e">
        <f t="shared" ref="AH269:AH329" si="233">IF(AE269-AF269&gt;0,AE269-AF269,"0")</f>
        <v>#REF!</v>
      </c>
      <c r="AI269" s="61" t="e">
        <f t="shared" ref="AI269:AI329" si="234">IF(AE269-AF269&lt;0,AE269-AF269,"0")</f>
        <v>#REF!</v>
      </c>
      <c r="AJ269" s="20">
        <v>0.05</v>
      </c>
      <c r="AK269" s="20">
        <f t="shared" si="217"/>
        <v>160.03550000000001</v>
      </c>
      <c r="AL269" s="24">
        <v>0</v>
      </c>
      <c r="AM269" s="20"/>
      <c r="AN269" s="61">
        <f t="shared" ref="AN269:AN329" si="235">IF(AK269-AL269&gt;0,AK269-AL269,"0")</f>
        <v>160.03550000000001</v>
      </c>
      <c r="AO269" s="61" t="str">
        <f t="shared" ref="AO269:AO329" si="236">IF(AK269-AL269&lt;0,AK269-AL269,"0")</f>
        <v>0</v>
      </c>
      <c r="AP269" s="20">
        <v>0.02</v>
      </c>
      <c r="AQ269" s="20">
        <f t="shared" si="218"/>
        <v>64.014200000000002</v>
      </c>
      <c r="AR269" s="20"/>
      <c r="AS269" s="20"/>
      <c r="AT269" s="61">
        <f t="shared" ref="AT269:AT329" si="237">IF(AQ269-AR269&gt;0,AQ269-AR269,"0")</f>
        <v>64.014200000000002</v>
      </c>
      <c r="AU269" s="61" t="str">
        <f t="shared" ref="AU269:AU329" si="238">IF(AQ269-AR269&lt;0,AQ269-AR269,"0")</f>
        <v>0</v>
      </c>
      <c r="AV269" s="20">
        <v>0.03</v>
      </c>
      <c r="AW269" s="20">
        <f t="shared" si="219"/>
        <v>96.021299999999997</v>
      </c>
      <c r="AX269" s="24" t="e">
        <f t="shared" si="220"/>
        <v>#REF!</v>
      </c>
      <c r="AY269" s="24"/>
      <c r="AZ269" s="61" t="e">
        <f t="shared" si="221"/>
        <v>#REF!</v>
      </c>
      <c r="BA269" s="61" t="e">
        <f t="shared" si="222"/>
        <v>#REF!</v>
      </c>
      <c r="BB269" s="20">
        <v>0.13</v>
      </c>
      <c r="BC269" s="20">
        <f t="shared" si="223"/>
        <v>416.09230000000002</v>
      </c>
      <c r="BD269" s="20">
        <v>4525.92</v>
      </c>
      <c r="BE269" s="20"/>
      <c r="BF269" s="61" t="str">
        <f t="shared" ref="BF269:BF329" si="239">IF(BC269-BD269&gt;0,BC269-BD269,"0")</f>
        <v>0</v>
      </c>
      <c r="BG269" s="61">
        <f t="shared" ref="BG269:BG329" si="240">IF(BC269-BD269&lt;0,BC269-BD269,"0")</f>
        <v>-4109.8276999999998</v>
      </c>
      <c r="BH269" s="20"/>
      <c r="BI269" s="20"/>
      <c r="BJ269" s="20">
        <v>0</v>
      </c>
      <c r="BK269" s="20"/>
      <c r="BL269" s="61" t="str">
        <f t="shared" ref="BL269:BL329" si="241">IF(BI269-BJ269&gt;0,BI269-BJ269,"0")</f>
        <v>0</v>
      </c>
      <c r="BM269" s="61" t="str">
        <f t="shared" ref="BM269:BM329" si="242">IF(BI269-BJ269&lt;0,BI269-BJ269,"0")</f>
        <v>0</v>
      </c>
      <c r="BN269" s="20">
        <v>1.02</v>
      </c>
      <c r="BO269" s="20">
        <f t="shared" si="224"/>
        <v>3264.7242000000001</v>
      </c>
      <c r="BP269" s="20">
        <f t="shared" ref="BP269:BP329" si="243">BF269+BG269+BL269+BM269</f>
        <v>-4109.8276999999998</v>
      </c>
      <c r="BQ269" s="20">
        <f t="shared" ref="BQ269:BQ329" si="244">BO269+BP269</f>
        <v>-845.10349999999971</v>
      </c>
      <c r="BR269" s="20"/>
      <c r="BS269" s="20">
        <f t="shared" ref="BS269:BS329" si="245">BQ269+BR269</f>
        <v>-845.10349999999971</v>
      </c>
      <c r="BT269" s="61">
        <f t="shared" si="181"/>
        <v>1424.71</v>
      </c>
      <c r="BU269" s="61" t="str">
        <f t="shared" si="183"/>
        <v>0</v>
      </c>
      <c r="BV269" s="61">
        <f t="shared" si="184"/>
        <v>-2269.8134999999997</v>
      </c>
      <c r="BW269" s="20"/>
      <c r="BX269" s="20"/>
      <c r="BY269" s="20"/>
      <c r="BZ269" s="20">
        <v>1424.71</v>
      </c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61" t="str">
        <f t="shared" ref="CK269:CK329" si="246">IF(CH269-CI269&gt;0,CH269-CI269,"0")</f>
        <v>0</v>
      </c>
      <c r="CL269" s="61" t="str">
        <f t="shared" ref="CL269:CL329" si="247">IF(CH269-CI269&lt;0,CH269-CI269,"0")</f>
        <v>0</v>
      </c>
      <c r="CM269" s="20"/>
      <c r="CN269" s="20"/>
      <c r="CO269" s="20"/>
      <c r="CP269" s="20"/>
      <c r="CQ269" s="61" t="str">
        <f t="shared" ref="CQ269:CQ329" si="248">IF(CN269-CO269&gt;0,CN269-CO269,"0")</f>
        <v>0</v>
      </c>
      <c r="CR269" s="24">
        <f t="shared" si="225"/>
        <v>1.9700000000000002</v>
      </c>
      <c r="CS269" s="24">
        <v>2.19</v>
      </c>
      <c r="CT269" s="71">
        <f t="shared" si="226"/>
        <v>11.167512690355323</v>
      </c>
    </row>
    <row r="270" spans="1:100" ht="25.5" x14ac:dyDescent="0.2">
      <c r="A270" s="14">
        <v>3</v>
      </c>
      <c r="B270" s="15" t="s">
        <v>271</v>
      </c>
      <c r="C270" s="16">
        <v>5</v>
      </c>
      <c r="D270" s="21">
        <v>1717.16</v>
      </c>
      <c r="E270" s="21"/>
      <c r="F270" s="18">
        <v>0.03</v>
      </c>
      <c r="G270" s="18">
        <f t="shared" si="210"/>
        <v>51.514800000000001</v>
      </c>
      <c r="H270" s="18"/>
      <c r="I270" s="18"/>
      <c r="J270" s="61">
        <f t="shared" si="185"/>
        <v>51.514800000000001</v>
      </c>
      <c r="K270" s="61" t="str">
        <f t="shared" si="186"/>
        <v>0</v>
      </c>
      <c r="L270" s="18">
        <v>0.04</v>
      </c>
      <c r="M270" s="18">
        <f t="shared" si="211"/>
        <v>68.686400000000006</v>
      </c>
      <c r="N270" s="18">
        <v>0.04</v>
      </c>
      <c r="O270" s="18"/>
      <c r="P270" s="61">
        <f t="shared" si="227"/>
        <v>68.6464</v>
      </c>
      <c r="Q270" s="61" t="str">
        <f t="shared" si="228"/>
        <v>0</v>
      </c>
      <c r="R270" s="20">
        <v>0.59</v>
      </c>
      <c r="S270" s="20">
        <f t="shared" si="212"/>
        <v>1013.1244</v>
      </c>
      <c r="T270" s="24" t="e">
        <f t="shared" si="213"/>
        <v>#REF!</v>
      </c>
      <c r="U270" s="24"/>
      <c r="V270" s="61" t="e">
        <f t="shared" si="229"/>
        <v>#REF!</v>
      </c>
      <c r="W270" s="61" t="e">
        <f t="shared" si="230"/>
        <v>#REF!</v>
      </c>
      <c r="X270" s="54">
        <v>0.01</v>
      </c>
      <c r="Y270" s="20">
        <f t="shared" si="214"/>
        <v>17.171600000000002</v>
      </c>
      <c r="Z270" s="20"/>
      <c r="AA270" s="20"/>
      <c r="AB270" s="61">
        <f t="shared" si="231"/>
        <v>17.171600000000002</v>
      </c>
      <c r="AC270" s="61" t="str">
        <f t="shared" si="232"/>
        <v>0</v>
      </c>
      <c r="AD270" s="20">
        <v>0.24</v>
      </c>
      <c r="AE270" s="20">
        <f t="shared" si="215"/>
        <v>412.11840000000001</v>
      </c>
      <c r="AF270" s="24" t="e">
        <f t="shared" si="216"/>
        <v>#REF!</v>
      </c>
      <c r="AG270" s="24"/>
      <c r="AH270" s="61" t="e">
        <f t="shared" si="233"/>
        <v>#REF!</v>
      </c>
      <c r="AI270" s="61" t="e">
        <f t="shared" si="234"/>
        <v>#REF!</v>
      </c>
      <c r="AJ270" s="20">
        <v>0.06</v>
      </c>
      <c r="AK270" s="20">
        <f t="shared" si="217"/>
        <v>103.0296</v>
      </c>
      <c r="AL270" s="24">
        <v>0</v>
      </c>
      <c r="AM270" s="20"/>
      <c r="AN270" s="61">
        <f t="shared" si="235"/>
        <v>103.0296</v>
      </c>
      <c r="AO270" s="61" t="str">
        <f t="shared" si="236"/>
        <v>0</v>
      </c>
      <c r="AP270" s="20">
        <v>0.02</v>
      </c>
      <c r="AQ270" s="20">
        <f t="shared" si="218"/>
        <v>34.343200000000003</v>
      </c>
      <c r="AR270" s="20"/>
      <c r="AS270" s="20"/>
      <c r="AT270" s="61">
        <f t="shared" si="237"/>
        <v>34.343200000000003</v>
      </c>
      <c r="AU270" s="61" t="str">
        <f t="shared" si="238"/>
        <v>0</v>
      </c>
      <c r="AV270" s="20">
        <v>0.03</v>
      </c>
      <c r="AW270" s="20">
        <f t="shared" si="219"/>
        <v>51.514800000000001</v>
      </c>
      <c r="AX270" s="24" t="e">
        <f t="shared" si="220"/>
        <v>#REF!</v>
      </c>
      <c r="AY270" s="24"/>
      <c r="AZ270" s="61" t="e">
        <f t="shared" si="221"/>
        <v>#REF!</v>
      </c>
      <c r="BA270" s="61" t="e">
        <f t="shared" si="222"/>
        <v>#REF!</v>
      </c>
      <c r="BB270" s="20">
        <v>0.26</v>
      </c>
      <c r="BC270" s="20">
        <f t="shared" si="223"/>
        <v>446.46160000000003</v>
      </c>
      <c r="BD270" s="20">
        <v>134.4</v>
      </c>
      <c r="BE270" s="20"/>
      <c r="BF270" s="61">
        <f t="shared" si="239"/>
        <v>312.0616</v>
      </c>
      <c r="BG270" s="61" t="str">
        <f t="shared" si="240"/>
        <v>0</v>
      </c>
      <c r="BH270" s="20"/>
      <c r="BI270" s="20"/>
      <c r="BJ270" s="20">
        <v>0</v>
      </c>
      <c r="BK270" s="20"/>
      <c r="BL270" s="61" t="str">
        <f t="shared" si="241"/>
        <v>0</v>
      </c>
      <c r="BM270" s="61" t="str">
        <f t="shared" si="242"/>
        <v>0</v>
      </c>
      <c r="BN270" s="20">
        <v>0.79</v>
      </c>
      <c r="BO270" s="20">
        <f t="shared" si="224"/>
        <v>1356.5564000000002</v>
      </c>
      <c r="BP270" s="20">
        <f t="shared" si="243"/>
        <v>312.0616</v>
      </c>
      <c r="BQ270" s="20">
        <f t="shared" si="244"/>
        <v>1668.6180000000002</v>
      </c>
      <c r="BR270" s="20"/>
      <c r="BS270" s="20">
        <f t="shared" si="245"/>
        <v>1668.6180000000002</v>
      </c>
      <c r="BT270" s="61">
        <f t="shared" si="181"/>
        <v>144</v>
      </c>
      <c r="BU270" s="61">
        <f t="shared" si="183"/>
        <v>1524.6180000000002</v>
      </c>
      <c r="BV270" s="61" t="str">
        <f t="shared" si="184"/>
        <v>0</v>
      </c>
      <c r="BW270" s="20"/>
      <c r="BX270" s="20"/>
      <c r="BY270" s="20"/>
      <c r="BZ270" s="20">
        <v>144</v>
      </c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61" t="str">
        <f t="shared" si="246"/>
        <v>0</v>
      </c>
      <c r="CL270" s="61" t="str">
        <f t="shared" si="247"/>
        <v>0</v>
      </c>
      <c r="CM270" s="20"/>
      <c r="CN270" s="20"/>
      <c r="CO270" s="20"/>
      <c r="CP270" s="20"/>
      <c r="CQ270" s="61" t="str">
        <f t="shared" si="248"/>
        <v>0</v>
      </c>
      <c r="CR270" s="24">
        <f t="shared" si="225"/>
        <v>2.0700000000000003</v>
      </c>
      <c r="CS270" s="24">
        <v>2.89</v>
      </c>
      <c r="CT270" s="71">
        <f t="shared" si="226"/>
        <v>39.613526570048293</v>
      </c>
    </row>
    <row r="271" spans="1:100" x14ac:dyDescent="0.2">
      <c r="A271" s="14">
        <v>4</v>
      </c>
      <c r="B271" s="15" t="s">
        <v>272</v>
      </c>
      <c r="C271" s="16">
        <v>5</v>
      </c>
      <c r="D271" s="21">
        <v>2788.47</v>
      </c>
      <c r="E271" s="21"/>
      <c r="F271" s="18">
        <v>0.02</v>
      </c>
      <c r="G271" s="18">
        <f t="shared" si="210"/>
        <v>55.769399999999997</v>
      </c>
      <c r="H271" s="18"/>
      <c r="I271" s="18"/>
      <c r="J271" s="61">
        <f t="shared" si="185"/>
        <v>55.769399999999997</v>
      </c>
      <c r="K271" s="61" t="str">
        <f t="shared" si="186"/>
        <v>0</v>
      </c>
      <c r="L271" s="18">
        <v>0.02</v>
      </c>
      <c r="M271" s="18">
        <f t="shared" si="211"/>
        <v>55.769399999999997</v>
      </c>
      <c r="N271" s="18">
        <v>0.02</v>
      </c>
      <c r="O271" s="18"/>
      <c r="P271" s="61">
        <f t="shared" si="227"/>
        <v>55.749399999999994</v>
      </c>
      <c r="Q271" s="61" t="str">
        <f t="shared" si="228"/>
        <v>0</v>
      </c>
      <c r="R271" s="20">
        <v>0.31</v>
      </c>
      <c r="S271" s="20">
        <f t="shared" si="212"/>
        <v>864.42569999999989</v>
      </c>
      <c r="T271" s="24" t="e">
        <f t="shared" si="213"/>
        <v>#REF!</v>
      </c>
      <c r="U271" s="24"/>
      <c r="V271" s="61" t="e">
        <f t="shared" si="229"/>
        <v>#REF!</v>
      </c>
      <c r="W271" s="61" t="e">
        <f t="shared" si="230"/>
        <v>#REF!</v>
      </c>
      <c r="X271" s="54">
        <v>0.01</v>
      </c>
      <c r="Y271" s="20">
        <f t="shared" si="214"/>
        <v>27.884699999999999</v>
      </c>
      <c r="Z271" s="20"/>
      <c r="AA271" s="20"/>
      <c r="AB271" s="61">
        <f t="shared" si="231"/>
        <v>27.884699999999999</v>
      </c>
      <c r="AC271" s="61" t="str">
        <f t="shared" si="232"/>
        <v>0</v>
      </c>
      <c r="AD271" s="20">
        <v>0.27</v>
      </c>
      <c r="AE271" s="20">
        <f t="shared" si="215"/>
        <v>752.88689999999997</v>
      </c>
      <c r="AF271" s="24" t="e">
        <f t="shared" si="216"/>
        <v>#REF!</v>
      </c>
      <c r="AG271" s="24"/>
      <c r="AH271" s="61" t="e">
        <f t="shared" si="233"/>
        <v>#REF!</v>
      </c>
      <c r="AI271" s="61" t="e">
        <f t="shared" si="234"/>
        <v>#REF!</v>
      </c>
      <c r="AJ271" s="20">
        <v>0.04</v>
      </c>
      <c r="AK271" s="20">
        <f t="shared" si="217"/>
        <v>111.53879999999999</v>
      </c>
      <c r="AL271" s="24">
        <v>0</v>
      </c>
      <c r="AM271" s="20"/>
      <c r="AN271" s="61">
        <f t="shared" si="235"/>
        <v>111.53879999999999</v>
      </c>
      <c r="AO271" s="61" t="str">
        <f t="shared" si="236"/>
        <v>0</v>
      </c>
      <c r="AP271" s="20">
        <v>0.01</v>
      </c>
      <c r="AQ271" s="20">
        <f t="shared" si="218"/>
        <v>27.884699999999999</v>
      </c>
      <c r="AR271" s="20"/>
      <c r="AS271" s="20"/>
      <c r="AT271" s="61">
        <f t="shared" si="237"/>
        <v>27.884699999999999</v>
      </c>
      <c r="AU271" s="61" t="str">
        <f t="shared" si="238"/>
        <v>0</v>
      </c>
      <c r="AV271" s="20">
        <v>0.01</v>
      </c>
      <c r="AW271" s="20">
        <f t="shared" si="219"/>
        <v>27.884699999999999</v>
      </c>
      <c r="AX271" s="24" t="e">
        <f t="shared" si="220"/>
        <v>#REF!</v>
      </c>
      <c r="AY271" s="24"/>
      <c r="AZ271" s="61" t="e">
        <f t="shared" si="221"/>
        <v>#REF!</v>
      </c>
      <c r="BA271" s="61" t="e">
        <f t="shared" si="222"/>
        <v>#REF!</v>
      </c>
      <c r="BB271" s="20">
        <v>0.08</v>
      </c>
      <c r="BC271" s="20">
        <f t="shared" si="223"/>
        <v>223.07759999999999</v>
      </c>
      <c r="BD271" s="20">
        <v>336</v>
      </c>
      <c r="BE271" s="20"/>
      <c r="BF271" s="61" t="str">
        <f t="shared" si="239"/>
        <v>0</v>
      </c>
      <c r="BG271" s="61">
        <f t="shared" si="240"/>
        <v>-112.92240000000001</v>
      </c>
      <c r="BH271" s="20"/>
      <c r="BI271" s="20"/>
      <c r="BJ271" s="20">
        <v>0</v>
      </c>
      <c r="BK271" s="20"/>
      <c r="BL271" s="61" t="str">
        <f t="shared" si="241"/>
        <v>0</v>
      </c>
      <c r="BM271" s="61" t="str">
        <f t="shared" si="242"/>
        <v>0</v>
      </c>
      <c r="BN271" s="20">
        <v>1.19</v>
      </c>
      <c r="BO271" s="20">
        <f t="shared" si="224"/>
        <v>3318.2792999999997</v>
      </c>
      <c r="BP271" s="20">
        <f t="shared" si="243"/>
        <v>-112.92240000000001</v>
      </c>
      <c r="BQ271" s="20">
        <f t="shared" si="244"/>
        <v>3205.3568999999998</v>
      </c>
      <c r="BR271" s="20"/>
      <c r="BS271" s="20">
        <f t="shared" si="245"/>
        <v>3205.3568999999998</v>
      </c>
      <c r="BT271" s="61">
        <f t="shared" si="181"/>
        <v>0</v>
      </c>
      <c r="BU271" s="61">
        <f t="shared" si="183"/>
        <v>3205.3568999999998</v>
      </c>
      <c r="BV271" s="61" t="str">
        <f t="shared" si="184"/>
        <v>0</v>
      </c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61" t="str">
        <f t="shared" si="246"/>
        <v>0</v>
      </c>
      <c r="CL271" s="61" t="str">
        <f t="shared" si="247"/>
        <v>0</v>
      </c>
      <c r="CM271" s="20"/>
      <c r="CN271" s="20"/>
      <c r="CO271" s="20"/>
      <c r="CP271" s="20"/>
      <c r="CQ271" s="61" t="str">
        <f t="shared" si="248"/>
        <v>0</v>
      </c>
      <c r="CR271" s="24">
        <f t="shared" si="225"/>
        <v>1.96</v>
      </c>
      <c r="CS271" s="24">
        <v>2.77</v>
      </c>
      <c r="CT271" s="71">
        <f t="shared" si="226"/>
        <v>41.326530612244881</v>
      </c>
    </row>
    <row r="272" spans="1:100" x14ac:dyDescent="0.2">
      <c r="A272" s="14">
        <v>5</v>
      </c>
      <c r="B272" s="15" t="s">
        <v>273</v>
      </c>
      <c r="C272" s="16">
        <v>5</v>
      </c>
      <c r="D272" s="21">
        <v>5572.74</v>
      </c>
      <c r="E272" s="21"/>
      <c r="F272" s="18">
        <v>0.03</v>
      </c>
      <c r="G272" s="18">
        <f t="shared" si="210"/>
        <v>167.18219999999999</v>
      </c>
      <c r="H272" s="18"/>
      <c r="I272" s="18"/>
      <c r="J272" s="61">
        <f t="shared" si="185"/>
        <v>167.18219999999999</v>
      </c>
      <c r="K272" s="61" t="str">
        <f t="shared" si="186"/>
        <v>0</v>
      </c>
      <c r="L272" s="18">
        <v>0.03</v>
      </c>
      <c r="M272" s="18">
        <f t="shared" si="211"/>
        <v>167.18219999999999</v>
      </c>
      <c r="N272" s="18">
        <v>0.03</v>
      </c>
      <c r="O272" s="18"/>
      <c r="P272" s="61">
        <f t="shared" si="227"/>
        <v>167.15219999999999</v>
      </c>
      <c r="Q272" s="61" t="str">
        <f t="shared" si="228"/>
        <v>0</v>
      </c>
      <c r="R272" s="20">
        <v>0.67</v>
      </c>
      <c r="S272" s="20">
        <f t="shared" si="212"/>
        <v>3733.7357999999999</v>
      </c>
      <c r="T272" s="24" t="e">
        <f t="shared" si="213"/>
        <v>#REF!</v>
      </c>
      <c r="U272" s="24"/>
      <c r="V272" s="61" t="e">
        <f t="shared" si="229"/>
        <v>#REF!</v>
      </c>
      <c r="W272" s="61" t="e">
        <f t="shared" si="230"/>
        <v>#REF!</v>
      </c>
      <c r="X272" s="54">
        <v>0.01</v>
      </c>
      <c r="Y272" s="20">
        <f t="shared" si="214"/>
        <v>55.727399999999996</v>
      </c>
      <c r="Z272" s="20">
        <f t="shared" ref="Z272:Z279" si="249">Y272*6</f>
        <v>334.36439999999999</v>
      </c>
      <c r="AA272" s="20"/>
      <c r="AB272" s="61" t="str">
        <f t="shared" si="231"/>
        <v>0</v>
      </c>
      <c r="AC272" s="61">
        <f t="shared" si="232"/>
        <v>-278.637</v>
      </c>
      <c r="AD272" s="20">
        <v>0.3</v>
      </c>
      <c r="AE272" s="20">
        <f t="shared" si="215"/>
        <v>1671.8219999999999</v>
      </c>
      <c r="AF272" s="24" t="e">
        <f t="shared" si="216"/>
        <v>#REF!</v>
      </c>
      <c r="AG272" s="24"/>
      <c r="AH272" s="61" t="e">
        <f t="shared" si="233"/>
        <v>#REF!</v>
      </c>
      <c r="AI272" s="61" t="e">
        <f t="shared" si="234"/>
        <v>#REF!</v>
      </c>
      <c r="AJ272" s="20">
        <v>0.11</v>
      </c>
      <c r="AK272" s="20">
        <f t="shared" si="217"/>
        <v>613.00139999999999</v>
      </c>
      <c r="AL272" s="24">
        <v>0</v>
      </c>
      <c r="AM272" s="20"/>
      <c r="AN272" s="61">
        <f t="shared" si="235"/>
        <v>613.00139999999999</v>
      </c>
      <c r="AO272" s="61" t="str">
        <f t="shared" si="236"/>
        <v>0</v>
      </c>
      <c r="AP272" s="20">
        <v>0.02</v>
      </c>
      <c r="AQ272" s="20">
        <f t="shared" si="218"/>
        <v>111.45479999999999</v>
      </c>
      <c r="AR272" s="20"/>
      <c r="AS272" s="20"/>
      <c r="AT272" s="61">
        <f t="shared" si="237"/>
        <v>111.45479999999999</v>
      </c>
      <c r="AU272" s="61" t="str">
        <f t="shared" si="238"/>
        <v>0</v>
      </c>
      <c r="AV272" s="20">
        <v>0.01</v>
      </c>
      <c r="AW272" s="20">
        <f t="shared" si="219"/>
        <v>55.727399999999996</v>
      </c>
      <c r="AX272" s="24" t="e">
        <f t="shared" si="220"/>
        <v>#REF!</v>
      </c>
      <c r="AY272" s="24"/>
      <c r="AZ272" s="61" t="e">
        <f t="shared" si="221"/>
        <v>#REF!</v>
      </c>
      <c r="BA272" s="61" t="e">
        <f t="shared" si="222"/>
        <v>#REF!</v>
      </c>
      <c r="BB272" s="20">
        <v>0.19</v>
      </c>
      <c r="BC272" s="20">
        <f t="shared" si="223"/>
        <v>1058.8206</v>
      </c>
      <c r="BD272" s="20">
        <v>1412.88</v>
      </c>
      <c r="BE272" s="20"/>
      <c r="BF272" s="61" t="str">
        <f t="shared" si="239"/>
        <v>0</v>
      </c>
      <c r="BG272" s="61">
        <f t="shared" si="240"/>
        <v>-354.0594000000001</v>
      </c>
      <c r="BH272" s="20"/>
      <c r="BI272" s="20"/>
      <c r="BJ272" s="20">
        <v>0</v>
      </c>
      <c r="BK272" s="20"/>
      <c r="BL272" s="61" t="str">
        <f t="shared" si="241"/>
        <v>0</v>
      </c>
      <c r="BM272" s="61" t="str">
        <f t="shared" si="242"/>
        <v>0</v>
      </c>
      <c r="BN272" s="20">
        <v>0.78</v>
      </c>
      <c r="BO272" s="20">
        <f t="shared" si="224"/>
        <v>4346.7371999999996</v>
      </c>
      <c r="BP272" s="20">
        <f t="shared" si="243"/>
        <v>-354.0594000000001</v>
      </c>
      <c r="BQ272" s="20">
        <f t="shared" si="244"/>
        <v>3992.6777999999995</v>
      </c>
      <c r="BR272" s="20"/>
      <c r="BS272" s="20">
        <f t="shared" si="245"/>
        <v>3992.6777999999995</v>
      </c>
      <c r="BT272" s="61">
        <f t="shared" si="181"/>
        <v>30588.791999999998</v>
      </c>
      <c r="BU272" s="61" t="str">
        <f t="shared" si="183"/>
        <v>0</v>
      </c>
      <c r="BV272" s="61">
        <f t="shared" si="184"/>
        <v>-26596.114199999996</v>
      </c>
      <c r="BW272" s="20"/>
      <c r="BX272" s="20"/>
      <c r="BY272" s="20"/>
      <c r="BZ272" s="20">
        <v>43.62</v>
      </c>
      <c r="CA272" s="20"/>
      <c r="CB272" s="20">
        <f>25454.31*1.2</f>
        <v>30545.171999999999</v>
      </c>
      <c r="CC272" s="20"/>
      <c r="CD272" s="20"/>
      <c r="CE272" s="20"/>
      <c r="CF272" s="20"/>
      <c r="CG272" s="20"/>
      <c r="CH272" s="20"/>
      <c r="CI272" s="20"/>
      <c r="CJ272" s="20"/>
      <c r="CK272" s="61" t="str">
        <f t="shared" si="246"/>
        <v>0</v>
      </c>
      <c r="CL272" s="61" t="str">
        <f t="shared" si="247"/>
        <v>0</v>
      </c>
      <c r="CM272" s="20"/>
      <c r="CN272" s="20"/>
      <c r="CO272" s="20"/>
      <c r="CP272" s="20"/>
      <c r="CQ272" s="61" t="str">
        <f t="shared" si="248"/>
        <v>0</v>
      </c>
      <c r="CR272" s="24">
        <f t="shared" si="225"/>
        <v>2.1500000000000004</v>
      </c>
      <c r="CS272" s="24">
        <v>3.22</v>
      </c>
      <c r="CT272" s="71">
        <f t="shared" si="226"/>
        <v>49.767441860465112</v>
      </c>
    </row>
    <row r="273" spans="1:98" x14ac:dyDescent="0.2">
      <c r="A273" s="14">
        <v>6</v>
      </c>
      <c r="B273" s="15" t="s">
        <v>274</v>
      </c>
      <c r="C273" s="16">
        <v>5</v>
      </c>
      <c r="D273" s="21">
        <v>4421.99</v>
      </c>
      <c r="E273" s="21"/>
      <c r="F273" s="18">
        <v>0.03</v>
      </c>
      <c r="G273" s="18">
        <f t="shared" si="210"/>
        <v>132.65969999999999</v>
      </c>
      <c r="H273" s="18"/>
      <c r="I273" s="18"/>
      <c r="J273" s="61">
        <f t="shared" si="185"/>
        <v>132.65969999999999</v>
      </c>
      <c r="K273" s="61" t="str">
        <f t="shared" si="186"/>
        <v>0</v>
      </c>
      <c r="L273" s="18">
        <v>0.04</v>
      </c>
      <c r="M273" s="18">
        <f t="shared" si="211"/>
        <v>176.87959999999998</v>
      </c>
      <c r="N273" s="18">
        <v>0.04</v>
      </c>
      <c r="O273" s="18"/>
      <c r="P273" s="61">
        <f t="shared" si="227"/>
        <v>176.83959999999999</v>
      </c>
      <c r="Q273" s="61" t="str">
        <f t="shared" si="228"/>
        <v>0</v>
      </c>
      <c r="R273" s="20">
        <v>0.32</v>
      </c>
      <c r="S273" s="20">
        <f t="shared" si="212"/>
        <v>1415.0367999999999</v>
      </c>
      <c r="T273" s="24" t="e">
        <f t="shared" si="213"/>
        <v>#REF!</v>
      </c>
      <c r="U273" s="24"/>
      <c r="V273" s="61" t="e">
        <f t="shared" si="229"/>
        <v>#REF!</v>
      </c>
      <c r="W273" s="61" t="e">
        <f t="shared" si="230"/>
        <v>#REF!</v>
      </c>
      <c r="X273" s="54">
        <v>0.01</v>
      </c>
      <c r="Y273" s="20">
        <f t="shared" si="214"/>
        <v>44.219899999999996</v>
      </c>
      <c r="Z273" s="20">
        <f t="shared" si="249"/>
        <v>265.31939999999997</v>
      </c>
      <c r="AA273" s="20"/>
      <c r="AB273" s="61" t="str">
        <f t="shared" si="231"/>
        <v>0</v>
      </c>
      <c r="AC273" s="61">
        <f t="shared" si="232"/>
        <v>-221.09949999999998</v>
      </c>
      <c r="AD273" s="20">
        <v>0.4</v>
      </c>
      <c r="AE273" s="20">
        <f t="shared" si="215"/>
        <v>1768.796</v>
      </c>
      <c r="AF273" s="24" t="e">
        <f t="shared" si="216"/>
        <v>#REF!</v>
      </c>
      <c r="AG273" s="24"/>
      <c r="AH273" s="61" t="e">
        <f t="shared" si="233"/>
        <v>#REF!</v>
      </c>
      <c r="AI273" s="61" t="e">
        <f t="shared" si="234"/>
        <v>#REF!</v>
      </c>
      <c r="AJ273" s="20">
        <v>0.03</v>
      </c>
      <c r="AK273" s="20">
        <f t="shared" si="217"/>
        <v>132.65969999999999</v>
      </c>
      <c r="AL273" s="24">
        <v>0</v>
      </c>
      <c r="AM273" s="20"/>
      <c r="AN273" s="61">
        <f t="shared" si="235"/>
        <v>132.65969999999999</v>
      </c>
      <c r="AO273" s="61" t="str">
        <f t="shared" si="236"/>
        <v>0</v>
      </c>
      <c r="AP273" s="20">
        <v>0.02</v>
      </c>
      <c r="AQ273" s="20">
        <f t="shared" si="218"/>
        <v>88.439799999999991</v>
      </c>
      <c r="AR273" s="20"/>
      <c r="AS273" s="20"/>
      <c r="AT273" s="61">
        <f t="shared" si="237"/>
        <v>88.439799999999991</v>
      </c>
      <c r="AU273" s="61" t="str">
        <f t="shared" si="238"/>
        <v>0</v>
      </c>
      <c r="AV273" s="20">
        <v>0.05</v>
      </c>
      <c r="AW273" s="20">
        <f t="shared" si="219"/>
        <v>221.09950000000001</v>
      </c>
      <c r="AX273" s="24" t="e">
        <f t="shared" si="220"/>
        <v>#REF!</v>
      </c>
      <c r="AY273" s="24"/>
      <c r="AZ273" s="61" t="e">
        <f t="shared" si="221"/>
        <v>#REF!</v>
      </c>
      <c r="BA273" s="61" t="e">
        <f t="shared" si="222"/>
        <v>#REF!</v>
      </c>
      <c r="BB273" s="20">
        <v>0.19</v>
      </c>
      <c r="BC273" s="20">
        <f t="shared" si="223"/>
        <v>840.17809999999997</v>
      </c>
      <c r="BD273" s="20">
        <v>1176</v>
      </c>
      <c r="BE273" s="20"/>
      <c r="BF273" s="61" t="str">
        <f t="shared" si="239"/>
        <v>0</v>
      </c>
      <c r="BG273" s="61">
        <f t="shared" si="240"/>
        <v>-335.82190000000003</v>
      </c>
      <c r="BH273" s="20"/>
      <c r="BI273" s="20"/>
      <c r="BJ273" s="20">
        <v>0</v>
      </c>
      <c r="BK273" s="20"/>
      <c r="BL273" s="61" t="str">
        <f t="shared" si="241"/>
        <v>0</v>
      </c>
      <c r="BM273" s="61" t="str">
        <f t="shared" si="242"/>
        <v>0</v>
      </c>
      <c r="BN273" s="20">
        <v>0.9</v>
      </c>
      <c r="BO273" s="20">
        <f t="shared" si="224"/>
        <v>3979.7909999999997</v>
      </c>
      <c r="BP273" s="20">
        <f t="shared" si="243"/>
        <v>-335.82190000000003</v>
      </c>
      <c r="BQ273" s="20">
        <f t="shared" si="244"/>
        <v>3643.9690999999998</v>
      </c>
      <c r="BR273" s="20"/>
      <c r="BS273" s="20">
        <f t="shared" si="245"/>
        <v>3643.9690999999998</v>
      </c>
      <c r="BT273" s="61">
        <f t="shared" si="181"/>
        <v>0</v>
      </c>
      <c r="BU273" s="61">
        <f t="shared" si="183"/>
        <v>3643.9690999999998</v>
      </c>
      <c r="BV273" s="61" t="str">
        <f t="shared" si="184"/>
        <v>0</v>
      </c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61" t="str">
        <f t="shared" si="246"/>
        <v>0</v>
      </c>
      <c r="CL273" s="61" t="str">
        <f t="shared" si="247"/>
        <v>0</v>
      </c>
      <c r="CM273" s="20"/>
      <c r="CN273" s="20"/>
      <c r="CO273" s="20"/>
      <c r="CP273" s="20"/>
      <c r="CQ273" s="61" t="str">
        <f t="shared" si="248"/>
        <v>0</v>
      </c>
      <c r="CR273" s="24">
        <f t="shared" si="225"/>
        <v>1.9900000000000002</v>
      </c>
      <c r="CS273" s="24">
        <v>2.48</v>
      </c>
      <c r="CT273" s="71">
        <f t="shared" si="226"/>
        <v>24.623115577889436</v>
      </c>
    </row>
    <row r="274" spans="1:98" ht="25.5" x14ac:dyDescent="0.2">
      <c r="A274" s="14">
        <v>7</v>
      </c>
      <c r="B274" s="15" t="s">
        <v>275</v>
      </c>
      <c r="C274" s="16">
        <v>5</v>
      </c>
      <c r="D274" s="21">
        <v>4417.92</v>
      </c>
      <c r="E274" s="21"/>
      <c r="F274" s="18">
        <v>0.04</v>
      </c>
      <c r="G274" s="18">
        <f t="shared" si="210"/>
        <v>176.71680000000001</v>
      </c>
      <c r="H274" s="18"/>
      <c r="I274" s="18"/>
      <c r="J274" s="61">
        <f t="shared" si="185"/>
        <v>176.71680000000001</v>
      </c>
      <c r="K274" s="61" t="str">
        <f t="shared" si="186"/>
        <v>0</v>
      </c>
      <c r="L274" s="18">
        <v>0.04</v>
      </c>
      <c r="M274" s="18">
        <f t="shared" si="211"/>
        <v>176.71680000000001</v>
      </c>
      <c r="N274" s="18">
        <v>0.04</v>
      </c>
      <c r="O274" s="18"/>
      <c r="P274" s="61">
        <f t="shared" si="227"/>
        <v>176.67680000000001</v>
      </c>
      <c r="Q274" s="61" t="str">
        <f t="shared" si="228"/>
        <v>0</v>
      </c>
      <c r="R274" s="20">
        <v>0.57999999999999996</v>
      </c>
      <c r="S274" s="20">
        <f t="shared" si="212"/>
        <v>2562.3935999999999</v>
      </c>
      <c r="T274" s="24" t="e">
        <f t="shared" si="213"/>
        <v>#REF!</v>
      </c>
      <c r="U274" s="24"/>
      <c r="V274" s="61" t="e">
        <f t="shared" si="229"/>
        <v>#REF!</v>
      </c>
      <c r="W274" s="61" t="e">
        <f t="shared" si="230"/>
        <v>#REF!</v>
      </c>
      <c r="X274" s="54">
        <v>0.01</v>
      </c>
      <c r="Y274" s="20">
        <f t="shared" si="214"/>
        <v>44.179200000000002</v>
      </c>
      <c r="Z274" s="20">
        <f t="shared" si="249"/>
        <v>265.0752</v>
      </c>
      <c r="AA274" s="20"/>
      <c r="AB274" s="61" t="str">
        <f t="shared" si="231"/>
        <v>0</v>
      </c>
      <c r="AC274" s="61">
        <f t="shared" si="232"/>
        <v>-220.89599999999999</v>
      </c>
      <c r="AD274" s="20">
        <v>0.39</v>
      </c>
      <c r="AE274" s="20">
        <f t="shared" si="215"/>
        <v>1722.9888000000001</v>
      </c>
      <c r="AF274" s="24" t="e">
        <f t="shared" si="216"/>
        <v>#REF!</v>
      </c>
      <c r="AG274" s="24"/>
      <c r="AH274" s="61" t="e">
        <f t="shared" si="233"/>
        <v>#REF!</v>
      </c>
      <c r="AI274" s="61" t="e">
        <f t="shared" si="234"/>
        <v>#REF!</v>
      </c>
      <c r="AJ274" s="20">
        <v>0.03</v>
      </c>
      <c r="AK274" s="20">
        <f t="shared" si="217"/>
        <v>132.5376</v>
      </c>
      <c r="AL274" s="24">
        <v>0</v>
      </c>
      <c r="AM274" s="20"/>
      <c r="AN274" s="61">
        <f t="shared" si="235"/>
        <v>132.5376</v>
      </c>
      <c r="AO274" s="61" t="str">
        <f t="shared" si="236"/>
        <v>0</v>
      </c>
      <c r="AP274" s="20">
        <v>0.02</v>
      </c>
      <c r="AQ274" s="20">
        <f t="shared" si="218"/>
        <v>88.358400000000003</v>
      </c>
      <c r="AR274" s="20"/>
      <c r="AS274" s="20"/>
      <c r="AT274" s="61">
        <f t="shared" si="237"/>
        <v>88.358400000000003</v>
      </c>
      <c r="AU274" s="61" t="str">
        <f t="shared" si="238"/>
        <v>0</v>
      </c>
      <c r="AV274" s="20">
        <v>0.05</v>
      </c>
      <c r="AW274" s="20">
        <f t="shared" si="219"/>
        <v>220.89600000000002</v>
      </c>
      <c r="AX274" s="24" t="e">
        <f t="shared" si="220"/>
        <v>#REF!</v>
      </c>
      <c r="AY274" s="24"/>
      <c r="AZ274" s="61" t="e">
        <f t="shared" si="221"/>
        <v>#REF!</v>
      </c>
      <c r="BA274" s="61" t="e">
        <f t="shared" si="222"/>
        <v>#REF!</v>
      </c>
      <c r="BB274" s="20">
        <v>0.24</v>
      </c>
      <c r="BC274" s="20">
        <f t="shared" si="223"/>
        <v>1060.3008</v>
      </c>
      <c r="BD274" s="20">
        <v>1176</v>
      </c>
      <c r="BE274" s="20"/>
      <c r="BF274" s="61" t="str">
        <f t="shared" si="239"/>
        <v>0</v>
      </c>
      <c r="BG274" s="61">
        <f t="shared" si="240"/>
        <v>-115.69920000000002</v>
      </c>
      <c r="BH274" s="20"/>
      <c r="BI274" s="20"/>
      <c r="BJ274" s="20">
        <v>0</v>
      </c>
      <c r="BK274" s="20"/>
      <c r="BL274" s="61" t="str">
        <f t="shared" si="241"/>
        <v>0</v>
      </c>
      <c r="BM274" s="61" t="str">
        <f t="shared" si="242"/>
        <v>0</v>
      </c>
      <c r="BN274" s="20">
        <v>0.76</v>
      </c>
      <c r="BO274" s="20">
        <f t="shared" si="224"/>
        <v>3357.6192000000001</v>
      </c>
      <c r="BP274" s="20">
        <f t="shared" si="243"/>
        <v>-115.69920000000002</v>
      </c>
      <c r="BQ274" s="20">
        <f t="shared" si="244"/>
        <v>3241.92</v>
      </c>
      <c r="BR274" s="20"/>
      <c r="BS274" s="20">
        <f t="shared" si="245"/>
        <v>3241.92</v>
      </c>
      <c r="BT274" s="61">
        <f t="shared" si="181"/>
        <v>0</v>
      </c>
      <c r="BU274" s="61">
        <f t="shared" si="183"/>
        <v>3241.92</v>
      </c>
      <c r="BV274" s="61" t="str">
        <f t="shared" si="184"/>
        <v>0</v>
      </c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61" t="str">
        <f t="shared" si="246"/>
        <v>0</v>
      </c>
      <c r="CL274" s="61" t="str">
        <f t="shared" si="247"/>
        <v>0</v>
      </c>
      <c r="CM274" s="20"/>
      <c r="CN274" s="20"/>
      <c r="CO274" s="20"/>
      <c r="CP274" s="20"/>
      <c r="CQ274" s="61" t="str">
        <f t="shared" si="248"/>
        <v>0</v>
      </c>
      <c r="CR274" s="24">
        <f t="shared" si="225"/>
        <v>2.16</v>
      </c>
      <c r="CS274" s="24">
        <v>2.74</v>
      </c>
      <c r="CT274" s="71">
        <f t="shared" si="226"/>
        <v>26.851851851851862</v>
      </c>
    </row>
    <row r="275" spans="1:98" x14ac:dyDescent="0.2">
      <c r="A275" s="14">
        <v>8</v>
      </c>
      <c r="B275" s="15" t="s">
        <v>276</v>
      </c>
      <c r="C275" s="16">
        <v>5</v>
      </c>
      <c r="D275" s="21">
        <v>8210.24</v>
      </c>
      <c r="E275" s="21"/>
      <c r="F275" s="18">
        <v>0.04</v>
      </c>
      <c r="G275" s="18">
        <f t="shared" si="210"/>
        <v>328.40960000000001</v>
      </c>
      <c r="H275" s="18"/>
      <c r="I275" s="18"/>
      <c r="J275" s="61">
        <f t="shared" si="185"/>
        <v>328.40960000000001</v>
      </c>
      <c r="K275" s="61" t="str">
        <f t="shared" si="186"/>
        <v>0</v>
      </c>
      <c r="L275" s="18">
        <v>0.05</v>
      </c>
      <c r="M275" s="18">
        <f t="shared" si="211"/>
        <v>410.512</v>
      </c>
      <c r="N275" s="18">
        <v>0.05</v>
      </c>
      <c r="O275" s="18"/>
      <c r="P275" s="61">
        <f t="shared" si="227"/>
        <v>410.46199999999999</v>
      </c>
      <c r="Q275" s="61" t="str">
        <f t="shared" si="228"/>
        <v>0</v>
      </c>
      <c r="R275" s="20">
        <v>0.26</v>
      </c>
      <c r="S275" s="20">
        <f t="shared" si="212"/>
        <v>2134.6624000000002</v>
      </c>
      <c r="T275" s="24" t="e">
        <f t="shared" si="213"/>
        <v>#REF!</v>
      </c>
      <c r="U275" s="24"/>
      <c r="V275" s="61" t="e">
        <f t="shared" si="229"/>
        <v>#REF!</v>
      </c>
      <c r="W275" s="61" t="e">
        <f t="shared" si="230"/>
        <v>#REF!</v>
      </c>
      <c r="X275" s="54">
        <v>0.01</v>
      </c>
      <c r="Y275" s="20">
        <f t="shared" si="214"/>
        <v>82.102400000000003</v>
      </c>
      <c r="Z275" s="20">
        <f t="shared" si="249"/>
        <v>492.61440000000005</v>
      </c>
      <c r="AA275" s="20"/>
      <c r="AB275" s="61" t="str">
        <f t="shared" si="231"/>
        <v>0</v>
      </c>
      <c r="AC275" s="61">
        <f t="shared" si="232"/>
        <v>-410.51200000000006</v>
      </c>
      <c r="AD275" s="20">
        <v>0.34</v>
      </c>
      <c r="AE275" s="20">
        <f t="shared" si="215"/>
        <v>2791.4816000000001</v>
      </c>
      <c r="AF275" s="24" t="e">
        <f t="shared" si="216"/>
        <v>#REF!</v>
      </c>
      <c r="AG275" s="24"/>
      <c r="AH275" s="61" t="e">
        <f t="shared" si="233"/>
        <v>#REF!</v>
      </c>
      <c r="AI275" s="61" t="e">
        <f t="shared" si="234"/>
        <v>#REF!</v>
      </c>
      <c r="AJ275" s="20">
        <v>0.03</v>
      </c>
      <c r="AK275" s="20">
        <f t="shared" si="217"/>
        <v>246.30719999999999</v>
      </c>
      <c r="AL275" s="24">
        <v>0</v>
      </c>
      <c r="AM275" s="20"/>
      <c r="AN275" s="61">
        <f t="shared" si="235"/>
        <v>246.30719999999999</v>
      </c>
      <c r="AO275" s="61" t="str">
        <f t="shared" si="236"/>
        <v>0</v>
      </c>
      <c r="AP275" s="20">
        <v>0.01</v>
      </c>
      <c r="AQ275" s="20">
        <f t="shared" si="218"/>
        <v>82.102400000000003</v>
      </c>
      <c r="AR275" s="20"/>
      <c r="AS275" s="20"/>
      <c r="AT275" s="61">
        <f t="shared" si="237"/>
        <v>82.102400000000003</v>
      </c>
      <c r="AU275" s="61" t="str">
        <f t="shared" si="238"/>
        <v>0</v>
      </c>
      <c r="AV275" s="20">
        <v>0.01</v>
      </c>
      <c r="AW275" s="20">
        <f t="shared" si="219"/>
        <v>82.102400000000003</v>
      </c>
      <c r="AX275" s="24" t="e">
        <f t="shared" si="220"/>
        <v>#REF!</v>
      </c>
      <c r="AY275" s="24"/>
      <c r="AZ275" s="61" t="e">
        <f t="shared" si="221"/>
        <v>#REF!</v>
      </c>
      <c r="BA275" s="61" t="e">
        <f t="shared" si="222"/>
        <v>#REF!</v>
      </c>
      <c r="BB275" s="20">
        <v>0.15</v>
      </c>
      <c r="BC275" s="20">
        <f t="shared" si="223"/>
        <v>1231.5359999999998</v>
      </c>
      <c r="BD275" s="20">
        <v>2024.3999999999999</v>
      </c>
      <c r="BE275" s="20"/>
      <c r="BF275" s="61" t="str">
        <f t="shared" si="239"/>
        <v>0</v>
      </c>
      <c r="BG275" s="61">
        <f t="shared" si="240"/>
        <v>-792.86400000000003</v>
      </c>
      <c r="BH275" s="20"/>
      <c r="BI275" s="20"/>
      <c r="BJ275" s="20">
        <v>0</v>
      </c>
      <c r="BK275" s="20"/>
      <c r="BL275" s="61" t="str">
        <f t="shared" si="241"/>
        <v>0</v>
      </c>
      <c r="BM275" s="61" t="str">
        <f t="shared" si="242"/>
        <v>0</v>
      </c>
      <c r="BN275" s="20">
        <v>1.01</v>
      </c>
      <c r="BO275" s="20">
        <f t="shared" si="224"/>
        <v>8292.3423999999995</v>
      </c>
      <c r="BP275" s="20">
        <f t="shared" si="243"/>
        <v>-792.86400000000003</v>
      </c>
      <c r="BQ275" s="20">
        <f t="shared" si="244"/>
        <v>7499.4784</v>
      </c>
      <c r="BR275" s="20"/>
      <c r="BS275" s="20">
        <f t="shared" si="245"/>
        <v>7499.4784</v>
      </c>
      <c r="BT275" s="61">
        <f t="shared" si="181"/>
        <v>0</v>
      </c>
      <c r="BU275" s="61">
        <f t="shared" si="183"/>
        <v>7499.4784</v>
      </c>
      <c r="BV275" s="61" t="str">
        <f t="shared" si="184"/>
        <v>0</v>
      </c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61" t="str">
        <f t="shared" si="246"/>
        <v>0</v>
      </c>
      <c r="CL275" s="61" t="str">
        <f t="shared" si="247"/>
        <v>0</v>
      </c>
      <c r="CM275" s="20"/>
      <c r="CN275" s="20"/>
      <c r="CO275" s="20"/>
      <c r="CP275" s="20"/>
      <c r="CQ275" s="61" t="str">
        <f t="shared" si="248"/>
        <v>0</v>
      </c>
      <c r="CR275" s="24">
        <f t="shared" si="225"/>
        <v>1.9100000000000001</v>
      </c>
      <c r="CS275" s="24">
        <v>2.23</v>
      </c>
      <c r="CT275" s="71">
        <f t="shared" si="226"/>
        <v>16.753926701570677</v>
      </c>
    </row>
    <row r="276" spans="1:98" x14ac:dyDescent="0.2">
      <c r="A276" s="14">
        <v>9</v>
      </c>
      <c r="B276" s="15" t="s">
        <v>277</v>
      </c>
      <c r="C276" s="16">
        <v>5</v>
      </c>
      <c r="D276" s="21">
        <v>2727.36</v>
      </c>
      <c r="E276" s="21"/>
      <c r="F276" s="18">
        <v>0.03</v>
      </c>
      <c r="G276" s="18">
        <f t="shared" si="210"/>
        <v>81.820800000000006</v>
      </c>
      <c r="H276" s="18"/>
      <c r="I276" s="18"/>
      <c r="J276" s="61">
        <f t="shared" si="185"/>
        <v>81.820800000000006</v>
      </c>
      <c r="K276" s="61" t="str">
        <f t="shared" si="186"/>
        <v>0</v>
      </c>
      <c r="L276" s="18">
        <v>0.04</v>
      </c>
      <c r="M276" s="18">
        <f t="shared" si="211"/>
        <v>109.09440000000001</v>
      </c>
      <c r="N276" s="18">
        <v>0.04</v>
      </c>
      <c r="O276" s="18"/>
      <c r="P276" s="61">
        <f t="shared" si="227"/>
        <v>109.0544</v>
      </c>
      <c r="Q276" s="61" t="str">
        <f t="shared" si="228"/>
        <v>0</v>
      </c>
      <c r="R276" s="20">
        <v>0.52</v>
      </c>
      <c r="S276" s="20">
        <f t="shared" si="212"/>
        <v>1418.2272</v>
      </c>
      <c r="T276" s="24" t="e">
        <f t="shared" si="213"/>
        <v>#REF!</v>
      </c>
      <c r="U276" s="24"/>
      <c r="V276" s="61" t="e">
        <f t="shared" si="229"/>
        <v>#REF!</v>
      </c>
      <c r="W276" s="61" t="e">
        <f t="shared" si="230"/>
        <v>#REF!</v>
      </c>
      <c r="X276" s="54">
        <v>0.01</v>
      </c>
      <c r="Y276" s="20">
        <f t="shared" si="214"/>
        <v>27.273600000000002</v>
      </c>
      <c r="Z276" s="20">
        <f t="shared" si="249"/>
        <v>163.64160000000001</v>
      </c>
      <c r="AA276" s="20"/>
      <c r="AB276" s="61" t="str">
        <f t="shared" si="231"/>
        <v>0</v>
      </c>
      <c r="AC276" s="61">
        <f t="shared" si="232"/>
        <v>-136.36799999999999</v>
      </c>
      <c r="AD276" s="20">
        <v>0.42</v>
      </c>
      <c r="AE276" s="20">
        <f t="shared" si="215"/>
        <v>1145.4911999999999</v>
      </c>
      <c r="AF276" s="24" t="e">
        <f t="shared" si="216"/>
        <v>#REF!</v>
      </c>
      <c r="AG276" s="24"/>
      <c r="AH276" s="61" t="e">
        <f t="shared" si="233"/>
        <v>#REF!</v>
      </c>
      <c r="AI276" s="61" t="e">
        <f t="shared" si="234"/>
        <v>#REF!</v>
      </c>
      <c r="AJ276" s="20">
        <v>0.06</v>
      </c>
      <c r="AK276" s="20">
        <f t="shared" si="217"/>
        <v>163.64160000000001</v>
      </c>
      <c r="AL276" s="24">
        <v>0</v>
      </c>
      <c r="AM276" s="20"/>
      <c r="AN276" s="61">
        <f t="shared" si="235"/>
        <v>163.64160000000001</v>
      </c>
      <c r="AO276" s="61" t="str">
        <f t="shared" si="236"/>
        <v>0</v>
      </c>
      <c r="AP276" s="20">
        <v>0.02</v>
      </c>
      <c r="AQ276" s="20">
        <f t="shared" si="218"/>
        <v>54.547200000000004</v>
      </c>
      <c r="AR276" s="20"/>
      <c r="AS276" s="20"/>
      <c r="AT276" s="61">
        <f t="shared" si="237"/>
        <v>54.547200000000004</v>
      </c>
      <c r="AU276" s="61" t="str">
        <f t="shared" si="238"/>
        <v>0</v>
      </c>
      <c r="AV276" s="20">
        <v>0.04</v>
      </c>
      <c r="AW276" s="20">
        <f t="shared" si="219"/>
        <v>109.09440000000001</v>
      </c>
      <c r="AX276" s="24" t="e">
        <f t="shared" si="220"/>
        <v>#REF!</v>
      </c>
      <c r="AY276" s="24"/>
      <c r="AZ276" s="61" t="e">
        <f t="shared" si="221"/>
        <v>#REF!</v>
      </c>
      <c r="BA276" s="61" t="e">
        <f t="shared" si="222"/>
        <v>#REF!</v>
      </c>
      <c r="BB276" s="20">
        <v>0.17</v>
      </c>
      <c r="BC276" s="20">
        <f t="shared" si="223"/>
        <v>463.65120000000007</v>
      </c>
      <c r="BD276" s="20">
        <v>683.75999999999988</v>
      </c>
      <c r="BE276" s="20"/>
      <c r="BF276" s="61" t="str">
        <f t="shared" si="239"/>
        <v>0</v>
      </c>
      <c r="BG276" s="61">
        <f t="shared" si="240"/>
        <v>-220.1087999999998</v>
      </c>
      <c r="BH276" s="20"/>
      <c r="BI276" s="20"/>
      <c r="BJ276" s="20">
        <v>0</v>
      </c>
      <c r="BK276" s="20"/>
      <c r="BL276" s="61" t="str">
        <f t="shared" si="241"/>
        <v>0</v>
      </c>
      <c r="BM276" s="61" t="str">
        <f t="shared" si="242"/>
        <v>0</v>
      </c>
      <c r="BN276" s="20">
        <v>0.81</v>
      </c>
      <c r="BO276" s="20">
        <f t="shared" si="224"/>
        <v>2209.1616000000004</v>
      </c>
      <c r="BP276" s="20">
        <f t="shared" si="243"/>
        <v>-220.1087999999998</v>
      </c>
      <c r="BQ276" s="20">
        <f t="shared" si="244"/>
        <v>1989.0528000000006</v>
      </c>
      <c r="BR276" s="20"/>
      <c r="BS276" s="20">
        <f t="shared" si="245"/>
        <v>1989.0528000000006</v>
      </c>
      <c r="BT276" s="61">
        <f t="shared" si="181"/>
        <v>0</v>
      </c>
      <c r="BU276" s="61">
        <f t="shared" si="183"/>
        <v>1989.0528000000006</v>
      </c>
      <c r="BV276" s="61" t="str">
        <f t="shared" si="184"/>
        <v>0</v>
      </c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61" t="str">
        <f t="shared" si="246"/>
        <v>0</v>
      </c>
      <c r="CL276" s="61" t="str">
        <f t="shared" si="247"/>
        <v>0</v>
      </c>
      <c r="CM276" s="20"/>
      <c r="CN276" s="20"/>
      <c r="CO276" s="20"/>
      <c r="CP276" s="20"/>
      <c r="CQ276" s="61" t="str">
        <f t="shared" si="248"/>
        <v>0</v>
      </c>
      <c r="CR276" s="24">
        <f t="shared" si="225"/>
        <v>2.12</v>
      </c>
      <c r="CS276" s="24">
        <v>3.7</v>
      </c>
      <c r="CT276" s="71">
        <f t="shared" si="226"/>
        <v>74.528301886792434</v>
      </c>
    </row>
    <row r="277" spans="1:98" x14ac:dyDescent="0.2">
      <c r="A277" s="14">
        <v>10</v>
      </c>
      <c r="B277" s="15" t="s">
        <v>278</v>
      </c>
      <c r="C277" s="16">
        <v>5</v>
      </c>
      <c r="D277" s="21">
        <v>2725.59</v>
      </c>
      <c r="E277" s="21"/>
      <c r="F277" s="18">
        <v>0.03</v>
      </c>
      <c r="G277" s="18">
        <f t="shared" si="210"/>
        <v>81.767700000000005</v>
      </c>
      <c r="H277" s="18"/>
      <c r="I277" s="18"/>
      <c r="J277" s="61">
        <f t="shared" si="185"/>
        <v>81.767700000000005</v>
      </c>
      <c r="K277" s="61" t="str">
        <f t="shared" si="186"/>
        <v>0</v>
      </c>
      <c r="L277" s="18">
        <v>0.04</v>
      </c>
      <c r="M277" s="18">
        <f t="shared" si="211"/>
        <v>109.0236</v>
      </c>
      <c r="N277" s="18">
        <v>0.04</v>
      </c>
      <c r="O277" s="18"/>
      <c r="P277" s="61">
        <f t="shared" si="227"/>
        <v>108.9836</v>
      </c>
      <c r="Q277" s="61" t="str">
        <f t="shared" si="228"/>
        <v>0</v>
      </c>
      <c r="R277" s="20">
        <v>0.43</v>
      </c>
      <c r="S277" s="20">
        <f t="shared" si="212"/>
        <v>1172.0037</v>
      </c>
      <c r="T277" s="24" t="e">
        <f t="shared" si="213"/>
        <v>#REF!</v>
      </c>
      <c r="U277" s="24"/>
      <c r="V277" s="61" t="e">
        <f t="shared" si="229"/>
        <v>#REF!</v>
      </c>
      <c r="W277" s="61" t="e">
        <f t="shared" si="230"/>
        <v>#REF!</v>
      </c>
      <c r="X277" s="54">
        <v>0.01</v>
      </c>
      <c r="Y277" s="20">
        <f t="shared" si="214"/>
        <v>27.2559</v>
      </c>
      <c r="Z277" s="20">
        <f t="shared" si="249"/>
        <v>163.53540000000001</v>
      </c>
      <c r="AA277" s="20"/>
      <c r="AB277" s="61" t="str">
        <f t="shared" si="231"/>
        <v>0</v>
      </c>
      <c r="AC277" s="61">
        <f t="shared" si="232"/>
        <v>-136.27950000000001</v>
      </c>
      <c r="AD277" s="20">
        <v>0.42</v>
      </c>
      <c r="AE277" s="20">
        <f t="shared" si="215"/>
        <v>1144.7478000000001</v>
      </c>
      <c r="AF277" s="24" t="e">
        <f t="shared" si="216"/>
        <v>#REF!</v>
      </c>
      <c r="AG277" s="24"/>
      <c r="AH277" s="61" t="e">
        <f t="shared" si="233"/>
        <v>#REF!</v>
      </c>
      <c r="AI277" s="61" t="e">
        <f t="shared" si="234"/>
        <v>#REF!</v>
      </c>
      <c r="AJ277" s="20">
        <v>0.03</v>
      </c>
      <c r="AK277" s="20">
        <f t="shared" si="217"/>
        <v>81.767700000000005</v>
      </c>
      <c r="AL277" s="24">
        <v>0</v>
      </c>
      <c r="AM277" s="20"/>
      <c r="AN277" s="61">
        <f t="shared" si="235"/>
        <v>81.767700000000005</v>
      </c>
      <c r="AO277" s="61" t="str">
        <f t="shared" si="236"/>
        <v>0</v>
      </c>
      <c r="AP277" s="20">
        <v>0.02</v>
      </c>
      <c r="AQ277" s="20">
        <f t="shared" si="218"/>
        <v>54.511800000000001</v>
      </c>
      <c r="AR277" s="20"/>
      <c r="AS277" s="20"/>
      <c r="AT277" s="61">
        <f t="shared" si="237"/>
        <v>54.511800000000001</v>
      </c>
      <c r="AU277" s="61" t="str">
        <f t="shared" si="238"/>
        <v>0</v>
      </c>
      <c r="AV277" s="20">
        <v>0.04</v>
      </c>
      <c r="AW277" s="20">
        <f t="shared" si="219"/>
        <v>109.0236</v>
      </c>
      <c r="AX277" s="24" t="e">
        <f t="shared" si="220"/>
        <v>#REF!</v>
      </c>
      <c r="AY277" s="24"/>
      <c r="AZ277" s="61" t="e">
        <f t="shared" si="221"/>
        <v>#REF!</v>
      </c>
      <c r="BA277" s="61" t="e">
        <f t="shared" si="222"/>
        <v>#REF!</v>
      </c>
      <c r="BB277" s="20">
        <v>0.28000000000000003</v>
      </c>
      <c r="BC277" s="20">
        <f t="shared" si="223"/>
        <v>763.16520000000014</v>
      </c>
      <c r="BD277" s="20">
        <v>692.16</v>
      </c>
      <c r="BE277" s="20"/>
      <c r="BF277" s="61">
        <f t="shared" si="239"/>
        <v>71.005200000000173</v>
      </c>
      <c r="BG277" s="61" t="str">
        <f t="shared" si="240"/>
        <v>0</v>
      </c>
      <c r="BH277" s="20"/>
      <c r="BI277" s="20"/>
      <c r="BJ277" s="20">
        <v>0</v>
      </c>
      <c r="BK277" s="20"/>
      <c r="BL277" s="61" t="str">
        <f t="shared" si="241"/>
        <v>0</v>
      </c>
      <c r="BM277" s="61" t="str">
        <f t="shared" si="242"/>
        <v>0</v>
      </c>
      <c r="BN277" s="20">
        <v>0.8</v>
      </c>
      <c r="BO277" s="20">
        <f t="shared" si="224"/>
        <v>2180.4720000000002</v>
      </c>
      <c r="BP277" s="20">
        <f t="shared" si="243"/>
        <v>71.005200000000173</v>
      </c>
      <c r="BQ277" s="20">
        <f t="shared" si="244"/>
        <v>2251.4772000000003</v>
      </c>
      <c r="BR277" s="20"/>
      <c r="BS277" s="20">
        <f t="shared" si="245"/>
        <v>2251.4772000000003</v>
      </c>
      <c r="BT277" s="61">
        <f t="shared" si="181"/>
        <v>0</v>
      </c>
      <c r="BU277" s="61">
        <f t="shared" si="183"/>
        <v>2251.4772000000003</v>
      </c>
      <c r="BV277" s="61" t="str">
        <f t="shared" si="184"/>
        <v>0</v>
      </c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61" t="str">
        <f t="shared" si="246"/>
        <v>0</v>
      </c>
      <c r="CL277" s="61" t="str">
        <f t="shared" si="247"/>
        <v>0</v>
      </c>
      <c r="CM277" s="20"/>
      <c r="CN277" s="20"/>
      <c r="CO277" s="20"/>
      <c r="CP277" s="20"/>
      <c r="CQ277" s="61" t="str">
        <f t="shared" si="248"/>
        <v>0</v>
      </c>
      <c r="CR277" s="24">
        <f t="shared" si="225"/>
        <v>2.1</v>
      </c>
      <c r="CS277" s="24">
        <v>2.76</v>
      </c>
      <c r="CT277" s="71">
        <f t="shared" si="226"/>
        <v>31.428571428571416</v>
      </c>
    </row>
    <row r="278" spans="1:98" x14ac:dyDescent="0.2">
      <c r="A278" s="14">
        <v>11</v>
      </c>
      <c r="B278" s="15" t="s">
        <v>279</v>
      </c>
      <c r="C278" s="16">
        <v>5</v>
      </c>
      <c r="D278" s="21">
        <v>2742.56</v>
      </c>
      <c r="E278" s="21"/>
      <c r="F278" s="18">
        <v>0.03</v>
      </c>
      <c r="G278" s="18">
        <f t="shared" si="210"/>
        <v>82.276799999999994</v>
      </c>
      <c r="H278" s="18"/>
      <c r="I278" s="18"/>
      <c r="J278" s="61">
        <f t="shared" si="185"/>
        <v>82.276799999999994</v>
      </c>
      <c r="K278" s="61" t="str">
        <f t="shared" si="186"/>
        <v>0</v>
      </c>
      <c r="L278" s="18">
        <v>0.04</v>
      </c>
      <c r="M278" s="18">
        <f t="shared" si="211"/>
        <v>109.7024</v>
      </c>
      <c r="N278" s="18">
        <v>0.04</v>
      </c>
      <c r="O278" s="18"/>
      <c r="P278" s="61">
        <f t="shared" si="227"/>
        <v>109.66239999999999</v>
      </c>
      <c r="Q278" s="61" t="str">
        <f t="shared" si="228"/>
        <v>0</v>
      </c>
      <c r="R278" s="20">
        <v>0.47</v>
      </c>
      <c r="S278" s="20">
        <f t="shared" si="212"/>
        <v>1289.0031999999999</v>
      </c>
      <c r="T278" s="24" t="e">
        <f t="shared" si="213"/>
        <v>#REF!</v>
      </c>
      <c r="U278" s="24"/>
      <c r="V278" s="61" t="e">
        <f t="shared" si="229"/>
        <v>#REF!</v>
      </c>
      <c r="W278" s="61" t="e">
        <f t="shared" si="230"/>
        <v>#REF!</v>
      </c>
      <c r="X278" s="54">
        <v>0.01</v>
      </c>
      <c r="Y278" s="20">
        <f t="shared" si="214"/>
        <v>27.425599999999999</v>
      </c>
      <c r="Z278" s="20">
        <f t="shared" si="249"/>
        <v>164.55359999999999</v>
      </c>
      <c r="AA278" s="20"/>
      <c r="AB278" s="61" t="str">
        <f t="shared" si="231"/>
        <v>0</v>
      </c>
      <c r="AC278" s="61">
        <f t="shared" si="232"/>
        <v>-137.12799999999999</v>
      </c>
      <c r="AD278" s="20">
        <v>0.42</v>
      </c>
      <c r="AE278" s="20">
        <f t="shared" si="215"/>
        <v>1151.8751999999999</v>
      </c>
      <c r="AF278" s="24" t="e">
        <f t="shared" si="216"/>
        <v>#REF!</v>
      </c>
      <c r="AG278" s="24"/>
      <c r="AH278" s="61" t="e">
        <f t="shared" si="233"/>
        <v>#REF!</v>
      </c>
      <c r="AI278" s="61" t="e">
        <f t="shared" si="234"/>
        <v>#REF!</v>
      </c>
      <c r="AJ278" s="20">
        <v>0.05</v>
      </c>
      <c r="AK278" s="20">
        <f t="shared" si="217"/>
        <v>137.12800000000001</v>
      </c>
      <c r="AL278" s="24">
        <v>0</v>
      </c>
      <c r="AM278" s="20"/>
      <c r="AN278" s="61">
        <f t="shared" si="235"/>
        <v>137.12800000000001</v>
      </c>
      <c r="AO278" s="61" t="str">
        <f t="shared" si="236"/>
        <v>0</v>
      </c>
      <c r="AP278" s="20">
        <v>0.02</v>
      </c>
      <c r="AQ278" s="20">
        <f t="shared" si="218"/>
        <v>54.851199999999999</v>
      </c>
      <c r="AR278" s="20"/>
      <c r="AS278" s="20"/>
      <c r="AT278" s="61">
        <f t="shared" si="237"/>
        <v>54.851199999999999</v>
      </c>
      <c r="AU278" s="61" t="str">
        <f t="shared" si="238"/>
        <v>0</v>
      </c>
      <c r="AV278" s="20">
        <v>0.04</v>
      </c>
      <c r="AW278" s="20">
        <f t="shared" si="219"/>
        <v>109.7024</v>
      </c>
      <c r="AX278" s="24" t="e">
        <f t="shared" si="220"/>
        <v>#REF!</v>
      </c>
      <c r="AY278" s="24"/>
      <c r="AZ278" s="61" t="e">
        <f t="shared" si="221"/>
        <v>#REF!</v>
      </c>
      <c r="BA278" s="61" t="e">
        <f t="shared" si="222"/>
        <v>#REF!</v>
      </c>
      <c r="BB278" s="20">
        <v>0.22</v>
      </c>
      <c r="BC278" s="20">
        <f t="shared" si="223"/>
        <v>603.36320000000001</v>
      </c>
      <c r="BD278" s="20">
        <v>690.4799999999999</v>
      </c>
      <c r="BE278" s="20"/>
      <c r="BF278" s="61" t="str">
        <f t="shared" si="239"/>
        <v>0</v>
      </c>
      <c r="BG278" s="61">
        <f t="shared" si="240"/>
        <v>-87.116799999999898</v>
      </c>
      <c r="BH278" s="20"/>
      <c r="BI278" s="20"/>
      <c r="BJ278" s="20">
        <v>0</v>
      </c>
      <c r="BK278" s="20"/>
      <c r="BL278" s="61" t="str">
        <f t="shared" si="241"/>
        <v>0</v>
      </c>
      <c r="BM278" s="61" t="str">
        <f t="shared" si="242"/>
        <v>0</v>
      </c>
      <c r="BN278" s="20">
        <v>0.83</v>
      </c>
      <c r="BO278" s="20">
        <f t="shared" si="224"/>
        <v>2276.3247999999999</v>
      </c>
      <c r="BP278" s="20">
        <f t="shared" si="243"/>
        <v>-87.116799999999898</v>
      </c>
      <c r="BQ278" s="20">
        <f t="shared" si="244"/>
        <v>2189.2080000000001</v>
      </c>
      <c r="BR278" s="20"/>
      <c r="BS278" s="20">
        <f t="shared" si="245"/>
        <v>2189.2080000000001</v>
      </c>
      <c r="BT278" s="61">
        <f t="shared" si="181"/>
        <v>0</v>
      </c>
      <c r="BU278" s="61">
        <f t="shared" si="183"/>
        <v>2189.2080000000001</v>
      </c>
      <c r="BV278" s="61" t="str">
        <f t="shared" si="184"/>
        <v>0</v>
      </c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61" t="str">
        <f t="shared" si="246"/>
        <v>0</v>
      </c>
      <c r="CL278" s="61" t="str">
        <f t="shared" si="247"/>
        <v>0</v>
      </c>
      <c r="CM278" s="20"/>
      <c r="CN278" s="20"/>
      <c r="CO278" s="20"/>
      <c r="CP278" s="20"/>
      <c r="CQ278" s="61" t="str">
        <f t="shared" si="248"/>
        <v>0</v>
      </c>
      <c r="CR278" s="24">
        <f t="shared" si="225"/>
        <v>2.13</v>
      </c>
      <c r="CS278" s="24">
        <v>3.34</v>
      </c>
      <c r="CT278" s="71">
        <f t="shared" si="226"/>
        <v>56.807511737089214</v>
      </c>
    </row>
    <row r="279" spans="1:98" x14ac:dyDescent="0.2">
      <c r="A279" s="14">
        <v>12</v>
      </c>
      <c r="B279" s="15" t="s">
        <v>280</v>
      </c>
      <c r="C279" s="16">
        <v>5</v>
      </c>
      <c r="D279" s="21">
        <v>2738.9</v>
      </c>
      <c r="E279" s="21"/>
      <c r="F279" s="18">
        <v>0.03</v>
      </c>
      <c r="G279" s="18">
        <f t="shared" si="210"/>
        <v>82.167000000000002</v>
      </c>
      <c r="H279" s="18"/>
      <c r="I279" s="18"/>
      <c r="J279" s="61">
        <f t="shared" si="185"/>
        <v>82.167000000000002</v>
      </c>
      <c r="K279" s="61" t="str">
        <f t="shared" si="186"/>
        <v>0</v>
      </c>
      <c r="L279" s="18">
        <v>0.04</v>
      </c>
      <c r="M279" s="18">
        <f t="shared" si="211"/>
        <v>109.55600000000001</v>
      </c>
      <c r="N279" s="18">
        <v>0.04</v>
      </c>
      <c r="O279" s="18"/>
      <c r="P279" s="61">
        <f t="shared" si="227"/>
        <v>109.51600000000001</v>
      </c>
      <c r="Q279" s="61" t="str">
        <f t="shared" si="228"/>
        <v>0</v>
      </c>
      <c r="R279" s="20">
        <v>0.44</v>
      </c>
      <c r="S279" s="20">
        <f t="shared" si="212"/>
        <v>1205.116</v>
      </c>
      <c r="T279" s="24" t="e">
        <f t="shared" si="213"/>
        <v>#REF!</v>
      </c>
      <c r="U279" s="24"/>
      <c r="V279" s="61" t="e">
        <f t="shared" si="229"/>
        <v>#REF!</v>
      </c>
      <c r="W279" s="61" t="e">
        <f t="shared" si="230"/>
        <v>#REF!</v>
      </c>
      <c r="X279" s="54">
        <v>0.01</v>
      </c>
      <c r="Y279" s="20">
        <f t="shared" si="214"/>
        <v>27.389000000000003</v>
      </c>
      <c r="Z279" s="20">
        <f t="shared" si="249"/>
        <v>164.334</v>
      </c>
      <c r="AA279" s="20"/>
      <c r="AB279" s="61" t="str">
        <f t="shared" si="231"/>
        <v>0</v>
      </c>
      <c r="AC279" s="61">
        <f t="shared" si="232"/>
        <v>-136.94499999999999</v>
      </c>
      <c r="AD279" s="20">
        <v>0.42</v>
      </c>
      <c r="AE279" s="20">
        <f t="shared" si="215"/>
        <v>1150.338</v>
      </c>
      <c r="AF279" s="24" t="e">
        <f t="shared" si="216"/>
        <v>#REF!</v>
      </c>
      <c r="AG279" s="24"/>
      <c r="AH279" s="61" t="e">
        <f t="shared" si="233"/>
        <v>#REF!</v>
      </c>
      <c r="AI279" s="61" t="e">
        <f t="shared" si="234"/>
        <v>#REF!</v>
      </c>
      <c r="AJ279" s="20">
        <v>0.04</v>
      </c>
      <c r="AK279" s="20">
        <f t="shared" si="217"/>
        <v>109.55600000000001</v>
      </c>
      <c r="AL279" s="24">
        <v>0</v>
      </c>
      <c r="AM279" s="20"/>
      <c r="AN279" s="61">
        <f t="shared" si="235"/>
        <v>109.55600000000001</v>
      </c>
      <c r="AO279" s="61" t="str">
        <f t="shared" si="236"/>
        <v>0</v>
      </c>
      <c r="AP279" s="20">
        <v>0.02</v>
      </c>
      <c r="AQ279" s="20">
        <f t="shared" si="218"/>
        <v>54.778000000000006</v>
      </c>
      <c r="AR279" s="20"/>
      <c r="AS279" s="20"/>
      <c r="AT279" s="61">
        <f t="shared" si="237"/>
        <v>54.778000000000006</v>
      </c>
      <c r="AU279" s="61" t="str">
        <f t="shared" si="238"/>
        <v>0</v>
      </c>
      <c r="AV279" s="20">
        <v>0.04</v>
      </c>
      <c r="AW279" s="20">
        <f t="shared" si="219"/>
        <v>109.55600000000001</v>
      </c>
      <c r="AX279" s="24" t="e">
        <f t="shared" si="220"/>
        <v>#REF!</v>
      </c>
      <c r="AY279" s="24"/>
      <c r="AZ279" s="61" t="e">
        <f t="shared" si="221"/>
        <v>#REF!</v>
      </c>
      <c r="BA279" s="61" t="e">
        <f t="shared" si="222"/>
        <v>#REF!</v>
      </c>
      <c r="BB279" s="20">
        <v>0.22</v>
      </c>
      <c r="BC279" s="20">
        <f t="shared" si="223"/>
        <v>602.55799999999999</v>
      </c>
      <c r="BD279" s="20">
        <v>1176</v>
      </c>
      <c r="BE279" s="20"/>
      <c r="BF279" s="61" t="str">
        <f t="shared" si="239"/>
        <v>0</v>
      </c>
      <c r="BG279" s="61">
        <f t="shared" si="240"/>
        <v>-573.44200000000001</v>
      </c>
      <c r="BH279" s="20"/>
      <c r="BI279" s="20"/>
      <c r="BJ279" s="20">
        <v>0</v>
      </c>
      <c r="BK279" s="20"/>
      <c r="BL279" s="61" t="str">
        <f t="shared" si="241"/>
        <v>0</v>
      </c>
      <c r="BM279" s="61" t="str">
        <f t="shared" si="242"/>
        <v>0</v>
      </c>
      <c r="BN279" s="20">
        <v>0.84</v>
      </c>
      <c r="BO279" s="20">
        <f t="shared" si="224"/>
        <v>2300.6759999999999</v>
      </c>
      <c r="BP279" s="20">
        <f t="shared" si="243"/>
        <v>-573.44200000000001</v>
      </c>
      <c r="BQ279" s="20">
        <f t="shared" si="244"/>
        <v>1727.2339999999999</v>
      </c>
      <c r="BR279" s="20"/>
      <c r="BS279" s="20">
        <f t="shared" si="245"/>
        <v>1727.2339999999999</v>
      </c>
      <c r="BT279" s="61">
        <f t="shared" si="181"/>
        <v>34.81</v>
      </c>
      <c r="BU279" s="61">
        <f t="shared" si="183"/>
        <v>1692.424</v>
      </c>
      <c r="BV279" s="61" t="str">
        <f t="shared" si="184"/>
        <v>0</v>
      </c>
      <c r="BW279" s="20"/>
      <c r="BX279" s="20"/>
      <c r="BY279" s="20"/>
      <c r="BZ279" s="20">
        <v>34.81</v>
      </c>
      <c r="CA279" s="20"/>
      <c r="CB279" s="64"/>
      <c r="CC279" s="20"/>
      <c r="CD279" s="20"/>
      <c r="CE279" s="20"/>
      <c r="CF279" s="20"/>
      <c r="CG279" s="20"/>
      <c r="CH279" s="20"/>
      <c r="CI279" s="20"/>
      <c r="CJ279" s="20"/>
      <c r="CK279" s="61" t="str">
        <f t="shared" si="246"/>
        <v>0</v>
      </c>
      <c r="CL279" s="61" t="str">
        <f t="shared" si="247"/>
        <v>0</v>
      </c>
      <c r="CM279" s="20"/>
      <c r="CN279" s="20"/>
      <c r="CO279" s="20"/>
      <c r="CP279" s="20"/>
      <c r="CQ279" s="61" t="str">
        <f t="shared" si="248"/>
        <v>0</v>
      </c>
      <c r="CR279" s="24">
        <f t="shared" si="225"/>
        <v>2.1</v>
      </c>
      <c r="CS279" s="24">
        <v>2.97</v>
      </c>
      <c r="CT279" s="71">
        <f t="shared" si="226"/>
        <v>41.428571428571445</v>
      </c>
    </row>
    <row r="280" spans="1:98" ht="25.5" x14ac:dyDescent="0.2">
      <c r="A280" s="14">
        <v>13</v>
      </c>
      <c r="B280" s="30" t="s">
        <v>281</v>
      </c>
      <c r="C280" s="16">
        <v>5</v>
      </c>
      <c r="D280" s="21">
        <v>2901.54</v>
      </c>
      <c r="E280" s="21"/>
      <c r="F280" s="31">
        <v>0.02</v>
      </c>
      <c r="G280" s="31">
        <f t="shared" si="210"/>
        <v>58.030799999999999</v>
      </c>
      <c r="H280" s="18"/>
      <c r="I280" s="18"/>
      <c r="J280" s="24">
        <f t="shared" si="185"/>
        <v>58.030799999999999</v>
      </c>
      <c r="K280" s="24" t="str">
        <f t="shared" si="186"/>
        <v>0</v>
      </c>
      <c r="L280" s="31">
        <v>0.02</v>
      </c>
      <c r="M280" s="31">
        <f t="shared" si="211"/>
        <v>58.030799999999999</v>
      </c>
      <c r="N280" s="18">
        <v>0.04</v>
      </c>
      <c r="O280" s="18"/>
      <c r="P280" s="24">
        <f t="shared" si="227"/>
        <v>57.9908</v>
      </c>
      <c r="Q280" s="24" t="str">
        <f t="shared" si="228"/>
        <v>0</v>
      </c>
      <c r="R280" s="24">
        <v>0.5</v>
      </c>
      <c r="S280" s="24">
        <f t="shared" si="212"/>
        <v>1450.77</v>
      </c>
      <c r="T280" s="24" t="e">
        <f t="shared" si="213"/>
        <v>#REF!</v>
      </c>
      <c r="U280" s="24"/>
      <c r="V280" s="61" t="e">
        <f t="shared" si="229"/>
        <v>#REF!</v>
      </c>
      <c r="W280" s="61" t="e">
        <f t="shared" si="230"/>
        <v>#REF!</v>
      </c>
      <c r="X280" s="54">
        <v>0.01</v>
      </c>
      <c r="Y280" s="20">
        <f t="shared" si="214"/>
        <v>29.0154</v>
      </c>
      <c r="Z280" s="20"/>
      <c r="AA280" s="20"/>
      <c r="AB280" s="61">
        <f t="shared" si="231"/>
        <v>29.0154</v>
      </c>
      <c r="AC280" s="61" t="str">
        <f t="shared" si="232"/>
        <v>0</v>
      </c>
      <c r="AD280" s="20">
        <v>0.31</v>
      </c>
      <c r="AE280" s="24">
        <f t="shared" si="215"/>
        <v>899.47739999999999</v>
      </c>
      <c r="AF280" s="24" t="e">
        <f t="shared" si="216"/>
        <v>#REF!</v>
      </c>
      <c r="AG280" s="24"/>
      <c r="AH280" s="24" t="e">
        <f t="shared" si="233"/>
        <v>#REF!</v>
      </c>
      <c r="AI280" s="61" t="e">
        <f t="shared" si="234"/>
        <v>#REF!</v>
      </c>
      <c r="AJ280" s="20">
        <v>0.01</v>
      </c>
      <c r="AK280" s="20">
        <f t="shared" si="217"/>
        <v>29.0154</v>
      </c>
      <c r="AL280" s="24">
        <v>0</v>
      </c>
      <c r="AM280" s="20"/>
      <c r="AN280" s="61">
        <f t="shared" si="235"/>
        <v>29.0154</v>
      </c>
      <c r="AO280" s="61" t="str">
        <f t="shared" si="236"/>
        <v>0</v>
      </c>
      <c r="AP280" s="20">
        <v>0.01</v>
      </c>
      <c r="AQ280" s="20">
        <f t="shared" si="218"/>
        <v>29.0154</v>
      </c>
      <c r="AR280" s="20"/>
      <c r="AS280" s="20"/>
      <c r="AT280" s="61">
        <f t="shared" si="237"/>
        <v>29.0154</v>
      </c>
      <c r="AU280" s="61" t="str">
        <f t="shared" si="238"/>
        <v>0</v>
      </c>
      <c r="AV280" s="20">
        <v>0.05</v>
      </c>
      <c r="AW280" s="20">
        <f t="shared" si="219"/>
        <v>145.077</v>
      </c>
      <c r="AX280" s="24" t="e">
        <f t="shared" si="220"/>
        <v>#REF!</v>
      </c>
      <c r="AY280" s="24"/>
      <c r="AZ280" s="61" t="e">
        <f t="shared" si="221"/>
        <v>#REF!</v>
      </c>
      <c r="BA280" s="61" t="e">
        <f t="shared" si="222"/>
        <v>#REF!</v>
      </c>
      <c r="BB280" s="20">
        <v>0.17</v>
      </c>
      <c r="BC280" s="24">
        <f t="shared" si="223"/>
        <v>493.26180000000005</v>
      </c>
      <c r="BD280" s="20">
        <v>19593</v>
      </c>
      <c r="BE280" s="20"/>
      <c r="BF280" s="24" t="str">
        <f t="shared" si="239"/>
        <v>0</v>
      </c>
      <c r="BG280" s="24">
        <f t="shared" si="240"/>
        <v>-19099.7382</v>
      </c>
      <c r="BH280" s="20"/>
      <c r="BI280" s="20"/>
      <c r="BJ280" s="20">
        <v>0</v>
      </c>
      <c r="BK280" s="20"/>
      <c r="BL280" s="61"/>
      <c r="BM280" s="61"/>
      <c r="BN280" s="20">
        <v>0.9</v>
      </c>
      <c r="BO280" s="20">
        <f t="shared" si="224"/>
        <v>2611.386</v>
      </c>
      <c r="BP280" s="20">
        <f t="shared" si="243"/>
        <v>-19099.7382</v>
      </c>
      <c r="BQ280" s="20">
        <f t="shared" si="244"/>
        <v>-16488.352200000001</v>
      </c>
      <c r="BR280" s="20"/>
      <c r="BS280" s="20">
        <f t="shared" si="245"/>
        <v>-16488.352200000001</v>
      </c>
      <c r="BT280" s="61">
        <f t="shared" si="181"/>
        <v>0</v>
      </c>
      <c r="BU280" s="61" t="str">
        <f t="shared" si="183"/>
        <v>0</v>
      </c>
      <c r="BV280" s="61">
        <f t="shared" si="184"/>
        <v>-16488.352200000001</v>
      </c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61"/>
      <c r="CL280" s="61"/>
      <c r="CM280" s="20"/>
      <c r="CN280" s="20"/>
      <c r="CO280" s="20"/>
      <c r="CP280" s="20"/>
      <c r="CQ280" s="61" t="str">
        <f t="shared" si="248"/>
        <v>0</v>
      </c>
      <c r="CR280" s="24">
        <f t="shared" si="225"/>
        <v>2</v>
      </c>
      <c r="CS280" s="24">
        <v>16.88</v>
      </c>
      <c r="CT280" s="71">
        <f t="shared" si="226"/>
        <v>744</v>
      </c>
    </row>
    <row r="281" spans="1:98" x14ac:dyDescent="0.2">
      <c r="A281" s="14">
        <v>14</v>
      </c>
      <c r="B281" s="15" t="s">
        <v>282</v>
      </c>
      <c r="C281" s="16">
        <v>5</v>
      </c>
      <c r="D281" s="21">
        <v>1445.7</v>
      </c>
      <c r="E281" s="21"/>
      <c r="F281" s="18">
        <v>0.03</v>
      </c>
      <c r="G281" s="18">
        <f t="shared" si="210"/>
        <v>43.371000000000002</v>
      </c>
      <c r="H281" s="18"/>
      <c r="I281" s="18"/>
      <c r="J281" s="61">
        <f t="shared" si="185"/>
        <v>43.371000000000002</v>
      </c>
      <c r="K281" s="61" t="str">
        <f t="shared" si="186"/>
        <v>0</v>
      </c>
      <c r="L281" s="18">
        <v>0.04</v>
      </c>
      <c r="M281" s="18">
        <f t="shared" si="211"/>
        <v>57.828000000000003</v>
      </c>
      <c r="N281" s="18">
        <v>0.05</v>
      </c>
      <c r="O281" s="18"/>
      <c r="P281" s="61">
        <f t="shared" si="227"/>
        <v>57.778000000000006</v>
      </c>
      <c r="Q281" s="61" t="str">
        <f t="shared" si="228"/>
        <v>0</v>
      </c>
      <c r="R281" s="20">
        <v>0.47</v>
      </c>
      <c r="S281" s="20">
        <f t="shared" si="212"/>
        <v>679.47899999999993</v>
      </c>
      <c r="T281" s="24" t="e">
        <f t="shared" si="213"/>
        <v>#REF!</v>
      </c>
      <c r="U281" s="24"/>
      <c r="V281" s="61" t="e">
        <f t="shared" si="229"/>
        <v>#REF!</v>
      </c>
      <c r="W281" s="61" t="e">
        <f t="shared" si="230"/>
        <v>#REF!</v>
      </c>
      <c r="X281" s="54">
        <v>0.01</v>
      </c>
      <c r="Y281" s="20">
        <f t="shared" si="214"/>
        <v>14.457000000000001</v>
      </c>
      <c r="Z281" s="20">
        <f>Y281*6</f>
        <v>86.742000000000004</v>
      </c>
      <c r="AA281" s="20"/>
      <c r="AB281" s="61" t="str">
        <f t="shared" si="231"/>
        <v>0</v>
      </c>
      <c r="AC281" s="61">
        <f t="shared" si="232"/>
        <v>-72.284999999999997</v>
      </c>
      <c r="AD281" s="20">
        <v>0.49</v>
      </c>
      <c r="AE281" s="20">
        <f t="shared" si="215"/>
        <v>708.39300000000003</v>
      </c>
      <c r="AF281" s="24" t="e">
        <f t="shared" si="216"/>
        <v>#REF!</v>
      </c>
      <c r="AG281" s="24"/>
      <c r="AH281" s="61" t="e">
        <f t="shared" si="233"/>
        <v>#REF!</v>
      </c>
      <c r="AI281" s="61" t="e">
        <f t="shared" si="234"/>
        <v>#REF!</v>
      </c>
      <c r="AJ281" s="20">
        <v>0.05</v>
      </c>
      <c r="AK281" s="20">
        <f t="shared" si="217"/>
        <v>72.285000000000011</v>
      </c>
      <c r="AL281" s="24">
        <v>0</v>
      </c>
      <c r="AM281" s="20"/>
      <c r="AN281" s="61">
        <f t="shared" si="235"/>
        <v>72.285000000000011</v>
      </c>
      <c r="AO281" s="61" t="str">
        <f t="shared" si="236"/>
        <v>0</v>
      </c>
      <c r="AP281" s="20">
        <v>0.01</v>
      </c>
      <c r="AQ281" s="20">
        <f t="shared" si="218"/>
        <v>14.457000000000001</v>
      </c>
      <c r="AR281" s="20"/>
      <c r="AS281" s="20"/>
      <c r="AT281" s="61">
        <f t="shared" si="237"/>
        <v>14.457000000000001</v>
      </c>
      <c r="AU281" s="61" t="str">
        <f t="shared" si="238"/>
        <v>0</v>
      </c>
      <c r="AV281" s="20">
        <v>0.03</v>
      </c>
      <c r="AW281" s="20">
        <f t="shared" si="219"/>
        <v>43.371000000000002</v>
      </c>
      <c r="AX281" s="24" t="e">
        <f t="shared" si="220"/>
        <v>#REF!</v>
      </c>
      <c r="AY281" s="24"/>
      <c r="AZ281" s="61" t="e">
        <f t="shared" si="221"/>
        <v>#REF!</v>
      </c>
      <c r="BA281" s="61" t="e">
        <f t="shared" si="222"/>
        <v>#REF!</v>
      </c>
      <c r="BB281" s="20">
        <v>0.1</v>
      </c>
      <c r="BC281" s="20">
        <f t="shared" si="223"/>
        <v>144.57000000000002</v>
      </c>
      <c r="BD281" s="20">
        <v>176.4</v>
      </c>
      <c r="BE281" s="20"/>
      <c r="BF281" s="61" t="str">
        <f t="shared" si="239"/>
        <v>0</v>
      </c>
      <c r="BG281" s="61">
        <f t="shared" si="240"/>
        <v>-31.829999999999984</v>
      </c>
      <c r="BH281" s="20"/>
      <c r="BI281" s="20"/>
      <c r="BJ281" s="20">
        <v>0</v>
      </c>
      <c r="BK281" s="20"/>
      <c r="BL281" s="61" t="str">
        <f t="shared" si="241"/>
        <v>0</v>
      </c>
      <c r="BM281" s="61" t="str">
        <f t="shared" si="242"/>
        <v>0</v>
      </c>
      <c r="BN281" s="20">
        <v>0.86</v>
      </c>
      <c r="BO281" s="20">
        <f t="shared" si="224"/>
        <v>1243.3019999999999</v>
      </c>
      <c r="BP281" s="20">
        <f t="shared" si="243"/>
        <v>-31.829999999999984</v>
      </c>
      <c r="BQ281" s="20">
        <f t="shared" si="244"/>
        <v>1211.472</v>
      </c>
      <c r="BR281" s="20"/>
      <c r="BS281" s="20">
        <f t="shared" si="245"/>
        <v>1211.472</v>
      </c>
      <c r="BT281" s="61">
        <f t="shared" si="181"/>
        <v>0</v>
      </c>
      <c r="BU281" s="61">
        <f t="shared" si="183"/>
        <v>1211.472</v>
      </c>
      <c r="BV281" s="61" t="str">
        <f t="shared" si="184"/>
        <v>0</v>
      </c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61" t="str">
        <f t="shared" si="246"/>
        <v>0</v>
      </c>
      <c r="CL281" s="61" t="str">
        <f t="shared" si="247"/>
        <v>0</v>
      </c>
      <c r="CM281" s="20"/>
      <c r="CN281" s="20"/>
      <c r="CO281" s="20"/>
      <c r="CP281" s="20"/>
      <c r="CQ281" s="61" t="str">
        <f t="shared" si="248"/>
        <v>0</v>
      </c>
      <c r="CR281" s="24">
        <f t="shared" si="225"/>
        <v>2.0900000000000003</v>
      </c>
      <c r="CS281" s="24">
        <v>2.68</v>
      </c>
      <c r="CT281" s="71">
        <f t="shared" si="226"/>
        <v>28.229665071770313</v>
      </c>
    </row>
    <row r="282" spans="1:98" x14ac:dyDescent="0.2">
      <c r="A282" s="14">
        <v>15</v>
      </c>
      <c r="B282" s="15" t="s">
        <v>283</v>
      </c>
      <c r="C282" s="16">
        <v>5</v>
      </c>
      <c r="D282" s="21">
        <v>4903.58</v>
      </c>
      <c r="E282" s="21"/>
      <c r="F282" s="18">
        <v>0.03</v>
      </c>
      <c r="G282" s="18">
        <f t="shared" si="210"/>
        <v>147.10739999999998</v>
      </c>
      <c r="H282" s="18"/>
      <c r="I282" s="18"/>
      <c r="J282" s="61">
        <f t="shared" si="185"/>
        <v>147.10739999999998</v>
      </c>
      <c r="K282" s="61" t="str">
        <f t="shared" si="186"/>
        <v>0</v>
      </c>
      <c r="L282" s="18">
        <v>0.04</v>
      </c>
      <c r="M282" s="18">
        <f t="shared" si="211"/>
        <v>196.14320000000001</v>
      </c>
      <c r="N282" s="18">
        <v>0.04</v>
      </c>
      <c r="O282" s="18"/>
      <c r="P282" s="61">
        <f t="shared" si="227"/>
        <v>196.10320000000002</v>
      </c>
      <c r="Q282" s="61" t="str">
        <f t="shared" si="228"/>
        <v>0</v>
      </c>
      <c r="R282" s="20">
        <v>0.45</v>
      </c>
      <c r="S282" s="20">
        <f t="shared" si="212"/>
        <v>2206.6109999999999</v>
      </c>
      <c r="T282" s="24" t="e">
        <f t="shared" si="213"/>
        <v>#REF!</v>
      </c>
      <c r="U282" s="24"/>
      <c r="V282" s="61" t="e">
        <f t="shared" si="229"/>
        <v>#REF!</v>
      </c>
      <c r="W282" s="61" t="e">
        <f t="shared" si="230"/>
        <v>#REF!</v>
      </c>
      <c r="X282" s="54">
        <v>0.01</v>
      </c>
      <c r="Y282" s="20">
        <f t="shared" si="214"/>
        <v>49.035800000000002</v>
      </c>
      <c r="Z282" s="20"/>
      <c r="AA282" s="20"/>
      <c r="AB282" s="61">
        <f t="shared" si="231"/>
        <v>49.035800000000002</v>
      </c>
      <c r="AC282" s="61" t="str">
        <f t="shared" si="232"/>
        <v>0</v>
      </c>
      <c r="AD282" s="20">
        <v>0.41</v>
      </c>
      <c r="AE282" s="20">
        <f t="shared" si="215"/>
        <v>2010.4677999999999</v>
      </c>
      <c r="AF282" s="24" t="e">
        <f t="shared" si="216"/>
        <v>#REF!</v>
      </c>
      <c r="AG282" s="24"/>
      <c r="AH282" s="61" t="e">
        <f t="shared" si="233"/>
        <v>#REF!</v>
      </c>
      <c r="AI282" s="61" t="e">
        <f t="shared" si="234"/>
        <v>#REF!</v>
      </c>
      <c r="AJ282" s="20">
        <v>0.04</v>
      </c>
      <c r="AK282" s="20">
        <f t="shared" si="217"/>
        <v>196.14320000000001</v>
      </c>
      <c r="AL282" s="24">
        <v>0</v>
      </c>
      <c r="AM282" s="20"/>
      <c r="AN282" s="61">
        <f t="shared" si="235"/>
        <v>196.14320000000001</v>
      </c>
      <c r="AO282" s="61" t="str">
        <f t="shared" si="236"/>
        <v>0</v>
      </c>
      <c r="AP282" s="20">
        <v>0.02</v>
      </c>
      <c r="AQ282" s="20">
        <f t="shared" si="218"/>
        <v>98.071600000000004</v>
      </c>
      <c r="AR282" s="20"/>
      <c r="AS282" s="20"/>
      <c r="AT282" s="61">
        <f t="shared" si="237"/>
        <v>98.071600000000004</v>
      </c>
      <c r="AU282" s="61" t="str">
        <f t="shared" si="238"/>
        <v>0</v>
      </c>
      <c r="AV282" s="20">
        <v>0.05</v>
      </c>
      <c r="AW282" s="20">
        <f t="shared" si="219"/>
        <v>245.179</v>
      </c>
      <c r="AX282" s="24" t="e">
        <f t="shared" si="220"/>
        <v>#REF!</v>
      </c>
      <c r="AY282" s="24"/>
      <c r="AZ282" s="61" t="e">
        <f t="shared" si="221"/>
        <v>#REF!</v>
      </c>
      <c r="BA282" s="61" t="e">
        <f t="shared" si="222"/>
        <v>#REF!</v>
      </c>
      <c r="BB282" s="20">
        <v>0.1</v>
      </c>
      <c r="BC282" s="20">
        <f t="shared" si="223"/>
        <v>490.358</v>
      </c>
      <c r="BD282" s="20">
        <v>858.4799999999999</v>
      </c>
      <c r="BE282" s="20"/>
      <c r="BF282" s="61" t="str">
        <f t="shared" si="239"/>
        <v>0</v>
      </c>
      <c r="BG282" s="61">
        <f t="shared" si="240"/>
        <v>-368.1219999999999</v>
      </c>
      <c r="BH282" s="20"/>
      <c r="BI282" s="20"/>
      <c r="BJ282" s="20">
        <v>0</v>
      </c>
      <c r="BK282" s="20"/>
      <c r="BL282" s="61" t="str">
        <f t="shared" si="241"/>
        <v>0</v>
      </c>
      <c r="BM282" s="61" t="str">
        <f t="shared" si="242"/>
        <v>0</v>
      </c>
      <c r="BN282" s="20">
        <v>0.85</v>
      </c>
      <c r="BO282" s="20">
        <f t="shared" si="224"/>
        <v>4168.0429999999997</v>
      </c>
      <c r="BP282" s="20">
        <f t="shared" si="243"/>
        <v>-368.1219999999999</v>
      </c>
      <c r="BQ282" s="20">
        <f t="shared" si="244"/>
        <v>3799.9209999999998</v>
      </c>
      <c r="BR282" s="20"/>
      <c r="BS282" s="20">
        <f t="shared" si="245"/>
        <v>3799.9209999999998</v>
      </c>
      <c r="BT282" s="61">
        <f t="shared" si="181"/>
        <v>34.81</v>
      </c>
      <c r="BU282" s="61">
        <f t="shared" si="183"/>
        <v>3765.1109999999999</v>
      </c>
      <c r="BV282" s="61" t="str">
        <f t="shared" si="184"/>
        <v>0</v>
      </c>
      <c r="BW282" s="20"/>
      <c r="BX282" s="20"/>
      <c r="BY282" s="20"/>
      <c r="BZ282" s="20">
        <v>34.81</v>
      </c>
      <c r="CA282" s="20"/>
      <c r="CB282" s="35"/>
      <c r="CC282" s="20"/>
      <c r="CD282" s="20"/>
      <c r="CE282" s="20"/>
      <c r="CF282" s="20"/>
      <c r="CG282" s="20"/>
      <c r="CH282" s="20"/>
      <c r="CI282" s="20"/>
      <c r="CJ282" s="20"/>
      <c r="CK282" s="61" t="str">
        <f t="shared" si="246"/>
        <v>0</v>
      </c>
      <c r="CL282" s="61" t="str">
        <f t="shared" si="247"/>
        <v>0</v>
      </c>
      <c r="CM282" s="20"/>
      <c r="CN282" s="20"/>
      <c r="CO282" s="20"/>
      <c r="CP282" s="20"/>
      <c r="CQ282" s="61" t="str">
        <f t="shared" si="248"/>
        <v>0</v>
      </c>
      <c r="CR282" s="24">
        <f t="shared" si="225"/>
        <v>2</v>
      </c>
      <c r="CS282" s="24">
        <v>2.58</v>
      </c>
      <c r="CT282" s="71">
        <f t="shared" si="226"/>
        <v>29</v>
      </c>
    </row>
    <row r="283" spans="1:98" ht="25.5" x14ac:dyDescent="0.2">
      <c r="A283" s="14">
        <v>16</v>
      </c>
      <c r="B283" s="30" t="s">
        <v>443</v>
      </c>
      <c r="C283" s="16">
        <v>5</v>
      </c>
      <c r="D283" s="21">
        <v>7242.98</v>
      </c>
      <c r="E283" s="21"/>
      <c r="F283" s="18">
        <v>0.04</v>
      </c>
      <c r="G283" s="18">
        <f t="shared" si="210"/>
        <v>289.7192</v>
      </c>
      <c r="H283" s="18"/>
      <c r="I283" s="18"/>
      <c r="J283" s="61">
        <f t="shared" si="185"/>
        <v>289.7192</v>
      </c>
      <c r="K283" s="61" t="str">
        <f t="shared" si="186"/>
        <v>0</v>
      </c>
      <c r="L283" s="18">
        <v>0.05</v>
      </c>
      <c r="M283" s="18">
        <f t="shared" si="211"/>
        <v>362.149</v>
      </c>
      <c r="N283" s="18">
        <v>0.04</v>
      </c>
      <c r="O283" s="18"/>
      <c r="P283" s="61">
        <f t="shared" si="227"/>
        <v>362.10899999999998</v>
      </c>
      <c r="Q283" s="61" t="str">
        <f t="shared" si="228"/>
        <v>0</v>
      </c>
      <c r="R283" s="20">
        <v>0.31</v>
      </c>
      <c r="S283" s="20">
        <f t="shared" si="212"/>
        <v>2245.3237999999997</v>
      </c>
      <c r="T283" s="24" t="e">
        <f t="shared" si="213"/>
        <v>#REF!</v>
      </c>
      <c r="U283" s="24"/>
      <c r="V283" s="61" t="e">
        <f t="shared" si="229"/>
        <v>#REF!</v>
      </c>
      <c r="W283" s="61" t="e">
        <f t="shared" si="230"/>
        <v>#REF!</v>
      </c>
      <c r="X283" s="54">
        <v>0.01</v>
      </c>
      <c r="Y283" s="20">
        <f t="shared" si="214"/>
        <v>72.4298</v>
      </c>
      <c r="Z283" s="20">
        <f>Y283*6</f>
        <v>434.5788</v>
      </c>
      <c r="AA283" s="20"/>
      <c r="AB283" s="61" t="str">
        <f t="shared" si="231"/>
        <v>0</v>
      </c>
      <c r="AC283" s="61">
        <f t="shared" si="232"/>
        <v>-362.149</v>
      </c>
      <c r="AD283" s="20">
        <v>0.24</v>
      </c>
      <c r="AE283" s="20">
        <f t="shared" si="215"/>
        <v>1738.3151999999998</v>
      </c>
      <c r="AF283" s="24" t="e">
        <f t="shared" si="216"/>
        <v>#REF!</v>
      </c>
      <c r="AG283" s="24"/>
      <c r="AH283" s="61" t="e">
        <f t="shared" si="233"/>
        <v>#REF!</v>
      </c>
      <c r="AI283" s="61" t="e">
        <f t="shared" si="234"/>
        <v>#REF!</v>
      </c>
      <c r="AJ283" s="20">
        <v>0.03</v>
      </c>
      <c r="AK283" s="20">
        <f t="shared" si="217"/>
        <v>217.28939999999997</v>
      </c>
      <c r="AL283" s="24">
        <v>0</v>
      </c>
      <c r="AM283" s="20"/>
      <c r="AN283" s="61">
        <f t="shared" si="235"/>
        <v>217.28939999999997</v>
      </c>
      <c r="AO283" s="61" t="str">
        <f t="shared" si="236"/>
        <v>0</v>
      </c>
      <c r="AP283" s="20">
        <v>0.02</v>
      </c>
      <c r="AQ283" s="20">
        <f t="shared" si="218"/>
        <v>144.8596</v>
      </c>
      <c r="AR283" s="20"/>
      <c r="AS283" s="20"/>
      <c r="AT283" s="61">
        <f t="shared" si="237"/>
        <v>144.8596</v>
      </c>
      <c r="AU283" s="61" t="str">
        <f t="shared" si="238"/>
        <v>0</v>
      </c>
      <c r="AV283" s="20">
        <v>0.01</v>
      </c>
      <c r="AW283" s="20">
        <f t="shared" si="219"/>
        <v>72.4298</v>
      </c>
      <c r="AX283" s="24" t="e">
        <f t="shared" si="220"/>
        <v>#REF!</v>
      </c>
      <c r="AY283" s="24"/>
      <c r="AZ283" s="61" t="e">
        <f t="shared" si="221"/>
        <v>#REF!</v>
      </c>
      <c r="BA283" s="61" t="e">
        <f t="shared" si="222"/>
        <v>#REF!</v>
      </c>
      <c r="BB283" s="20">
        <v>3.61</v>
      </c>
      <c r="BC283" s="20">
        <f t="shared" si="223"/>
        <v>26147.157799999997</v>
      </c>
      <c r="BD283" s="20">
        <v>33615.9</v>
      </c>
      <c r="BE283" s="20"/>
      <c r="BF283" s="61" t="str">
        <f t="shared" si="239"/>
        <v>0</v>
      </c>
      <c r="BG283" s="61">
        <f t="shared" si="240"/>
        <v>-7468.7422000000042</v>
      </c>
      <c r="BH283" s="20"/>
      <c r="BI283" s="20"/>
      <c r="BJ283" s="20">
        <v>0</v>
      </c>
      <c r="BK283" s="20"/>
      <c r="BL283" s="61" t="str">
        <f t="shared" si="241"/>
        <v>0</v>
      </c>
      <c r="BM283" s="61" t="str">
        <f t="shared" si="242"/>
        <v>0</v>
      </c>
      <c r="BN283" s="20">
        <v>1.0900000000000001</v>
      </c>
      <c r="BO283" s="20">
        <f t="shared" si="224"/>
        <v>7894.8482000000004</v>
      </c>
      <c r="BP283" s="20">
        <f t="shared" si="243"/>
        <v>-7468.7422000000042</v>
      </c>
      <c r="BQ283" s="20">
        <f t="shared" si="244"/>
        <v>426.10599999999613</v>
      </c>
      <c r="BR283" s="20"/>
      <c r="BS283" s="20">
        <f t="shared" si="245"/>
        <v>426.10599999999613</v>
      </c>
      <c r="BT283" s="61">
        <f t="shared" si="181"/>
        <v>78.430000000000007</v>
      </c>
      <c r="BU283" s="61">
        <f t="shared" si="183"/>
        <v>347.67599999999612</v>
      </c>
      <c r="BV283" s="61" t="str">
        <f t="shared" si="184"/>
        <v>0</v>
      </c>
      <c r="BW283" s="20"/>
      <c r="BX283" s="20"/>
      <c r="BY283" s="20"/>
      <c r="BZ283" s="20">
        <v>78.430000000000007</v>
      </c>
      <c r="CA283" s="20"/>
      <c r="CB283" s="35"/>
      <c r="CC283" s="20"/>
      <c r="CD283" s="20"/>
      <c r="CE283" s="20"/>
      <c r="CF283" s="20"/>
      <c r="CG283" s="20"/>
      <c r="CH283" s="20"/>
      <c r="CI283" s="20"/>
      <c r="CJ283" s="20"/>
      <c r="CK283" s="61" t="str">
        <f t="shared" si="246"/>
        <v>0</v>
      </c>
      <c r="CL283" s="61" t="str">
        <f t="shared" si="247"/>
        <v>0</v>
      </c>
      <c r="CM283" s="20"/>
      <c r="CN283" s="20"/>
      <c r="CO283" s="20"/>
      <c r="CP283" s="20"/>
      <c r="CQ283" s="61" t="str">
        <f t="shared" si="248"/>
        <v>0</v>
      </c>
      <c r="CR283" s="24">
        <f t="shared" si="225"/>
        <v>5.41</v>
      </c>
      <c r="CS283" s="24">
        <v>10.19</v>
      </c>
      <c r="CT283" s="71">
        <f t="shared" si="226"/>
        <v>88.354898336414038</v>
      </c>
    </row>
    <row r="284" spans="1:98" ht="25.5" x14ac:dyDescent="0.2">
      <c r="A284" s="14">
        <v>17</v>
      </c>
      <c r="B284" s="15" t="s">
        <v>284</v>
      </c>
      <c r="C284" s="16">
        <v>5</v>
      </c>
      <c r="D284" s="21">
        <v>3548.27</v>
      </c>
      <c r="E284" s="21"/>
      <c r="F284" s="18">
        <v>0.04</v>
      </c>
      <c r="G284" s="18">
        <f t="shared" si="210"/>
        <v>141.9308</v>
      </c>
      <c r="H284" s="18"/>
      <c r="I284" s="18"/>
      <c r="J284" s="61">
        <f t="shared" si="185"/>
        <v>141.9308</v>
      </c>
      <c r="K284" s="61" t="str">
        <f t="shared" si="186"/>
        <v>0</v>
      </c>
      <c r="L284" s="18">
        <v>0.04</v>
      </c>
      <c r="M284" s="18">
        <f t="shared" si="211"/>
        <v>141.9308</v>
      </c>
      <c r="N284" s="18">
        <v>0.05</v>
      </c>
      <c r="O284" s="18"/>
      <c r="P284" s="61">
        <f t="shared" si="227"/>
        <v>141.88079999999999</v>
      </c>
      <c r="Q284" s="61" t="str">
        <f t="shared" si="228"/>
        <v>0</v>
      </c>
      <c r="R284" s="20">
        <v>0.35</v>
      </c>
      <c r="S284" s="20">
        <f t="shared" si="212"/>
        <v>1241.8944999999999</v>
      </c>
      <c r="T284" s="24" t="e">
        <f t="shared" si="213"/>
        <v>#REF!</v>
      </c>
      <c r="U284" s="24"/>
      <c r="V284" s="61" t="e">
        <f t="shared" si="229"/>
        <v>#REF!</v>
      </c>
      <c r="W284" s="61" t="e">
        <f t="shared" si="230"/>
        <v>#REF!</v>
      </c>
      <c r="X284" s="54">
        <v>0.01</v>
      </c>
      <c r="Y284" s="20">
        <f t="shared" si="214"/>
        <v>35.482700000000001</v>
      </c>
      <c r="Z284" s="20"/>
      <c r="AA284" s="20"/>
      <c r="AB284" s="61">
        <f t="shared" si="231"/>
        <v>35.482700000000001</v>
      </c>
      <c r="AC284" s="61" t="str">
        <f t="shared" si="232"/>
        <v>0</v>
      </c>
      <c r="AD284" s="20">
        <v>0.31</v>
      </c>
      <c r="AE284" s="20">
        <f t="shared" si="215"/>
        <v>1099.9637</v>
      </c>
      <c r="AF284" s="24" t="e">
        <f t="shared" si="216"/>
        <v>#REF!</v>
      </c>
      <c r="AG284" s="24"/>
      <c r="AH284" s="61" t="e">
        <f t="shared" si="233"/>
        <v>#REF!</v>
      </c>
      <c r="AI284" s="61" t="e">
        <f t="shared" si="234"/>
        <v>#REF!</v>
      </c>
      <c r="AJ284" s="20">
        <v>0.03</v>
      </c>
      <c r="AK284" s="20">
        <f t="shared" si="217"/>
        <v>106.4481</v>
      </c>
      <c r="AL284" s="24">
        <v>0</v>
      </c>
      <c r="AM284" s="20"/>
      <c r="AN284" s="61">
        <f t="shared" si="235"/>
        <v>106.4481</v>
      </c>
      <c r="AO284" s="61" t="str">
        <f t="shared" si="236"/>
        <v>0</v>
      </c>
      <c r="AP284" s="20">
        <v>0.02</v>
      </c>
      <c r="AQ284" s="20">
        <f t="shared" si="218"/>
        <v>70.965400000000002</v>
      </c>
      <c r="AR284" s="20"/>
      <c r="AS284" s="20"/>
      <c r="AT284" s="61">
        <f t="shared" si="237"/>
        <v>70.965400000000002</v>
      </c>
      <c r="AU284" s="61" t="str">
        <f t="shared" si="238"/>
        <v>0</v>
      </c>
      <c r="AV284" s="20">
        <v>0.01</v>
      </c>
      <c r="AW284" s="20">
        <f t="shared" si="219"/>
        <v>35.482700000000001</v>
      </c>
      <c r="AX284" s="24" t="e">
        <f t="shared" si="220"/>
        <v>#REF!</v>
      </c>
      <c r="AY284" s="24"/>
      <c r="AZ284" s="61" t="e">
        <f t="shared" si="221"/>
        <v>#REF!</v>
      </c>
      <c r="BA284" s="61" t="e">
        <f t="shared" si="222"/>
        <v>#REF!</v>
      </c>
      <c r="BB284" s="20">
        <v>0.12</v>
      </c>
      <c r="BC284" s="24">
        <f t="shared" si="223"/>
        <v>425.79239999999999</v>
      </c>
      <c r="BD284" s="20">
        <v>3171.8399999999997</v>
      </c>
      <c r="BE284" s="20"/>
      <c r="BF284" s="24" t="str">
        <f t="shared" si="239"/>
        <v>0</v>
      </c>
      <c r="BG284" s="24">
        <f t="shared" si="240"/>
        <v>-2746.0475999999999</v>
      </c>
      <c r="BH284" s="20"/>
      <c r="BI284" s="20"/>
      <c r="BJ284" s="20">
        <v>0</v>
      </c>
      <c r="BK284" s="20"/>
      <c r="BL284" s="61" t="str">
        <f t="shared" si="241"/>
        <v>0</v>
      </c>
      <c r="BM284" s="61" t="str">
        <f t="shared" si="242"/>
        <v>0</v>
      </c>
      <c r="BN284" s="24">
        <v>1.01</v>
      </c>
      <c r="BO284" s="20">
        <f t="shared" si="224"/>
        <v>3583.7527</v>
      </c>
      <c r="BP284" s="20">
        <f t="shared" si="243"/>
        <v>-2746.0475999999999</v>
      </c>
      <c r="BQ284" s="20">
        <f t="shared" si="244"/>
        <v>837.70510000000013</v>
      </c>
      <c r="BR284" s="20"/>
      <c r="BS284" s="20">
        <f t="shared" si="245"/>
        <v>837.70510000000013</v>
      </c>
      <c r="BT284" s="61">
        <f t="shared" si="181"/>
        <v>8079.3119999999999</v>
      </c>
      <c r="BU284" s="61" t="str">
        <f t="shared" si="183"/>
        <v>0</v>
      </c>
      <c r="BV284" s="61">
        <f t="shared" si="184"/>
        <v>-7241.6068999999998</v>
      </c>
      <c r="BW284" s="20"/>
      <c r="BX284" s="20"/>
      <c r="BY284" s="20"/>
      <c r="BZ284" s="20"/>
      <c r="CA284" s="20"/>
      <c r="CB284" s="20"/>
      <c r="CC284" s="20"/>
      <c r="CD284" s="20"/>
      <c r="CE284" s="20"/>
      <c r="CF284" s="20">
        <f>6732.76*1.2</f>
        <v>8079.3119999999999</v>
      </c>
      <c r="CG284" s="20"/>
      <c r="CH284" s="20"/>
      <c r="CI284" s="20"/>
      <c r="CJ284" s="20"/>
      <c r="CK284" s="61" t="str">
        <f t="shared" si="246"/>
        <v>0</v>
      </c>
      <c r="CL284" s="61" t="str">
        <f t="shared" si="247"/>
        <v>0</v>
      </c>
      <c r="CM284" s="20"/>
      <c r="CN284" s="20"/>
      <c r="CO284" s="20"/>
      <c r="CP284" s="20"/>
      <c r="CQ284" s="61" t="str">
        <f t="shared" si="248"/>
        <v>0</v>
      </c>
      <c r="CR284" s="24">
        <f t="shared" si="225"/>
        <v>1.94</v>
      </c>
      <c r="CS284" s="24">
        <v>2.7</v>
      </c>
      <c r="CT284" s="71">
        <f t="shared" si="226"/>
        <v>39.175257731958766</v>
      </c>
    </row>
    <row r="285" spans="1:98" ht="25.5" x14ac:dyDescent="0.2">
      <c r="A285" s="14">
        <v>18</v>
      </c>
      <c r="B285" s="15" t="s">
        <v>285</v>
      </c>
      <c r="C285" s="16">
        <v>5</v>
      </c>
      <c r="D285" s="21">
        <v>3078.15</v>
      </c>
      <c r="E285" s="21"/>
      <c r="F285" s="18">
        <v>0.03</v>
      </c>
      <c r="G285" s="18">
        <f t="shared" si="210"/>
        <v>92.344499999999996</v>
      </c>
      <c r="H285" s="18"/>
      <c r="I285" s="18"/>
      <c r="J285" s="61">
        <f t="shared" si="185"/>
        <v>92.344499999999996</v>
      </c>
      <c r="K285" s="61" t="str">
        <f t="shared" si="186"/>
        <v>0</v>
      </c>
      <c r="L285" s="18">
        <v>0.04</v>
      </c>
      <c r="M285" s="18">
        <f t="shared" si="211"/>
        <v>123.126</v>
      </c>
      <c r="N285" s="18">
        <v>0.04</v>
      </c>
      <c r="O285" s="18"/>
      <c r="P285" s="61">
        <f t="shared" si="227"/>
        <v>123.086</v>
      </c>
      <c r="Q285" s="61" t="str">
        <f t="shared" si="228"/>
        <v>0</v>
      </c>
      <c r="R285" s="20">
        <v>0.35</v>
      </c>
      <c r="S285" s="20">
        <f t="shared" si="212"/>
        <v>1077.3525</v>
      </c>
      <c r="T285" s="24" t="e">
        <f t="shared" si="213"/>
        <v>#REF!</v>
      </c>
      <c r="U285" s="24"/>
      <c r="V285" s="61" t="e">
        <f t="shared" si="229"/>
        <v>#REF!</v>
      </c>
      <c r="W285" s="61" t="e">
        <f t="shared" si="230"/>
        <v>#REF!</v>
      </c>
      <c r="X285" s="55">
        <v>0.01</v>
      </c>
      <c r="Y285" s="20">
        <f t="shared" si="214"/>
        <v>30.781500000000001</v>
      </c>
      <c r="Z285" s="20">
        <f>Y285*6</f>
        <v>184.68900000000002</v>
      </c>
      <c r="AA285" s="20"/>
      <c r="AB285" s="61" t="str">
        <f t="shared" si="231"/>
        <v>0</v>
      </c>
      <c r="AC285" s="61">
        <f t="shared" si="232"/>
        <v>-153.90750000000003</v>
      </c>
      <c r="AD285" s="20">
        <v>0.37</v>
      </c>
      <c r="AE285" s="20">
        <f t="shared" si="215"/>
        <v>1138.9155000000001</v>
      </c>
      <c r="AF285" s="24" t="e">
        <f t="shared" si="216"/>
        <v>#REF!</v>
      </c>
      <c r="AG285" s="24"/>
      <c r="AH285" s="61" t="e">
        <f t="shared" si="233"/>
        <v>#REF!</v>
      </c>
      <c r="AI285" s="61" t="e">
        <f t="shared" si="234"/>
        <v>#REF!</v>
      </c>
      <c r="AJ285" s="20">
        <v>0.03</v>
      </c>
      <c r="AK285" s="20">
        <f t="shared" si="217"/>
        <v>92.344499999999996</v>
      </c>
      <c r="AL285" s="24">
        <v>0</v>
      </c>
      <c r="AM285" s="20"/>
      <c r="AN285" s="61">
        <f t="shared" si="235"/>
        <v>92.344499999999996</v>
      </c>
      <c r="AO285" s="61" t="str">
        <f t="shared" si="236"/>
        <v>0</v>
      </c>
      <c r="AP285" s="20">
        <v>0.02</v>
      </c>
      <c r="AQ285" s="20">
        <f t="shared" si="218"/>
        <v>61.563000000000002</v>
      </c>
      <c r="AR285" s="20"/>
      <c r="AS285" s="20"/>
      <c r="AT285" s="61">
        <f t="shared" si="237"/>
        <v>61.563000000000002</v>
      </c>
      <c r="AU285" s="61" t="str">
        <f t="shared" si="238"/>
        <v>0</v>
      </c>
      <c r="AV285" s="20">
        <v>0.04</v>
      </c>
      <c r="AW285" s="20">
        <f t="shared" si="219"/>
        <v>123.126</v>
      </c>
      <c r="AX285" s="24" t="e">
        <f t="shared" si="220"/>
        <v>#REF!</v>
      </c>
      <c r="AY285" s="24"/>
      <c r="AZ285" s="61" t="e">
        <f t="shared" si="221"/>
        <v>#REF!</v>
      </c>
      <c r="BA285" s="61" t="e">
        <f t="shared" si="222"/>
        <v>#REF!</v>
      </c>
      <c r="BB285" s="20">
        <v>0.15</v>
      </c>
      <c r="BC285" s="24">
        <f t="shared" si="223"/>
        <v>461.72249999999997</v>
      </c>
      <c r="BD285" s="20">
        <v>547.68000000000006</v>
      </c>
      <c r="BE285" s="20"/>
      <c r="BF285" s="24" t="str">
        <f t="shared" si="239"/>
        <v>0</v>
      </c>
      <c r="BG285" s="24">
        <f t="shared" si="240"/>
        <v>-85.957500000000095</v>
      </c>
      <c r="BH285" s="20"/>
      <c r="BI285" s="20"/>
      <c r="BJ285" s="20">
        <v>0</v>
      </c>
      <c r="BK285" s="20"/>
      <c r="BL285" s="61" t="str">
        <f t="shared" si="241"/>
        <v>0</v>
      </c>
      <c r="BM285" s="61" t="str">
        <f t="shared" si="242"/>
        <v>0</v>
      </c>
      <c r="BN285" s="24">
        <v>0.79</v>
      </c>
      <c r="BO285" s="20">
        <f t="shared" si="224"/>
        <v>2431.7385000000004</v>
      </c>
      <c r="BP285" s="20">
        <f t="shared" si="243"/>
        <v>-85.957500000000095</v>
      </c>
      <c r="BQ285" s="20">
        <f t="shared" si="244"/>
        <v>2345.7810000000004</v>
      </c>
      <c r="BR285" s="20"/>
      <c r="BS285" s="20">
        <f t="shared" si="245"/>
        <v>2345.7810000000004</v>
      </c>
      <c r="BT285" s="61">
        <f t="shared" ref="BT285:BT347" si="250">SUM(BW285:CF285)</f>
        <v>0</v>
      </c>
      <c r="BU285" s="61">
        <f t="shared" si="183"/>
        <v>2345.7810000000004</v>
      </c>
      <c r="BV285" s="61" t="str">
        <f t="shared" si="184"/>
        <v>0</v>
      </c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61" t="str">
        <f t="shared" si="246"/>
        <v>0</v>
      </c>
      <c r="CL285" s="61" t="str">
        <f t="shared" si="247"/>
        <v>0</v>
      </c>
      <c r="CM285" s="20"/>
      <c r="CN285" s="20"/>
      <c r="CO285" s="20"/>
      <c r="CP285" s="20"/>
      <c r="CQ285" s="61" t="str">
        <f t="shared" si="248"/>
        <v>0</v>
      </c>
      <c r="CR285" s="24">
        <f t="shared" si="225"/>
        <v>1.83</v>
      </c>
      <c r="CS285" s="24">
        <v>2.39</v>
      </c>
      <c r="CT285" s="71">
        <f t="shared" si="226"/>
        <v>30.601092896174862</v>
      </c>
    </row>
    <row r="286" spans="1:98" ht="25.5" x14ac:dyDescent="0.2">
      <c r="A286" s="14">
        <v>19</v>
      </c>
      <c r="B286" s="15" t="s">
        <v>286</v>
      </c>
      <c r="C286" s="16">
        <v>5</v>
      </c>
      <c r="D286" s="21">
        <v>1662.62</v>
      </c>
      <c r="E286" s="21"/>
      <c r="F286" s="18">
        <v>0.05</v>
      </c>
      <c r="G286" s="18">
        <f t="shared" si="210"/>
        <v>83.131</v>
      </c>
      <c r="H286" s="18"/>
      <c r="I286" s="18"/>
      <c r="J286" s="61">
        <f t="shared" si="185"/>
        <v>83.131</v>
      </c>
      <c r="K286" s="61" t="str">
        <f t="shared" si="186"/>
        <v>0</v>
      </c>
      <c r="L286" s="18">
        <v>0.05</v>
      </c>
      <c r="M286" s="18">
        <f t="shared" si="211"/>
        <v>83.131</v>
      </c>
      <c r="N286" s="18">
        <v>0.03</v>
      </c>
      <c r="O286" s="18"/>
      <c r="P286" s="61">
        <f t="shared" si="227"/>
        <v>83.100999999999999</v>
      </c>
      <c r="Q286" s="61" t="str">
        <f t="shared" si="228"/>
        <v>0</v>
      </c>
      <c r="R286" s="20">
        <v>0.33</v>
      </c>
      <c r="S286" s="20">
        <f t="shared" si="212"/>
        <v>548.66459999999995</v>
      </c>
      <c r="T286" s="24" t="e">
        <f t="shared" si="213"/>
        <v>#REF!</v>
      </c>
      <c r="U286" s="24"/>
      <c r="V286" s="61" t="e">
        <f t="shared" si="229"/>
        <v>#REF!</v>
      </c>
      <c r="W286" s="61" t="e">
        <f t="shared" si="230"/>
        <v>#REF!</v>
      </c>
      <c r="X286" s="54">
        <v>0.01</v>
      </c>
      <c r="Y286" s="20">
        <f t="shared" si="214"/>
        <v>16.626200000000001</v>
      </c>
      <c r="Z286" s="20"/>
      <c r="AA286" s="20"/>
      <c r="AB286" s="61">
        <f t="shared" si="231"/>
        <v>16.626200000000001</v>
      </c>
      <c r="AC286" s="61" t="str">
        <f t="shared" si="232"/>
        <v>0</v>
      </c>
      <c r="AD286" s="20">
        <v>0.42</v>
      </c>
      <c r="AE286" s="20">
        <f t="shared" si="215"/>
        <v>698.30039999999997</v>
      </c>
      <c r="AF286" s="24" t="e">
        <f t="shared" si="216"/>
        <v>#REF!</v>
      </c>
      <c r="AG286" s="24"/>
      <c r="AH286" s="61" t="e">
        <f t="shared" si="233"/>
        <v>#REF!</v>
      </c>
      <c r="AI286" s="61" t="e">
        <f t="shared" si="234"/>
        <v>#REF!</v>
      </c>
      <c r="AJ286" s="20">
        <v>0.03</v>
      </c>
      <c r="AK286" s="20">
        <f t="shared" si="217"/>
        <v>49.878599999999992</v>
      </c>
      <c r="AL286" s="24">
        <v>0</v>
      </c>
      <c r="AM286" s="20"/>
      <c r="AN286" s="61">
        <f t="shared" si="235"/>
        <v>49.878599999999992</v>
      </c>
      <c r="AO286" s="61" t="str">
        <f t="shared" si="236"/>
        <v>0</v>
      </c>
      <c r="AP286" s="20">
        <v>0.01</v>
      </c>
      <c r="AQ286" s="20">
        <f t="shared" si="218"/>
        <v>16.626200000000001</v>
      </c>
      <c r="AR286" s="20"/>
      <c r="AS286" s="20"/>
      <c r="AT286" s="61">
        <f t="shared" si="237"/>
        <v>16.626200000000001</v>
      </c>
      <c r="AU286" s="61" t="str">
        <f t="shared" si="238"/>
        <v>0</v>
      </c>
      <c r="AV286" s="20">
        <v>0.04</v>
      </c>
      <c r="AW286" s="20">
        <f t="shared" si="219"/>
        <v>66.504800000000003</v>
      </c>
      <c r="AX286" s="24" t="e">
        <f t="shared" si="220"/>
        <v>#REF!</v>
      </c>
      <c r="AY286" s="24"/>
      <c r="AZ286" s="61" t="e">
        <f t="shared" si="221"/>
        <v>#REF!</v>
      </c>
      <c r="BA286" s="61" t="e">
        <f t="shared" si="222"/>
        <v>#REF!</v>
      </c>
      <c r="BB286" s="20">
        <v>0.28000000000000003</v>
      </c>
      <c r="BC286" s="24">
        <f t="shared" si="223"/>
        <v>465.53360000000004</v>
      </c>
      <c r="BD286" s="20">
        <v>665.28</v>
      </c>
      <c r="BE286" s="20"/>
      <c r="BF286" s="24" t="str">
        <f t="shared" si="239"/>
        <v>0</v>
      </c>
      <c r="BG286" s="24">
        <f t="shared" si="240"/>
        <v>-199.74639999999994</v>
      </c>
      <c r="BH286" s="20"/>
      <c r="BI286" s="20"/>
      <c r="BJ286" s="20">
        <v>0</v>
      </c>
      <c r="BK286" s="20"/>
      <c r="BL286" s="61" t="str">
        <f t="shared" si="241"/>
        <v>0</v>
      </c>
      <c r="BM286" s="61" t="str">
        <f t="shared" si="242"/>
        <v>0</v>
      </c>
      <c r="BN286" s="24">
        <v>0.76</v>
      </c>
      <c r="BO286" s="20">
        <f t="shared" si="224"/>
        <v>1263.5911999999998</v>
      </c>
      <c r="BP286" s="20">
        <f t="shared" si="243"/>
        <v>-199.74639999999994</v>
      </c>
      <c r="BQ286" s="20">
        <f t="shared" si="244"/>
        <v>1063.8447999999999</v>
      </c>
      <c r="BR286" s="20"/>
      <c r="BS286" s="20">
        <f t="shared" si="245"/>
        <v>1063.8447999999999</v>
      </c>
      <c r="BT286" s="61">
        <f t="shared" si="250"/>
        <v>0</v>
      </c>
      <c r="BU286" s="61">
        <f t="shared" si="183"/>
        <v>1063.8447999999999</v>
      </c>
      <c r="BV286" s="61" t="str">
        <f t="shared" si="184"/>
        <v>0</v>
      </c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61" t="str">
        <f t="shared" si="246"/>
        <v>0</v>
      </c>
      <c r="CL286" s="61" t="str">
        <f t="shared" si="247"/>
        <v>0</v>
      </c>
      <c r="CM286" s="20"/>
      <c r="CN286" s="20"/>
      <c r="CO286" s="20"/>
      <c r="CP286" s="20"/>
      <c r="CQ286" s="61" t="str">
        <f t="shared" si="248"/>
        <v>0</v>
      </c>
      <c r="CR286" s="24">
        <f t="shared" si="225"/>
        <v>1.9800000000000002</v>
      </c>
      <c r="CS286" s="24">
        <v>2.86</v>
      </c>
      <c r="CT286" s="71">
        <f t="shared" si="226"/>
        <v>44.444444444444429</v>
      </c>
    </row>
    <row r="287" spans="1:98" s="33" customFormat="1" ht="25.5" x14ac:dyDescent="0.2">
      <c r="A287" s="14">
        <v>20</v>
      </c>
      <c r="B287" s="65" t="s">
        <v>439</v>
      </c>
      <c r="C287" s="32">
        <v>5</v>
      </c>
      <c r="D287" s="66">
        <v>5835.08</v>
      </c>
      <c r="E287" s="66"/>
      <c r="F287" s="31">
        <v>0.03</v>
      </c>
      <c r="G287" s="31">
        <f t="shared" si="210"/>
        <v>175.05239999999998</v>
      </c>
      <c r="H287" s="31"/>
      <c r="I287" s="31"/>
      <c r="J287" s="24">
        <f t="shared" si="185"/>
        <v>175.05239999999998</v>
      </c>
      <c r="K287" s="24" t="str">
        <f t="shared" si="186"/>
        <v>0</v>
      </c>
      <c r="L287" s="31">
        <v>0.04</v>
      </c>
      <c r="M287" s="31">
        <f t="shared" si="211"/>
        <v>233.4032</v>
      </c>
      <c r="N287" s="31">
        <v>0.06</v>
      </c>
      <c r="O287" s="31"/>
      <c r="P287" s="24">
        <f t="shared" si="227"/>
        <v>233.3432</v>
      </c>
      <c r="Q287" s="24" t="str">
        <f t="shared" si="228"/>
        <v>0</v>
      </c>
      <c r="R287" s="24">
        <v>0.68</v>
      </c>
      <c r="S287" s="24">
        <f t="shared" si="212"/>
        <v>3967.8544000000002</v>
      </c>
      <c r="T287" s="24" t="e">
        <f t="shared" si="213"/>
        <v>#REF!</v>
      </c>
      <c r="U287" s="24"/>
      <c r="V287" s="24" t="e">
        <f t="shared" si="229"/>
        <v>#REF!</v>
      </c>
      <c r="W287" s="24" t="e">
        <f t="shared" si="230"/>
        <v>#REF!</v>
      </c>
      <c r="X287" s="54"/>
      <c r="Y287" s="24">
        <f t="shared" si="214"/>
        <v>0</v>
      </c>
      <c r="Z287" s="24"/>
      <c r="AA287" s="24"/>
      <c r="AB287" s="24" t="str">
        <f t="shared" si="231"/>
        <v>0</v>
      </c>
      <c r="AC287" s="24" t="str">
        <f t="shared" si="232"/>
        <v>0</v>
      </c>
      <c r="AD287" s="24">
        <v>0.24</v>
      </c>
      <c r="AE287" s="24">
        <f t="shared" si="215"/>
        <v>1400.4191999999998</v>
      </c>
      <c r="AF287" s="24" t="e">
        <f t="shared" si="216"/>
        <v>#REF!</v>
      </c>
      <c r="AG287" s="24"/>
      <c r="AH287" s="24" t="e">
        <f t="shared" si="233"/>
        <v>#REF!</v>
      </c>
      <c r="AI287" s="24" t="e">
        <f t="shared" si="234"/>
        <v>#REF!</v>
      </c>
      <c r="AJ287" s="24"/>
      <c r="AK287" s="24">
        <f t="shared" si="217"/>
        <v>0</v>
      </c>
      <c r="AL287" s="24">
        <v>0</v>
      </c>
      <c r="AM287" s="24"/>
      <c r="AN287" s="24" t="str">
        <f t="shared" si="235"/>
        <v>0</v>
      </c>
      <c r="AO287" s="24" t="str">
        <f t="shared" si="236"/>
        <v>0</v>
      </c>
      <c r="AP287" s="24">
        <v>0.01</v>
      </c>
      <c r="AQ287" s="24">
        <f t="shared" si="218"/>
        <v>58.3508</v>
      </c>
      <c r="AR287" s="24"/>
      <c r="AS287" s="24"/>
      <c r="AT287" s="24">
        <f t="shared" si="237"/>
        <v>58.3508</v>
      </c>
      <c r="AU287" s="24" t="str">
        <f t="shared" si="238"/>
        <v>0</v>
      </c>
      <c r="AV287" s="24">
        <v>0.05</v>
      </c>
      <c r="AW287" s="24">
        <f t="shared" si="219"/>
        <v>291.75400000000002</v>
      </c>
      <c r="AX287" s="24" t="e">
        <f t="shared" si="220"/>
        <v>#REF!</v>
      </c>
      <c r="AY287" s="24"/>
      <c r="AZ287" s="24" t="e">
        <f t="shared" si="221"/>
        <v>#REF!</v>
      </c>
      <c r="BA287" s="24" t="e">
        <f t="shared" si="222"/>
        <v>#REF!</v>
      </c>
      <c r="BB287" s="24">
        <v>0.3</v>
      </c>
      <c r="BC287" s="24">
        <f t="shared" si="223"/>
        <v>1750.5239999999999</v>
      </c>
      <c r="BD287" s="24">
        <v>194.88</v>
      </c>
      <c r="BE287" s="24"/>
      <c r="BF287" s="24">
        <f t="shared" si="239"/>
        <v>1555.6439999999998</v>
      </c>
      <c r="BG287" s="24" t="str">
        <f t="shared" si="240"/>
        <v>0</v>
      </c>
      <c r="BH287" s="24"/>
      <c r="BI287" s="24"/>
      <c r="BJ287" s="24">
        <v>0</v>
      </c>
      <c r="BK287" s="20"/>
      <c r="BL287" s="24" t="str">
        <f t="shared" si="241"/>
        <v>0</v>
      </c>
      <c r="BM287" s="24" t="str">
        <f t="shared" si="242"/>
        <v>0</v>
      </c>
      <c r="BN287" s="24">
        <v>0.86</v>
      </c>
      <c r="BO287" s="24">
        <f t="shared" si="224"/>
        <v>5018.1687999999995</v>
      </c>
      <c r="BP287" s="20">
        <f t="shared" si="243"/>
        <v>1555.6439999999998</v>
      </c>
      <c r="BQ287" s="20">
        <f t="shared" si="244"/>
        <v>6573.8127999999997</v>
      </c>
      <c r="BR287" s="20"/>
      <c r="BS287" s="20">
        <f t="shared" si="245"/>
        <v>6573.8127999999997</v>
      </c>
      <c r="BT287" s="24">
        <f t="shared" si="250"/>
        <v>0</v>
      </c>
      <c r="BU287" s="61">
        <f t="shared" si="183"/>
        <v>6573.8127999999997</v>
      </c>
      <c r="BV287" s="61" t="str">
        <f t="shared" si="184"/>
        <v>0</v>
      </c>
      <c r="BW287" s="20"/>
      <c r="BX287" s="20"/>
      <c r="BY287" s="20"/>
      <c r="BZ287" s="20"/>
      <c r="CA287" s="20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 t="str">
        <f t="shared" si="246"/>
        <v>0</v>
      </c>
      <c r="CL287" s="24" t="str">
        <f t="shared" si="247"/>
        <v>0</v>
      </c>
      <c r="CM287" s="24"/>
      <c r="CN287" s="24"/>
      <c r="CO287" s="24"/>
      <c r="CP287" s="24"/>
      <c r="CQ287" s="24" t="str">
        <f t="shared" si="248"/>
        <v>0</v>
      </c>
      <c r="CR287" s="24">
        <f t="shared" si="225"/>
        <v>2.21</v>
      </c>
      <c r="CS287" s="24">
        <v>2.74</v>
      </c>
      <c r="CT287" s="71">
        <f t="shared" si="226"/>
        <v>23.981900452488688</v>
      </c>
    </row>
    <row r="288" spans="1:98" x14ac:dyDescent="0.2">
      <c r="A288" s="14">
        <v>21</v>
      </c>
      <c r="B288" s="15" t="s">
        <v>287</v>
      </c>
      <c r="C288" s="16">
        <v>5</v>
      </c>
      <c r="D288" s="21">
        <v>3184.06</v>
      </c>
      <c r="E288" s="21"/>
      <c r="F288" s="18">
        <v>0.02</v>
      </c>
      <c r="G288" s="18">
        <f t="shared" si="210"/>
        <v>63.681199999999997</v>
      </c>
      <c r="H288" s="18"/>
      <c r="I288" s="18"/>
      <c r="J288" s="61">
        <f t="shared" si="185"/>
        <v>63.681199999999997</v>
      </c>
      <c r="K288" s="61" t="str">
        <f t="shared" si="186"/>
        <v>0</v>
      </c>
      <c r="L288" s="18">
        <v>0.03</v>
      </c>
      <c r="M288" s="18">
        <f t="shared" si="211"/>
        <v>95.521799999999999</v>
      </c>
      <c r="N288" s="18">
        <v>0.02</v>
      </c>
      <c r="O288" s="18"/>
      <c r="P288" s="61">
        <f t="shared" si="227"/>
        <v>95.501800000000003</v>
      </c>
      <c r="Q288" s="61" t="str">
        <f t="shared" si="228"/>
        <v>0</v>
      </c>
      <c r="R288" s="20">
        <v>0.34</v>
      </c>
      <c r="S288" s="20">
        <f t="shared" si="212"/>
        <v>1082.5804000000001</v>
      </c>
      <c r="T288" s="24" t="e">
        <f t="shared" si="213"/>
        <v>#REF!</v>
      </c>
      <c r="U288" s="24"/>
      <c r="V288" s="61" t="e">
        <f t="shared" si="229"/>
        <v>#REF!</v>
      </c>
      <c r="W288" s="61" t="e">
        <f t="shared" si="230"/>
        <v>#REF!</v>
      </c>
      <c r="X288" s="54">
        <v>0.01</v>
      </c>
      <c r="Y288" s="20">
        <f t="shared" si="214"/>
        <v>31.840599999999998</v>
      </c>
      <c r="Z288" s="20">
        <f>Y288*6</f>
        <v>191.0436</v>
      </c>
      <c r="AA288" s="20"/>
      <c r="AB288" s="61" t="str">
        <f t="shared" si="231"/>
        <v>0</v>
      </c>
      <c r="AC288" s="61">
        <f t="shared" si="232"/>
        <v>-159.203</v>
      </c>
      <c r="AD288" s="20">
        <v>0.32</v>
      </c>
      <c r="AE288" s="20">
        <f t="shared" si="215"/>
        <v>1018.8992</v>
      </c>
      <c r="AF288" s="24" t="e">
        <f t="shared" si="216"/>
        <v>#REF!</v>
      </c>
      <c r="AG288" s="24"/>
      <c r="AH288" s="61" t="e">
        <f t="shared" si="233"/>
        <v>#REF!</v>
      </c>
      <c r="AI288" s="61" t="e">
        <f t="shared" si="234"/>
        <v>#REF!</v>
      </c>
      <c r="AJ288" s="20">
        <v>0.05</v>
      </c>
      <c r="AK288" s="20">
        <f t="shared" si="217"/>
        <v>159.203</v>
      </c>
      <c r="AL288" s="24">
        <v>0</v>
      </c>
      <c r="AM288" s="20"/>
      <c r="AN288" s="61">
        <f t="shared" si="235"/>
        <v>159.203</v>
      </c>
      <c r="AO288" s="61" t="str">
        <f t="shared" si="236"/>
        <v>0</v>
      </c>
      <c r="AP288" s="20">
        <v>0.01</v>
      </c>
      <c r="AQ288" s="20">
        <f t="shared" si="218"/>
        <v>31.840599999999998</v>
      </c>
      <c r="AR288" s="20"/>
      <c r="AS288" s="20"/>
      <c r="AT288" s="61">
        <f t="shared" si="237"/>
        <v>31.840599999999998</v>
      </c>
      <c r="AU288" s="61" t="str">
        <f t="shared" si="238"/>
        <v>0</v>
      </c>
      <c r="AV288" s="20">
        <v>0.03</v>
      </c>
      <c r="AW288" s="20">
        <f t="shared" si="219"/>
        <v>95.521799999999999</v>
      </c>
      <c r="AX288" s="24" t="e">
        <f t="shared" si="220"/>
        <v>#REF!</v>
      </c>
      <c r="AY288" s="24"/>
      <c r="AZ288" s="61" t="e">
        <f t="shared" si="221"/>
        <v>#REF!</v>
      </c>
      <c r="BA288" s="61" t="e">
        <f t="shared" si="222"/>
        <v>#REF!</v>
      </c>
      <c r="BB288" s="20">
        <v>0.16</v>
      </c>
      <c r="BC288" s="24">
        <f t="shared" si="223"/>
        <v>509.44959999999998</v>
      </c>
      <c r="BD288" s="20">
        <v>918.95999999999992</v>
      </c>
      <c r="BE288" s="20"/>
      <c r="BF288" s="24" t="str">
        <f t="shared" si="239"/>
        <v>0</v>
      </c>
      <c r="BG288" s="24">
        <f t="shared" si="240"/>
        <v>-409.51039999999995</v>
      </c>
      <c r="BH288" s="20"/>
      <c r="BI288" s="20"/>
      <c r="BJ288" s="20">
        <v>0</v>
      </c>
      <c r="BK288" s="20"/>
      <c r="BL288" s="61" t="str">
        <f t="shared" si="241"/>
        <v>0</v>
      </c>
      <c r="BM288" s="61" t="str">
        <f t="shared" si="242"/>
        <v>0</v>
      </c>
      <c r="BN288" s="20">
        <v>0.97</v>
      </c>
      <c r="BO288" s="20">
        <f t="shared" si="224"/>
        <v>3088.5382</v>
      </c>
      <c r="BP288" s="20">
        <f t="shared" si="243"/>
        <v>-409.51039999999995</v>
      </c>
      <c r="BQ288" s="20">
        <f t="shared" si="244"/>
        <v>2679.0277999999998</v>
      </c>
      <c r="BR288" s="20"/>
      <c r="BS288" s="20">
        <f t="shared" si="245"/>
        <v>2679.0277999999998</v>
      </c>
      <c r="BT288" s="61">
        <f t="shared" si="250"/>
        <v>0</v>
      </c>
      <c r="BU288" s="61">
        <f t="shared" si="183"/>
        <v>2679.0277999999998</v>
      </c>
      <c r="BV288" s="61" t="str">
        <f t="shared" si="184"/>
        <v>0</v>
      </c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61" t="str">
        <f t="shared" si="246"/>
        <v>0</v>
      </c>
      <c r="CL288" s="61" t="str">
        <f t="shared" si="247"/>
        <v>0</v>
      </c>
      <c r="CM288" s="20"/>
      <c r="CN288" s="20"/>
      <c r="CO288" s="20"/>
      <c r="CP288" s="20"/>
      <c r="CQ288" s="61" t="str">
        <f t="shared" si="248"/>
        <v>0</v>
      </c>
      <c r="CR288" s="24">
        <f t="shared" si="225"/>
        <v>1.94</v>
      </c>
      <c r="CS288" s="24">
        <v>2.67</v>
      </c>
      <c r="CT288" s="71">
        <f t="shared" si="226"/>
        <v>37.62886597938143</v>
      </c>
    </row>
    <row r="289" spans="1:98" ht="25.5" x14ac:dyDescent="0.2">
      <c r="A289" s="14">
        <v>22</v>
      </c>
      <c r="B289" s="15" t="s">
        <v>288</v>
      </c>
      <c r="C289" s="16">
        <v>5</v>
      </c>
      <c r="D289" s="21">
        <v>2768.87</v>
      </c>
      <c r="E289" s="21"/>
      <c r="F289" s="18">
        <v>0.05</v>
      </c>
      <c r="G289" s="18">
        <f t="shared" si="210"/>
        <v>138.4435</v>
      </c>
      <c r="H289" s="18"/>
      <c r="I289" s="18"/>
      <c r="J289" s="61">
        <f t="shared" si="185"/>
        <v>138.4435</v>
      </c>
      <c r="K289" s="61" t="str">
        <f t="shared" si="186"/>
        <v>0</v>
      </c>
      <c r="L289" s="18">
        <v>0.06</v>
      </c>
      <c r="M289" s="18">
        <f t="shared" si="211"/>
        <v>166.13219999999998</v>
      </c>
      <c r="N289" s="18">
        <v>0.04</v>
      </c>
      <c r="O289" s="18"/>
      <c r="P289" s="61">
        <f t="shared" si="227"/>
        <v>166.09219999999999</v>
      </c>
      <c r="Q289" s="61" t="str">
        <f t="shared" si="228"/>
        <v>0</v>
      </c>
      <c r="R289" s="20">
        <v>0.54</v>
      </c>
      <c r="S289" s="20">
        <f t="shared" si="212"/>
        <v>1495.1898000000001</v>
      </c>
      <c r="T289" s="24" t="e">
        <f t="shared" si="213"/>
        <v>#REF!</v>
      </c>
      <c r="U289" s="24"/>
      <c r="V289" s="61" t="e">
        <f t="shared" si="229"/>
        <v>#REF!</v>
      </c>
      <c r="W289" s="61" t="e">
        <f t="shared" si="230"/>
        <v>#REF!</v>
      </c>
      <c r="X289" s="54">
        <v>0.01</v>
      </c>
      <c r="Y289" s="20">
        <f t="shared" si="214"/>
        <v>27.688700000000001</v>
      </c>
      <c r="Z289" s="20">
        <f>Y289*6</f>
        <v>166.13220000000001</v>
      </c>
      <c r="AA289" s="20"/>
      <c r="AB289" s="61" t="str">
        <f t="shared" si="231"/>
        <v>0</v>
      </c>
      <c r="AC289" s="61">
        <f t="shared" si="232"/>
        <v>-138.4435</v>
      </c>
      <c r="AD289" s="20">
        <v>0.46</v>
      </c>
      <c r="AE289" s="20">
        <f t="shared" si="215"/>
        <v>1273.6802</v>
      </c>
      <c r="AF289" s="24" t="e">
        <f t="shared" si="216"/>
        <v>#REF!</v>
      </c>
      <c r="AG289" s="24"/>
      <c r="AH289" s="61" t="e">
        <f t="shared" si="233"/>
        <v>#REF!</v>
      </c>
      <c r="AI289" s="61" t="e">
        <f t="shared" si="234"/>
        <v>#REF!</v>
      </c>
      <c r="AJ289" s="20">
        <v>0.05</v>
      </c>
      <c r="AK289" s="20">
        <f t="shared" si="217"/>
        <v>138.4435</v>
      </c>
      <c r="AL289" s="24">
        <v>0</v>
      </c>
      <c r="AM289" s="20"/>
      <c r="AN289" s="61">
        <f t="shared" si="235"/>
        <v>138.4435</v>
      </c>
      <c r="AO289" s="61" t="str">
        <f t="shared" si="236"/>
        <v>0</v>
      </c>
      <c r="AP289" s="20">
        <v>0.01</v>
      </c>
      <c r="AQ289" s="20">
        <f t="shared" si="218"/>
        <v>27.688700000000001</v>
      </c>
      <c r="AR289" s="20"/>
      <c r="AS289" s="20"/>
      <c r="AT289" s="61">
        <f t="shared" si="237"/>
        <v>27.688700000000001</v>
      </c>
      <c r="AU289" s="61" t="str">
        <f t="shared" si="238"/>
        <v>0</v>
      </c>
      <c r="AV289" s="20">
        <v>0.04</v>
      </c>
      <c r="AW289" s="20">
        <f t="shared" si="219"/>
        <v>110.7548</v>
      </c>
      <c r="AX289" s="24" t="e">
        <f t="shared" si="220"/>
        <v>#REF!</v>
      </c>
      <c r="AY289" s="24"/>
      <c r="AZ289" s="61" t="e">
        <f t="shared" si="221"/>
        <v>#REF!</v>
      </c>
      <c r="BA289" s="61" t="e">
        <f t="shared" si="222"/>
        <v>#REF!</v>
      </c>
      <c r="BB289" s="20">
        <v>0.33</v>
      </c>
      <c r="BC289" s="24">
        <f t="shared" si="223"/>
        <v>913.72709999999995</v>
      </c>
      <c r="BD289" s="20">
        <v>4603.2</v>
      </c>
      <c r="BE289" s="20"/>
      <c r="BF289" s="24" t="str">
        <f t="shared" si="239"/>
        <v>0</v>
      </c>
      <c r="BG289" s="24">
        <f t="shared" si="240"/>
        <v>-3689.4728999999998</v>
      </c>
      <c r="BH289" s="20"/>
      <c r="BI289" s="20"/>
      <c r="BJ289" s="20">
        <v>0</v>
      </c>
      <c r="BK289" s="20"/>
      <c r="BL289" s="61" t="str">
        <f t="shared" si="241"/>
        <v>0</v>
      </c>
      <c r="BM289" s="61" t="str">
        <f t="shared" si="242"/>
        <v>0</v>
      </c>
      <c r="BN289" s="20">
        <v>0.6</v>
      </c>
      <c r="BO289" s="20">
        <f t="shared" si="224"/>
        <v>1661.3219999999999</v>
      </c>
      <c r="BP289" s="20">
        <f t="shared" si="243"/>
        <v>-3689.4728999999998</v>
      </c>
      <c r="BQ289" s="20">
        <f t="shared" si="244"/>
        <v>-2028.1508999999999</v>
      </c>
      <c r="BR289" s="20"/>
      <c r="BS289" s="20">
        <f t="shared" si="245"/>
        <v>-2028.1508999999999</v>
      </c>
      <c r="BT289" s="61">
        <f t="shared" si="250"/>
        <v>1031.556</v>
      </c>
      <c r="BU289" s="61" t="str">
        <f t="shared" si="183"/>
        <v>0</v>
      </c>
      <c r="BV289" s="61">
        <f t="shared" si="184"/>
        <v>-3059.7069000000001</v>
      </c>
      <c r="BW289" s="20"/>
      <c r="BX289" s="20"/>
      <c r="BY289" s="20"/>
      <c r="BZ289" s="20"/>
      <c r="CA289" s="20"/>
      <c r="CB289" s="20">
        <f>859.63*1.2</f>
        <v>1031.556</v>
      </c>
      <c r="CC289" s="20"/>
      <c r="CD289" s="20"/>
      <c r="CE289" s="20"/>
      <c r="CF289" s="20"/>
      <c r="CG289" s="20"/>
      <c r="CH289" s="20"/>
      <c r="CI289" s="20"/>
      <c r="CJ289" s="20"/>
      <c r="CK289" s="61" t="str">
        <f t="shared" si="246"/>
        <v>0</v>
      </c>
      <c r="CL289" s="61" t="str">
        <f t="shared" si="247"/>
        <v>0</v>
      </c>
      <c r="CM289" s="20"/>
      <c r="CN289" s="20"/>
      <c r="CO289" s="20"/>
      <c r="CP289" s="20"/>
      <c r="CQ289" s="61" t="str">
        <f t="shared" si="248"/>
        <v>0</v>
      </c>
      <c r="CR289" s="24">
        <f t="shared" si="225"/>
        <v>2.1500000000000004</v>
      </c>
      <c r="CS289" s="24">
        <v>3.2</v>
      </c>
      <c r="CT289" s="71">
        <f t="shared" si="226"/>
        <v>48.837209302325562</v>
      </c>
    </row>
    <row r="290" spans="1:98" ht="25.5" x14ac:dyDescent="0.2">
      <c r="A290" s="14">
        <v>23</v>
      </c>
      <c r="B290" s="15" t="s">
        <v>289</v>
      </c>
      <c r="C290" s="16">
        <v>5</v>
      </c>
      <c r="D290" s="21">
        <v>3151.29</v>
      </c>
      <c r="E290" s="21"/>
      <c r="F290" s="18">
        <v>0.02</v>
      </c>
      <c r="G290" s="18">
        <f t="shared" si="210"/>
        <v>63.025800000000004</v>
      </c>
      <c r="H290" s="18"/>
      <c r="I290" s="18"/>
      <c r="J290" s="61">
        <f t="shared" si="185"/>
        <v>63.025800000000004</v>
      </c>
      <c r="K290" s="61" t="str">
        <f t="shared" si="186"/>
        <v>0</v>
      </c>
      <c r="L290" s="18">
        <v>0.02</v>
      </c>
      <c r="M290" s="18">
        <f t="shared" si="211"/>
        <v>63.025800000000004</v>
      </c>
      <c r="N290" s="18">
        <v>0.04</v>
      </c>
      <c r="O290" s="18"/>
      <c r="P290" s="61">
        <f t="shared" si="227"/>
        <v>62.985800000000005</v>
      </c>
      <c r="Q290" s="61" t="str">
        <f t="shared" si="228"/>
        <v>0</v>
      </c>
      <c r="R290" s="20">
        <v>0.56000000000000005</v>
      </c>
      <c r="S290" s="20">
        <f t="shared" si="212"/>
        <v>1764.7224000000001</v>
      </c>
      <c r="T290" s="24" t="e">
        <f t="shared" si="213"/>
        <v>#REF!</v>
      </c>
      <c r="U290" s="24"/>
      <c r="V290" s="61" t="e">
        <f t="shared" si="229"/>
        <v>#REF!</v>
      </c>
      <c r="W290" s="61" t="e">
        <f t="shared" si="230"/>
        <v>#REF!</v>
      </c>
      <c r="X290" s="54">
        <v>0.01</v>
      </c>
      <c r="Y290" s="20">
        <f t="shared" si="214"/>
        <v>31.512900000000002</v>
      </c>
      <c r="Z290" s="20"/>
      <c r="AA290" s="20"/>
      <c r="AB290" s="61">
        <f t="shared" si="231"/>
        <v>31.512900000000002</v>
      </c>
      <c r="AC290" s="61" t="str">
        <f t="shared" si="232"/>
        <v>0</v>
      </c>
      <c r="AD290" s="20">
        <v>0.4</v>
      </c>
      <c r="AE290" s="20">
        <f t="shared" si="215"/>
        <v>1260.5160000000001</v>
      </c>
      <c r="AF290" s="24" t="e">
        <f t="shared" si="216"/>
        <v>#REF!</v>
      </c>
      <c r="AG290" s="24"/>
      <c r="AH290" s="61" t="e">
        <f t="shared" si="233"/>
        <v>#REF!</v>
      </c>
      <c r="AI290" s="61" t="e">
        <f t="shared" si="234"/>
        <v>#REF!</v>
      </c>
      <c r="AJ290" s="20">
        <v>0.04</v>
      </c>
      <c r="AK290" s="20">
        <f t="shared" si="217"/>
        <v>126.05160000000001</v>
      </c>
      <c r="AL290" s="24">
        <v>0</v>
      </c>
      <c r="AM290" s="20"/>
      <c r="AN290" s="61">
        <f t="shared" si="235"/>
        <v>126.05160000000001</v>
      </c>
      <c r="AO290" s="61" t="str">
        <f t="shared" si="236"/>
        <v>0</v>
      </c>
      <c r="AP290" s="20">
        <v>0.01</v>
      </c>
      <c r="AQ290" s="20">
        <f t="shared" si="218"/>
        <v>31.512900000000002</v>
      </c>
      <c r="AR290" s="20"/>
      <c r="AS290" s="20"/>
      <c r="AT290" s="61">
        <f t="shared" si="237"/>
        <v>31.512900000000002</v>
      </c>
      <c r="AU290" s="61" t="str">
        <f t="shared" si="238"/>
        <v>0</v>
      </c>
      <c r="AV290" s="20">
        <v>0.03</v>
      </c>
      <c r="AW290" s="20">
        <f t="shared" si="219"/>
        <v>94.538699999999992</v>
      </c>
      <c r="AX290" s="24" t="e">
        <f t="shared" si="220"/>
        <v>#REF!</v>
      </c>
      <c r="AY290" s="24"/>
      <c r="AZ290" s="61" t="e">
        <f t="shared" si="221"/>
        <v>#REF!</v>
      </c>
      <c r="BA290" s="61" t="e">
        <f t="shared" si="222"/>
        <v>#REF!</v>
      </c>
      <c r="BB290" s="20">
        <v>0.56000000000000005</v>
      </c>
      <c r="BC290" s="24">
        <f t="shared" si="223"/>
        <v>1764.7224000000001</v>
      </c>
      <c r="BD290" s="20">
        <v>1854.7199999999998</v>
      </c>
      <c r="BE290" s="20"/>
      <c r="BF290" s="24" t="str">
        <f t="shared" si="239"/>
        <v>0</v>
      </c>
      <c r="BG290" s="24">
        <f t="shared" si="240"/>
        <v>-89.997599999999693</v>
      </c>
      <c r="BH290" s="20"/>
      <c r="BI290" s="20"/>
      <c r="BJ290" s="20">
        <v>0</v>
      </c>
      <c r="BK290" s="20"/>
      <c r="BL290" s="61" t="str">
        <f t="shared" si="241"/>
        <v>0</v>
      </c>
      <c r="BM290" s="61" t="str">
        <f t="shared" si="242"/>
        <v>0</v>
      </c>
      <c r="BN290" s="20">
        <v>0.44</v>
      </c>
      <c r="BO290" s="20">
        <f t="shared" si="224"/>
        <v>1386.5676000000001</v>
      </c>
      <c r="BP290" s="20">
        <f t="shared" si="243"/>
        <v>-89.997599999999693</v>
      </c>
      <c r="BQ290" s="20">
        <f t="shared" si="244"/>
        <v>1296.5700000000004</v>
      </c>
      <c r="BR290" s="20"/>
      <c r="BS290" s="20">
        <f t="shared" si="245"/>
        <v>1296.5700000000004</v>
      </c>
      <c r="BT290" s="61">
        <f t="shared" si="250"/>
        <v>398.09999999999997</v>
      </c>
      <c r="BU290" s="61">
        <f t="shared" ref="BU290:BU355" si="251">IF(BS290-BT290&gt;0,BS290-BT290,"0")</f>
        <v>898.47000000000048</v>
      </c>
      <c r="BV290" s="61" t="str">
        <f t="shared" si="184"/>
        <v>0</v>
      </c>
      <c r="BW290" s="20"/>
      <c r="BX290" s="20"/>
      <c r="BY290" s="20"/>
      <c r="BZ290" s="20"/>
      <c r="CA290" s="20"/>
      <c r="CB290" s="20"/>
      <c r="CC290" s="20"/>
      <c r="CD290" s="20"/>
      <c r="CE290" s="20"/>
      <c r="CF290" s="20">
        <f>331.75*1.2</f>
        <v>398.09999999999997</v>
      </c>
      <c r="CG290" s="20"/>
      <c r="CH290" s="20"/>
      <c r="CI290" s="20"/>
      <c r="CJ290" s="20"/>
      <c r="CK290" s="61" t="str">
        <f t="shared" si="246"/>
        <v>0</v>
      </c>
      <c r="CL290" s="61" t="str">
        <f t="shared" si="247"/>
        <v>0</v>
      </c>
      <c r="CM290" s="20"/>
      <c r="CN290" s="20"/>
      <c r="CO290" s="20"/>
      <c r="CP290" s="20"/>
      <c r="CQ290" s="61" t="str">
        <f t="shared" si="248"/>
        <v>0</v>
      </c>
      <c r="CR290" s="24">
        <f t="shared" si="225"/>
        <v>2.0900000000000003</v>
      </c>
      <c r="CS290" s="24">
        <v>3.85</v>
      </c>
      <c r="CT290" s="71">
        <f t="shared" si="226"/>
        <v>84.210526315789451</v>
      </c>
    </row>
    <row r="291" spans="1:98" ht="25.5" x14ac:dyDescent="0.2">
      <c r="A291" s="14">
        <v>24</v>
      </c>
      <c r="B291" s="15" t="s">
        <v>290</v>
      </c>
      <c r="C291" s="16">
        <v>5</v>
      </c>
      <c r="D291" s="21">
        <v>4459.63</v>
      </c>
      <c r="E291" s="21"/>
      <c r="F291" s="18">
        <v>0.02</v>
      </c>
      <c r="G291" s="18">
        <f t="shared" si="210"/>
        <v>89.192599999999999</v>
      </c>
      <c r="H291" s="18"/>
      <c r="I291" s="18"/>
      <c r="J291" s="61">
        <f t="shared" si="185"/>
        <v>89.192599999999999</v>
      </c>
      <c r="K291" s="61" t="str">
        <f t="shared" si="186"/>
        <v>0</v>
      </c>
      <c r="L291" s="18">
        <v>0.02</v>
      </c>
      <c r="M291" s="18">
        <f t="shared" si="211"/>
        <v>89.192599999999999</v>
      </c>
      <c r="N291" s="18"/>
      <c r="O291" s="18"/>
      <c r="P291" s="61">
        <f t="shared" si="227"/>
        <v>89.192599999999999</v>
      </c>
      <c r="Q291" s="61" t="str">
        <f t="shared" si="228"/>
        <v>0</v>
      </c>
      <c r="R291" s="20">
        <v>0.59</v>
      </c>
      <c r="S291" s="20">
        <f t="shared" si="212"/>
        <v>2631.1817000000001</v>
      </c>
      <c r="T291" s="24" t="e">
        <f t="shared" si="213"/>
        <v>#REF!</v>
      </c>
      <c r="U291" s="24"/>
      <c r="V291" s="61" t="e">
        <f t="shared" si="229"/>
        <v>#REF!</v>
      </c>
      <c r="W291" s="61" t="e">
        <f t="shared" si="230"/>
        <v>#REF!</v>
      </c>
      <c r="X291" s="54">
        <v>0.01</v>
      </c>
      <c r="Y291" s="20">
        <f t="shared" si="214"/>
        <v>44.596299999999999</v>
      </c>
      <c r="Z291" s="20">
        <f>Y291*6</f>
        <v>267.57780000000002</v>
      </c>
      <c r="AA291" s="20"/>
      <c r="AB291" s="61" t="str">
        <f t="shared" si="231"/>
        <v>0</v>
      </c>
      <c r="AC291" s="61">
        <f t="shared" si="232"/>
        <v>-222.98150000000004</v>
      </c>
      <c r="AD291" s="20">
        <v>0.3</v>
      </c>
      <c r="AE291" s="20">
        <f t="shared" si="215"/>
        <v>1337.8889999999999</v>
      </c>
      <c r="AF291" s="24" t="e">
        <f t="shared" si="216"/>
        <v>#REF!</v>
      </c>
      <c r="AG291" s="24"/>
      <c r="AH291" s="61" t="e">
        <f t="shared" si="233"/>
        <v>#REF!</v>
      </c>
      <c r="AI291" s="61" t="e">
        <f t="shared" si="234"/>
        <v>#REF!</v>
      </c>
      <c r="AJ291" s="20">
        <v>0.05</v>
      </c>
      <c r="AK291" s="20">
        <f t="shared" si="217"/>
        <v>222.98150000000001</v>
      </c>
      <c r="AL291" s="24">
        <v>0</v>
      </c>
      <c r="AM291" s="20"/>
      <c r="AN291" s="61">
        <f t="shared" si="235"/>
        <v>222.98150000000001</v>
      </c>
      <c r="AO291" s="61" t="str">
        <f t="shared" si="236"/>
        <v>0</v>
      </c>
      <c r="AP291" s="20">
        <v>0.01</v>
      </c>
      <c r="AQ291" s="20">
        <f t="shared" si="218"/>
        <v>44.596299999999999</v>
      </c>
      <c r="AR291" s="20"/>
      <c r="AS291" s="20"/>
      <c r="AT291" s="61">
        <f t="shared" si="237"/>
        <v>44.596299999999999</v>
      </c>
      <c r="AU291" s="61" t="str">
        <f t="shared" si="238"/>
        <v>0</v>
      </c>
      <c r="AV291" s="20">
        <v>0.02</v>
      </c>
      <c r="AW291" s="20">
        <f t="shared" si="219"/>
        <v>89.192599999999999</v>
      </c>
      <c r="AX291" s="24" t="e">
        <f t="shared" si="220"/>
        <v>#REF!</v>
      </c>
      <c r="AY291" s="24"/>
      <c r="AZ291" s="61" t="e">
        <f t="shared" si="221"/>
        <v>#REF!</v>
      </c>
      <c r="BA291" s="61" t="e">
        <f t="shared" si="222"/>
        <v>#REF!</v>
      </c>
      <c r="BB291" s="20">
        <v>0.52</v>
      </c>
      <c r="BC291" s="24">
        <f t="shared" si="223"/>
        <v>2319.0075999999999</v>
      </c>
      <c r="BD291" s="20">
        <v>7440.72</v>
      </c>
      <c r="BE291" s="20"/>
      <c r="BF291" s="24" t="str">
        <f t="shared" si="239"/>
        <v>0</v>
      </c>
      <c r="BG291" s="24">
        <f t="shared" si="240"/>
        <v>-5121.7124000000003</v>
      </c>
      <c r="BH291" s="20"/>
      <c r="BI291" s="20"/>
      <c r="BJ291" s="20">
        <v>0</v>
      </c>
      <c r="BK291" s="20"/>
      <c r="BL291" s="61" t="str">
        <f t="shared" si="241"/>
        <v>0</v>
      </c>
      <c r="BM291" s="61" t="str">
        <f t="shared" si="242"/>
        <v>0</v>
      </c>
      <c r="BN291" s="20">
        <v>0.61</v>
      </c>
      <c r="BO291" s="20">
        <f t="shared" si="224"/>
        <v>2720.3742999999999</v>
      </c>
      <c r="BP291" s="20">
        <f t="shared" si="243"/>
        <v>-5121.7124000000003</v>
      </c>
      <c r="BQ291" s="20">
        <f t="shared" si="244"/>
        <v>-2401.3381000000004</v>
      </c>
      <c r="BR291" s="20"/>
      <c r="BS291" s="20">
        <f t="shared" si="245"/>
        <v>-2401.3381000000004</v>
      </c>
      <c r="BT291" s="61">
        <f t="shared" si="250"/>
        <v>0</v>
      </c>
      <c r="BU291" s="61" t="str">
        <f t="shared" si="251"/>
        <v>0</v>
      </c>
      <c r="BV291" s="61">
        <f t="shared" si="184"/>
        <v>-2401.3381000000004</v>
      </c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61" t="str">
        <f t="shared" si="246"/>
        <v>0</v>
      </c>
      <c r="CL291" s="61" t="str">
        <f t="shared" si="247"/>
        <v>0</v>
      </c>
      <c r="CM291" s="20"/>
      <c r="CN291" s="20"/>
      <c r="CO291" s="20"/>
      <c r="CP291" s="20"/>
      <c r="CQ291" s="61" t="str">
        <f t="shared" si="248"/>
        <v>0</v>
      </c>
      <c r="CR291" s="24">
        <f t="shared" si="225"/>
        <v>2.15</v>
      </c>
      <c r="CS291" s="24">
        <v>3.32</v>
      </c>
      <c r="CT291" s="71">
        <f t="shared" si="226"/>
        <v>54.418604651162781</v>
      </c>
    </row>
    <row r="292" spans="1:98" ht="25.5" x14ac:dyDescent="0.2">
      <c r="A292" s="14">
        <v>25</v>
      </c>
      <c r="B292" s="15" t="s">
        <v>291</v>
      </c>
      <c r="C292" s="16">
        <v>5</v>
      </c>
      <c r="D292" s="21">
        <v>2090.21</v>
      </c>
      <c r="E292" s="21"/>
      <c r="F292" s="18">
        <v>0.04</v>
      </c>
      <c r="G292" s="18">
        <f t="shared" si="210"/>
        <v>83.608400000000003</v>
      </c>
      <c r="H292" s="18">
        <f>G292*6</f>
        <v>501.65039999999999</v>
      </c>
      <c r="I292" s="18"/>
      <c r="J292" s="61" t="str">
        <f t="shared" si="185"/>
        <v>0</v>
      </c>
      <c r="K292" s="61">
        <f t="shared" si="186"/>
        <v>-418.04199999999997</v>
      </c>
      <c r="L292" s="18">
        <v>0.04</v>
      </c>
      <c r="M292" s="18">
        <f t="shared" si="211"/>
        <v>83.608400000000003</v>
      </c>
      <c r="N292" s="18">
        <v>0.04</v>
      </c>
      <c r="O292" s="18"/>
      <c r="P292" s="61">
        <f t="shared" si="227"/>
        <v>83.568399999999997</v>
      </c>
      <c r="Q292" s="61" t="str">
        <f t="shared" si="228"/>
        <v>0</v>
      </c>
      <c r="R292" s="20">
        <v>0.52</v>
      </c>
      <c r="S292" s="20">
        <f t="shared" si="212"/>
        <v>1086.9092000000001</v>
      </c>
      <c r="T292" s="24" t="e">
        <f t="shared" si="213"/>
        <v>#REF!</v>
      </c>
      <c r="U292" s="24"/>
      <c r="V292" s="61" t="e">
        <f t="shared" si="229"/>
        <v>#REF!</v>
      </c>
      <c r="W292" s="61" t="e">
        <f t="shared" si="230"/>
        <v>#REF!</v>
      </c>
      <c r="X292" s="54">
        <v>0.01</v>
      </c>
      <c r="Y292" s="20">
        <f t="shared" si="214"/>
        <v>20.902100000000001</v>
      </c>
      <c r="Z292" s="20"/>
      <c r="AA292" s="20"/>
      <c r="AB292" s="61">
        <f t="shared" si="231"/>
        <v>20.902100000000001</v>
      </c>
      <c r="AC292" s="61" t="str">
        <f t="shared" si="232"/>
        <v>0</v>
      </c>
      <c r="AD292" s="20">
        <v>0.42</v>
      </c>
      <c r="AE292" s="20">
        <f t="shared" si="215"/>
        <v>877.88819999999998</v>
      </c>
      <c r="AF292" s="24" t="e">
        <f t="shared" si="216"/>
        <v>#REF!</v>
      </c>
      <c r="AG292" s="24"/>
      <c r="AH292" s="61" t="e">
        <f t="shared" si="233"/>
        <v>#REF!</v>
      </c>
      <c r="AI292" s="61" t="e">
        <f t="shared" si="234"/>
        <v>#REF!</v>
      </c>
      <c r="AJ292" s="20">
        <v>0.1</v>
      </c>
      <c r="AK292" s="20">
        <f t="shared" si="217"/>
        <v>209.02100000000002</v>
      </c>
      <c r="AL292" s="24">
        <v>0</v>
      </c>
      <c r="AM292" s="20"/>
      <c r="AN292" s="61">
        <f t="shared" si="235"/>
        <v>209.02100000000002</v>
      </c>
      <c r="AO292" s="61" t="str">
        <f t="shared" si="236"/>
        <v>0</v>
      </c>
      <c r="AP292" s="20">
        <v>0.01</v>
      </c>
      <c r="AQ292" s="20">
        <f t="shared" si="218"/>
        <v>20.902100000000001</v>
      </c>
      <c r="AR292" s="20"/>
      <c r="AS292" s="20"/>
      <c r="AT292" s="61">
        <f t="shared" si="237"/>
        <v>20.902100000000001</v>
      </c>
      <c r="AU292" s="61" t="str">
        <f t="shared" si="238"/>
        <v>0</v>
      </c>
      <c r="AV292" s="20">
        <v>0.03</v>
      </c>
      <c r="AW292" s="20">
        <f t="shared" si="219"/>
        <v>62.706299999999999</v>
      </c>
      <c r="AX292" s="24" t="e">
        <f t="shared" si="220"/>
        <v>#REF!</v>
      </c>
      <c r="AY292" s="24"/>
      <c r="AZ292" s="61" t="e">
        <f t="shared" si="221"/>
        <v>#REF!</v>
      </c>
      <c r="BA292" s="61" t="e">
        <f t="shared" si="222"/>
        <v>#REF!</v>
      </c>
      <c r="BB292" s="20">
        <v>0.19</v>
      </c>
      <c r="BC292" s="24">
        <f t="shared" si="223"/>
        <v>397.13990000000001</v>
      </c>
      <c r="BD292" s="20">
        <v>672</v>
      </c>
      <c r="BE292" s="20"/>
      <c r="BF292" s="24" t="str">
        <f t="shared" si="239"/>
        <v>0</v>
      </c>
      <c r="BG292" s="24">
        <f t="shared" si="240"/>
        <v>-274.86009999999999</v>
      </c>
      <c r="BH292" s="20"/>
      <c r="BI292" s="20"/>
      <c r="BJ292" s="20">
        <v>0</v>
      </c>
      <c r="BK292" s="20"/>
      <c r="BL292" s="61" t="str">
        <f t="shared" si="241"/>
        <v>0</v>
      </c>
      <c r="BM292" s="61" t="str">
        <f t="shared" si="242"/>
        <v>0</v>
      </c>
      <c r="BN292" s="20">
        <v>0.8</v>
      </c>
      <c r="BO292" s="20">
        <f t="shared" si="224"/>
        <v>1672.1680000000001</v>
      </c>
      <c r="BP292" s="20">
        <f t="shared" si="243"/>
        <v>-274.86009999999999</v>
      </c>
      <c r="BQ292" s="20">
        <f t="shared" si="244"/>
        <v>1397.3079000000002</v>
      </c>
      <c r="BR292" s="20"/>
      <c r="BS292" s="20">
        <f t="shared" si="245"/>
        <v>1397.3079000000002</v>
      </c>
      <c r="BT292" s="61">
        <f t="shared" si="250"/>
        <v>32.700000000000003</v>
      </c>
      <c r="BU292" s="61">
        <f t="shared" si="251"/>
        <v>1364.6079000000002</v>
      </c>
      <c r="BV292" s="61" t="str">
        <f t="shared" ref="BV292:BV355" si="252">IF(BS292-BT292&lt;0,BS292-BT292,"0")</f>
        <v>0</v>
      </c>
      <c r="BW292" s="20"/>
      <c r="BX292" s="20"/>
      <c r="BY292" s="20"/>
      <c r="BZ292" s="20">
        <v>32.700000000000003</v>
      </c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61" t="str">
        <f t="shared" si="246"/>
        <v>0</v>
      </c>
      <c r="CL292" s="61" t="str">
        <f t="shared" si="247"/>
        <v>0</v>
      </c>
      <c r="CM292" s="20"/>
      <c r="CN292" s="20"/>
      <c r="CO292" s="20"/>
      <c r="CP292" s="20"/>
      <c r="CQ292" s="61" t="str">
        <f t="shared" si="248"/>
        <v>0</v>
      </c>
      <c r="CR292" s="24">
        <f t="shared" si="225"/>
        <v>2.16</v>
      </c>
      <c r="CS292" s="24">
        <v>2.79</v>
      </c>
      <c r="CT292" s="71">
        <f t="shared" si="226"/>
        <v>29.166666666666657</v>
      </c>
    </row>
    <row r="293" spans="1:98" x14ac:dyDescent="0.2">
      <c r="A293" s="14">
        <v>26</v>
      </c>
      <c r="B293" s="15" t="s">
        <v>292</v>
      </c>
      <c r="C293" s="16">
        <v>5</v>
      </c>
      <c r="D293" s="21">
        <v>2097.7600000000002</v>
      </c>
      <c r="E293" s="21"/>
      <c r="F293" s="18">
        <v>0.04</v>
      </c>
      <c r="G293" s="18">
        <f t="shared" si="210"/>
        <v>83.91040000000001</v>
      </c>
      <c r="H293" s="18"/>
      <c r="I293" s="18"/>
      <c r="J293" s="61">
        <f t="shared" si="185"/>
        <v>83.91040000000001</v>
      </c>
      <c r="K293" s="61" t="str">
        <f t="shared" si="186"/>
        <v>0</v>
      </c>
      <c r="L293" s="18">
        <v>0.04</v>
      </c>
      <c r="M293" s="18">
        <f t="shared" si="211"/>
        <v>83.91040000000001</v>
      </c>
      <c r="N293" s="18">
        <v>0.04</v>
      </c>
      <c r="O293" s="18"/>
      <c r="P293" s="61">
        <f t="shared" si="227"/>
        <v>83.870400000000004</v>
      </c>
      <c r="Q293" s="61" t="str">
        <f t="shared" si="228"/>
        <v>0</v>
      </c>
      <c r="R293" s="20">
        <v>0.43</v>
      </c>
      <c r="S293" s="20">
        <f t="shared" si="212"/>
        <v>902.03680000000008</v>
      </c>
      <c r="T293" s="24" t="e">
        <f t="shared" si="213"/>
        <v>#REF!</v>
      </c>
      <c r="U293" s="24"/>
      <c r="V293" s="61" t="e">
        <f t="shared" si="229"/>
        <v>#REF!</v>
      </c>
      <c r="W293" s="61" t="e">
        <f t="shared" si="230"/>
        <v>#REF!</v>
      </c>
      <c r="X293" s="54">
        <v>0.01</v>
      </c>
      <c r="Y293" s="20">
        <f t="shared" si="214"/>
        <v>20.977600000000002</v>
      </c>
      <c r="Z293" s="20"/>
      <c r="AA293" s="20"/>
      <c r="AB293" s="61">
        <f t="shared" si="231"/>
        <v>20.977600000000002</v>
      </c>
      <c r="AC293" s="61" t="str">
        <f t="shared" si="232"/>
        <v>0</v>
      </c>
      <c r="AD293" s="20">
        <v>0.42</v>
      </c>
      <c r="AE293" s="20">
        <f t="shared" si="215"/>
        <v>881.05920000000003</v>
      </c>
      <c r="AF293" s="24" t="e">
        <f t="shared" si="216"/>
        <v>#REF!</v>
      </c>
      <c r="AG293" s="24"/>
      <c r="AH293" s="61" t="e">
        <f t="shared" si="233"/>
        <v>#REF!</v>
      </c>
      <c r="AI293" s="61" t="e">
        <f t="shared" si="234"/>
        <v>#REF!</v>
      </c>
      <c r="AJ293" s="20">
        <v>0.02</v>
      </c>
      <c r="AK293" s="20">
        <f t="shared" si="217"/>
        <v>41.955200000000005</v>
      </c>
      <c r="AL293" s="24">
        <v>0</v>
      </c>
      <c r="AM293" s="20"/>
      <c r="AN293" s="61">
        <f t="shared" si="235"/>
        <v>41.955200000000005</v>
      </c>
      <c r="AO293" s="61" t="str">
        <f t="shared" si="236"/>
        <v>0</v>
      </c>
      <c r="AP293" s="20">
        <v>0.01</v>
      </c>
      <c r="AQ293" s="20">
        <f t="shared" si="218"/>
        <v>20.977600000000002</v>
      </c>
      <c r="AR293" s="20"/>
      <c r="AS293" s="20"/>
      <c r="AT293" s="61">
        <f t="shared" si="237"/>
        <v>20.977600000000002</v>
      </c>
      <c r="AU293" s="61" t="str">
        <f t="shared" si="238"/>
        <v>0</v>
      </c>
      <c r="AV293" s="20">
        <v>0.04</v>
      </c>
      <c r="AW293" s="20">
        <f t="shared" si="219"/>
        <v>83.91040000000001</v>
      </c>
      <c r="AX293" s="24" t="e">
        <f t="shared" si="220"/>
        <v>#REF!</v>
      </c>
      <c r="AY293" s="24"/>
      <c r="AZ293" s="61" t="e">
        <f t="shared" si="221"/>
        <v>#REF!</v>
      </c>
      <c r="BA293" s="61" t="e">
        <f t="shared" si="222"/>
        <v>#REF!</v>
      </c>
      <c r="BB293" s="20">
        <v>0.22</v>
      </c>
      <c r="BC293" s="20">
        <f t="shared" si="223"/>
        <v>461.50720000000007</v>
      </c>
      <c r="BD293" s="20">
        <v>196.56</v>
      </c>
      <c r="BE293" s="20"/>
      <c r="BF293" s="61">
        <f t="shared" si="239"/>
        <v>264.94720000000007</v>
      </c>
      <c r="BG293" s="61" t="str">
        <f t="shared" si="240"/>
        <v>0</v>
      </c>
      <c r="BH293" s="20"/>
      <c r="BI293" s="20"/>
      <c r="BJ293" s="20">
        <v>0</v>
      </c>
      <c r="BK293" s="20"/>
      <c r="BL293" s="61" t="str">
        <f t="shared" si="241"/>
        <v>0</v>
      </c>
      <c r="BM293" s="61" t="str">
        <f t="shared" si="242"/>
        <v>0</v>
      </c>
      <c r="BN293" s="20">
        <v>0.79</v>
      </c>
      <c r="BO293" s="20">
        <f t="shared" si="224"/>
        <v>1657.2304000000001</v>
      </c>
      <c r="BP293" s="20">
        <f t="shared" si="243"/>
        <v>264.94720000000007</v>
      </c>
      <c r="BQ293" s="20">
        <f t="shared" si="244"/>
        <v>1922.1776000000002</v>
      </c>
      <c r="BR293" s="20"/>
      <c r="BS293" s="20">
        <f t="shared" si="245"/>
        <v>1922.1776000000002</v>
      </c>
      <c r="BT293" s="61">
        <f t="shared" si="250"/>
        <v>0</v>
      </c>
      <c r="BU293" s="61">
        <f t="shared" si="251"/>
        <v>1922.1776000000002</v>
      </c>
      <c r="BV293" s="61" t="str">
        <f t="shared" si="252"/>
        <v>0</v>
      </c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61" t="str">
        <f t="shared" si="246"/>
        <v>0</v>
      </c>
      <c r="CL293" s="61" t="str">
        <f t="shared" si="247"/>
        <v>0</v>
      </c>
      <c r="CM293" s="20"/>
      <c r="CN293" s="20"/>
      <c r="CO293" s="20"/>
      <c r="CP293" s="20"/>
      <c r="CQ293" s="61" t="str">
        <f t="shared" si="248"/>
        <v>0</v>
      </c>
      <c r="CR293" s="24">
        <f t="shared" si="225"/>
        <v>2.02</v>
      </c>
      <c r="CS293" s="24">
        <v>2.6</v>
      </c>
      <c r="CT293" s="71">
        <f t="shared" si="226"/>
        <v>28.712871287128706</v>
      </c>
    </row>
    <row r="294" spans="1:98" x14ac:dyDescent="0.2">
      <c r="A294" s="14">
        <v>27</v>
      </c>
      <c r="B294" s="15" t="s">
        <v>293</v>
      </c>
      <c r="C294" s="16">
        <v>5</v>
      </c>
      <c r="D294" s="21">
        <v>2739.94</v>
      </c>
      <c r="E294" s="21"/>
      <c r="F294" s="18"/>
      <c r="G294" s="18">
        <f t="shared" si="210"/>
        <v>0</v>
      </c>
      <c r="H294" s="18"/>
      <c r="I294" s="18"/>
      <c r="J294" s="61" t="str">
        <f t="shared" ref="J294:J357" si="253">IF(G294-H294&gt;0,G294-H294,"0")</f>
        <v>0</v>
      </c>
      <c r="K294" s="61" t="str">
        <f t="shared" ref="K294:K357" si="254">IF(G294-H294&lt;0,G294-H294,"0")</f>
        <v>0</v>
      </c>
      <c r="L294" s="18"/>
      <c r="M294" s="18">
        <f t="shared" si="211"/>
        <v>0</v>
      </c>
      <c r="N294" s="18">
        <v>0.06</v>
      </c>
      <c r="O294" s="18"/>
      <c r="P294" s="61" t="str">
        <f t="shared" si="227"/>
        <v>0</v>
      </c>
      <c r="Q294" s="61">
        <f t="shared" si="228"/>
        <v>-0.06</v>
      </c>
      <c r="R294" s="20">
        <v>0.4</v>
      </c>
      <c r="S294" s="20">
        <f t="shared" si="212"/>
        <v>1095.9760000000001</v>
      </c>
      <c r="T294" s="24" t="e">
        <f t="shared" si="213"/>
        <v>#REF!</v>
      </c>
      <c r="U294" s="24"/>
      <c r="V294" s="61" t="e">
        <f t="shared" si="229"/>
        <v>#REF!</v>
      </c>
      <c r="W294" s="61" t="e">
        <f t="shared" si="230"/>
        <v>#REF!</v>
      </c>
      <c r="X294" s="54">
        <v>0.01</v>
      </c>
      <c r="Y294" s="20">
        <f t="shared" si="214"/>
        <v>27.3994</v>
      </c>
      <c r="Z294" s="20"/>
      <c r="AA294" s="20"/>
      <c r="AB294" s="61">
        <f t="shared" si="231"/>
        <v>27.3994</v>
      </c>
      <c r="AC294" s="61" t="str">
        <f t="shared" si="232"/>
        <v>0</v>
      </c>
      <c r="AD294" s="20">
        <v>0.3</v>
      </c>
      <c r="AE294" s="20">
        <f t="shared" si="215"/>
        <v>821.98199999999997</v>
      </c>
      <c r="AF294" s="24" t="e">
        <f t="shared" si="216"/>
        <v>#REF!</v>
      </c>
      <c r="AG294" s="24"/>
      <c r="AH294" s="61" t="e">
        <f t="shared" si="233"/>
        <v>#REF!</v>
      </c>
      <c r="AI294" s="61" t="e">
        <f t="shared" si="234"/>
        <v>#REF!</v>
      </c>
      <c r="AJ294" s="20">
        <v>0.04</v>
      </c>
      <c r="AK294" s="20">
        <f t="shared" si="217"/>
        <v>109.5976</v>
      </c>
      <c r="AL294" s="24">
        <v>0</v>
      </c>
      <c r="AM294" s="20"/>
      <c r="AN294" s="61">
        <f t="shared" si="235"/>
        <v>109.5976</v>
      </c>
      <c r="AO294" s="61" t="str">
        <f t="shared" si="236"/>
        <v>0</v>
      </c>
      <c r="AP294" s="20">
        <v>0.01</v>
      </c>
      <c r="AQ294" s="20">
        <f t="shared" si="218"/>
        <v>27.3994</v>
      </c>
      <c r="AR294" s="20"/>
      <c r="AS294" s="20"/>
      <c r="AT294" s="61">
        <f t="shared" si="237"/>
        <v>27.3994</v>
      </c>
      <c r="AU294" s="61" t="str">
        <f t="shared" si="238"/>
        <v>0</v>
      </c>
      <c r="AV294" s="20">
        <v>0.03</v>
      </c>
      <c r="AW294" s="20">
        <f t="shared" si="219"/>
        <v>82.1982</v>
      </c>
      <c r="AX294" s="24" t="e">
        <f t="shared" si="220"/>
        <v>#REF!</v>
      </c>
      <c r="AY294" s="24"/>
      <c r="AZ294" s="61" t="e">
        <f t="shared" si="221"/>
        <v>#REF!</v>
      </c>
      <c r="BA294" s="61" t="e">
        <f t="shared" si="222"/>
        <v>#REF!</v>
      </c>
      <c r="BB294" s="20">
        <v>0.13</v>
      </c>
      <c r="BC294" s="20">
        <f t="shared" si="223"/>
        <v>356.19220000000001</v>
      </c>
      <c r="BD294" s="20">
        <v>1249.9199999999998</v>
      </c>
      <c r="BE294" s="20"/>
      <c r="BF294" s="61" t="str">
        <f t="shared" si="239"/>
        <v>0</v>
      </c>
      <c r="BG294" s="61">
        <f t="shared" si="240"/>
        <v>-893.72779999999989</v>
      </c>
      <c r="BH294" s="20"/>
      <c r="BI294" s="20"/>
      <c r="BJ294" s="20">
        <v>0</v>
      </c>
      <c r="BK294" s="20"/>
      <c r="BL294" s="61" t="str">
        <f t="shared" si="241"/>
        <v>0</v>
      </c>
      <c r="BM294" s="61" t="str">
        <f t="shared" si="242"/>
        <v>0</v>
      </c>
      <c r="BN294" s="20">
        <v>0.95</v>
      </c>
      <c r="BO294" s="20">
        <f t="shared" si="224"/>
        <v>2602.9429999999998</v>
      </c>
      <c r="BP294" s="20">
        <f t="shared" si="243"/>
        <v>-893.72779999999989</v>
      </c>
      <c r="BQ294" s="20">
        <f t="shared" si="244"/>
        <v>1709.2151999999999</v>
      </c>
      <c r="BR294" s="20"/>
      <c r="BS294" s="20">
        <f t="shared" si="245"/>
        <v>1709.2151999999999</v>
      </c>
      <c r="BT294" s="61">
        <f t="shared" si="250"/>
        <v>0</v>
      </c>
      <c r="BU294" s="61">
        <f t="shared" si="251"/>
        <v>1709.2151999999999</v>
      </c>
      <c r="BV294" s="61" t="str">
        <f t="shared" si="252"/>
        <v>0</v>
      </c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61" t="str">
        <f t="shared" si="246"/>
        <v>0</v>
      </c>
      <c r="CL294" s="61" t="str">
        <f t="shared" si="247"/>
        <v>0</v>
      </c>
      <c r="CM294" s="20"/>
      <c r="CN294" s="20"/>
      <c r="CO294" s="20"/>
      <c r="CP294" s="20"/>
      <c r="CQ294" s="61" t="str">
        <f t="shared" si="248"/>
        <v>0</v>
      </c>
      <c r="CR294" s="24">
        <f t="shared" si="225"/>
        <v>1.87</v>
      </c>
      <c r="CS294" s="24">
        <v>2.72</v>
      </c>
      <c r="CT294" s="71">
        <f t="shared" si="226"/>
        <v>45.454545454545467</v>
      </c>
    </row>
    <row r="295" spans="1:98" x14ac:dyDescent="0.2">
      <c r="A295" s="14">
        <v>28</v>
      </c>
      <c r="B295" s="15" t="s">
        <v>294</v>
      </c>
      <c r="C295" s="16">
        <v>5</v>
      </c>
      <c r="D295" s="21">
        <v>2700.56</v>
      </c>
      <c r="E295" s="21"/>
      <c r="F295" s="18">
        <v>0.04</v>
      </c>
      <c r="G295" s="18">
        <f t="shared" si="210"/>
        <v>108.0224</v>
      </c>
      <c r="H295" s="18"/>
      <c r="I295" s="18"/>
      <c r="J295" s="61">
        <f t="shared" si="253"/>
        <v>108.0224</v>
      </c>
      <c r="K295" s="61" t="str">
        <f t="shared" si="254"/>
        <v>0</v>
      </c>
      <c r="L295" s="18">
        <v>0.04</v>
      </c>
      <c r="M295" s="18">
        <f t="shared" si="211"/>
        <v>108.0224</v>
      </c>
      <c r="N295" s="18">
        <v>0.05</v>
      </c>
      <c r="O295" s="18"/>
      <c r="P295" s="61">
        <f t="shared" si="227"/>
        <v>107.97240000000001</v>
      </c>
      <c r="Q295" s="61" t="str">
        <f t="shared" si="228"/>
        <v>0</v>
      </c>
      <c r="R295" s="20">
        <v>0.57999999999999996</v>
      </c>
      <c r="S295" s="20">
        <f t="shared" si="212"/>
        <v>1566.3247999999999</v>
      </c>
      <c r="T295" s="24" t="e">
        <f t="shared" si="213"/>
        <v>#REF!</v>
      </c>
      <c r="U295" s="24"/>
      <c r="V295" s="61" t="e">
        <f t="shared" si="229"/>
        <v>#REF!</v>
      </c>
      <c r="W295" s="61" t="e">
        <f t="shared" si="230"/>
        <v>#REF!</v>
      </c>
      <c r="X295" s="54">
        <v>0.01</v>
      </c>
      <c r="Y295" s="20">
        <f t="shared" si="214"/>
        <v>27.005600000000001</v>
      </c>
      <c r="Z295" s="20">
        <f>Y295*6</f>
        <v>162.03360000000001</v>
      </c>
      <c r="AA295" s="20"/>
      <c r="AB295" s="61" t="str">
        <f t="shared" si="231"/>
        <v>0</v>
      </c>
      <c r="AC295" s="61">
        <f t="shared" si="232"/>
        <v>-135.02800000000002</v>
      </c>
      <c r="AD295" s="20">
        <v>0.41</v>
      </c>
      <c r="AE295" s="20">
        <f t="shared" si="215"/>
        <v>1107.2295999999999</v>
      </c>
      <c r="AF295" s="24" t="e">
        <f t="shared" si="216"/>
        <v>#REF!</v>
      </c>
      <c r="AG295" s="24"/>
      <c r="AH295" s="61" t="e">
        <f t="shared" si="233"/>
        <v>#REF!</v>
      </c>
      <c r="AI295" s="61" t="e">
        <f t="shared" si="234"/>
        <v>#REF!</v>
      </c>
      <c r="AJ295" s="20">
        <v>0.05</v>
      </c>
      <c r="AK295" s="20">
        <f t="shared" si="217"/>
        <v>135.02799999999999</v>
      </c>
      <c r="AL295" s="24">
        <v>0</v>
      </c>
      <c r="AM295" s="20"/>
      <c r="AN295" s="61">
        <f t="shared" si="235"/>
        <v>135.02799999999999</v>
      </c>
      <c r="AO295" s="61" t="str">
        <f t="shared" si="236"/>
        <v>0</v>
      </c>
      <c r="AP295" s="20">
        <v>0.02</v>
      </c>
      <c r="AQ295" s="20">
        <f t="shared" si="218"/>
        <v>54.011200000000002</v>
      </c>
      <c r="AR295" s="20"/>
      <c r="AS295" s="20"/>
      <c r="AT295" s="61">
        <f t="shared" si="237"/>
        <v>54.011200000000002</v>
      </c>
      <c r="AU295" s="61" t="str">
        <f t="shared" si="238"/>
        <v>0</v>
      </c>
      <c r="AV295" s="20">
        <v>0.04</v>
      </c>
      <c r="AW295" s="20">
        <f t="shared" si="219"/>
        <v>108.0224</v>
      </c>
      <c r="AX295" s="24" t="e">
        <f t="shared" si="220"/>
        <v>#REF!</v>
      </c>
      <c r="AY295" s="24"/>
      <c r="AZ295" s="61" t="e">
        <f t="shared" si="221"/>
        <v>#REF!</v>
      </c>
      <c r="BA295" s="61" t="e">
        <f t="shared" si="222"/>
        <v>#REF!</v>
      </c>
      <c r="BB295" s="20">
        <v>0.28999999999999998</v>
      </c>
      <c r="BC295" s="20">
        <f t="shared" si="223"/>
        <v>783.16239999999993</v>
      </c>
      <c r="BD295" s="20">
        <v>672</v>
      </c>
      <c r="BE295" s="20"/>
      <c r="BF295" s="61">
        <f t="shared" si="239"/>
        <v>111.16239999999993</v>
      </c>
      <c r="BG295" s="61" t="str">
        <f t="shared" si="240"/>
        <v>0</v>
      </c>
      <c r="BH295" s="20"/>
      <c r="BI295" s="20"/>
      <c r="BJ295" s="20">
        <v>0</v>
      </c>
      <c r="BK295" s="20"/>
      <c r="BL295" s="61" t="str">
        <f t="shared" si="241"/>
        <v>0</v>
      </c>
      <c r="BM295" s="61" t="str">
        <f t="shared" si="242"/>
        <v>0</v>
      </c>
      <c r="BN295" s="20">
        <v>0.69</v>
      </c>
      <c r="BO295" s="20">
        <f t="shared" si="224"/>
        <v>1863.3863999999999</v>
      </c>
      <c r="BP295" s="20">
        <f t="shared" si="243"/>
        <v>111.16239999999993</v>
      </c>
      <c r="BQ295" s="20">
        <f t="shared" si="244"/>
        <v>1974.5487999999998</v>
      </c>
      <c r="BR295" s="20"/>
      <c r="BS295" s="20">
        <f t="shared" si="245"/>
        <v>1974.5487999999998</v>
      </c>
      <c r="BT295" s="61">
        <f t="shared" si="250"/>
        <v>0</v>
      </c>
      <c r="BU295" s="61">
        <f t="shared" si="251"/>
        <v>1974.5487999999998</v>
      </c>
      <c r="BV295" s="61" t="str">
        <f t="shared" si="252"/>
        <v>0</v>
      </c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61" t="str">
        <f t="shared" si="246"/>
        <v>0</v>
      </c>
      <c r="CL295" s="61" t="str">
        <f t="shared" si="247"/>
        <v>0</v>
      </c>
      <c r="CM295" s="20"/>
      <c r="CN295" s="20"/>
      <c r="CO295" s="20"/>
      <c r="CP295" s="20"/>
      <c r="CQ295" s="61" t="str">
        <f t="shared" si="248"/>
        <v>0</v>
      </c>
      <c r="CR295" s="24">
        <f t="shared" si="225"/>
        <v>2.17</v>
      </c>
      <c r="CS295" s="24">
        <v>3.07</v>
      </c>
      <c r="CT295" s="71">
        <f t="shared" si="226"/>
        <v>41.474654377880171</v>
      </c>
    </row>
    <row r="296" spans="1:98" x14ac:dyDescent="0.2">
      <c r="A296" s="14">
        <v>29</v>
      </c>
      <c r="B296" s="15" t="s">
        <v>295</v>
      </c>
      <c r="C296" s="16">
        <v>5</v>
      </c>
      <c r="D296" s="21">
        <v>2747.03</v>
      </c>
      <c r="E296" s="21"/>
      <c r="F296" s="18">
        <v>0.03</v>
      </c>
      <c r="G296" s="18">
        <f t="shared" si="210"/>
        <v>82.410899999999998</v>
      </c>
      <c r="H296" s="18"/>
      <c r="I296" s="18"/>
      <c r="J296" s="61">
        <f t="shared" si="253"/>
        <v>82.410899999999998</v>
      </c>
      <c r="K296" s="61" t="str">
        <f t="shared" si="254"/>
        <v>0</v>
      </c>
      <c r="L296" s="18">
        <v>0.04</v>
      </c>
      <c r="M296" s="18">
        <f t="shared" si="211"/>
        <v>109.88120000000001</v>
      </c>
      <c r="N296" s="18">
        <v>0.03</v>
      </c>
      <c r="O296" s="18"/>
      <c r="P296" s="61">
        <f t="shared" si="227"/>
        <v>109.85120000000001</v>
      </c>
      <c r="Q296" s="61" t="str">
        <f t="shared" si="228"/>
        <v>0</v>
      </c>
      <c r="R296" s="20">
        <v>0.56999999999999995</v>
      </c>
      <c r="S296" s="20">
        <f t="shared" si="212"/>
        <v>1565.8071</v>
      </c>
      <c r="T296" s="24" t="e">
        <f t="shared" si="213"/>
        <v>#REF!</v>
      </c>
      <c r="U296" s="24"/>
      <c r="V296" s="61" t="e">
        <f t="shared" si="229"/>
        <v>#REF!</v>
      </c>
      <c r="W296" s="61" t="e">
        <f t="shared" si="230"/>
        <v>#REF!</v>
      </c>
      <c r="X296" s="54">
        <v>0.01</v>
      </c>
      <c r="Y296" s="20">
        <f t="shared" si="214"/>
        <v>27.470300000000002</v>
      </c>
      <c r="Z296" s="20">
        <f>Y296*6</f>
        <v>164.8218</v>
      </c>
      <c r="AA296" s="20"/>
      <c r="AB296" s="61" t="str">
        <f t="shared" si="231"/>
        <v>0</v>
      </c>
      <c r="AC296" s="61">
        <f t="shared" si="232"/>
        <v>-137.35149999999999</v>
      </c>
      <c r="AD296" s="20">
        <v>0.4</v>
      </c>
      <c r="AE296" s="20">
        <f t="shared" si="215"/>
        <v>1098.8120000000001</v>
      </c>
      <c r="AF296" s="24" t="e">
        <f t="shared" si="216"/>
        <v>#REF!</v>
      </c>
      <c r="AG296" s="24"/>
      <c r="AH296" s="61" t="e">
        <f t="shared" si="233"/>
        <v>#REF!</v>
      </c>
      <c r="AI296" s="61" t="e">
        <f t="shared" si="234"/>
        <v>#REF!</v>
      </c>
      <c r="AJ296" s="20">
        <v>0.04</v>
      </c>
      <c r="AK296" s="20">
        <f t="shared" si="217"/>
        <v>109.88120000000001</v>
      </c>
      <c r="AL296" s="24">
        <v>0</v>
      </c>
      <c r="AM296" s="20"/>
      <c r="AN296" s="61">
        <f t="shared" si="235"/>
        <v>109.88120000000001</v>
      </c>
      <c r="AO296" s="61" t="str">
        <f t="shared" si="236"/>
        <v>0</v>
      </c>
      <c r="AP296" s="20">
        <v>0.02</v>
      </c>
      <c r="AQ296" s="20">
        <f t="shared" si="218"/>
        <v>54.940600000000003</v>
      </c>
      <c r="AR296" s="20"/>
      <c r="AS296" s="20"/>
      <c r="AT296" s="61">
        <f t="shared" si="237"/>
        <v>54.940600000000003</v>
      </c>
      <c r="AU296" s="61" t="str">
        <f t="shared" si="238"/>
        <v>0</v>
      </c>
      <c r="AV296" s="20">
        <v>0.04</v>
      </c>
      <c r="AW296" s="20">
        <f t="shared" si="219"/>
        <v>109.88120000000001</v>
      </c>
      <c r="AX296" s="24" t="e">
        <f t="shared" si="220"/>
        <v>#REF!</v>
      </c>
      <c r="AY296" s="24"/>
      <c r="AZ296" s="61" t="e">
        <f t="shared" si="221"/>
        <v>#REF!</v>
      </c>
      <c r="BA296" s="61" t="e">
        <f t="shared" si="222"/>
        <v>#REF!</v>
      </c>
      <c r="BB296" s="20">
        <v>0.17</v>
      </c>
      <c r="BC296" s="20">
        <f t="shared" si="223"/>
        <v>466.99510000000009</v>
      </c>
      <c r="BD296" s="20">
        <v>697.19999999999993</v>
      </c>
      <c r="BE296" s="20"/>
      <c r="BF296" s="61" t="str">
        <f t="shared" si="239"/>
        <v>0</v>
      </c>
      <c r="BG296" s="61">
        <f t="shared" si="240"/>
        <v>-230.20489999999984</v>
      </c>
      <c r="BH296" s="20"/>
      <c r="BI296" s="20"/>
      <c r="BJ296" s="20">
        <v>0</v>
      </c>
      <c r="BK296" s="20"/>
      <c r="BL296" s="61" t="str">
        <f t="shared" si="241"/>
        <v>0</v>
      </c>
      <c r="BM296" s="61" t="str">
        <f t="shared" si="242"/>
        <v>0</v>
      </c>
      <c r="BN296" s="20">
        <v>0.82</v>
      </c>
      <c r="BO296" s="20">
        <f t="shared" si="224"/>
        <v>2252.5646000000002</v>
      </c>
      <c r="BP296" s="20">
        <f t="shared" si="243"/>
        <v>-230.20489999999984</v>
      </c>
      <c r="BQ296" s="20">
        <f t="shared" si="244"/>
        <v>2022.3597000000004</v>
      </c>
      <c r="BR296" s="20"/>
      <c r="BS296" s="20">
        <f t="shared" si="245"/>
        <v>2022.3597000000004</v>
      </c>
      <c r="BT296" s="61">
        <f t="shared" si="250"/>
        <v>13436.216</v>
      </c>
      <c r="BU296" s="61" t="str">
        <f t="shared" si="251"/>
        <v>0</v>
      </c>
      <c r="BV296" s="61">
        <f t="shared" si="252"/>
        <v>-11413.856299999999</v>
      </c>
      <c r="BW296" s="20"/>
      <c r="BX296" s="20"/>
      <c r="BY296" s="20"/>
      <c r="BZ296" s="20">
        <v>78.680000000000007</v>
      </c>
      <c r="CA296" s="20"/>
      <c r="CB296" s="20"/>
      <c r="CC296" s="20"/>
      <c r="CD296" s="20"/>
      <c r="CE296" s="20"/>
      <c r="CF296" s="20">
        <f>11131.28*1.2</f>
        <v>13357.536</v>
      </c>
      <c r="CG296" s="20"/>
      <c r="CH296" s="20"/>
      <c r="CI296" s="20"/>
      <c r="CJ296" s="20"/>
      <c r="CK296" s="61" t="str">
        <f t="shared" si="246"/>
        <v>0</v>
      </c>
      <c r="CL296" s="61" t="str">
        <f t="shared" si="247"/>
        <v>0</v>
      </c>
      <c r="CM296" s="20"/>
      <c r="CN296" s="20"/>
      <c r="CO296" s="20"/>
      <c r="CP296" s="20"/>
      <c r="CQ296" s="61" t="str">
        <f t="shared" si="248"/>
        <v>0</v>
      </c>
      <c r="CR296" s="24">
        <f t="shared" si="225"/>
        <v>2.1399999999999997</v>
      </c>
      <c r="CS296" s="24">
        <v>3.15</v>
      </c>
      <c r="CT296" s="71">
        <f t="shared" si="226"/>
        <v>47.196261682243005</v>
      </c>
    </row>
    <row r="297" spans="1:98" x14ac:dyDescent="0.2">
      <c r="A297" s="14">
        <v>30</v>
      </c>
      <c r="B297" s="15" t="s">
        <v>296</v>
      </c>
      <c r="C297" s="16">
        <v>5</v>
      </c>
      <c r="D297" s="21">
        <v>4762.88</v>
      </c>
      <c r="E297" s="21"/>
      <c r="F297" s="18">
        <v>0.05</v>
      </c>
      <c r="G297" s="18">
        <f t="shared" si="210"/>
        <v>238.14400000000001</v>
      </c>
      <c r="H297" s="18"/>
      <c r="I297" s="18"/>
      <c r="J297" s="61">
        <f t="shared" si="253"/>
        <v>238.14400000000001</v>
      </c>
      <c r="K297" s="61" t="str">
        <f t="shared" si="254"/>
        <v>0</v>
      </c>
      <c r="L297" s="18">
        <v>0.06</v>
      </c>
      <c r="M297" s="18">
        <f t="shared" si="211"/>
        <v>285.77280000000002</v>
      </c>
      <c r="N297" s="18">
        <v>0.04</v>
      </c>
      <c r="O297" s="18"/>
      <c r="P297" s="61">
        <f t="shared" si="227"/>
        <v>285.7328</v>
      </c>
      <c r="Q297" s="61" t="str">
        <f t="shared" si="228"/>
        <v>0</v>
      </c>
      <c r="R297" s="20">
        <v>0.54</v>
      </c>
      <c r="S297" s="20">
        <f t="shared" si="212"/>
        <v>2571.9552000000003</v>
      </c>
      <c r="T297" s="24" t="e">
        <f t="shared" si="213"/>
        <v>#REF!</v>
      </c>
      <c r="U297" s="24"/>
      <c r="V297" s="61" t="e">
        <f t="shared" si="229"/>
        <v>#REF!</v>
      </c>
      <c r="W297" s="61" t="e">
        <f t="shared" si="230"/>
        <v>#REF!</v>
      </c>
      <c r="X297" s="54">
        <v>0.01</v>
      </c>
      <c r="Y297" s="20">
        <f t="shared" si="214"/>
        <v>47.628800000000005</v>
      </c>
      <c r="Z297" s="20">
        <f t="shared" ref="Z297:Z298" si="255">Y297*6</f>
        <v>285.77280000000002</v>
      </c>
      <c r="AA297" s="20"/>
      <c r="AB297" s="61" t="str">
        <f t="shared" si="231"/>
        <v>0</v>
      </c>
      <c r="AC297" s="61">
        <f t="shared" si="232"/>
        <v>-238.14400000000001</v>
      </c>
      <c r="AD297" s="20">
        <v>0.34</v>
      </c>
      <c r="AE297" s="20">
        <f t="shared" si="215"/>
        <v>1619.3792000000001</v>
      </c>
      <c r="AF297" s="24" t="e">
        <f t="shared" si="216"/>
        <v>#REF!</v>
      </c>
      <c r="AG297" s="24"/>
      <c r="AH297" s="61" t="e">
        <f t="shared" si="233"/>
        <v>#REF!</v>
      </c>
      <c r="AI297" s="61" t="e">
        <f t="shared" si="234"/>
        <v>#REF!</v>
      </c>
      <c r="AJ297" s="20">
        <v>0.04</v>
      </c>
      <c r="AK297" s="20">
        <f t="shared" si="217"/>
        <v>190.51520000000002</v>
      </c>
      <c r="AL297" s="24">
        <v>0</v>
      </c>
      <c r="AM297" s="20"/>
      <c r="AN297" s="61">
        <f t="shared" si="235"/>
        <v>190.51520000000002</v>
      </c>
      <c r="AO297" s="61" t="str">
        <f t="shared" si="236"/>
        <v>0</v>
      </c>
      <c r="AP297" s="20">
        <v>0.01</v>
      </c>
      <c r="AQ297" s="20">
        <f t="shared" si="218"/>
        <v>47.628800000000005</v>
      </c>
      <c r="AR297" s="20"/>
      <c r="AS297" s="20"/>
      <c r="AT297" s="61">
        <f t="shared" si="237"/>
        <v>47.628800000000005</v>
      </c>
      <c r="AU297" s="61" t="str">
        <f t="shared" si="238"/>
        <v>0</v>
      </c>
      <c r="AV297" s="20">
        <v>0.04</v>
      </c>
      <c r="AW297" s="20">
        <f t="shared" si="219"/>
        <v>190.51520000000002</v>
      </c>
      <c r="AX297" s="24" t="e">
        <f t="shared" si="220"/>
        <v>#REF!</v>
      </c>
      <c r="AY297" s="24"/>
      <c r="AZ297" s="61" t="e">
        <f t="shared" si="221"/>
        <v>#REF!</v>
      </c>
      <c r="BA297" s="61" t="e">
        <f t="shared" si="222"/>
        <v>#REF!</v>
      </c>
      <c r="BB297" s="20">
        <v>0.15</v>
      </c>
      <c r="BC297" s="20">
        <f t="shared" si="223"/>
        <v>714.43200000000002</v>
      </c>
      <c r="BD297" s="20">
        <v>11.76</v>
      </c>
      <c r="BE297" s="20"/>
      <c r="BF297" s="61">
        <f t="shared" si="239"/>
        <v>702.67200000000003</v>
      </c>
      <c r="BG297" s="61" t="str">
        <f t="shared" si="240"/>
        <v>0</v>
      </c>
      <c r="BH297" s="20"/>
      <c r="BI297" s="20"/>
      <c r="BJ297" s="20">
        <v>0</v>
      </c>
      <c r="BK297" s="20"/>
      <c r="BL297" s="61" t="str">
        <f t="shared" si="241"/>
        <v>0</v>
      </c>
      <c r="BM297" s="61" t="str">
        <f t="shared" si="242"/>
        <v>0</v>
      </c>
      <c r="BN297" s="20">
        <v>0.8</v>
      </c>
      <c r="BO297" s="20">
        <f t="shared" si="224"/>
        <v>3810.3040000000001</v>
      </c>
      <c r="BP297" s="20">
        <f t="shared" si="243"/>
        <v>702.67200000000003</v>
      </c>
      <c r="BQ297" s="20">
        <f t="shared" si="244"/>
        <v>4512.9760000000006</v>
      </c>
      <c r="BR297" s="20"/>
      <c r="BS297" s="20">
        <f t="shared" si="245"/>
        <v>4512.9760000000006</v>
      </c>
      <c r="BT297" s="61">
        <f t="shared" si="250"/>
        <v>9164.9519999999993</v>
      </c>
      <c r="BU297" s="61" t="str">
        <f t="shared" si="251"/>
        <v>0</v>
      </c>
      <c r="BV297" s="61">
        <f t="shared" si="252"/>
        <v>-4651.9759999999987</v>
      </c>
      <c r="BW297" s="20"/>
      <c r="BX297" s="20"/>
      <c r="BY297" s="20"/>
      <c r="BZ297" s="20"/>
      <c r="CA297" s="20"/>
      <c r="CB297" s="20">
        <f>7637.46*1.2</f>
        <v>9164.9519999999993</v>
      </c>
      <c r="CC297" s="20"/>
      <c r="CD297" s="20"/>
      <c r="CE297" s="20"/>
      <c r="CF297" s="20"/>
      <c r="CG297" s="20"/>
      <c r="CH297" s="20"/>
      <c r="CI297" s="20"/>
      <c r="CJ297" s="20"/>
      <c r="CK297" s="61" t="str">
        <f t="shared" si="246"/>
        <v>0</v>
      </c>
      <c r="CL297" s="61" t="str">
        <f t="shared" si="247"/>
        <v>0</v>
      </c>
      <c r="CM297" s="20"/>
      <c r="CN297" s="20"/>
      <c r="CO297" s="20"/>
      <c r="CP297" s="20"/>
      <c r="CQ297" s="61" t="str">
        <f t="shared" si="248"/>
        <v>0</v>
      </c>
      <c r="CR297" s="24">
        <f t="shared" si="225"/>
        <v>2.04</v>
      </c>
      <c r="CS297" s="24">
        <v>2.64</v>
      </c>
      <c r="CT297" s="71">
        <f t="shared" si="226"/>
        <v>29.411764705882348</v>
      </c>
    </row>
    <row r="298" spans="1:98" x14ac:dyDescent="0.2">
      <c r="A298" s="14">
        <v>31</v>
      </c>
      <c r="B298" s="15" t="s">
        <v>297</v>
      </c>
      <c r="C298" s="16">
        <v>5</v>
      </c>
      <c r="D298" s="21">
        <v>3020.59</v>
      </c>
      <c r="E298" s="21"/>
      <c r="F298" s="18">
        <v>0.04</v>
      </c>
      <c r="G298" s="18">
        <f t="shared" si="210"/>
        <v>120.82360000000001</v>
      </c>
      <c r="H298" s="18"/>
      <c r="I298" s="18"/>
      <c r="J298" s="61">
        <f t="shared" si="253"/>
        <v>120.82360000000001</v>
      </c>
      <c r="K298" s="61" t="str">
        <f t="shared" si="254"/>
        <v>0</v>
      </c>
      <c r="L298" s="18">
        <v>0.05</v>
      </c>
      <c r="M298" s="18">
        <f t="shared" si="211"/>
        <v>151.02950000000001</v>
      </c>
      <c r="N298" s="18">
        <v>0.03</v>
      </c>
      <c r="O298" s="18"/>
      <c r="P298" s="61">
        <f t="shared" si="227"/>
        <v>150.99950000000001</v>
      </c>
      <c r="Q298" s="61" t="str">
        <f t="shared" si="228"/>
        <v>0</v>
      </c>
      <c r="R298" s="20">
        <v>0.23</v>
      </c>
      <c r="S298" s="20">
        <f t="shared" si="212"/>
        <v>694.73570000000007</v>
      </c>
      <c r="T298" s="24" t="e">
        <f t="shared" si="213"/>
        <v>#REF!</v>
      </c>
      <c r="U298" s="24"/>
      <c r="V298" s="61" t="e">
        <f t="shared" si="229"/>
        <v>#REF!</v>
      </c>
      <c r="W298" s="61" t="e">
        <f t="shared" si="230"/>
        <v>#REF!</v>
      </c>
      <c r="X298" s="54">
        <v>0.01</v>
      </c>
      <c r="Y298" s="20">
        <f t="shared" si="214"/>
        <v>30.205900000000003</v>
      </c>
      <c r="Z298" s="20">
        <f t="shared" si="255"/>
        <v>181.23540000000003</v>
      </c>
      <c r="AA298" s="20"/>
      <c r="AB298" s="61" t="str">
        <f t="shared" si="231"/>
        <v>0</v>
      </c>
      <c r="AC298" s="61">
        <f t="shared" si="232"/>
        <v>-151.02950000000001</v>
      </c>
      <c r="AD298" s="20">
        <v>0.28000000000000003</v>
      </c>
      <c r="AE298" s="20">
        <f t="shared" si="215"/>
        <v>845.76520000000016</v>
      </c>
      <c r="AF298" s="24" t="e">
        <f t="shared" si="216"/>
        <v>#REF!</v>
      </c>
      <c r="AG298" s="24"/>
      <c r="AH298" s="61" t="e">
        <f t="shared" si="233"/>
        <v>#REF!</v>
      </c>
      <c r="AI298" s="61" t="e">
        <f t="shared" si="234"/>
        <v>#REF!</v>
      </c>
      <c r="AJ298" s="20">
        <v>0.02</v>
      </c>
      <c r="AK298" s="20">
        <f t="shared" si="217"/>
        <v>60.411800000000007</v>
      </c>
      <c r="AL298" s="24">
        <v>0</v>
      </c>
      <c r="AM298" s="20"/>
      <c r="AN298" s="61">
        <f t="shared" si="235"/>
        <v>60.411800000000007</v>
      </c>
      <c r="AO298" s="61" t="str">
        <f t="shared" si="236"/>
        <v>0</v>
      </c>
      <c r="AP298" s="20">
        <v>0.01</v>
      </c>
      <c r="AQ298" s="20">
        <f t="shared" si="218"/>
        <v>30.205900000000003</v>
      </c>
      <c r="AR298" s="20"/>
      <c r="AS298" s="20"/>
      <c r="AT298" s="61">
        <f t="shared" si="237"/>
        <v>30.205900000000003</v>
      </c>
      <c r="AU298" s="61" t="str">
        <f t="shared" si="238"/>
        <v>0</v>
      </c>
      <c r="AV298" s="20">
        <v>0.02</v>
      </c>
      <c r="AW298" s="20">
        <f t="shared" si="219"/>
        <v>60.411800000000007</v>
      </c>
      <c r="AX298" s="24" t="e">
        <f t="shared" si="220"/>
        <v>#REF!</v>
      </c>
      <c r="AY298" s="24"/>
      <c r="AZ298" s="61" t="e">
        <f t="shared" si="221"/>
        <v>#REF!</v>
      </c>
      <c r="BA298" s="61" t="e">
        <f t="shared" si="222"/>
        <v>#REF!</v>
      </c>
      <c r="BB298" s="20">
        <v>0.16</v>
      </c>
      <c r="BC298" s="20">
        <f t="shared" si="223"/>
        <v>483.29440000000005</v>
      </c>
      <c r="BD298" s="20">
        <v>840</v>
      </c>
      <c r="BE298" s="20"/>
      <c r="BF298" s="61" t="str">
        <f t="shared" si="239"/>
        <v>0</v>
      </c>
      <c r="BG298" s="61">
        <f t="shared" si="240"/>
        <v>-356.70559999999995</v>
      </c>
      <c r="BH298" s="20"/>
      <c r="BI298" s="20"/>
      <c r="BJ298" s="20">
        <v>0</v>
      </c>
      <c r="BK298" s="20"/>
      <c r="BL298" s="61" t="str">
        <f t="shared" si="241"/>
        <v>0</v>
      </c>
      <c r="BM298" s="61" t="str">
        <f t="shared" si="242"/>
        <v>0</v>
      </c>
      <c r="BN298" s="20">
        <v>1.04</v>
      </c>
      <c r="BO298" s="20">
        <f t="shared" si="224"/>
        <v>3141.4136000000003</v>
      </c>
      <c r="BP298" s="20">
        <f t="shared" si="243"/>
        <v>-356.70559999999995</v>
      </c>
      <c r="BQ298" s="20">
        <f t="shared" si="244"/>
        <v>2784.7080000000005</v>
      </c>
      <c r="BR298" s="20"/>
      <c r="BS298" s="20">
        <f t="shared" si="245"/>
        <v>2784.7080000000005</v>
      </c>
      <c r="BT298" s="61">
        <f t="shared" si="250"/>
        <v>43.62</v>
      </c>
      <c r="BU298" s="61">
        <f t="shared" si="251"/>
        <v>2741.0880000000006</v>
      </c>
      <c r="BV298" s="61" t="str">
        <f t="shared" si="252"/>
        <v>0</v>
      </c>
      <c r="BW298" s="20"/>
      <c r="BX298" s="20"/>
      <c r="BY298" s="20"/>
      <c r="BZ298" s="20">
        <v>43.62</v>
      </c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61" t="str">
        <f t="shared" si="246"/>
        <v>0</v>
      </c>
      <c r="CL298" s="61" t="str">
        <f t="shared" si="247"/>
        <v>0</v>
      </c>
      <c r="CM298" s="20"/>
      <c r="CN298" s="20"/>
      <c r="CO298" s="20"/>
      <c r="CP298" s="20"/>
      <c r="CQ298" s="61" t="str">
        <f t="shared" si="248"/>
        <v>0</v>
      </c>
      <c r="CR298" s="24">
        <f t="shared" si="225"/>
        <v>1.8600000000000003</v>
      </c>
      <c r="CS298" s="24">
        <v>2.34</v>
      </c>
      <c r="CT298" s="71">
        <f t="shared" si="226"/>
        <v>25.806451612903203</v>
      </c>
    </row>
    <row r="299" spans="1:98" x14ac:dyDescent="0.2">
      <c r="A299" s="14">
        <v>32</v>
      </c>
      <c r="B299" s="15" t="s">
        <v>298</v>
      </c>
      <c r="C299" s="16">
        <v>5</v>
      </c>
      <c r="D299" s="21">
        <v>2283.94</v>
      </c>
      <c r="E299" s="21"/>
      <c r="F299" s="18">
        <v>0.03</v>
      </c>
      <c r="G299" s="18">
        <f t="shared" si="210"/>
        <v>68.518199999999993</v>
      </c>
      <c r="H299" s="18"/>
      <c r="I299" s="18"/>
      <c r="J299" s="61">
        <f t="shared" si="253"/>
        <v>68.518199999999993</v>
      </c>
      <c r="K299" s="61" t="str">
        <f t="shared" si="254"/>
        <v>0</v>
      </c>
      <c r="L299" s="18">
        <v>0.03</v>
      </c>
      <c r="M299" s="18">
        <f t="shared" si="211"/>
        <v>68.518199999999993</v>
      </c>
      <c r="N299" s="18">
        <v>0.04</v>
      </c>
      <c r="O299" s="18"/>
      <c r="P299" s="61">
        <f t="shared" si="227"/>
        <v>68.478199999999987</v>
      </c>
      <c r="Q299" s="61" t="str">
        <f t="shared" si="228"/>
        <v>0</v>
      </c>
      <c r="R299" s="20">
        <v>0.48</v>
      </c>
      <c r="S299" s="20">
        <f t="shared" si="212"/>
        <v>1096.2911999999999</v>
      </c>
      <c r="T299" s="24" t="e">
        <f t="shared" si="213"/>
        <v>#REF!</v>
      </c>
      <c r="U299" s="24"/>
      <c r="V299" s="61" t="e">
        <f t="shared" si="229"/>
        <v>#REF!</v>
      </c>
      <c r="W299" s="61" t="e">
        <f t="shared" si="230"/>
        <v>#REF!</v>
      </c>
      <c r="X299" s="54">
        <v>0.01</v>
      </c>
      <c r="Y299" s="20">
        <f t="shared" si="214"/>
        <v>22.839400000000001</v>
      </c>
      <c r="Z299" s="20"/>
      <c r="AA299" s="20"/>
      <c r="AB299" s="61">
        <f t="shared" si="231"/>
        <v>22.839400000000001</v>
      </c>
      <c r="AC299" s="61" t="str">
        <f t="shared" si="232"/>
        <v>0</v>
      </c>
      <c r="AD299" s="20">
        <v>0.32</v>
      </c>
      <c r="AE299" s="20">
        <f t="shared" si="215"/>
        <v>730.86080000000004</v>
      </c>
      <c r="AF299" s="24" t="e">
        <f t="shared" si="216"/>
        <v>#REF!</v>
      </c>
      <c r="AG299" s="24"/>
      <c r="AH299" s="61" t="e">
        <f t="shared" si="233"/>
        <v>#REF!</v>
      </c>
      <c r="AI299" s="61" t="e">
        <f t="shared" si="234"/>
        <v>#REF!</v>
      </c>
      <c r="AJ299" s="20">
        <v>0.03</v>
      </c>
      <c r="AK299" s="20">
        <f t="shared" si="217"/>
        <v>68.518199999999993</v>
      </c>
      <c r="AL299" s="24">
        <v>0</v>
      </c>
      <c r="AM299" s="20"/>
      <c r="AN299" s="61">
        <f t="shared" si="235"/>
        <v>68.518199999999993</v>
      </c>
      <c r="AO299" s="61" t="str">
        <f t="shared" si="236"/>
        <v>0</v>
      </c>
      <c r="AP299" s="20">
        <v>0.02</v>
      </c>
      <c r="AQ299" s="20">
        <f t="shared" si="218"/>
        <v>45.678800000000003</v>
      </c>
      <c r="AR299" s="20"/>
      <c r="AS299" s="20"/>
      <c r="AT299" s="61">
        <f t="shared" si="237"/>
        <v>45.678800000000003</v>
      </c>
      <c r="AU299" s="61" t="str">
        <f t="shared" si="238"/>
        <v>0</v>
      </c>
      <c r="AV299" s="20">
        <v>0.03</v>
      </c>
      <c r="AW299" s="20">
        <f t="shared" si="219"/>
        <v>68.518199999999993</v>
      </c>
      <c r="AX299" s="24" t="e">
        <f t="shared" si="220"/>
        <v>#REF!</v>
      </c>
      <c r="AY299" s="24"/>
      <c r="AZ299" s="61" t="e">
        <f t="shared" si="221"/>
        <v>#REF!</v>
      </c>
      <c r="BA299" s="61" t="e">
        <f t="shared" si="222"/>
        <v>#REF!</v>
      </c>
      <c r="BB299" s="20">
        <v>0.17</v>
      </c>
      <c r="BC299" s="20">
        <f t="shared" si="223"/>
        <v>388.26980000000003</v>
      </c>
      <c r="BD299" s="20">
        <v>547.67999999999995</v>
      </c>
      <c r="BE299" s="20"/>
      <c r="BF299" s="61" t="str">
        <f t="shared" si="239"/>
        <v>0</v>
      </c>
      <c r="BG299" s="61">
        <f t="shared" si="240"/>
        <v>-159.41019999999992</v>
      </c>
      <c r="BH299" s="20"/>
      <c r="BI299" s="20"/>
      <c r="BJ299" s="20">
        <v>0</v>
      </c>
      <c r="BK299" s="20"/>
      <c r="BL299" s="61" t="str">
        <f t="shared" si="241"/>
        <v>0</v>
      </c>
      <c r="BM299" s="61" t="str">
        <f t="shared" si="242"/>
        <v>0</v>
      </c>
      <c r="BN299" s="20">
        <v>0.9</v>
      </c>
      <c r="BO299" s="20">
        <f t="shared" si="224"/>
        <v>2055.5460000000003</v>
      </c>
      <c r="BP299" s="20">
        <f t="shared" si="243"/>
        <v>-159.41019999999992</v>
      </c>
      <c r="BQ299" s="20">
        <f t="shared" si="244"/>
        <v>1896.1358000000005</v>
      </c>
      <c r="BR299" s="20"/>
      <c r="BS299" s="20">
        <f t="shared" si="245"/>
        <v>1896.1358000000005</v>
      </c>
      <c r="BT299" s="61">
        <f t="shared" si="250"/>
        <v>0</v>
      </c>
      <c r="BU299" s="61">
        <f t="shared" si="251"/>
        <v>1896.1358000000005</v>
      </c>
      <c r="BV299" s="61" t="str">
        <f t="shared" si="252"/>
        <v>0</v>
      </c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61" t="str">
        <f t="shared" si="246"/>
        <v>0</v>
      </c>
      <c r="CL299" s="61" t="str">
        <f t="shared" si="247"/>
        <v>0</v>
      </c>
      <c r="CM299" s="20"/>
      <c r="CN299" s="20"/>
      <c r="CO299" s="20"/>
      <c r="CP299" s="20"/>
      <c r="CQ299" s="61" t="str">
        <f t="shared" si="248"/>
        <v>0</v>
      </c>
      <c r="CR299" s="24">
        <f t="shared" si="225"/>
        <v>2.02</v>
      </c>
      <c r="CS299" s="24">
        <v>2.63</v>
      </c>
      <c r="CT299" s="71">
        <f t="shared" si="226"/>
        <v>30.198019801980195</v>
      </c>
    </row>
    <row r="300" spans="1:98" x14ac:dyDescent="0.2">
      <c r="A300" s="14">
        <v>33</v>
      </c>
      <c r="B300" s="15" t="s">
        <v>299</v>
      </c>
      <c r="C300" s="16">
        <v>5</v>
      </c>
      <c r="D300" s="21">
        <v>3230.58</v>
      </c>
      <c r="E300" s="21"/>
      <c r="F300" s="18">
        <v>0.03</v>
      </c>
      <c r="G300" s="18">
        <f t="shared" si="210"/>
        <v>96.917400000000001</v>
      </c>
      <c r="H300" s="18"/>
      <c r="I300" s="18"/>
      <c r="J300" s="61">
        <f t="shared" si="253"/>
        <v>96.917400000000001</v>
      </c>
      <c r="K300" s="61" t="str">
        <f t="shared" si="254"/>
        <v>0</v>
      </c>
      <c r="L300" s="18">
        <v>0.04</v>
      </c>
      <c r="M300" s="18">
        <f t="shared" si="211"/>
        <v>129.22319999999999</v>
      </c>
      <c r="N300" s="18">
        <v>0.03</v>
      </c>
      <c r="O300" s="18"/>
      <c r="P300" s="61">
        <f t="shared" si="227"/>
        <v>129.19319999999999</v>
      </c>
      <c r="Q300" s="61" t="str">
        <f t="shared" si="228"/>
        <v>0</v>
      </c>
      <c r="R300" s="20">
        <v>0.51</v>
      </c>
      <c r="S300" s="20">
        <f t="shared" si="212"/>
        <v>1647.5958000000001</v>
      </c>
      <c r="T300" s="24" t="e">
        <f t="shared" si="213"/>
        <v>#REF!</v>
      </c>
      <c r="U300" s="24"/>
      <c r="V300" s="61" t="e">
        <f t="shared" si="229"/>
        <v>#REF!</v>
      </c>
      <c r="W300" s="61" t="e">
        <f t="shared" si="230"/>
        <v>#REF!</v>
      </c>
      <c r="X300" s="54">
        <v>0.01</v>
      </c>
      <c r="Y300" s="20">
        <f t="shared" si="214"/>
        <v>32.305799999999998</v>
      </c>
      <c r="Z300" s="20"/>
      <c r="AA300" s="20"/>
      <c r="AB300" s="61">
        <f t="shared" si="231"/>
        <v>32.305799999999998</v>
      </c>
      <c r="AC300" s="61" t="str">
        <f t="shared" si="232"/>
        <v>0</v>
      </c>
      <c r="AD300" s="20">
        <v>0.36</v>
      </c>
      <c r="AE300" s="20">
        <f t="shared" si="215"/>
        <v>1163.0087999999998</v>
      </c>
      <c r="AF300" s="24" t="e">
        <f t="shared" si="216"/>
        <v>#REF!</v>
      </c>
      <c r="AG300" s="24"/>
      <c r="AH300" s="61" t="e">
        <f t="shared" si="233"/>
        <v>#REF!</v>
      </c>
      <c r="AI300" s="61" t="e">
        <f t="shared" si="234"/>
        <v>#REF!</v>
      </c>
      <c r="AJ300" s="20">
        <v>0.06</v>
      </c>
      <c r="AK300" s="20">
        <f t="shared" si="217"/>
        <v>193.8348</v>
      </c>
      <c r="AL300" s="24">
        <v>0</v>
      </c>
      <c r="AM300" s="20"/>
      <c r="AN300" s="61">
        <f t="shared" si="235"/>
        <v>193.8348</v>
      </c>
      <c r="AO300" s="61" t="str">
        <f t="shared" si="236"/>
        <v>0</v>
      </c>
      <c r="AP300" s="20">
        <v>0.02</v>
      </c>
      <c r="AQ300" s="20">
        <f t="shared" si="218"/>
        <v>64.611599999999996</v>
      </c>
      <c r="AR300" s="20"/>
      <c r="AS300" s="20"/>
      <c r="AT300" s="61">
        <f t="shared" si="237"/>
        <v>64.611599999999996</v>
      </c>
      <c r="AU300" s="61" t="str">
        <f t="shared" si="238"/>
        <v>0</v>
      </c>
      <c r="AV300" s="20">
        <v>0.04</v>
      </c>
      <c r="AW300" s="20">
        <f t="shared" si="219"/>
        <v>129.22319999999999</v>
      </c>
      <c r="AX300" s="24" t="e">
        <f t="shared" si="220"/>
        <v>#REF!</v>
      </c>
      <c r="AY300" s="24"/>
      <c r="AZ300" s="61" t="e">
        <f t="shared" si="221"/>
        <v>#REF!</v>
      </c>
      <c r="BA300" s="61" t="e">
        <f t="shared" si="222"/>
        <v>#REF!</v>
      </c>
      <c r="BB300" s="20">
        <v>0.19</v>
      </c>
      <c r="BC300" s="20">
        <f t="shared" si="223"/>
        <v>613.81020000000001</v>
      </c>
      <c r="BD300" s="20">
        <v>504</v>
      </c>
      <c r="BE300" s="20"/>
      <c r="BF300" s="61">
        <f t="shared" si="239"/>
        <v>109.81020000000001</v>
      </c>
      <c r="BG300" s="61" t="str">
        <f t="shared" si="240"/>
        <v>0</v>
      </c>
      <c r="BH300" s="20"/>
      <c r="BI300" s="20"/>
      <c r="BJ300" s="20">
        <v>0</v>
      </c>
      <c r="BK300" s="20"/>
      <c r="BL300" s="61" t="str">
        <f t="shared" si="241"/>
        <v>0</v>
      </c>
      <c r="BM300" s="61" t="str">
        <f t="shared" si="242"/>
        <v>0</v>
      </c>
      <c r="BN300" s="20">
        <v>0.79</v>
      </c>
      <c r="BO300" s="20">
        <f t="shared" si="224"/>
        <v>2552.1581999999999</v>
      </c>
      <c r="BP300" s="20">
        <f t="shared" si="243"/>
        <v>109.81020000000001</v>
      </c>
      <c r="BQ300" s="20">
        <f t="shared" si="244"/>
        <v>2661.9683999999997</v>
      </c>
      <c r="BR300" s="20"/>
      <c r="BS300" s="20">
        <f t="shared" si="245"/>
        <v>2661.9683999999997</v>
      </c>
      <c r="BT300" s="61">
        <f t="shared" si="250"/>
        <v>34.81</v>
      </c>
      <c r="BU300" s="61">
        <f t="shared" si="251"/>
        <v>2627.1583999999998</v>
      </c>
      <c r="BV300" s="61" t="str">
        <f t="shared" si="252"/>
        <v>0</v>
      </c>
      <c r="BW300" s="20"/>
      <c r="BX300" s="20"/>
      <c r="BY300" s="20"/>
      <c r="BZ300" s="20">
        <v>34.81</v>
      </c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61" t="str">
        <f t="shared" si="246"/>
        <v>0</v>
      </c>
      <c r="CL300" s="61" t="str">
        <f t="shared" si="247"/>
        <v>0</v>
      </c>
      <c r="CM300" s="20"/>
      <c r="CN300" s="20"/>
      <c r="CO300" s="20"/>
      <c r="CP300" s="20"/>
      <c r="CQ300" s="61" t="str">
        <f t="shared" si="248"/>
        <v>0</v>
      </c>
      <c r="CR300" s="24">
        <f t="shared" ref="CR300:CR331" si="256">F300+L300+R300+X300+AD300+AJ300+AP300+AV300+BB300+BH300+BN300+CG300+CM300</f>
        <v>2.0499999999999998</v>
      </c>
      <c r="CS300" s="24">
        <v>3.19</v>
      </c>
      <c r="CT300" s="71">
        <f t="shared" ref="CT300:CT331" si="257">CS300/CR300*100-100</f>
        <v>55.609756097560989</v>
      </c>
    </row>
    <row r="301" spans="1:98" x14ac:dyDescent="0.2">
      <c r="A301" s="14">
        <v>34</v>
      </c>
      <c r="B301" s="15" t="s">
        <v>300</v>
      </c>
      <c r="C301" s="16">
        <v>5</v>
      </c>
      <c r="D301" s="21">
        <v>3160.61</v>
      </c>
      <c r="E301" s="21"/>
      <c r="F301" s="18">
        <v>0.03</v>
      </c>
      <c r="G301" s="18">
        <f t="shared" si="210"/>
        <v>94.818299999999994</v>
      </c>
      <c r="H301" s="18"/>
      <c r="I301" s="18"/>
      <c r="J301" s="61">
        <f t="shared" si="253"/>
        <v>94.818299999999994</v>
      </c>
      <c r="K301" s="61" t="str">
        <f t="shared" si="254"/>
        <v>0</v>
      </c>
      <c r="L301" s="18">
        <v>0.03</v>
      </c>
      <c r="M301" s="18">
        <f t="shared" si="211"/>
        <v>94.818299999999994</v>
      </c>
      <c r="N301" s="18">
        <v>0.04</v>
      </c>
      <c r="O301" s="18"/>
      <c r="P301" s="61">
        <f t="shared" si="227"/>
        <v>94.778299999999987</v>
      </c>
      <c r="Q301" s="61" t="str">
        <f t="shared" si="228"/>
        <v>0</v>
      </c>
      <c r="R301" s="20">
        <v>0.47</v>
      </c>
      <c r="S301" s="20">
        <f t="shared" si="212"/>
        <v>1485.4866999999999</v>
      </c>
      <c r="T301" s="24" t="e">
        <f t="shared" si="213"/>
        <v>#REF!</v>
      </c>
      <c r="U301" s="24"/>
      <c r="V301" s="61" t="e">
        <f t="shared" si="229"/>
        <v>#REF!</v>
      </c>
      <c r="W301" s="61" t="e">
        <f t="shared" si="230"/>
        <v>#REF!</v>
      </c>
      <c r="X301" s="54">
        <v>0.01</v>
      </c>
      <c r="Y301" s="20">
        <f t="shared" si="214"/>
        <v>31.606100000000001</v>
      </c>
      <c r="Z301" s="20"/>
      <c r="AA301" s="20"/>
      <c r="AB301" s="61">
        <f t="shared" si="231"/>
        <v>31.606100000000001</v>
      </c>
      <c r="AC301" s="61" t="str">
        <f t="shared" si="232"/>
        <v>0</v>
      </c>
      <c r="AD301" s="20">
        <v>0.33</v>
      </c>
      <c r="AE301" s="20">
        <f t="shared" si="215"/>
        <v>1043.0013000000001</v>
      </c>
      <c r="AF301" s="24" t="e">
        <f t="shared" si="216"/>
        <v>#REF!</v>
      </c>
      <c r="AG301" s="24"/>
      <c r="AH301" s="61" t="e">
        <f t="shared" si="233"/>
        <v>#REF!</v>
      </c>
      <c r="AI301" s="61" t="e">
        <f t="shared" si="234"/>
        <v>#REF!</v>
      </c>
      <c r="AJ301" s="20">
        <v>0.04</v>
      </c>
      <c r="AK301" s="20">
        <f t="shared" si="217"/>
        <v>126.42440000000001</v>
      </c>
      <c r="AL301" s="24">
        <v>0</v>
      </c>
      <c r="AM301" s="20"/>
      <c r="AN301" s="61">
        <f t="shared" si="235"/>
        <v>126.42440000000001</v>
      </c>
      <c r="AO301" s="61" t="str">
        <f t="shared" si="236"/>
        <v>0</v>
      </c>
      <c r="AP301" s="20">
        <v>0.02</v>
      </c>
      <c r="AQ301" s="20">
        <f t="shared" si="218"/>
        <v>63.212200000000003</v>
      </c>
      <c r="AR301" s="20"/>
      <c r="AS301" s="20"/>
      <c r="AT301" s="61">
        <f t="shared" si="237"/>
        <v>63.212200000000003</v>
      </c>
      <c r="AU301" s="61" t="str">
        <f t="shared" si="238"/>
        <v>0</v>
      </c>
      <c r="AV301" s="20">
        <v>0.03</v>
      </c>
      <c r="AW301" s="20">
        <f t="shared" si="219"/>
        <v>94.818299999999994</v>
      </c>
      <c r="AX301" s="24" t="e">
        <f t="shared" si="220"/>
        <v>#REF!</v>
      </c>
      <c r="AY301" s="24"/>
      <c r="AZ301" s="61" t="e">
        <f t="shared" si="221"/>
        <v>#REF!</v>
      </c>
      <c r="BA301" s="61" t="e">
        <f t="shared" si="222"/>
        <v>#REF!</v>
      </c>
      <c r="BB301" s="20">
        <v>0.11</v>
      </c>
      <c r="BC301" s="20">
        <f t="shared" si="223"/>
        <v>347.6671</v>
      </c>
      <c r="BD301" s="20">
        <v>588</v>
      </c>
      <c r="BE301" s="20"/>
      <c r="BF301" s="61" t="str">
        <f t="shared" si="239"/>
        <v>0</v>
      </c>
      <c r="BG301" s="61">
        <f t="shared" si="240"/>
        <v>-240.3329</v>
      </c>
      <c r="BH301" s="20"/>
      <c r="BI301" s="20"/>
      <c r="BJ301" s="20">
        <v>0</v>
      </c>
      <c r="BK301" s="20"/>
      <c r="BL301" s="61" t="str">
        <f t="shared" si="241"/>
        <v>0</v>
      </c>
      <c r="BM301" s="61" t="str">
        <f t="shared" si="242"/>
        <v>0</v>
      </c>
      <c r="BN301" s="20">
        <v>0.93</v>
      </c>
      <c r="BO301" s="20">
        <f t="shared" si="224"/>
        <v>2939.3673000000003</v>
      </c>
      <c r="BP301" s="20">
        <f t="shared" si="243"/>
        <v>-240.3329</v>
      </c>
      <c r="BQ301" s="20">
        <f t="shared" si="244"/>
        <v>2699.0344000000005</v>
      </c>
      <c r="BR301" s="20"/>
      <c r="BS301" s="20">
        <f t="shared" si="245"/>
        <v>2699.0344000000005</v>
      </c>
      <c r="BT301" s="61">
        <f t="shared" si="250"/>
        <v>32.700000000000003</v>
      </c>
      <c r="BU301" s="61">
        <f t="shared" si="251"/>
        <v>2666.3344000000006</v>
      </c>
      <c r="BV301" s="61" t="str">
        <f t="shared" si="252"/>
        <v>0</v>
      </c>
      <c r="BW301" s="20"/>
      <c r="BX301" s="20"/>
      <c r="BY301" s="20"/>
      <c r="BZ301" s="20">
        <v>32.700000000000003</v>
      </c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61" t="str">
        <f t="shared" si="246"/>
        <v>0</v>
      </c>
      <c r="CL301" s="61" t="str">
        <f t="shared" si="247"/>
        <v>0</v>
      </c>
      <c r="CM301" s="20"/>
      <c r="CN301" s="20"/>
      <c r="CO301" s="20"/>
      <c r="CP301" s="20"/>
      <c r="CQ301" s="61" t="str">
        <f t="shared" si="248"/>
        <v>0</v>
      </c>
      <c r="CR301" s="24">
        <f t="shared" si="256"/>
        <v>2.0000000000000004</v>
      </c>
      <c r="CS301" s="24">
        <v>2.5299999999999998</v>
      </c>
      <c r="CT301" s="71">
        <f t="shared" si="257"/>
        <v>26.499999999999972</v>
      </c>
    </row>
    <row r="302" spans="1:98" ht="25.5" x14ac:dyDescent="0.2">
      <c r="A302" s="14">
        <v>35</v>
      </c>
      <c r="B302" s="15" t="s">
        <v>301</v>
      </c>
      <c r="C302" s="16">
        <v>5</v>
      </c>
      <c r="D302" s="21">
        <v>2844.86</v>
      </c>
      <c r="E302" s="21"/>
      <c r="F302" s="18">
        <v>0.03</v>
      </c>
      <c r="G302" s="18">
        <f t="shared" si="210"/>
        <v>85.345799999999997</v>
      </c>
      <c r="H302" s="18"/>
      <c r="I302" s="18"/>
      <c r="J302" s="61">
        <f t="shared" si="253"/>
        <v>85.345799999999997</v>
      </c>
      <c r="K302" s="61" t="str">
        <f t="shared" si="254"/>
        <v>0</v>
      </c>
      <c r="L302" s="18">
        <v>0.04</v>
      </c>
      <c r="M302" s="18">
        <f t="shared" si="211"/>
        <v>113.79440000000001</v>
      </c>
      <c r="N302" s="18">
        <v>0.03</v>
      </c>
      <c r="O302" s="18"/>
      <c r="P302" s="61">
        <f t="shared" si="227"/>
        <v>113.76440000000001</v>
      </c>
      <c r="Q302" s="61" t="str">
        <f t="shared" si="228"/>
        <v>0</v>
      </c>
      <c r="R302" s="20">
        <v>0.6</v>
      </c>
      <c r="S302" s="20">
        <f t="shared" si="212"/>
        <v>1706.9159999999999</v>
      </c>
      <c r="T302" s="24" t="e">
        <f t="shared" si="213"/>
        <v>#REF!</v>
      </c>
      <c r="U302" s="24"/>
      <c r="V302" s="61" t="e">
        <f t="shared" si="229"/>
        <v>#REF!</v>
      </c>
      <c r="W302" s="61" t="e">
        <f t="shared" si="230"/>
        <v>#REF!</v>
      </c>
      <c r="X302" s="54">
        <v>0.01</v>
      </c>
      <c r="Y302" s="20">
        <f t="shared" si="214"/>
        <v>28.448600000000003</v>
      </c>
      <c r="Z302" s="20"/>
      <c r="AA302" s="20"/>
      <c r="AB302" s="61">
        <f t="shared" si="231"/>
        <v>28.448600000000003</v>
      </c>
      <c r="AC302" s="61" t="str">
        <f t="shared" si="232"/>
        <v>0</v>
      </c>
      <c r="AD302" s="20">
        <v>0.33</v>
      </c>
      <c r="AE302" s="20">
        <f t="shared" si="215"/>
        <v>938.80380000000014</v>
      </c>
      <c r="AF302" s="24" t="e">
        <f t="shared" si="216"/>
        <v>#REF!</v>
      </c>
      <c r="AG302" s="24"/>
      <c r="AH302" s="61" t="e">
        <f t="shared" si="233"/>
        <v>#REF!</v>
      </c>
      <c r="AI302" s="61" t="e">
        <f t="shared" si="234"/>
        <v>#REF!</v>
      </c>
      <c r="AJ302" s="20">
        <v>0.04</v>
      </c>
      <c r="AK302" s="20">
        <f t="shared" si="217"/>
        <v>113.79440000000001</v>
      </c>
      <c r="AL302" s="24">
        <v>0</v>
      </c>
      <c r="AM302" s="20"/>
      <c r="AN302" s="61">
        <f t="shared" si="235"/>
        <v>113.79440000000001</v>
      </c>
      <c r="AO302" s="61" t="str">
        <f t="shared" si="236"/>
        <v>0</v>
      </c>
      <c r="AP302" s="20">
        <v>0.01</v>
      </c>
      <c r="AQ302" s="20">
        <f t="shared" si="218"/>
        <v>28.448600000000003</v>
      </c>
      <c r="AR302" s="20"/>
      <c r="AS302" s="20"/>
      <c r="AT302" s="61">
        <f t="shared" si="237"/>
        <v>28.448600000000003</v>
      </c>
      <c r="AU302" s="61" t="str">
        <f t="shared" si="238"/>
        <v>0</v>
      </c>
      <c r="AV302" s="20">
        <v>0.03</v>
      </c>
      <c r="AW302" s="24">
        <f t="shared" si="219"/>
        <v>85.345799999999997</v>
      </c>
      <c r="AX302" s="24" t="e">
        <f t="shared" si="220"/>
        <v>#REF!</v>
      </c>
      <c r="AY302" s="24"/>
      <c r="AZ302" s="61" t="e">
        <f t="shared" si="221"/>
        <v>#REF!</v>
      </c>
      <c r="BA302" s="61" t="e">
        <f t="shared" si="222"/>
        <v>#REF!</v>
      </c>
      <c r="BB302" s="20">
        <v>0.22</v>
      </c>
      <c r="BC302" s="20">
        <f t="shared" si="223"/>
        <v>625.86919999999998</v>
      </c>
      <c r="BD302" s="20">
        <v>367.92</v>
      </c>
      <c r="BE302" s="20"/>
      <c r="BF302" s="61">
        <f t="shared" si="239"/>
        <v>257.94919999999996</v>
      </c>
      <c r="BG302" s="61" t="str">
        <f t="shared" si="240"/>
        <v>0</v>
      </c>
      <c r="BH302" s="20"/>
      <c r="BI302" s="20"/>
      <c r="BJ302" s="20">
        <v>0</v>
      </c>
      <c r="BK302" s="20"/>
      <c r="BL302" s="61" t="str">
        <f t="shared" si="241"/>
        <v>0</v>
      </c>
      <c r="BM302" s="61" t="str">
        <f t="shared" si="242"/>
        <v>0</v>
      </c>
      <c r="BN302" s="20">
        <v>0.74</v>
      </c>
      <c r="BO302" s="20">
        <f t="shared" si="224"/>
        <v>2105.1964000000003</v>
      </c>
      <c r="BP302" s="20">
        <f t="shared" si="243"/>
        <v>257.94919999999996</v>
      </c>
      <c r="BQ302" s="20">
        <f t="shared" si="244"/>
        <v>2363.1456000000003</v>
      </c>
      <c r="BR302" s="20"/>
      <c r="BS302" s="20">
        <f t="shared" si="245"/>
        <v>2363.1456000000003</v>
      </c>
      <c r="BT302" s="61">
        <f t="shared" si="250"/>
        <v>0</v>
      </c>
      <c r="BU302" s="61">
        <f t="shared" si="251"/>
        <v>2363.1456000000003</v>
      </c>
      <c r="BV302" s="61" t="str">
        <f t="shared" si="252"/>
        <v>0</v>
      </c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61" t="str">
        <f t="shared" si="246"/>
        <v>0</v>
      </c>
      <c r="CL302" s="61" t="str">
        <f t="shared" si="247"/>
        <v>0</v>
      </c>
      <c r="CM302" s="20"/>
      <c r="CN302" s="20"/>
      <c r="CO302" s="20"/>
      <c r="CP302" s="20"/>
      <c r="CQ302" s="61" t="str">
        <f t="shared" si="248"/>
        <v>0</v>
      </c>
      <c r="CR302" s="24">
        <f t="shared" si="256"/>
        <v>2.0499999999999998</v>
      </c>
      <c r="CS302" s="24">
        <v>2.71</v>
      </c>
      <c r="CT302" s="71">
        <f t="shared" si="257"/>
        <v>32.195121951219505</v>
      </c>
    </row>
    <row r="303" spans="1:98" x14ac:dyDescent="0.2">
      <c r="A303" s="14">
        <v>36</v>
      </c>
      <c r="B303" s="15" t="s">
        <v>302</v>
      </c>
      <c r="C303" s="16">
        <v>5</v>
      </c>
      <c r="D303" s="21">
        <v>1331.03</v>
      </c>
      <c r="E303" s="21"/>
      <c r="F303" s="18">
        <v>0.03</v>
      </c>
      <c r="G303" s="18">
        <f t="shared" si="210"/>
        <v>39.930900000000001</v>
      </c>
      <c r="H303" s="18"/>
      <c r="I303" s="18"/>
      <c r="J303" s="61">
        <f t="shared" si="253"/>
        <v>39.930900000000001</v>
      </c>
      <c r="K303" s="61" t="str">
        <f t="shared" si="254"/>
        <v>0</v>
      </c>
      <c r="L303" s="18">
        <v>0.03</v>
      </c>
      <c r="M303" s="18">
        <f t="shared" si="211"/>
        <v>39.930900000000001</v>
      </c>
      <c r="N303" s="18"/>
      <c r="O303" s="18"/>
      <c r="P303" s="61">
        <f t="shared" si="227"/>
        <v>39.930900000000001</v>
      </c>
      <c r="Q303" s="61" t="str">
        <f t="shared" si="228"/>
        <v>0</v>
      </c>
      <c r="R303" s="20">
        <v>0.59</v>
      </c>
      <c r="S303" s="20">
        <f t="shared" si="212"/>
        <v>785.30769999999995</v>
      </c>
      <c r="T303" s="24" t="e">
        <f t="shared" si="213"/>
        <v>#REF!</v>
      </c>
      <c r="U303" s="24"/>
      <c r="V303" s="61" t="e">
        <f t="shared" si="229"/>
        <v>#REF!</v>
      </c>
      <c r="W303" s="61" t="e">
        <f t="shared" si="230"/>
        <v>#REF!</v>
      </c>
      <c r="X303" s="54">
        <v>0.01</v>
      </c>
      <c r="Y303" s="20">
        <f t="shared" si="214"/>
        <v>13.3103</v>
      </c>
      <c r="Z303" s="20"/>
      <c r="AA303" s="20"/>
      <c r="AB303" s="61">
        <f t="shared" si="231"/>
        <v>13.3103</v>
      </c>
      <c r="AC303" s="61" t="str">
        <f t="shared" si="232"/>
        <v>0</v>
      </c>
      <c r="AD303" s="20">
        <v>0.41</v>
      </c>
      <c r="AE303" s="20">
        <f t="shared" si="215"/>
        <v>545.7222999999999</v>
      </c>
      <c r="AF303" s="24" t="e">
        <f t="shared" si="216"/>
        <v>#REF!</v>
      </c>
      <c r="AG303" s="24"/>
      <c r="AH303" s="61" t="e">
        <f t="shared" si="233"/>
        <v>#REF!</v>
      </c>
      <c r="AI303" s="61" t="e">
        <f t="shared" si="234"/>
        <v>#REF!</v>
      </c>
      <c r="AJ303" s="20">
        <v>0.06</v>
      </c>
      <c r="AK303" s="20">
        <f t="shared" si="217"/>
        <v>79.861800000000002</v>
      </c>
      <c r="AL303" s="24">
        <v>0</v>
      </c>
      <c r="AM303" s="20"/>
      <c r="AN303" s="61">
        <f t="shared" si="235"/>
        <v>79.861800000000002</v>
      </c>
      <c r="AO303" s="61" t="str">
        <f t="shared" si="236"/>
        <v>0</v>
      </c>
      <c r="AP303" s="20">
        <v>0.02</v>
      </c>
      <c r="AQ303" s="20">
        <f t="shared" si="218"/>
        <v>26.6206</v>
      </c>
      <c r="AR303" s="20"/>
      <c r="AS303" s="20"/>
      <c r="AT303" s="61">
        <f t="shared" si="237"/>
        <v>26.6206</v>
      </c>
      <c r="AU303" s="61" t="str">
        <f t="shared" si="238"/>
        <v>0</v>
      </c>
      <c r="AV303" s="20">
        <v>0.03</v>
      </c>
      <c r="AW303" s="20">
        <f t="shared" si="219"/>
        <v>39.930900000000001</v>
      </c>
      <c r="AX303" s="24" t="e">
        <f t="shared" si="220"/>
        <v>#REF!</v>
      </c>
      <c r="AY303" s="24"/>
      <c r="AZ303" s="61" t="e">
        <f t="shared" si="221"/>
        <v>#REF!</v>
      </c>
      <c r="BA303" s="61" t="e">
        <f t="shared" si="222"/>
        <v>#REF!</v>
      </c>
      <c r="BB303" s="20">
        <v>0.25</v>
      </c>
      <c r="BC303" s="20">
        <f t="shared" si="223"/>
        <v>332.75749999999999</v>
      </c>
      <c r="BD303" s="20">
        <v>435.12</v>
      </c>
      <c r="BE303" s="20"/>
      <c r="BF303" s="61" t="str">
        <f t="shared" si="239"/>
        <v>0</v>
      </c>
      <c r="BG303" s="61">
        <f t="shared" si="240"/>
        <v>-102.36250000000001</v>
      </c>
      <c r="BH303" s="20"/>
      <c r="BI303" s="20"/>
      <c r="BJ303" s="20">
        <v>0</v>
      </c>
      <c r="BK303" s="20"/>
      <c r="BL303" s="61" t="str">
        <f t="shared" si="241"/>
        <v>0</v>
      </c>
      <c r="BM303" s="61" t="str">
        <f t="shared" si="242"/>
        <v>0</v>
      </c>
      <c r="BN303" s="20">
        <v>0.68</v>
      </c>
      <c r="BO303" s="20">
        <f t="shared" si="224"/>
        <v>905.10040000000004</v>
      </c>
      <c r="BP303" s="20">
        <f t="shared" si="243"/>
        <v>-102.36250000000001</v>
      </c>
      <c r="BQ303" s="20">
        <f t="shared" si="244"/>
        <v>802.73790000000008</v>
      </c>
      <c r="BR303" s="20"/>
      <c r="BS303" s="20">
        <f t="shared" si="245"/>
        <v>802.73790000000008</v>
      </c>
      <c r="BT303" s="61">
        <f t="shared" si="250"/>
        <v>0</v>
      </c>
      <c r="BU303" s="61">
        <f t="shared" si="251"/>
        <v>802.73790000000008</v>
      </c>
      <c r="BV303" s="61" t="str">
        <f t="shared" si="252"/>
        <v>0</v>
      </c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61" t="str">
        <f t="shared" si="246"/>
        <v>0</v>
      </c>
      <c r="CL303" s="61" t="str">
        <f t="shared" si="247"/>
        <v>0</v>
      </c>
      <c r="CM303" s="20"/>
      <c r="CN303" s="20"/>
      <c r="CO303" s="20"/>
      <c r="CP303" s="20"/>
      <c r="CQ303" s="61" t="str">
        <f t="shared" si="248"/>
        <v>0</v>
      </c>
      <c r="CR303" s="24">
        <f t="shared" si="256"/>
        <v>2.11</v>
      </c>
      <c r="CS303" s="24">
        <v>2.97</v>
      </c>
      <c r="CT303" s="71">
        <f t="shared" si="257"/>
        <v>40.758293838862585</v>
      </c>
    </row>
    <row r="304" spans="1:98" x14ac:dyDescent="0.2">
      <c r="A304" s="14">
        <v>37</v>
      </c>
      <c r="B304" s="15" t="s">
        <v>303</v>
      </c>
      <c r="C304" s="16">
        <v>5</v>
      </c>
      <c r="D304" s="21">
        <v>3214.39</v>
      </c>
      <c r="E304" s="21"/>
      <c r="F304" s="18">
        <v>0.03</v>
      </c>
      <c r="G304" s="18">
        <f t="shared" si="210"/>
        <v>96.431699999999992</v>
      </c>
      <c r="H304" s="18"/>
      <c r="I304" s="18"/>
      <c r="J304" s="61">
        <f t="shared" si="253"/>
        <v>96.431699999999992</v>
      </c>
      <c r="K304" s="61" t="str">
        <f t="shared" si="254"/>
        <v>0</v>
      </c>
      <c r="L304" s="18">
        <v>0.04</v>
      </c>
      <c r="M304" s="18">
        <f t="shared" si="211"/>
        <v>128.57560000000001</v>
      </c>
      <c r="N304" s="18">
        <v>0.04</v>
      </c>
      <c r="O304" s="18"/>
      <c r="P304" s="61">
        <f t="shared" si="227"/>
        <v>128.53560000000002</v>
      </c>
      <c r="Q304" s="61" t="str">
        <f t="shared" si="228"/>
        <v>0</v>
      </c>
      <c r="R304" s="20">
        <v>0.51</v>
      </c>
      <c r="S304" s="20">
        <f t="shared" si="212"/>
        <v>1639.3389</v>
      </c>
      <c r="T304" s="24" t="e">
        <f t="shared" si="213"/>
        <v>#REF!</v>
      </c>
      <c r="U304" s="24"/>
      <c r="V304" s="61" t="e">
        <f t="shared" si="229"/>
        <v>#REF!</v>
      </c>
      <c r="W304" s="61" t="e">
        <f t="shared" si="230"/>
        <v>#REF!</v>
      </c>
      <c r="X304" s="54">
        <v>0.01</v>
      </c>
      <c r="Y304" s="20">
        <f t="shared" si="214"/>
        <v>32.143900000000002</v>
      </c>
      <c r="Z304" s="20"/>
      <c r="AA304" s="20"/>
      <c r="AB304" s="61">
        <f t="shared" si="231"/>
        <v>32.143900000000002</v>
      </c>
      <c r="AC304" s="61" t="str">
        <f t="shared" si="232"/>
        <v>0</v>
      </c>
      <c r="AD304" s="20">
        <v>0.37</v>
      </c>
      <c r="AE304" s="20">
        <f t="shared" si="215"/>
        <v>1189.3243</v>
      </c>
      <c r="AF304" s="24" t="e">
        <f t="shared" si="216"/>
        <v>#REF!</v>
      </c>
      <c r="AG304" s="24"/>
      <c r="AH304" s="61" t="e">
        <f>IF(AE304-AF304&gt;0,AE304-AF304,"0")</f>
        <v>#REF!</v>
      </c>
      <c r="AI304" s="61" t="e">
        <f t="shared" si="234"/>
        <v>#REF!</v>
      </c>
      <c r="AJ304" s="20">
        <v>0.05</v>
      </c>
      <c r="AK304" s="20">
        <f t="shared" si="217"/>
        <v>160.71950000000001</v>
      </c>
      <c r="AL304" s="24">
        <v>0</v>
      </c>
      <c r="AM304" s="20"/>
      <c r="AN304" s="61">
        <f t="shared" si="235"/>
        <v>160.71950000000001</v>
      </c>
      <c r="AO304" s="61" t="str">
        <f t="shared" si="236"/>
        <v>0</v>
      </c>
      <c r="AP304" s="20">
        <v>0.01</v>
      </c>
      <c r="AQ304" s="20">
        <f t="shared" si="218"/>
        <v>32.143900000000002</v>
      </c>
      <c r="AR304" s="20"/>
      <c r="AS304" s="20"/>
      <c r="AT304" s="61">
        <f t="shared" si="237"/>
        <v>32.143900000000002</v>
      </c>
      <c r="AU304" s="61" t="str">
        <f t="shared" si="238"/>
        <v>0</v>
      </c>
      <c r="AV304" s="20">
        <v>0.04</v>
      </c>
      <c r="AW304" s="20">
        <f t="shared" si="219"/>
        <v>128.57560000000001</v>
      </c>
      <c r="AX304" s="24" t="e">
        <f t="shared" si="220"/>
        <v>#REF!</v>
      </c>
      <c r="AY304" s="24"/>
      <c r="AZ304" s="61" t="e">
        <f t="shared" si="221"/>
        <v>#REF!</v>
      </c>
      <c r="BA304" s="61" t="e">
        <f t="shared" si="222"/>
        <v>#REF!</v>
      </c>
      <c r="BB304" s="20">
        <v>0.21</v>
      </c>
      <c r="BC304" s="20">
        <f t="shared" si="223"/>
        <v>675.02189999999996</v>
      </c>
      <c r="BD304" s="20">
        <v>1019.7599999999999</v>
      </c>
      <c r="BE304" s="20"/>
      <c r="BF304" s="61" t="str">
        <f t="shared" si="239"/>
        <v>0</v>
      </c>
      <c r="BG304" s="61">
        <f t="shared" si="240"/>
        <v>-344.73809999999992</v>
      </c>
      <c r="BH304" s="20"/>
      <c r="BI304" s="20"/>
      <c r="BJ304" s="20">
        <v>0</v>
      </c>
      <c r="BK304" s="20"/>
      <c r="BL304" s="61" t="str">
        <f t="shared" si="241"/>
        <v>0</v>
      </c>
      <c r="BM304" s="61" t="str">
        <f t="shared" si="242"/>
        <v>0</v>
      </c>
      <c r="BN304" s="20">
        <v>0.81</v>
      </c>
      <c r="BO304" s="20">
        <f t="shared" si="224"/>
        <v>2603.6559000000002</v>
      </c>
      <c r="BP304" s="20">
        <f t="shared" si="243"/>
        <v>-344.73809999999992</v>
      </c>
      <c r="BQ304" s="20">
        <f t="shared" si="244"/>
        <v>2258.9178000000002</v>
      </c>
      <c r="BR304" s="20"/>
      <c r="BS304" s="20">
        <f t="shared" si="245"/>
        <v>2258.9178000000002</v>
      </c>
      <c r="BT304" s="61">
        <f t="shared" si="250"/>
        <v>0</v>
      </c>
      <c r="BU304" s="61">
        <f t="shared" si="251"/>
        <v>2258.9178000000002</v>
      </c>
      <c r="BV304" s="61" t="str">
        <f t="shared" si="252"/>
        <v>0</v>
      </c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61" t="str">
        <f t="shared" si="246"/>
        <v>0</v>
      </c>
      <c r="CL304" s="61" t="str">
        <f t="shared" si="247"/>
        <v>0</v>
      </c>
      <c r="CM304" s="20"/>
      <c r="CN304" s="20"/>
      <c r="CO304" s="20"/>
      <c r="CP304" s="20"/>
      <c r="CQ304" s="61" t="str">
        <f t="shared" si="248"/>
        <v>0</v>
      </c>
      <c r="CR304" s="24">
        <f t="shared" si="256"/>
        <v>2.08</v>
      </c>
      <c r="CS304" s="24">
        <v>3.15</v>
      </c>
      <c r="CT304" s="71">
        <f t="shared" si="257"/>
        <v>51.442307692307679</v>
      </c>
    </row>
    <row r="305" spans="1:98" x14ac:dyDescent="0.2">
      <c r="A305" s="14">
        <v>38</v>
      </c>
      <c r="B305" s="15" t="s">
        <v>304</v>
      </c>
      <c r="C305" s="16">
        <v>5</v>
      </c>
      <c r="D305" s="21">
        <v>3223.59</v>
      </c>
      <c r="E305" s="21"/>
      <c r="F305" s="18">
        <v>0.03</v>
      </c>
      <c r="G305" s="18">
        <f t="shared" si="210"/>
        <v>96.707700000000003</v>
      </c>
      <c r="H305" s="18"/>
      <c r="I305" s="18"/>
      <c r="J305" s="61">
        <f t="shared" si="253"/>
        <v>96.707700000000003</v>
      </c>
      <c r="K305" s="61" t="str">
        <f t="shared" si="254"/>
        <v>0</v>
      </c>
      <c r="L305" s="18">
        <v>0.03</v>
      </c>
      <c r="M305" s="18">
        <f t="shared" si="211"/>
        <v>96.707700000000003</v>
      </c>
      <c r="N305" s="18"/>
      <c r="O305" s="18"/>
      <c r="P305" s="61">
        <f t="shared" si="227"/>
        <v>96.707700000000003</v>
      </c>
      <c r="Q305" s="61" t="str">
        <f t="shared" si="228"/>
        <v>0</v>
      </c>
      <c r="R305" s="20">
        <v>0.63</v>
      </c>
      <c r="S305" s="20">
        <f t="shared" si="212"/>
        <v>2030.8617000000002</v>
      </c>
      <c r="T305" s="24" t="e">
        <f t="shared" si="213"/>
        <v>#REF!</v>
      </c>
      <c r="U305" s="24"/>
      <c r="V305" s="61" t="e">
        <f t="shared" si="229"/>
        <v>#REF!</v>
      </c>
      <c r="W305" s="61" t="e">
        <f t="shared" si="230"/>
        <v>#REF!</v>
      </c>
      <c r="X305" s="54">
        <v>0.01</v>
      </c>
      <c r="Y305" s="20">
        <f t="shared" si="214"/>
        <v>32.235900000000001</v>
      </c>
      <c r="Z305" s="20"/>
      <c r="AA305" s="20"/>
      <c r="AB305" s="61">
        <f t="shared" si="231"/>
        <v>32.235900000000001</v>
      </c>
      <c r="AC305" s="61" t="str">
        <f>IF(Y305-Z305&lt;0,Y305-Z305,"0")</f>
        <v>0</v>
      </c>
      <c r="AD305" s="19">
        <v>0.36</v>
      </c>
      <c r="AE305" s="20">
        <f t="shared" si="215"/>
        <v>1160.4924000000001</v>
      </c>
      <c r="AF305" s="24" t="e">
        <f t="shared" si="216"/>
        <v>#REF!</v>
      </c>
      <c r="AG305" s="24"/>
      <c r="AH305" s="61" t="e">
        <f t="shared" si="233"/>
        <v>#REF!</v>
      </c>
      <c r="AI305" s="61" t="e">
        <f t="shared" si="234"/>
        <v>#REF!</v>
      </c>
      <c r="AJ305" s="20">
        <v>7.0000000000000007E-2</v>
      </c>
      <c r="AK305" s="20">
        <f t="shared" si="217"/>
        <v>225.65130000000002</v>
      </c>
      <c r="AL305" s="24">
        <v>0</v>
      </c>
      <c r="AM305" s="20"/>
      <c r="AN305" s="61">
        <f t="shared" si="235"/>
        <v>225.65130000000002</v>
      </c>
      <c r="AO305" s="61" t="str">
        <f t="shared" si="236"/>
        <v>0</v>
      </c>
      <c r="AP305" s="20">
        <v>0.01</v>
      </c>
      <c r="AQ305" s="20">
        <f t="shared" si="218"/>
        <v>32.235900000000001</v>
      </c>
      <c r="AR305" s="20"/>
      <c r="AS305" s="20"/>
      <c r="AT305" s="61">
        <f t="shared" si="237"/>
        <v>32.235900000000001</v>
      </c>
      <c r="AU305" s="61" t="str">
        <f t="shared" si="238"/>
        <v>0</v>
      </c>
      <c r="AV305" s="20">
        <v>0.04</v>
      </c>
      <c r="AW305" s="20">
        <f t="shared" si="219"/>
        <v>128.9436</v>
      </c>
      <c r="AX305" s="24" t="e">
        <f t="shared" si="220"/>
        <v>#REF!</v>
      </c>
      <c r="AY305" s="24"/>
      <c r="AZ305" s="61" t="e">
        <f t="shared" si="221"/>
        <v>#REF!</v>
      </c>
      <c r="BA305" s="61" t="e">
        <f t="shared" si="222"/>
        <v>#REF!</v>
      </c>
      <c r="BB305" s="20">
        <v>0.19</v>
      </c>
      <c r="BC305" s="20">
        <f t="shared" si="223"/>
        <v>612.48210000000006</v>
      </c>
      <c r="BD305" s="20">
        <v>786.24</v>
      </c>
      <c r="BE305" s="20"/>
      <c r="BF305" s="61" t="str">
        <f t="shared" si="239"/>
        <v>0</v>
      </c>
      <c r="BG305" s="61">
        <f t="shared" si="240"/>
        <v>-173.75789999999995</v>
      </c>
      <c r="BH305" s="20"/>
      <c r="BI305" s="20"/>
      <c r="BJ305" s="20">
        <v>0</v>
      </c>
      <c r="BK305" s="20"/>
      <c r="BL305" s="61" t="str">
        <f t="shared" si="241"/>
        <v>0</v>
      </c>
      <c r="BM305" s="61" t="str">
        <f t="shared" si="242"/>
        <v>0</v>
      </c>
      <c r="BN305" s="20">
        <v>0.82</v>
      </c>
      <c r="BO305" s="20">
        <f t="shared" si="224"/>
        <v>2643.3438000000001</v>
      </c>
      <c r="BP305" s="20">
        <f t="shared" si="243"/>
        <v>-173.75789999999995</v>
      </c>
      <c r="BQ305" s="20">
        <f t="shared" si="244"/>
        <v>2469.5859</v>
      </c>
      <c r="BR305" s="20"/>
      <c r="BS305" s="20">
        <f t="shared" si="245"/>
        <v>2469.5859</v>
      </c>
      <c r="BT305" s="61">
        <f t="shared" si="250"/>
        <v>34.81</v>
      </c>
      <c r="BU305" s="61">
        <f t="shared" si="251"/>
        <v>2434.7759000000001</v>
      </c>
      <c r="BV305" s="61" t="str">
        <f t="shared" si="252"/>
        <v>0</v>
      </c>
      <c r="BW305" s="20"/>
      <c r="BX305" s="20"/>
      <c r="BY305" s="20"/>
      <c r="BZ305" s="20">
        <v>34.81</v>
      </c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61" t="str">
        <f t="shared" si="246"/>
        <v>0</v>
      </c>
      <c r="CL305" s="61" t="str">
        <f t="shared" si="247"/>
        <v>0</v>
      </c>
      <c r="CM305" s="20"/>
      <c r="CN305" s="20"/>
      <c r="CO305" s="20"/>
      <c r="CP305" s="20"/>
      <c r="CQ305" s="61" t="str">
        <f t="shared" si="248"/>
        <v>0</v>
      </c>
      <c r="CR305" s="24">
        <f t="shared" si="256"/>
        <v>2.19</v>
      </c>
      <c r="CS305" s="24">
        <v>2.97</v>
      </c>
      <c r="CT305" s="71">
        <f t="shared" si="257"/>
        <v>35.616438356164394</v>
      </c>
    </row>
    <row r="306" spans="1:98" x14ac:dyDescent="0.2">
      <c r="A306" s="14">
        <v>39</v>
      </c>
      <c r="B306" s="15" t="s">
        <v>305</v>
      </c>
      <c r="C306" s="16">
        <v>5</v>
      </c>
      <c r="D306" s="21">
        <v>3421.61</v>
      </c>
      <c r="E306" s="21"/>
      <c r="F306" s="18"/>
      <c r="G306" s="18">
        <f t="shared" si="210"/>
        <v>0</v>
      </c>
      <c r="H306" s="18"/>
      <c r="I306" s="18"/>
      <c r="J306" s="61" t="str">
        <f t="shared" si="253"/>
        <v>0</v>
      </c>
      <c r="K306" s="61" t="str">
        <f t="shared" si="254"/>
        <v>0</v>
      </c>
      <c r="L306" s="18"/>
      <c r="M306" s="18">
        <f t="shared" si="211"/>
        <v>0</v>
      </c>
      <c r="N306" s="18">
        <v>0.04</v>
      </c>
      <c r="O306" s="18"/>
      <c r="P306" s="61" t="str">
        <f t="shared" si="227"/>
        <v>0</v>
      </c>
      <c r="Q306" s="61">
        <f t="shared" si="228"/>
        <v>-0.04</v>
      </c>
      <c r="R306" s="20">
        <v>0.26</v>
      </c>
      <c r="S306" s="20">
        <f t="shared" si="212"/>
        <v>889.61860000000001</v>
      </c>
      <c r="T306" s="24">
        <v>855.4</v>
      </c>
      <c r="U306" s="24"/>
      <c r="V306" s="61">
        <f t="shared" si="229"/>
        <v>34.218600000000038</v>
      </c>
      <c r="W306" s="61" t="str">
        <f t="shared" si="230"/>
        <v>0</v>
      </c>
      <c r="X306" s="54"/>
      <c r="Y306" s="20">
        <f t="shared" si="214"/>
        <v>0</v>
      </c>
      <c r="Z306" s="20"/>
      <c r="AA306" s="20"/>
      <c r="AB306" s="61" t="str">
        <f t="shared" si="231"/>
        <v>0</v>
      </c>
      <c r="AC306" s="61" t="str">
        <f t="shared" si="232"/>
        <v>0</v>
      </c>
      <c r="AD306" s="20">
        <v>0.15</v>
      </c>
      <c r="AE306" s="20">
        <f t="shared" si="215"/>
        <v>513.24149999999997</v>
      </c>
      <c r="AF306" s="24">
        <v>958.05</v>
      </c>
      <c r="AG306" s="24"/>
      <c r="AH306" s="61" t="str">
        <f t="shared" si="233"/>
        <v>0</v>
      </c>
      <c r="AI306" s="61">
        <f t="shared" si="234"/>
        <v>-444.80849999999998</v>
      </c>
      <c r="AJ306" s="20">
        <v>0.01</v>
      </c>
      <c r="AK306" s="20">
        <f t="shared" si="217"/>
        <v>34.216100000000004</v>
      </c>
      <c r="AL306" s="24">
        <v>0</v>
      </c>
      <c r="AM306" s="20"/>
      <c r="AN306" s="61">
        <f t="shared" si="235"/>
        <v>34.216100000000004</v>
      </c>
      <c r="AO306" s="61" t="str">
        <f t="shared" si="236"/>
        <v>0</v>
      </c>
      <c r="AP306" s="20">
        <v>0.02</v>
      </c>
      <c r="AQ306" s="20">
        <f t="shared" si="218"/>
        <v>68.432200000000009</v>
      </c>
      <c r="AR306" s="20"/>
      <c r="AS306" s="20"/>
      <c r="AT306" s="61">
        <f t="shared" si="237"/>
        <v>68.432200000000009</v>
      </c>
      <c r="AU306" s="61" t="str">
        <f t="shared" si="238"/>
        <v>0</v>
      </c>
      <c r="AV306" s="20">
        <v>0.01</v>
      </c>
      <c r="AW306" s="20">
        <f t="shared" si="219"/>
        <v>34.216100000000004</v>
      </c>
      <c r="AX306" s="24">
        <v>34.22</v>
      </c>
      <c r="AY306" s="24"/>
      <c r="AZ306" s="61" t="str">
        <f t="shared" si="221"/>
        <v>0</v>
      </c>
      <c r="BA306" s="61">
        <f t="shared" si="222"/>
        <v>-3.8999999999944635E-3</v>
      </c>
      <c r="BB306" s="20">
        <v>0.18</v>
      </c>
      <c r="BC306" s="20">
        <f t="shared" si="223"/>
        <v>615.88980000000004</v>
      </c>
      <c r="BD306" s="20">
        <v>712.32</v>
      </c>
      <c r="BE306" s="20"/>
      <c r="BF306" s="61" t="str">
        <f t="shared" si="239"/>
        <v>0</v>
      </c>
      <c r="BG306" s="61">
        <f t="shared" si="240"/>
        <v>-96.430200000000013</v>
      </c>
      <c r="BH306" s="20"/>
      <c r="BI306" s="20"/>
      <c r="BJ306" s="20">
        <v>0</v>
      </c>
      <c r="BK306" s="20"/>
      <c r="BL306" s="61" t="str">
        <f t="shared" si="241"/>
        <v>0</v>
      </c>
      <c r="BM306" s="61" t="str">
        <f t="shared" si="242"/>
        <v>0</v>
      </c>
      <c r="BN306" s="20">
        <v>1.18</v>
      </c>
      <c r="BO306" s="20">
        <f t="shared" si="224"/>
        <v>4037.4998000000001</v>
      </c>
      <c r="BP306" s="20">
        <f t="shared" si="243"/>
        <v>-96.430200000000013</v>
      </c>
      <c r="BQ306" s="20">
        <f t="shared" si="244"/>
        <v>3941.0695999999998</v>
      </c>
      <c r="BR306" s="20"/>
      <c r="BS306" s="20">
        <f t="shared" si="245"/>
        <v>3941.0695999999998</v>
      </c>
      <c r="BT306" s="61">
        <f t="shared" si="250"/>
        <v>0</v>
      </c>
      <c r="BU306" s="61">
        <f t="shared" si="251"/>
        <v>3941.0695999999998</v>
      </c>
      <c r="BV306" s="61" t="str">
        <f t="shared" si="252"/>
        <v>0</v>
      </c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61" t="str">
        <f t="shared" si="246"/>
        <v>0</v>
      </c>
      <c r="CL306" s="61" t="str">
        <f t="shared" si="247"/>
        <v>0</v>
      </c>
      <c r="CM306" s="20"/>
      <c r="CN306" s="20"/>
      <c r="CO306" s="20"/>
      <c r="CP306" s="20"/>
      <c r="CQ306" s="61" t="str">
        <f t="shared" si="248"/>
        <v>0</v>
      </c>
      <c r="CR306" s="24">
        <f t="shared" si="256"/>
        <v>1.81</v>
      </c>
      <c r="CS306" s="24">
        <v>2.31</v>
      </c>
      <c r="CT306" s="71">
        <f t="shared" si="257"/>
        <v>27.624309392265189</v>
      </c>
    </row>
    <row r="307" spans="1:98" x14ac:dyDescent="0.2">
      <c r="A307" s="14">
        <v>40</v>
      </c>
      <c r="B307" s="15" t="s">
        <v>306</v>
      </c>
      <c r="C307" s="16">
        <v>5</v>
      </c>
      <c r="D307" s="21">
        <v>3370.86</v>
      </c>
      <c r="E307" s="21"/>
      <c r="F307" s="18">
        <v>0.03</v>
      </c>
      <c r="G307" s="18">
        <f>F307*D307</f>
        <v>101.1258</v>
      </c>
      <c r="H307" s="18"/>
      <c r="I307" s="18"/>
      <c r="J307" s="61">
        <f t="shared" si="253"/>
        <v>101.1258</v>
      </c>
      <c r="K307" s="61" t="str">
        <f t="shared" si="254"/>
        <v>0</v>
      </c>
      <c r="L307" s="18">
        <v>0.04</v>
      </c>
      <c r="M307" s="18">
        <f t="shared" si="211"/>
        <v>134.83440000000002</v>
      </c>
      <c r="N307" s="18">
        <v>0.03</v>
      </c>
      <c r="O307" s="18"/>
      <c r="P307" s="61">
        <f t="shared" si="227"/>
        <v>134.80440000000002</v>
      </c>
      <c r="Q307" s="61" t="str">
        <f t="shared" si="228"/>
        <v>0</v>
      </c>
      <c r="R307" s="20">
        <v>0.53</v>
      </c>
      <c r="S307" s="20">
        <f t="shared" si="212"/>
        <v>1786.5558000000001</v>
      </c>
      <c r="T307" s="24" t="e">
        <f>ROUND(S307*$T$427,5)</f>
        <v>#REF!</v>
      </c>
      <c r="U307" s="24"/>
      <c r="V307" s="61" t="e">
        <f t="shared" si="229"/>
        <v>#REF!</v>
      </c>
      <c r="W307" s="61" t="e">
        <f t="shared" si="230"/>
        <v>#REF!</v>
      </c>
      <c r="X307" s="54"/>
      <c r="Y307" s="20">
        <f t="shared" si="214"/>
        <v>0</v>
      </c>
      <c r="Z307" s="20"/>
      <c r="AA307" s="20"/>
      <c r="AB307" s="61" t="str">
        <f t="shared" si="231"/>
        <v>0</v>
      </c>
      <c r="AC307" s="61" t="str">
        <f t="shared" si="232"/>
        <v>0</v>
      </c>
      <c r="AD307" s="20">
        <v>0.36</v>
      </c>
      <c r="AE307" s="20">
        <f t="shared" si="215"/>
        <v>1213.5096000000001</v>
      </c>
      <c r="AF307" s="24" t="e">
        <f>ROUND(AE307*$AF$427,5)</f>
        <v>#REF!</v>
      </c>
      <c r="AG307" s="24"/>
      <c r="AH307" s="61" t="e">
        <f t="shared" si="233"/>
        <v>#REF!</v>
      </c>
      <c r="AI307" s="61" t="e">
        <f t="shared" si="234"/>
        <v>#REF!</v>
      </c>
      <c r="AJ307" s="20">
        <v>0.06</v>
      </c>
      <c r="AK307" s="20">
        <f t="shared" si="217"/>
        <v>202.2516</v>
      </c>
      <c r="AL307" s="24">
        <v>0</v>
      </c>
      <c r="AM307" s="20"/>
      <c r="AN307" s="61">
        <f t="shared" si="235"/>
        <v>202.2516</v>
      </c>
      <c r="AO307" s="61" t="str">
        <f t="shared" si="236"/>
        <v>0</v>
      </c>
      <c r="AP307" s="20">
        <v>0.02</v>
      </c>
      <c r="AQ307" s="20">
        <f t="shared" si="218"/>
        <v>67.417200000000008</v>
      </c>
      <c r="AR307" s="20"/>
      <c r="AS307" s="20"/>
      <c r="AT307" s="61">
        <f t="shared" si="237"/>
        <v>67.417200000000008</v>
      </c>
      <c r="AU307" s="61" t="str">
        <f t="shared" si="238"/>
        <v>0</v>
      </c>
      <c r="AV307" s="20">
        <v>0.04</v>
      </c>
      <c r="AW307" s="20">
        <f t="shared" si="219"/>
        <v>134.83440000000002</v>
      </c>
      <c r="AX307" s="24" t="e">
        <f>ROUND(AW307*$AX$427,5)</f>
        <v>#REF!</v>
      </c>
      <c r="AY307" s="24"/>
      <c r="AZ307" s="61" t="e">
        <f t="shared" si="221"/>
        <v>#REF!</v>
      </c>
      <c r="BA307" s="61" t="e">
        <f t="shared" si="222"/>
        <v>#REF!</v>
      </c>
      <c r="BB307" s="20">
        <v>0.18</v>
      </c>
      <c r="BC307" s="20">
        <f t="shared" si="223"/>
        <v>606.75480000000005</v>
      </c>
      <c r="BD307" s="20">
        <v>910.56</v>
      </c>
      <c r="BE307" s="20"/>
      <c r="BF307" s="61" t="str">
        <f t="shared" si="239"/>
        <v>0</v>
      </c>
      <c r="BG307" s="61">
        <f t="shared" si="240"/>
        <v>-303.8051999999999</v>
      </c>
      <c r="BH307" s="20"/>
      <c r="BI307" s="20"/>
      <c r="BJ307" s="20">
        <v>0</v>
      </c>
      <c r="BK307" s="20"/>
      <c r="BL307" s="61" t="str">
        <f t="shared" si="241"/>
        <v>0</v>
      </c>
      <c r="BM307" s="61" t="str">
        <f t="shared" si="242"/>
        <v>0</v>
      </c>
      <c r="BN307" s="20">
        <v>0.92</v>
      </c>
      <c r="BO307" s="20">
        <f t="shared" si="224"/>
        <v>3101.1912000000002</v>
      </c>
      <c r="BP307" s="20">
        <f t="shared" si="243"/>
        <v>-303.8051999999999</v>
      </c>
      <c r="BQ307" s="20">
        <f t="shared" si="244"/>
        <v>2797.3860000000004</v>
      </c>
      <c r="BR307" s="20"/>
      <c r="BS307" s="20">
        <f t="shared" si="245"/>
        <v>2797.3860000000004</v>
      </c>
      <c r="BT307" s="61">
        <f t="shared" si="250"/>
        <v>0</v>
      </c>
      <c r="BU307" s="61">
        <f t="shared" si="251"/>
        <v>2797.3860000000004</v>
      </c>
      <c r="BV307" s="61" t="str">
        <f t="shared" si="252"/>
        <v>0</v>
      </c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61" t="str">
        <f t="shared" si="246"/>
        <v>0</v>
      </c>
      <c r="CL307" s="61" t="str">
        <f t="shared" si="247"/>
        <v>0</v>
      </c>
      <c r="CM307" s="20"/>
      <c r="CN307" s="20"/>
      <c r="CO307" s="20"/>
      <c r="CP307" s="20"/>
      <c r="CQ307" s="61" t="str">
        <f t="shared" si="248"/>
        <v>0</v>
      </c>
      <c r="CR307" s="24">
        <f t="shared" si="256"/>
        <v>2.1800000000000002</v>
      </c>
      <c r="CS307" s="24">
        <v>3.41</v>
      </c>
      <c r="CT307" s="71">
        <f t="shared" si="257"/>
        <v>56.422018348623851</v>
      </c>
    </row>
    <row r="308" spans="1:98" ht="25.5" x14ac:dyDescent="0.2">
      <c r="A308" s="14">
        <v>41</v>
      </c>
      <c r="B308" s="15" t="s">
        <v>307</v>
      </c>
      <c r="C308" s="16">
        <v>5</v>
      </c>
      <c r="D308" s="63">
        <v>2911.7</v>
      </c>
      <c r="E308" s="21"/>
      <c r="F308" s="18"/>
      <c r="G308" s="18">
        <f>F308*D308</f>
        <v>0</v>
      </c>
      <c r="H308" s="18"/>
      <c r="I308" s="18"/>
      <c r="J308" s="61" t="str">
        <f t="shared" si="253"/>
        <v>0</v>
      </c>
      <c r="K308" s="61" t="str">
        <f t="shared" si="254"/>
        <v>0</v>
      </c>
      <c r="L308" s="18"/>
      <c r="M308" s="18">
        <f t="shared" si="211"/>
        <v>0</v>
      </c>
      <c r="N308" s="18">
        <v>0.01</v>
      </c>
      <c r="O308" s="18"/>
      <c r="P308" s="61" t="str">
        <f t="shared" si="227"/>
        <v>0</v>
      </c>
      <c r="Q308" s="61">
        <f t="shared" si="228"/>
        <v>-0.01</v>
      </c>
      <c r="R308" s="20">
        <v>0.09</v>
      </c>
      <c r="S308" s="20">
        <f t="shared" si="212"/>
        <v>262.053</v>
      </c>
      <c r="T308" s="24">
        <v>494.99</v>
      </c>
      <c r="U308" s="24"/>
      <c r="V308" s="61" t="str">
        <f t="shared" si="229"/>
        <v>0</v>
      </c>
      <c r="W308" s="61">
        <f t="shared" si="230"/>
        <v>-232.93700000000001</v>
      </c>
      <c r="X308" s="54"/>
      <c r="Y308" s="20">
        <f t="shared" si="214"/>
        <v>0</v>
      </c>
      <c r="Z308" s="20"/>
      <c r="AA308" s="20"/>
      <c r="AB308" s="61" t="str">
        <f t="shared" si="231"/>
        <v>0</v>
      </c>
      <c r="AC308" s="61" t="str">
        <f t="shared" si="232"/>
        <v>0</v>
      </c>
      <c r="AD308" s="20">
        <v>0.13</v>
      </c>
      <c r="AE308" s="24">
        <f t="shared" si="215"/>
        <v>378.52100000000002</v>
      </c>
      <c r="AF308" s="24">
        <v>931.74</v>
      </c>
      <c r="AG308" s="24"/>
      <c r="AH308" s="61" t="str">
        <f t="shared" si="233"/>
        <v>0</v>
      </c>
      <c r="AI308" s="61">
        <f t="shared" si="234"/>
        <v>-553.21900000000005</v>
      </c>
      <c r="AJ308" s="20">
        <v>0.01</v>
      </c>
      <c r="AK308" s="20">
        <f t="shared" si="217"/>
        <v>29.116999999999997</v>
      </c>
      <c r="AL308" s="24">
        <v>0</v>
      </c>
      <c r="AM308" s="20"/>
      <c r="AN308" s="61">
        <f t="shared" si="235"/>
        <v>29.116999999999997</v>
      </c>
      <c r="AO308" s="61" t="str">
        <f t="shared" si="236"/>
        <v>0</v>
      </c>
      <c r="AP308" s="20">
        <v>0.01</v>
      </c>
      <c r="AQ308" s="20">
        <f t="shared" si="218"/>
        <v>29.116999999999997</v>
      </c>
      <c r="AR308" s="20"/>
      <c r="AS308" s="20"/>
      <c r="AT308" s="61">
        <f t="shared" si="237"/>
        <v>29.116999999999997</v>
      </c>
      <c r="AU308" s="61" t="str">
        <f t="shared" si="238"/>
        <v>0</v>
      </c>
      <c r="AV308" s="20">
        <v>0.01</v>
      </c>
      <c r="AW308" s="24">
        <f t="shared" si="219"/>
        <v>29.116999999999997</v>
      </c>
      <c r="AX308" s="24">
        <v>29.12</v>
      </c>
      <c r="AY308" s="24"/>
      <c r="AZ308" s="61" t="str">
        <f t="shared" si="221"/>
        <v>0</v>
      </c>
      <c r="BA308" s="61">
        <f t="shared" si="222"/>
        <v>-3.0000000000036664E-3</v>
      </c>
      <c r="BB308" s="20">
        <v>0.34</v>
      </c>
      <c r="BC308" s="24">
        <f t="shared" si="223"/>
        <v>989.97800000000007</v>
      </c>
      <c r="BD308" s="20">
        <v>979.44</v>
      </c>
      <c r="BE308" s="20"/>
      <c r="BF308" s="24">
        <f t="shared" si="239"/>
        <v>10.538000000000011</v>
      </c>
      <c r="BG308" s="24" t="str">
        <f t="shared" si="240"/>
        <v>0</v>
      </c>
      <c r="BH308" s="20"/>
      <c r="BI308" s="20"/>
      <c r="BJ308" s="20">
        <v>0</v>
      </c>
      <c r="BK308" s="20"/>
      <c r="BL308" s="61" t="str">
        <f t="shared" si="241"/>
        <v>0</v>
      </c>
      <c r="BM308" s="61" t="str">
        <f t="shared" si="242"/>
        <v>0</v>
      </c>
      <c r="BN308" s="20">
        <v>1.29</v>
      </c>
      <c r="BO308" s="20">
        <f t="shared" si="224"/>
        <v>3756.0929999999998</v>
      </c>
      <c r="BP308" s="20">
        <f t="shared" si="243"/>
        <v>10.538000000000011</v>
      </c>
      <c r="BQ308" s="20">
        <f t="shared" si="244"/>
        <v>3766.6309999999999</v>
      </c>
      <c r="BR308" s="20"/>
      <c r="BS308" s="20">
        <f t="shared" si="245"/>
        <v>3766.6309999999999</v>
      </c>
      <c r="BT308" s="61">
        <f t="shared" si="250"/>
        <v>0</v>
      </c>
      <c r="BU308" s="61">
        <f t="shared" si="251"/>
        <v>3766.6309999999999</v>
      </c>
      <c r="BV308" s="61" t="str">
        <f t="shared" si="252"/>
        <v>0</v>
      </c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61" t="str">
        <f t="shared" si="246"/>
        <v>0</v>
      </c>
      <c r="CL308" s="61" t="str">
        <f t="shared" si="247"/>
        <v>0</v>
      </c>
      <c r="CM308" s="20"/>
      <c r="CN308" s="20"/>
      <c r="CO308" s="20"/>
      <c r="CP308" s="20"/>
      <c r="CQ308" s="61" t="str">
        <f t="shared" si="248"/>
        <v>0</v>
      </c>
      <c r="CR308" s="24">
        <f t="shared" si="256"/>
        <v>1.8800000000000001</v>
      </c>
      <c r="CS308" s="24">
        <v>2.6</v>
      </c>
      <c r="CT308" s="71">
        <f t="shared" si="257"/>
        <v>38.297872340425528</v>
      </c>
    </row>
    <row r="309" spans="1:98" ht="24.75" customHeight="1" x14ac:dyDescent="0.2">
      <c r="A309" s="14">
        <v>42</v>
      </c>
      <c r="B309" s="15" t="s">
        <v>308</v>
      </c>
      <c r="C309" s="16">
        <v>5</v>
      </c>
      <c r="D309" s="21">
        <v>2860.31</v>
      </c>
      <c r="E309" s="21"/>
      <c r="F309" s="18">
        <v>0.03</v>
      </c>
      <c r="G309" s="18">
        <f t="shared" ref="G309:G344" si="258">F309*D309</f>
        <v>85.809299999999993</v>
      </c>
      <c r="H309" s="18"/>
      <c r="I309" s="18"/>
      <c r="J309" s="61">
        <f t="shared" si="253"/>
        <v>85.809299999999993</v>
      </c>
      <c r="K309" s="61" t="str">
        <f t="shared" si="254"/>
        <v>0</v>
      </c>
      <c r="L309" s="18">
        <v>0.04</v>
      </c>
      <c r="M309" s="18">
        <f t="shared" si="211"/>
        <v>114.41240000000001</v>
      </c>
      <c r="N309" s="18">
        <v>0.03</v>
      </c>
      <c r="O309" s="18"/>
      <c r="P309" s="61">
        <f t="shared" si="227"/>
        <v>114.3824</v>
      </c>
      <c r="Q309" s="61" t="str">
        <f t="shared" si="228"/>
        <v>0</v>
      </c>
      <c r="R309" s="20">
        <v>0.56999999999999995</v>
      </c>
      <c r="S309" s="20">
        <f t="shared" si="212"/>
        <v>1630.3766999999998</v>
      </c>
      <c r="T309" s="24" t="e">
        <f t="shared" ref="T309:T344" si="259">ROUND(S309*$T$427,5)</f>
        <v>#REF!</v>
      </c>
      <c r="U309" s="24"/>
      <c r="V309" s="61" t="e">
        <f t="shared" si="229"/>
        <v>#REF!</v>
      </c>
      <c r="W309" s="61" t="e">
        <f t="shared" si="230"/>
        <v>#REF!</v>
      </c>
      <c r="X309" s="54">
        <v>0.01</v>
      </c>
      <c r="Y309" s="20">
        <f t="shared" si="214"/>
        <v>28.603100000000001</v>
      </c>
      <c r="Z309" s="20">
        <f>Y309*6</f>
        <v>171.61860000000001</v>
      </c>
      <c r="AA309" s="20"/>
      <c r="AB309" s="61" t="str">
        <f t="shared" si="231"/>
        <v>0</v>
      </c>
      <c r="AC309" s="61">
        <f t="shared" si="232"/>
        <v>-143.0155</v>
      </c>
      <c r="AD309" s="20">
        <v>0.28999999999999998</v>
      </c>
      <c r="AE309" s="24">
        <f t="shared" si="215"/>
        <v>829.48989999999992</v>
      </c>
      <c r="AF309" s="24" t="e">
        <f t="shared" ref="AF309:AF344" si="260">ROUND(AE309*$AF$427,5)</f>
        <v>#REF!</v>
      </c>
      <c r="AG309" s="24"/>
      <c r="AH309" s="61" t="e">
        <f t="shared" si="233"/>
        <v>#REF!</v>
      </c>
      <c r="AI309" s="61" t="e">
        <f t="shared" si="234"/>
        <v>#REF!</v>
      </c>
      <c r="AJ309" s="20">
        <v>7.0000000000000007E-2</v>
      </c>
      <c r="AK309" s="20">
        <f t="shared" si="217"/>
        <v>200.22170000000003</v>
      </c>
      <c r="AL309" s="24">
        <v>0</v>
      </c>
      <c r="AM309" s="20"/>
      <c r="AN309" s="61">
        <f t="shared" si="235"/>
        <v>200.22170000000003</v>
      </c>
      <c r="AO309" s="61" t="str">
        <f t="shared" si="236"/>
        <v>0</v>
      </c>
      <c r="AP309" s="20">
        <v>0.01</v>
      </c>
      <c r="AQ309" s="20">
        <f t="shared" si="218"/>
        <v>28.603100000000001</v>
      </c>
      <c r="AR309" s="20"/>
      <c r="AS309" s="20"/>
      <c r="AT309" s="61">
        <f t="shared" si="237"/>
        <v>28.603100000000001</v>
      </c>
      <c r="AU309" s="61" t="str">
        <f t="shared" si="238"/>
        <v>0</v>
      </c>
      <c r="AV309" s="20">
        <v>0.03</v>
      </c>
      <c r="AW309" s="20">
        <f t="shared" si="219"/>
        <v>85.809299999999993</v>
      </c>
      <c r="AX309" s="24" t="e">
        <f t="shared" ref="AX309:AX344" si="261">ROUND(AW309*$AX$427,5)</f>
        <v>#REF!</v>
      </c>
      <c r="AY309" s="24"/>
      <c r="AZ309" s="61" t="e">
        <f t="shared" si="221"/>
        <v>#REF!</v>
      </c>
      <c r="BA309" s="61" t="e">
        <f t="shared" si="222"/>
        <v>#REF!</v>
      </c>
      <c r="BB309" s="20">
        <v>0.1</v>
      </c>
      <c r="BC309" s="20">
        <f t="shared" si="223"/>
        <v>286.03100000000001</v>
      </c>
      <c r="BD309" s="20">
        <v>630</v>
      </c>
      <c r="BE309" s="20"/>
      <c r="BF309" s="61" t="str">
        <f t="shared" si="239"/>
        <v>0</v>
      </c>
      <c r="BG309" s="61">
        <f t="shared" si="240"/>
        <v>-343.96899999999999</v>
      </c>
      <c r="BH309" s="20"/>
      <c r="BI309" s="20"/>
      <c r="BJ309" s="20">
        <v>0</v>
      </c>
      <c r="BK309" s="20"/>
      <c r="BL309" s="61" t="str">
        <f t="shared" si="241"/>
        <v>0</v>
      </c>
      <c r="BM309" s="61" t="str">
        <f t="shared" si="242"/>
        <v>0</v>
      </c>
      <c r="BN309" s="20">
        <v>0.96</v>
      </c>
      <c r="BO309" s="20">
        <f t="shared" si="224"/>
        <v>2745.8975999999998</v>
      </c>
      <c r="BP309" s="20">
        <f t="shared" si="243"/>
        <v>-343.96899999999999</v>
      </c>
      <c r="BQ309" s="20">
        <f t="shared" si="244"/>
        <v>2401.9285999999997</v>
      </c>
      <c r="BR309" s="20"/>
      <c r="BS309" s="20">
        <f t="shared" si="245"/>
        <v>2401.9285999999997</v>
      </c>
      <c r="BT309" s="61">
        <f t="shared" si="250"/>
        <v>0</v>
      </c>
      <c r="BU309" s="61">
        <f t="shared" si="251"/>
        <v>2401.9285999999997</v>
      </c>
      <c r="BV309" s="61" t="str">
        <f t="shared" si="252"/>
        <v>0</v>
      </c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61" t="str">
        <f t="shared" si="246"/>
        <v>0</v>
      </c>
      <c r="CL309" s="61" t="str">
        <f t="shared" si="247"/>
        <v>0</v>
      </c>
      <c r="CM309" s="20"/>
      <c r="CN309" s="20"/>
      <c r="CO309" s="20"/>
      <c r="CP309" s="20"/>
      <c r="CQ309" s="61" t="str">
        <f t="shared" si="248"/>
        <v>0</v>
      </c>
      <c r="CR309" s="24">
        <f t="shared" si="256"/>
        <v>2.1100000000000003</v>
      </c>
      <c r="CS309" s="24">
        <v>2.71</v>
      </c>
      <c r="CT309" s="71">
        <f t="shared" si="257"/>
        <v>28.436018957345965</v>
      </c>
    </row>
    <row r="310" spans="1:98" x14ac:dyDescent="0.2">
      <c r="A310" s="14">
        <v>43</v>
      </c>
      <c r="B310" s="15" t="s">
        <v>309</v>
      </c>
      <c r="C310" s="16">
        <v>5</v>
      </c>
      <c r="D310" s="21">
        <v>2504.7800000000002</v>
      </c>
      <c r="E310" s="21"/>
      <c r="F310" s="18">
        <v>0.03</v>
      </c>
      <c r="G310" s="18">
        <f t="shared" si="258"/>
        <v>75.1434</v>
      </c>
      <c r="H310" s="18"/>
      <c r="I310" s="18"/>
      <c r="J310" s="61">
        <f t="shared" si="253"/>
        <v>75.1434</v>
      </c>
      <c r="K310" s="61" t="str">
        <f t="shared" si="254"/>
        <v>0</v>
      </c>
      <c r="L310" s="18">
        <v>0.03</v>
      </c>
      <c r="M310" s="18">
        <f t="shared" si="211"/>
        <v>75.1434</v>
      </c>
      <c r="N310" s="18">
        <v>0.06</v>
      </c>
      <c r="O310" s="18"/>
      <c r="P310" s="61">
        <f t="shared" si="227"/>
        <v>75.083399999999997</v>
      </c>
      <c r="Q310" s="61" t="str">
        <f t="shared" si="228"/>
        <v>0</v>
      </c>
      <c r="R310" s="20">
        <v>0.42</v>
      </c>
      <c r="S310" s="20">
        <f t="shared" si="212"/>
        <v>1052.0076000000001</v>
      </c>
      <c r="T310" s="24" t="e">
        <f t="shared" si="259"/>
        <v>#REF!</v>
      </c>
      <c r="U310" s="24"/>
      <c r="V310" s="61" t="e">
        <f t="shared" si="229"/>
        <v>#REF!</v>
      </c>
      <c r="W310" s="61" t="e">
        <f t="shared" si="230"/>
        <v>#REF!</v>
      </c>
      <c r="X310" s="54">
        <v>0.01</v>
      </c>
      <c r="Y310" s="20">
        <f t="shared" si="214"/>
        <v>25.047800000000002</v>
      </c>
      <c r="Z310" s="20">
        <f t="shared" ref="Z310:Z311" si="262">Y310*6</f>
        <v>150.28680000000003</v>
      </c>
      <c r="AA310" s="20"/>
      <c r="AB310" s="61" t="str">
        <f t="shared" si="231"/>
        <v>0</v>
      </c>
      <c r="AC310" s="61">
        <f t="shared" si="232"/>
        <v>-125.23900000000003</v>
      </c>
      <c r="AD310" s="20">
        <v>0.32</v>
      </c>
      <c r="AE310" s="20">
        <f t="shared" si="215"/>
        <v>801.52960000000007</v>
      </c>
      <c r="AF310" s="24" t="e">
        <f t="shared" si="260"/>
        <v>#REF!</v>
      </c>
      <c r="AG310" s="24"/>
      <c r="AH310" s="61" t="e">
        <f t="shared" si="233"/>
        <v>#REF!</v>
      </c>
      <c r="AI310" s="61" t="e">
        <f t="shared" si="234"/>
        <v>#REF!</v>
      </c>
      <c r="AJ310" s="20">
        <v>0.04</v>
      </c>
      <c r="AK310" s="20">
        <f t="shared" si="217"/>
        <v>100.19120000000001</v>
      </c>
      <c r="AL310" s="24">
        <v>0</v>
      </c>
      <c r="AM310" s="20"/>
      <c r="AN310" s="61">
        <f t="shared" si="235"/>
        <v>100.19120000000001</v>
      </c>
      <c r="AO310" s="61" t="str">
        <f t="shared" si="236"/>
        <v>0</v>
      </c>
      <c r="AP310" s="20">
        <v>0.02</v>
      </c>
      <c r="AQ310" s="20">
        <f t="shared" si="218"/>
        <v>50.095600000000005</v>
      </c>
      <c r="AR310" s="20"/>
      <c r="AS310" s="20"/>
      <c r="AT310" s="61">
        <f t="shared" si="237"/>
        <v>50.095600000000005</v>
      </c>
      <c r="AU310" s="61" t="str">
        <f t="shared" si="238"/>
        <v>0</v>
      </c>
      <c r="AV310" s="20">
        <v>0.03</v>
      </c>
      <c r="AW310" s="20">
        <f t="shared" si="219"/>
        <v>75.1434</v>
      </c>
      <c r="AX310" s="24" t="e">
        <f t="shared" si="261"/>
        <v>#REF!</v>
      </c>
      <c r="AY310" s="24"/>
      <c r="AZ310" s="61" t="e">
        <f t="shared" si="221"/>
        <v>#REF!</v>
      </c>
      <c r="BA310" s="61" t="e">
        <f t="shared" si="222"/>
        <v>#REF!</v>
      </c>
      <c r="BB310" s="20">
        <v>0.16</v>
      </c>
      <c r="BC310" s="20">
        <f t="shared" si="223"/>
        <v>400.76480000000004</v>
      </c>
      <c r="BD310" s="20">
        <v>672</v>
      </c>
      <c r="BE310" s="20"/>
      <c r="BF310" s="61" t="str">
        <f t="shared" si="239"/>
        <v>0</v>
      </c>
      <c r="BG310" s="61">
        <f t="shared" si="240"/>
        <v>-271.23519999999996</v>
      </c>
      <c r="BH310" s="20"/>
      <c r="BI310" s="20"/>
      <c r="BJ310" s="20">
        <v>0</v>
      </c>
      <c r="BK310" s="20"/>
      <c r="BL310" s="61" t="str">
        <f t="shared" si="241"/>
        <v>0</v>
      </c>
      <c r="BM310" s="61" t="str">
        <f t="shared" si="242"/>
        <v>0</v>
      </c>
      <c r="BN310" s="20">
        <v>0.89</v>
      </c>
      <c r="BO310" s="20">
        <f t="shared" si="224"/>
        <v>2229.2542000000003</v>
      </c>
      <c r="BP310" s="20">
        <f t="shared" si="243"/>
        <v>-271.23519999999996</v>
      </c>
      <c r="BQ310" s="20">
        <f t="shared" si="244"/>
        <v>1958.0190000000002</v>
      </c>
      <c r="BR310" s="20"/>
      <c r="BS310" s="20">
        <f t="shared" si="245"/>
        <v>1958.0190000000002</v>
      </c>
      <c r="BT310" s="61">
        <f t="shared" si="250"/>
        <v>0</v>
      </c>
      <c r="BU310" s="61">
        <f t="shared" si="251"/>
        <v>1958.0190000000002</v>
      </c>
      <c r="BV310" s="61" t="str">
        <f t="shared" si="252"/>
        <v>0</v>
      </c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61" t="str">
        <f t="shared" si="246"/>
        <v>0</v>
      </c>
      <c r="CL310" s="61" t="str">
        <f t="shared" si="247"/>
        <v>0</v>
      </c>
      <c r="CM310" s="20"/>
      <c r="CN310" s="20"/>
      <c r="CO310" s="20"/>
      <c r="CP310" s="20"/>
      <c r="CQ310" s="61" t="str">
        <f t="shared" si="248"/>
        <v>0</v>
      </c>
      <c r="CR310" s="24">
        <f t="shared" si="256"/>
        <v>1.9500000000000002</v>
      </c>
      <c r="CS310" s="24">
        <v>2.88</v>
      </c>
      <c r="CT310" s="71">
        <f t="shared" si="257"/>
        <v>47.692307692307679</v>
      </c>
    </row>
    <row r="311" spans="1:98" x14ac:dyDescent="0.2">
      <c r="A311" s="14">
        <v>44</v>
      </c>
      <c r="B311" s="15" t="s">
        <v>310</v>
      </c>
      <c r="C311" s="16">
        <v>5</v>
      </c>
      <c r="D311" s="21">
        <v>2702.53</v>
      </c>
      <c r="E311" s="21"/>
      <c r="F311" s="18">
        <v>0.01</v>
      </c>
      <c r="G311" s="18">
        <f t="shared" si="258"/>
        <v>27.025300000000001</v>
      </c>
      <c r="H311" s="18"/>
      <c r="I311" s="18"/>
      <c r="J311" s="61">
        <f t="shared" si="253"/>
        <v>27.025300000000001</v>
      </c>
      <c r="K311" s="61" t="str">
        <f t="shared" si="254"/>
        <v>0</v>
      </c>
      <c r="L311" s="18">
        <v>0.01</v>
      </c>
      <c r="M311" s="18">
        <f t="shared" si="211"/>
        <v>27.025300000000001</v>
      </c>
      <c r="N311" s="18">
        <v>0.04</v>
      </c>
      <c r="O311" s="18"/>
      <c r="P311" s="61">
        <f t="shared" si="227"/>
        <v>26.985300000000002</v>
      </c>
      <c r="Q311" s="61" t="str">
        <f t="shared" si="228"/>
        <v>0</v>
      </c>
      <c r="R311" s="20">
        <v>0.53</v>
      </c>
      <c r="S311" s="20">
        <f t="shared" si="212"/>
        <v>1432.3409000000001</v>
      </c>
      <c r="T311" s="24" t="e">
        <f t="shared" si="259"/>
        <v>#REF!</v>
      </c>
      <c r="U311" s="24"/>
      <c r="V311" s="61" t="e">
        <f t="shared" si="229"/>
        <v>#REF!</v>
      </c>
      <c r="W311" s="61" t="e">
        <f t="shared" si="230"/>
        <v>#REF!</v>
      </c>
      <c r="X311" s="54"/>
      <c r="Y311" s="20">
        <f t="shared" si="214"/>
        <v>0</v>
      </c>
      <c r="Z311" s="20">
        <f t="shared" si="262"/>
        <v>0</v>
      </c>
      <c r="AA311" s="20"/>
      <c r="AB311" s="61" t="str">
        <f t="shared" si="231"/>
        <v>0</v>
      </c>
      <c r="AC311" s="61" t="str">
        <f t="shared" si="232"/>
        <v>0</v>
      </c>
      <c r="AD311" s="20">
        <v>0.35</v>
      </c>
      <c r="AE311" s="20">
        <f t="shared" si="215"/>
        <v>945.88549999999998</v>
      </c>
      <c r="AF311" s="24" t="e">
        <f t="shared" si="260"/>
        <v>#REF!</v>
      </c>
      <c r="AG311" s="24"/>
      <c r="AH311" s="61" t="e">
        <f t="shared" si="233"/>
        <v>#REF!</v>
      </c>
      <c r="AI311" s="61" t="e">
        <f t="shared" si="234"/>
        <v>#REF!</v>
      </c>
      <c r="AJ311" s="20">
        <v>0.03</v>
      </c>
      <c r="AK311" s="20">
        <f t="shared" si="217"/>
        <v>81.075900000000004</v>
      </c>
      <c r="AL311" s="24">
        <v>0</v>
      </c>
      <c r="AM311" s="20"/>
      <c r="AN311" s="61">
        <f t="shared" si="235"/>
        <v>81.075900000000004</v>
      </c>
      <c r="AO311" s="61" t="str">
        <f t="shared" si="236"/>
        <v>0</v>
      </c>
      <c r="AP311" s="20">
        <v>0.01</v>
      </c>
      <c r="AQ311" s="20">
        <f t="shared" si="218"/>
        <v>27.025300000000001</v>
      </c>
      <c r="AR311" s="20"/>
      <c r="AS311" s="20"/>
      <c r="AT311" s="61">
        <f t="shared" si="237"/>
        <v>27.025300000000001</v>
      </c>
      <c r="AU311" s="61" t="str">
        <f t="shared" si="238"/>
        <v>0</v>
      </c>
      <c r="AV311" s="20">
        <v>0.04</v>
      </c>
      <c r="AW311" s="20">
        <f t="shared" si="219"/>
        <v>108.10120000000001</v>
      </c>
      <c r="AX311" s="24" t="e">
        <f t="shared" si="261"/>
        <v>#REF!</v>
      </c>
      <c r="AY311" s="24"/>
      <c r="AZ311" s="61" t="e">
        <f t="shared" si="221"/>
        <v>#REF!</v>
      </c>
      <c r="BA311" s="61" t="e">
        <f t="shared" si="222"/>
        <v>#REF!</v>
      </c>
      <c r="BB311" s="20">
        <v>0.13</v>
      </c>
      <c r="BC311" s="20">
        <f t="shared" si="223"/>
        <v>351.32890000000003</v>
      </c>
      <c r="BD311" s="20">
        <v>631.67999999999995</v>
      </c>
      <c r="BE311" s="20"/>
      <c r="BF311" s="61" t="str">
        <f t="shared" si="239"/>
        <v>0</v>
      </c>
      <c r="BG311" s="61">
        <f t="shared" si="240"/>
        <v>-280.35109999999992</v>
      </c>
      <c r="BH311" s="20"/>
      <c r="BI311" s="20"/>
      <c r="BJ311" s="20">
        <v>0</v>
      </c>
      <c r="BK311" s="20"/>
      <c r="BL311" s="61" t="str">
        <f t="shared" si="241"/>
        <v>0</v>
      </c>
      <c r="BM311" s="61" t="str">
        <f t="shared" si="242"/>
        <v>0</v>
      </c>
      <c r="BN311" s="20">
        <v>0.88</v>
      </c>
      <c r="BO311" s="20">
        <f t="shared" si="224"/>
        <v>2378.2264</v>
      </c>
      <c r="BP311" s="20">
        <f t="shared" si="243"/>
        <v>-280.35109999999992</v>
      </c>
      <c r="BQ311" s="20">
        <f t="shared" si="244"/>
        <v>2097.8753000000002</v>
      </c>
      <c r="BR311" s="20"/>
      <c r="BS311" s="20">
        <f t="shared" si="245"/>
        <v>2097.8753000000002</v>
      </c>
      <c r="BT311" s="61">
        <f t="shared" si="250"/>
        <v>13413.907999999999</v>
      </c>
      <c r="BU311" s="61" t="str">
        <f t="shared" si="251"/>
        <v>0</v>
      </c>
      <c r="BV311" s="61">
        <f t="shared" si="252"/>
        <v>-11316.0327</v>
      </c>
      <c r="BW311" s="20"/>
      <c r="BX311" s="20"/>
      <c r="BY311" s="20"/>
      <c r="BZ311" s="20">
        <v>1440.44</v>
      </c>
      <c r="CA311" s="20"/>
      <c r="CB311" s="20"/>
      <c r="CC311" s="20"/>
      <c r="CD311" s="20">
        <f>9977.89*1.2</f>
        <v>11973.467999999999</v>
      </c>
      <c r="CE311" s="20"/>
      <c r="CF311" s="20"/>
      <c r="CG311" s="20"/>
      <c r="CH311" s="20"/>
      <c r="CI311" s="20"/>
      <c r="CJ311" s="20"/>
      <c r="CK311" s="61" t="str">
        <f t="shared" si="246"/>
        <v>0</v>
      </c>
      <c r="CL311" s="61" t="str">
        <f t="shared" si="247"/>
        <v>0</v>
      </c>
      <c r="CM311" s="20"/>
      <c r="CN311" s="20"/>
      <c r="CO311" s="20"/>
      <c r="CP311" s="20"/>
      <c r="CQ311" s="61" t="str">
        <f t="shared" si="248"/>
        <v>0</v>
      </c>
      <c r="CR311" s="24">
        <f t="shared" si="256"/>
        <v>1.9900000000000002</v>
      </c>
      <c r="CS311" s="24">
        <v>2.2999999999999998</v>
      </c>
      <c r="CT311" s="71">
        <f t="shared" si="257"/>
        <v>15.577889447236174</v>
      </c>
    </row>
    <row r="312" spans="1:98" x14ac:dyDescent="0.2">
      <c r="A312" s="14">
        <v>45</v>
      </c>
      <c r="B312" s="15" t="s">
        <v>311</v>
      </c>
      <c r="C312" s="16">
        <v>5</v>
      </c>
      <c r="D312" s="21">
        <v>5674.34</v>
      </c>
      <c r="E312" s="21"/>
      <c r="F312" s="18">
        <v>0.03</v>
      </c>
      <c r="G312" s="18">
        <f t="shared" si="258"/>
        <v>170.2302</v>
      </c>
      <c r="H312" s="18"/>
      <c r="I312" s="18"/>
      <c r="J312" s="61">
        <f t="shared" si="253"/>
        <v>170.2302</v>
      </c>
      <c r="K312" s="61" t="str">
        <f t="shared" si="254"/>
        <v>0</v>
      </c>
      <c r="L312" s="18">
        <v>0.03</v>
      </c>
      <c r="M312" s="18">
        <f t="shared" si="211"/>
        <v>170.2302</v>
      </c>
      <c r="N312" s="18">
        <v>0.04</v>
      </c>
      <c r="O312" s="18"/>
      <c r="P312" s="61">
        <f t="shared" si="227"/>
        <v>170.1902</v>
      </c>
      <c r="Q312" s="61" t="str">
        <f t="shared" si="228"/>
        <v>0</v>
      </c>
      <c r="R312" s="20">
        <v>0.26</v>
      </c>
      <c r="S312" s="20">
        <f t="shared" si="212"/>
        <v>1475.3284000000001</v>
      </c>
      <c r="T312" s="24" t="e">
        <f t="shared" si="259"/>
        <v>#REF!</v>
      </c>
      <c r="U312" s="24"/>
      <c r="V312" s="61" t="e">
        <f t="shared" si="229"/>
        <v>#REF!</v>
      </c>
      <c r="W312" s="61" t="e">
        <f t="shared" si="230"/>
        <v>#REF!</v>
      </c>
      <c r="X312" s="54">
        <v>0.01</v>
      </c>
      <c r="Y312" s="20">
        <f t="shared" si="214"/>
        <v>56.743400000000001</v>
      </c>
      <c r="Z312" s="20">
        <f>Y312*6</f>
        <v>340.46039999999999</v>
      </c>
      <c r="AA312" s="20"/>
      <c r="AB312" s="61" t="str">
        <f t="shared" si="231"/>
        <v>0</v>
      </c>
      <c r="AC312" s="61">
        <f t="shared" si="232"/>
        <v>-283.71699999999998</v>
      </c>
      <c r="AD312" s="20">
        <v>0.23</v>
      </c>
      <c r="AE312" s="20">
        <f t="shared" si="215"/>
        <v>1305.0982000000001</v>
      </c>
      <c r="AF312" s="24" t="e">
        <f t="shared" si="260"/>
        <v>#REF!</v>
      </c>
      <c r="AG312" s="24"/>
      <c r="AH312" s="61" t="e">
        <f t="shared" si="233"/>
        <v>#REF!</v>
      </c>
      <c r="AI312" s="61" t="e">
        <f t="shared" si="234"/>
        <v>#REF!</v>
      </c>
      <c r="AJ312" s="20">
        <v>0.02</v>
      </c>
      <c r="AK312" s="20">
        <f t="shared" si="217"/>
        <v>113.4868</v>
      </c>
      <c r="AL312" s="24">
        <v>0</v>
      </c>
      <c r="AM312" s="20"/>
      <c r="AN312" s="61">
        <f t="shared" si="235"/>
        <v>113.4868</v>
      </c>
      <c r="AO312" s="61" t="str">
        <f t="shared" si="236"/>
        <v>0</v>
      </c>
      <c r="AP312" s="20">
        <v>0.01</v>
      </c>
      <c r="AQ312" s="20">
        <f t="shared" si="218"/>
        <v>56.743400000000001</v>
      </c>
      <c r="AR312" s="20"/>
      <c r="AS312" s="20"/>
      <c r="AT312" s="61">
        <f t="shared" si="237"/>
        <v>56.743400000000001</v>
      </c>
      <c r="AU312" s="61" t="str">
        <f t="shared" si="238"/>
        <v>0</v>
      </c>
      <c r="AV312" s="20">
        <v>0.01</v>
      </c>
      <c r="AW312" s="20">
        <f t="shared" si="219"/>
        <v>56.743400000000001</v>
      </c>
      <c r="AX312" s="24" t="e">
        <f t="shared" si="261"/>
        <v>#REF!</v>
      </c>
      <c r="AY312" s="24"/>
      <c r="AZ312" s="61" t="e">
        <f t="shared" si="221"/>
        <v>#REF!</v>
      </c>
      <c r="BA312" s="61" t="e">
        <f t="shared" si="222"/>
        <v>#REF!</v>
      </c>
      <c r="BB312" s="20">
        <v>0.14000000000000001</v>
      </c>
      <c r="BC312" s="20">
        <f t="shared" si="223"/>
        <v>794.40760000000012</v>
      </c>
      <c r="BD312" s="20">
        <v>1601.0399999999997</v>
      </c>
      <c r="BE312" s="20"/>
      <c r="BF312" s="61" t="str">
        <f t="shared" si="239"/>
        <v>0</v>
      </c>
      <c r="BG312" s="61">
        <f t="shared" si="240"/>
        <v>-806.63239999999962</v>
      </c>
      <c r="BH312" s="20"/>
      <c r="BI312" s="20"/>
      <c r="BJ312" s="20">
        <v>0</v>
      </c>
      <c r="BK312" s="20"/>
      <c r="BL312" s="61" t="str">
        <f t="shared" si="241"/>
        <v>0</v>
      </c>
      <c r="BM312" s="61" t="str">
        <f t="shared" si="242"/>
        <v>0</v>
      </c>
      <c r="BN312" s="20">
        <v>1.2</v>
      </c>
      <c r="BO312" s="20">
        <f t="shared" si="224"/>
        <v>6809.2079999999996</v>
      </c>
      <c r="BP312" s="20">
        <f t="shared" si="243"/>
        <v>-806.63239999999962</v>
      </c>
      <c r="BQ312" s="20">
        <f t="shared" si="244"/>
        <v>6002.5756000000001</v>
      </c>
      <c r="BR312" s="20"/>
      <c r="BS312" s="20">
        <f t="shared" si="245"/>
        <v>6002.5756000000001</v>
      </c>
      <c r="BT312" s="61">
        <f t="shared" si="250"/>
        <v>0</v>
      </c>
      <c r="BU312" s="61">
        <f t="shared" si="251"/>
        <v>6002.5756000000001</v>
      </c>
      <c r="BV312" s="61" t="str">
        <f t="shared" si="252"/>
        <v>0</v>
      </c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61" t="str">
        <f t="shared" si="246"/>
        <v>0</v>
      </c>
      <c r="CL312" s="61" t="str">
        <f t="shared" si="247"/>
        <v>0</v>
      </c>
      <c r="CM312" s="20"/>
      <c r="CN312" s="20"/>
      <c r="CO312" s="20"/>
      <c r="CP312" s="20"/>
      <c r="CQ312" s="61" t="str">
        <f t="shared" si="248"/>
        <v>0</v>
      </c>
      <c r="CR312" s="24">
        <f t="shared" si="256"/>
        <v>1.94</v>
      </c>
      <c r="CS312" s="24">
        <v>2.2000000000000002</v>
      </c>
      <c r="CT312" s="71">
        <f t="shared" si="257"/>
        <v>13.402061855670127</v>
      </c>
    </row>
    <row r="313" spans="1:98" x14ac:dyDescent="0.2">
      <c r="A313" s="14">
        <v>46</v>
      </c>
      <c r="B313" s="15" t="s">
        <v>312</v>
      </c>
      <c r="C313" s="16">
        <v>5</v>
      </c>
      <c r="D313" s="21">
        <v>3220.37</v>
      </c>
      <c r="E313" s="21"/>
      <c r="F313" s="18">
        <v>0.05</v>
      </c>
      <c r="G313" s="18">
        <f t="shared" si="258"/>
        <v>161.01850000000002</v>
      </c>
      <c r="H313" s="18"/>
      <c r="I313" s="18"/>
      <c r="J313" s="61">
        <f t="shared" si="253"/>
        <v>161.01850000000002</v>
      </c>
      <c r="K313" s="61" t="str">
        <f t="shared" si="254"/>
        <v>0</v>
      </c>
      <c r="L313" s="18">
        <v>0.06</v>
      </c>
      <c r="M313" s="18">
        <f t="shared" si="211"/>
        <v>193.22219999999999</v>
      </c>
      <c r="N313" s="18">
        <v>0.02</v>
      </c>
      <c r="O313" s="18"/>
      <c r="P313" s="61">
        <f t="shared" si="227"/>
        <v>193.20219999999998</v>
      </c>
      <c r="Q313" s="61" t="str">
        <f t="shared" si="228"/>
        <v>0</v>
      </c>
      <c r="R313" s="20">
        <v>0.54</v>
      </c>
      <c r="S313" s="20">
        <f t="shared" si="212"/>
        <v>1738.9998000000001</v>
      </c>
      <c r="T313" s="24" t="e">
        <f t="shared" si="259"/>
        <v>#REF!</v>
      </c>
      <c r="U313" s="24"/>
      <c r="V313" s="61" t="e">
        <f t="shared" si="229"/>
        <v>#REF!</v>
      </c>
      <c r="W313" s="61" t="e">
        <f t="shared" si="230"/>
        <v>#REF!</v>
      </c>
      <c r="X313" s="54">
        <v>0.01</v>
      </c>
      <c r="Y313" s="20">
        <f t="shared" si="214"/>
        <v>32.203699999999998</v>
      </c>
      <c r="Z313" s="20"/>
      <c r="AA313" s="20"/>
      <c r="AB313" s="61">
        <f t="shared" si="231"/>
        <v>32.203699999999998</v>
      </c>
      <c r="AC313" s="61" t="str">
        <f t="shared" si="232"/>
        <v>0</v>
      </c>
      <c r="AD313" s="20">
        <v>0.31</v>
      </c>
      <c r="AE313" s="20">
        <f t="shared" si="215"/>
        <v>998.3146999999999</v>
      </c>
      <c r="AF313" s="24" t="e">
        <f t="shared" si="260"/>
        <v>#REF!</v>
      </c>
      <c r="AG313" s="24"/>
      <c r="AH313" s="61" t="e">
        <f t="shared" si="233"/>
        <v>#REF!</v>
      </c>
      <c r="AI313" s="61" t="e">
        <f t="shared" si="234"/>
        <v>#REF!</v>
      </c>
      <c r="AJ313" s="20">
        <v>0.03</v>
      </c>
      <c r="AK313" s="20">
        <f t="shared" si="217"/>
        <v>96.611099999999993</v>
      </c>
      <c r="AL313" s="24">
        <v>0</v>
      </c>
      <c r="AM313" s="20"/>
      <c r="AN313" s="61">
        <f t="shared" si="235"/>
        <v>96.611099999999993</v>
      </c>
      <c r="AO313" s="61" t="str">
        <f t="shared" si="236"/>
        <v>0</v>
      </c>
      <c r="AP313" s="20">
        <v>0.03</v>
      </c>
      <c r="AQ313" s="20">
        <f t="shared" si="218"/>
        <v>96.611099999999993</v>
      </c>
      <c r="AR313" s="20"/>
      <c r="AS313" s="20"/>
      <c r="AT313" s="61">
        <f t="shared" si="237"/>
        <v>96.611099999999993</v>
      </c>
      <c r="AU313" s="61" t="str">
        <f t="shared" si="238"/>
        <v>0</v>
      </c>
      <c r="AV313" s="20">
        <v>0.01</v>
      </c>
      <c r="AW313" s="20">
        <f t="shared" si="219"/>
        <v>32.203699999999998</v>
      </c>
      <c r="AX313" s="24" t="e">
        <f t="shared" si="261"/>
        <v>#REF!</v>
      </c>
      <c r="AY313" s="24"/>
      <c r="AZ313" s="61" t="e">
        <f t="shared" si="221"/>
        <v>#REF!</v>
      </c>
      <c r="BA313" s="61" t="e">
        <f t="shared" si="222"/>
        <v>#REF!</v>
      </c>
      <c r="BB313" s="20">
        <v>0.27</v>
      </c>
      <c r="BC313" s="20">
        <f t="shared" si="223"/>
        <v>869.49990000000003</v>
      </c>
      <c r="BD313" s="20">
        <v>3360</v>
      </c>
      <c r="BE313" s="20"/>
      <c r="BF313" s="61" t="str">
        <f t="shared" si="239"/>
        <v>0</v>
      </c>
      <c r="BG313" s="61">
        <f t="shared" si="240"/>
        <v>-2490.5001000000002</v>
      </c>
      <c r="BH313" s="20"/>
      <c r="BI313" s="20"/>
      <c r="BJ313" s="20">
        <v>0</v>
      </c>
      <c r="BK313" s="20"/>
      <c r="BL313" s="61" t="str">
        <f t="shared" si="241"/>
        <v>0</v>
      </c>
      <c r="BM313" s="61" t="str">
        <f t="shared" si="242"/>
        <v>0</v>
      </c>
      <c r="BN313" s="20">
        <v>0.7</v>
      </c>
      <c r="BO313" s="20">
        <f t="shared" si="224"/>
        <v>2254.2589999999996</v>
      </c>
      <c r="BP313" s="20">
        <f t="shared" si="243"/>
        <v>-2490.5001000000002</v>
      </c>
      <c r="BQ313" s="20">
        <f t="shared" si="244"/>
        <v>-236.24110000000064</v>
      </c>
      <c r="BR313" s="20"/>
      <c r="BS313" s="20">
        <f t="shared" si="245"/>
        <v>-236.24110000000064</v>
      </c>
      <c r="BT313" s="61">
        <f t="shared" si="250"/>
        <v>32.700000000000003</v>
      </c>
      <c r="BU313" s="61" t="str">
        <f t="shared" si="251"/>
        <v>0</v>
      </c>
      <c r="BV313" s="61">
        <f t="shared" si="252"/>
        <v>-268.94110000000063</v>
      </c>
      <c r="BW313" s="20"/>
      <c r="BX313" s="20"/>
      <c r="BY313" s="20"/>
      <c r="BZ313" s="20">
        <v>32.700000000000003</v>
      </c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61" t="str">
        <f t="shared" si="246"/>
        <v>0</v>
      </c>
      <c r="CL313" s="61" t="str">
        <f t="shared" si="247"/>
        <v>0</v>
      </c>
      <c r="CM313" s="20"/>
      <c r="CN313" s="20"/>
      <c r="CO313" s="20"/>
      <c r="CP313" s="20"/>
      <c r="CQ313" s="61" t="str">
        <f t="shared" si="248"/>
        <v>0</v>
      </c>
      <c r="CR313" s="24">
        <f t="shared" si="256"/>
        <v>2.0099999999999998</v>
      </c>
      <c r="CS313" s="24">
        <v>3.01</v>
      </c>
      <c r="CT313" s="71">
        <f t="shared" si="257"/>
        <v>49.75124378109453</v>
      </c>
    </row>
    <row r="314" spans="1:98" ht="25.5" x14ac:dyDescent="0.2">
      <c r="A314" s="14">
        <v>47</v>
      </c>
      <c r="B314" s="15" t="s">
        <v>313</v>
      </c>
      <c r="C314" s="16">
        <v>5</v>
      </c>
      <c r="D314" s="21">
        <v>3192.21</v>
      </c>
      <c r="E314" s="21"/>
      <c r="F314" s="18">
        <v>0.03</v>
      </c>
      <c r="G314" s="18">
        <f t="shared" si="258"/>
        <v>95.766300000000001</v>
      </c>
      <c r="H314" s="18"/>
      <c r="I314" s="18"/>
      <c r="J314" s="61">
        <f t="shared" si="253"/>
        <v>95.766300000000001</v>
      </c>
      <c r="K314" s="61" t="str">
        <f t="shared" si="254"/>
        <v>0</v>
      </c>
      <c r="L314" s="18">
        <v>0.04</v>
      </c>
      <c r="M314" s="18">
        <f t="shared" si="211"/>
        <v>127.6884</v>
      </c>
      <c r="N314" s="18">
        <v>0.03</v>
      </c>
      <c r="O314" s="18"/>
      <c r="P314" s="61">
        <f t="shared" si="227"/>
        <v>127.6584</v>
      </c>
      <c r="Q314" s="61" t="str">
        <f t="shared" si="228"/>
        <v>0</v>
      </c>
      <c r="R314" s="20">
        <v>0.54</v>
      </c>
      <c r="S314" s="20">
        <f t="shared" si="212"/>
        <v>1723.7934</v>
      </c>
      <c r="T314" s="24" t="e">
        <f t="shared" si="259"/>
        <v>#REF!</v>
      </c>
      <c r="U314" s="24"/>
      <c r="V314" s="61" t="e">
        <f t="shared" si="229"/>
        <v>#REF!</v>
      </c>
      <c r="W314" s="61" t="e">
        <f t="shared" si="230"/>
        <v>#REF!</v>
      </c>
      <c r="X314" s="54">
        <v>0.01</v>
      </c>
      <c r="Y314" s="20">
        <f t="shared" si="214"/>
        <v>31.9221</v>
      </c>
      <c r="Z314" s="20"/>
      <c r="AA314" s="20"/>
      <c r="AB314" s="61">
        <f t="shared" si="231"/>
        <v>31.9221</v>
      </c>
      <c r="AC314" s="61" t="str">
        <f t="shared" si="232"/>
        <v>0</v>
      </c>
      <c r="AD314" s="20">
        <v>0.24</v>
      </c>
      <c r="AE314" s="20">
        <f t="shared" si="215"/>
        <v>766.13040000000001</v>
      </c>
      <c r="AF314" s="24" t="e">
        <f t="shared" si="260"/>
        <v>#REF!</v>
      </c>
      <c r="AG314" s="24"/>
      <c r="AH314" s="61" t="e">
        <f t="shared" si="233"/>
        <v>#REF!</v>
      </c>
      <c r="AI314" s="61" t="e">
        <f t="shared" si="234"/>
        <v>#REF!</v>
      </c>
      <c r="AJ314" s="20">
        <v>0.05</v>
      </c>
      <c r="AK314" s="20">
        <f t="shared" si="217"/>
        <v>159.6105</v>
      </c>
      <c r="AL314" s="24">
        <v>0</v>
      </c>
      <c r="AM314" s="20"/>
      <c r="AN314" s="61">
        <f t="shared" si="235"/>
        <v>159.6105</v>
      </c>
      <c r="AO314" s="61" t="str">
        <f t="shared" si="236"/>
        <v>0</v>
      </c>
      <c r="AP314" s="20">
        <v>0.02</v>
      </c>
      <c r="AQ314" s="20">
        <f t="shared" si="218"/>
        <v>63.844200000000001</v>
      </c>
      <c r="AR314" s="20"/>
      <c r="AS314" s="20"/>
      <c r="AT314" s="61">
        <f t="shared" si="237"/>
        <v>63.844200000000001</v>
      </c>
      <c r="AU314" s="61" t="str">
        <f t="shared" si="238"/>
        <v>0</v>
      </c>
      <c r="AV314" s="20">
        <v>0.04</v>
      </c>
      <c r="AW314" s="24">
        <f t="shared" si="219"/>
        <v>127.6884</v>
      </c>
      <c r="AX314" s="24" t="e">
        <f t="shared" si="261"/>
        <v>#REF!</v>
      </c>
      <c r="AY314" s="24"/>
      <c r="AZ314" s="61" t="e">
        <f t="shared" si="221"/>
        <v>#REF!</v>
      </c>
      <c r="BA314" s="61" t="e">
        <f t="shared" si="222"/>
        <v>#REF!</v>
      </c>
      <c r="BB314" s="20">
        <v>0.12</v>
      </c>
      <c r="BC314" s="24">
        <f t="shared" si="223"/>
        <v>383.0652</v>
      </c>
      <c r="BD314" s="20">
        <v>336</v>
      </c>
      <c r="BE314" s="20"/>
      <c r="BF314" s="24">
        <f t="shared" si="239"/>
        <v>47.065200000000004</v>
      </c>
      <c r="BG314" s="24" t="str">
        <f t="shared" si="240"/>
        <v>0</v>
      </c>
      <c r="BH314" s="20"/>
      <c r="BI314" s="20"/>
      <c r="BJ314" s="20">
        <v>0</v>
      </c>
      <c r="BK314" s="20"/>
      <c r="BL314" s="61" t="str">
        <f t="shared" si="241"/>
        <v>0</v>
      </c>
      <c r="BM314" s="61" t="str">
        <f t="shared" si="242"/>
        <v>0</v>
      </c>
      <c r="BN314" s="20">
        <v>0.9</v>
      </c>
      <c r="BO314" s="20">
        <f t="shared" si="224"/>
        <v>2872.989</v>
      </c>
      <c r="BP314" s="20">
        <f t="shared" si="243"/>
        <v>47.065200000000004</v>
      </c>
      <c r="BQ314" s="20">
        <f t="shared" si="244"/>
        <v>2920.0542</v>
      </c>
      <c r="BR314" s="20"/>
      <c r="BS314" s="20">
        <f t="shared" si="245"/>
        <v>2920.0542</v>
      </c>
      <c r="BT314" s="61">
        <f t="shared" si="250"/>
        <v>3741.8999999999996</v>
      </c>
      <c r="BU314" s="61" t="str">
        <f t="shared" si="251"/>
        <v>0</v>
      </c>
      <c r="BV314" s="61">
        <f t="shared" si="252"/>
        <v>-821.8457999999996</v>
      </c>
      <c r="BW314" s="20"/>
      <c r="BX314" s="20"/>
      <c r="BY314" s="20"/>
      <c r="BZ314" s="20"/>
      <c r="CA314" s="20"/>
      <c r="CB314" s="20"/>
      <c r="CC314" s="20"/>
      <c r="CD314" s="20"/>
      <c r="CE314" s="20"/>
      <c r="CF314" s="20">
        <f>3118.25*1.2</f>
        <v>3741.8999999999996</v>
      </c>
      <c r="CG314" s="20"/>
      <c r="CH314" s="20"/>
      <c r="CI314" s="20"/>
      <c r="CJ314" s="20"/>
      <c r="CK314" s="61" t="str">
        <f t="shared" si="246"/>
        <v>0</v>
      </c>
      <c r="CL314" s="61" t="str">
        <f t="shared" si="247"/>
        <v>0</v>
      </c>
      <c r="CM314" s="20"/>
      <c r="CN314" s="20"/>
      <c r="CO314" s="20"/>
      <c r="CP314" s="20"/>
      <c r="CQ314" s="61" t="str">
        <f t="shared" si="248"/>
        <v>0</v>
      </c>
      <c r="CR314" s="24">
        <f t="shared" si="256"/>
        <v>1.9900000000000002</v>
      </c>
      <c r="CS314" s="24">
        <v>2.69</v>
      </c>
      <c r="CT314" s="71">
        <f t="shared" si="257"/>
        <v>35.175879396984897</v>
      </c>
    </row>
    <row r="315" spans="1:98" x14ac:dyDescent="0.2">
      <c r="A315" s="14">
        <v>48</v>
      </c>
      <c r="B315" s="15" t="s">
        <v>314</v>
      </c>
      <c r="C315" s="16">
        <v>5</v>
      </c>
      <c r="D315" s="21">
        <v>2669.82</v>
      </c>
      <c r="E315" s="21"/>
      <c r="F315" s="18">
        <v>0.03</v>
      </c>
      <c r="G315" s="18">
        <f t="shared" si="258"/>
        <v>80.0946</v>
      </c>
      <c r="H315" s="18"/>
      <c r="I315" s="18"/>
      <c r="J315" s="61">
        <f t="shared" si="253"/>
        <v>80.0946</v>
      </c>
      <c r="K315" s="61" t="str">
        <f t="shared" si="254"/>
        <v>0</v>
      </c>
      <c r="L315" s="18">
        <v>0.04</v>
      </c>
      <c r="M315" s="18">
        <f t="shared" si="211"/>
        <v>106.79280000000001</v>
      </c>
      <c r="N315" s="18">
        <v>0.01</v>
      </c>
      <c r="O315" s="18"/>
      <c r="P315" s="61">
        <f t="shared" si="227"/>
        <v>106.78280000000001</v>
      </c>
      <c r="Q315" s="61" t="str">
        <f t="shared" si="228"/>
        <v>0</v>
      </c>
      <c r="R315" s="20">
        <v>0.55000000000000004</v>
      </c>
      <c r="S315" s="20">
        <f t="shared" si="212"/>
        <v>1468.4010000000003</v>
      </c>
      <c r="T315" s="24" t="e">
        <f t="shared" si="259"/>
        <v>#REF!</v>
      </c>
      <c r="U315" s="24"/>
      <c r="V315" s="61" t="e">
        <f t="shared" si="229"/>
        <v>#REF!</v>
      </c>
      <c r="W315" s="61" t="e">
        <f t="shared" si="230"/>
        <v>#REF!</v>
      </c>
      <c r="X315" s="54">
        <v>0.01</v>
      </c>
      <c r="Y315" s="20">
        <f t="shared" si="214"/>
        <v>26.698200000000003</v>
      </c>
      <c r="Z315" s="20">
        <f>Y315*6</f>
        <v>160.18920000000003</v>
      </c>
      <c r="AA315" s="20"/>
      <c r="AB315" s="61" t="str">
        <f t="shared" si="231"/>
        <v>0</v>
      </c>
      <c r="AC315" s="61">
        <f t="shared" si="232"/>
        <v>-133.49100000000001</v>
      </c>
      <c r="AD315" s="20">
        <v>0.24</v>
      </c>
      <c r="AE315" s="20">
        <f t="shared" si="215"/>
        <v>640.7568</v>
      </c>
      <c r="AF315" s="24" t="e">
        <f t="shared" si="260"/>
        <v>#REF!</v>
      </c>
      <c r="AG315" s="24"/>
      <c r="AH315" s="61" t="e">
        <f t="shared" si="233"/>
        <v>#REF!</v>
      </c>
      <c r="AI315" s="61" t="e">
        <f t="shared" si="234"/>
        <v>#REF!</v>
      </c>
      <c r="AJ315" s="20">
        <v>0.06</v>
      </c>
      <c r="AK315" s="20">
        <f t="shared" si="217"/>
        <v>160.1892</v>
      </c>
      <c r="AL315" s="24">
        <v>0</v>
      </c>
      <c r="AM315" s="20"/>
      <c r="AN315" s="61">
        <f t="shared" si="235"/>
        <v>160.1892</v>
      </c>
      <c r="AO315" s="61" t="str">
        <f t="shared" si="236"/>
        <v>0</v>
      </c>
      <c r="AP315" s="20">
        <v>0.02</v>
      </c>
      <c r="AQ315" s="20">
        <f t="shared" si="218"/>
        <v>53.396400000000007</v>
      </c>
      <c r="AR315" s="20"/>
      <c r="AS315" s="20"/>
      <c r="AT315" s="61">
        <f t="shared" si="237"/>
        <v>53.396400000000007</v>
      </c>
      <c r="AU315" s="61" t="str">
        <f t="shared" si="238"/>
        <v>0</v>
      </c>
      <c r="AV315" s="20">
        <v>0.04</v>
      </c>
      <c r="AW315" s="20">
        <f t="shared" si="219"/>
        <v>106.79280000000001</v>
      </c>
      <c r="AX315" s="24" t="e">
        <f t="shared" si="261"/>
        <v>#REF!</v>
      </c>
      <c r="AY315" s="24"/>
      <c r="AZ315" s="61" t="e">
        <f t="shared" si="221"/>
        <v>#REF!</v>
      </c>
      <c r="BA315" s="61" t="e">
        <f t="shared" si="222"/>
        <v>#REF!</v>
      </c>
      <c r="BB315" s="20">
        <v>0.5</v>
      </c>
      <c r="BC315" s="20">
        <f t="shared" si="223"/>
        <v>1334.91</v>
      </c>
      <c r="BD315" s="20">
        <v>1228.08</v>
      </c>
      <c r="BE315" s="20"/>
      <c r="BF315" s="61">
        <f t="shared" si="239"/>
        <v>106.83000000000015</v>
      </c>
      <c r="BG315" s="61" t="str">
        <f t="shared" si="240"/>
        <v>0</v>
      </c>
      <c r="BH315" s="20"/>
      <c r="BI315" s="20"/>
      <c r="BJ315" s="20">
        <v>0</v>
      </c>
      <c r="BK315" s="20"/>
      <c r="BL315" s="61" t="str">
        <f t="shared" si="241"/>
        <v>0</v>
      </c>
      <c r="BM315" s="61" t="str">
        <f t="shared" si="242"/>
        <v>0</v>
      </c>
      <c r="BN315" s="20">
        <v>0.52</v>
      </c>
      <c r="BO315" s="20">
        <f t="shared" si="224"/>
        <v>1388.3064000000002</v>
      </c>
      <c r="BP315" s="20">
        <f t="shared" si="243"/>
        <v>106.83000000000015</v>
      </c>
      <c r="BQ315" s="20">
        <f t="shared" si="244"/>
        <v>1495.1364000000003</v>
      </c>
      <c r="BR315" s="20"/>
      <c r="BS315" s="20">
        <f t="shared" si="245"/>
        <v>1495.1364000000003</v>
      </c>
      <c r="BT315" s="61">
        <f t="shared" si="250"/>
        <v>281.42</v>
      </c>
      <c r="BU315" s="61">
        <f t="shared" si="251"/>
        <v>1213.7164000000002</v>
      </c>
      <c r="BV315" s="61" t="str">
        <f t="shared" si="252"/>
        <v>0</v>
      </c>
      <c r="BW315" s="20"/>
      <c r="BX315" s="20"/>
      <c r="BY315" s="20"/>
      <c r="BZ315" s="20">
        <v>281.42</v>
      </c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61" t="str">
        <f t="shared" si="246"/>
        <v>0</v>
      </c>
      <c r="CL315" s="61" t="str">
        <f t="shared" si="247"/>
        <v>0</v>
      </c>
      <c r="CM315" s="20"/>
      <c r="CN315" s="20"/>
      <c r="CO315" s="20"/>
      <c r="CP315" s="20"/>
      <c r="CQ315" s="61" t="str">
        <f t="shared" si="248"/>
        <v>0</v>
      </c>
      <c r="CR315" s="24">
        <f t="shared" si="256"/>
        <v>2.0100000000000002</v>
      </c>
      <c r="CS315" s="24">
        <v>3.52</v>
      </c>
      <c r="CT315" s="71">
        <f t="shared" si="257"/>
        <v>75.124378109452721</v>
      </c>
    </row>
    <row r="316" spans="1:98" x14ac:dyDescent="0.2">
      <c r="A316" s="14">
        <v>49</v>
      </c>
      <c r="B316" s="15" t="s">
        <v>315</v>
      </c>
      <c r="C316" s="16">
        <v>5</v>
      </c>
      <c r="D316" s="21">
        <v>1966.16</v>
      </c>
      <c r="E316" s="21"/>
      <c r="F316" s="18">
        <v>0.02</v>
      </c>
      <c r="G316" s="18">
        <f t="shared" si="258"/>
        <v>39.3232</v>
      </c>
      <c r="H316" s="18"/>
      <c r="I316" s="18"/>
      <c r="J316" s="61">
        <f t="shared" si="253"/>
        <v>39.3232</v>
      </c>
      <c r="K316" s="61" t="str">
        <f t="shared" si="254"/>
        <v>0</v>
      </c>
      <c r="L316" s="18">
        <v>0.02</v>
      </c>
      <c r="M316" s="18">
        <f t="shared" si="211"/>
        <v>39.3232</v>
      </c>
      <c r="N316" s="18">
        <v>0.04</v>
      </c>
      <c r="O316" s="18"/>
      <c r="P316" s="61">
        <f t="shared" si="227"/>
        <v>39.283200000000001</v>
      </c>
      <c r="Q316" s="61" t="str">
        <f t="shared" si="228"/>
        <v>0</v>
      </c>
      <c r="R316" s="20">
        <v>0.62</v>
      </c>
      <c r="S316" s="20">
        <f t="shared" si="212"/>
        <v>1219.0192</v>
      </c>
      <c r="T316" s="24" t="e">
        <f t="shared" si="259"/>
        <v>#REF!</v>
      </c>
      <c r="U316" s="24"/>
      <c r="V316" s="61" t="e">
        <f t="shared" si="229"/>
        <v>#REF!</v>
      </c>
      <c r="W316" s="61" t="e">
        <f t="shared" si="230"/>
        <v>#REF!</v>
      </c>
      <c r="X316" s="54">
        <v>0.01</v>
      </c>
      <c r="Y316" s="20">
        <f t="shared" si="214"/>
        <v>19.6616</v>
      </c>
      <c r="Z316" s="20"/>
      <c r="AA316" s="20"/>
      <c r="AB316" s="61">
        <f t="shared" si="231"/>
        <v>19.6616</v>
      </c>
      <c r="AC316" s="61" t="str">
        <f t="shared" si="232"/>
        <v>0</v>
      </c>
      <c r="AD316" s="20">
        <v>0.25</v>
      </c>
      <c r="AE316" s="20">
        <f t="shared" si="215"/>
        <v>491.54</v>
      </c>
      <c r="AF316" s="24" t="e">
        <f t="shared" si="260"/>
        <v>#REF!</v>
      </c>
      <c r="AG316" s="24"/>
      <c r="AH316" s="61" t="e">
        <f t="shared" si="233"/>
        <v>#REF!</v>
      </c>
      <c r="AI316" s="61" t="e">
        <f t="shared" si="234"/>
        <v>#REF!</v>
      </c>
      <c r="AJ316" s="20">
        <v>7.0000000000000007E-2</v>
      </c>
      <c r="AK316" s="20">
        <f t="shared" si="217"/>
        <v>137.63120000000001</v>
      </c>
      <c r="AL316" s="24">
        <v>0</v>
      </c>
      <c r="AM316" s="20"/>
      <c r="AN316" s="61">
        <f t="shared" si="235"/>
        <v>137.63120000000001</v>
      </c>
      <c r="AO316" s="61" t="str">
        <f t="shared" si="236"/>
        <v>0</v>
      </c>
      <c r="AP316" s="20">
        <v>0.01</v>
      </c>
      <c r="AQ316" s="20">
        <f t="shared" si="218"/>
        <v>19.6616</v>
      </c>
      <c r="AR316" s="20"/>
      <c r="AS316" s="20"/>
      <c r="AT316" s="61">
        <f t="shared" si="237"/>
        <v>19.6616</v>
      </c>
      <c r="AU316" s="61" t="str">
        <f t="shared" si="238"/>
        <v>0</v>
      </c>
      <c r="AV316" s="20">
        <v>0.04</v>
      </c>
      <c r="AW316" s="20">
        <f t="shared" si="219"/>
        <v>78.6464</v>
      </c>
      <c r="AX316" s="24" t="e">
        <f t="shared" si="261"/>
        <v>#REF!</v>
      </c>
      <c r="AY316" s="24"/>
      <c r="AZ316" s="61" t="e">
        <f t="shared" si="221"/>
        <v>#REF!</v>
      </c>
      <c r="BA316" s="61" t="e">
        <f t="shared" si="222"/>
        <v>#REF!</v>
      </c>
      <c r="BB316" s="20">
        <v>0.11</v>
      </c>
      <c r="BC316" s="20">
        <f t="shared" si="223"/>
        <v>216.27760000000001</v>
      </c>
      <c r="BD316" s="20">
        <v>285.59999999999997</v>
      </c>
      <c r="BE316" s="20"/>
      <c r="BF316" s="61" t="str">
        <f t="shared" si="239"/>
        <v>0</v>
      </c>
      <c r="BG316" s="61">
        <f t="shared" si="240"/>
        <v>-69.322399999999959</v>
      </c>
      <c r="BH316" s="20"/>
      <c r="BI316" s="20"/>
      <c r="BJ316" s="20">
        <v>0</v>
      </c>
      <c r="BK316" s="20"/>
      <c r="BL316" s="61" t="str">
        <f t="shared" si="241"/>
        <v>0</v>
      </c>
      <c r="BM316" s="61" t="str">
        <f t="shared" si="242"/>
        <v>0</v>
      </c>
      <c r="BN316" s="20">
        <v>0.9</v>
      </c>
      <c r="BO316" s="20">
        <f t="shared" si="224"/>
        <v>1769.5440000000001</v>
      </c>
      <c r="BP316" s="20">
        <f t="shared" si="243"/>
        <v>-69.322399999999959</v>
      </c>
      <c r="BQ316" s="20">
        <f t="shared" si="244"/>
        <v>1700.2216000000001</v>
      </c>
      <c r="BR316" s="20"/>
      <c r="BS316" s="20">
        <f t="shared" si="245"/>
        <v>1700.2216000000001</v>
      </c>
      <c r="BT316" s="61">
        <f t="shared" si="250"/>
        <v>0</v>
      </c>
      <c r="BU316" s="61">
        <f t="shared" si="251"/>
        <v>1700.2216000000001</v>
      </c>
      <c r="BV316" s="61" t="str">
        <f t="shared" si="252"/>
        <v>0</v>
      </c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61" t="str">
        <f t="shared" si="246"/>
        <v>0</v>
      </c>
      <c r="CL316" s="61" t="str">
        <f t="shared" si="247"/>
        <v>0</v>
      </c>
      <c r="CM316" s="20"/>
      <c r="CN316" s="20"/>
      <c r="CO316" s="20"/>
      <c r="CP316" s="20"/>
      <c r="CQ316" s="61" t="str">
        <f t="shared" si="248"/>
        <v>0</v>
      </c>
      <c r="CR316" s="24">
        <f t="shared" si="256"/>
        <v>2.0500000000000003</v>
      </c>
      <c r="CS316" s="24">
        <v>2.83</v>
      </c>
      <c r="CT316" s="71">
        <f t="shared" si="257"/>
        <v>38.048780487804862</v>
      </c>
    </row>
    <row r="317" spans="1:98" ht="25.5" x14ac:dyDescent="0.2">
      <c r="A317" s="14">
        <v>50</v>
      </c>
      <c r="B317" s="15" t="s">
        <v>316</v>
      </c>
      <c r="C317" s="16">
        <v>5</v>
      </c>
      <c r="D317" s="21">
        <v>2836.26</v>
      </c>
      <c r="E317" s="21"/>
      <c r="F317" s="18">
        <v>0.03</v>
      </c>
      <c r="G317" s="18">
        <f t="shared" si="258"/>
        <v>85.087800000000001</v>
      </c>
      <c r="H317" s="18"/>
      <c r="I317" s="18"/>
      <c r="J317" s="61">
        <f t="shared" si="253"/>
        <v>85.087800000000001</v>
      </c>
      <c r="K317" s="61" t="str">
        <f t="shared" si="254"/>
        <v>0</v>
      </c>
      <c r="L317" s="18">
        <v>0.03</v>
      </c>
      <c r="M317" s="18">
        <f t="shared" si="211"/>
        <v>85.087800000000001</v>
      </c>
      <c r="N317" s="18">
        <v>0.03</v>
      </c>
      <c r="O317" s="18"/>
      <c r="P317" s="61">
        <f t="shared" si="227"/>
        <v>85.0578</v>
      </c>
      <c r="Q317" s="61" t="str">
        <f t="shared" si="228"/>
        <v>0</v>
      </c>
      <c r="R317" s="20">
        <v>0.57999999999999996</v>
      </c>
      <c r="S317" s="20">
        <f t="shared" si="212"/>
        <v>1645.0308</v>
      </c>
      <c r="T317" s="24" t="e">
        <f t="shared" si="259"/>
        <v>#REF!</v>
      </c>
      <c r="U317" s="24"/>
      <c r="V317" s="61" t="e">
        <f t="shared" si="229"/>
        <v>#REF!</v>
      </c>
      <c r="W317" s="61" t="e">
        <f t="shared" si="230"/>
        <v>#REF!</v>
      </c>
      <c r="X317" s="54">
        <v>0.01</v>
      </c>
      <c r="Y317" s="20">
        <f t="shared" si="214"/>
        <v>28.362600000000004</v>
      </c>
      <c r="Z317" s="20"/>
      <c r="AA317" s="20"/>
      <c r="AB317" s="61">
        <f t="shared" si="231"/>
        <v>28.362600000000004</v>
      </c>
      <c r="AC317" s="61" t="str">
        <f t="shared" si="232"/>
        <v>0</v>
      </c>
      <c r="AD317" s="20">
        <v>0.2</v>
      </c>
      <c r="AE317" s="20">
        <f t="shared" si="215"/>
        <v>567.25200000000007</v>
      </c>
      <c r="AF317" s="24" t="e">
        <f t="shared" si="260"/>
        <v>#REF!</v>
      </c>
      <c r="AG317" s="24"/>
      <c r="AH317" s="61" t="e">
        <f t="shared" si="233"/>
        <v>#REF!</v>
      </c>
      <c r="AI317" s="61" t="e">
        <f t="shared" si="234"/>
        <v>#REF!</v>
      </c>
      <c r="AJ317" s="20">
        <v>0.03</v>
      </c>
      <c r="AK317" s="20">
        <f t="shared" si="217"/>
        <v>85.087800000000001</v>
      </c>
      <c r="AL317" s="24">
        <v>0</v>
      </c>
      <c r="AM317" s="20"/>
      <c r="AN317" s="61">
        <f t="shared" si="235"/>
        <v>85.087800000000001</v>
      </c>
      <c r="AO317" s="61" t="str">
        <f t="shared" si="236"/>
        <v>0</v>
      </c>
      <c r="AP317" s="20">
        <v>0.01</v>
      </c>
      <c r="AQ317" s="20">
        <f t="shared" si="218"/>
        <v>28.362600000000004</v>
      </c>
      <c r="AR317" s="20"/>
      <c r="AS317" s="20"/>
      <c r="AT317" s="61">
        <f t="shared" si="237"/>
        <v>28.362600000000004</v>
      </c>
      <c r="AU317" s="61" t="str">
        <f t="shared" si="238"/>
        <v>0</v>
      </c>
      <c r="AV317" s="20">
        <v>0.02</v>
      </c>
      <c r="AW317" s="20">
        <f t="shared" si="219"/>
        <v>56.725200000000008</v>
      </c>
      <c r="AX317" s="24" t="e">
        <f t="shared" si="261"/>
        <v>#REF!</v>
      </c>
      <c r="AY317" s="24"/>
      <c r="AZ317" s="61" t="e">
        <f t="shared" si="221"/>
        <v>#REF!</v>
      </c>
      <c r="BA317" s="61" t="e">
        <f t="shared" si="222"/>
        <v>#REF!</v>
      </c>
      <c r="BB317" s="20">
        <v>0.13</v>
      </c>
      <c r="BC317" s="20">
        <f t="shared" si="223"/>
        <v>368.71380000000005</v>
      </c>
      <c r="BD317" s="20">
        <v>504</v>
      </c>
      <c r="BE317" s="20"/>
      <c r="BF317" s="61" t="str">
        <f t="shared" si="239"/>
        <v>0</v>
      </c>
      <c r="BG317" s="61">
        <f t="shared" si="240"/>
        <v>-135.28619999999995</v>
      </c>
      <c r="BH317" s="20"/>
      <c r="BI317" s="20"/>
      <c r="BJ317" s="20">
        <v>0</v>
      </c>
      <c r="BK317" s="20"/>
      <c r="BL317" s="61" t="str">
        <f t="shared" si="241"/>
        <v>0</v>
      </c>
      <c r="BM317" s="61" t="str">
        <f t="shared" si="242"/>
        <v>0</v>
      </c>
      <c r="BN317" s="20">
        <v>0.94</v>
      </c>
      <c r="BO317" s="20">
        <f t="shared" si="224"/>
        <v>2666.0844000000002</v>
      </c>
      <c r="BP317" s="20">
        <f t="shared" si="243"/>
        <v>-135.28619999999995</v>
      </c>
      <c r="BQ317" s="20">
        <f t="shared" si="244"/>
        <v>2530.7982000000002</v>
      </c>
      <c r="BR317" s="20"/>
      <c r="BS317" s="20">
        <f t="shared" si="245"/>
        <v>2530.7982000000002</v>
      </c>
      <c r="BT317" s="61">
        <f t="shared" si="250"/>
        <v>0</v>
      </c>
      <c r="BU317" s="61">
        <f t="shared" si="251"/>
        <v>2530.7982000000002</v>
      </c>
      <c r="BV317" s="61" t="str">
        <f t="shared" si="252"/>
        <v>0</v>
      </c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61" t="str">
        <f t="shared" si="246"/>
        <v>0</v>
      </c>
      <c r="CL317" s="61" t="str">
        <f t="shared" si="247"/>
        <v>0</v>
      </c>
      <c r="CM317" s="20"/>
      <c r="CN317" s="20"/>
      <c r="CO317" s="20"/>
      <c r="CP317" s="20"/>
      <c r="CQ317" s="61" t="str">
        <f t="shared" si="248"/>
        <v>0</v>
      </c>
      <c r="CR317" s="24">
        <f t="shared" si="256"/>
        <v>1.98</v>
      </c>
      <c r="CS317" s="24">
        <v>2.84</v>
      </c>
      <c r="CT317" s="71">
        <f t="shared" si="257"/>
        <v>43.434343434343418</v>
      </c>
    </row>
    <row r="318" spans="1:98" x14ac:dyDescent="0.2">
      <c r="A318" s="14">
        <v>51</v>
      </c>
      <c r="B318" s="15" t="s">
        <v>317</v>
      </c>
      <c r="C318" s="16">
        <v>5</v>
      </c>
      <c r="D318" s="21">
        <v>1764.26</v>
      </c>
      <c r="E318" s="21"/>
      <c r="F318" s="18">
        <v>0.01</v>
      </c>
      <c r="G318" s="18">
        <f t="shared" si="258"/>
        <v>17.642600000000002</v>
      </c>
      <c r="H318" s="18"/>
      <c r="I318" s="18"/>
      <c r="J318" s="61">
        <f t="shared" si="253"/>
        <v>17.642600000000002</v>
      </c>
      <c r="K318" s="61" t="str">
        <f t="shared" si="254"/>
        <v>0</v>
      </c>
      <c r="L318" s="18">
        <v>0.01</v>
      </c>
      <c r="M318" s="18">
        <f t="shared" si="211"/>
        <v>17.642600000000002</v>
      </c>
      <c r="N318" s="18">
        <v>0.04</v>
      </c>
      <c r="O318" s="18"/>
      <c r="P318" s="61">
        <f t="shared" si="227"/>
        <v>17.602600000000002</v>
      </c>
      <c r="Q318" s="61" t="str">
        <f t="shared" si="228"/>
        <v>0</v>
      </c>
      <c r="R318" s="20">
        <v>0.53</v>
      </c>
      <c r="S318" s="20">
        <f t="shared" si="212"/>
        <v>935.05780000000004</v>
      </c>
      <c r="T318" s="24" t="e">
        <f t="shared" si="259"/>
        <v>#REF!</v>
      </c>
      <c r="U318" s="24"/>
      <c r="V318" s="61" t="e">
        <f t="shared" si="229"/>
        <v>#REF!</v>
      </c>
      <c r="W318" s="61" t="e">
        <f t="shared" si="230"/>
        <v>#REF!</v>
      </c>
      <c r="X318" s="54">
        <v>0.01</v>
      </c>
      <c r="Y318" s="20">
        <f t="shared" si="214"/>
        <v>17.642600000000002</v>
      </c>
      <c r="Z318" s="20"/>
      <c r="AA318" s="20"/>
      <c r="AB318" s="61">
        <f t="shared" si="231"/>
        <v>17.642600000000002</v>
      </c>
      <c r="AC318" s="61" t="str">
        <f t="shared" si="232"/>
        <v>0</v>
      </c>
      <c r="AD318" s="20">
        <v>0.4</v>
      </c>
      <c r="AE318" s="20">
        <f t="shared" si="215"/>
        <v>705.70400000000006</v>
      </c>
      <c r="AF318" s="24" t="e">
        <f t="shared" si="260"/>
        <v>#REF!</v>
      </c>
      <c r="AG318" s="24"/>
      <c r="AH318" s="61" t="e">
        <f t="shared" si="233"/>
        <v>#REF!</v>
      </c>
      <c r="AI318" s="61" t="e">
        <f t="shared" si="234"/>
        <v>#REF!</v>
      </c>
      <c r="AJ318" s="20">
        <v>0.06</v>
      </c>
      <c r="AK318" s="20">
        <f t="shared" si="217"/>
        <v>105.8556</v>
      </c>
      <c r="AL318" s="24">
        <v>0</v>
      </c>
      <c r="AM318" s="20"/>
      <c r="AN318" s="61">
        <f t="shared" si="235"/>
        <v>105.8556</v>
      </c>
      <c r="AO318" s="61" t="str">
        <f t="shared" si="236"/>
        <v>0</v>
      </c>
      <c r="AP318" s="20">
        <v>0.02</v>
      </c>
      <c r="AQ318" s="20">
        <f t="shared" si="218"/>
        <v>35.285200000000003</v>
      </c>
      <c r="AR318" s="20"/>
      <c r="AS318" s="20"/>
      <c r="AT318" s="61">
        <f t="shared" si="237"/>
        <v>35.285200000000003</v>
      </c>
      <c r="AU318" s="61" t="str">
        <f t="shared" si="238"/>
        <v>0</v>
      </c>
      <c r="AV318" s="20">
        <v>0.05</v>
      </c>
      <c r="AW318" s="20">
        <f t="shared" si="219"/>
        <v>88.213000000000008</v>
      </c>
      <c r="AX318" s="24" t="e">
        <f t="shared" si="261"/>
        <v>#REF!</v>
      </c>
      <c r="AY318" s="24"/>
      <c r="AZ318" s="61" t="e">
        <f t="shared" si="221"/>
        <v>#REF!</v>
      </c>
      <c r="BA318" s="61" t="e">
        <f t="shared" si="222"/>
        <v>#REF!</v>
      </c>
      <c r="BB318" s="20">
        <v>0.34</v>
      </c>
      <c r="BC318" s="20">
        <f t="shared" si="223"/>
        <v>599.84840000000008</v>
      </c>
      <c r="BD318" s="20">
        <v>505.67999999999995</v>
      </c>
      <c r="BE318" s="20"/>
      <c r="BF318" s="61">
        <f t="shared" si="239"/>
        <v>94.168400000000133</v>
      </c>
      <c r="BG318" s="61" t="str">
        <f t="shared" si="240"/>
        <v>0</v>
      </c>
      <c r="BH318" s="20"/>
      <c r="BI318" s="20"/>
      <c r="BJ318" s="20">
        <v>0</v>
      </c>
      <c r="BK318" s="20"/>
      <c r="BL318" s="61" t="str">
        <f t="shared" si="241"/>
        <v>0</v>
      </c>
      <c r="BM318" s="61" t="str">
        <f t="shared" si="242"/>
        <v>0</v>
      </c>
      <c r="BN318" s="20">
        <v>0.71</v>
      </c>
      <c r="BO318" s="20">
        <f t="shared" si="224"/>
        <v>1252.6245999999999</v>
      </c>
      <c r="BP318" s="20">
        <f t="shared" si="243"/>
        <v>94.168400000000133</v>
      </c>
      <c r="BQ318" s="20">
        <f t="shared" si="244"/>
        <v>1346.7930000000001</v>
      </c>
      <c r="BR318" s="20"/>
      <c r="BS318" s="20">
        <f t="shared" si="245"/>
        <v>1346.7930000000001</v>
      </c>
      <c r="BT318" s="61">
        <f t="shared" si="250"/>
        <v>0</v>
      </c>
      <c r="BU318" s="61">
        <f t="shared" si="251"/>
        <v>1346.7930000000001</v>
      </c>
      <c r="BV318" s="61" t="str">
        <f t="shared" si="252"/>
        <v>0</v>
      </c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61" t="str">
        <f t="shared" si="246"/>
        <v>0</v>
      </c>
      <c r="CL318" s="61" t="str">
        <f t="shared" si="247"/>
        <v>0</v>
      </c>
      <c r="CM318" s="20"/>
      <c r="CN318" s="20"/>
      <c r="CO318" s="20"/>
      <c r="CP318" s="20"/>
      <c r="CQ318" s="61" t="str">
        <f t="shared" si="248"/>
        <v>0</v>
      </c>
      <c r="CR318" s="24">
        <f t="shared" si="256"/>
        <v>2.14</v>
      </c>
      <c r="CS318" s="24">
        <v>3.11</v>
      </c>
      <c r="CT318" s="71">
        <f t="shared" si="257"/>
        <v>45.327102803738313</v>
      </c>
    </row>
    <row r="319" spans="1:98" x14ac:dyDescent="0.2">
      <c r="A319" s="14">
        <v>52</v>
      </c>
      <c r="B319" s="15" t="s">
        <v>318</v>
      </c>
      <c r="C319" s="16">
        <v>5</v>
      </c>
      <c r="D319" s="21">
        <v>2639.21</v>
      </c>
      <c r="E319" s="21"/>
      <c r="F319" s="18">
        <v>0.03</v>
      </c>
      <c r="G319" s="18">
        <f t="shared" si="258"/>
        <v>79.176299999999998</v>
      </c>
      <c r="H319" s="18"/>
      <c r="I319" s="18"/>
      <c r="J319" s="61">
        <f t="shared" si="253"/>
        <v>79.176299999999998</v>
      </c>
      <c r="K319" s="61" t="str">
        <f t="shared" si="254"/>
        <v>0</v>
      </c>
      <c r="L319" s="18">
        <v>0.04</v>
      </c>
      <c r="M319" s="18">
        <f t="shared" si="211"/>
        <v>105.5684</v>
      </c>
      <c r="N319" s="18">
        <v>0.03</v>
      </c>
      <c r="O319" s="18"/>
      <c r="P319" s="61">
        <f t="shared" si="227"/>
        <v>105.5384</v>
      </c>
      <c r="Q319" s="61" t="str">
        <f t="shared" si="228"/>
        <v>0</v>
      </c>
      <c r="R319" s="20">
        <v>0.6</v>
      </c>
      <c r="S319" s="20">
        <f t="shared" si="212"/>
        <v>1583.5260000000001</v>
      </c>
      <c r="T319" s="24" t="e">
        <f t="shared" si="259"/>
        <v>#REF!</v>
      </c>
      <c r="U319" s="24"/>
      <c r="V319" s="61" t="e">
        <f t="shared" si="229"/>
        <v>#REF!</v>
      </c>
      <c r="W319" s="61" t="e">
        <f t="shared" si="230"/>
        <v>#REF!</v>
      </c>
      <c r="X319" s="54">
        <v>0.01</v>
      </c>
      <c r="Y319" s="20">
        <f t="shared" si="214"/>
        <v>26.392099999999999</v>
      </c>
      <c r="Z319" s="20"/>
      <c r="AA319" s="20"/>
      <c r="AB319" s="61">
        <f t="shared" si="231"/>
        <v>26.392099999999999</v>
      </c>
      <c r="AC319" s="61" t="str">
        <f t="shared" si="232"/>
        <v>0</v>
      </c>
      <c r="AD319" s="20">
        <v>0.36</v>
      </c>
      <c r="AE319" s="20">
        <f t="shared" si="215"/>
        <v>950.11559999999997</v>
      </c>
      <c r="AF319" s="24" t="e">
        <f t="shared" si="260"/>
        <v>#REF!</v>
      </c>
      <c r="AG319" s="24"/>
      <c r="AH319" s="61" t="e">
        <f t="shared" si="233"/>
        <v>#REF!</v>
      </c>
      <c r="AI319" s="61" t="e">
        <f t="shared" si="234"/>
        <v>#REF!</v>
      </c>
      <c r="AJ319" s="20">
        <v>0.05</v>
      </c>
      <c r="AK319" s="20">
        <f t="shared" si="217"/>
        <v>131.9605</v>
      </c>
      <c r="AL319" s="24">
        <v>0</v>
      </c>
      <c r="AM319" s="20"/>
      <c r="AN319" s="61">
        <f t="shared" si="235"/>
        <v>131.9605</v>
      </c>
      <c r="AO319" s="61" t="str">
        <f t="shared" si="236"/>
        <v>0</v>
      </c>
      <c r="AP319" s="20">
        <v>0.01</v>
      </c>
      <c r="AQ319" s="20">
        <f t="shared" si="218"/>
        <v>26.392099999999999</v>
      </c>
      <c r="AR319" s="20"/>
      <c r="AS319" s="20"/>
      <c r="AT319" s="61">
        <f t="shared" si="237"/>
        <v>26.392099999999999</v>
      </c>
      <c r="AU319" s="61" t="str">
        <f t="shared" si="238"/>
        <v>0</v>
      </c>
      <c r="AV319" s="20">
        <v>0.04</v>
      </c>
      <c r="AW319" s="20">
        <f t="shared" si="219"/>
        <v>105.5684</v>
      </c>
      <c r="AX319" s="24" t="e">
        <f t="shared" si="261"/>
        <v>#REF!</v>
      </c>
      <c r="AY319" s="24"/>
      <c r="AZ319" s="61" t="e">
        <f t="shared" si="221"/>
        <v>#REF!</v>
      </c>
      <c r="BA319" s="61" t="e">
        <f t="shared" si="222"/>
        <v>#REF!</v>
      </c>
      <c r="BB319" s="20">
        <v>0.48</v>
      </c>
      <c r="BC319" s="20">
        <f t="shared" si="223"/>
        <v>1266.8208</v>
      </c>
      <c r="BD319" s="20">
        <v>1270.0800000000002</v>
      </c>
      <c r="BE319" s="20"/>
      <c r="BF319" s="61" t="str">
        <f t="shared" si="239"/>
        <v>0</v>
      </c>
      <c r="BG319" s="61">
        <f t="shared" si="240"/>
        <v>-3.2592000000001917</v>
      </c>
      <c r="BH319" s="20"/>
      <c r="BI319" s="20"/>
      <c r="BJ319" s="20">
        <v>0</v>
      </c>
      <c r="BK319" s="20"/>
      <c r="BL319" s="61" t="str">
        <f t="shared" si="241"/>
        <v>0</v>
      </c>
      <c r="BM319" s="61" t="str">
        <f t="shared" si="242"/>
        <v>0</v>
      </c>
      <c r="BN319" s="20">
        <v>0.53</v>
      </c>
      <c r="BO319" s="20">
        <f t="shared" si="224"/>
        <v>1398.7813000000001</v>
      </c>
      <c r="BP319" s="20">
        <f t="shared" si="243"/>
        <v>-3.2592000000001917</v>
      </c>
      <c r="BQ319" s="20">
        <f t="shared" si="244"/>
        <v>1395.5220999999999</v>
      </c>
      <c r="BR319" s="20"/>
      <c r="BS319" s="20">
        <f t="shared" si="245"/>
        <v>1395.5220999999999</v>
      </c>
      <c r="BT319" s="61">
        <f t="shared" si="250"/>
        <v>14488.98</v>
      </c>
      <c r="BU319" s="61" t="str">
        <f t="shared" si="251"/>
        <v>0</v>
      </c>
      <c r="BV319" s="61">
        <f t="shared" si="252"/>
        <v>-13093.457899999999</v>
      </c>
      <c r="BW319" s="20"/>
      <c r="BX319" s="20"/>
      <c r="BY319" s="20"/>
      <c r="BZ319" s="20"/>
      <c r="CA319" s="20"/>
      <c r="CB319" s="20"/>
      <c r="CC319" s="20"/>
      <c r="CD319" s="20">
        <f>12074.15*1.2</f>
        <v>14488.98</v>
      </c>
      <c r="CE319" s="20"/>
      <c r="CF319" s="20"/>
      <c r="CG319" s="20"/>
      <c r="CH319" s="20"/>
      <c r="CI319" s="20"/>
      <c r="CJ319" s="20"/>
      <c r="CK319" s="61" t="str">
        <f t="shared" si="246"/>
        <v>0</v>
      </c>
      <c r="CL319" s="61" t="str">
        <f t="shared" si="247"/>
        <v>0</v>
      </c>
      <c r="CM319" s="20"/>
      <c r="CN319" s="20"/>
      <c r="CO319" s="20"/>
      <c r="CP319" s="20"/>
      <c r="CQ319" s="61" t="str">
        <f t="shared" si="248"/>
        <v>0</v>
      </c>
      <c r="CR319" s="24">
        <f t="shared" si="256"/>
        <v>2.1500000000000004</v>
      </c>
      <c r="CS319" s="24">
        <v>3.09</v>
      </c>
      <c r="CT319" s="71">
        <f t="shared" si="257"/>
        <v>43.720930232558118</v>
      </c>
    </row>
    <row r="320" spans="1:98" ht="25.5" x14ac:dyDescent="0.2">
      <c r="A320" s="14">
        <v>53</v>
      </c>
      <c r="B320" s="15" t="s">
        <v>319</v>
      </c>
      <c r="C320" s="16">
        <v>5</v>
      </c>
      <c r="D320" s="21">
        <v>3175.23</v>
      </c>
      <c r="E320" s="21"/>
      <c r="F320" s="18">
        <v>0.03</v>
      </c>
      <c r="G320" s="18">
        <f t="shared" si="258"/>
        <v>95.256900000000002</v>
      </c>
      <c r="H320" s="18"/>
      <c r="I320" s="18"/>
      <c r="J320" s="61">
        <f t="shared" si="253"/>
        <v>95.256900000000002</v>
      </c>
      <c r="K320" s="61" t="str">
        <f t="shared" si="254"/>
        <v>0</v>
      </c>
      <c r="L320" s="18">
        <v>0.03</v>
      </c>
      <c r="M320" s="18">
        <f t="shared" si="211"/>
        <v>95.256900000000002</v>
      </c>
      <c r="N320" s="18">
        <v>0.03</v>
      </c>
      <c r="O320" s="18"/>
      <c r="P320" s="61">
        <f t="shared" si="227"/>
        <v>95.226900000000001</v>
      </c>
      <c r="Q320" s="61" t="str">
        <f t="shared" si="228"/>
        <v>0</v>
      </c>
      <c r="R320" s="20">
        <v>0.42</v>
      </c>
      <c r="S320" s="20">
        <f t="shared" si="212"/>
        <v>1333.5965999999999</v>
      </c>
      <c r="T320" s="24" t="e">
        <f t="shared" si="259"/>
        <v>#REF!</v>
      </c>
      <c r="U320" s="24"/>
      <c r="V320" s="61" t="e">
        <f t="shared" si="229"/>
        <v>#REF!</v>
      </c>
      <c r="W320" s="61" t="e">
        <f t="shared" si="230"/>
        <v>#REF!</v>
      </c>
      <c r="X320" s="54">
        <v>0.01</v>
      </c>
      <c r="Y320" s="20">
        <f t="shared" si="214"/>
        <v>31.752300000000002</v>
      </c>
      <c r="Z320" s="20"/>
      <c r="AA320" s="20"/>
      <c r="AB320" s="61">
        <f t="shared" si="231"/>
        <v>31.752300000000002</v>
      </c>
      <c r="AC320" s="61" t="str">
        <f t="shared" si="232"/>
        <v>0</v>
      </c>
      <c r="AD320" s="20">
        <v>0.35</v>
      </c>
      <c r="AE320" s="20">
        <f t="shared" si="215"/>
        <v>1111.3305</v>
      </c>
      <c r="AF320" s="24" t="e">
        <f t="shared" si="260"/>
        <v>#REF!</v>
      </c>
      <c r="AG320" s="24"/>
      <c r="AH320" s="61" t="e">
        <f t="shared" si="233"/>
        <v>#REF!</v>
      </c>
      <c r="AI320" s="61" t="e">
        <f t="shared" si="234"/>
        <v>#REF!</v>
      </c>
      <c r="AJ320" s="20">
        <v>0.03</v>
      </c>
      <c r="AK320" s="20">
        <f t="shared" si="217"/>
        <v>95.256900000000002</v>
      </c>
      <c r="AL320" s="24">
        <v>0</v>
      </c>
      <c r="AM320" s="20"/>
      <c r="AN320" s="61">
        <f t="shared" si="235"/>
        <v>95.256900000000002</v>
      </c>
      <c r="AO320" s="61" t="str">
        <f t="shared" si="236"/>
        <v>0</v>
      </c>
      <c r="AP320" s="20">
        <v>0.02</v>
      </c>
      <c r="AQ320" s="20">
        <f t="shared" si="218"/>
        <v>63.504600000000003</v>
      </c>
      <c r="AR320" s="20"/>
      <c r="AS320" s="20"/>
      <c r="AT320" s="61">
        <f t="shared" si="237"/>
        <v>63.504600000000003</v>
      </c>
      <c r="AU320" s="61" t="str">
        <f t="shared" si="238"/>
        <v>0</v>
      </c>
      <c r="AV320" s="20">
        <v>0.04</v>
      </c>
      <c r="AW320" s="20">
        <f t="shared" si="219"/>
        <v>127.00920000000001</v>
      </c>
      <c r="AX320" s="24" t="e">
        <f t="shared" si="261"/>
        <v>#REF!</v>
      </c>
      <c r="AY320" s="24"/>
      <c r="AZ320" s="61" t="e">
        <f t="shared" si="221"/>
        <v>#REF!</v>
      </c>
      <c r="BA320" s="61" t="e">
        <f t="shared" si="222"/>
        <v>#REF!</v>
      </c>
      <c r="BB320" s="20">
        <v>0.22</v>
      </c>
      <c r="BC320" s="20">
        <f t="shared" si="223"/>
        <v>698.55060000000003</v>
      </c>
      <c r="BD320" s="20">
        <v>1512</v>
      </c>
      <c r="BE320" s="20"/>
      <c r="BF320" s="61" t="str">
        <f t="shared" si="239"/>
        <v>0</v>
      </c>
      <c r="BG320" s="61">
        <f t="shared" si="240"/>
        <v>-813.44939999999997</v>
      </c>
      <c r="BH320" s="20"/>
      <c r="BI320" s="20"/>
      <c r="BJ320" s="20">
        <v>0</v>
      </c>
      <c r="BK320" s="20"/>
      <c r="BL320" s="61" t="str">
        <f t="shared" si="241"/>
        <v>0</v>
      </c>
      <c r="BM320" s="61" t="str">
        <f t="shared" si="242"/>
        <v>0</v>
      </c>
      <c r="BN320" s="20">
        <v>0.85</v>
      </c>
      <c r="BO320" s="20">
        <f t="shared" si="224"/>
        <v>2698.9454999999998</v>
      </c>
      <c r="BP320" s="20">
        <f t="shared" si="243"/>
        <v>-813.44939999999997</v>
      </c>
      <c r="BQ320" s="20">
        <f t="shared" si="244"/>
        <v>1885.4960999999998</v>
      </c>
      <c r="BR320" s="20"/>
      <c r="BS320" s="20">
        <f t="shared" si="245"/>
        <v>1885.4960999999998</v>
      </c>
      <c r="BT320" s="61">
        <f t="shared" si="250"/>
        <v>0</v>
      </c>
      <c r="BU320" s="61">
        <f t="shared" si="251"/>
        <v>1885.4960999999998</v>
      </c>
      <c r="BV320" s="61" t="str">
        <f t="shared" si="252"/>
        <v>0</v>
      </c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61" t="str">
        <f t="shared" si="246"/>
        <v>0</v>
      </c>
      <c r="CL320" s="61" t="str">
        <f t="shared" si="247"/>
        <v>0</v>
      </c>
      <c r="CM320" s="20"/>
      <c r="CN320" s="20"/>
      <c r="CO320" s="20"/>
      <c r="CP320" s="20"/>
      <c r="CQ320" s="61" t="str">
        <f t="shared" si="248"/>
        <v>0</v>
      </c>
      <c r="CR320" s="24">
        <f t="shared" si="256"/>
        <v>2</v>
      </c>
      <c r="CS320" s="24">
        <v>2.61</v>
      </c>
      <c r="CT320" s="71">
        <f t="shared" si="257"/>
        <v>30.5</v>
      </c>
    </row>
    <row r="321" spans="1:98" ht="25.5" x14ac:dyDescent="0.2">
      <c r="A321" s="14">
        <v>54</v>
      </c>
      <c r="B321" s="15" t="s">
        <v>320</v>
      </c>
      <c r="C321" s="16">
        <v>5</v>
      </c>
      <c r="D321" s="21">
        <v>1985.92</v>
      </c>
      <c r="E321" s="21"/>
      <c r="F321" s="18">
        <v>0.03</v>
      </c>
      <c r="G321" s="18">
        <f t="shared" si="258"/>
        <v>59.577599999999997</v>
      </c>
      <c r="H321" s="18"/>
      <c r="I321" s="18"/>
      <c r="J321" s="61">
        <f t="shared" si="253"/>
        <v>59.577599999999997</v>
      </c>
      <c r="K321" s="61" t="str">
        <f t="shared" si="254"/>
        <v>0</v>
      </c>
      <c r="L321" s="18">
        <v>0.04</v>
      </c>
      <c r="M321" s="18">
        <f t="shared" si="211"/>
        <v>79.436800000000005</v>
      </c>
      <c r="N321" s="18">
        <v>0.02</v>
      </c>
      <c r="O321" s="18"/>
      <c r="P321" s="61">
        <f t="shared" si="227"/>
        <v>79.416800000000009</v>
      </c>
      <c r="Q321" s="61" t="str">
        <f t="shared" si="228"/>
        <v>0</v>
      </c>
      <c r="R321" s="20">
        <v>0.57999999999999996</v>
      </c>
      <c r="S321" s="20">
        <f t="shared" si="212"/>
        <v>1151.8335999999999</v>
      </c>
      <c r="T321" s="24" t="e">
        <f t="shared" si="259"/>
        <v>#REF!</v>
      </c>
      <c r="U321" s="24"/>
      <c r="V321" s="61" t="e">
        <f t="shared" si="229"/>
        <v>#REF!</v>
      </c>
      <c r="W321" s="61" t="e">
        <f t="shared" si="230"/>
        <v>#REF!</v>
      </c>
      <c r="X321" s="54">
        <v>0.01</v>
      </c>
      <c r="Y321" s="20">
        <f t="shared" si="214"/>
        <v>19.859200000000001</v>
      </c>
      <c r="Z321" s="20"/>
      <c r="AA321" s="20"/>
      <c r="AB321" s="61">
        <f t="shared" si="231"/>
        <v>19.859200000000001</v>
      </c>
      <c r="AC321" s="61" t="str">
        <f t="shared" si="232"/>
        <v>0</v>
      </c>
      <c r="AD321" s="20">
        <v>0.42</v>
      </c>
      <c r="AE321" s="20">
        <f t="shared" si="215"/>
        <v>834.08640000000003</v>
      </c>
      <c r="AF321" s="24" t="e">
        <f t="shared" si="260"/>
        <v>#REF!</v>
      </c>
      <c r="AG321" s="24"/>
      <c r="AH321" s="61" t="e">
        <f t="shared" si="233"/>
        <v>#REF!</v>
      </c>
      <c r="AI321" s="61" t="e">
        <f t="shared" si="234"/>
        <v>#REF!</v>
      </c>
      <c r="AJ321" s="20">
        <v>0.05</v>
      </c>
      <c r="AK321" s="20">
        <f t="shared" si="217"/>
        <v>99.296000000000006</v>
      </c>
      <c r="AL321" s="24">
        <v>0</v>
      </c>
      <c r="AM321" s="20"/>
      <c r="AN321" s="61">
        <f t="shared" si="235"/>
        <v>99.296000000000006</v>
      </c>
      <c r="AO321" s="61" t="str">
        <f t="shared" si="236"/>
        <v>0</v>
      </c>
      <c r="AP321" s="20">
        <v>0.02</v>
      </c>
      <c r="AQ321" s="20">
        <f t="shared" si="218"/>
        <v>39.718400000000003</v>
      </c>
      <c r="AR321" s="20"/>
      <c r="AS321" s="20"/>
      <c r="AT321" s="61">
        <f t="shared" si="237"/>
        <v>39.718400000000003</v>
      </c>
      <c r="AU321" s="61" t="str">
        <f t="shared" si="238"/>
        <v>0</v>
      </c>
      <c r="AV321" s="20">
        <v>0.04</v>
      </c>
      <c r="AW321" s="20">
        <f t="shared" si="219"/>
        <v>79.436800000000005</v>
      </c>
      <c r="AX321" s="24" t="e">
        <f t="shared" si="261"/>
        <v>#REF!</v>
      </c>
      <c r="AY321" s="24"/>
      <c r="AZ321" s="61" t="e">
        <f t="shared" si="221"/>
        <v>#REF!</v>
      </c>
      <c r="BA321" s="61" t="e">
        <f t="shared" si="222"/>
        <v>#REF!</v>
      </c>
      <c r="BB321" s="20">
        <v>0.16</v>
      </c>
      <c r="BC321" s="20">
        <f t="shared" si="223"/>
        <v>317.74720000000002</v>
      </c>
      <c r="BD321" s="20">
        <v>1008</v>
      </c>
      <c r="BE321" s="20"/>
      <c r="BF321" s="61" t="str">
        <f t="shared" si="239"/>
        <v>0</v>
      </c>
      <c r="BG321" s="61">
        <f t="shared" si="240"/>
        <v>-690.25279999999998</v>
      </c>
      <c r="BH321" s="20"/>
      <c r="BI321" s="20"/>
      <c r="BJ321" s="20">
        <v>0</v>
      </c>
      <c r="BK321" s="20"/>
      <c r="BL321" s="61" t="str">
        <f t="shared" si="241"/>
        <v>0</v>
      </c>
      <c r="BM321" s="61" t="str">
        <f t="shared" si="242"/>
        <v>0</v>
      </c>
      <c r="BN321" s="20">
        <v>0.8</v>
      </c>
      <c r="BO321" s="20">
        <f t="shared" si="224"/>
        <v>1588.7360000000001</v>
      </c>
      <c r="BP321" s="20">
        <f t="shared" si="243"/>
        <v>-690.25279999999998</v>
      </c>
      <c r="BQ321" s="20">
        <f t="shared" si="244"/>
        <v>898.48320000000012</v>
      </c>
      <c r="BR321" s="20"/>
      <c r="BS321" s="20">
        <f t="shared" si="245"/>
        <v>898.48320000000012</v>
      </c>
      <c r="BT321" s="61">
        <f t="shared" si="250"/>
        <v>7035.8159999999998</v>
      </c>
      <c r="BU321" s="61" t="str">
        <f t="shared" si="251"/>
        <v>0</v>
      </c>
      <c r="BV321" s="61">
        <f t="shared" si="252"/>
        <v>-6137.3328000000001</v>
      </c>
      <c r="BW321" s="20"/>
      <c r="BX321" s="20"/>
      <c r="BY321" s="20"/>
      <c r="BZ321" s="20"/>
      <c r="CA321" s="20"/>
      <c r="CB321" s="20">
        <f>5863.18*1.2</f>
        <v>7035.8159999999998</v>
      </c>
      <c r="CC321" s="20"/>
      <c r="CD321" s="20"/>
      <c r="CE321" s="20"/>
      <c r="CF321" s="20"/>
      <c r="CG321" s="20"/>
      <c r="CH321" s="20"/>
      <c r="CI321" s="20"/>
      <c r="CJ321" s="20"/>
      <c r="CK321" s="61" t="str">
        <f t="shared" si="246"/>
        <v>0</v>
      </c>
      <c r="CL321" s="61" t="str">
        <f t="shared" si="247"/>
        <v>0</v>
      </c>
      <c r="CM321" s="20"/>
      <c r="CN321" s="20"/>
      <c r="CO321" s="20"/>
      <c r="CP321" s="20"/>
      <c r="CQ321" s="61" t="str">
        <f t="shared" si="248"/>
        <v>0</v>
      </c>
      <c r="CR321" s="24">
        <f t="shared" si="256"/>
        <v>2.15</v>
      </c>
      <c r="CS321" s="24">
        <v>3.15</v>
      </c>
      <c r="CT321" s="71">
        <f t="shared" si="257"/>
        <v>46.511627906976742</v>
      </c>
    </row>
    <row r="322" spans="1:98" ht="25.5" x14ac:dyDescent="0.2">
      <c r="A322" s="14">
        <v>55</v>
      </c>
      <c r="B322" s="15" t="s">
        <v>321</v>
      </c>
      <c r="C322" s="16">
        <v>5</v>
      </c>
      <c r="D322" s="21">
        <v>3369.32</v>
      </c>
      <c r="E322" s="21"/>
      <c r="F322" s="18">
        <v>0.03</v>
      </c>
      <c r="G322" s="18">
        <f t="shared" si="258"/>
        <v>101.0796</v>
      </c>
      <c r="H322" s="18"/>
      <c r="I322" s="18"/>
      <c r="J322" s="61">
        <f t="shared" si="253"/>
        <v>101.0796</v>
      </c>
      <c r="K322" s="61" t="str">
        <f t="shared" si="254"/>
        <v>0</v>
      </c>
      <c r="L322" s="18">
        <v>0.03</v>
      </c>
      <c r="M322" s="18">
        <f t="shared" si="211"/>
        <v>101.0796</v>
      </c>
      <c r="N322" s="18">
        <v>0.02</v>
      </c>
      <c r="O322" s="18"/>
      <c r="P322" s="61">
        <f t="shared" si="227"/>
        <v>101.0596</v>
      </c>
      <c r="Q322" s="61" t="str">
        <f t="shared" si="228"/>
        <v>0</v>
      </c>
      <c r="R322" s="20">
        <v>0.21</v>
      </c>
      <c r="S322" s="20">
        <f t="shared" si="212"/>
        <v>707.55719999999997</v>
      </c>
      <c r="T322" s="24" t="e">
        <f t="shared" si="259"/>
        <v>#REF!</v>
      </c>
      <c r="U322" s="24"/>
      <c r="V322" s="61" t="e">
        <f t="shared" si="229"/>
        <v>#REF!</v>
      </c>
      <c r="W322" s="61" t="e">
        <f t="shared" si="230"/>
        <v>#REF!</v>
      </c>
      <c r="X322" s="54">
        <v>0.01</v>
      </c>
      <c r="Y322" s="20">
        <f t="shared" si="214"/>
        <v>33.693200000000004</v>
      </c>
      <c r="Z322" s="20"/>
      <c r="AA322" s="20"/>
      <c r="AB322" s="61">
        <f t="shared" si="231"/>
        <v>33.693200000000004</v>
      </c>
      <c r="AC322" s="61" t="str">
        <f t="shared" si="232"/>
        <v>0</v>
      </c>
      <c r="AD322" s="20">
        <v>0.36</v>
      </c>
      <c r="AE322" s="20">
        <f t="shared" si="215"/>
        <v>1212.9552000000001</v>
      </c>
      <c r="AF322" s="24" t="e">
        <f t="shared" si="260"/>
        <v>#REF!</v>
      </c>
      <c r="AG322" s="24"/>
      <c r="AH322" s="61" t="e">
        <f t="shared" si="233"/>
        <v>#REF!</v>
      </c>
      <c r="AI322" s="61" t="e">
        <f t="shared" si="234"/>
        <v>#REF!</v>
      </c>
      <c r="AJ322" s="20">
        <v>0.02</v>
      </c>
      <c r="AK322" s="20">
        <f t="shared" si="217"/>
        <v>67.386400000000009</v>
      </c>
      <c r="AL322" s="24">
        <v>0</v>
      </c>
      <c r="AM322" s="20"/>
      <c r="AN322" s="61">
        <f t="shared" si="235"/>
        <v>67.386400000000009</v>
      </c>
      <c r="AO322" s="61" t="str">
        <f t="shared" si="236"/>
        <v>0</v>
      </c>
      <c r="AP322" s="20">
        <v>0.01</v>
      </c>
      <c r="AQ322" s="20">
        <f t="shared" si="218"/>
        <v>33.693200000000004</v>
      </c>
      <c r="AR322" s="20"/>
      <c r="AS322" s="20"/>
      <c r="AT322" s="61">
        <f t="shared" si="237"/>
        <v>33.693200000000004</v>
      </c>
      <c r="AU322" s="61" t="str">
        <f t="shared" si="238"/>
        <v>0</v>
      </c>
      <c r="AV322" s="20">
        <v>0.04</v>
      </c>
      <c r="AW322" s="24">
        <f t="shared" si="219"/>
        <v>134.77280000000002</v>
      </c>
      <c r="AX322" s="24" t="e">
        <f t="shared" si="261"/>
        <v>#REF!</v>
      </c>
      <c r="AY322" s="24"/>
      <c r="AZ322" s="61" t="e">
        <f t="shared" si="221"/>
        <v>#REF!</v>
      </c>
      <c r="BA322" s="61" t="e">
        <f t="shared" si="222"/>
        <v>#REF!</v>
      </c>
      <c r="BB322" s="20">
        <v>0.14000000000000001</v>
      </c>
      <c r="BC322" s="24">
        <f t="shared" si="223"/>
        <v>471.70480000000009</v>
      </c>
      <c r="BD322" s="20">
        <v>624.95999999999992</v>
      </c>
      <c r="BE322" s="20"/>
      <c r="BF322" s="24" t="str">
        <f t="shared" si="239"/>
        <v>0</v>
      </c>
      <c r="BG322" s="24">
        <f t="shared" si="240"/>
        <v>-153.25519999999983</v>
      </c>
      <c r="BH322" s="20"/>
      <c r="BI322" s="20"/>
      <c r="BJ322" s="20">
        <v>0</v>
      </c>
      <c r="BK322" s="20"/>
      <c r="BL322" s="61" t="str">
        <f t="shared" si="241"/>
        <v>0</v>
      </c>
      <c r="BM322" s="61" t="str">
        <f t="shared" si="242"/>
        <v>0</v>
      </c>
      <c r="BN322" s="20">
        <v>0.99</v>
      </c>
      <c r="BO322" s="20">
        <f t="shared" si="224"/>
        <v>3335.6268</v>
      </c>
      <c r="BP322" s="20">
        <f t="shared" si="243"/>
        <v>-153.25519999999983</v>
      </c>
      <c r="BQ322" s="20">
        <f t="shared" si="244"/>
        <v>3182.3716000000004</v>
      </c>
      <c r="BR322" s="20"/>
      <c r="BS322" s="20">
        <f t="shared" si="245"/>
        <v>3182.3716000000004</v>
      </c>
      <c r="BT322" s="61">
        <f t="shared" si="250"/>
        <v>0</v>
      </c>
      <c r="BU322" s="61">
        <f t="shared" si="251"/>
        <v>3182.3716000000004</v>
      </c>
      <c r="BV322" s="61" t="str">
        <f t="shared" si="252"/>
        <v>0</v>
      </c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61" t="str">
        <f t="shared" si="246"/>
        <v>0</v>
      </c>
      <c r="CL322" s="61" t="str">
        <f t="shared" si="247"/>
        <v>0</v>
      </c>
      <c r="CM322" s="20"/>
      <c r="CN322" s="20"/>
      <c r="CO322" s="20"/>
      <c r="CP322" s="20"/>
      <c r="CQ322" s="61" t="str">
        <f t="shared" si="248"/>
        <v>0</v>
      </c>
      <c r="CR322" s="24">
        <f t="shared" si="256"/>
        <v>1.84</v>
      </c>
      <c r="CS322" s="24">
        <v>2.25</v>
      </c>
      <c r="CT322" s="71">
        <f t="shared" si="257"/>
        <v>22.282608695652172</v>
      </c>
    </row>
    <row r="323" spans="1:98" ht="25.5" x14ac:dyDescent="0.2">
      <c r="A323" s="14">
        <v>56</v>
      </c>
      <c r="B323" s="15" t="s">
        <v>322</v>
      </c>
      <c r="C323" s="16">
        <v>5</v>
      </c>
      <c r="D323" s="21">
        <v>2662.99</v>
      </c>
      <c r="E323" s="21"/>
      <c r="F323" s="18">
        <v>0.02</v>
      </c>
      <c r="G323" s="18">
        <f t="shared" si="258"/>
        <v>53.259799999999998</v>
      </c>
      <c r="H323" s="18"/>
      <c r="I323" s="18"/>
      <c r="J323" s="61">
        <f t="shared" si="253"/>
        <v>53.259799999999998</v>
      </c>
      <c r="K323" s="61" t="str">
        <f t="shared" si="254"/>
        <v>0</v>
      </c>
      <c r="L323" s="18">
        <v>0.03</v>
      </c>
      <c r="M323" s="18">
        <f t="shared" si="211"/>
        <v>79.889699999999991</v>
      </c>
      <c r="N323" s="18">
        <v>0.03</v>
      </c>
      <c r="O323" s="18"/>
      <c r="P323" s="61">
        <f t="shared" si="227"/>
        <v>79.859699999999989</v>
      </c>
      <c r="Q323" s="61" t="str">
        <f t="shared" si="228"/>
        <v>0</v>
      </c>
      <c r="R323" s="20">
        <v>0.32</v>
      </c>
      <c r="S323" s="20">
        <f t="shared" si="212"/>
        <v>852.15679999999998</v>
      </c>
      <c r="T323" s="24" t="e">
        <f t="shared" si="259"/>
        <v>#REF!</v>
      </c>
      <c r="U323" s="24"/>
      <c r="V323" s="61" t="e">
        <f t="shared" si="229"/>
        <v>#REF!</v>
      </c>
      <c r="W323" s="61" t="e">
        <f t="shared" si="230"/>
        <v>#REF!</v>
      </c>
      <c r="X323" s="54">
        <v>0.01</v>
      </c>
      <c r="Y323" s="20">
        <f t="shared" si="214"/>
        <v>26.629899999999999</v>
      </c>
      <c r="Z323" s="20">
        <f>Y323*6</f>
        <v>159.77940000000001</v>
      </c>
      <c r="AA323" s="20"/>
      <c r="AB323" s="61" t="str">
        <f t="shared" si="231"/>
        <v>0</v>
      </c>
      <c r="AC323" s="61">
        <f t="shared" si="232"/>
        <v>-133.14950000000002</v>
      </c>
      <c r="AD323" s="20">
        <v>0.28999999999999998</v>
      </c>
      <c r="AE323" s="20">
        <f t="shared" si="215"/>
        <v>772.26709999999991</v>
      </c>
      <c r="AF323" s="24" t="e">
        <f t="shared" si="260"/>
        <v>#REF!</v>
      </c>
      <c r="AG323" s="24"/>
      <c r="AH323" s="61" t="e">
        <f t="shared" si="233"/>
        <v>#REF!</v>
      </c>
      <c r="AI323" s="61" t="e">
        <f t="shared" si="234"/>
        <v>#REF!</v>
      </c>
      <c r="AJ323" s="20">
        <v>0.02</v>
      </c>
      <c r="AK323" s="20">
        <f t="shared" si="217"/>
        <v>53.259799999999998</v>
      </c>
      <c r="AL323" s="24">
        <v>0</v>
      </c>
      <c r="AM323" s="20"/>
      <c r="AN323" s="61">
        <f t="shared" si="235"/>
        <v>53.259799999999998</v>
      </c>
      <c r="AO323" s="61" t="str">
        <f t="shared" si="236"/>
        <v>0</v>
      </c>
      <c r="AP323" s="20">
        <v>0.01</v>
      </c>
      <c r="AQ323" s="20">
        <f t="shared" si="218"/>
        <v>26.629899999999999</v>
      </c>
      <c r="AR323" s="20"/>
      <c r="AS323" s="20"/>
      <c r="AT323" s="61">
        <f t="shared" si="237"/>
        <v>26.629899999999999</v>
      </c>
      <c r="AU323" s="61" t="str">
        <f t="shared" si="238"/>
        <v>0</v>
      </c>
      <c r="AV323" s="20">
        <v>0.03</v>
      </c>
      <c r="AW323" s="20">
        <f t="shared" si="219"/>
        <v>79.889699999999991</v>
      </c>
      <c r="AX323" s="24" t="e">
        <f t="shared" si="261"/>
        <v>#REF!</v>
      </c>
      <c r="AY323" s="24"/>
      <c r="AZ323" s="61" t="e">
        <f t="shared" si="221"/>
        <v>#REF!</v>
      </c>
      <c r="BA323" s="61" t="e">
        <f t="shared" si="222"/>
        <v>#REF!</v>
      </c>
      <c r="BB323" s="20">
        <v>0.09</v>
      </c>
      <c r="BC323" s="20">
        <f t="shared" si="223"/>
        <v>239.66909999999996</v>
      </c>
      <c r="BD323" s="20">
        <v>18.48</v>
      </c>
      <c r="BE323" s="20"/>
      <c r="BF323" s="61">
        <f t="shared" si="239"/>
        <v>221.18909999999997</v>
      </c>
      <c r="BG323" s="61" t="str">
        <f t="shared" si="240"/>
        <v>0</v>
      </c>
      <c r="BH323" s="20"/>
      <c r="BI323" s="20"/>
      <c r="BJ323" s="20">
        <v>0</v>
      </c>
      <c r="BK323" s="20"/>
      <c r="BL323" s="61" t="str">
        <f t="shared" si="241"/>
        <v>0</v>
      </c>
      <c r="BM323" s="61" t="str">
        <f t="shared" si="242"/>
        <v>0</v>
      </c>
      <c r="BN323" s="20">
        <v>1.03</v>
      </c>
      <c r="BO323" s="20">
        <f t="shared" si="224"/>
        <v>2742.8797</v>
      </c>
      <c r="BP323" s="20">
        <f t="shared" si="243"/>
        <v>221.18909999999997</v>
      </c>
      <c r="BQ323" s="20">
        <f t="shared" si="244"/>
        <v>2964.0688</v>
      </c>
      <c r="BR323" s="20"/>
      <c r="BS323" s="20">
        <f t="shared" si="245"/>
        <v>2964.0688</v>
      </c>
      <c r="BT323" s="61">
        <f t="shared" si="250"/>
        <v>0</v>
      </c>
      <c r="BU323" s="61">
        <f t="shared" si="251"/>
        <v>2964.0688</v>
      </c>
      <c r="BV323" s="61" t="str">
        <f t="shared" si="252"/>
        <v>0</v>
      </c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61" t="str">
        <f t="shared" si="246"/>
        <v>0</v>
      </c>
      <c r="CL323" s="61" t="str">
        <f t="shared" si="247"/>
        <v>0</v>
      </c>
      <c r="CM323" s="20"/>
      <c r="CN323" s="20"/>
      <c r="CO323" s="20"/>
      <c r="CP323" s="20"/>
      <c r="CQ323" s="61" t="str">
        <f t="shared" si="248"/>
        <v>0</v>
      </c>
      <c r="CR323" s="24">
        <f t="shared" si="256"/>
        <v>1.85</v>
      </c>
      <c r="CS323" s="24">
        <v>2.36</v>
      </c>
      <c r="CT323" s="71">
        <f t="shared" si="257"/>
        <v>27.567567567567551</v>
      </c>
    </row>
    <row r="324" spans="1:98" ht="25.5" x14ac:dyDescent="0.2">
      <c r="A324" s="14">
        <v>57</v>
      </c>
      <c r="B324" s="15" t="s">
        <v>323</v>
      </c>
      <c r="C324" s="16">
        <v>5</v>
      </c>
      <c r="D324" s="21">
        <v>2563.16</v>
      </c>
      <c r="E324" s="21"/>
      <c r="F324" s="18">
        <v>0.02</v>
      </c>
      <c r="G324" s="18">
        <f t="shared" si="258"/>
        <v>51.263199999999998</v>
      </c>
      <c r="H324" s="18"/>
      <c r="I324" s="18"/>
      <c r="J324" s="61">
        <f t="shared" si="253"/>
        <v>51.263199999999998</v>
      </c>
      <c r="K324" s="61" t="str">
        <f t="shared" si="254"/>
        <v>0</v>
      </c>
      <c r="L324" s="18">
        <v>0.02</v>
      </c>
      <c r="M324" s="18">
        <f t="shared" si="211"/>
        <v>51.263199999999998</v>
      </c>
      <c r="N324" s="18"/>
      <c r="O324" s="18"/>
      <c r="P324" s="61">
        <f t="shared" si="227"/>
        <v>51.263199999999998</v>
      </c>
      <c r="Q324" s="61" t="str">
        <f t="shared" si="228"/>
        <v>0</v>
      </c>
      <c r="R324" s="20">
        <v>0.16</v>
      </c>
      <c r="S324" s="20">
        <f t="shared" si="212"/>
        <v>410.10559999999998</v>
      </c>
      <c r="T324" s="24" t="e">
        <f t="shared" si="259"/>
        <v>#REF!</v>
      </c>
      <c r="U324" s="24"/>
      <c r="V324" s="61" t="e">
        <f t="shared" si="229"/>
        <v>#REF!</v>
      </c>
      <c r="W324" s="61" t="e">
        <f t="shared" si="230"/>
        <v>#REF!</v>
      </c>
      <c r="X324" s="54">
        <v>0.01</v>
      </c>
      <c r="Y324" s="20">
        <f t="shared" si="214"/>
        <v>25.631599999999999</v>
      </c>
      <c r="Z324" s="20"/>
      <c r="AA324" s="20"/>
      <c r="AB324" s="61">
        <f t="shared" si="231"/>
        <v>25.631599999999999</v>
      </c>
      <c r="AC324" s="61" t="str">
        <f t="shared" si="232"/>
        <v>0</v>
      </c>
      <c r="AD324" s="20">
        <v>0.32</v>
      </c>
      <c r="AE324" s="20">
        <f t="shared" si="215"/>
        <v>820.21119999999996</v>
      </c>
      <c r="AF324" s="24" t="e">
        <f t="shared" si="260"/>
        <v>#REF!</v>
      </c>
      <c r="AG324" s="24"/>
      <c r="AH324" s="61" t="e">
        <f t="shared" si="233"/>
        <v>#REF!</v>
      </c>
      <c r="AI324" s="61" t="e">
        <f t="shared" si="234"/>
        <v>#REF!</v>
      </c>
      <c r="AJ324" s="20">
        <v>0.02</v>
      </c>
      <c r="AK324" s="20">
        <f t="shared" si="217"/>
        <v>51.263199999999998</v>
      </c>
      <c r="AL324" s="24">
        <v>0</v>
      </c>
      <c r="AM324" s="20"/>
      <c r="AN324" s="61">
        <f t="shared" si="235"/>
        <v>51.263199999999998</v>
      </c>
      <c r="AO324" s="61" t="str">
        <f t="shared" si="236"/>
        <v>0</v>
      </c>
      <c r="AP324" s="20">
        <v>0.02</v>
      </c>
      <c r="AQ324" s="20">
        <f t="shared" si="218"/>
        <v>51.263199999999998</v>
      </c>
      <c r="AR324" s="20"/>
      <c r="AS324" s="20"/>
      <c r="AT324" s="61">
        <f t="shared" si="237"/>
        <v>51.263199999999998</v>
      </c>
      <c r="AU324" s="61" t="str">
        <f t="shared" si="238"/>
        <v>0</v>
      </c>
      <c r="AV324" s="20">
        <v>0.03</v>
      </c>
      <c r="AW324" s="20">
        <f t="shared" si="219"/>
        <v>76.894799999999989</v>
      </c>
      <c r="AX324" s="24" t="e">
        <f t="shared" si="261"/>
        <v>#REF!</v>
      </c>
      <c r="AY324" s="24"/>
      <c r="AZ324" s="61" t="e">
        <f t="shared" si="221"/>
        <v>#REF!</v>
      </c>
      <c r="BA324" s="61" t="e">
        <f t="shared" si="222"/>
        <v>#REF!</v>
      </c>
      <c r="BB324" s="20">
        <v>0.1</v>
      </c>
      <c r="BC324" s="20">
        <f t="shared" si="223"/>
        <v>256.31599999999997</v>
      </c>
      <c r="BD324" s="20">
        <v>168</v>
      </c>
      <c r="BE324" s="20"/>
      <c r="BF324" s="61">
        <f t="shared" si="239"/>
        <v>88.315999999999974</v>
      </c>
      <c r="BG324" s="61" t="str">
        <f t="shared" si="240"/>
        <v>0</v>
      </c>
      <c r="BH324" s="20"/>
      <c r="BI324" s="20"/>
      <c r="BJ324" s="20">
        <v>0</v>
      </c>
      <c r="BK324" s="20"/>
      <c r="BL324" s="61" t="str">
        <f t="shared" si="241"/>
        <v>0</v>
      </c>
      <c r="BM324" s="61" t="str">
        <f t="shared" si="242"/>
        <v>0</v>
      </c>
      <c r="BN324" s="20">
        <v>1.2</v>
      </c>
      <c r="BO324" s="20">
        <f t="shared" si="224"/>
        <v>3075.7919999999999</v>
      </c>
      <c r="BP324" s="20">
        <f t="shared" si="243"/>
        <v>88.315999999999974</v>
      </c>
      <c r="BQ324" s="20">
        <f t="shared" si="244"/>
        <v>3164.1079999999997</v>
      </c>
      <c r="BR324" s="20"/>
      <c r="BS324" s="20">
        <f t="shared" si="245"/>
        <v>3164.1079999999997</v>
      </c>
      <c r="BT324" s="61">
        <f t="shared" si="250"/>
        <v>0</v>
      </c>
      <c r="BU324" s="61">
        <f t="shared" si="251"/>
        <v>3164.1079999999997</v>
      </c>
      <c r="BV324" s="61" t="str">
        <f t="shared" si="252"/>
        <v>0</v>
      </c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61" t="str">
        <f t="shared" si="246"/>
        <v>0</v>
      </c>
      <c r="CL324" s="61" t="str">
        <f t="shared" si="247"/>
        <v>0</v>
      </c>
      <c r="CM324" s="20"/>
      <c r="CN324" s="20"/>
      <c r="CO324" s="20"/>
      <c r="CP324" s="20"/>
      <c r="CQ324" s="61" t="str">
        <f t="shared" si="248"/>
        <v>0</v>
      </c>
      <c r="CR324" s="24">
        <f t="shared" si="256"/>
        <v>1.9</v>
      </c>
      <c r="CS324" s="24">
        <v>2.36</v>
      </c>
      <c r="CT324" s="71">
        <f t="shared" si="257"/>
        <v>24.21052631578948</v>
      </c>
    </row>
    <row r="325" spans="1:98" ht="25.5" x14ac:dyDescent="0.2">
      <c r="A325" s="14">
        <v>58</v>
      </c>
      <c r="B325" s="15" t="s">
        <v>324</v>
      </c>
      <c r="C325" s="16">
        <v>5</v>
      </c>
      <c r="D325" s="21">
        <v>3165.58</v>
      </c>
      <c r="E325" s="21"/>
      <c r="F325" s="18">
        <v>0.02</v>
      </c>
      <c r="G325" s="18">
        <f t="shared" si="258"/>
        <v>63.311599999999999</v>
      </c>
      <c r="H325" s="18"/>
      <c r="I325" s="18"/>
      <c r="J325" s="61">
        <f t="shared" si="253"/>
        <v>63.311599999999999</v>
      </c>
      <c r="K325" s="61" t="str">
        <f t="shared" si="254"/>
        <v>0</v>
      </c>
      <c r="L325" s="18">
        <v>0.02</v>
      </c>
      <c r="M325" s="18">
        <f t="shared" si="211"/>
        <v>63.311599999999999</v>
      </c>
      <c r="N325" s="18">
        <v>0.01</v>
      </c>
      <c r="O325" s="18"/>
      <c r="P325" s="61">
        <f t="shared" si="227"/>
        <v>63.301600000000001</v>
      </c>
      <c r="Q325" s="61" t="str">
        <f t="shared" si="228"/>
        <v>0</v>
      </c>
      <c r="R325" s="20">
        <v>0.2</v>
      </c>
      <c r="S325" s="20">
        <f t="shared" si="212"/>
        <v>633.11599999999999</v>
      </c>
      <c r="T325" s="24" t="e">
        <f t="shared" si="259"/>
        <v>#REF!</v>
      </c>
      <c r="U325" s="24"/>
      <c r="V325" s="61" t="e">
        <f t="shared" si="229"/>
        <v>#REF!</v>
      </c>
      <c r="W325" s="61" t="e">
        <f t="shared" si="230"/>
        <v>#REF!</v>
      </c>
      <c r="X325" s="54">
        <v>0.01</v>
      </c>
      <c r="Y325" s="20">
        <f t="shared" si="214"/>
        <v>31.655799999999999</v>
      </c>
      <c r="Z325" s="20"/>
      <c r="AA325" s="20"/>
      <c r="AB325" s="61">
        <f t="shared" si="231"/>
        <v>31.655799999999999</v>
      </c>
      <c r="AC325" s="61" t="str">
        <f t="shared" si="232"/>
        <v>0</v>
      </c>
      <c r="AD325" s="20">
        <v>0.28000000000000003</v>
      </c>
      <c r="AE325" s="20">
        <f t="shared" si="215"/>
        <v>886.36240000000009</v>
      </c>
      <c r="AF325" s="24" t="e">
        <f t="shared" si="260"/>
        <v>#REF!</v>
      </c>
      <c r="AG325" s="24"/>
      <c r="AH325" s="61" t="e">
        <f t="shared" si="233"/>
        <v>#REF!</v>
      </c>
      <c r="AI325" s="61" t="e">
        <f t="shared" si="234"/>
        <v>#REF!</v>
      </c>
      <c r="AJ325" s="20">
        <v>0.03</v>
      </c>
      <c r="AK325" s="20">
        <f t="shared" si="217"/>
        <v>94.967399999999998</v>
      </c>
      <c r="AL325" s="24">
        <v>0</v>
      </c>
      <c r="AM325" s="20"/>
      <c r="AN325" s="61">
        <f t="shared" si="235"/>
        <v>94.967399999999998</v>
      </c>
      <c r="AO325" s="61" t="str">
        <f t="shared" si="236"/>
        <v>0</v>
      </c>
      <c r="AP325" s="20">
        <v>0.01</v>
      </c>
      <c r="AQ325" s="20">
        <f t="shared" si="218"/>
        <v>31.655799999999999</v>
      </c>
      <c r="AR325" s="20"/>
      <c r="AS325" s="20"/>
      <c r="AT325" s="61">
        <f t="shared" si="237"/>
        <v>31.655799999999999</v>
      </c>
      <c r="AU325" s="61" t="str">
        <f t="shared" si="238"/>
        <v>0</v>
      </c>
      <c r="AV325" s="20">
        <v>0.03</v>
      </c>
      <c r="AW325" s="20">
        <f t="shared" si="219"/>
        <v>94.967399999999998</v>
      </c>
      <c r="AX325" s="24" t="e">
        <f t="shared" si="261"/>
        <v>#REF!</v>
      </c>
      <c r="AY325" s="24"/>
      <c r="AZ325" s="61" t="e">
        <f t="shared" si="221"/>
        <v>#REF!</v>
      </c>
      <c r="BA325" s="61" t="e">
        <f t="shared" si="222"/>
        <v>#REF!</v>
      </c>
      <c r="BB325" s="20">
        <v>0.08</v>
      </c>
      <c r="BC325" s="20">
        <f t="shared" si="223"/>
        <v>253.24639999999999</v>
      </c>
      <c r="BD325" s="20">
        <v>1695.12</v>
      </c>
      <c r="BE325" s="20"/>
      <c r="BF325" s="61" t="str">
        <f t="shared" si="239"/>
        <v>0</v>
      </c>
      <c r="BG325" s="61">
        <f t="shared" si="240"/>
        <v>-1441.8735999999999</v>
      </c>
      <c r="BH325" s="20"/>
      <c r="BI325" s="20"/>
      <c r="BJ325" s="20">
        <v>0</v>
      </c>
      <c r="BK325" s="20"/>
      <c r="BL325" s="61" t="str">
        <f t="shared" si="241"/>
        <v>0</v>
      </c>
      <c r="BM325" s="61" t="str">
        <f t="shared" si="242"/>
        <v>0</v>
      </c>
      <c r="BN325" s="20">
        <v>1.26</v>
      </c>
      <c r="BO325" s="20">
        <f t="shared" si="224"/>
        <v>3988.6307999999999</v>
      </c>
      <c r="BP325" s="20">
        <f t="shared" si="243"/>
        <v>-1441.8735999999999</v>
      </c>
      <c r="BQ325" s="20">
        <f t="shared" si="244"/>
        <v>2546.7572</v>
      </c>
      <c r="BR325" s="20"/>
      <c r="BS325" s="20">
        <f t="shared" si="245"/>
        <v>2546.7572</v>
      </c>
      <c r="BT325" s="61">
        <f t="shared" si="250"/>
        <v>0</v>
      </c>
      <c r="BU325" s="61">
        <f t="shared" si="251"/>
        <v>2546.7572</v>
      </c>
      <c r="BV325" s="61" t="str">
        <f t="shared" si="252"/>
        <v>0</v>
      </c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61" t="str">
        <f t="shared" si="246"/>
        <v>0</v>
      </c>
      <c r="CL325" s="61" t="str">
        <f t="shared" si="247"/>
        <v>0</v>
      </c>
      <c r="CM325" s="20"/>
      <c r="CN325" s="20"/>
      <c r="CO325" s="20"/>
      <c r="CP325" s="20"/>
      <c r="CQ325" s="61" t="str">
        <f t="shared" si="248"/>
        <v>0</v>
      </c>
      <c r="CR325" s="24">
        <f t="shared" si="256"/>
        <v>1.94</v>
      </c>
      <c r="CS325" s="24">
        <v>2.35</v>
      </c>
      <c r="CT325" s="71">
        <f t="shared" si="257"/>
        <v>21.134020618556718</v>
      </c>
    </row>
    <row r="326" spans="1:98" ht="25.5" x14ac:dyDescent="0.2">
      <c r="A326" s="14">
        <v>59</v>
      </c>
      <c r="B326" s="15" t="s">
        <v>325</v>
      </c>
      <c r="C326" s="16">
        <v>5</v>
      </c>
      <c r="D326" s="21">
        <v>2594.75</v>
      </c>
      <c r="E326" s="21">
        <f>2621.36</f>
        <v>2621.36</v>
      </c>
      <c r="F326" s="18">
        <v>0.02</v>
      </c>
      <c r="G326" s="18">
        <f t="shared" si="258"/>
        <v>51.895000000000003</v>
      </c>
      <c r="H326" s="18">
        <f>G326*6</f>
        <v>311.37</v>
      </c>
      <c r="I326" s="18"/>
      <c r="J326" s="61" t="str">
        <f t="shared" si="253"/>
        <v>0</v>
      </c>
      <c r="K326" s="61">
        <f t="shared" si="254"/>
        <v>-259.47500000000002</v>
      </c>
      <c r="L326" s="18">
        <v>0.03</v>
      </c>
      <c r="M326" s="18">
        <f t="shared" si="211"/>
        <v>77.842500000000001</v>
      </c>
      <c r="N326" s="18">
        <v>0.04</v>
      </c>
      <c r="O326" s="18"/>
      <c r="P326" s="61">
        <f t="shared" si="227"/>
        <v>77.802499999999995</v>
      </c>
      <c r="Q326" s="61" t="str">
        <f t="shared" si="228"/>
        <v>0</v>
      </c>
      <c r="R326" s="20">
        <v>0.53</v>
      </c>
      <c r="S326" s="20">
        <f t="shared" si="212"/>
        <v>1375.2175</v>
      </c>
      <c r="T326" s="24" t="e">
        <f t="shared" si="259"/>
        <v>#REF!</v>
      </c>
      <c r="U326" s="24"/>
      <c r="V326" s="61" t="e">
        <f t="shared" si="229"/>
        <v>#REF!</v>
      </c>
      <c r="W326" s="61" t="e">
        <f t="shared" si="230"/>
        <v>#REF!</v>
      </c>
      <c r="X326" s="54">
        <v>0.01</v>
      </c>
      <c r="Y326" s="20">
        <f t="shared" si="214"/>
        <v>25.947500000000002</v>
      </c>
      <c r="Z326" s="20">
        <f>Y326*6</f>
        <v>155.685</v>
      </c>
      <c r="AA326" s="20"/>
      <c r="AB326" s="61" t="str">
        <f t="shared" si="231"/>
        <v>0</v>
      </c>
      <c r="AC326" s="61">
        <f t="shared" si="232"/>
        <v>-129.73750000000001</v>
      </c>
      <c r="AD326" s="20">
        <v>0.42</v>
      </c>
      <c r="AE326" s="20">
        <f t="shared" si="215"/>
        <v>1089.7950000000001</v>
      </c>
      <c r="AF326" s="24" t="e">
        <f t="shared" si="260"/>
        <v>#REF!</v>
      </c>
      <c r="AG326" s="24"/>
      <c r="AH326" s="61" t="e">
        <f t="shared" si="233"/>
        <v>#REF!</v>
      </c>
      <c r="AI326" s="61" t="e">
        <f t="shared" si="234"/>
        <v>#REF!</v>
      </c>
      <c r="AJ326" s="20">
        <v>0.04</v>
      </c>
      <c r="AK326" s="20">
        <f t="shared" si="217"/>
        <v>103.79</v>
      </c>
      <c r="AL326" s="24">
        <v>0</v>
      </c>
      <c r="AM326" s="20"/>
      <c r="AN326" s="61">
        <f t="shared" si="235"/>
        <v>103.79</v>
      </c>
      <c r="AO326" s="61" t="str">
        <f t="shared" si="236"/>
        <v>0</v>
      </c>
      <c r="AP326" s="20">
        <v>0.01</v>
      </c>
      <c r="AQ326" s="20">
        <f t="shared" si="218"/>
        <v>25.947500000000002</v>
      </c>
      <c r="AR326" s="20"/>
      <c r="AS326" s="20"/>
      <c r="AT326" s="61">
        <f t="shared" si="237"/>
        <v>25.947500000000002</v>
      </c>
      <c r="AU326" s="61" t="str">
        <f t="shared" si="238"/>
        <v>0</v>
      </c>
      <c r="AV326" s="20">
        <v>0.05</v>
      </c>
      <c r="AW326" s="24">
        <f t="shared" si="219"/>
        <v>129.73750000000001</v>
      </c>
      <c r="AX326" s="24" t="e">
        <f t="shared" si="261"/>
        <v>#REF!</v>
      </c>
      <c r="AY326" s="24"/>
      <c r="AZ326" s="61" t="e">
        <f t="shared" si="221"/>
        <v>#REF!</v>
      </c>
      <c r="BA326" s="61" t="e">
        <f t="shared" si="222"/>
        <v>#REF!</v>
      </c>
      <c r="BB326" s="20">
        <v>0.18</v>
      </c>
      <c r="BC326" s="24">
        <f t="shared" si="223"/>
        <v>467.05500000000001</v>
      </c>
      <c r="BD326" s="20">
        <v>65.52</v>
      </c>
      <c r="BE326" s="20"/>
      <c r="BF326" s="24">
        <f t="shared" si="239"/>
        <v>401.53500000000003</v>
      </c>
      <c r="BG326" s="24" t="str">
        <f t="shared" si="240"/>
        <v>0</v>
      </c>
      <c r="BH326" s="20"/>
      <c r="BI326" s="20"/>
      <c r="BJ326" s="20">
        <v>0</v>
      </c>
      <c r="BK326" s="20"/>
      <c r="BL326" s="61" t="str">
        <f t="shared" si="241"/>
        <v>0</v>
      </c>
      <c r="BM326" s="61" t="str">
        <f t="shared" si="242"/>
        <v>0</v>
      </c>
      <c r="BN326" s="20">
        <v>0.77</v>
      </c>
      <c r="BO326" s="20">
        <f t="shared" si="224"/>
        <v>1997.9575</v>
      </c>
      <c r="BP326" s="20">
        <f t="shared" si="243"/>
        <v>401.53500000000003</v>
      </c>
      <c r="BQ326" s="20">
        <f t="shared" si="244"/>
        <v>2399.4924999999998</v>
      </c>
      <c r="BR326" s="20"/>
      <c r="BS326" s="20">
        <f t="shared" si="245"/>
        <v>2399.4924999999998</v>
      </c>
      <c r="BT326" s="61">
        <f t="shared" si="250"/>
        <v>0</v>
      </c>
      <c r="BU326" s="61">
        <f t="shared" si="251"/>
        <v>2399.4924999999998</v>
      </c>
      <c r="BV326" s="61" t="str">
        <f t="shared" si="252"/>
        <v>0</v>
      </c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61" t="str">
        <f t="shared" si="246"/>
        <v>0</v>
      </c>
      <c r="CL326" s="61" t="str">
        <f t="shared" si="247"/>
        <v>0</v>
      </c>
      <c r="CM326" s="20"/>
      <c r="CN326" s="20"/>
      <c r="CO326" s="20"/>
      <c r="CP326" s="20"/>
      <c r="CQ326" s="61" t="str">
        <f t="shared" si="248"/>
        <v>0</v>
      </c>
      <c r="CR326" s="24">
        <f t="shared" si="256"/>
        <v>2.06</v>
      </c>
      <c r="CS326" s="24">
        <v>2.83</v>
      </c>
      <c r="CT326" s="71">
        <f t="shared" si="257"/>
        <v>37.378640776699029</v>
      </c>
    </row>
    <row r="327" spans="1:98" ht="25.5" x14ac:dyDescent="0.2">
      <c r="A327" s="14">
        <v>60</v>
      </c>
      <c r="B327" s="15" t="s">
        <v>326</v>
      </c>
      <c r="C327" s="16">
        <v>5</v>
      </c>
      <c r="D327" s="21">
        <v>3129.76</v>
      </c>
      <c r="E327" s="21"/>
      <c r="F327" s="18"/>
      <c r="G327" s="18">
        <f t="shared" si="258"/>
        <v>0</v>
      </c>
      <c r="H327" s="18"/>
      <c r="I327" s="18"/>
      <c r="J327" s="61" t="str">
        <f t="shared" si="253"/>
        <v>0</v>
      </c>
      <c r="K327" s="61" t="str">
        <f t="shared" si="254"/>
        <v>0</v>
      </c>
      <c r="L327" s="18"/>
      <c r="M327" s="18">
        <f t="shared" si="211"/>
        <v>0</v>
      </c>
      <c r="N327" s="18">
        <v>0.04</v>
      </c>
      <c r="O327" s="18"/>
      <c r="P327" s="61" t="str">
        <f t="shared" si="227"/>
        <v>0</v>
      </c>
      <c r="Q327" s="61">
        <f t="shared" si="228"/>
        <v>-0.04</v>
      </c>
      <c r="R327" s="20">
        <v>0.33</v>
      </c>
      <c r="S327" s="20">
        <f t="shared" si="212"/>
        <v>1032.8208000000002</v>
      </c>
      <c r="T327" s="24" t="e">
        <f t="shared" si="259"/>
        <v>#REF!</v>
      </c>
      <c r="U327" s="24"/>
      <c r="V327" s="61" t="e">
        <f t="shared" si="229"/>
        <v>#REF!</v>
      </c>
      <c r="W327" s="61" t="e">
        <f t="shared" si="230"/>
        <v>#REF!</v>
      </c>
      <c r="X327" s="54"/>
      <c r="Y327" s="20">
        <f t="shared" si="214"/>
        <v>0</v>
      </c>
      <c r="Z327" s="20"/>
      <c r="AA327" s="20"/>
      <c r="AB327" s="61" t="str">
        <f t="shared" si="231"/>
        <v>0</v>
      </c>
      <c r="AC327" s="61" t="str">
        <f t="shared" si="232"/>
        <v>0</v>
      </c>
      <c r="AD327" s="20">
        <v>0.28999999999999998</v>
      </c>
      <c r="AE327" s="20">
        <f t="shared" si="215"/>
        <v>907.63040000000001</v>
      </c>
      <c r="AF327" s="24" t="e">
        <f t="shared" si="260"/>
        <v>#REF!</v>
      </c>
      <c r="AG327" s="24"/>
      <c r="AH327" s="61" t="e">
        <f t="shared" si="233"/>
        <v>#REF!</v>
      </c>
      <c r="AI327" s="61" t="e">
        <f t="shared" si="234"/>
        <v>#REF!</v>
      </c>
      <c r="AJ327" s="20">
        <v>0.02</v>
      </c>
      <c r="AK327" s="20">
        <f t="shared" si="217"/>
        <v>62.595200000000006</v>
      </c>
      <c r="AL327" s="24">
        <v>0</v>
      </c>
      <c r="AM327" s="20"/>
      <c r="AN327" s="61">
        <f t="shared" si="235"/>
        <v>62.595200000000006</v>
      </c>
      <c r="AO327" s="61" t="str">
        <f t="shared" si="236"/>
        <v>0</v>
      </c>
      <c r="AP327" s="20">
        <v>0.01</v>
      </c>
      <c r="AQ327" s="20">
        <f t="shared" si="218"/>
        <v>31.297600000000003</v>
      </c>
      <c r="AR327" s="20"/>
      <c r="AS327" s="20"/>
      <c r="AT327" s="61">
        <f t="shared" si="237"/>
        <v>31.297600000000003</v>
      </c>
      <c r="AU327" s="61" t="str">
        <f t="shared" si="238"/>
        <v>0</v>
      </c>
      <c r="AV327" s="20">
        <v>0.03</v>
      </c>
      <c r="AW327" s="20">
        <f t="shared" si="219"/>
        <v>93.892800000000008</v>
      </c>
      <c r="AX327" s="24" t="e">
        <f t="shared" si="261"/>
        <v>#REF!</v>
      </c>
      <c r="AY327" s="24"/>
      <c r="AZ327" s="61" t="e">
        <f t="shared" si="221"/>
        <v>#REF!</v>
      </c>
      <c r="BA327" s="61" t="e">
        <f t="shared" si="222"/>
        <v>#REF!</v>
      </c>
      <c r="BB327" s="20">
        <v>7.0000000000000007E-2</v>
      </c>
      <c r="BC327" s="20">
        <f t="shared" si="223"/>
        <v>219.08320000000003</v>
      </c>
      <c r="BD327" s="20">
        <v>16.8</v>
      </c>
      <c r="BE327" s="20"/>
      <c r="BF327" s="61">
        <f t="shared" si="239"/>
        <v>202.28320000000002</v>
      </c>
      <c r="BG327" s="61" t="str">
        <f t="shared" si="240"/>
        <v>0</v>
      </c>
      <c r="BH327" s="20"/>
      <c r="BI327" s="20"/>
      <c r="BJ327" s="20">
        <v>0</v>
      </c>
      <c r="BK327" s="20"/>
      <c r="BL327" s="61" t="str">
        <f t="shared" si="241"/>
        <v>0</v>
      </c>
      <c r="BM327" s="61" t="str">
        <f t="shared" si="242"/>
        <v>0</v>
      </c>
      <c r="BN327" s="20">
        <v>1.23</v>
      </c>
      <c r="BO327" s="20">
        <f t="shared" si="224"/>
        <v>3849.6048000000001</v>
      </c>
      <c r="BP327" s="20">
        <f t="shared" si="243"/>
        <v>202.28320000000002</v>
      </c>
      <c r="BQ327" s="20">
        <f t="shared" si="244"/>
        <v>4051.8879999999999</v>
      </c>
      <c r="BR327" s="20"/>
      <c r="BS327" s="20">
        <f t="shared" si="245"/>
        <v>4051.8879999999999</v>
      </c>
      <c r="BT327" s="61">
        <f t="shared" si="250"/>
        <v>34.81</v>
      </c>
      <c r="BU327" s="61">
        <f t="shared" si="251"/>
        <v>4017.078</v>
      </c>
      <c r="BV327" s="61" t="str">
        <f t="shared" si="252"/>
        <v>0</v>
      </c>
      <c r="BW327" s="20"/>
      <c r="BX327" s="20"/>
      <c r="BY327" s="20"/>
      <c r="BZ327" s="20">
        <v>34.81</v>
      </c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61" t="str">
        <f t="shared" si="246"/>
        <v>0</v>
      </c>
      <c r="CL327" s="61" t="str">
        <f t="shared" si="247"/>
        <v>0</v>
      </c>
      <c r="CM327" s="20"/>
      <c r="CN327" s="20"/>
      <c r="CO327" s="20"/>
      <c r="CP327" s="20"/>
      <c r="CQ327" s="61" t="str">
        <f t="shared" si="248"/>
        <v>0</v>
      </c>
      <c r="CR327" s="24">
        <f t="shared" si="256"/>
        <v>1.98</v>
      </c>
      <c r="CS327" s="24">
        <v>2.4</v>
      </c>
      <c r="CT327" s="71">
        <f t="shared" si="257"/>
        <v>21.212121212121218</v>
      </c>
    </row>
    <row r="328" spans="1:98" ht="25.5" x14ac:dyDescent="0.2">
      <c r="A328" s="14">
        <v>61</v>
      </c>
      <c r="B328" s="15" t="s">
        <v>327</v>
      </c>
      <c r="C328" s="16">
        <v>5</v>
      </c>
      <c r="D328" s="21">
        <v>3265.39</v>
      </c>
      <c r="E328" s="21"/>
      <c r="F328" s="18">
        <v>0.01</v>
      </c>
      <c r="G328" s="18">
        <f t="shared" si="258"/>
        <v>32.6539</v>
      </c>
      <c r="H328" s="18"/>
      <c r="I328" s="18"/>
      <c r="J328" s="61">
        <f t="shared" si="253"/>
        <v>32.6539</v>
      </c>
      <c r="K328" s="61" t="str">
        <f t="shared" si="254"/>
        <v>0</v>
      </c>
      <c r="L328" s="18">
        <v>0.01</v>
      </c>
      <c r="M328" s="18">
        <f t="shared" si="211"/>
        <v>32.6539</v>
      </c>
      <c r="N328" s="18">
        <v>0.02</v>
      </c>
      <c r="O328" s="18"/>
      <c r="P328" s="61">
        <f t="shared" si="227"/>
        <v>32.633899999999997</v>
      </c>
      <c r="Q328" s="61" t="str">
        <f t="shared" si="228"/>
        <v>0</v>
      </c>
      <c r="R328" s="20">
        <v>0.47</v>
      </c>
      <c r="S328" s="20">
        <f t="shared" si="212"/>
        <v>1534.7332999999999</v>
      </c>
      <c r="T328" s="24" t="e">
        <f t="shared" si="259"/>
        <v>#REF!</v>
      </c>
      <c r="U328" s="24"/>
      <c r="V328" s="61" t="e">
        <f t="shared" si="229"/>
        <v>#REF!</v>
      </c>
      <c r="W328" s="61" t="e">
        <f t="shared" si="230"/>
        <v>#REF!</v>
      </c>
      <c r="X328" s="54">
        <v>0.01</v>
      </c>
      <c r="Y328" s="20">
        <f t="shared" si="214"/>
        <v>32.6539</v>
      </c>
      <c r="Z328" s="20">
        <f>Y328*6</f>
        <v>195.92340000000002</v>
      </c>
      <c r="AA328" s="20"/>
      <c r="AB328" s="61" t="str">
        <f t="shared" si="231"/>
        <v>0</v>
      </c>
      <c r="AC328" s="61">
        <f t="shared" si="232"/>
        <v>-163.26950000000002</v>
      </c>
      <c r="AD328" s="20">
        <v>0.34</v>
      </c>
      <c r="AE328" s="20">
        <f t="shared" si="215"/>
        <v>1110.2326</v>
      </c>
      <c r="AF328" s="24" t="e">
        <f t="shared" si="260"/>
        <v>#REF!</v>
      </c>
      <c r="AG328" s="24"/>
      <c r="AH328" s="61" t="e">
        <f t="shared" si="233"/>
        <v>#REF!</v>
      </c>
      <c r="AI328" s="61" t="e">
        <f t="shared" si="234"/>
        <v>#REF!</v>
      </c>
      <c r="AJ328" s="20">
        <v>0.04</v>
      </c>
      <c r="AK328" s="20">
        <f t="shared" si="217"/>
        <v>130.6156</v>
      </c>
      <c r="AL328" s="24">
        <v>0</v>
      </c>
      <c r="AM328" s="20"/>
      <c r="AN328" s="61">
        <f t="shared" si="235"/>
        <v>130.6156</v>
      </c>
      <c r="AO328" s="61" t="str">
        <f t="shared" si="236"/>
        <v>0</v>
      </c>
      <c r="AP328" s="20">
        <v>0.02</v>
      </c>
      <c r="AQ328" s="20">
        <f t="shared" si="218"/>
        <v>65.3078</v>
      </c>
      <c r="AR328" s="20"/>
      <c r="AS328" s="20"/>
      <c r="AT328" s="61">
        <f t="shared" si="237"/>
        <v>65.3078</v>
      </c>
      <c r="AU328" s="61" t="str">
        <f t="shared" si="238"/>
        <v>0</v>
      </c>
      <c r="AV328" s="20">
        <v>0.03</v>
      </c>
      <c r="AW328" s="20">
        <f t="shared" si="219"/>
        <v>97.961699999999993</v>
      </c>
      <c r="AX328" s="24" t="e">
        <f t="shared" si="261"/>
        <v>#REF!</v>
      </c>
      <c r="AY328" s="24"/>
      <c r="AZ328" s="61" t="e">
        <f t="shared" si="221"/>
        <v>#REF!</v>
      </c>
      <c r="BA328" s="61" t="e">
        <f t="shared" si="222"/>
        <v>#REF!</v>
      </c>
      <c r="BB328" s="20">
        <v>0.28999999999999998</v>
      </c>
      <c r="BC328" s="20">
        <f t="shared" si="223"/>
        <v>946.96309999999994</v>
      </c>
      <c r="BD328" s="20">
        <v>1044.9599999999998</v>
      </c>
      <c r="BE328" s="20"/>
      <c r="BF328" s="61" t="str">
        <f t="shared" si="239"/>
        <v>0</v>
      </c>
      <c r="BG328" s="61">
        <f t="shared" si="240"/>
        <v>-97.996899999999869</v>
      </c>
      <c r="BH328" s="20"/>
      <c r="BI328" s="20"/>
      <c r="BJ328" s="20">
        <v>0</v>
      </c>
      <c r="BK328" s="20"/>
      <c r="BL328" s="61" t="str">
        <f t="shared" si="241"/>
        <v>0</v>
      </c>
      <c r="BM328" s="61" t="str">
        <f t="shared" si="242"/>
        <v>0</v>
      </c>
      <c r="BN328" s="20">
        <v>0.78</v>
      </c>
      <c r="BO328" s="20">
        <f t="shared" si="224"/>
        <v>2547.0041999999999</v>
      </c>
      <c r="BP328" s="20">
        <f t="shared" si="243"/>
        <v>-97.996899999999869</v>
      </c>
      <c r="BQ328" s="20">
        <f t="shared" si="244"/>
        <v>2449.0073000000002</v>
      </c>
      <c r="BR328" s="20"/>
      <c r="BS328" s="20">
        <f t="shared" si="245"/>
        <v>2449.0073000000002</v>
      </c>
      <c r="BT328" s="61">
        <f t="shared" si="250"/>
        <v>0</v>
      </c>
      <c r="BU328" s="61">
        <f t="shared" si="251"/>
        <v>2449.0073000000002</v>
      </c>
      <c r="BV328" s="61" t="str">
        <f t="shared" si="252"/>
        <v>0</v>
      </c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61" t="str">
        <f t="shared" si="246"/>
        <v>0</v>
      </c>
      <c r="CL328" s="61" t="str">
        <f t="shared" si="247"/>
        <v>0</v>
      </c>
      <c r="CM328" s="20"/>
      <c r="CN328" s="20"/>
      <c r="CO328" s="20"/>
      <c r="CP328" s="20"/>
      <c r="CQ328" s="61" t="str">
        <f t="shared" si="248"/>
        <v>0</v>
      </c>
      <c r="CR328" s="24">
        <f t="shared" si="256"/>
        <v>2</v>
      </c>
      <c r="CS328" s="24">
        <v>2.78</v>
      </c>
      <c r="CT328" s="71">
        <f t="shared" si="257"/>
        <v>39</v>
      </c>
    </row>
    <row r="329" spans="1:98" x14ac:dyDescent="0.2">
      <c r="A329" s="14">
        <v>62</v>
      </c>
      <c r="B329" s="15" t="s">
        <v>328</v>
      </c>
      <c r="C329" s="16">
        <v>5</v>
      </c>
      <c r="D329" s="21">
        <v>3401.76</v>
      </c>
      <c r="E329" s="21"/>
      <c r="F329" s="18">
        <v>0.03</v>
      </c>
      <c r="G329" s="18">
        <f t="shared" si="258"/>
        <v>102.0528</v>
      </c>
      <c r="H329" s="18"/>
      <c r="I329" s="18"/>
      <c r="J329" s="61">
        <f t="shared" si="253"/>
        <v>102.0528</v>
      </c>
      <c r="K329" s="61" t="str">
        <f t="shared" si="254"/>
        <v>0</v>
      </c>
      <c r="L329" s="18">
        <v>0.04</v>
      </c>
      <c r="M329" s="18">
        <f t="shared" ref="M329:M344" si="263">D329*L329</f>
        <v>136.07040000000001</v>
      </c>
      <c r="N329" s="18">
        <v>0.04</v>
      </c>
      <c r="O329" s="18"/>
      <c r="P329" s="61">
        <f t="shared" si="227"/>
        <v>136.03040000000001</v>
      </c>
      <c r="Q329" s="61" t="str">
        <f t="shared" si="228"/>
        <v>0</v>
      </c>
      <c r="R329" s="20">
        <v>0.3</v>
      </c>
      <c r="S329" s="20">
        <f t="shared" ref="S329:S344" si="264">R329*D329</f>
        <v>1020.528</v>
      </c>
      <c r="T329" s="24" t="e">
        <f t="shared" si="259"/>
        <v>#REF!</v>
      </c>
      <c r="U329" s="24"/>
      <c r="V329" s="61" t="e">
        <f t="shared" si="229"/>
        <v>#REF!</v>
      </c>
      <c r="W329" s="61" t="e">
        <f t="shared" si="230"/>
        <v>#REF!</v>
      </c>
      <c r="X329" s="54">
        <v>0.01</v>
      </c>
      <c r="Y329" s="20">
        <f t="shared" ref="Y329:Y344" si="265">X329*D329</f>
        <v>34.017600000000002</v>
      </c>
      <c r="Z329" s="20"/>
      <c r="AA329" s="20"/>
      <c r="AB329" s="61">
        <f t="shared" si="231"/>
        <v>34.017600000000002</v>
      </c>
      <c r="AC329" s="61" t="str">
        <f t="shared" si="232"/>
        <v>0</v>
      </c>
      <c r="AD329" s="20">
        <v>0.39</v>
      </c>
      <c r="AE329" s="20">
        <f t="shared" ref="AE329:AE344" si="266">AD329*D329</f>
        <v>1326.6864</v>
      </c>
      <c r="AF329" s="24" t="e">
        <f t="shared" si="260"/>
        <v>#REF!</v>
      </c>
      <c r="AG329" s="24"/>
      <c r="AH329" s="61" t="e">
        <f t="shared" si="233"/>
        <v>#REF!</v>
      </c>
      <c r="AI329" s="61" t="e">
        <f t="shared" si="234"/>
        <v>#REF!</v>
      </c>
      <c r="AJ329" s="20">
        <v>0.03</v>
      </c>
      <c r="AK329" s="20">
        <f t="shared" ref="AK329:AK344" si="267">AJ329*D329</f>
        <v>102.0528</v>
      </c>
      <c r="AL329" s="24">
        <v>0</v>
      </c>
      <c r="AM329" s="20"/>
      <c r="AN329" s="61">
        <f t="shared" si="235"/>
        <v>102.0528</v>
      </c>
      <c r="AO329" s="61" t="str">
        <f t="shared" si="236"/>
        <v>0</v>
      </c>
      <c r="AP329" s="20">
        <v>0.01</v>
      </c>
      <c r="AQ329" s="20">
        <f t="shared" ref="AQ329:AQ344" si="268">AP329*D329</f>
        <v>34.017600000000002</v>
      </c>
      <c r="AR329" s="20"/>
      <c r="AS329" s="20"/>
      <c r="AT329" s="61">
        <f t="shared" si="237"/>
        <v>34.017600000000002</v>
      </c>
      <c r="AU329" s="61" t="str">
        <f t="shared" si="238"/>
        <v>0</v>
      </c>
      <c r="AV329" s="20">
        <v>0.04</v>
      </c>
      <c r="AW329" s="20">
        <f t="shared" ref="AW329:AW344" si="269">AV329*D329</f>
        <v>136.07040000000001</v>
      </c>
      <c r="AX329" s="24" t="e">
        <f t="shared" si="261"/>
        <v>#REF!</v>
      </c>
      <c r="AY329" s="24"/>
      <c r="AZ329" s="61" t="e">
        <f t="shared" ref="AZ329:AZ344" si="270">IF(AW329-AX329&gt;0,AW329-AX329,"0")</f>
        <v>#REF!</v>
      </c>
      <c r="BA329" s="61" t="e">
        <f t="shared" ref="BA329:BA344" si="271">IF(AW329-AX329&lt;0,AW329-AX329,"0")</f>
        <v>#REF!</v>
      </c>
      <c r="BB329" s="20">
        <v>0.18</v>
      </c>
      <c r="BC329" s="20">
        <f t="shared" ref="BC329:BC344" si="272">BB329*D329</f>
        <v>612.31680000000006</v>
      </c>
      <c r="BD329" s="20">
        <v>20.16</v>
      </c>
      <c r="BE329" s="20"/>
      <c r="BF329" s="61">
        <f t="shared" si="239"/>
        <v>592.15680000000009</v>
      </c>
      <c r="BG329" s="61" t="str">
        <f t="shared" si="240"/>
        <v>0</v>
      </c>
      <c r="BH329" s="20"/>
      <c r="BI329" s="20"/>
      <c r="BJ329" s="20">
        <v>0</v>
      </c>
      <c r="BK329" s="20"/>
      <c r="BL329" s="61" t="str">
        <f t="shared" si="241"/>
        <v>0</v>
      </c>
      <c r="BM329" s="61" t="str">
        <f t="shared" si="242"/>
        <v>0</v>
      </c>
      <c r="BN329" s="20">
        <v>0.94</v>
      </c>
      <c r="BO329" s="20">
        <f t="shared" ref="BO329:BO344" si="273">BN329*D329</f>
        <v>3197.6543999999999</v>
      </c>
      <c r="BP329" s="20">
        <f t="shared" si="243"/>
        <v>592.15680000000009</v>
      </c>
      <c r="BQ329" s="20">
        <f t="shared" si="244"/>
        <v>3789.8112000000001</v>
      </c>
      <c r="BR329" s="20"/>
      <c r="BS329" s="20">
        <f t="shared" si="245"/>
        <v>3789.8112000000001</v>
      </c>
      <c r="BT329" s="61">
        <f t="shared" si="250"/>
        <v>28874.218000000001</v>
      </c>
      <c r="BU329" s="61" t="str">
        <f t="shared" si="251"/>
        <v>0</v>
      </c>
      <c r="BV329" s="61">
        <f t="shared" si="252"/>
        <v>-25084.406800000001</v>
      </c>
      <c r="BW329" s="20"/>
      <c r="BX329" s="20"/>
      <c r="BY329" s="20"/>
      <c r="BZ329" s="20">
        <v>34.81</v>
      </c>
      <c r="CA329" s="20"/>
      <c r="CB329" s="20">
        <f>24032.84*1.2</f>
        <v>28839.407999999999</v>
      </c>
      <c r="CC329" s="20"/>
      <c r="CD329" s="20"/>
      <c r="CE329" s="20"/>
      <c r="CF329" s="20"/>
      <c r="CG329" s="20"/>
      <c r="CH329" s="20"/>
      <c r="CI329" s="20"/>
      <c r="CJ329" s="20"/>
      <c r="CK329" s="61" t="str">
        <f t="shared" si="246"/>
        <v>0</v>
      </c>
      <c r="CL329" s="61" t="str">
        <f t="shared" si="247"/>
        <v>0</v>
      </c>
      <c r="CM329" s="20"/>
      <c r="CN329" s="20"/>
      <c r="CO329" s="20"/>
      <c r="CP329" s="20"/>
      <c r="CQ329" s="61" t="str">
        <f t="shared" si="248"/>
        <v>0</v>
      </c>
      <c r="CR329" s="24">
        <f t="shared" si="256"/>
        <v>1.97</v>
      </c>
      <c r="CS329" s="24">
        <v>2.48</v>
      </c>
      <c r="CT329" s="71">
        <f t="shared" si="257"/>
        <v>25.888324873096451</v>
      </c>
    </row>
    <row r="330" spans="1:98" x14ac:dyDescent="0.2">
      <c r="A330" s="14">
        <v>63</v>
      </c>
      <c r="B330" s="15" t="s">
        <v>329</v>
      </c>
      <c r="C330" s="16">
        <v>5</v>
      </c>
      <c r="D330" s="21">
        <v>3938.41</v>
      </c>
      <c r="E330" s="21"/>
      <c r="F330" s="18">
        <v>0.03</v>
      </c>
      <c r="G330" s="18">
        <f t="shared" si="258"/>
        <v>118.1523</v>
      </c>
      <c r="H330" s="18"/>
      <c r="I330" s="18"/>
      <c r="J330" s="61">
        <f t="shared" si="253"/>
        <v>118.1523</v>
      </c>
      <c r="K330" s="61" t="str">
        <f t="shared" si="254"/>
        <v>0</v>
      </c>
      <c r="L330" s="18">
        <v>0.04</v>
      </c>
      <c r="M330" s="18">
        <f t="shared" si="263"/>
        <v>157.53639999999999</v>
      </c>
      <c r="N330" s="18">
        <v>0.01</v>
      </c>
      <c r="O330" s="18"/>
      <c r="P330" s="61">
        <f t="shared" ref="P330:P393" si="274">IF(M330-N330&gt;0,M330-N330,"0")</f>
        <v>157.5264</v>
      </c>
      <c r="Q330" s="61" t="str">
        <f t="shared" ref="Q330:Q393" si="275">IF(M330-N330&lt;0,M330-N330,"0")</f>
        <v>0</v>
      </c>
      <c r="R330" s="20">
        <v>0.28000000000000003</v>
      </c>
      <c r="S330" s="20">
        <f t="shared" si="264"/>
        <v>1102.7548000000002</v>
      </c>
      <c r="T330" s="24" t="e">
        <f t="shared" si="259"/>
        <v>#REF!</v>
      </c>
      <c r="U330" s="24"/>
      <c r="V330" s="61" t="e">
        <f t="shared" ref="V330:V393" si="276">IF(S330-T330&gt;0,S330-T330,"0")</f>
        <v>#REF!</v>
      </c>
      <c r="W330" s="61" t="e">
        <f t="shared" ref="W330:W393" si="277">IF(S330-T330&lt;0,S330-T330,"0")</f>
        <v>#REF!</v>
      </c>
      <c r="X330" s="54">
        <v>0.01</v>
      </c>
      <c r="Y330" s="20">
        <f t="shared" si="265"/>
        <v>39.384099999999997</v>
      </c>
      <c r="Z330" s="20"/>
      <c r="AA330" s="20"/>
      <c r="AB330" s="61">
        <f t="shared" ref="AB330:AB393" si="278">IF(Y330-Z330&gt;0,Y330-Z330,"0")</f>
        <v>39.384099999999997</v>
      </c>
      <c r="AC330" s="61" t="str">
        <f t="shared" ref="AC330:AC393" si="279">IF(Y330-Z330&lt;0,Y330-Z330,"0")</f>
        <v>0</v>
      </c>
      <c r="AD330" s="20">
        <v>0.33</v>
      </c>
      <c r="AE330" s="20">
        <f t="shared" si="266"/>
        <v>1299.6753000000001</v>
      </c>
      <c r="AF330" s="24" t="e">
        <f t="shared" si="260"/>
        <v>#REF!</v>
      </c>
      <c r="AG330" s="24"/>
      <c r="AH330" s="61" t="e">
        <f t="shared" ref="AH330:AH393" si="280">IF(AE330-AF330&gt;0,AE330-AF330,"0")</f>
        <v>#REF!</v>
      </c>
      <c r="AI330" s="61" t="e">
        <f t="shared" ref="AI330:AI393" si="281">IF(AE330-AF330&lt;0,AE330-AF330,"0")</f>
        <v>#REF!</v>
      </c>
      <c r="AJ330" s="20">
        <v>0.02</v>
      </c>
      <c r="AK330" s="20">
        <f t="shared" si="267"/>
        <v>78.768199999999993</v>
      </c>
      <c r="AL330" s="24">
        <v>0</v>
      </c>
      <c r="AM330" s="20"/>
      <c r="AN330" s="61">
        <f t="shared" ref="AN330:AN393" si="282">IF(AK330-AL330&gt;0,AK330-AL330,"0")</f>
        <v>78.768199999999993</v>
      </c>
      <c r="AO330" s="61" t="str">
        <f t="shared" ref="AO330:AO393" si="283">IF(AK330-AL330&lt;0,AK330-AL330,"0")</f>
        <v>0</v>
      </c>
      <c r="AP330" s="20">
        <v>0.01</v>
      </c>
      <c r="AQ330" s="20">
        <f t="shared" si="268"/>
        <v>39.384099999999997</v>
      </c>
      <c r="AR330" s="20"/>
      <c r="AS330" s="20"/>
      <c r="AT330" s="61">
        <f t="shared" ref="AT330:AT393" si="284">IF(AQ330-AR330&gt;0,AQ330-AR330,"0")</f>
        <v>39.384099999999997</v>
      </c>
      <c r="AU330" s="61" t="str">
        <f t="shared" ref="AU330:AU393" si="285">IF(AQ330-AR330&lt;0,AQ330-AR330,"0")</f>
        <v>0</v>
      </c>
      <c r="AV330" s="20">
        <v>0.05</v>
      </c>
      <c r="AW330" s="20">
        <f t="shared" si="269"/>
        <v>196.9205</v>
      </c>
      <c r="AX330" s="24" t="e">
        <f t="shared" si="261"/>
        <v>#REF!</v>
      </c>
      <c r="AY330" s="24"/>
      <c r="AZ330" s="61" t="e">
        <f t="shared" si="270"/>
        <v>#REF!</v>
      </c>
      <c r="BA330" s="61" t="e">
        <f t="shared" si="271"/>
        <v>#REF!</v>
      </c>
      <c r="BB330" s="20">
        <v>0.11</v>
      </c>
      <c r="BC330" s="20">
        <f t="shared" si="272"/>
        <v>433.2251</v>
      </c>
      <c r="BD330" s="20">
        <v>2052.96</v>
      </c>
      <c r="BE330" s="20"/>
      <c r="BF330" s="61" t="str">
        <f t="shared" ref="BF330:BF393" si="286">IF(BC330-BD330&gt;0,BC330-BD330,"0")</f>
        <v>0</v>
      </c>
      <c r="BG330" s="61">
        <f t="shared" ref="BG330:BG393" si="287">IF(BC330-BD330&lt;0,BC330-BD330,"0")</f>
        <v>-1619.7348999999999</v>
      </c>
      <c r="BH330" s="20"/>
      <c r="BI330" s="20"/>
      <c r="BJ330" s="20">
        <v>0</v>
      </c>
      <c r="BK330" s="20"/>
      <c r="BL330" s="61" t="str">
        <f t="shared" ref="BL330:BL344" si="288">IF(BI330-BJ330&gt;0,BI330-BJ330,"0")</f>
        <v>0</v>
      </c>
      <c r="BM330" s="61" t="str">
        <f t="shared" ref="BM330:BM344" si="289">IF(BI330-BJ330&lt;0,BI330-BJ330,"0")</f>
        <v>0</v>
      </c>
      <c r="BN330" s="20">
        <v>1.03</v>
      </c>
      <c r="BO330" s="20">
        <f t="shared" si="273"/>
        <v>4056.5623000000001</v>
      </c>
      <c r="BP330" s="20">
        <f t="shared" ref="BP330:BP393" si="290">BF330+BG330+BL330+BM330</f>
        <v>-1619.7348999999999</v>
      </c>
      <c r="BQ330" s="20">
        <f t="shared" ref="BQ330:BQ393" si="291">BO330+BP330</f>
        <v>2436.8274000000001</v>
      </c>
      <c r="BR330" s="20"/>
      <c r="BS330" s="20">
        <f t="shared" ref="BS330:BS393" si="292">BQ330+BR330</f>
        <v>2436.8274000000001</v>
      </c>
      <c r="BT330" s="61">
        <f t="shared" si="250"/>
        <v>0</v>
      </c>
      <c r="BU330" s="61">
        <f t="shared" si="251"/>
        <v>2436.8274000000001</v>
      </c>
      <c r="BV330" s="61" t="str">
        <f t="shared" si="252"/>
        <v>0</v>
      </c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61" t="str">
        <f t="shared" ref="CK330:CK344" si="293">IF(CH330-CI330&gt;0,CH330-CI330,"0")</f>
        <v>0</v>
      </c>
      <c r="CL330" s="61" t="str">
        <f t="shared" ref="CL330:CL393" si="294">IF(CH330-CI330&lt;0,CH330-CI330,"0")</f>
        <v>0</v>
      </c>
      <c r="CM330" s="20"/>
      <c r="CN330" s="20"/>
      <c r="CO330" s="20"/>
      <c r="CP330" s="20"/>
      <c r="CQ330" s="61" t="str">
        <f t="shared" ref="CQ330:CQ344" si="295">IF(CN330-CO330&gt;0,CN330-CO330,"0")</f>
        <v>0</v>
      </c>
      <c r="CR330" s="24">
        <f t="shared" si="256"/>
        <v>1.9100000000000001</v>
      </c>
      <c r="CS330" s="24">
        <v>2.27</v>
      </c>
      <c r="CT330" s="71">
        <f t="shared" si="257"/>
        <v>18.84816753926701</v>
      </c>
    </row>
    <row r="331" spans="1:98" x14ac:dyDescent="0.2">
      <c r="A331" s="14">
        <v>64</v>
      </c>
      <c r="B331" s="15" t="s">
        <v>330</v>
      </c>
      <c r="C331" s="16">
        <v>5</v>
      </c>
      <c r="D331" s="21">
        <v>1482.3</v>
      </c>
      <c r="E331" s="21"/>
      <c r="F331" s="18">
        <v>0.02</v>
      </c>
      <c r="G331" s="18">
        <f t="shared" si="258"/>
        <v>29.646000000000001</v>
      </c>
      <c r="H331" s="18"/>
      <c r="I331" s="18"/>
      <c r="J331" s="61">
        <f t="shared" si="253"/>
        <v>29.646000000000001</v>
      </c>
      <c r="K331" s="61" t="str">
        <f t="shared" si="254"/>
        <v>0</v>
      </c>
      <c r="L331" s="18">
        <v>0.02</v>
      </c>
      <c r="M331" s="18">
        <f t="shared" si="263"/>
        <v>29.646000000000001</v>
      </c>
      <c r="N331" s="18">
        <v>0.03</v>
      </c>
      <c r="O331" s="18"/>
      <c r="P331" s="61">
        <f t="shared" si="274"/>
        <v>29.616</v>
      </c>
      <c r="Q331" s="61" t="str">
        <f t="shared" si="275"/>
        <v>0</v>
      </c>
      <c r="R331" s="20">
        <v>0.4</v>
      </c>
      <c r="S331" s="20">
        <f t="shared" si="264"/>
        <v>592.91999999999996</v>
      </c>
      <c r="T331" s="24" t="e">
        <f t="shared" si="259"/>
        <v>#REF!</v>
      </c>
      <c r="U331" s="24"/>
      <c r="V331" s="61" t="e">
        <f t="shared" si="276"/>
        <v>#REF!</v>
      </c>
      <c r="W331" s="61" t="e">
        <f t="shared" si="277"/>
        <v>#REF!</v>
      </c>
      <c r="X331" s="54">
        <v>0.01</v>
      </c>
      <c r="Y331" s="20">
        <f t="shared" si="265"/>
        <v>14.823</v>
      </c>
      <c r="Z331" s="20"/>
      <c r="AA331" s="20"/>
      <c r="AB331" s="61">
        <f t="shared" si="278"/>
        <v>14.823</v>
      </c>
      <c r="AC331" s="61" t="str">
        <f t="shared" si="279"/>
        <v>0</v>
      </c>
      <c r="AD331" s="20">
        <v>0.31</v>
      </c>
      <c r="AE331" s="20">
        <f t="shared" si="266"/>
        <v>459.51299999999998</v>
      </c>
      <c r="AF331" s="24" t="e">
        <f t="shared" si="260"/>
        <v>#REF!</v>
      </c>
      <c r="AG331" s="24"/>
      <c r="AH331" s="61" t="e">
        <f t="shared" si="280"/>
        <v>#REF!</v>
      </c>
      <c r="AI331" s="61" t="e">
        <f t="shared" si="281"/>
        <v>#REF!</v>
      </c>
      <c r="AJ331" s="20">
        <v>0.02</v>
      </c>
      <c r="AK331" s="20">
        <f t="shared" si="267"/>
        <v>29.646000000000001</v>
      </c>
      <c r="AL331" s="24">
        <v>0</v>
      </c>
      <c r="AM331" s="20"/>
      <c r="AN331" s="61">
        <f t="shared" si="282"/>
        <v>29.646000000000001</v>
      </c>
      <c r="AO331" s="61" t="str">
        <f t="shared" si="283"/>
        <v>0</v>
      </c>
      <c r="AP331" s="20">
        <v>0.01</v>
      </c>
      <c r="AQ331" s="20">
        <f t="shared" si="268"/>
        <v>14.823</v>
      </c>
      <c r="AR331" s="20"/>
      <c r="AS331" s="20"/>
      <c r="AT331" s="61">
        <f t="shared" si="284"/>
        <v>14.823</v>
      </c>
      <c r="AU331" s="61" t="str">
        <f t="shared" si="285"/>
        <v>0</v>
      </c>
      <c r="AV331" s="20">
        <v>0.04</v>
      </c>
      <c r="AW331" s="20">
        <f t="shared" si="269"/>
        <v>59.292000000000002</v>
      </c>
      <c r="AX331" s="24" t="e">
        <f t="shared" si="261"/>
        <v>#REF!</v>
      </c>
      <c r="AY331" s="24"/>
      <c r="AZ331" s="61" t="e">
        <f t="shared" si="270"/>
        <v>#REF!</v>
      </c>
      <c r="BA331" s="61" t="e">
        <f t="shared" si="271"/>
        <v>#REF!</v>
      </c>
      <c r="BB331" s="20">
        <v>0.04</v>
      </c>
      <c r="BC331" s="20">
        <f t="shared" si="272"/>
        <v>59.292000000000002</v>
      </c>
      <c r="BD331" s="20">
        <v>201.6</v>
      </c>
      <c r="BE331" s="20"/>
      <c r="BF331" s="61" t="str">
        <f t="shared" si="286"/>
        <v>0</v>
      </c>
      <c r="BG331" s="61">
        <f t="shared" si="287"/>
        <v>-142.30799999999999</v>
      </c>
      <c r="BH331" s="20"/>
      <c r="BI331" s="20"/>
      <c r="BJ331" s="20">
        <v>0</v>
      </c>
      <c r="BK331" s="20"/>
      <c r="BL331" s="61" t="str">
        <f t="shared" si="288"/>
        <v>0</v>
      </c>
      <c r="BM331" s="61" t="str">
        <f t="shared" si="289"/>
        <v>0</v>
      </c>
      <c r="BN331" s="20">
        <v>1.1000000000000001</v>
      </c>
      <c r="BO331" s="20">
        <f t="shared" si="273"/>
        <v>1630.53</v>
      </c>
      <c r="BP331" s="20">
        <f t="shared" si="290"/>
        <v>-142.30799999999999</v>
      </c>
      <c r="BQ331" s="20">
        <f t="shared" si="291"/>
        <v>1488.222</v>
      </c>
      <c r="BR331" s="20"/>
      <c r="BS331" s="20">
        <f t="shared" si="292"/>
        <v>1488.222</v>
      </c>
      <c r="BT331" s="61">
        <f t="shared" si="250"/>
        <v>13799.673999999999</v>
      </c>
      <c r="BU331" s="61" t="str">
        <f t="shared" si="251"/>
        <v>0</v>
      </c>
      <c r="BV331" s="61">
        <f t="shared" si="252"/>
        <v>-12311.451999999999</v>
      </c>
      <c r="BW331" s="20"/>
      <c r="BX331" s="20"/>
      <c r="BY331" s="20"/>
      <c r="BZ331" s="20">
        <v>34.81</v>
      </c>
      <c r="CA331" s="20"/>
      <c r="CB331" s="20"/>
      <c r="CC331" s="20"/>
      <c r="CD331" s="20">
        <f>11470.72*1.2</f>
        <v>13764.864</v>
      </c>
      <c r="CE331" s="20"/>
      <c r="CF331" s="20"/>
      <c r="CG331" s="20"/>
      <c r="CH331" s="20"/>
      <c r="CI331" s="20"/>
      <c r="CJ331" s="20"/>
      <c r="CK331" s="61" t="str">
        <f t="shared" si="293"/>
        <v>0</v>
      </c>
      <c r="CL331" s="61" t="str">
        <f t="shared" si="294"/>
        <v>0</v>
      </c>
      <c r="CM331" s="20"/>
      <c r="CN331" s="20"/>
      <c r="CO331" s="20"/>
      <c r="CP331" s="20"/>
      <c r="CQ331" s="61" t="str">
        <f t="shared" si="295"/>
        <v>0</v>
      </c>
      <c r="CR331" s="24">
        <f t="shared" si="256"/>
        <v>1.9700000000000002</v>
      </c>
      <c r="CS331" s="24">
        <v>2.2999999999999998</v>
      </c>
      <c r="CT331" s="71">
        <f t="shared" si="257"/>
        <v>16.751269035532971</v>
      </c>
    </row>
    <row r="332" spans="1:98" ht="25.5" x14ac:dyDescent="0.2">
      <c r="A332" s="14">
        <v>65</v>
      </c>
      <c r="B332" s="15" t="s">
        <v>331</v>
      </c>
      <c r="C332" s="16">
        <v>5</v>
      </c>
      <c r="D332" s="21">
        <v>1561.76</v>
      </c>
      <c r="E332" s="21"/>
      <c r="F332" s="18">
        <v>0.03</v>
      </c>
      <c r="G332" s="18">
        <f t="shared" si="258"/>
        <v>46.852799999999995</v>
      </c>
      <c r="H332" s="18"/>
      <c r="I332" s="18"/>
      <c r="J332" s="61">
        <f t="shared" si="253"/>
        <v>46.852799999999995</v>
      </c>
      <c r="K332" s="61" t="str">
        <f t="shared" si="254"/>
        <v>0</v>
      </c>
      <c r="L332" s="18">
        <v>0.04</v>
      </c>
      <c r="M332" s="18">
        <f t="shared" si="263"/>
        <v>62.470399999999998</v>
      </c>
      <c r="N332" s="18">
        <v>0.01</v>
      </c>
      <c r="O332" s="18"/>
      <c r="P332" s="61">
        <f t="shared" si="274"/>
        <v>62.4604</v>
      </c>
      <c r="Q332" s="61" t="str">
        <f t="shared" si="275"/>
        <v>0</v>
      </c>
      <c r="R332" s="20">
        <v>0.35</v>
      </c>
      <c r="S332" s="20">
        <f t="shared" si="264"/>
        <v>546.61599999999999</v>
      </c>
      <c r="T332" s="24" t="e">
        <f t="shared" si="259"/>
        <v>#REF!</v>
      </c>
      <c r="U332" s="24"/>
      <c r="V332" s="61" t="e">
        <f t="shared" si="276"/>
        <v>#REF!</v>
      </c>
      <c r="W332" s="61" t="e">
        <f t="shared" si="277"/>
        <v>#REF!</v>
      </c>
      <c r="X332" s="54">
        <v>0.01</v>
      </c>
      <c r="Y332" s="20">
        <f t="shared" si="265"/>
        <v>15.617599999999999</v>
      </c>
      <c r="Z332" s="20"/>
      <c r="AA332" s="20"/>
      <c r="AB332" s="61">
        <f t="shared" si="278"/>
        <v>15.617599999999999</v>
      </c>
      <c r="AC332" s="61" t="str">
        <f t="shared" si="279"/>
        <v>0</v>
      </c>
      <c r="AD332" s="20">
        <v>0.38</v>
      </c>
      <c r="AE332" s="20">
        <f t="shared" si="266"/>
        <v>593.46879999999999</v>
      </c>
      <c r="AF332" s="24" t="e">
        <f t="shared" si="260"/>
        <v>#REF!</v>
      </c>
      <c r="AG332" s="24"/>
      <c r="AH332" s="61" t="e">
        <f t="shared" si="280"/>
        <v>#REF!</v>
      </c>
      <c r="AI332" s="61" t="e">
        <f t="shared" si="281"/>
        <v>#REF!</v>
      </c>
      <c r="AJ332" s="20">
        <v>0.04</v>
      </c>
      <c r="AK332" s="20">
        <f t="shared" si="267"/>
        <v>62.470399999999998</v>
      </c>
      <c r="AL332" s="24">
        <v>0</v>
      </c>
      <c r="AM332" s="20"/>
      <c r="AN332" s="61">
        <f t="shared" si="282"/>
        <v>62.470399999999998</v>
      </c>
      <c r="AO332" s="61" t="str">
        <f t="shared" si="283"/>
        <v>0</v>
      </c>
      <c r="AP332" s="20">
        <v>0.02</v>
      </c>
      <c r="AQ332" s="20">
        <f t="shared" si="268"/>
        <v>31.235199999999999</v>
      </c>
      <c r="AR332" s="20"/>
      <c r="AS332" s="20"/>
      <c r="AT332" s="61">
        <f t="shared" si="284"/>
        <v>31.235199999999999</v>
      </c>
      <c r="AU332" s="61" t="str">
        <f t="shared" si="285"/>
        <v>0</v>
      </c>
      <c r="AV332" s="20">
        <v>0.03</v>
      </c>
      <c r="AW332" s="24">
        <f t="shared" si="269"/>
        <v>46.852799999999995</v>
      </c>
      <c r="AX332" s="24" t="e">
        <f t="shared" si="261"/>
        <v>#REF!</v>
      </c>
      <c r="AY332" s="24"/>
      <c r="AZ332" s="61" t="e">
        <f t="shared" si="270"/>
        <v>#REF!</v>
      </c>
      <c r="BA332" s="61" t="e">
        <f t="shared" si="271"/>
        <v>#REF!</v>
      </c>
      <c r="BB332" s="20">
        <v>0.14000000000000001</v>
      </c>
      <c r="BC332" s="24">
        <f t="shared" si="272"/>
        <v>218.64640000000003</v>
      </c>
      <c r="BD332" s="20">
        <v>504</v>
      </c>
      <c r="BE332" s="20"/>
      <c r="BF332" s="24" t="str">
        <f t="shared" si="286"/>
        <v>0</v>
      </c>
      <c r="BG332" s="24">
        <f t="shared" si="287"/>
        <v>-285.35359999999997</v>
      </c>
      <c r="BH332" s="20"/>
      <c r="BI332" s="20"/>
      <c r="BJ332" s="20">
        <v>0</v>
      </c>
      <c r="BK332" s="20"/>
      <c r="BL332" s="61" t="str">
        <f t="shared" si="288"/>
        <v>0</v>
      </c>
      <c r="BM332" s="61" t="str">
        <f t="shared" si="289"/>
        <v>0</v>
      </c>
      <c r="BN332" s="20">
        <v>0.91</v>
      </c>
      <c r="BO332" s="20">
        <f t="shared" si="273"/>
        <v>1421.2016000000001</v>
      </c>
      <c r="BP332" s="20">
        <f t="shared" si="290"/>
        <v>-285.35359999999997</v>
      </c>
      <c r="BQ332" s="20">
        <f t="shared" si="291"/>
        <v>1135.8480000000002</v>
      </c>
      <c r="BR332" s="20"/>
      <c r="BS332" s="20">
        <f t="shared" si="292"/>
        <v>1135.8480000000002</v>
      </c>
      <c r="BT332" s="61">
        <f t="shared" si="250"/>
        <v>0</v>
      </c>
      <c r="BU332" s="61">
        <f t="shared" si="251"/>
        <v>1135.8480000000002</v>
      </c>
      <c r="BV332" s="61" t="str">
        <f t="shared" si="252"/>
        <v>0</v>
      </c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61" t="str">
        <f t="shared" si="293"/>
        <v>0</v>
      </c>
      <c r="CL332" s="61" t="str">
        <f t="shared" si="294"/>
        <v>0</v>
      </c>
      <c r="CM332" s="20"/>
      <c r="CN332" s="20"/>
      <c r="CO332" s="20"/>
      <c r="CP332" s="20"/>
      <c r="CQ332" s="61" t="str">
        <f t="shared" si="295"/>
        <v>0</v>
      </c>
      <c r="CR332" s="24">
        <f t="shared" ref="CR332:CR344" si="296">F332+L332+R332+X332+AD332+AJ332+AP332+AV332+BB332+BH332+BN332+CG332+CM332</f>
        <v>1.9500000000000002</v>
      </c>
      <c r="CS332" s="24">
        <v>4.75</v>
      </c>
      <c r="CT332" s="71">
        <f t="shared" ref="CT332:CT363" si="297">CS332/CR332*100-100</f>
        <v>143.58974358974356</v>
      </c>
    </row>
    <row r="333" spans="1:98" x14ac:dyDescent="0.2">
      <c r="A333" s="14">
        <v>66</v>
      </c>
      <c r="B333" s="15" t="s">
        <v>332</v>
      </c>
      <c r="C333" s="16">
        <v>5</v>
      </c>
      <c r="D333" s="21">
        <v>1025.07</v>
      </c>
      <c r="E333" s="21"/>
      <c r="F333" s="18">
        <v>0.01</v>
      </c>
      <c r="G333" s="18">
        <f t="shared" si="258"/>
        <v>10.2507</v>
      </c>
      <c r="H333" s="18"/>
      <c r="I333" s="18"/>
      <c r="J333" s="61">
        <f t="shared" si="253"/>
        <v>10.2507</v>
      </c>
      <c r="K333" s="61" t="str">
        <f t="shared" si="254"/>
        <v>0</v>
      </c>
      <c r="L333" s="18">
        <v>0.01</v>
      </c>
      <c r="M333" s="18">
        <f t="shared" si="263"/>
        <v>10.2507</v>
      </c>
      <c r="N333" s="18">
        <v>0.02</v>
      </c>
      <c r="O333" s="18"/>
      <c r="P333" s="61">
        <f t="shared" si="274"/>
        <v>10.230700000000001</v>
      </c>
      <c r="Q333" s="61" t="str">
        <f t="shared" si="275"/>
        <v>0</v>
      </c>
      <c r="R333" s="20">
        <v>0.57999999999999996</v>
      </c>
      <c r="S333" s="20">
        <f t="shared" si="264"/>
        <v>594.54059999999993</v>
      </c>
      <c r="T333" s="24" t="e">
        <f t="shared" si="259"/>
        <v>#REF!</v>
      </c>
      <c r="U333" s="24"/>
      <c r="V333" s="61" t="e">
        <f t="shared" si="276"/>
        <v>#REF!</v>
      </c>
      <c r="W333" s="61" t="e">
        <f t="shared" si="277"/>
        <v>#REF!</v>
      </c>
      <c r="X333" s="54">
        <v>0.01</v>
      </c>
      <c r="Y333" s="20">
        <f t="shared" si="265"/>
        <v>10.2507</v>
      </c>
      <c r="Z333" s="20"/>
      <c r="AA333" s="20"/>
      <c r="AB333" s="61">
        <f t="shared" si="278"/>
        <v>10.2507</v>
      </c>
      <c r="AC333" s="61" t="str">
        <f t="shared" si="279"/>
        <v>0</v>
      </c>
      <c r="AD333" s="20">
        <v>0.33</v>
      </c>
      <c r="AE333" s="20">
        <f t="shared" si="266"/>
        <v>338.2731</v>
      </c>
      <c r="AF333" s="24" t="e">
        <f t="shared" si="260"/>
        <v>#REF!</v>
      </c>
      <c r="AG333" s="24"/>
      <c r="AH333" s="61" t="e">
        <f t="shared" si="280"/>
        <v>#REF!</v>
      </c>
      <c r="AI333" s="61" t="e">
        <f t="shared" si="281"/>
        <v>#REF!</v>
      </c>
      <c r="AJ333" s="20">
        <v>0.14000000000000001</v>
      </c>
      <c r="AK333" s="20">
        <f t="shared" si="267"/>
        <v>143.50980000000001</v>
      </c>
      <c r="AL333" s="24">
        <v>0</v>
      </c>
      <c r="AM333" s="20"/>
      <c r="AN333" s="61">
        <f t="shared" si="282"/>
        <v>143.50980000000001</v>
      </c>
      <c r="AO333" s="61" t="str">
        <f t="shared" si="283"/>
        <v>0</v>
      </c>
      <c r="AP333" s="20">
        <v>0.02</v>
      </c>
      <c r="AQ333" s="20">
        <f t="shared" si="268"/>
        <v>20.5014</v>
      </c>
      <c r="AR333" s="20"/>
      <c r="AS333" s="20"/>
      <c r="AT333" s="61">
        <f t="shared" si="284"/>
        <v>20.5014</v>
      </c>
      <c r="AU333" s="61" t="str">
        <f t="shared" si="285"/>
        <v>0</v>
      </c>
      <c r="AV333" s="20">
        <v>0.04</v>
      </c>
      <c r="AW333" s="20">
        <f t="shared" si="269"/>
        <v>41.002800000000001</v>
      </c>
      <c r="AX333" s="24" t="e">
        <f t="shared" si="261"/>
        <v>#REF!</v>
      </c>
      <c r="AY333" s="24"/>
      <c r="AZ333" s="61" t="e">
        <f t="shared" si="270"/>
        <v>#REF!</v>
      </c>
      <c r="BA333" s="61" t="e">
        <f t="shared" si="271"/>
        <v>#REF!</v>
      </c>
      <c r="BB333" s="20">
        <v>7.0000000000000007E-2</v>
      </c>
      <c r="BC333" s="24">
        <f t="shared" si="272"/>
        <v>71.754900000000006</v>
      </c>
      <c r="BD333" s="20">
        <v>1344</v>
      </c>
      <c r="BE333" s="20"/>
      <c r="BF333" s="24" t="str">
        <f t="shared" si="286"/>
        <v>0</v>
      </c>
      <c r="BG333" s="24">
        <f t="shared" si="287"/>
        <v>-1272.2451000000001</v>
      </c>
      <c r="BH333" s="20"/>
      <c r="BI333" s="20"/>
      <c r="BJ333" s="20">
        <v>0</v>
      </c>
      <c r="BK333" s="20"/>
      <c r="BL333" s="61" t="str">
        <f t="shared" si="288"/>
        <v>0</v>
      </c>
      <c r="BM333" s="61" t="str">
        <f t="shared" si="289"/>
        <v>0</v>
      </c>
      <c r="BN333" s="20">
        <v>0.95</v>
      </c>
      <c r="BO333" s="20">
        <f t="shared" si="273"/>
        <v>973.81649999999991</v>
      </c>
      <c r="BP333" s="20">
        <f t="shared" si="290"/>
        <v>-1272.2451000000001</v>
      </c>
      <c r="BQ333" s="20">
        <f t="shared" si="291"/>
        <v>-298.42860000000019</v>
      </c>
      <c r="BR333" s="20"/>
      <c r="BS333" s="20">
        <f t="shared" si="292"/>
        <v>-298.42860000000019</v>
      </c>
      <c r="BT333" s="61">
        <f t="shared" si="250"/>
        <v>0</v>
      </c>
      <c r="BU333" s="61" t="str">
        <f t="shared" si="251"/>
        <v>0</v>
      </c>
      <c r="BV333" s="61">
        <f t="shared" si="252"/>
        <v>-298.42860000000019</v>
      </c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61" t="str">
        <f t="shared" si="293"/>
        <v>0</v>
      </c>
      <c r="CL333" s="61" t="str">
        <f t="shared" si="294"/>
        <v>0</v>
      </c>
      <c r="CM333" s="20"/>
      <c r="CN333" s="20"/>
      <c r="CO333" s="20"/>
      <c r="CP333" s="20"/>
      <c r="CQ333" s="61" t="str">
        <f t="shared" si="295"/>
        <v>0</v>
      </c>
      <c r="CR333" s="24">
        <f t="shared" si="296"/>
        <v>2.16</v>
      </c>
      <c r="CS333" s="24">
        <v>2.95</v>
      </c>
      <c r="CT333" s="71">
        <f t="shared" si="297"/>
        <v>36.574074074074076</v>
      </c>
    </row>
    <row r="334" spans="1:98" ht="25.5" x14ac:dyDescent="0.2">
      <c r="A334" s="14">
        <v>67</v>
      </c>
      <c r="B334" s="15" t="s">
        <v>333</v>
      </c>
      <c r="C334" s="16">
        <v>5</v>
      </c>
      <c r="D334" s="21">
        <v>4489.8</v>
      </c>
      <c r="E334" s="21"/>
      <c r="F334" s="18">
        <v>0.03</v>
      </c>
      <c r="G334" s="18">
        <f t="shared" si="258"/>
        <v>134.69399999999999</v>
      </c>
      <c r="H334" s="18"/>
      <c r="I334" s="18"/>
      <c r="J334" s="61">
        <f t="shared" si="253"/>
        <v>134.69399999999999</v>
      </c>
      <c r="K334" s="61" t="str">
        <f t="shared" si="254"/>
        <v>0</v>
      </c>
      <c r="L334" s="18">
        <v>0.03</v>
      </c>
      <c r="M334" s="18">
        <f t="shared" si="263"/>
        <v>134.69399999999999</v>
      </c>
      <c r="N334" s="18">
        <v>0.02</v>
      </c>
      <c r="O334" s="18"/>
      <c r="P334" s="61">
        <f t="shared" si="274"/>
        <v>134.67399999999998</v>
      </c>
      <c r="Q334" s="61" t="str">
        <f t="shared" si="275"/>
        <v>0</v>
      </c>
      <c r="R334" s="20">
        <v>0.54</v>
      </c>
      <c r="S334" s="20">
        <f t="shared" si="264"/>
        <v>2424.4920000000002</v>
      </c>
      <c r="T334" s="24" t="e">
        <f t="shared" si="259"/>
        <v>#REF!</v>
      </c>
      <c r="U334" s="24"/>
      <c r="V334" s="61" t="e">
        <f t="shared" si="276"/>
        <v>#REF!</v>
      </c>
      <c r="W334" s="61" t="e">
        <f t="shared" si="277"/>
        <v>#REF!</v>
      </c>
      <c r="X334" s="54">
        <v>0.01</v>
      </c>
      <c r="Y334" s="20">
        <f t="shared" si="265"/>
        <v>44.898000000000003</v>
      </c>
      <c r="Z334" s="20"/>
      <c r="AA334" s="20"/>
      <c r="AB334" s="61">
        <f t="shared" si="278"/>
        <v>44.898000000000003</v>
      </c>
      <c r="AC334" s="61" t="str">
        <f t="shared" si="279"/>
        <v>0</v>
      </c>
      <c r="AD334" s="20">
        <v>0.34</v>
      </c>
      <c r="AE334" s="20">
        <f t="shared" si="266"/>
        <v>1526.5320000000002</v>
      </c>
      <c r="AF334" s="24" t="e">
        <f t="shared" si="260"/>
        <v>#REF!</v>
      </c>
      <c r="AG334" s="24"/>
      <c r="AH334" s="61" t="e">
        <f t="shared" si="280"/>
        <v>#REF!</v>
      </c>
      <c r="AI334" s="61" t="e">
        <f t="shared" si="281"/>
        <v>#REF!</v>
      </c>
      <c r="AJ334" s="20">
        <v>0.02</v>
      </c>
      <c r="AK334" s="20">
        <f t="shared" si="267"/>
        <v>89.796000000000006</v>
      </c>
      <c r="AL334" s="24">
        <v>0</v>
      </c>
      <c r="AM334" s="20"/>
      <c r="AN334" s="61">
        <f t="shared" si="282"/>
        <v>89.796000000000006</v>
      </c>
      <c r="AO334" s="61" t="str">
        <f t="shared" si="283"/>
        <v>0</v>
      </c>
      <c r="AP334" s="20">
        <v>0.02</v>
      </c>
      <c r="AQ334" s="20">
        <f t="shared" si="268"/>
        <v>89.796000000000006</v>
      </c>
      <c r="AR334" s="20"/>
      <c r="AS334" s="20"/>
      <c r="AT334" s="61">
        <f t="shared" si="284"/>
        <v>89.796000000000006</v>
      </c>
      <c r="AU334" s="61" t="str">
        <f t="shared" si="285"/>
        <v>0</v>
      </c>
      <c r="AV334" s="20">
        <v>0.04</v>
      </c>
      <c r="AW334" s="24">
        <f t="shared" si="269"/>
        <v>179.59200000000001</v>
      </c>
      <c r="AX334" s="24" t="e">
        <f t="shared" si="261"/>
        <v>#REF!</v>
      </c>
      <c r="AY334" s="24"/>
      <c r="AZ334" s="61" t="e">
        <f t="shared" si="270"/>
        <v>#REF!</v>
      </c>
      <c r="BA334" s="61" t="e">
        <f t="shared" si="271"/>
        <v>#REF!</v>
      </c>
      <c r="BB334" s="20">
        <v>0.14000000000000001</v>
      </c>
      <c r="BC334" s="24">
        <f t="shared" si="272"/>
        <v>628.57200000000012</v>
      </c>
      <c r="BD334" s="20">
        <v>1540.56</v>
      </c>
      <c r="BE334" s="20"/>
      <c r="BF334" s="24" t="str">
        <f t="shared" si="286"/>
        <v>0</v>
      </c>
      <c r="BG334" s="24">
        <f t="shared" si="287"/>
        <v>-911.98799999999983</v>
      </c>
      <c r="BH334" s="20"/>
      <c r="BI334" s="20"/>
      <c r="BJ334" s="20">
        <v>0</v>
      </c>
      <c r="BK334" s="20"/>
      <c r="BL334" s="61" t="str">
        <f t="shared" si="288"/>
        <v>0</v>
      </c>
      <c r="BM334" s="61" t="str">
        <f t="shared" si="289"/>
        <v>0</v>
      </c>
      <c r="BN334" s="20">
        <v>0.9</v>
      </c>
      <c r="BO334" s="20">
        <f t="shared" si="273"/>
        <v>4040.82</v>
      </c>
      <c r="BP334" s="20">
        <f t="shared" si="290"/>
        <v>-911.98799999999983</v>
      </c>
      <c r="BQ334" s="20">
        <f t="shared" si="291"/>
        <v>3128.8320000000003</v>
      </c>
      <c r="BR334" s="20"/>
      <c r="BS334" s="20">
        <f t="shared" si="292"/>
        <v>3128.8320000000003</v>
      </c>
      <c r="BT334" s="61">
        <f t="shared" si="250"/>
        <v>491.73599999999993</v>
      </c>
      <c r="BU334" s="61">
        <f t="shared" si="251"/>
        <v>2637.0960000000005</v>
      </c>
      <c r="BV334" s="61" t="str">
        <f t="shared" si="252"/>
        <v>0</v>
      </c>
      <c r="BW334" s="20"/>
      <c r="BX334" s="20"/>
      <c r="BY334" s="20"/>
      <c r="BZ334" s="20"/>
      <c r="CA334" s="20"/>
      <c r="CB334" s="20">
        <f>409.78*1.2</f>
        <v>491.73599999999993</v>
      </c>
      <c r="CC334" s="20"/>
      <c r="CD334" s="20"/>
      <c r="CE334" s="20"/>
      <c r="CF334" s="20"/>
      <c r="CG334" s="20"/>
      <c r="CH334" s="20"/>
      <c r="CI334" s="20"/>
      <c r="CJ334" s="20"/>
      <c r="CK334" s="61" t="str">
        <f t="shared" si="293"/>
        <v>0</v>
      </c>
      <c r="CL334" s="61" t="str">
        <f t="shared" si="294"/>
        <v>0</v>
      </c>
      <c r="CM334" s="20"/>
      <c r="CN334" s="20"/>
      <c r="CO334" s="20"/>
      <c r="CP334" s="20"/>
      <c r="CQ334" s="61" t="str">
        <f t="shared" si="295"/>
        <v>0</v>
      </c>
      <c r="CR334" s="24">
        <f t="shared" si="296"/>
        <v>2.0700000000000003</v>
      </c>
      <c r="CS334" s="24">
        <v>2.64</v>
      </c>
      <c r="CT334" s="71">
        <f t="shared" si="297"/>
        <v>27.536231884057955</v>
      </c>
    </row>
    <row r="335" spans="1:98" ht="25.5" x14ac:dyDescent="0.2">
      <c r="A335" s="14">
        <v>68</v>
      </c>
      <c r="B335" s="15" t="s">
        <v>441</v>
      </c>
      <c r="C335" s="16">
        <v>5</v>
      </c>
      <c r="D335" s="21">
        <v>3086.75</v>
      </c>
      <c r="E335" s="21"/>
      <c r="F335" s="18">
        <v>0.01</v>
      </c>
      <c r="G335" s="18">
        <f t="shared" si="258"/>
        <v>30.8675</v>
      </c>
      <c r="H335" s="18"/>
      <c r="I335" s="18"/>
      <c r="J335" s="61">
        <f t="shared" si="253"/>
        <v>30.8675</v>
      </c>
      <c r="K335" s="61" t="str">
        <f t="shared" si="254"/>
        <v>0</v>
      </c>
      <c r="L335" s="18">
        <v>0.01</v>
      </c>
      <c r="M335" s="18">
        <f t="shared" si="263"/>
        <v>30.8675</v>
      </c>
      <c r="N335" s="18">
        <v>0.02</v>
      </c>
      <c r="O335" s="18"/>
      <c r="P335" s="61">
        <f t="shared" si="274"/>
        <v>30.8475</v>
      </c>
      <c r="Q335" s="61" t="str">
        <f t="shared" si="275"/>
        <v>0</v>
      </c>
      <c r="R335" s="20">
        <v>0.1</v>
      </c>
      <c r="S335" s="20">
        <f t="shared" si="264"/>
        <v>308.67500000000001</v>
      </c>
      <c r="T335" s="24" t="e">
        <f t="shared" si="259"/>
        <v>#REF!</v>
      </c>
      <c r="U335" s="24"/>
      <c r="V335" s="61" t="e">
        <f t="shared" si="276"/>
        <v>#REF!</v>
      </c>
      <c r="W335" s="61" t="e">
        <f t="shared" si="277"/>
        <v>#REF!</v>
      </c>
      <c r="X335" s="54">
        <v>0.01</v>
      </c>
      <c r="Y335" s="20">
        <f t="shared" si="265"/>
        <v>30.8675</v>
      </c>
      <c r="Z335" s="20"/>
      <c r="AA335" s="20"/>
      <c r="AB335" s="61">
        <f t="shared" si="278"/>
        <v>30.8675</v>
      </c>
      <c r="AC335" s="61" t="str">
        <f t="shared" si="279"/>
        <v>0</v>
      </c>
      <c r="AD335" s="20">
        <v>0.15</v>
      </c>
      <c r="AE335" s="20">
        <f t="shared" si="266"/>
        <v>463.01249999999999</v>
      </c>
      <c r="AF335" s="24" t="e">
        <f t="shared" si="260"/>
        <v>#REF!</v>
      </c>
      <c r="AG335" s="24"/>
      <c r="AH335" s="61" t="e">
        <f t="shared" si="280"/>
        <v>#REF!</v>
      </c>
      <c r="AI335" s="61" t="e">
        <f t="shared" si="281"/>
        <v>#REF!</v>
      </c>
      <c r="AJ335" s="20">
        <v>0.01</v>
      </c>
      <c r="AK335" s="20">
        <f t="shared" si="267"/>
        <v>30.8675</v>
      </c>
      <c r="AL335" s="24">
        <v>0</v>
      </c>
      <c r="AM335" s="20"/>
      <c r="AN335" s="61">
        <f t="shared" si="282"/>
        <v>30.8675</v>
      </c>
      <c r="AO335" s="61" t="str">
        <f t="shared" si="283"/>
        <v>0</v>
      </c>
      <c r="AP335" s="20">
        <v>0.01</v>
      </c>
      <c r="AQ335" s="20">
        <f t="shared" si="268"/>
        <v>30.8675</v>
      </c>
      <c r="AR335" s="20"/>
      <c r="AS335" s="20"/>
      <c r="AT335" s="61">
        <f t="shared" si="284"/>
        <v>30.8675</v>
      </c>
      <c r="AU335" s="61" t="str">
        <f t="shared" si="285"/>
        <v>0</v>
      </c>
      <c r="AV335" s="20">
        <v>0.01</v>
      </c>
      <c r="AW335" s="20">
        <f t="shared" si="269"/>
        <v>30.8675</v>
      </c>
      <c r="AX335" s="24" t="e">
        <f t="shared" si="261"/>
        <v>#REF!</v>
      </c>
      <c r="AY335" s="24"/>
      <c r="AZ335" s="61" t="e">
        <f t="shared" si="270"/>
        <v>#REF!</v>
      </c>
      <c r="BA335" s="61" t="e">
        <f t="shared" si="271"/>
        <v>#REF!</v>
      </c>
      <c r="BB335" s="20">
        <v>2.38</v>
      </c>
      <c r="BC335" s="20">
        <f t="shared" si="272"/>
        <v>7346.4649999999992</v>
      </c>
      <c r="BD335" s="20">
        <v>24130.092000000001</v>
      </c>
      <c r="BE335" s="20"/>
      <c r="BF335" s="61" t="str">
        <f t="shared" si="286"/>
        <v>0</v>
      </c>
      <c r="BG335" s="61">
        <f t="shared" si="287"/>
        <v>-16783.627</v>
      </c>
      <c r="BH335" s="20"/>
      <c r="BI335" s="20"/>
      <c r="BJ335" s="20">
        <v>0</v>
      </c>
      <c r="BK335" s="20"/>
      <c r="BL335" s="61" t="str">
        <f t="shared" si="288"/>
        <v>0</v>
      </c>
      <c r="BM335" s="61" t="str">
        <f t="shared" si="289"/>
        <v>0</v>
      </c>
      <c r="BN335" s="20">
        <v>0.98</v>
      </c>
      <c r="BO335" s="20">
        <f t="shared" si="273"/>
        <v>3025.0149999999999</v>
      </c>
      <c r="BP335" s="20">
        <f t="shared" si="290"/>
        <v>-16783.627</v>
      </c>
      <c r="BQ335" s="20">
        <f t="shared" si="291"/>
        <v>-13758.612000000001</v>
      </c>
      <c r="BR335" s="20"/>
      <c r="BS335" s="20">
        <f t="shared" si="292"/>
        <v>-13758.612000000001</v>
      </c>
      <c r="BT335" s="61">
        <f t="shared" si="250"/>
        <v>994.08999999999992</v>
      </c>
      <c r="BU335" s="61" t="str">
        <f t="shared" si="251"/>
        <v>0</v>
      </c>
      <c r="BV335" s="61">
        <f t="shared" si="252"/>
        <v>-14752.702000000001</v>
      </c>
      <c r="BW335" s="20"/>
      <c r="BX335" s="20"/>
      <c r="BY335" s="20"/>
      <c r="BZ335" s="20">
        <v>754.27</v>
      </c>
      <c r="CA335" s="20"/>
      <c r="CB335" s="20">
        <f>199.85*1.2</f>
        <v>239.82</v>
      </c>
      <c r="CC335" s="20"/>
      <c r="CD335" s="20"/>
      <c r="CE335" s="20"/>
      <c r="CF335" s="20"/>
      <c r="CG335" s="20"/>
      <c r="CH335" s="20"/>
      <c r="CI335" s="20"/>
      <c r="CJ335" s="20"/>
      <c r="CK335" s="61" t="str">
        <f t="shared" si="293"/>
        <v>0</v>
      </c>
      <c r="CL335" s="61" t="str">
        <f t="shared" si="294"/>
        <v>0</v>
      </c>
      <c r="CM335" s="20"/>
      <c r="CN335" s="20"/>
      <c r="CO335" s="20"/>
      <c r="CP335" s="20"/>
      <c r="CQ335" s="61" t="str">
        <f t="shared" si="295"/>
        <v>0</v>
      </c>
      <c r="CR335" s="24">
        <f t="shared" si="296"/>
        <v>3.67</v>
      </c>
      <c r="CS335" s="24">
        <v>13.54</v>
      </c>
      <c r="CT335" s="71">
        <f t="shared" si="297"/>
        <v>268.93732970027247</v>
      </c>
    </row>
    <row r="336" spans="1:98" x14ac:dyDescent="0.2">
      <c r="A336" s="14">
        <v>69</v>
      </c>
      <c r="B336" s="15" t="s">
        <v>334</v>
      </c>
      <c r="C336" s="16">
        <v>5</v>
      </c>
      <c r="D336" s="21">
        <v>4443.8999999999996</v>
      </c>
      <c r="E336" s="21"/>
      <c r="F336" s="18">
        <v>0.02</v>
      </c>
      <c r="G336" s="18">
        <f t="shared" si="258"/>
        <v>88.878</v>
      </c>
      <c r="H336" s="18">
        <f>G336*6</f>
        <v>533.26800000000003</v>
      </c>
      <c r="I336" s="18"/>
      <c r="J336" s="61" t="str">
        <f t="shared" si="253"/>
        <v>0</v>
      </c>
      <c r="K336" s="61">
        <f t="shared" si="254"/>
        <v>-444.39000000000004</v>
      </c>
      <c r="L336" s="18">
        <v>0.02</v>
      </c>
      <c r="M336" s="18">
        <f t="shared" si="263"/>
        <v>88.878</v>
      </c>
      <c r="N336" s="18">
        <v>0.02</v>
      </c>
      <c r="O336" s="18"/>
      <c r="P336" s="61">
        <f t="shared" si="274"/>
        <v>88.858000000000004</v>
      </c>
      <c r="Q336" s="61" t="str">
        <f t="shared" si="275"/>
        <v>0</v>
      </c>
      <c r="R336" s="20">
        <v>0.65</v>
      </c>
      <c r="S336" s="20">
        <f t="shared" si="264"/>
        <v>2888.5349999999999</v>
      </c>
      <c r="T336" s="24" t="e">
        <f t="shared" si="259"/>
        <v>#REF!</v>
      </c>
      <c r="U336" s="24"/>
      <c r="V336" s="61" t="e">
        <f t="shared" si="276"/>
        <v>#REF!</v>
      </c>
      <c r="W336" s="61" t="e">
        <f t="shared" si="277"/>
        <v>#REF!</v>
      </c>
      <c r="X336" s="54">
        <v>0.01</v>
      </c>
      <c r="Y336" s="20">
        <f t="shared" si="265"/>
        <v>44.439</v>
      </c>
      <c r="Z336" s="20">
        <f>Y336*6</f>
        <v>266.63400000000001</v>
      </c>
      <c r="AA336" s="20"/>
      <c r="AB336" s="61" t="str">
        <f t="shared" si="278"/>
        <v>0</v>
      </c>
      <c r="AC336" s="61">
        <f t="shared" si="279"/>
        <v>-222.19500000000002</v>
      </c>
      <c r="AD336" s="20">
        <v>0.41</v>
      </c>
      <c r="AE336" s="20">
        <f t="shared" si="266"/>
        <v>1821.9989999999998</v>
      </c>
      <c r="AF336" s="24" t="e">
        <f t="shared" si="260"/>
        <v>#REF!</v>
      </c>
      <c r="AG336" s="24"/>
      <c r="AH336" s="61" t="e">
        <f t="shared" si="280"/>
        <v>#REF!</v>
      </c>
      <c r="AI336" s="61" t="e">
        <f t="shared" si="281"/>
        <v>#REF!</v>
      </c>
      <c r="AJ336" s="20">
        <v>0.03</v>
      </c>
      <c r="AK336" s="20">
        <f t="shared" si="267"/>
        <v>133.31699999999998</v>
      </c>
      <c r="AL336" s="24">
        <v>0</v>
      </c>
      <c r="AM336" s="20"/>
      <c r="AN336" s="61">
        <f t="shared" si="282"/>
        <v>133.31699999999998</v>
      </c>
      <c r="AO336" s="61" t="str">
        <f t="shared" si="283"/>
        <v>0</v>
      </c>
      <c r="AP336" s="20">
        <v>0.01</v>
      </c>
      <c r="AQ336" s="20">
        <f t="shared" si="268"/>
        <v>44.439</v>
      </c>
      <c r="AR336" s="20"/>
      <c r="AS336" s="20"/>
      <c r="AT336" s="61">
        <f t="shared" si="284"/>
        <v>44.439</v>
      </c>
      <c r="AU336" s="61" t="str">
        <f t="shared" si="285"/>
        <v>0</v>
      </c>
      <c r="AV336" s="20">
        <v>0.05</v>
      </c>
      <c r="AW336" s="20">
        <f t="shared" si="269"/>
        <v>222.19499999999999</v>
      </c>
      <c r="AX336" s="24" t="e">
        <f t="shared" si="261"/>
        <v>#REF!</v>
      </c>
      <c r="AY336" s="24"/>
      <c r="AZ336" s="61" t="e">
        <f t="shared" si="270"/>
        <v>#REF!</v>
      </c>
      <c r="BA336" s="61" t="e">
        <f t="shared" si="271"/>
        <v>#REF!</v>
      </c>
      <c r="BB336" s="20">
        <v>0.21</v>
      </c>
      <c r="BC336" s="20">
        <f t="shared" si="272"/>
        <v>933.21899999999994</v>
      </c>
      <c r="BD336" s="20">
        <v>1068.48</v>
      </c>
      <c r="BE336" s="20"/>
      <c r="BF336" s="61" t="str">
        <f t="shared" si="286"/>
        <v>0</v>
      </c>
      <c r="BG336" s="61">
        <f t="shared" si="287"/>
        <v>-135.26100000000008</v>
      </c>
      <c r="BH336" s="20"/>
      <c r="BI336" s="20"/>
      <c r="BJ336" s="20">
        <v>0</v>
      </c>
      <c r="BK336" s="20"/>
      <c r="BL336" s="61" t="str">
        <f t="shared" si="288"/>
        <v>0</v>
      </c>
      <c r="BM336" s="61" t="str">
        <f t="shared" si="289"/>
        <v>0</v>
      </c>
      <c r="BN336" s="20">
        <v>0.77</v>
      </c>
      <c r="BO336" s="20">
        <f t="shared" si="273"/>
        <v>3421.8029999999999</v>
      </c>
      <c r="BP336" s="20">
        <f>BF336+BG336+BL336+BM336</f>
        <v>-135.26100000000008</v>
      </c>
      <c r="BQ336" s="20">
        <f t="shared" si="291"/>
        <v>3286.5419999999999</v>
      </c>
      <c r="BR336" s="20"/>
      <c r="BS336" s="20">
        <f t="shared" si="292"/>
        <v>3286.5419999999999</v>
      </c>
      <c r="BT336" s="61">
        <f t="shared" si="250"/>
        <v>102.06</v>
      </c>
      <c r="BU336" s="61">
        <f t="shared" si="251"/>
        <v>3184.482</v>
      </c>
      <c r="BV336" s="61" t="str">
        <f t="shared" si="252"/>
        <v>0</v>
      </c>
      <c r="BW336" s="20"/>
      <c r="BX336" s="20"/>
      <c r="BY336" s="20"/>
      <c r="BZ336" s="20">
        <v>102.06</v>
      </c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61" t="str">
        <f t="shared" si="293"/>
        <v>0</v>
      </c>
      <c r="CL336" s="61" t="str">
        <f t="shared" si="294"/>
        <v>0</v>
      </c>
      <c r="CM336" s="20"/>
      <c r="CN336" s="20"/>
      <c r="CO336" s="20"/>
      <c r="CP336" s="20"/>
      <c r="CQ336" s="61" t="str">
        <f t="shared" si="295"/>
        <v>0</v>
      </c>
      <c r="CR336" s="24">
        <f t="shared" si="296"/>
        <v>2.1800000000000002</v>
      </c>
      <c r="CS336" s="24">
        <v>2.97</v>
      </c>
      <c r="CT336" s="71">
        <f t="shared" si="297"/>
        <v>36.238532110091739</v>
      </c>
    </row>
    <row r="337" spans="1:100" ht="25.5" x14ac:dyDescent="0.2">
      <c r="A337" s="14">
        <v>70</v>
      </c>
      <c r="B337" s="15" t="s">
        <v>335</v>
      </c>
      <c r="C337" s="16">
        <v>5</v>
      </c>
      <c r="D337" s="21">
        <v>5757.28</v>
      </c>
      <c r="E337" s="21"/>
      <c r="F337" s="18">
        <v>0.02</v>
      </c>
      <c r="G337" s="18">
        <f t="shared" si="258"/>
        <v>115.1456</v>
      </c>
      <c r="H337" s="18">
        <f t="shared" ref="H337:H340" si="298">G337*6</f>
        <v>690.87360000000001</v>
      </c>
      <c r="I337" s="18"/>
      <c r="J337" s="61" t="str">
        <f t="shared" si="253"/>
        <v>0</v>
      </c>
      <c r="K337" s="61">
        <f t="shared" si="254"/>
        <v>-575.72800000000007</v>
      </c>
      <c r="L337" s="18">
        <v>0.02</v>
      </c>
      <c r="M337" s="18">
        <f t="shared" si="263"/>
        <v>115.1456</v>
      </c>
      <c r="N337" s="18">
        <v>0.02</v>
      </c>
      <c r="O337" s="18"/>
      <c r="P337" s="61">
        <f t="shared" si="274"/>
        <v>115.12560000000001</v>
      </c>
      <c r="Q337" s="61" t="str">
        <f t="shared" si="275"/>
        <v>0</v>
      </c>
      <c r="R337" s="20">
        <v>0.68</v>
      </c>
      <c r="S337" s="20">
        <f t="shared" si="264"/>
        <v>3914.9504000000002</v>
      </c>
      <c r="T337" s="24" t="e">
        <f t="shared" si="259"/>
        <v>#REF!</v>
      </c>
      <c r="U337" s="24"/>
      <c r="V337" s="61" t="e">
        <f t="shared" si="276"/>
        <v>#REF!</v>
      </c>
      <c r="W337" s="61" t="e">
        <f t="shared" si="277"/>
        <v>#REF!</v>
      </c>
      <c r="X337" s="54">
        <v>0.01</v>
      </c>
      <c r="Y337" s="20">
        <f t="shared" si="265"/>
        <v>57.572800000000001</v>
      </c>
      <c r="Z337" s="20"/>
      <c r="AA337" s="20"/>
      <c r="AB337" s="61">
        <f t="shared" si="278"/>
        <v>57.572800000000001</v>
      </c>
      <c r="AC337" s="61" t="str">
        <f t="shared" si="279"/>
        <v>0</v>
      </c>
      <c r="AD337" s="20">
        <v>0.41</v>
      </c>
      <c r="AE337" s="20">
        <f t="shared" si="266"/>
        <v>2360.4847999999997</v>
      </c>
      <c r="AF337" s="24" t="e">
        <f t="shared" si="260"/>
        <v>#REF!</v>
      </c>
      <c r="AG337" s="24"/>
      <c r="AH337" s="61" t="e">
        <f t="shared" si="280"/>
        <v>#REF!</v>
      </c>
      <c r="AI337" s="61" t="e">
        <f t="shared" si="281"/>
        <v>#REF!</v>
      </c>
      <c r="AJ337" s="20">
        <v>0.03</v>
      </c>
      <c r="AK337" s="20">
        <f t="shared" si="267"/>
        <v>172.71839999999997</v>
      </c>
      <c r="AL337" s="24">
        <v>0</v>
      </c>
      <c r="AM337" s="20"/>
      <c r="AN337" s="61">
        <f t="shared" si="282"/>
        <v>172.71839999999997</v>
      </c>
      <c r="AO337" s="61" t="str">
        <f t="shared" si="283"/>
        <v>0</v>
      </c>
      <c r="AP337" s="20">
        <v>0.01</v>
      </c>
      <c r="AQ337" s="20">
        <f t="shared" si="268"/>
        <v>57.572800000000001</v>
      </c>
      <c r="AR337" s="20"/>
      <c r="AS337" s="20"/>
      <c r="AT337" s="61">
        <f t="shared" si="284"/>
        <v>57.572800000000001</v>
      </c>
      <c r="AU337" s="61" t="str">
        <f t="shared" si="285"/>
        <v>0</v>
      </c>
      <c r="AV337" s="20">
        <v>0.05</v>
      </c>
      <c r="AW337" s="20">
        <f t="shared" si="269"/>
        <v>287.86399999999998</v>
      </c>
      <c r="AX337" s="24" t="e">
        <f t="shared" si="261"/>
        <v>#REF!</v>
      </c>
      <c r="AY337" s="24"/>
      <c r="AZ337" s="61" t="e">
        <f t="shared" si="270"/>
        <v>#REF!</v>
      </c>
      <c r="BA337" s="61" t="e">
        <f t="shared" si="271"/>
        <v>#REF!</v>
      </c>
      <c r="BB337" s="20">
        <v>0.09</v>
      </c>
      <c r="BC337" s="20">
        <f t="shared" si="272"/>
        <v>518.15519999999992</v>
      </c>
      <c r="BD337" s="20">
        <v>273.83999999999997</v>
      </c>
      <c r="BE337" s="20"/>
      <c r="BF337" s="61">
        <f t="shared" si="286"/>
        <v>244.31519999999995</v>
      </c>
      <c r="BG337" s="61" t="str">
        <f t="shared" si="287"/>
        <v>0</v>
      </c>
      <c r="BH337" s="20"/>
      <c r="BI337" s="20"/>
      <c r="BJ337" s="20">
        <v>0</v>
      </c>
      <c r="BK337" s="20"/>
      <c r="BL337" s="61" t="str">
        <f t="shared" si="288"/>
        <v>0</v>
      </c>
      <c r="BM337" s="61" t="str">
        <f t="shared" si="289"/>
        <v>0</v>
      </c>
      <c r="BN337" s="20">
        <v>0.9</v>
      </c>
      <c r="BO337" s="20">
        <f t="shared" si="273"/>
        <v>5181.5519999999997</v>
      </c>
      <c r="BP337" s="20">
        <f t="shared" si="290"/>
        <v>244.31519999999995</v>
      </c>
      <c r="BQ337" s="20">
        <f t="shared" si="291"/>
        <v>5425.8671999999997</v>
      </c>
      <c r="BR337" s="20"/>
      <c r="BS337" s="20">
        <f t="shared" si="292"/>
        <v>5425.8671999999997</v>
      </c>
      <c r="BT337" s="61">
        <f t="shared" si="250"/>
        <v>123.2</v>
      </c>
      <c r="BU337" s="61">
        <f t="shared" si="251"/>
        <v>5302.6671999999999</v>
      </c>
      <c r="BV337" s="61" t="str">
        <f t="shared" si="252"/>
        <v>0</v>
      </c>
      <c r="BW337" s="20"/>
      <c r="BX337" s="20"/>
      <c r="BY337" s="20"/>
      <c r="BZ337" s="20">
        <v>123.2</v>
      </c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61" t="str">
        <f t="shared" si="293"/>
        <v>0</v>
      </c>
      <c r="CL337" s="61" t="str">
        <f t="shared" si="294"/>
        <v>0</v>
      </c>
      <c r="CM337" s="20"/>
      <c r="CN337" s="20"/>
      <c r="CO337" s="20"/>
      <c r="CP337" s="20"/>
      <c r="CQ337" s="61" t="str">
        <f t="shared" si="295"/>
        <v>0</v>
      </c>
      <c r="CR337" s="24">
        <f t="shared" si="296"/>
        <v>2.2200000000000002</v>
      </c>
      <c r="CS337" s="24">
        <v>2.68</v>
      </c>
      <c r="CT337" s="71">
        <f t="shared" si="297"/>
        <v>20.720720720720706</v>
      </c>
    </row>
    <row r="338" spans="1:100" ht="25.5" x14ac:dyDescent="0.2">
      <c r="A338" s="14">
        <v>71</v>
      </c>
      <c r="B338" s="15" t="s">
        <v>336</v>
      </c>
      <c r="C338" s="16">
        <v>5</v>
      </c>
      <c r="D338" s="21">
        <v>2635.09</v>
      </c>
      <c r="E338" s="21"/>
      <c r="F338" s="18">
        <v>0.02</v>
      </c>
      <c r="G338" s="18">
        <f t="shared" si="258"/>
        <v>52.701800000000006</v>
      </c>
      <c r="H338" s="18">
        <f t="shared" si="298"/>
        <v>316.21080000000006</v>
      </c>
      <c r="I338" s="18"/>
      <c r="J338" s="61" t="str">
        <f t="shared" si="253"/>
        <v>0</v>
      </c>
      <c r="K338" s="61">
        <f t="shared" si="254"/>
        <v>-263.50900000000007</v>
      </c>
      <c r="L338" s="18">
        <v>0.02</v>
      </c>
      <c r="M338" s="18">
        <f t="shared" si="263"/>
        <v>52.701800000000006</v>
      </c>
      <c r="N338" s="18">
        <v>0.02</v>
      </c>
      <c r="O338" s="18"/>
      <c r="P338" s="61">
        <f t="shared" si="274"/>
        <v>52.681800000000003</v>
      </c>
      <c r="Q338" s="61" t="str">
        <f t="shared" si="275"/>
        <v>0</v>
      </c>
      <c r="R338" s="20">
        <v>0.59</v>
      </c>
      <c r="S338" s="20">
        <f t="shared" si="264"/>
        <v>1554.7030999999999</v>
      </c>
      <c r="T338" s="24" t="e">
        <f t="shared" si="259"/>
        <v>#REF!</v>
      </c>
      <c r="U338" s="24"/>
      <c r="V338" s="61" t="e">
        <f t="shared" si="276"/>
        <v>#REF!</v>
      </c>
      <c r="W338" s="61" t="e">
        <f t="shared" si="277"/>
        <v>#REF!</v>
      </c>
      <c r="X338" s="54">
        <v>0.01</v>
      </c>
      <c r="Y338" s="20">
        <f t="shared" si="265"/>
        <v>26.350900000000003</v>
      </c>
      <c r="Z338" s="20"/>
      <c r="AA338" s="20"/>
      <c r="AB338" s="61">
        <f t="shared" si="278"/>
        <v>26.350900000000003</v>
      </c>
      <c r="AC338" s="61" t="str">
        <f t="shared" si="279"/>
        <v>0</v>
      </c>
      <c r="AD338" s="20">
        <v>0.46</v>
      </c>
      <c r="AE338" s="20">
        <f t="shared" si="266"/>
        <v>1212.1414000000002</v>
      </c>
      <c r="AF338" s="24" t="e">
        <f t="shared" si="260"/>
        <v>#REF!</v>
      </c>
      <c r="AG338" s="24"/>
      <c r="AH338" s="61" t="e">
        <f t="shared" si="280"/>
        <v>#REF!</v>
      </c>
      <c r="AI338" s="61" t="e">
        <f t="shared" si="281"/>
        <v>#REF!</v>
      </c>
      <c r="AJ338" s="20">
        <v>0.06</v>
      </c>
      <c r="AK338" s="20">
        <f t="shared" si="267"/>
        <v>158.1054</v>
      </c>
      <c r="AL338" s="24">
        <v>0</v>
      </c>
      <c r="AM338" s="20"/>
      <c r="AN338" s="61">
        <f t="shared" si="282"/>
        <v>158.1054</v>
      </c>
      <c r="AO338" s="61" t="str">
        <f t="shared" si="283"/>
        <v>0</v>
      </c>
      <c r="AP338" s="20">
        <v>0.01</v>
      </c>
      <c r="AQ338" s="20">
        <f t="shared" si="268"/>
        <v>26.350900000000003</v>
      </c>
      <c r="AR338" s="20"/>
      <c r="AS338" s="20"/>
      <c r="AT338" s="61">
        <f t="shared" si="284"/>
        <v>26.350900000000003</v>
      </c>
      <c r="AU338" s="61" t="str">
        <f t="shared" si="285"/>
        <v>0</v>
      </c>
      <c r="AV338" s="20">
        <v>0.05</v>
      </c>
      <c r="AW338" s="20">
        <f t="shared" si="269"/>
        <v>131.75450000000001</v>
      </c>
      <c r="AX338" s="24" t="e">
        <f t="shared" si="261"/>
        <v>#REF!</v>
      </c>
      <c r="AY338" s="24"/>
      <c r="AZ338" s="61" t="e">
        <f t="shared" si="270"/>
        <v>#REF!</v>
      </c>
      <c r="BA338" s="61" t="e">
        <f t="shared" si="271"/>
        <v>#REF!</v>
      </c>
      <c r="BB338" s="20">
        <v>0.23</v>
      </c>
      <c r="BC338" s="20">
        <f t="shared" si="272"/>
        <v>606.0707000000001</v>
      </c>
      <c r="BD338" s="20">
        <v>527.52</v>
      </c>
      <c r="BE338" s="20"/>
      <c r="BF338" s="61">
        <f t="shared" si="286"/>
        <v>78.55070000000012</v>
      </c>
      <c r="BG338" s="61" t="str">
        <f t="shared" si="287"/>
        <v>0</v>
      </c>
      <c r="BH338" s="20"/>
      <c r="BI338" s="20"/>
      <c r="BJ338" s="20">
        <v>0</v>
      </c>
      <c r="BK338" s="20"/>
      <c r="BL338" s="61" t="str">
        <f t="shared" si="288"/>
        <v>0</v>
      </c>
      <c r="BM338" s="61" t="str">
        <f t="shared" si="289"/>
        <v>0</v>
      </c>
      <c r="BN338" s="20">
        <v>0.78</v>
      </c>
      <c r="BO338" s="20">
        <f t="shared" si="273"/>
        <v>2055.3702000000003</v>
      </c>
      <c r="BP338" s="20">
        <f t="shared" si="290"/>
        <v>78.55070000000012</v>
      </c>
      <c r="BQ338" s="20">
        <f t="shared" si="291"/>
        <v>2133.9209000000005</v>
      </c>
      <c r="BR338" s="20"/>
      <c r="BS338" s="20">
        <f t="shared" si="292"/>
        <v>2133.9209000000005</v>
      </c>
      <c r="BT338" s="61">
        <f t="shared" si="250"/>
        <v>43.62</v>
      </c>
      <c r="BU338" s="61">
        <f t="shared" si="251"/>
        <v>2090.3009000000006</v>
      </c>
      <c r="BV338" s="61" t="str">
        <f t="shared" si="252"/>
        <v>0</v>
      </c>
      <c r="BW338" s="20"/>
      <c r="BX338" s="20"/>
      <c r="BY338" s="20"/>
      <c r="BZ338" s="20">
        <v>43.62</v>
      </c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61" t="str">
        <f t="shared" si="293"/>
        <v>0</v>
      </c>
      <c r="CL338" s="61" t="str">
        <f t="shared" si="294"/>
        <v>0</v>
      </c>
      <c r="CM338" s="20"/>
      <c r="CN338" s="20"/>
      <c r="CO338" s="20"/>
      <c r="CP338" s="20"/>
      <c r="CQ338" s="61" t="str">
        <f t="shared" si="295"/>
        <v>0</v>
      </c>
      <c r="CR338" s="24">
        <f t="shared" si="296"/>
        <v>2.2300000000000004</v>
      </c>
      <c r="CS338" s="24">
        <v>3.13</v>
      </c>
      <c r="CT338" s="71">
        <f t="shared" si="297"/>
        <v>40.358744394618782</v>
      </c>
    </row>
    <row r="339" spans="1:100" x14ac:dyDescent="0.2">
      <c r="A339" s="14">
        <v>72</v>
      </c>
      <c r="B339" s="15" t="s">
        <v>337</v>
      </c>
      <c r="C339" s="16">
        <v>5</v>
      </c>
      <c r="D339" s="21">
        <v>4422.32</v>
      </c>
      <c r="E339" s="21"/>
      <c r="F339" s="18">
        <v>0.02</v>
      </c>
      <c r="G339" s="18">
        <f t="shared" si="258"/>
        <v>88.446399999999997</v>
      </c>
      <c r="H339" s="18">
        <f>G339*6</f>
        <v>530.67840000000001</v>
      </c>
      <c r="I339" s="18"/>
      <c r="J339" s="61" t="str">
        <f t="shared" si="253"/>
        <v>0</v>
      </c>
      <c r="K339" s="61">
        <f t="shared" si="254"/>
        <v>-442.23200000000003</v>
      </c>
      <c r="L339" s="18">
        <v>0.02</v>
      </c>
      <c r="M339" s="18">
        <f t="shared" si="263"/>
        <v>88.446399999999997</v>
      </c>
      <c r="N339" s="18">
        <v>0.04</v>
      </c>
      <c r="O339" s="18"/>
      <c r="P339" s="61">
        <f t="shared" si="274"/>
        <v>88.406399999999991</v>
      </c>
      <c r="Q339" s="61" t="str">
        <f t="shared" si="275"/>
        <v>0</v>
      </c>
      <c r="R339" s="20">
        <v>0.62</v>
      </c>
      <c r="S339" s="20">
        <f t="shared" si="264"/>
        <v>2741.8383999999996</v>
      </c>
      <c r="T339" s="24" t="e">
        <f t="shared" si="259"/>
        <v>#REF!</v>
      </c>
      <c r="U339" s="24"/>
      <c r="V339" s="61" t="e">
        <f t="shared" si="276"/>
        <v>#REF!</v>
      </c>
      <c r="W339" s="61" t="e">
        <f t="shared" si="277"/>
        <v>#REF!</v>
      </c>
      <c r="X339" s="54">
        <v>0.01</v>
      </c>
      <c r="Y339" s="20">
        <f t="shared" si="265"/>
        <v>44.223199999999999</v>
      </c>
      <c r="Z339" s="20">
        <f t="shared" ref="Z339:Z340" si="299">Y339*6</f>
        <v>265.33920000000001</v>
      </c>
      <c r="AA339" s="20"/>
      <c r="AB339" s="61" t="str">
        <f t="shared" si="278"/>
        <v>0</v>
      </c>
      <c r="AC339" s="61">
        <f t="shared" si="279"/>
        <v>-221.11600000000001</v>
      </c>
      <c r="AD339" s="20">
        <v>0.41</v>
      </c>
      <c r="AE339" s="20">
        <f t="shared" si="266"/>
        <v>1813.1511999999998</v>
      </c>
      <c r="AF339" s="24" t="e">
        <f t="shared" si="260"/>
        <v>#REF!</v>
      </c>
      <c r="AG339" s="24"/>
      <c r="AH339" s="61" t="e">
        <f t="shared" si="280"/>
        <v>#REF!</v>
      </c>
      <c r="AI339" s="61" t="e">
        <f t="shared" si="281"/>
        <v>#REF!</v>
      </c>
      <c r="AJ339" s="20">
        <v>0.04</v>
      </c>
      <c r="AK339" s="20">
        <f t="shared" si="267"/>
        <v>176.89279999999999</v>
      </c>
      <c r="AL339" s="24">
        <v>0</v>
      </c>
      <c r="AM339" s="20"/>
      <c r="AN339" s="61">
        <f t="shared" si="282"/>
        <v>176.89279999999999</v>
      </c>
      <c r="AO339" s="61" t="str">
        <f t="shared" si="283"/>
        <v>0</v>
      </c>
      <c r="AP339" s="20">
        <v>0.01</v>
      </c>
      <c r="AQ339" s="20">
        <f t="shared" si="268"/>
        <v>44.223199999999999</v>
      </c>
      <c r="AR339" s="20"/>
      <c r="AS339" s="20"/>
      <c r="AT339" s="61">
        <f t="shared" si="284"/>
        <v>44.223199999999999</v>
      </c>
      <c r="AU339" s="61" t="str">
        <f t="shared" si="285"/>
        <v>0</v>
      </c>
      <c r="AV339" s="20">
        <v>0.05</v>
      </c>
      <c r="AW339" s="20">
        <f t="shared" si="269"/>
        <v>221.11599999999999</v>
      </c>
      <c r="AX339" s="24" t="e">
        <f t="shared" si="261"/>
        <v>#REF!</v>
      </c>
      <c r="AY339" s="24"/>
      <c r="AZ339" s="61" t="e">
        <f t="shared" si="270"/>
        <v>#REF!</v>
      </c>
      <c r="BA339" s="61" t="e">
        <f t="shared" si="271"/>
        <v>#REF!</v>
      </c>
      <c r="BB339" s="20">
        <v>0.17</v>
      </c>
      <c r="BC339" s="20">
        <f t="shared" si="272"/>
        <v>751.7944</v>
      </c>
      <c r="BD339" s="20">
        <v>693.84</v>
      </c>
      <c r="BE339" s="20"/>
      <c r="BF339" s="61">
        <f t="shared" si="286"/>
        <v>57.954399999999964</v>
      </c>
      <c r="BG339" s="61" t="str">
        <f t="shared" si="287"/>
        <v>0</v>
      </c>
      <c r="BH339" s="20"/>
      <c r="BI339" s="20"/>
      <c r="BJ339" s="20">
        <v>0</v>
      </c>
      <c r="BK339" s="20"/>
      <c r="BL339" s="61" t="str">
        <f t="shared" si="288"/>
        <v>0</v>
      </c>
      <c r="BM339" s="61" t="str">
        <f t="shared" si="289"/>
        <v>0</v>
      </c>
      <c r="BN339" s="20">
        <v>0.79</v>
      </c>
      <c r="BO339" s="20">
        <f t="shared" si="273"/>
        <v>3493.6327999999999</v>
      </c>
      <c r="BP339" s="20">
        <f t="shared" si="290"/>
        <v>57.954399999999964</v>
      </c>
      <c r="BQ339" s="20">
        <f t="shared" si="291"/>
        <v>3551.5871999999999</v>
      </c>
      <c r="BR339" s="20"/>
      <c r="BS339" s="20">
        <f t="shared" si="292"/>
        <v>3551.5871999999999</v>
      </c>
      <c r="BT339" s="61">
        <f t="shared" si="250"/>
        <v>69.62</v>
      </c>
      <c r="BU339" s="61">
        <f t="shared" si="251"/>
        <v>3481.9672</v>
      </c>
      <c r="BV339" s="61" t="str">
        <f t="shared" si="252"/>
        <v>0</v>
      </c>
      <c r="BW339" s="20"/>
      <c r="BX339" s="20"/>
      <c r="BY339" s="20"/>
      <c r="BZ339" s="20">
        <v>69.62</v>
      </c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61" t="str">
        <f t="shared" si="293"/>
        <v>0</v>
      </c>
      <c r="CL339" s="61" t="str">
        <f t="shared" si="294"/>
        <v>0</v>
      </c>
      <c r="CM339" s="20"/>
      <c r="CN339" s="20"/>
      <c r="CO339" s="20"/>
      <c r="CP339" s="20"/>
      <c r="CQ339" s="61" t="str">
        <f t="shared" si="295"/>
        <v>0</v>
      </c>
      <c r="CR339" s="24">
        <f t="shared" si="296"/>
        <v>2.14</v>
      </c>
      <c r="CS339" s="24">
        <v>3.12</v>
      </c>
      <c r="CT339" s="71">
        <f t="shared" si="297"/>
        <v>45.794392523364479</v>
      </c>
    </row>
    <row r="340" spans="1:100" x14ac:dyDescent="0.2">
      <c r="A340" s="14">
        <v>73</v>
      </c>
      <c r="B340" s="15" t="s">
        <v>338</v>
      </c>
      <c r="C340" s="16">
        <v>5</v>
      </c>
      <c r="D340" s="21">
        <v>3044.03</v>
      </c>
      <c r="E340" s="21"/>
      <c r="F340" s="18">
        <v>0.02</v>
      </c>
      <c r="G340" s="18">
        <f t="shared" si="258"/>
        <v>60.880600000000008</v>
      </c>
      <c r="H340" s="18">
        <f t="shared" si="298"/>
        <v>365.28360000000004</v>
      </c>
      <c r="I340" s="18"/>
      <c r="J340" s="61" t="str">
        <f t="shared" si="253"/>
        <v>0</v>
      </c>
      <c r="K340" s="61">
        <f t="shared" si="254"/>
        <v>-304.40300000000002</v>
      </c>
      <c r="L340" s="18">
        <v>0.02</v>
      </c>
      <c r="M340" s="18">
        <f t="shared" si="263"/>
        <v>60.880600000000008</v>
      </c>
      <c r="N340" s="18">
        <v>0.03</v>
      </c>
      <c r="O340" s="18"/>
      <c r="P340" s="61">
        <f t="shared" si="274"/>
        <v>60.850600000000007</v>
      </c>
      <c r="Q340" s="61" t="str">
        <f t="shared" si="275"/>
        <v>0</v>
      </c>
      <c r="R340" s="20">
        <v>0.49</v>
      </c>
      <c r="S340" s="20">
        <f t="shared" si="264"/>
        <v>1491.5747000000001</v>
      </c>
      <c r="T340" s="24" t="e">
        <f t="shared" si="259"/>
        <v>#REF!</v>
      </c>
      <c r="U340" s="24"/>
      <c r="V340" s="61" t="e">
        <f t="shared" si="276"/>
        <v>#REF!</v>
      </c>
      <c r="W340" s="61" t="e">
        <f t="shared" si="277"/>
        <v>#REF!</v>
      </c>
      <c r="X340" s="54">
        <v>0.01</v>
      </c>
      <c r="Y340" s="20">
        <f t="shared" si="265"/>
        <v>30.440300000000004</v>
      </c>
      <c r="Z340" s="20">
        <f t="shared" si="299"/>
        <v>182.64180000000002</v>
      </c>
      <c r="AA340" s="20"/>
      <c r="AB340" s="61" t="str">
        <f t="shared" si="278"/>
        <v>0</v>
      </c>
      <c r="AC340" s="61">
        <f t="shared" si="279"/>
        <v>-152.20150000000001</v>
      </c>
      <c r="AD340" s="20">
        <v>0.39</v>
      </c>
      <c r="AE340" s="20">
        <f t="shared" si="266"/>
        <v>1187.1717000000001</v>
      </c>
      <c r="AF340" s="24" t="e">
        <f t="shared" si="260"/>
        <v>#REF!</v>
      </c>
      <c r="AG340" s="24"/>
      <c r="AH340" s="61" t="e">
        <f t="shared" si="280"/>
        <v>#REF!</v>
      </c>
      <c r="AI340" s="61" t="e">
        <f t="shared" si="281"/>
        <v>#REF!</v>
      </c>
      <c r="AJ340" s="20">
        <v>0.03</v>
      </c>
      <c r="AK340" s="20">
        <f t="shared" si="267"/>
        <v>91.320900000000009</v>
      </c>
      <c r="AL340" s="24">
        <v>0</v>
      </c>
      <c r="AM340" s="20"/>
      <c r="AN340" s="61">
        <f t="shared" si="282"/>
        <v>91.320900000000009</v>
      </c>
      <c r="AO340" s="61" t="str">
        <f t="shared" si="283"/>
        <v>0</v>
      </c>
      <c r="AP340" s="20">
        <v>0.02</v>
      </c>
      <c r="AQ340" s="20">
        <f t="shared" si="268"/>
        <v>60.880600000000008</v>
      </c>
      <c r="AR340" s="20"/>
      <c r="AS340" s="20"/>
      <c r="AT340" s="61">
        <f t="shared" si="284"/>
        <v>60.880600000000008</v>
      </c>
      <c r="AU340" s="61" t="str">
        <f t="shared" si="285"/>
        <v>0</v>
      </c>
      <c r="AV340" s="20">
        <v>0.06</v>
      </c>
      <c r="AW340" s="20">
        <f t="shared" si="269"/>
        <v>182.64180000000002</v>
      </c>
      <c r="AX340" s="24" t="e">
        <f t="shared" si="261"/>
        <v>#REF!</v>
      </c>
      <c r="AY340" s="24"/>
      <c r="AZ340" s="61" t="e">
        <f t="shared" si="270"/>
        <v>#REF!</v>
      </c>
      <c r="BA340" s="61" t="e">
        <f t="shared" si="271"/>
        <v>#REF!</v>
      </c>
      <c r="BB340" s="20">
        <v>0.33</v>
      </c>
      <c r="BC340" s="20">
        <f t="shared" si="272"/>
        <v>1004.5299000000001</v>
      </c>
      <c r="BD340" s="20">
        <v>959.28</v>
      </c>
      <c r="BE340" s="20"/>
      <c r="BF340" s="61">
        <f t="shared" si="286"/>
        <v>45.249900000000139</v>
      </c>
      <c r="BG340" s="61" t="str">
        <f t="shared" si="287"/>
        <v>0</v>
      </c>
      <c r="BH340" s="20"/>
      <c r="BI340" s="20"/>
      <c r="BJ340" s="20">
        <v>0</v>
      </c>
      <c r="BK340" s="20"/>
      <c r="BL340" s="61" t="str">
        <f t="shared" si="288"/>
        <v>0</v>
      </c>
      <c r="BM340" s="61" t="str">
        <f t="shared" si="289"/>
        <v>0</v>
      </c>
      <c r="BN340" s="20">
        <v>0.84</v>
      </c>
      <c r="BO340" s="20">
        <f t="shared" si="273"/>
        <v>2556.9852000000001</v>
      </c>
      <c r="BP340" s="20">
        <f t="shared" si="290"/>
        <v>45.249900000000139</v>
      </c>
      <c r="BQ340" s="20">
        <f t="shared" si="291"/>
        <v>2602.2351000000003</v>
      </c>
      <c r="BR340" s="20"/>
      <c r="BS340" s="20">
        <f t="shared" si="292"/>
        <v>2602.2351000000003</v>
      </c>
      <c r="BT340" s="61">
        <f t="shared" si="250"/>
        <v>0</v>
      </c>
      <c r="BU340" s="61">
        <f t="shared" si="251"/>
        <v>2602.2351000000003</v>
      </c>
      <c r="BV340" s="61" t="str">
        <f t="shared" si="252"/>
        <v>0</v>
      </c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61" t="str">
        <f t="shared" si="293"/>
        <v>0</v>
      </c>
      <c r="CL340" s="61" t="str">
        <f t="shared" si="294"/>
        <v>0</v>
      </c>
      <c r="CM340" s="20"/>
      <c r="CN340" s="20"/>
      <c r="CO340" s="20"/>
      <c r="CP340" s="20"/>
      <c r="CQ340" s="61" t="str">
        <f t="shared" si="295"/>
        <v>0</v>
      </c>
      <c r="CR340" s="24">
        <f t="shared" si="296"/>
        <v>2.21</v>
      </c>
      <c r="CS340" s="24">
        <v>2.72</v>
      </c>
      <c r="CT340" s="71">
        <f t="shared" si="297"/>
        <v>23.07692307692308</v>
      </c>
    </row>
    <row r="341" spans="1:100" x14ac:dyDescent="0.2">
      <c r="A341" s="14">
        <v>74</v>
      </c>
      <c r="B341" s="15" t="s">
        <v>339</v>
      </c>
      <c r="C341" s="16">
        <v>5</v>
      </c>
      <c r="D341" s="21">
        <v>4432.33</v>
      </c>
      <c r="E341" s="21"/>
      <c r="F341" s="18">
        <v>0.02</v>
      </c>
      <c r="G341" s="18">
        <f t="shared" si="258"/>
        <v>88.646600000000007</v>
      </c>
      <c r="H341" s="18">
        <f>G341*6</f>
        <v>531.87959999999998</v>
      </c>
      <c r="I341" s="18"/>
      <c r="J341" s="61" t="str">
        <f t="shared" si="253"/>
        <v>0</v>
      </c>
      <c r="K341" s="61">
        <f t="shared" si="254"/>
        <v>-443.23299999999995</v>
      </c>
      <c r="L341" s="18">
        <v>0.02</v>
      </c>
      <c r="M341" s="18">
        <f t="shared" si="263"/>
        <v>88.646600000000007</v>
      </c>
      <c r="N341" s="18">
        <v>0.03</v>
      </c>
      <c r="O341" s="18"/>
      <c r="P341" s="61">
        <f t="shared" si="274"/>
        <v>88.616600000000005</v>
      </c>
      <c r="Q341" s="61" t="str">
        <f t="shared" si="275"/>
        <v>0</v>
      </c>
      <c r="R341" s="20">
        <v>0.56999999999999995</v>
      </c>
      <c r="S341" s="20">
        <f t="shared" si="264"/>
        <v>2526.4280999999996</v>
      </c>
      <c r="T341" s="24" t="e">
        <f t="shared" si="259"/>
        <v>#REF!</v>
      </c>
      <c r="U341" s="24"/>
      <c r="V341" s="61" t="e">
        <f t="shared" si="276"/>
        <v>#REF!</v>
      </c>
      <c r="W341" s="61" t="e">
        <f t="shared" si="277"/>
        <v>#REF!</v>
      </c>
      <c r="X341" s="54">
        <v>0.01</v>
      </c>
      <c r="Y341" s="20">
        <f t="shared" si="265"/>
        <v>44.323300000000003</v>
      </c>
      <c r="Z341" s="20">
        <f>Y341*6</f>
        <v>265.93979999999999</v>
      </c>
      <c r="AA341" s="20"/>
      <c r="AB341" s="61" t="str">
        <f t="shared" si="278"/>
        <v>0</v>
      </c>
      <c r="AC341" s="61">
        <f t="shared" si="279"/>
        <v>-221.61649999999997</v>
      </c>
      <c r="AD341" s="20">
        <v>0.42</v>
      </c>
      <c r="AE341" s="20">
        <f t="shared" si="266"/>
        <v>1861.5785999999998</v>
      </c>
      <c r="AF341" s="24" t="e">
        <f t="shared" si="260"/>
        <v>#REF!</v>
      </c>
      <c r="AG341" s="24"/>
      <c r="AH341" s="61" t="e">
        <f t="shared" si="280"/>
        <v>#REF!</v>
      </c>
      <c r="AI341" s="61" t="e">
        <f t="shared" si="281"/>
        <v>#REF!</v>
      </c>
      <c r="AJ341" s="20">
        <v>0.05</v>
      </c>
      <c r="AK341" s="20">
        <f t="shared" si="267"/>
        <v>221.6165</v>
      </c>
      <c r="AL341" s="24">
        <v>0</v>
      </c>
      <c r="AM341" s="20"/>
      <c r="AN341" s="61">
        <f t="shared" si="282"/>
        <v>221.6165</v>
      </c>
      <c r="AO341" s="61" t="str">
        <f t="shared" si="283"/>
        <v>0</v>
      </c>
      <c r="AP341" s="20">
        <v>0.01</v>
      </c>
      <c r="AQ341" s="20">
        <f t="shared" si="268"/>
        <v>44.323300000000003</v>
      </c>
      <c r="AR341" s="20"/>
      <c r="AS341" s="20"/>
      <c r="AT341" s="61">
        <f t="shared" si="284"/>
        <v>44.323300000000003</v>
      </c>
      <c r="AU341" s="61" t="str">
        <f t="shared" si="285"/>
        <v>0</v>
      </c>
      <c r="AV341" s="20">
        <v>0.05</v>
      </c>
      <c r="AW341" s="20">
        <f t="shared" si="269"/>
        <v>221.6165</v>
      </c>
      <c r="AX341" s="24" t="e">
        <f t="shared" si="261"/>
        <v>#REF!</v>
      </c>
      <c r="AY341" s="24"/>
      <c r="AZ341" s="61" t="e">
        <f t="shared" si="270"/>
        <v>#REF!</v>
      </c>
      <c r="BA341" s="61" t="e">
        <f t="shared" si="271"/>
        <v>#REF!</v>
      </c>
      <c r="BB341" s="20">
        <v>0.09</v>
      </c>
      <c r="BC341" s="20">
        <f t="shared" si="272"/>
        <v>398.90969999999999</v>
      </c>
      <c r="BD341" s="20">
        <v>70.559999999999988</v>
      </c>
      <c r="BE341" s="20"/>
      <c r="BF341" s="61">
        <f t="shared" si="286"/>
        <v>328.34969999999998</v>
      </c>
      <c r="BG341" s="61" t="str">
        <f t="shared" si="287"/>
        <v>0</v>
      </c>
      <c r="BH341" s="20"/>
      <c r="BI341" s="20"/>
      <c r="BJ341" s="20">
        <v>0</v>
      </c>
      <c r="BK341" s="20"/>
      <c r="BL341" s="61" t="str">
        <f t="shared" si="288"/>
        <v>0</v>
      </c>
      <c r="BM341" s="61" t="str">
        <f t="shared" si="289"/>
        <v>0</v>
      </c>
      <c r="BN341" s="20">
        <v>0.87</v>
      </c>
      <c r="BO341" s="20">
        <f t="shared" si="273"/>
        <v>3856.1270999999997</v>
      </c>
      <c r="BP341" s="20">
        <f t="shared" si="290"/>
        <v>328.34969999999998</v>
      </c>
      <c r="BQ341" s="20">
        <f t="shared" si="291"/>
        <v>4184.4767999999995</v>
      </c>
      <c r="BR341" s="20"/>
      <c r="BS341" s="20">
        <f t="shared" si="292"/>
        <v>4184.4767999999995</v>
      </c>
      <c r="BT341" s="61">
        <f t="shared" si="250"/>
        <v>16648.984</v>
      </c>
      <c r="BU341" s="61" t="str">
        <f t="shared" si="251"/>
        <v>0</v>
      </c>
      <c r="BV341" s="61">
        <f t="shared" si="252"/>
        <v>-12464.5072</v>
      </c>
      <c r="BW341" s="20"/>
      <c r="BX341" s="20"/>
      <c r="BY341" s="20"/>
      <c r="BZ341" s="20">
        <v>155.02000000000001</v>
      </c>
      <c r="CA341" s="20"/>
      <c r="CB341" s="20"/>
      <c r="CC341" s="20">
        <f>13744.97*1.2</f>
        <v>16493.964</v>
      </c>
      <c r="CD341" s="20"/>
      <c r="CE341" s="20"/>
      <c r="CF341" s="20"/>
      <c r="CG341" s="20"/>
      <c r="CH341" s="20"/>
      <c r="CI341" s="20"/>
      <c r="CJ341" s="20"/>
      <c r="CK341" s="61" t="str">
        <f t="shared" si="293"/>
        <v>0</v>
      </c>
      <c r="CL341" s="61" t="str">
        <f t="shared" si="294"/>
        <v>0</v>
      </c>
      <c r="CM341" s="20"/>
      <c r="CN341" s="20"/>
      <c r="CO341" s="20"/>
      <c r="CP341" s="20"/>
      <c r="CQ341" s="61" t="str">
        <f t="shared" si="295"/>
        <v>0</v>
      </c>
      <c r="CR341" s="24">
        <f t="shared" si="296"/>
        <v>2.1100000000000003</v>
      </c>
      <c r="CS341" s="24">
        <v>2.8</v>
      </c>
      <c r="CT341" s="71">
        <f t="shared" si="297"/>
        <v>32.701421800947827</v>
      </c>
    </row>
    <row r="342" spans="1:100" x14ac:dyDescent="0.2">
      <c r="A342" s="14">
        <v>75</v>
      </c>
      <c r="B342" s="15" t="s">
        <v>340</v>
      </c>
      <c r="C342" s="16">
        <v>5</v>
      </c>
      <c r="D342" s="21">
        <v>4492.2700000000004</v>
      </c>
      <c r="E342" s="21"/>
      <c r="F342" s="18">
        <v>0.03</v>
      </c>
      <c r="G342" s="18">
        <f t="shared" si="258"/>
        <v>134.7681</v>
      </c>
      <c r="H342" s="18"/>
      <c r="I342" s="18"/>
      <c r="J342" s="61">
        <f t="shared" si="253"/>
        <v>134.7681</v>
      </c>
      <c r="K342" s="61" t="str">
        <f t="shared" si="254"/>
        <v>0</v>
      </c>
      <c r="L342" s="18">
        <v>0.04</v>
      </c>
      <c r="M342" s="18">
        <f t="shared" si="263"/>
        <v>179.69080000000002</v>
      </c>
      <c r="N342" s="18"/>
      <c r="O342" s="18"/>
      <c r="P342" s="61">
        <f t="shared" si="274"/>
        <v>179.69080000000002</v>
      </c>
      <c r="Q342" s="61" t="str">
        <f t="shared" si="275"/>
        <v>0</v>
      </c>
      <c r="R342" s="20">
        <v>0.65</v>
      </c>
      <c r="S342" s="20">
        <f t="shared" si="264"/>
        <v>2919.9755000000005</v>
      </c>
      <c r="T342" s="24" t="e">
        <f t="shared" si="259"/>
        <v>#REF!</v>
      </c>
      <c r="U342" s="24"/>
      <c r="V342" s="61" t="e">
        <f t="shared" si="276"/>
        <v>#REF!</v>
      </c>
      <c r="W342" s="61" t="e">
        <f t="shared" si="277"/>
        <v>#REF!</v>
      </c>
      <c r="X342" s="22">
        <v>0.01</v>
      </c>
      <c r="Y342" s="20">
        <f t="shared" si="265"/>
        <v>44.922700000000006</v>
      </c>
      <c r="Z342" s="20">
        <f>Y342*6</f>
        <v>269.53620000000001</v>
      </c>
      <c r="AA342" s="20"/>
      <c r="AB342" s="61" t="str">
        <f t="shared" si="278"/>
        <v>0</v>
      </c>
      <c r="AC342" s="61">
        <f t="shared" si="279"/>
        <v>-224.61349999999999</v>
      </c>
      <c r="AD342" s="20">
        <v>0.41</v>
      </c>
      <c r="AE342" s="20">
        <f t="shared" si="266"/>
        <v>1841.8307</v>
      </c>
      <c r="AF342" s="24" t="e">
        <f t="shared" si="260"/>
        <v>#REF!</v>
      </c>
      <c r="AG342" s="24"/>
      <c r="AH342" s="61" t="e">
        <f t="shared" si="280"/>
        <v>#REF!</v>
      </c>
      <c r="AI342" s="61" t="e">
        <f t="shared" si="281"/>
        <v>#REF!</v>
      </c>
      <c r="AJ342" s="20">
        <v>0.04</v>
      </c>
      <c r="AK342" s="20">
        <f t="shared" si="267"/>
        <v>179.69080000000002</v>
      </c>
      <c r="AL342" s="24">
        <v>0</v>
      </c>
      <c r="AM342" s="20"/>
      <c r="AN342" s="61">
        <f t="shared" si="282"/>
        <v>179.69080000000002</v>
      </c>
      <c r="AO342" s="61" t="str">
        <f t="shared" si="283"/>
        <v>0</v>
      </c>
      <c r="AP342" s="20">
        <v>0.01</v>
      </c>
      <c r="AQ342" s="20">
        <f t="shared" si="268"/>
        <v>44.922700000000006</v>
      </c>
      <c r="AR342" s="20"/>
      <c r="AS342" s="20"/>
      <c r="AT342" s="61">
        <f t="shared" si="284"/>
        <v>44.922700000000006</v>
      </c>
      <c r="AU342" s="61" t="str">
        <f t="shared" si="285"/>
        <v>0</v>
      </c>
      <c r="AV342" s="20">
        <v>0.05</v>
      </c>
      <c r="AW342" s="20">
        <f t="shared" si="269"/>
        <v>224.61350000000004</v>
      </c>
      <c r="AX342" s="24" t="e">
        <f t="shared" si="261"/>
        <v>#REF!</v>
      </c>
      <c r="AY342" s="24"/>
      <c r="AZ342" s="61" t="e">
        <f t="shared" si="270"/>
        <v>#REF!</v>
      </c>
      <c r="BA342" s="61" t="e">
        <f t="shared" si="271"/>
        <v>#REF!</v>
      </c>
      <c r="BB342" s="20">
        <v>0.2</v>
      </c>
      <c r="BC342" s="20">
        <f t="shared" si="272"/>
        <v>898.45400000000018</v>
      </c>
      <c r="BD342" s="20">
        <v>920.64</v>
      </c>
      <c r="BE342" s="20"/>
      <c r="BF342" s="61" t="str">
        <f t="shared" si="286"/>
        <v>0</v>
      </c>
      <c r="BG342" s="61">
        <f t="shared" si="287"/>
        <v>-22.185999999999808</v>
      </c>
      <c r="BH342" s="20"/>
      <c r="BI342" s="20"/>
      <c r="BJ342" s="20">
        <v>0</v>
      </c>
      <c r="BK342" s="20"/>
      <c r="BL342" s="61" t="str">
        <f t="shared" si="288"/>
        <v>0</v>
      </c>
      <c r="BM342" s="61" t="str">
        <f t="shared" si="289"/>
        <v>0</v>
      </c>
      <c r="BN342" s="20">
        <v>0.74</v>
      </c>
      <c r="BO342" s="20">
        <f t="shared" si="273"/>
        <v>3324.2798000000003</v>
      </c>
      <c r="BP342" s="20">
        <f t="shared" si="290"/>
        <v>-22.185999999999808</v>
      </c>
      <c r="BQ342" s="20">
        <f t="shared" si="291"/>
        <v>3302.0938000000006</v>
      </c>
      <c r="BR342" s="20"/>
      <c r="BS342" s="20">
        <f t="shared" si="292"/>
        <v>3302.0938000000006</v>
      </c>
      <c r="BT342" s="61">
        <f t="shared" si="250"/>
        <v>0</v>
      </c>
      <c r="BU342" s="61">
        <f t="shared" si="251"/>
        <v>3302.0938000000006</v>
      </c>
      <c r="BV342" s="61" t="str">
        <f t="shared" si="252"/>
        <v>0</v>
      </c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61" t="str">
        <f t="shared" si="293"/>
        <v>0</v>
      </c>
      <c r="CL342" s="61" t="str">
        <f t="shared" si="294"/>
        <v>0</v>
      </c>
      <c r="CM342" s="20"/>
      <c r="CN342" s="20"/>
      <c r="CO342" s="20"/>
      <c r="CP342" s="20"/>
      <c r="CQ342" s="61" t="str">
        <f t="shared" si="295"/>
        <v>0</v>
      </c>
      <c r="CR342" s="24">
        <f t="shared" si="296"/>
        <v>2.1799999999999997</v>
      </c>
      <c r="CS342" s="24">
        <v>3.07</v>
      </c>
      <c r="CT342" s="71">
        <f t="shared" si="297"/>
        <v>40.825688073394502</v>
      </c>
    </row>
    <row r="343" spans="1:100" x14ac:dyDescent="0.2">
      <c r="A343" s="14">
        <v>76</v>
      </c>
      <c r="B343" s="15" t="s">
        <v>341</v>
      </c>
      <c r="C343" s="16">
        <v>5</v>
      </c>
      <c r="D343" s="21">
        <v>3265.38</v>
      </c>
      <c r="E343" s="21"/>
      <c r="F343" s="18">
        <v>0.02</v>
      </c>
      <c r="G343" s="18">
        <f t="shared" si="258"/>
        <v>65.307600000000008</v>
      </c>
      <c r="H343" s="18"/>
      <c r="I343" s="18"/>
      <c r="J343" s="61">
        <f t="shared" si="253"/>
        <v>65.307600000000008</v>
      </c>
      <c r="K343" s="61" t="str">
        <f t="shared" si="254"/>
        <v>0</v>
      </c>
      <c r="L343" s="18">
        <v>0.03</v>
      </c>
      <c r="M343" s="18">
        <f t="shared" si="263"/>
        <v>97.961399999999998</v>
      </c>
      <c r="N343" s="18">
        <v>0.01</v>
      </c>
      <c r="O343" s="18"/>
      <c r="P343" s="61">
        <f t="shared" si="274"/>
        <v>97.951399999999992</v>
      </c>
      <c r="Q343" s="61" t="str">
        <f t="shared" si="275"/>
        <v>0</v>
      </c>
      <c r="R343" s="20">
        <v>0.59</v>
      </c>
      <c r="S343" s="20">
        <f t="shared" si="264"/>
        <v>1926.5742</v>
      </c>
      <c r="T343" s="24" t="e">
        <f t="shared" si="259"/>
        <v>#REF!</v>
      </c>
      <c r="U343" s="24"/>
      <c r="V343" s="61" t="e">
        <f t="shared" si="276"/>
        <v>#REF!</v>
      </c>
      <c r="W343" s="61" t="e">
        <f t="shared" si="277"/>
        <v>#REF!</v>
      </c>
      <c r="X343" s="54">
        <v>0.01</v>
      </c>
      <c r="Y343" s="20">
        <f t="shared" si="265"/>
        <v>32.653800000000004</v>
      </c>
      <c r="Z343" s="20"/>
      <c r="AA343" s="20"/>
      <c r="AB343" s="61">
        <f t="shared" si="278"/>
        <v>32.653800000000004</v>
      </c>
      <c r="AC343" s="61" t="str">
        <f t="shared" si="279"/>
        <v>0</v>
      </c>
      <c r="AD343" s="20">
        <v>0.56999999999999995</v>
      </c>
      <c r="AE343" s="20">
        <f t="shared" si="266"/>
        <v>1861.2665999999999</v>
      </c>
      <c r="AF343" s="24" t="e">
        <f t="shared" si="260"/>
        <v>#REF!</v>
      </c>
      <c r="AG343" s="24"/>
      <c r="AH343" s="61" t="e">
        <f t="shared" si="280"/>
        <v>#REF!</v>
      </c>
      <c r="AI343" s="61" t="e">
        <f t="shared" si="281"/>
        <v>#REF!</v>
      </c>
      <c r="AJ343" s="20">
        <v>7.0000000000000007E-2</v>
      </c>
      <c r="AK343" s="20">
        <f t="shared" si="267"/>
        <v>228.57660000000004</v>
      </c>
      <c r="AL343" s="24">
        <v>0</v>
      </c>
      <c r="AM343" s="20"/>
      <c r="AN343" s="61">
        <f t="shared" si="282"/>
        <v>228.57660000000004</v>
      </c>
      <c r="AO343" s="61" t="str">
        <f t="shared" si="283"/>
        <v>0</v>
      </c>
      <c r="AP343" s="20">
        <v>0.01</v>
      </c>
      <c r="AQ343" s="20">
        <f t="shared" si="268"/>
        <v>32.653800000000004</v>
      </c>
      <c r="AR343" s="20"/>
      <c r="AS343" s="20"/>
      <c r="AT343" s="61">
        <f t="shared" si="284"/>
        <v>32.653800000000004</v>
      </c>
      <c r="AU343" s="61" t="str">
        <f t="shared" si="285"/>
        <v>0</v>
      </c>
      <c r="AV343" s="20">
        <v>0.08</v>
      </c>
      <c r="AW343" s="20">
        <f t="shared" si="269"/>
        <v>261.23040000000003</v>
      </c>
      <c r="AX343" s="24" t="e">
        <f t="shared" si="261"/>
        <v>#REF!</v>
      </c>
      <c r="AY343" s="24"/>
      <c r="AZ343" s="61" t="e">
        <f t="shared" si="270"/>
        <v>#REF!</v>
      </c>
      <c r="BA343" s="61" t="e">
        <f t="shared" si="271"/>
        <v>#REF!</v>
      </c>
      <c r="BB343" s="20">
        <v>0.11</v>
      </c>
      <c r="BC343" s="20">
        <f t="shared" si="272"/>
        <v>359.1918</v>
      </c>
      <c r="BD343" s="20">
        <v>924</v>
      </c>
      <c r="BE343" s="20"/>
      <c r="BF343" s="61" t="str">
        <f t="shared" si="286"/>
        <v>0</v>
      </c>
      <c r="BG343" s="61">
        <f t="shared" si="287"/>
        <v>-564.80819999999994</v>
      </c>
      <c r="BH343" s="20"/>
      <c r="BI343" s="20"/>
      <c r="BJ343" s="20">
        <v>0</v>
      </c>
      <c r="BK343" s="20"/>
      <c r="BL343" s="61" t="str">
        <f t="shared" si="288"/>
        <v>0</v>
      </c>
      <c r="BM343" s="61" t="str">
        <f t="shared" si="289"/>
        <v>0</v>
      </c>
      <c r="BN343" s="20">
        <v>0.8</v>
      </c>
      <c r="BO343" s="20">
        <f t="shared" si="273"/>
        <v>2612.3040000000001</v>
      </c>
      <c r="BP343" s="20">
        <f t="shared" si="290"/>
        <v>-564.80819999999994</v>
      </c>
      <c r="BQ343" s="20">
        <f t="shared" si="291"/>
        <v>2047.4958000000001</v>
      </c>
      <c r="BR343" s="20"/>
      <c r="BS343" s="20">
        <f t="shared" si="292"/>
        <v>2047.4958000000001</v>
      </c>
      <c r="BT343" s="61">
        <f t="shared" si="250"/>
        <v>1556.44</v>
      </c>
      <c r="BU343" s="61">
        <f t="shared" si="251"/>
        <v>491.05580000000009</v>
      </c>
      <c r="BV343" s="61" t="str">
        <f t="shared" si="252"/>
        <v>0</v>
      </c>
      <c r="BW343" s="20"/>
      <c r="BX343" s="20"/>
      <c r="BY343" s="20"/>
      <c r="BZ343" s="20">
        <v>348.22</v>
      </c>
      <c r="CA343" s="20"/>
      <c r="CB343" s="20">
        <f>1006.85*1.2</f>
        <v>1208.22</v>
      </c>
      <c r="CC343" s="20"/>
      <c r="CD343" s="20"/>
      <c r="CE343" s="20"/>
      <c r="CF343" s="20"/>
      <c r="CG343" s="20"/>
      <c r="CH343" s="20"/>
      <c r="CI343" s="20"/>
      <c r="CJ343" s="20"/>
      <c r="CK343" s="61" t="str">
        <f t="shared" si="293"/>
        <v>0</v>
      </c>
      <c r="CL343" s="61" t="str">
        <f t="shared" si="294"/>
        <v>0</v>
      </c>
      <c r="CM343" s="20"/>
      <c r="CN343" s="20"/>
      <c r="CO343" s="20"/>
      <c r="CP343" s="20"/>
      <c r="CQ343" s="61" t="str">
        <f t="shared" si="295"/>
        <v>0</v>
      </c>
      <c r="CR343" s="24">
        <f t="shared" si="296"/>
        <v>2.29</v>
      </c>
      <c r="CS343" s="24">
        <v>2.6</v>
      </c>
      <c r="CT343" s="71">
        <f t="shared" si="297"/>
        <v>13.537117903930124</v>
      </c>
    </row>
    <row r="344" spans="1:100" x14ac:dyDescent="0.2">
      <c r="A344" s="14">
        <v>77</v>
      </c>
      <c r="B344" s="15" t="s">
        <v>342</v>
      </c>
      <c r="C344" s="16">
        <v>5</v>
      </c>
      <c r="D344" s="62">
        <v>2504</v>
      </c>
      <c r="E344" s="21"/>
      <c r="F344" s="22">
        <v>0.03</v>
      </c>
      <c r="G344" s="18">
        <f t="shared" si="258"/>
        <v>75.11999999999999</v>
      </c>
      <c r="H344" s="18"/>
      <c r="I344" s="18"/>
      <c r="J344" s="61">
        <f t="shared" si="253"/>
        <v>75.11999999999999</v>
      </c>
      <c r="K344" s="61" t="str">
        <f t="shared" si="254"/>
        <v>0</v>
      </c>
      <c r="L344" s="22">
        <v>0.03</v>
      </c>
      <c r="M344" s="18">
        <f t="shared" si="263"/>
        <v>75.11999999999999</v>
      </c>
      <c r="N344" s="18">
        <v>0.02</v>
      </c>
      <c r="O344" s="18"/>
      <c r="P344" s="61">
        <f t="shared" si="274"/>
        <v>75.099999999999994</v>
      </c>
      <c r="Q344" s="61" t="str">
        <f t="shared" si="275"/>
        <v>0</v>
      </c>
      <c r="R344" s="20">
        <v>0.2</v>
      </c>
      <c r="S344" s="20">
        <f t="shared" si="264"/>
        <v>500.8</v>
      </c>
      <c r="T344" s="24" t="e">
        <f t="shared" si="259"/>
        <v>#REF!</v>
      </c>
      <c r="U344" s="24"/>
      <c r="V344" s="61" t="e">
        <f t="shared" si="276"/>
        <v>#REF!</v>
      </c>
      <c r="W344" s="61" t="e">
        <f t="shared" si="277"/>
        <v>#REF!</v>
      </c>
      <c r="X344" s="54">
        <v>0.01</v>
      </c>
      <c r="Y344" s="20">
        <f t="shared" si="265"/>
        <v>25.04</v>
      </c>
      <c r="Z344" s="20"/>
      <c r="AA344" s="20"/>
      <c r="AB344" s="61">
        <f t="shared" si="278"/>
        <v>25.04</v>
      </c>
      <c r="AC344" s="61" t="str">
        <f t="shared" si="279"/>
        <v>0</v>
      </c>
      <c r="AD344" s="20">
        <v>0.34</v>
      </c>
      <c r="AE344" s="20">
        <f t="shared" si="266"/>
        <v>851.36</v>
      </c>
      <c r="AF344" s="24" t="e">
        <f t="shared" si="260"/>
        <v>#REF!</v>
      </c>
      <c r="AG344" s="24"/>
      <c r="AH344" s="61" t="e">
        <f t="shared" si="280"/>
        <v>#REF!</v>
      </c>
      <c r="AI344" s="61" t="e">
        <f t="shared" si="281"/>
        <v>#REF!</v>
      </c>
      <c r="AJ344" s="20">
        <v>0.02</v>
      </c>
      <c r="AK344" s="20">
        <f t="shared" si="267"/>
        <v>50.08</v>
      </c>
      <c r="AL344" s="24">
        <v>0</v>
      </c>
      <c r="AM344" s="20"/>
      <c r="AN344" s="61">
        <f t="shared" si="282"/>
        <v>50.08</v>
      </c>
      <c r="AO344" s="61" t="str">
        <f t="shared" si="283"/>
        <v>0</v>
      </c>
      <c r="AP344" s="20">
        <v>0.02</v>
      </c>
      <c r="AQ344" s="20">
        <f t="shared" si="268"/>
        <v>50.08</v>
      </c>
      <c r="AR344" s="20"/>
      <c r="AS344" s="20"/>
      <c r="AT344" s="61">
        <f t="shared" si="284"/>
        <v>50.08</v>
      </c>
      <c r="AU344" s="61" t="str">
        <f t="shared" si="285"/>
        <v>0</v>
      </c>
      <c r="AV344" s="20">
        <v>0.03</v>
      </c>
      <c r="AW344" s="20">
        <f t="shared" si="269"/>
        <v>75.11999999999999</v>
      </c>
      <c r="AX344" s="24" t="e">
        <f t="shared" si="261"/>
        <v>#REF!</v>
      </c>
      <c r="AY344" s="24"/>
      <c r="AZ344" s="61" t="e">
        <f t="shared" si="270"/>
        <v>#REF!</v>
      </c>
      <c r="BA344" s="61" t="e">
        <f t="shared" si="271"/>
        <v>#REF!</v>
      </c>
      <c r="BB344" s="20">
        <v>0.05</v>
      </c>
      <c r="BC344" s="20">
        <f t="shared" si="272"/>
        <v>125.2</v>
      </c>
      <c r="BD344" s="20">
        <v>656.88</v>
      </c>
      <c r="BE344" s="20"/>
      <c r="BF344" s="61" t="str">
        <f t="shared" si="286"/>
        <v>0</v>
      </c>
      <c r="BG344" s="61">
        <f t="shared" si="287"/>
        <v>-531.67999999999995</v>
      </c>
      <c r="BH344" s="20"/>
      <c r="BI344" s="20"/>
      <c r="BJ344" s="20">
        <v>0</v>
      </c>
      <c r="BK344" s="20"/>
      <c r="BL344" s="61" t="str">
        <f t="shared" si="288"/>
        <v>0</v>
      </c>
      <c r="BM344" s="61" t="str">
        <f t="shared" si="289"/>
        <v>0</v>
      </c>
      <c r="BN344" s="20">
        <v>1.23</v>
      </c>
      <c r="BO344" s="20">
        <f t="shared" si="273"/>
        <v>3079.92</v>
      </c>
      <c r="BP344" s="20">
        <f t="shared" si="290"/>
        <v>-531.67999999999995</v>
      </c>
      <c r="BQ344" s="20">
        <f t="shared" si="291"/>
        <v>2548.2400000000002</v>
      </c>
      <c r="BR344" s="20"/>
      <c r="BS344" s="20">
        <f t="shared" si="292"/>
        <v>2548.2400000000002</v>
      </c>
      <c r="BT344" s="61">
        <f t="shared" si="250"/>
        <v>0</v>
      </c>
      <c r="BU344" s="61">
        <f t="shared" si="251"/>
        <v>2548.2400000000002</v>
      </c>
      <c r="BV344" s="61" t="str">
        <f>IF(BS344-BT344&lt;0,BS344-BT344,"0")</f>
        <v>0</v>
      </c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61" t="str">
        <f t="shared" si="293"/>
        <v>0</v>
      </c>
      <c r="CL344" s="61" t="str">
        <f t="shared" si="294"/>
        <v>0</v>
      </c>
      <c r="CM344" s="20"/>
      <c r="CN344" s="20"/>
      <c r="CO344" s="20"/>
      <c r="CP344" s="20"/>
      <c r="CQ344" s="61" t="str">
        <f t="shared" si="295"/>
        <v>0</v>
      </c>
      <c r="CR344" s="24">
        <f t="shared" si="296"/>
        <v>1.9600000000000002</v>
      </c>
      <c r="CS344" s="24">
        <v>2.2999999999999998</v>
      </c>
      <c r="CT344" s="71">
        <f t="shared" si="297"/>
        <v>17.346938775510196</v>
      </c>
    </row>
    <row r="345" spans="1:100" x14ac:dyDescent="0.2">
      <c r="A345" s="14"/>
      <c r="B345" s="15"/>
      <c r="C345" s="16"/>
      <c r="D345" s="22">
        <f>SUM(D268:D344)</f>
        <v>248483.82</v>
      </c>
      <c r="E345" s="22"/>
      <c r="F345" s="34">
        <f>SUM(F268:F344)</f>
        <v>2.0700000000000012</v>
      </c>
      <c r="G345" s="34">
        <f>SUM(G268:G344)</f>
        <v>6843.921800000001</v>
      </c>
      <c r="H345" s="22">
        <f>SUM(H268:H344)</f>
        <v>3781.2143999999998</v>
      </c>
      <c r="I345" s="22"/>
      <c r="J345" s="23">
        <f>SUM(J268:J344)</f>
        <v>6213.7194000000009</v>
      </c>
      <c r="K345" s="22">
        <f>SUM(K268:K344)</f>
        <v>-3151.0120000000006</v>
      </c>
      <c r="L345" s="23">
        <f>SUM(L268:L344)</f>
        <v>2.4200000000000004</v>
      </c>
      <c r="M345" s="23">
        <f>SUM(M268:M344)</f>
        <v>8017.722200000002</v>
      </c>
      <c r="N345" s="23">
        <v>0.01</v>
      </c>
      <c r="O345" s="23"/>
      <c r="P345" s="23">
        <f>SUM(P268:P344)</f>
        <v>8015.5021999999999</v>
      </c>
      <c r="Q345" s="22">
        <f>SUM(Q268:Q344)</f>
        <v>-0.15</v>
      </c>
      <c r="R345" s="23">
        <f>SUM(R268:R344)</f>
        <v>35.580000000000013</v>
      </c>
      <c r="S345" s="23">
        <f>SUM(S268:S344)</f>
        <v>114544.84279999997</v>
      </c>
      <c r="T345" s="23" t="e">
        <f>SUM(T268:T344)</f>
        <v>#REF!</v>
      </c>
      <c r="U345" s="22"/>
      <c r="V345" s="23" t="e">
        <f>SUM(V268:V344)</f>
        <v>#REF!</v>
      </c>
      <c r="W345" s="22" t="e">
        <f>SUM(W268:W344)</f>
        <v>#REF!</v>
      </c>
      <c r="X345" s="23">
        <f>SUM(X268:X344)</f>
        <v>0.71000000000000041</v>
      </c>
      <c r="Y345" s="23">
        <f>SUM(Y268:Y344)</f>
        <v>2271.1228000000006</v>
      </c>
      <c r="Z345" s="23">
        <f>SUM(Z268:Z344)</f>
        <v>6914.1414000000004</v>
      </c>
      <c r="AA345" s="23"/>
      <c r="AB345" s="23">
        <f>SUM(AB268:AB344)</f>
        <v>1118.7659000000001</v>
      </c>
      <c r="AC345" s="22">
        <f>SUM(AC268:AC344)</f>
        <v>-5761.7845000000016</v>
      </c>
      <c r="AD345" s="56">
        <v>26.409999999999997</v>
      </c>
      <c r="AE345" s="56">
        <f>SUM(AE268:AE344)</f>
        <v>84296.205900000015</v>
      </c>
      <c r="AF345" s="23" t="e">
        <f>SUM(AF268:AF344)</f>
        <v>#REF!</v>
      </c>
      <c r="AG345" s="22"/>
      <c r="AH345" s="23" t="e">
        <f>SUM(AH268:AH344)</f>
        <v>#REF!</v>
      </c>
      <c r="AI345" s="22" t="e">
        <f>SUM(AI268:AI344)</f>
        <v>#REF!</v>
      </c>
      <c r="AJ345" s="23">
        <f>SUM(AJ268:AJ344)</f>
        <v>3.1699999999999995</v>
      </c>
      <c r="AK345" s="23">
        <f>SUM(AK268:AK344)</f>
        <v>9689.5553</v>
      </c>
      <c r="AL345" s="22">
        <f>SUM(AL268:AL344)</f>
        <v>0</v>
      </c>
      <c r="AM345" s="22"/>
      <c r="AN345" s="22">
        <f>SUM(AN268:AN344)</f>
        <v>9689.5553</v>
      </c>
      <c r="AO345" s="22">
        <f>SUM(AO268:AO344)</f>
        <v>0</v>
      </c>
      <c r="AP345" s="22">
        <f>SUM(AP268:AP344)</f>
        <v>1.1400000000000008</v>
      </c>
      <c r="AQ345" s="22">
        <f>SUM(AQ268:AQ344)</f>
        <v>3619.1558999999988</v>
      </c>
      <c r="AR345" s="22">
        <f>SUM(AR268:AR344)</f>
        <v>0</v>
      </c>
      <c r="AS345" s="22"/>
      <c r="AT345" s="22">
        <f>SUM(AT268:AT344)</f>
        <v>3619.1558999999988</v>
      </c>
      <c r="AU345" s="22">
        <f>SUM(AU268:AU344)</f>
        <v>0</v>
      </c>
      <c r="AV345" s="23">
        <f>SUM(AV268:AV344)</f>
        <v>2.7199999999999993</v>
      </c>
      <c r="AW345" s="23">
        <f>SUM(AW268:AW344)</f>
        <v>8610.1296999999995</v>
      </c>
      <c r="AX345" s="23" t="e">
        <f>SUM(AX268:AX344)</f>
        <v>#REF!</v>
      </c>
      <c r="AY345" s="23"/>
      <c r="AZ345" s="23" t="e">
        <f>SUM(AZ268:AZ344)</f>
        <v>#REF!</v>
      </c>
      <c r="BA345" s="23" t="e">
        <f>SUM(BA268:BA344)</f>
        <v>#REF!</v>
      </c>
      <c r="BB345" s="23">
        <f>SUM(BB268:BB344)</f>
        <v>20.53</v>
      </c>
      <c r="BC345" s="23">
        <f>SUM(BC268:BC344)</f>
        <v>79362.496299999984</v>
      </c>
      <c r="BD345" s="23">
        <v>152597.95199999999</v>
      </c>
      <c r="BE345" s="23"/>
      <c r="BF345" s="23">
        <f>SUM(BF268:BF344)</f>
        <v>5903.7533999999978</v>
      </c>
      <c r="BG345" s="23">
        <f>SUM(BG268:BG344)</f>
        <v>-79139.209099999993</v>
      </c>
      <c r="BH345" s="23"/>
      <c r="BI345" s="23">
        <f>SUM(BI268:BI344)</f>
        <v>0</v>
      </c>
      <c r="BJ345" s="22">
        <v>0</v>
      </c>
      <c r="BK345" s="20"/>
      <c r="BL345" s="23">
        <f t="shared" ref="BL345:CF345" si="300">SUM(BL268:BL344)</f>
        <v>0</v>
      </c>
      <c r="BM345" s="23">
        <f t="shared" si="300"/>
        <v>0</v>
      </c>
      <c r="BN345" s="22">
        <f t="shared" si="300"/>
        <v>67.720000000000013</v>
      </c>
      <c r="BO345" s="22">
        <f t="shared" si="300"/>
        <v>220603.27779999995</v>
      </c>
      <c r="BP345" s="22">
        <f t="shared" si="300"/>
        <v>-73235.455699999977</v>
      </c>
      <c r="BQ345" s="22">
        <f t="shared" si="300"/>
        <v>147367.82209999999</v>
      </c>
      <c r="BR345" s="22">
        <f t="shared" si="300"/>
        <v>0</v>
      </c>
      <c r="BS345" s="22">
        <f t="shared" si="300"/>
        <v>147367.82209999999</v>
      </c>
      <c r="BT345" s="22">
        <f t="shared" si="300"/>
        <v>166580.04399999997</v>
      </c>
      <c r="BU345" s="22">
        <f t="shared" si="300"/>
        <v>151459.64909999998</v>
      </c>
      <c r="BV345" s="22">
        <f t="shared" si="300"/>
        <v>-170671.87099999996</v>
      </c>
      <c r="BW345" s="22">
        <f t="shared" si="300"/>
        <v>0</v>
      </c>
      <c r="BX345" s="22">
        <f t="shared" si="300"/>
        <v>0</v>
      </c>
      <c r="BY345" s="22">
        <f t="shared" si="300"/>
        <v>0</v>
      </c>
      <c r="BZ345" s="22">
        <f t="shared" si="300"/>
        <v>5725.2400000000007</v>
      </c>
      <c r="CA345" s="23">
        <f t="shared" si="300"/>
        <v>0</v>
      </c>
      <c r="CB345" s="22">
        <f t="shared" si="300"/>
        <v>78556.680000000008</v>
      </c>
      <c r="CC345" s="22">
        <f t="shared" si="300"/>
        <v>16493.964</v>
      </c>
      <c r="CD345" s="22">
        <f t="shared" si="300"/>
        <v>40227.311999999998</v>
      </c>
      <c r="CE345" s="22">
        <f t="shared" si="300"/>
        <v>0</v>
      </c>
      <c r="CF345" s="23">
        <f t="shared" si="300"/>
        <v>25576.847999999998</v>
      </c>
      <c r="CG345" s="22">
        <v>0.56999999999999995</v>
      </c>
      <c r="CH345" s="22">
        <f>SUM(CH268:CH344)</f>
        <v>0</v>
      </c>
      <c r="CI345" s="22">
        <f>SUM(CI268:CI344)</f>
        <v>0</v>
      </c>
      <c r="CJ345" s="22"/>
      <c r="CK345" s="22">
        <f>SUM(CK268:CK344)</f>
        <v>0</v>
      </c>
      <c r="CL345" s="22">
        <f>SUM(CL268:CL344)</f>
        <v>0</v>
      </c>
      <c r="CM345" s="22">
        <v>7.0000000000000007E-2</v>
      </c>
      <c r="CN345" s="22">
        <f>SUM(CN268:CN344)</f>
        <v>0</v>
      </c>
      <c r="CO345" s="22">
        <f>SUM(CO268:CO344)</f>
        <v>0</v>
      </c>
      <c r="CP345" s="22"/>
      <c r="CQ345" s="22">
        <f>SUM(CQ268:CQ344)</f>
        <v>0</v>
      </c>
      <c r="CR345" s="72"/>
      <c r="CS345" s="72"/>
      <c r="CT345" s="77"/>
      <c r="CU345" s="4"/>
      <c r="CV345" s="4"/>
    </row>
    <row r="346" spans="1:100" ht="25.5" x14ac:dyDescent="0.2">
      <c r="A346" s="14">
        <v>1</v>
      </c>
      <c r="B346" s="15" t="s">
        <v>343</v>
      </c>
      <c r="C346" s="16">
        <v>9</v>
      </c>
      <c r="D346" s="21">
        <v>7032.07</v>
      </c>
      <c r="E346" s="21">
        <v>6278.18</v>
      </c>
      <c r="F346" s="18">
        <v>0.01</v>
      </c>
      <c r="G346" s="18">
        <f t="shared" ref="G346:G398" si="301">F346*D346</f>
        <v>70.320700000000002</v>
      </c>
      <c r="H346" s="18"/>
      <c r="I346" s="18"/>
      <c r="J346" s="61">
        <f t="shared" si="253"/>
        <v>70.320700000000002</v>
      </c>
      <c r="K346" s="61" t="str">
        <f t="shared" si="254"/>
        <v>0</v>
      </c>
      <c r="L346" s="18">
        <v>0.01</v>
      </c>
      <c r="M346" s="18">
        <f t="shared" ref="M346:M398" si="302">D346*L346</f>
        <v>70.320700000000002</v>
      </c>
      <c r="N346" s="18">
        <v>0.02</v>
      </c>
      <c r="O346" s="18"/>
      <c r="P346" s="61">
        <f t="shared" si="274"/>
        <v>70.300700000000006</v>
      </c>
      <c r="Q346" s="61" t="str">
        <f t="shared" si="275"/>
        <v>0</v>
      </c>
      <c r="R346" s="20">
        <v>0.11</v>
      </c>
      <c r="S346" s="20">
        <f t="shared" ref="S346:S398" si="303">R346*D346</f>
        <v>773.52769999999998</v>
      </c>
      <c r="T346" s="24" t="e">
        <f t="shared" ref="T346:T377" si="304">ROUND(S346*$T$427,5)</f>
        <v>#REF!</v>
      </c>
      <c r="U346" s="24"/>
      <c r="V346" s="61" t="e">
        <f t="shared" si="276"/>
        <v>#REF!</v>
      </c>
      <c r="W346" s="61" t="e">
        <f t="shared" si="277"/>
        <v>#REF!</v>
      </c>
      <c r="X346" s="54">
        <v>0.01</v>
      </c>
      <c r="Y346" s="20">
        <f t="shared" ref="Y346:Y398" si="305">X346*D346</f>
        <v>70.320700000000002</v>
      </c>
      <c r="Z346" s="20"/>
      <c r="AA346" s="20"/>
      <c r="AB346" s="61">
        <f t="shared" si="278"/>
        <v>70.320700000000002</v>
      </c>
      <c r="AC346" s="61" t="str">
        <f t="shared" si="279"/>
        <v>0</v>
      </c>
      <c r="AD346" s="20">
        <v>0.21</v>
      </c>
      <c r="AE346" s="20">
        <f t="shared" ref="AE346:AE398" si="306">AD346*D346</f>
        <v>1476.7347</v>
      </c>
      <c r="AF346" s="24" t="e">
        <f t="shared" ref="AF346:AF389" si="307">ROUND(AE346*$AF$427,5)</f>
        <v>#REF!</v>
      </c>
      <c r="AG346" s="24"/>
      <c r="AH346" s="61" t="e">
        <f t="shared" si="280"/>
        <v>#REF!</v>
      </c>
      <c r="AI346" s="61" t="e">
        <f t="shared" si="281"/>
        <v>#REF!</v>
      </c>
      <c r="AJ346" s="20">
        <v>0.02</v>
      </c>
      <c r="AK346" s="20">
        <f t="shared" ref="AK346:AK398" si="308">AJ346*D346</f>
        <v>140.6414</v>
      </c>
      <c r="AL346" s="24">
        <v>0</v>
      </c>
      <c r="AM346" s="20"/>
      <c r="AN346" s="61">
        <f t="shared" si="282"/>
        <v>140.6414</v>
      </c>
      <c r="AO346" s="61" t="str">
        <f t="shared" si="283"/>
        <v>0</v>
      </c>
      <c r="AP346" s="20">
        <v>0.01</v>
      </c>
      <c r="AQ346" s="20">
        <f t="shared" ref="AQ346:AQ398" si="309">AP346*D346</f>
        <v>70.320700000000002</v>
      </c>
      <c r="AR346" s="20"/>
      <c r="AS346" s="20"/>
      <c r="AT346" s="61">
        <f t="shared" si="284"/>
        <v>70.320700000000002</v>
      </c>
      <c r="AU346" s="61" t="str">
        <f t="shared" si="285"/>
        <v>0</v>
      </c>
      <c r="AV346" s="20">
        <v>0.01</v>
      </c>
      <c r="AW346" s="20">
        <f t="shared" ref="AW346:AW398" si="310">AV346*D346</f>
        <v>70.320700000000002</v>
      </c>
      <c r="AX346" s="24" t="e">
        <f t="shared" ref="AX346:AX377" si="311">ROUND(AW346*$AX$427,5)</f>
        <v>#REF!</v>
      </c>
      <c r="AY346" s="24"/>
      <c r="AZ346" s="61" t="e">
        <f t="shared" ref="AZ346:AZ398" si="312">IF(AW346-AX346&gt;0,AW346-AX346,"0")</f>
        <v>#REF!</v>
      </c>
      <c r="BA346" s="61" t="e">
        <f t="shared" ref="BA346:BA398" si="313">IF(AW346-AX346&lt;0,AW346-AX346,"0")</f>
        <v>#REF!</v>
      </c>
      <c r="BB346" s="20">
        <v>0.1</v>
      </c>
      <c r="BC346" s="20">
        <f t="shared" ref="BC346:BC398" si="314">BB346*D346</f>
        <v>703.20699999999999</v>
      </c>
      <c r="BD346" s="20">
        <v>798</v>
      </c>
      <c r="BE346" s="20"/>
      <c r="BF346" s="61" t="str">
        <f t="shared" si="286"/>
        <v>0</v>
      </c>
      <c r="BG346" s="61">
        <f t="shared" si="287"/>
        <v>-94.793000000000006</v>
      </c>
      <c r="BH346" s="20">
        <v>0.35</v>
      </c>
      <c r="BI346" s="20">
        <f t="shared" ref="BI346:BI398" si="315">BH346*E346</f>
        <v>2197.3629999999998</v>
      </c>
      <c r="BJ346" s="20">
        <v>2766.96</v>
      </c>
      <c r="BK346" s="20"/>
      <c r="BL346" s="61" t="str">
        <f t="shared" ref="BL346:BL398" si="316">IF(BI346-BJ346&gt;0,BI346-BJ346,"0")</f>
        <v>0</v>
      </c>
      <c r="BM346" s="61">
        <f t="shared" ref="BM346:BM398" si="317">IF(BI346-BJ346&lt;0,BI346-BJ346,"0")</f>
        <v>-569.59700000000021</v>
      </c>
      <c r="BN346" s="20">
        <v>1.06</v>
      </c>
      <c r="BO346" s="20">
        <f t="shared" ref="BO346:BO398" si="318">BN346*D346</f>
        <v>7453.9942000000001</v>
      </c>
      <c r="BP346" s="20">
        <f t="shared" si="290"/>
        <v>-664.39000000000021</v>
      </c>
      <c r="BQ346" s="20">
        <f t="shared" si="291"/>
        <v>6789.6041999999998</v>
      </c>
      <c r="BR346" s="20"/>
      <c r="BS346" s="20">
        <f t="shared" si="292"/>
        <v>6789.6041999999998</v>
      </c>
      <c r="BT346" s="61">
        <f t="shared" si="250"/>
        <v>43.62</v>
      </c>
      <c r="BU346" s="61">
        <f t="shared" si="251"/>
        <v>6745.9841999999999</v>
      </c>
      <c r="BV346" s="61" t="str">
        <f t="shared" si="252"/>
        <v>0</v>
      </c>
      <c r="BW346" s="20"/>
      <c r="BX346" s="20"/>
      <c r="BY346" s="20"/>
      <c r="BZ346" s="20">
        <v>43.62</v>
      </c>
      <c r="CA346" s="20"/>
      <c r="CB346" s="20"/>
      <c r="CC346" s="20"/>
      <c r="CD346" s="20"/>
      <c r="CE346" s="20"/>
      <c r="CF346" s="20"/>
      <c r="CG346" s="24">
        <v>0.56999999999999995</v>
      </c>
      <c r="CH346" s="24">
        <f t="shared" ref="CH346:CH398" si="319">CG346*E346</f>
        <v>3578.5625999999997</v>
      </c>
      <c r="CI346" s="24">
        <v>3578.56</v>
      </c>
      <c r="CJ346" s="24">
        <f>CH346-CI346</f>
        <v>2.599999999802094E-3</v>
      </c>
      <c r="CK346" s="24">
        <f>IF(CH346-CI346&gt;0,CH346-CI346,"0")-CJ346</f>
        <v>0</v>
      </c>
      <c r="CL346" s="24" t="str">
        <f t="shared" si="294"/>
        <v>0</v>
      </c>
      <c r="CM346" s="24">
        <v>7.0000000000000007E-2</v>
      </c>
      <c r="CN346" s="24">
        <f t="shared" ref="CN346:CN398" si="320">CM346*E346</f>
        <v>439.47260000000006</v>
      </c>
      <c r="CO346" s="24">
        <v>439.97</v>
      </c>
      <c r="CP346" s="24">
        <f>CN346-CO346</f>
        <v>-0.49739999999997053</v>
      </c>
      <c r="CQ346" s="24">
        <f>IF(CN346-CO346&gt;0,CN346-CO346,"0")-CP346</f>
        <v>0.49739999999997053</v>
      </c>
      <c r="CR346" s="24">
        <f t="shared" ref="CR346:CR377" si="321">F346+L346+R346+X346+AD346+AJ346+AP346+AV346+BB346+BH346+BN346+CG346+CM346</f>
        <v>2.5399999999999996</v>
      </c>
      <c r="CS346" s="24">
        <v>3.66</v>
      </c>
      <c r="CT346" s="71">
        <f t="shared" ref="CT346:CT377" si="322">CS346/CR346*100-100</f>
        <v>44.094488188976413</v>
      </c>
    </row>
    <row r="347" spans="1:100" x14ac:dyDescent="0.2">
      <c r="A347" s="14">
        <v>2</v>
      </c>
      <c r="B347" s="15" t="s">
        <v>344</v>
      </c>
      <c r="C347" s="16">
        <v>9</v>
      </c>
      <c r="D347" s="21">
        <v>13663.46</v>
      </c>
      <c r="E347" s="21">
        <v>12247.96</v>
      </c>
      <c r="F347" s="18">
        <v>0.02</v>
      </c>
      <c r="G347" s="18">
        <f t="shared" si="301"/>
        <v>273.26920000000001</v>
      </c>
      <c r="H347" s="18">
        <f>G347*6</f>
        <v>1639.6152000000002</v>
      </c>
      <c r="I347" s="18"/>
      <c r="J347" s="61" t="str">
        <f t="shared" si="253"/>
        <v>0</v>
      </c>
      <c r="K347" s="61">
        <f t="shared" si="254"/>
        <v>-1366.3460000000002</v>
      </c>
      <c r="L347" s="18">
        <v>0.02</v>
      </c>
      <c r="M347" s="18">
        <f t="shared" si="302"/>
        <v>273.26920000000001</v>
      </c>
      <c r="N347" s="18">
        <v>0.03</v>
      </c>
      <c r="O347" s="18"/>
      <c r="P347" s="61">
        <f t="shared" si="274"/>
        <v>273.23920000000004</v>
      </c>
      <c r="Q347" s="61" t="str">
        <f t="shared" si="275"/>
        <v>0</v>
      </c>
      <c r="R347" s="20">
        <v>0.56999999999999995</v>
      </c>
      <c r="S347" s="20">
        <f t="shared" si="303"/>
        <v>7788.1721999999991</v>
      </c>
      <c r="T347" s="24" t="e">
        <f t="shared" si="304"/>
        <v>#REF!</v>
      </c>
      <c r="U347" s="24"/>
      <c r="V347" s="61" t="e">
        <f t="shared" si="276"/>
        <v>#REF!</v>
      </c>
      <c r="W347" s="61" t="e">
        <f t="shared" si="277"/>
        <v>#REF!</v>
      </c>
      <c r="X347" s="54">
        <v>0.01</v>
      </c>
      <c r="Y347" s="20">
        <f t="shared" si="305"/>
        <v>136.63460000000001</v>
      </c>
      <c r="Z347" s="20"/>
      <c r="AA347" s="20"/>
      <c r="AB347" s="61">
        <f t="shared" si="278"/>
        <v>136.63460000000001</v>
      </c>
      <c r="AC347" s="61" t="str">
        <f t="shared" si="279"/>
        <v>0</v>
      </c>
      <c r="AD347" s="20">
        <v>0.28999999999999998</v>
      </c>
      <c r="AE347" s="20">
        <f t="shared" si="306"/>
        <v>3962.4033999999997</v>
      </c>
      <c r="AF347" s="24" t="e">
        <f t="shared" si="307"/>
        <v>#REF!</v>
      </c>
      <c r="AG347" s="24"/>
      <c r="AH347" s="61" t="e">
        <f t="shared" si="280"/>
        <v>#REF!</v>
      </c>
      <c r="AI347" s="61" t="e">
        <f t="shared" si="281"/>
        <v>#REF!</v>
      </c>
      <c r="AJ347" s="20">
        <v>0.04</v>
      </c>
      <c r="AK347" s="20">
        <f t="shared" si="308"/>
        <v>546.53840000000002</v>
      </c>
      <c r="AL347" s="24">
        <v>0</v>
      </c>
      <c r="AM347" s="20"/>
      <c r="AN347" s="61">
        <f t="shared" si="282"/>
        <v>546.53840000000002</v>
      </c>
      <c r="AO347" s="61" t="str">
        <f t="shared" si="283"/>
        <v>0</v>
      </c>
      <c r="AP347" s="20">
        <v>0.01</v>
      </c>
      <c r="AQ347" s="20">
        <f t="shared" si="309"/>
        <v>136.63460000000001</v>
      </c>
      <c r="AR347" s="20"/>
      <c r="AS347" s="20"/>
      <c r="AT347" s="61">
        <f t="shared" si="284"/>
        <v>136.63460000000001</v>
      </c>
      <c r="AU347" s="61" t="str">
        <f t="shared" si="285"/>
        <v>0</v>
      </c>
      <c r="AV347" s="20">
        <v>0.03</v>
      </c>
      <c r="AW347" s="20">
        <f t="shared" si="310"/>
        <v>409.90379999999993</v>
      </c>
      <c r="AX347" s="24" t="e">
        <f t="shared" si="311"/>
        <v>#REF!</v>
      </c>
      <c r="AY347" s="24"/>
      <c r="AZ347" s="61" t="e">
        <f t="shared" si="312"/>
        <v>#REF!</v>
      </c>
      <c r="BA347" s="61" t="e">
        <f t="shared" si="313"/>
        <v>#REF!</v>
      </c>
      <c r="BB347" s="20">
        <v>0.2</v>
      </c>
      <c r="BC347" s="20">
        <f t="shared" si="314"/>
        <v>2732.692</v>
      </c>
      <c r="BD347" s="20">
        <v>2955.12</v>
      </c>
      <c r="BE347" s="20"/>
      <c r="BF347" s="61" t="str">
        <f t="shared" si="286"/>
        <v>0</v>
      </c>
      <c r="BG347" s="61">
        <f t="shared" si="287"/>
        <v>-222.42799999999988</v>
      </c>
      <c r="BH347" s="20">
        <v>0.14000000000000001</v>
      </c>
      <c r="BI347" s="20">
        <f t="shared" si="315"/>
        <v>1714.7144000000001</v>
      </c>
      <c r="BJ347" s="20">
        <v>1552.32</v>
      </c>
      <c r="BK347" s="20"/>
      <c r="BL347" s="61">
        <f t="shared" si="316"/>
        <v>162.39440000000013</v>
      </c>
      <c r="BM347" s="61" t="str">
        <f t="shared" si="317"/>
        <v>0</v>
      </c>
      <c r="BN347" s="20">
        <v>0.48</v>
      </c>
      <c r="BO347" s="20">
        <f t="shared" si="318"/>
        <v>6558.4607999999989</v>
      </c>
      <c r="BP347" s="20">
        <f t="shared" si="290"/>
        <v>-60.033599999999751</v>
      </c>
      <c r="BQ347" s="20">
        <f t="shared" si="291"/>
        <v>6498.4271999999992</v>
      </c>
      <c r="BR347" s="20"/>
      <c r="BS347" s="20">
        <f t="shared" si="292"/>
        <v>6498.4271999999992</v>
      </c>
      <c r="BT347" s="61">
        <f t="shared" si="250"/>
        <v>4901.37</v>
      </c>
      <c r="BU347" s="61">
        <f t="shared" si="251"/>
        <v>1597.0571999999993</v>
      </c>
      <c r="BV347" s="61" t="str">
        <f t="shared" si="252"/>
        <v>0</v>
      </c>
      <c r="BW347" s="20">
        <v>797.99</v>
      </c>
      <c r="BX347" s="20"/>
      <c r="BY347" s="20"/>
      <c r="BZ347" s="20">
        <v>207.94</v>
      </c>
      <c r="CA347" s="20">
        <v>3895.44</v>
      </c>
      <c r="CB347" s="20"/>
      <c r="CC347" s="20"/>
      <c r="CD347" s="20"/>
      <c r="CE347" s="20"/>
      <c r="CF347" s="20"/>
      <c r="CG347" s="20">
        <v>0.66</v>
      </c>
      <c r="CH347" s="24">
        <f t="shared" si="319"/>
        <v>8083.6535999999996</v>
      </c>
      <c r="CI347" s="24">
        <f>5281*1.2</f>
        <v>6337.2</v>
      </c>
      <c r="CJ347" s="24">
        <f t="shared" ref="CJ347:CJ409" si="323">CH347-CI347</f>
        <v>1746.4535999999998</v>
      </c>
      <c r="CK347" s="24">
        <f t="shared" ref="CK347:CK409" si="324">IF(CH347-CI347&gt;0,CH347-CI347,"0")-CJ347</f>
        <v>0</v>
      </c>
      <c r="CL347" s="61" t="str">
        <f t="shared" si="294"/>
        <v>0</v>
      </c>
      <c r="CM347" s="20">
        <v>7.0000000000000007E-2</v>
      </c>
      <c r="CN347" s="24">
        <f t="shared" si="320"/>
        <v>857.35720000000003</v>
      </c>
      <c r="CO347" s="24">
        <v>0</v>
      </c>
      <c r="CP347" s="24">
        <f t="shared" ref="CP347:CP398" si="325">CN347-CO347</f>
        <v>857.35720000000003</v>
      </c>
      <c r="CQ347" s="24">
        <f t="shared" ref="CQ347:CQ397" si="326">IF(CN347-CO347&gt;0,CN347-CO347,"0")-CP347</f>
        <v>0</v>
      </c>
      <c r="CR347" s="24">
        <f t="shared" si="321"/>
        <v>2.54</v>
      </c>
      <c r="CS347" s="24">
        <v>4.2</v>
      </c>
      <c r="CT347" s="71">
        <f t="shared" si="322"/>
        <v>65.354330708661422</v>
      </c>
    </row>
    <row r="348" spans="1:100" x14ac:dyDescent="0.2">
      <c r="A348" s="14">
        <v>3</v>
      </c>
      <c r="B348" s="15" t="s">
        <v>345</v>
      </c>
      <c r="C348" s="16">
        <v>9</v>
      </c>
      <c r="D348" s="21">
        <v>9928.34</v>
      </c>
      <c r="E348" s="21">
        <v>9050.8700000000008</v>
      </c>
      <c r="F348" s="18">
        <v>0.01</v>
      </c>
      <c r="G348" s="18">
        <f t="shared" si="301"/>
        <v>99.2834</v>
      </c>
      <c r="H348" s="18">
        <f>G348*6</f>
        <v>595.70039999999995</v>
      </c>
      <c r="I348" s="18"/>
      <c r="J348" s="61" t="str">
        <f t="shared" si="253"/>
        <v>0</v>
      </c>
      <c r="K348" s="61">
        <f t="shared" si="254"/>
        <v>-496.41699999999992</v>
      </c>
      <c r="L348" s="18">
        <v>0.01</v>
      </c>
      <c r="M348" s="18">
        <f t="shared" si="302"/>
        <v>99.2834</v>
      </c>
      <c r="N348" s="18">
        <v>0.01</v>
      </c>
      <c r="O348" s="18"/>
      <c r="P348" s="61">
        <f t="shared" si="274"/>
        <v>99.273399999999995</v>
      </c>
      <c r="Q348" s="61" t="str">
        <f t="shared" si="275"/>
        <v>0</v>
      </c>
      <c r="R348" s="20">
        <v>0.08</v>
      </c>
      <c r="S348" s="20">
        <f t="shared" si="303"/>
        <v>794.2672</v>
      </c>
      <c r="T348" s="24" t="e">
        <f t="shared" si="304"/>
        <v>#REF!</v>
      </c>
      <c r="U348" s="24"/>
      <c r="V348" s="61" t="e">
        <f t="shared" si="276"/>
        <v>#REF!</v>
      </c>
      <c r="W348" s="61" t="e">
        <f t="shared" si="277"/>
        <v>#REF!</v>
      </c>
      <c r="X348" s="54">
        <v>0.01</v>
      </c>
      <c r="Y348" s="20">
        <f t="shared" si="305"/>
        <v>99.2834</v>
      </c>
      <c r="Z348" s="20"/>
      <c r="AA348" s="20"/>
      <c r="AB348" s="61">
        <f t="shared" si="278"/>
        <v>99.2834</v>
      </c>
      <c r="AC348" s="61" t="str">
        <f t="shared" si="279"/>
        <v>0</v>
      </c>
      <c r="AD348" s="20">
        <v>0.24</v>
      </c>
      <c r="AE348" s="20">
        <f t="shared" si="306"/>
        <v>2382.8015999999998</v>
      </c>
      <c r="AF348" s="24" t="e">
        <f t="shared" si="307"/>
        <v>#REF!</v>
      </c>
      <c r="AG348" s="24"/>
      <c r="AH348" s="61" t="e">
        <f t="shared" si="280"/>
        <v>#REF!</v>
      </c>
      <c r="AI348" s="61" t="e">
        <f t="shared" si="281"/>
        <v>#REF!</v>
      </c>
      <c r="AJ348" s="20">
        <v>0.01</v>
      </c>
      <c r="AK348" s="20">
        <f t="shared" si="308"/>
        <v>99.2834</v>
      </c>
      <c r="AL348" s="24">
        <v>0</v>
      </c>
      <c r="AM348" s="20"/>
      <c r="AN348" s="61">
        <f t="shared" si="282"/>
        <v>99.2834</v>
      </c>
      <c r="AO348" s="61" t="str">
        <f t="shared" si="283"/>
        <v>0</v>
      </c>
      <c r="AP348" s="20">
        <v>0.01</v>
      </c>
      <c r="AQ348" s="20">
        <f t="shared" si="309"/>
        <v>99.2834</v>
      </c>
      <c r="AR348" s="20"/>
      <c r="AS348" s="20"/>
      <c r="AT348" s="61">
        <f t="shared" si="284"/>
        <v>99.2834</v>
      </c>
      <c r="AU348" s="61" t="str">
        <f t="shared" si="285"/>
        <v>0</v>
      </c>
      <c r="AV348" s="20">
        <v>0.02</v>
      </c>
      <c r="AW348" s="20">
        <f t="shared" si="310"/>
        <v>198.5668</v>
      </c>
      <c r="AX348" s="24" t="e">
        <f t="shared" si="311"/>
        <v>#REF!</v>
      </c>
      <c r="AY348" s="24"/>
      <c r="AZ348" s="61" t="e">
        <f t="shared" si="312"/>
        <v>#REF!</v>
      </c>
      <c r="BA348" s="61" t="e">
        <f t="shared" si="313"/>
        <v>#REF!</v>
      </c>
      <c r="BB348" s="20">
        <v>0.28000000000000003</v>
      </c>
      <c r="BC348" s="20">
        <f t="shared" si="314"/>
        <v>2779.9352000000003</v>
      </c>
      <c r="BD348" s="20">
        <v>2498.1600000000003</v>
      </c>
      <c r="BE348" s="20"/>
      <c r="BF348" s="61">
        <f t="shared" si="286"/>
        <v>281.77520000000004</v>
      </c>
      <c r="BG348" s="61" t="str">
        <f t="shared" si="287"/>
        <v>0</v>
      </c>
      <c r="BH348" s="20">
        <v>0.2</v>
      </c>
      <c r="BI348" s="20">
        <f t="shared" si="315"/>
        <v>1810.1740000000002</v>
      </c>
      <c r="BJ348" s="20">
        <v>1854.7199999999998</v>
      </c>
      <c r="BK348" s="20"/>
      <c r="BL348" s="61" t="str">
        <f t="shared" si="316"/>
        <v>0</v>
      </c>
      <c r="BM348" s="61">
        <f t="shared" si="317"/>
        <v>-44.545999999999594</v>
      </c>
      <c r="BN348" s="20">
        <v>1.04</v>
      </c>
      <c r="BO348" s="20">
        <f t="shared" si="318"/>
        <v>10325.473600000001</v>
      </c>
      <c r="BP348" s="20">
        <f t="shared" si="290"/>
        <v>237.22920000000045</v>
      </c>
      <c r="BQ348" s="20">
        <f t="shared" si="291"/>
        <v>10562.702800000001</v>
      </c>
      <c r="BR348" s="20"/>
      <c r="BS348" s="20">
        <f t="shared" si="292"/>
        <v>10562.702800000001</v>
      </c>
      <c r="BT348" s="61">
        <f t="shared" ref="BT348:BT401" si="327">SUM(BW348:CF348)</f>
        <v>3441.5600000000004</v>
      </c>
      <c r="BU348" s="61">
        <f t="shared" si="251"/>
        <v>7121.1428000000005</v>
      </c>
      <c r="BV348" s="61" t="str">
        <f t="shared" si="252"/>
        <v>0</v>
      </c>
      <c r="BW348" s="20">
        <v>3362.78</v>
      </c>
      <c r="BX348" s="20"/>
      <c r="BY348" s="20"/>
      <c r="BZ348" s="20">
        <v>78.78</v>
      </c>
      <c r="CA348" s="20"/>
      <c r="CB348" s="20"/>
      <c r="CC348" s="20"/>
      <c r="CD348" s="20"/>
      <c r="CE348" s="20"/>
      <c r="CF348" s="20"/>
      <c r="CG348" s="20">
        <v>0.56999999999999995</v>
      </c>
      <c r="CH348" s="24">
        <f t="shared" si="319"/>
        <v>5158.9958999999999</v>
      </c>
      <c r="CI348" s="24">
        <v>5159</v>
      </c>
      <c r="CJ348" s="24">
        <f t="shared" si="323"/>
        <v>-4.1000000001076842E-3</v>
      </c>
      <c r="CK348" s="24">
        <f t="shared" si="324"/>
        <v>4.1000000001076842E-3</v>
      </c>
      <c r="CL348" s="61">
        <f t="shared" si="294"/>
        <v>-4.1000000001076842E-3</v>
      </c>
      <c r="CM348" s="20">
        <v>7.0000000000000007E-2</v>
      </c>
      <c r="CN348" s="24">
        <f t="shared" si="320"/>
        <v>633.56090000000006</v>
      </c>
      <c r="CO348" s="24">
        <v>0</v>
      </c>
      <c r="CP348" s="24">
        <f t="shared" si="325"/>
        <v>633.56090000000006</v>
      </c>
      <c r="CQ348" s="24">
        <f t="shared" si="326"/>
        <v>0</v>
      </c>
      <c r="CR348" s="24">
        <f t="shared" si="321"/>
        <v>2.5499999999999998</v>
      </c>
      <c r="CS348" s="24">
        <v>3.68</v>
      </c>
      <c r="CT348" s="71">
        <f t="shared" si="322"/>
        <v>44.313725490196106</v>
      </c>
    </row>
    <row r="349" spans="1:100" x14ac:dyDescent="0.2">
      <c r="A349" s="14">
        <v>4</v>
      </c>
      <c r="B349" s="15" t="s">
        <v>346</v>
      </c>
      <c r="C349" s="16">
        <v>9</v>
      </c>
      <c r="D349" s="21">
        <v>17740.43</v>
      </c>
      <c r="E349" s="21">
        <v>15803.02</v>
      </c>
      <c r="F349" s="18">
        <v>0.02</v>
      </c>
      <c r="G349" s="18">
        <f t="shared" si="301"/>
        <v>354.80860000000001</v>
      </c>
      <c r="H349" s="18"/>
      <c r="I349" s="18"/>
      <c r="J349" s="61">
        <f t="shared" si="253"/>
        <v>354.80860000000001</v>
      </c>
      <c r="K349" s="61" t="str">
        <f t="shared" si="254"/>
        <v>0</v>
      </c>
      <c r="L349" s="18">
        <v>0.02</v>
      </c>
      <c r="M349" s="18">
        <f t="shared" si="302"/>
        <v>354.80860000000001</v>
      </c>
      <c r="N349" s="18">
        <v>0.01</v>
      </c>
      <c r="O349" s="18"/>
      <c r="P349" s="61">
        <f t="shared" si="274"/>
        <v>354.79860000000002</v>
      </c>
      <c r="Q349" s="61" t="str">
        <f t="shared" si="275"/>
        <v>0</v>
      </c>
      <c r="R349" s="20">
        <v>0.7</v>
      </c>
      <c r="S349" s="20">
        <f t="shared" si="303"/>
        <v>12418.300999999999</v>
      </c>
      <c r="T349" s="24" t="e">
        <f t="shared" si="304"/>
        <v>#REF!</v>
      </c>
      <c r="U349" s="24"/>
      <c r="V349" s="61" t="e">
        <f t="shared" si="276"/>
        <v>#REF!</v>
      </c>
      <c r="W349" s="61" t="e">
        <f t="shared" si="277"/>
        <v>#REF!</v>
      </c>
      <c r="X349" s="54">
        <v>0.01</v>
      </c>
      <c r="Y349" s="20">
        <f t="shared" si="305"/>
        <v>177.40430000000001</v>
      </c>
      <c r="Z349" s="20"/>
      <c r="AA349" s="20"/>
      <c r="AB349" s="61">
        <f t="shared" si="278"/>
        <v>177.40430000000001</v>
      </c>
      <c r="AC349" s="61" t="str">
        <f t="shared" si="279"/>
        <v>0</v>
      </c>
      <c r="AD349" s="20">
        <v>0.28000000000000003</v>
      </c>
      <c r="AE349" s="20">
        <f t="shared" si="306"/>
        <v>4967.3204000000005</v>
      </c>
      <c r="AF349" s="24" t="e">
        <f t="shared" si="307"/>
        <v>#REF!</v>
      </c>
      <c r="AG349" s="24"/>
      <c r="AH349" s="61" t="e">
        <f t="shared" si="280"/>
        <v>#REF!</v>
      </c>
      <c r="AI349" s="61" t="e">
        <f t="shared" si="281"/>
        <v>#REF!</v>
      </c>
      <c r="AJ349" s="20">
        <v>0.05</v>
      </c>
      <c r="AK349" s="20">
        <f t="shared" si="308"/>
        <v>887.02150000000006</v>
      </c>
      <c r="AL349" s="24">
        <v>0</v>
      </c>
      <c r="AM349" s="20"/>
      <c r="AN349" s="61">
        <f t="shared" si="282"/>
        <v>887.02150000000006</v>
      </c>
      <c r="AO349" s="61" t="str">
        <f t="shared" si="283"/>
        <v>0</v>
      </c>
      <c r="AP349" s="20">
        <v>0.01</v>
      </c>
      <c r="AQ349" s="20">
        <f t="shared" si="309"/>
        <v>177.40430000000001</v>
      </c>
      <c r="AR349" s="20"/>
      <c r="AS349" s="20"/>
      <c r="AT349" s="61">
        <f t="shared" si="284"/>
        <v>177.40430000000001</v>
      </c>
      <c r="AU349" s="61" t="str">
        <f t="shared" si="285"/>
        <v>0</v>
      </c>
      <c r="AV349" s="20">
        <v>0.03</v>
      </c>
      <c r="AW349" s="20">
        <f t="shared" si="310"/>
        <v>532.21289999999999</v>
      </c>
      <c r="AX349" s="24" t="e">
        <f t="shared" si="311"/>
        <v>#REF!</v>
      </c>
      <c r="AY349" s="24"/>
      <c r="AZ349" s="61" t="e">
        <f t="shared" si="312"/>
        <v>#REF!</v>
      </c>
      <c r="BA349" s="61" t="e">
        <f t="shared" si="313"/>
        <v>#REF!</v>
      </c>
      <c r="BB349" s="20">
        <v>0.05</v>
      </c>
      <c r="BC349" s="20">
        <f t="shared" si="314"/>
        <v>887.02150000000006</v>
      </c>
      <c r="BD349" s="20">
        <v>4104.91</v>
      </c>
      <c r="BE349" s="20"/>
      <c r="BF349" s="61" t="str">
        <f t="shared" si="286"/>
        <v>0</v>
      </c>
      <c r="BG349" s="61">
        <f t="shared" si="287"/>
        <v>-3217.8885</v>
      </c>
      <c r="BH349" s="20">
        <v>0.11</v>
      </c>
      <c r="BI349" s="20">
        <f t="shared" si="315"/>
        <v>1738.3322000000001</v>
      </c>
      <c r="BJ349" s="20">
        <v>1472.53</v>
      </c>
      <c r="BK349" s="20"/>
      <c r="BL349" s="61">
        <f t="shared" si="316"/>
        <v>265.80220000000008</v>
      </c>
      <c r="BM349" s="61" t="str">
        <f t="shared" si="317"/>
        <v>0</v>
      </c>
      <c r="BN349" s="20">
        <v>0.81</v>
      </c>
      <c r="BO349" s="20">
        <f t="shared" si="318"/>
        <v>14369.748300000001</v>
      </c>
      <c r="BP349" s="20">
        <f t="shared" si="290"/>
        <v>-2952.0862999999999</v>
      </c>
      <c r="BQ349" s="20">
        <f t="shared" si="291"/>
        <v>11417.662</v>
      </c>
      <c r="BR349" s="20"/>
      <c r="BS349" s="20">
        <f t="shared" si="292"/>
        <v>11417.662</v>
      </c>
      <c r="BT349" s="61">
        <f t="shared" si="327"/>
        <v>92.56</v>
      </c>
      <c r="BU349" s="61">
        <f t="shared" si="251"/>
        <v>11325.102000000001</v>
      </c>
      <c r="BV349" s="61" t="str">
        <f t="shared" si="252"/>
        <v>0</v>
      </c>
      <c r="BW349" s="20"/>
      <c r="BX349" s="20"/>
      <c r="BY349" s="20"/>
      <c r="BZ349" s="20">
        <v>92.56</v>
      </c>
      <c r="CA349" s="20"/>
      <c r="CB349" s="20"/>
      <c r="CC349" s="20"/>
      <c r="CD349" s="20"/>
      <c r="CE349" s="20"/>
      <c r="CF349" s="20"/>
      <c r="CG349" s="20">
        <v>0.6</v>
      </c>
      <c r="CH349" s="24">
        <f t="shared" si="319"/>
        <v>9481.8119999999999</v>
      </c>
      <c r="CI349" s="24">
        <f>7662.98*1.2</f>
        <v>9195.5759999999991</v>
      </c>
      <c r="CJ349" s="24">
        <f t="shared" si="323"/>
        <v>286.23600000000079</v>
      </c>
      <c r="CK349" s="24">
        <f t="shared" si="324"/>
        <v>0</v>
      </c>
      <c r="CL349" s="61" t="str">
        <f t="shared" si="294"/>
        <v>0</v>
      </c>
      <c r="CM349" s="20">
        <v>7.0000000000000007E-2</v>
      </c>
      <c r="CN349" s="24">
        <f t="shared" si="320"/>
        <v>1106.2114000000001</v>
      </c>
      <c r="CO349" s="24">
        <v>0</v>
      </c>
      <c r="CP349" s="24">
        <f t="shared" si="325"/>
        <v>1106.2114000000001</v>
      </c>
      <c r="CQ349" s="24">
        <f t="shared" si="326"/>
        <v>0</v>
      </c>
      <c r="CR349" s="24">
        <f t="shared" si="321"/>
        <v>2.7600000000000002</v>
      </c>
      <c r="CS349" s="24">
        <v>4.08</v>
      </c>
      <c r="CT349" s="71">
        <f t="shared" si="322"/>
        <v>47.826086956521721</v>
      </c>
    </row>
    <row r="350" spans="1:100" x14ac:dyDescent="0.2">
      <c r="A350" s="14">
        <v>5</v>
      </c>
      <c r="B350" s="15" t="s">
        <v>347</v>
      </c>
      <c r="C350" s="16">
        <v>9</v>
      </c>
      <c r="D350" s="21">
        <v>17558.18</v>
      </c>
      <c r="E350" s="21">
        <v>15679.07</v>
      </c>
      <c r="F350" s="18">
        <v>0.02</v>
      </c>
      <c r="G350" s="18">
        <f t="shared" si="301"/>
        <v>351.16360000000003</v>
      </c>
      <c r="H350" s="18"/>
      <c r="I350" s="18"/>
      <c r="J350" s="61">
        <f t="shared" si="253"/>
        <v>351.16360000000003</v>
      </c>
      <c r="K350" s="61" t="str">
        <f t="shared" si="254"/>
        <v>0</v>
      </c>
      <c r="L350" s="18">
        <v>0.03</v>
      </c>
      <c r="M350" s="18">
        <f t="shared" si="302"/>
        <v>526.74540000000002</v>
      </c>
      <c r="N350" s="18">
        <v>0.03</v>
      </c>
      <c r="O350" s="18"/>
      <c r="P350" s="61">
        <f t="shared" si="274"/>
        <v>526.71540000000005</v>
      </c>
      <c r="Q350" s="61" t="str">
        <f t="shared" si="275"/>
        <v>0</v>
      </c>
      <c r="R350" s="20">
        <v>0.57999999999999996</v>
      </c>
      <c r="S350" s="20">
        <f t="shared" si="303"/>
        <v>10183.7444</v>
      </c>
      <c r="T350" s="24" t="e">
        <f t="shared" si="304"/>
        <v>#REF!</v>
      </c>
      <c r="U350" s="24"/>
      <c r="V350" s="61" t="e">
        <f t="shared" si="276"/>
        <v>#REF!</v>
      </c>
      <c r="W350" s="61" t="e">
        <f t="shared" si="277"/>
        <v>#REF!</v>
      </c>
      <c r="X350" s="54">
        <v>0.01</v>
      </c>
      <c r="Y350" s="20">
        <f t="shared" si="305"/>
        <v>175.58180000000002</v>
      </c>
      <c r="Z350" s="20"/>
      <c r="AA350" s="20"/>
      <c r="AB350" s="61">
        <f t="shared" si="278"/>
        <v>175.58180000000002</v>
      </c>
      <c r="AC350" s="61" t="str">
        <f t="shared" si="279"/>
        <v>0</v>
      </c>
      <c r="AD350" s="20">
        <v>0.3</v>
      </c>
      <c r="AE350" s="20">
        <f t="shared" si="306"/>
        <v>5267.4539999999997</v>
      </c>
      <c r="AF350" s="24" t="e">
        <f t="shared" si="307"/>
        <v>#REF!</v>
      </c>
      <c r="AG350" s="24"/>
      <c r="AH350" s="61" t="e">
        <f t="shared" si="280"/>
        <v>#REF!</v>
      </c>
      <c r="AI350" s="61" t="e">
        <f t="shared" si="281"/>
        <v>#REF!</v>
      </c>
      <c r="AJ350" s="20">
        <v>0.04</v>
      </c>
      <c r="AK350" s="20">
        <f t="shared" si="308"/>
        <v>702.32720000000006</v>
      </c>
      <c r="AL350" s="24">
        <v>0</v>
      </c>
      <c r="AM350" s="20"/>
      <c r="AN350" s="61">
        <f t="shared" si="282"/>
        <v>702.32720000000006</v>
      </c>
      <c r="AO350" s="61" t="str">
        <f t="shared" si="283"/>
        <v>0</v>
      </c>
      <c r="AP350" s="20">
        <v>0.01</v>
      </c>
      <c r="AQ350" s="20">
        <f t="shared" si="309"/>
        <v>175.58180000000002</v>
      </c>
      <c r="AR350" s="20"/>
      <c r="AS350" s="20"/>
      <c r="AT350" s="61">
        <f t="shared" si="284"/>
        <v>175.58180000000002</v>
      </c>
      <c r="AU350" s="61" t="str">
        <f t="shared" si="285"/>
        <v>0</v>
      </c>
      <c r="AV350" s="20">
        <v>0.03</v>
      </c>
      <c r="AW350" s="20">
        <f t="shared" si="310"/>
        <v>526.74540000000002</v>
      </c>
      <c r="AX350" s="24" t="e">
        <f t="shared" si="311"/>
        <v>#REF!</v>
      </c>
      <c r="AY350" s="24"/>
      <c r="AZ350" s="61" t="e">
        <f t="shared" si="312"/>
        <v>#REF!</v>
      </c>
      <c r="BA350" s="61" t="e">
        <f t="shared" si="313"/>
        <v>#REF!</v>
      </c>
      <c r="BB350" s="20">
        <v>0.14000000000000001</v>
      </c>
      <c r="BC350" s="20">
        <f t="shared" si="314"/>
        <v>2458.1452000000004</v>
      </c>
      <c r="BD350" s="20">
        <v>4536</v>
      </c>
      <c r="BE350" s="20"/>
      <c r="BF350" s="61" t="str">
        <f t="shared" si="286"/>
        <v>0</v>
      </c>
      <c r="BG350" s="61">
        <f t="shared" si="287"/>
        <v>-2077.8547999999996</v>
      </c>
      <c r="BH350" s="20">
        <v>0.09</v>
      </c>
      <c r="BI350" s="20">
        <f t="shared" si="315"/>
        <v>1411.1162999999999</v>
      </c>
      <c r="BJ350" s="20">
        <v>2856</v>
      </c>
      <c r="BK350" s="20"/>
      <c r="BL350" s="61" t="str">
        <f t="shared" si="316"/>
        <v>0</v>
      </c>
      <c r="BM350" s="61">
        <f t="shared" si="317"/>
        <v>-1444.8837000000001</v>
      </c>
      <c r="BN350" s="20">
        <v>0.73</v>
      </c>
      <c r="BO350" s="20">
        <f t="shared" si="318"/>
        <v>12817.4714</v>
      </c>
      <c r="BP350" s="20">
        <f t="shared" si="290"/>
        <v>-3522.7384999999995</v>
      </c>
      <c r="BQ350" s="20">
        <f t="shared" si="291"/>
        <v>9294.7329000000009</v>
      </c>
      <c r="BR350" s="20"/>
      <c r="BS350" s="20">
        <f t="shared" si="292"/>
        <v>9294.7329000000009</v>
      </c>
      <c r="BT350" s="61">
        <f t="shared" si="327"/>
        <v>207.94</v>
      </c>
      <c r="BU350" s="61">
        <f t="shared" si="251"/>
        <v>9086.7929000000004</v>
      </c>
      <c r="BV350" s="61" t="str">
        <f t="shared" si="252"/>
        <v>0</v>
      </c>
      <c r="BW350" s="20"/>
      <c r="BX350" s="20"/>
      <c r="BY350" s="20"/>
      <c r="BZ350" s="20">
        <v>207.94</v>
      </c>
      <c r="CA350" s="20"/>
      <c r="CB350" s="20"/>
      <c r="CC350" s="20"/>
      <c r="CD350" s="20"/>
      <c r="CE350" s="20"/>
      <c r="CF350" s="20"/>
      <c r="CG350" s="20">
        <v>0.61</v>
      </c>
      <c r="CH350" s="24">
        <f t="shared" si="319"/>
        <v>9564.2327000000005</v>
      </c>
      <c r="CI350" s="24">
        <v>8469.6</v>
      </c>
      <c r="CJ350" s="24">
        <f t="shared" si="323"/>
        <v>1094.6327000000001</v>
      </c>
      <c r="CK350" s="24">
        <f t="shared" si="324"/>
        <v>0</v>
      </c>
      <c r="CL350" s="61" t="str">
        <f t="shared" si="294"/>
        <v>0</v>
      </c>
      <c r="CM350" s="20">
        <v>7.0000000000000007E-2</v>
      </c>
      <c r="CN350" s="24">
        <f t="shared" si="320"/>
        <v>1097.5349000000001</v>
      </c>
      <c r="CO350" s="24">
        <v>0</v>
      </c>
      <c r="CP350" s="24">
        <f t="shared" si="325"/>
        <v>1097.5349000000001</v>
      </c>
      <c r="CQ350" s="24">
        <f t="shared" si="326"/>
        <v>0</v>
      </c>
      <c r="CR350" s="24">
        <f t="shared" si="321"/>
        <v>2.66</v>
      </c>
      <c r="CS350" s="24">
        <v>4.18</v>
      </c>
      <c r="CT350" s="71">
        <f t="shared" si="322"/>
        <v>57.14285714285711</v>
      </c>
    </row>
    <row r="351" spans="1:100" x14ac:dyDescent="0.2">
      <c r="A351" s="14">
        <v>6</v>
      </c>
      <c r="B351" s="15" t="s">
        <v>348</v>
      </c>
      <c r="C351" s="16">
        <v>9</v>
      </c>
      <c r="D351" s="21">
        <v>7882.9</v>
      </c>
      <c r="E351" s="21">
        <v>6664.64</v>
      </c>
      <c r="F351" s="18">
        <v>0.01</v>
      </c>
      <c r="G351" s="18">
        <f t="shared" si="301"/>
        <v>78.828999999999994</v>
      </c>
      <c r="H351" s="18">
        <f>G351*6</f>
        <v>472.97399999999993</v>
      </c>
      <c r="I351" s="18"/>
      <c r="J351" s="61" t="str">
        <f t="shared" si="253"/>
        <v>0</v>
      </c>
      <c r="K351" s="61">
        <f t="shared" si="254"/>
        <v>-394.14499999999992</v>
      </c>
      <c r="L351" s="18">
        <v>0.01</v>
      </c>
      <c r="M351" s="18">
        <f t="shared" si="302"/>
        <v>78.828999999999994</v>
      </c>
      <c r="N351" s="18">
        <v>0.03</v>
      </c>
      <c r="O351" s="18"/>
      <c r="P351" s="61">
        <f t="shared" si="274"/>
        <v>78.798999999999992</v>
      </c>
      <c r="Q351" s="61" t="str">
        <f t="shared" si="275"/>
        <v>0</v>
      </c>
      <c r="R351" s="20">
        <v>0.49</v>
      </c>
      <c r="S351" s="20">
        <f t="shared" si="303"/>
        <v>3862.6209999999996</v>
      </c>
      <c r="T351" s="24" t="e">
        <f t="shared" si="304"/>
        <v>#REF!</v>
      </c>
      <c r="U351" s="24"/>
      <c r="V351" s="61" t="e">
        <f t="shared" si="276"/>
        <v>#REF!</v>
      </c>
      <c r="W351" s="61" t="e">
        <f t="shared" si="277"/>
        <v>#REF!</v>
      </c>
      <c r="X351" s="54">
        <v>0.01</v>
      </c>
      <c r="Y351" s="20">
        <f t="shared" si="305"/>
        <v>78.828999999999994</v>
      </c>
      <c r="Z351" s="20"/>
      <c r="AA351" s="20"/>
      <c r="AB351" s="61">
        <f t="shared" si="278"/>
        <v>78.828999999999994</v>
      </c>
      <c r="AC351" s="61" t="str">
        <f t="shared" si="279"/>
        <v>0</v>
      </c>
      <c r="AD351" s="20">
        <v>0.28000000000000003</v>
      </c>
      <c r="AE351" s="20">
        <f t="shared" si="306"/>
        <v>2207.212</v>
      </c>
      <c r="AF351" s="24" t="e">
        <f t="shared" si="307"/>
        <v>#REF!</v>
      </c>
      <c r="AG351" s="24"/>
      <c r="AH351" s="61" t="e">
        <f t="shared" si="280"/>
        <v>#REF!</v>
      </c>
      <c r="AI351" s="61" t="e">
        <f t="shared" si="281"/>
        <v>#REF!</v>
      </c>
      <c r="AJ351" s="20">
        <v>0.05</v>
      </c>
      <c r="AK351" s="20">
        <f t="shared" si="308"/>
        <v>394.14499999999998</v>
      </c>
      <c r="AL351" s="24">
        <v>0</v>
      </c>
      <c r="AM351" s="20"/>
      <c r="AN351" s="61">
        <f t="shared" si="282"/>
        <v>394.14499999999998</v>
      </c>
      <c r="AO351" s="61" t="str">
        <f t="shared" si="283"/>
        <v>0</v>
      </c>
      <c r="AP351" s="20">
        <v>0.01</v>
      </c>
      <c r="AQ351" s="20">
        <f t="shared" si="309"/>
        <v>78.828999999999994</v>
      </c>
      <c r="AR351" s="20"/>
      <c r="AS351" s="20"/>
      <c r="AT351" s="61">
        <f t="shared" si="284"/>
        <v>78.828999999999994</v>
      </c>
      <c r="AU351" s="61" t="str">
        <f t="shared" si="285"/>
        <v>0</v>
      </c>
      <c r="AV351" s="20">
        <v>0.01</v>
      </c>
      <c r="AW351" s="20">
        <f t="shared" si="310"/>
        <v>78.828999999999994</v>
      </c>
      <c r="AX351" s="24" t="e">
        <f t="shared" si="311"/>
        <v>#REF!</v>
      </c>
      <c r="AY351" s="24"/>
      <c r="AZ351" s="61" t="e">
        <f t="shared" si="312"/>
        <v>#REF!</v>
      </c>
      <c r="BA351" s="61" t="e">
        <f t="shared" si="313"/>
        <v>#REF!</v>
      </c>
      <c r="BB351" s="20">
        <v>0.13</v>
      </c>
      <c r="BC351" s="20">
        <f t="shared" si="314"/>
        <v>1024.777</v>
      </c>
      <c r="BD351" s="20">
        <v>230.47028511910923</v>
      </c>
      <c r="BE351" s="20"/>
      <c r="BF351" s="61">
        <f t="shared" si="286"/>
        <v>794.30671488089081</v>
      </c>
      <c r="BG351" s="61" t="str">
        <f t="shared" si="287"/>
        <v>0</v>
      </c>
      <c r="BH351" s="20">
        <v>0.11</v>
      </c>
      <c r="BI351" s="20">
        <f t="shared" si="315"/>
        <v>733.11040000000003</v>
      </c>
      <c r="BJ351" s="20">
        <v>222.76173659765252</v>
      </c>
      <c r="BK351" s="20"/>
      <c r="BL351" s="61">
        <f t="shared" si="316"/>
        <v>510.34866340234748</v>
      </c>
      <c r="BM351" s="61" t="str">
        <f t="shared" si="317"/>
        <v>0</v>
      </c>
      <c r="BN351" s="20">
        <v>0.76</v>
      </c>
      <c r="BO351" s="20">
        <f t="shared" si="318"/>
        <v>5991.0039999999999</v>
      </c>
      <c r="BP351" s="20">
        <f t="shared" si="290"/>
        <v>1304.6553782832384</v>
      </c>
      <c r="BQ351" s="20">
        <f t="shared" si="291"/>
        <v>7295.6593782832388</v>
      </c>
      <c r="BR351" s="20"/>
      <c r="BS351" s="20">
        <f t="shared" si="292"/>
        <v>7295.6593782832388</v>
      </c>
      <c r="BT351" s="61">
        <f t="shared" si="327"/>
        <v>1813.93</v>
      </c>
      <c r="BU351" s="61">
        <f t="shared" si="251"/>
        <v>5481.7293782832385</v>
      </c>
      <c r="BV351" s="61" t="str">
        <f t="shared" si="252"/>
        <v>0</v>
      </c>
      <c r="BW351" s="20"/>
      <c r="BX351" s="20"/>
      <c r="BY351" s="20"/>
      <c r="BZ351" s="20">
        <v>78.78</v>
      </c>
      <c r="CA351" s="20">
        <v>1735.15</v>
      </c>
      <c r="CB351" s="20"/>
      <c r="CC351" s="20"/>
      <c r="CD351" s="20"/>
      <c r="CE351" s="20"/>
      <c r="CF351" s="20"/>
      <c r="CG351" s="20">
        <v>0.53</v>
      </c>
      <c r="CH351" s="24">
        <f t="shared" si="319"/>
        <v>3532.2592000000004</v>
      </c>
      <c r="CI351" s="24">
        <v>3532.26</v>
      </c>
      <c r="CJ351" s="24">
        <f t="shared" si="323"/>
        <v>-7.9999999979918357E-4</v>
      </c>
      <c r="CK351" s="24">
        <f t="shared" si="324"/>
        <v>7.9999999979918357E-4</v>
      </c>
      <c r="CL351" s="61">
        <f t="shared" si="294"/>
        <v>-7.9999999979918357E-4</v>
      </c>
      <c r="CM351" s="20">
        <v>7.0000000000000007E-2</v>
      </c>
      <c r="CN351" s="24">
        <f t="shared" si="320"/>
        <v>466.52480000000008</v>
      </c>
      <c r="CO351" s="24">
        <v>0</v>
      </c>
      <c r="CP351" s="24">
        <f t="shared" si="325"/>
        <v>466.52480000000008</v>
      </c>
      <c r="CQ351" s="24">
        <f t="shared" si="326"/>
        <v>0</v>
      </c>
      <c r="CR351" s="24">
        <f t="shared" si="321"/>
        <v>2.4700000000000002</v>
      </c>
      <c r="CS351" s="24">
        <v>4.09</v>
      </c>
      <c r="CT351" s="71">
        <f t="shared" si="322"/>
        <v>65.587044534412939</v>
      </c>
    </row>
    <row r="352" spans="1:100" x14ac:dyDescent="0.2">
      <c r="A352" s="14">
        <v>7</v>
      </c>
      <c r="B352" s="15" t="s">
        <v>349</v>
      </c>
      <c r="C352" s="16">
        <v>9</v>
      </c>
      <c r="D352" s="21">
        <v>5982.14</v>
      </c>
      <c r="E352" s="21">
        <v>5759.67</v>
      </c>
      <c r="F352" s="18">
        <v>0.01</v>
      </c>
      <c r="G352" s="18">
        <f t="shared" si="301"/>
        <v>59.821400000000004</v>
      </c>
      <c r="H352" s="18">
        <f t="shared" ref="H352:H357" si="328">G352*6</f>
        <v>358.92840000000001</v>
      </c>
      <c r="I352" s="18"/>
      <c r="J352" s="61" t="str">
        <f t="shared" si="253"/>
        <v>0</v>
      </c>
      <c r="K352" s="61">
        <f t="shared" si="254"/>
        <v>-299.10700000000003</v>
      </c>
      <c r="L352" s="18">
        <v>0.01</v>
      </c>
      <c r="M352" s="18">
        <f t="shared" si="302"/>
        <v>59.821400000000004</v>
      </c>
      <c r="N352" s="18">
        <v>0.01</v>
      </c>
      <c r="O352" s="18"/>
      <c r="P352" s="61">
        <f t="shared" si="274"/>
        <v>59.811400000000006</v>
      </c>
      <c r="Q352" s="61" t="str">
        <f t="shared" si="275"/>
        <v>0</v>
      </c>
      <c r="R352" s="20">
        <v>0.51</v>
      </c>
      <c r="S352" s="20">
        <f t="shared" si="303"/>
        <v>3050.8914000000004</v>
      </c>
      <c r="T352" s="24" t="e">
        <f t="shared" si="304"/>
        <v>#REF!</v>
      </c>
      <c r="U352" s="24"/>
      <c r="V352" s="61" t="e">
        <f t="shared" si="276"/>
        <v>#REF!</v>
      </c>
      <c r="W352" s="61" t="e">
        <f t="shared" si="277"/>
        <v>#REF!</v>
      </c>
      <c r="X352" s="54">
        <v>0.01</v>
      </c>
      <c r="Y352" s="20">
        <f t="shared" si="305"/>
        <v>59.821400000000004</v>
      </c>
      <c r="Z352" s="20"/>
      <c r="AA352" s="20"/>
      <c r="AB352" s="61">
        <f t="shared" si="278"/>
        <v>59.821400000000004</v>
      </c>
      <c r="AC352" s="61" t="str">
        <f t="shared" si="279"/>
        <v>0</v>
      </c>
      <c r="AD352" s="20">
        <v>0.33</v>
      </c>
      <c r="AE352" s="20">
        <f t="shared" si="306"/>
        <v>1974.1062000000002</v>
      </c>
      <c r="AF352" s="24" t="e">
        <f t="shared" si="307"/>
        <v>#REF!</v>
      </c>
      <c r="AG352" s="24"/>
      <c r="AH352" s="61" t="e">
        <f t="shared" si="280"/>
        <v>#REF!</v>
      </c>
      <c r="AI352" s="61" t="e">
        <f t="shared" si="281"/>
        <v>#REF!</v>
      </c>
      <c r="AJ352" s="20">
        <v>0.05</v>
      </c>
      <c r="AK352" s="20">
        <f t="shared" si="308"/>
        <v>299.10700000000003</v>
      </c>
      <c r="AL352" s="24">
        <v>0</v>
      </c>
      <c r="AM352" s="20"/>
      <c r="AN352" s="61">
        <f t="shared" si="282"/>
        <v>299.10700000000003</v>
      </c>
      <c r="AO352" s="61" t="str">
        <f t="shared" si="283"/>
        <v>0</v>
      </c>
      <c r="AP352" s="20">
        <v>0.02</v>
      </c>
      <c r="AQ352" s="20">
        <f t="shared" si="309"/>
        <v>119.64280000000001</v>
      </c>
      <c r="AR352" s="20"/>
      <c r="AS352" s="20"/>
      <c r="AT352" s="61">
        <f t="shared" si="284"/>
        <v>119.64280000000001</v>
      </c>
      <c r="AU352" s="61" t="str">
        <f t="shared" si="285"/>
        <v>0</v>
      </c>
      <c r="AV352" s="20">
        <v>0.01</v>
      </c>
      <c r="AW352" s="20">
        <f t="shared" si="310"/>
        <v>59.821400000000004</v>
      </c>
      <c r="AX352" s="24" t="e">
        <f t="shared" si="311"/>
        <v>#REF!</v>
      </c>
      <c r="AY352" s="24"/>
      <c r="AZ352" s="61" t="e">
        <f t="shared" si="312"/>
        <v>#REF!</v>
      </c>
      <c r="BA352" s="61" t="e">
        <f t="shared" si="313"/>
        <v>#REF!</v>
      </c>
      <c r="BB352" s="20">
        <v>0.26</v>
      </c>
      <c r="BC352" s="20">
        <f t="shared" si="314"/>
        <v>1555.3564000000001</v>
      </c>
      <c r="BD352" s="20">
        <v>1263.3599999999999</v>
      </c>
      <c r="BE352" s="20"/>
      <c r="BF352" s="61">
        <f t="shared" si="286"/>
        <v>291.99640000000022</v>
      </c>
      <c r="BG352" s="61" t="str">
        <f t="shared" si="287"/>
        <v>0</v>
      </c>
      <c r="BH352" s="20">
        <v>0.12</v>
      </c>
      <c r="BI352" s="20">
        <f t="shared" si="315"/>
        <v>691.16039999999998</v>
      </c>
      <c r="BJ352" s="20">
        <v>1380.9599999999998</v>
      </c>
      <c r="BK352" s="20"/>
      <c r="BL352" s="61" t="str">
        <f t="shared" si="316"/>
        <v>0</v>
      </c>
      <c r="BM352" s="61">
        <f t="shared" si="317"/>
        <v>-689.79959999999983</v>
      </c>
      <c r="BN352" s="20">
        <v>0.75</v>
      </c>
      <c r="BO352" s="20">
        <f t="shared" si="318"/>
        <v>4486.6050000000005</v>
      </c>
      <c r="BP352" s="20">
        <f t="shared" si="290"/>
        <v>-397.80319999999961</v>
      </c>
      <c r="BQ352" s="20">
        <f t="shared" si="291"/>
        <v>4088.8018000000011</v>
      </c>
      <c r="BR352" s="20"/>
      <c r="BS352" s="20">
        <f t="shared" si="292"/>
        <v>4088.8018000000011</v>
      </c>
      <c r="BT352" s="61">
        <f t="shared" si="327"/>
        <v>0</v>
      </c>
      <c r="BU352" s="61">
        <f t="shared" si="251"/>
        <v>4088.8018000000011</v>
      </c>
      <c r="BV352" s="61" t="str">
        <f t="shared" si="252"/>
        <v>0</v>
      </c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>
        <v>0.59</v>
      </c>
      <c r="CH352" s="24">
        <f t="shared" si="319"/>
        <v>3398.2053000000001</v>
      </c>
      <c r="CI352" s="24">
        <v>3398.21</v>
      </c>
      <c r="CJ352" s="24">
        <f t="shared" si="323"/>
        <v>-4.6999999999570719E-3</v>
      </c>
      <c r="CK352" s="24">
        <f t="shared" si="324"/>
        <v>4.6999999999570719E-3</v>
      </c>
      <c r="CL352" s="61">
        <f t="shared" si="294"/>
        <v>-4.6999999999570719E-3</v>
      </c>
      <c r="CM352" s="20">
        <v>7.0000000000000007E-2</v>
      </c>
      <c r="CN352" s="24">
        <f t="shared" si="320"/>
        <v>403.17690000000005</v>
      </c>
      <c r="CO352" s="24">
        <v>0</v>
      </c>
      <c r="CP352" s="24">
        <f t="shared" si="325"/>
        <v>403.17690000000005</v>
      </c>
      <c r="CQ352" s="24">
        <f t="shared" si="326"/>
        <v>0</v>
      </c>
      <c r="CR352" s="24">
        <f t="shared" si="321"/>
        <v>2.7399999999999998</v>
      </c>
      <c r="CS352" s="24">
        <v>4.08</v>
      </c>
      <c r="CT352" s="71">
        <f t="shared" si="322"/>
        <v>48.905109489051114</v>
      </c>
    </row>
    <row r="353" spans="1:98" x14ac:dyDescent="0.2">
      <c r="A353" s="14">
        <v>8</v>
      </c>
      <c r="B353" s="15" t="s">
        <v>350</v>
      </c>
      <c r="C353" s="16">
        <v>9</v>
      </c>
      <c r="D353" s="21">
        <v>3609.49</v>
      </c>
      <c r="E353" s="21">
        <v>3387.89</v>
      </c>
      <c r="F353" s="18">
        <v>0.02</v>
      </c>
      <c r="G353" s="18">
        <f t="shared" si="301"/>
        <v>72.189799999999991</v>
      </c>
      <c r="H353" s="18">
        <f t="shared" si="328"/>
        <v>433.13879999999995</v>
      </c>
      <c r="I353" s="18"/>
      <c r="J353" s="61" t="str">
        <f t="shared" si="253"/>
        <v>0</v>
      </c>
      <c r="K353" s="61">
        <f t="shared" si="254"/>
        <v>-360.94899999999996</v>
      </c>
      <c r="L353" s="18">
        <v>0.03</v>
      </c>
      <c r="M353" s="18">
        <f t="shared" si="302"/>
        <v>108.28469999999999</v>
      </c>
      <c r="N353" s="18">
        <v>0.03</v>
      </c>
      <c r="O353" s="18"/>
      <c r="P353" s="61">
        <f t="shared" si="274"/>
        <v>108.25469999999999</v>
      </c>
      <c r="Q353" s="61" t="str">
        <f t="shared" si="275"/>
        <v>0</v>
      </c>
      <c r="R353" s="20">
        <v>0.48</v>
      </c>
      <c r="S353" s="20">
        <f t="shared" si="303"/>
        <v>1732.5551999999998</v>
      </c>
      <c r="T353" s="24" t="e">
        <f t="shared" si="304"/>
        <v>#REF!</v>
      </c>
      <c r="U353" s="24"/>
      <c r="V353" s="61" t="e">
        <f t="shared" si="276"/>
        <v>#REF!</v>
      </c>
      <c r="W353" s="61" t="e">
        <f t="shared" si="277"/>
        <v>#REF!</v>
      </c>
      <c r="X353" s="54">
        <v>0.01</v>
      </c>
      <c r="Y353" s="20">
        <f t="shared" si="305"/>
        <v>36.094899999999996</v>
      </c>
      <c r="Z353" s="20"/>
      <c r="AA353" s="20"/>
      <c r="AB353" s="61">
        <f t="shared" si="278"/>
        <v>36.094899999999996</v>
      </c>
      <c r="AC353" s="61" t="str">
        <f t="shared" si="279"/>
        <v>0</v>
      </c>
      <c r="AD353" s="20">
        <v>0.31</v>
      </c>
      <c r="AE353" s="20">
        <f t="shared" si="306"/>
        <v>1118.9419</v>
      </c>
      <c r="AF353" s="24" t="e">
        <f t="shared" si="307"/>
        <v>#REF!</v>
      </c>
      <c r="AG353" s="24"/>
      <c r="AH353" s="61" t="e">
        <f t="shared" si="280"/>
        <v>#REF!</v>
      </c>
      <c r="AI353" s="61" t="e">
        <f t="shared" si="281"/>
        <v>#REF!</v>
      </c>
      <c r="AJ353" s="20">
        <v>7.0000000000000007E-2</v>
      </c>
      <c r="AK353" s="20">
        <f t="shared" si="308"/>
        <v>252.6643</v>
      </c>
      <c r="AL353" s="24">
        <v>0</v>
      </c>
      <c r="AM353" s="20"/>
      <c r="AN353" s="61">
        <f t="shared" si="282"/>
        <v>252.6643</v>
      </c>
      <c r="AO353" s="61" t="str">
        <f t="shared" si="283"/>
        <v>0</v>
      </c>
      <c r="AP353" s="20">
        <v>0.01</v>
      </c>
      <c r="AQ353" s="20">
        <f t="shared" si="309"/>
        <v>36.094899999999996</v>
      </c>
      <c r="AR353" s="20"/>
      <c r="AS353" s="20"/>
      <c r="AT353" s="61">
        <f t="shared" si="284"/>
        <v>36.094899999999996</v>
      </c>
      <c r="AU353" s="61" t="str">
        <f t="shared" si="285"/>
        <v>0</v>
      </c>
      <c r="AV353" s="20">
        <v>0.02</v>
      </c>
      <c r="AW353" s="20">
        <f t="shared" si="310"/>
        <v>72.189799999999991</v>
      </c>
      <c r="AX353" s="24" t="e">
        <f t="shared" si="311"/>
        <v>#REF!</v>
      </c>
      <c r="AY353" s="24"/>
      <c r="AZ353" s="61" t="e">
        <f t="shared" si="312"/>
        <v>#REF!</v>
      </c>
      <c r="BA353" s="61" t="e">
        <f t="shared" si="313"/>
        <v>#REF!</v>
      </c>
      <c r="BB353" s="20">
        <v>0.18</v>
      </c>
      <c r="BC353" s="20">
        <f t="shared" si="314"/>
        <v>649.70819999999992</v>
      </c>
      <c r="BD353" s="20">
        <v>105.52971488089074</v>
      </c>
      <c r="BE353" s="20"/>
      <c r="BF353" s="61">
        <f t="shared" si="286"/>
        <v>544.17848511910915</v>
      </c>
      <c r="BG353" s="61" t="str">
        <f t="shared" si="287"/>
        <v>0</v>
      </c>
      <c r="BH353" s="20">
        <v>0.18</v>
      </c>
      <c r="BI353" s="20">
        <f t="shared" si="315"/>
        <v>609.8202</v>
      </c>
      <c r="BJ353" s="20">
        <v>113.23826340234746</v>
      </c>
      <c r="BK353" s="20"/>
      <c r="BL353" s="61">
        <f t="shared" si="316"/>
        <v>496.58193659765254</v>
      </c>
      <c r="BM353" s="61" t="str">
        <f t="shared" si="317"/>
        <v>0</v>
      </c>
      <c r="BN353" s="20">
        <v>0.69</v>
      </c>
      <c r="BO353" s="20">
        <f t="shared" si="318"/>
        <v>2490.5480999999995</v>
      </c>
      <c r="BP353" s="20">
        <f t="shared" si="290"/>
        <v>1040.7604217167618</v>
      </c>
      <c r="BQ353" s="20">
        <f t="shared" si="291"/>
        <v>3531.3085217167613</v>
      </c>
      <c r="BR353" s="20"/>
      <c r="BS353" s="20">
        <f t="shared" si="292"/>
        <v>3531.3085217167613</v>
      </c>
      <c r="BT353" s="61">
        <f t="shared" si="327"/>
        <v>34437.855999999992</v>
      </c>
      <c r="BU353" s="61" t="str">
        <f t="shared" si="251"/>
        <v>0</v>
      </c>
      <c r="BV353" s="61">
        <f t="shared" si="252"/>
        <v>-30906.547478283232</v>
      </c>
      <c r="BW353" s="20"/>
      <c r="BX353" s="20"/>
      <c r="BY353" s="20"/>
      <c r="BZ353" s="20">
        <v>13.78</v>
      </c>
      <c r="CA353" s="20">
        <v>374.64</v>
      </c>
      <c r="CB353" s="20"/>
      <c r="CC353" s="20"/>
      <c r="CD353" s="20">
        <f>28374.53*1.2</f>
        <v>34049.435999999994</v>
      </c>
      <c r="CE353" s="20"/>
      <c r="CF353" s="20"/>
      <c r="CG353" s="20">
        <v>0.55000000000000004</v>
      </c>
      <c r="CH353" s="24">
        <f t="shared" si="319"/>
        <v>1863.3395</v>
      </c>
      <c r="CI353" s="24">
        <v>1863.34</v>
      </c>
      <c r="CJ353" s="24">
        <f t="shared" si="323"/>
        <v>-4.9999999987448973E-4</v>
      </c>
      <c r="CK353" s="24">
        <f t="shared" si="324"/>
        <v>4.9999999987448973E-4</v>
      </c>
      <c r="CL353" s="61">
        <f t="shared" si="294"/>
        <v>-4.9999999987448973E-4</v>
      </c>
      <c r="CM353" s="20">
        <v>7.0000000000000007E-2</v>
      </c>
      <c r="CN353" s="24">
        <f t="shared" si="320"/>
        <v>237.15230000000003</v>
      </c>
      <c r="CO353" s="24">
        <v>0</v>
      </c>
      <c r="CP353" s="24">
        <f t="shared" si="325"/>
        <v>237.15230000000003</v>
      </c>
      <c r="CQ353" s="24">
        <f t="shared" si="326"/>
        <v>0</v>
      </c>
      <c r="CR353" s="24">
        <f t="shared" si="321"/>
        <v>2.6199999999999997</v>
      </c>
      <c r="CS353" s="24">
        <v>4.32</v>
      </c>
      <c r="CT353" s="71">
        <f t="shared" si="322"/>
        <v>64.885496183206129</v>
      </c>
    </row>
    <row r="354" spans="1:98" x14ac:dyDescent="0.2">
      <c r="A354" s="14">
        <v>9</v>
      </c>
      <c r="B354" s="15" t="s">
        <v>351</v>
      </c>
      <c r="C354" s="16">
        <v>9</v>
      </c>
      <c r="D354" s="21">
        <v>3937.03</v>
      </c>
      <c r="E354" s="21">
        <v>3516.73</v>
      </c>
      <c r="F354" s="18">
        <v>0.03</v>
      </c>
      <c r="G354" s="18">
        <f t="shared" si="301"/>
        <v>118.1109</v>
      </c>
      <c r="H354" s="18">
        <f t="shared" si="328"/>
        <v>708.66539999999998</v>
      </c>
      <c r="I354" s="18"/>
      <c r="J354" s="61" t="str">
        <f t="shared" si="253"/>
        <v>0</v>
      </c>
      <c r="K354" s="61">
        <f t="shared" si="254"/>
        <v>-590.55449999999996</v>
      </c>
      <c r="L354" s="18">
        <v>0.03</v>
      </c>
      <c r="M354" s="18">
        <f t="shared" si="302"/>
        <v>118.1109</v>
      </c>
      <c r="N354" s="18">
        <v>0.03</v>
      </c>
      <c r="O354" s="18"/>
      <c r="P354" s="61">
        <f t="shared" si="274"/>
        <v>118.0809</v>
      </c>
      <c r="Q354" s="61" t="str">
        <f t="shared" si="275"/>
        <v>0</v>
      </c>
      <c r="R354" s="20">
        <v>0.59</v>
      </c>
      <c r="S354" s="20">
        <f t="shared" si="303"/>
        <v>2322.8476999999998</v>
      </c>
      <c r="T354" s="24" t="e">
        <f t="shared" si="304"/>
        <v>#REF!</v>
      </c>
      <c r="U354" s="24"/>
      <c r="V354" s="61" t="e">
        <f t="shared" si="276"/>
        <v>#REF!</v>
      </c>
      <c r="W354" s="61" t="e">
        <f t="shared" si="277"/>
        <v>#REF!</v>
      </c>
      <c r="X354" s="54">
        <v>0.01</v>
      </c>
      <c r="Y354" s="20">
        <f t="shared" si="305"/>
        <v>39.3703</v>
      </c>
      <c r="Z354" s="20"/>
      <c r="AA354" s="20"/>
      <c r="AB354" s="61">
        <f t="shared" si="278"/>
        <v>39.3703</v>
      </c>
      <c r="AC354" s="61" t="str">
        <f t="shared" si="279"/>
        <v>0</v>
      </c>
      <c r="AD354" s="20">
        <v>0.32</v>
      </c>
      <c r="AE354" s="20">
        <f t="shared" si="306"/>
        <v>1259.8496</v>
      </c>
      <c r="AF354" s="24" t="e">
        <f t="shared" si="307"/>
        <v>#REF!</v>
      </c>
      <c r="AG354" s="24"/>
      <c r="AH354" s="61" t="e">
        <f t="shared" si="280"/>
        <v>#REF!</v>
      </c>
      <c r="AI354" s="61" t="e">
        <f t="shared" si="281"/>
        <v>#REF!</v>
      </c>
      <c r="AJ354" s="20">
        <v>0.05</v>
      </c>
      <c r="AK354" s="20">
        <f t="shared" si="308"/>
        <v>196.85150000000002</v>
      </c>
      <c r="AL354" s="24">
        <v>0</v>
      </c>
      <c r="AM354" s="20"/>
      <c r="AN354" s="61">
        <f t="shared" si="282"/>
        <v>196.85150000000002</v>
      </c>
      <c r="AO354" s="61" t="str">
        <f t="shared" si="283"/>
        <v>0</v>
      </c>
      <c r="AP354" s="20">
        <v>0.01</v>
      </c>
      <c r="AQ354" s="20">
        <f t="shared" si="309"/>
        <v>39.3703</v>
      </c>
      <c r="AR354" s="20"/>
      <c r="AS354" s="20"/>
      <c r="AT354" s="61">
        <f t="shared" si="284"/>
        <v>39.3703</v>
      </c>
      <c r="AU354" s="61" t="str">
        <f t="shared" si="285"/>
        <v>0</v>
      </c>
      <c r="AV354" s="20">
        <v>0.02</v>
      </c>
      <c r="AW354" s="20">
        <f t="shared" si="310"/>
        <v>78.740600000000001</v>
      </c>
      <c r="AX354" s="24" t="e">
        <f t="shared" si="311"/>
        <v>#REF!</v>
      </c>
      <c r="AY354" s="24"/>
      <c r="AZ354" s="61" t="e">
        <f t="shared" si="312"/>
        <v>#REF!</v>
      </c>
      <c r="BA354" s="61" t="e">
        <f t="shared" si="313"/>
        <v>#REF!</v>
      </c>
      <c r="BB354" s="20">
        <v>0.22</v>
      </c>
      <c r="BC354" s="20">
        <f t="shared" si="314"/>
        <v>866.14660000000003</v>
      </c>
      <c r="BD354" s="20">
        <v>1656.48</v>
      </c>
      <c r="BE354" s="20"/>
      <c r="BF354" s="61" t="str">
        <f t="shared" si="286"/>
        <v>0</v>
      </c>
      <c r="BG354" s="61">
        <f t="shared" si="287"/>
        <v>-790.33339999999998</v>
      </c>
      <c r="BH354" s="20">
        <v>0.35</v>
      </c>
      <c r="BI354" s="20">
        <f t="shared" si="315"/>
        <v>1230.8554999999999</v>
      </c>
      <c r="BJ354" s="20">
        <v>1244.8800000000001</v>
      </c>
      <c r="BK354" s="20"/>
      <c r="BL354" s="61" t="str">
        <f t="shared" si="316"/>
        <v>0</v>
      </c>
      <c r="BM354" s="61">
        <f t="shared" si="317"/>
        <v>-14.024500000000216</v>
      </c>
      <c r="BN354" s="20">
        <v>0.56000000000000005</v>
      </c>
      <c r="BO354" s="20">
        <f t="shared" si="318"/>
        <v>2204.7368000000001</v>
      </c>
      <c r="BP354" s="20">
        <f t="shared" si="290"/>
        <v>-804.3579000000002</v>
      </c>
      <c r="BQ354" s="20">
        <f t="shared" si="291"/>
        <v>1400.3788999999999</v>
      </c>
      <c r="BR354" s="20"/>
      <c r="BS354" s="20">
        <f t="shared" si="292"/>
        <v>1400.3788999999999</v>
      </c>
      <c r="BT354" s="61">
        <f t="shared" si="327"/>
        <v>0</v>
      </c>
      <c r="BU354" s="61">
        <f t="shared" si="251"/>
        <v>1400.3788999999999</v>
      </c>
      <c r="BV354" s="61" t="str">
        <f t="shared" si="252"/>
        <v>0</v>
      </c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>
        <v>0.56000000000000005</v>
      </c>
      <c r="CH354" s="24">
        <f t="shared" si="319"/>
        <v>1969.3688000000002</v>
      </c>
      <c r="CI354" s="24">
        <v>1969.37</v>
      </c>
      <c r="CJ354" s="24">
        <f t="shared" si="323"/>
        <v>-1.1999999996987754E-3</v>
      </c>
      <c r="CK354" s="24">
        <f t="shared" si="324"/>
        <v>1.1999999996987754E-3</v>
      </c>
      <c r="CL354" s="61">
        <f t="shared" si="294"/>
        <v>-1.1999999996987754E-3</v>
      </c>
      <c r="CM354" s="20">
        <v>7.0000000000000007E-2</v>
      </c>
      <c r="CN354" s="24">
        <f t="shared" si="320"/>
        <v>246.17110000000002</v>
      </c>
      <c r="CO354" s="24">
        <v>0</v>
      </c>
      <c r="CP354" s="24">
        <f t="shared" si="325"/>
        <v>246.17110000000002</v>
      </c>
      <c r="CQ354" s="24">
        <f t="shared" si="326"/>
        <v>0</v>
      </c>
      <c r="CR354" s="24">
        <f t="shared" si="321"/>
        <v>2.82</v>
      </c>
      <c r="CS354" s="24">
        <v>4.38</v>
      </c>
      <c r="CT354" s="71">
        <f t="shared" si="322"/>
        <v>55.319148936170222</v>
      </c>
    </row>
    <row r="355" spans="1:98" x14ac:dyDescent="0.2">
      <c r="A355" s="14">
        <v>10</v>
      </c>
      <c r="B355" s="15" t="s">
        <v>352</v>
      </c>
      <c r="C355" s="16">
        <v>9</v>
      </c>
      <c r="D355" s="21">
        <v>3991.4</v>
      </c>
      <c r="E355" s="21">
        <v>0</v>
      </c>
      <c r="F355" s="18">
        <v>0.01</v>
      </c>
      <c r="G355" s="18">
        <f t="shared" si="301"/>
        <v>39.914000000000001</v>
      </c>
      <c r="H355" s="18">
        <f t="shared" si="328"/>
        <v>239.48400000000001</v>
      </c>
      <c r="I355" s="18"/>
      <c r="J355" s="61" t="str">
        <f t="shared" si="253"/>
        <v>0</v>
      </c>
      <c r="K355" s="61">
        <f t="shared" si="254"/>
        <v>-199.57</v>
      </c>
      <c r="L355" s="18">
        <v>0.01</v>
      </c>
      <c r="M355" s="18">
        <f t="shared" si="302"/>
        <v>39.914000000000001</v>
      </c>
      <c r="N355" s="18">
        <v>0.03</v>
      </c>
      <c r="O355" s="18"/>
      <c r="P355" s="61">
        <f t="shared" si="274"/>
        <v>39.884</v>
      </c>
      <c r="Q355" s="61" t="str">
        <f t="shared" si="275"/>
        <v>0</v>
      </c>
      <c r="R355" s="20">
        <v>0.69</v>
      </c>
      <c r="S355" s="20">
        <f t="shared" si="303"/>
        <v>2754.0659999999998</v>
      </c>
      <c r="T355" s="24" t="e">
        <f t="shared" si="304"/>
        <v>#REF!</v>
      </c>
      <c r="U355" s="24"/>
      <c r="V355" s="61" t="e">
        <f t="shared" si="276"/>
        <v>#REF!</v>
      </c>
      <c r="W355" s="61" t="e">
        <f t="shared" si="277"/>
        <v>#REF!</v>
      </c>
      <c r="X355" s="54">
        <v>0.01</v>
      </c>
      <c r="Y355" s="20">
        <f t="shared" si="305"/>
        <v>39.914000000000001</v>
      </c>
      <c r="Z355" s="20"/>
      <c r="AA355" s="20"/>
      <c r="AB355" s="61">
        <f t="shared" si="278"/>
        <v>39.914000000000001</v>
      </c>
      <c r="AC355" s="61" t="str">
        <f t="shared" si="279"/>
        <v>0</v>
      </c>
      <c r="AD355" s="20">
        <v>0.31</v>
      </c>
      <c r="AE355" s="20">
        <f t="shared" si="306"/>
        <v>1237.3340000000001</v>
      </c>
      <c r="AF355" s="24" t="e">
        <f t="shared" si="307"/>
        <v>#REF!</v>
      </c>
      <c r="AG355" s="24"/>
      <c r="AH355" s="61" t="e">
        <f t="shared" si="280"/>
        <v>#REF!</v>
      </c>
      <c r="AI355" s="61" t="e">
        <f t="shared" si="281"/>
        <v>#REF!</v>
      </c>
      <c r="AJ355" s="20">
        <v>7.0000000000000007E-2</v>
      </c>
      <c r="AK355" s="20">
        <f t="shared" si="308"/>
        <v>279.39800000000002</v>
      </c>
      <c r="AL355" s="24">
        <v>0</v>
      </c>
      <c r="AM355" s="20"/>
      <c r="AN355" s="61">
        <f t="shared" si="282"/>
        <v>279.39800000000002</v>
      </c>
      <c r="AO355" s="61" t="str">
        <f t="shared" si="283"/>
        <v>0</v>
      </c>
      <c r="AP355" s="20">
        <v>0.02</v>
      </c>
      <c r="AQ355" s="20">
        <f t="shared" si="309"/>
        <v>79.828000000000003</v>
      </c>
      <c r="AR355" s="20"/>
      <c r="AS355" s="20"/>
      <c r="AT355" s="61">
        <f t="shared" si="284"/>
        <v>79.828000000000003</v>
      </c>
      <c r="AU355" s="61" t="str">
        <f t="shared" si="285"/>
        <v>0</v>
      </c>
      <c r="AV355" s="20">
        <v>0.01</v>
      </c>
      <c r="AW355" s="20">
        <f t="shared" si="310"/>
        <v>39.914000000000001</v>
      </c>
      <c r="AX355" s="24" t="e">
        <f t="shared" si="311"/>
        <v>#REF!</v>
      </c>
      <c r="AY355" s="24"/>
      <c r="AZ355" s="61" t="e">
        <f t="shared" si="312"/>
        <v>#REF!</v>
      </c>
      <c r="BA355" s="61" t="e">
        <f t="shared" si="313"/>
        <v>#REF!</v>
      </c>
      <c r="BB355" s="20">
        <v>0.57999999999999996</v>
      </c>
      <c r="BC355" s="20">
        <f t="shared" si="314"/>
        <v>2315.0119999999997</v>
      </c>
      <c r="BD355" s="20">
        <v>75.089074851093983</v>
      </c>
      <c r="BE355" s="20"/>
      <c r="BF355" s="61">
        <f t="shared" si="286"/>
        <v>2239.922925148906</v>
      </c>
      <c r="BG355" s="61" t="str">
        <f t="shared" si="287"/>
        <v>0</v>
      </c>
      <c r="BH355" s="20">
        <v>0</v>
      </c>
      <c r="BI355" s="20">
        <f t="shared" si="315"/>
        <v>0</v>
      </c>
      <c r="BJ355" s="20">
        <v>0</v>
      </c>
      <c r="BK355" s="20"/>
      <c r="BL355" s="61" t="str">
        <f t="shared" si="316"/>
        <v>0</v>
      </c>
      <c r="BM355" s="61" t="str">
        <f t="shared" si="317"/>
        <v>0</v>
      </c>
      <c r="BN355" s="20">
        <v>0.35</v>
      </c>
      <c r="BO355" s="20">
        <f t="shared" si="318"/>
        <v>1396.99</v>
      </c>
      <c r="BP355" s="20">
        <f t="shared" si="290"/>
        <v>2239.922925148906</v>
      </c>
      <c r="BQ355" s="20">
        <f t="shared" si="291"/>
        <v>3636.9129251489057</v>
      </c>
      <c r="BR355" s="20"/>
      <c r="BS355" s="20">
        <f t="shared" si="292"/>
        <v>3636.9129251489057</v>
      </c>
      <c r="BT355" s="61">
        <f t="shared" si="327"/>
        <v>78.430000000000007</v>
      </c>
      <c r="BU355" s="61">
        <f t="shared" si="251"/>
        <v>3558.4829251489059</v>
      </c>
      <c r="BV355" s="61" t="str">
        <f t="shared" si="252"/>
        <v>0</v>
      </c>
      <c r="BW355" s="20"/>
      <c r="BX355" s="20"/>
      <c r="BY355" s="20"/>
      <c r="BZ355" s="20">
        <v>78.430000000000007</v>
      </c>
      <c r="CA355" s="20"/>
      <c r="CB355" s="20"/>
      <c r="CC355" s="20"/>
      <c r="CD355" s="20"/>
      <c r="CE355" s="20"/>
      <c r="CF355" s="20"/>
      <c r="CG355" s="20">
        <v>0</v>
      </c>
      <c r="CH355" s="24">
        <f t="shared" si="319"/>
        <v>0</v>
      </c>
      <c r="CI355" s="24">
        <v>0</v>
      </c>
      <c r="CJ355" s="24">
        <f t="shared" si="323"/>
        <v>0</v>
      </c>
      <c r="CK355" s="24">
        <f t="shared" si="324"/>
        <v>0</v>
      </c>
      <c r="CL355" s="61" t="str">
        <f t="shared" si="294"/>
        <v>0</v>
      </c>
      <c r="CM355" s="20">
        <v>0</v>
      </c>
      <c r="CN355" s="24">
        <f t="shared" si="320"/>
        <v>0</v>
      </c>
      <c r="CO355" s="24">
        <v>0</v>
      </c>
      <c r="CP355" s="24">
        <f t="shared" si="325"/>
        <v>0</v>
      </c>
      <c r="CQ355" s="24">
        <f t="shared" si="326"/>
        <v>0</v>
      </c>
      <c r="CR355" s="24">
        <f t="shared" si="321"/>
        <v>2.06</v>
      </c>
      <c r="CS355" s="24">
        <v>3.87</v>
      </c>
      <c r="CT355" s="71">
        <f t="shared" si="322"/>
        <v>87.864077669902912</v>
      </c>
    </row>
    <row r="356" spans="1:98" ht="13.5" customHeight="1" x14ac:dyDescent="0.2">
      <c r="A356" s="14">
        <v>11</v>
      </c>
      <c r="B356" s="15" t="s">
        <v>353</v>
      </c>
      <c r="C356" s="16">
        <v>9</v>
      </c>
      <c r="D356" s="21">
        <v>13868.86</v>
      </c>
      <c r="E356" s="21">
        <v>12480.27</v>
      </c>
      <c r="F356" s="18">
        <v>0.03</v>
      </c>
      <c r="G356" s="18">
        <f t="shared" si="301"/>
        <v>416.06580000000002</v>
      </c>
      <c r="H356" s="18">
        <f t="shared" si="328"/>
        <v>2496.3948</v>
      </c>
      <c r="I356" s="18"/>
      <c r="J356" s="61" t="str">
        <f t="shared" si="253"/>
        <v>0</v>
      </c>
      <c r="K356" s="61">
        <f t="shared" si="254"/>
        <v>-2080.3290000000002</v>
      </c>
      <c r="L356" s="18">
        <v>0.03</v>
      </c>
      <c r="M356" s="18">
        <f t="shared" si="302"/>
        <v>416.06580000000002</v>
      </c>
      <c r="N356" s="18">
        <v>0.01</v>
      </c>
      <c r="O356" s="18"/>
      <c r="P356" s="61">
        <f t="shared" si="274"/>
        <v>416.05580000000003</v>
      </c>
      <c r="Q356" s="61" t="str">
        <f t="shared" si="275"/>
        <v>0</v>
      </c>
      <c r="R356" s="20">
        <v>0.41</v>
      </c>
      <c r="S356" s="20">
        <f t="shared" si="303"/>
        <v>5686.2326000000003</v>
      </c>
      <c r="T356" s="24" t="e">
        <f t="shared" si="304"/>
        <v>#REF!</v>
      </c>
      <c r="U356" s="24"/>
      <c r="V356" s="61" t="e">
        <f t="shared" si="276"/>
        <v>#REF!</v>
      </c>
      <c r="W356" s="61" t="e">
        <f t="shared" si="277"/>
        <v>#REF!</v>
      </c>
      <c r="X356" s="54">
        <v>0.01</v>
      </c>
      <c r="Y356" s="20">
        <f t="shared" si="305"/>
        <v>138.68860000000001</v>
      </c>
      <c r="Z356" s="20"/>
      <c r="AA356" s="20"/>
      <c r="AB356" s="61">
        <f t="shared" si="278"/>
        <v>138.68860000000001</v>
      </c>
      <c r="AC356" s="61" t="str">
        <f t="shared" si="279"/>
        <v>0</v>
      </c>
      <c r="AD356" s="20">
        <v>0.31</v>
      </c>
      <c r="AE356" s="20">
        <f t="shared" si="306"/>
        <v>4299.3465999999999</v>
      </c>
      <c r="AF356" s="24" t="e">
        <f t="shared" si="307"/>
        <v>#REF!</v>
      </c>
      <c r="AG356" s="24"/>
      <c r="AH356" s="61" t="e">
        <f t="shared" si="280"/>
        <v>#REF!</v>
      </c>
      <c r="AI356" s="61" t="e">
        <f t="shared" si="281"/>
        <v>#REF!</v>
      </c>
      <c r="AJ356" s="20">
        <v>0.05</v>
      </c>
      <c r="AK356" s="20">
        <f t="shared" si="308"/>
        <v>693.4430000000001</v>
      </c>
      <c r="AL356" s="24">
        <v>0</v>
      </c>
      <c r="AM356" s="20"/>
      <c r="AN356" s="61">
        <f t="shared" si="282"/>
        <v>693.4430000000001</v>
      </c>
      <c r="AO356" s="61" t="str">
        <f t="shared" si="283"/>
        <v>0</v>
      </c>
      <c r="AP356" s="20">
        <v>0.02</v>
      </c>
      <c r="AQ356" s="20">
        <f t="shared" si="309"/>
        <v>277.37720000000002</v>
      </c>
      <c r="AR356" s="20"/>
      <c r="AS356" s="20"/>
      <c r="AT356" s="61">
        <f t="shared" si="284"/>
        <v>277.37720000000002</v>
      </c>
      <c r="AU356" s="61" t="str">
        <f t="shared" si="285"/>
        <v>0</v>
      </c>
      <c r="AV356" s="20">
        <v>0.01</v>
      </c>
      <c r="AW356" s="20">
        <f t="shared" si="310"/>
        <v>138.68860000000001</v>
      </c>
      <c r="AX356" s="24" t="e">
        <f t="shared" si="311"/>
        <v>#REF!</v>
      </c>
      <c r="AY356" s="24"/>
      <c r="AZ356" s="61" t="e">
        <f t="shared" si="312"/>
        <v>#REF!</v>
      </c>
      <c r="BA356" s="61" t="e">
        <f t="shared" si="313"/>
        <v>#REF!</v>
      </c>
      <c r="BB356" s="20">
        <v>0.21</v>
      </c>
      <c r="BC356" s="20">
        <f t="shared" si="314"/>
        <v>2912.4605999999999</v>
      </c>
      <c r="BD356" s="20">
        <v>361.71092514890591</v>
      </c>
      <c r="BE356" s="20"/>
      <c r="BF356" s="61">
        <f t="shared" si="286"/>
        <v>2550.7496748510939</v>
      </c>
      <c r="BG356" s="61" t="str">
        <f t="shared" si="287"/>
        <v>0</v>
      </c>
      <c r="BH356" s="20">
        <v>0.15</v>
      </c>
      <c r="BI356" s="20">
        <f t="shared" si="315"/>
        <v>1872.0405000000001</v>
      </c>
      <c r="BJ356" s="20">
        <v>1693.44</v>
      </c>
      <c r="BK356" s="20"/>
      <c r="BL356" s="61">
        <f t="shared" si="316"/>
        <v>178.60050000000001</v>
      </c>
      <c r="BM356" s="61" t="str">
        <f t="shared" si="317"/>
        <v>0</v>
      </c>
      <c r="BN356" s="20">
        <v>0.74</v>
      </c>
      <c r="BO356" s="20">
        <f t="shared" si="318"/>
        <v>10262.956400000001</v>
      </c>
      <c r="BP356" s="20">
        <f t="shared" si="290"/>
        <v>2729.3501748510939</v>
      </c>
      <c r="BQ356" s="20">
        <f t="shared" si="291"/>
        <v>12992.306574851094</v>
      </c>
      <c r="BR356" s="20"/>
      <c r="BS356" s="20">
        <f t="shared" si="292"/>
        <v>12992.306574851094</v>
      </c>
      <c r="BT356" s="61">
        <f t="shared" si="327"/>
        <v>1522.85</v>
      </c>
      <c r="BU356" s="61">
        <f t="shared" ref="BU356:BU398" si="329">IF(BS356-BT356&gt;0,BS356-BT356,"0")</f>
        <v>11469.456574851094</v>
      </c>
      <c r="BV356" s="61" t="str">
        <f t="shared" ref="BV356:BV416" si="330">IF(BS356-BT356&lt;0,BS356-BT356,"0")</f>
        <v>0</v>
      </c>
      <c r="BW356" s="20">
        <v>1444.07</v>
      </c>
      <c r="BX356" s="20"/>
      <c r="BY356" s="20"/>
      <c r="BZ356" s="20">
        <v>78.78</v>
      </c>
      <c r="CA356" s="20"/>
      <c r="CB356" s="20"/>
      <c r="CC356" s="20"/>
      <c r="CD356" s="20"/>
      <c r="CE356" s="20"/>
      <c r="CF356" s="20"/>
      <c r="CG356" s="20">
        <v>0.57999999999999996</v>
      </c>
      <c r="CH356" s="24">
        <f t="shared" si="319"/>
        <v>7238.5565999999999</v>
      </c>
      <c r="CI356" s="24">
        <v>7238.56</v>
      </c>
      <c r="CJ356" s="24">
        <f t="shared" si="323"/>
        <v>-3.4000000005107722E-3</v>
      </c>
      <c r="CK356" s="24">
        <f t="shared" si="324"/>
        <v>3.4000000005107722E-3</v>
      </c>
      <c r="CL356" s="61">
        <f t="shared" si="294"/>
        <v>-3.4000000005107722E-3</v>
      </c>
      <c r="CM356" s="20">
        <v>7.0000000000000007E-2</v>
      </c>
      <c r="CN356" s="24">
        <f t="shared" si="320"/>
        <v>873.61890000000017</v>
      </c>
      <c r="CO356" s="24">
        <v>0</v>
      </c>
      <c r="CP356" s="24">
        <f t="shared" si="325"/>
        <v>873.61890000000017</v>
      </c>
      <c r="CQ356" s="24">
        <f t="shared" si="326"/>
        <v>0</v>
      </c>
      <c r="CR356" s="24">
        <f t="shared" si="321"/>
        <v>2.6199999999999997</v>
      </c>
      <c r="CS356" s="24">
        <v>4.07</v>
      </c>
      <c r="CT356" s="71">
        <f t="shared" si="322"/>
        <v>55.343511450381698</v>
      </c>
    </row>
    <row r="357" spans="1:98" x14ac:dyDescent="0.2">
      <c r="A357" s="14">
        <v>12</v>
      </c>
      <c r="B357" s="15" t="s">
        <v>354</v>
      </c>
      <c r="C357" s="16">
        <v>9</v>
      </c>
      <c r="D357" s="21">
        <v>4014.72</v>
      </c>
      <c r="E357" s="21">
        <v>3630.95</v>
      </c>
      <c r="F357" s="18">
        <v>0.03</v>
      </c>
      <c r="G357" s="18">
        <f t="shared" si="301"/>
        <v>120.44159999999999</v>
      </c>
      <c r="H357" s="18">
        <f t="shared" si="328"/>
        <v>722.64959999999996</v>
      </c>
      <c r="I357" s="18"/>
      <c r="J357" s="61" t="str">
        <f t="shared" si="253"/>
        <v>0</v>
      </c>
      <c r="K357" s="61">
        <f t="shared" si="254"/>
        <v>-602.20799999999997</v>
      </c>
      <c r="L357" s="18">
        <v>0.03</v>
      </c>
      <c r="M357" s="18">
        <f t="shared" si="302"/>
        <v>120.44159999999999</v>
      </c>
      <c r="N357" s="18">
        <v>0.01</v>
      </c>
      <c r="O357" s="18"/>
      <c r="P357" s="61">
        <f t="shared" si="274"/>
        <v>120.43159999999999</v>
      </c>
      <c r="Q357" s="61" t="str">
        <f t="shared" si="275"/>
        <v>0</v>
      </c>
      <c r="R357" s="20">
        <v>0.61</v>
      </c>
      <c r="S357" s="20">
        <f t="shared" si="303"/>
        <v>2448.9791999999998</v>
      </c>
      <c r="T357" s="24" t="e">
        <f t="shared" si="304"/>
        <v>#REF!</v>
      </c>
      <c r="U357" s="24"/>
      <c r="V357" s="61" t="e">
        <f t="shared" si="276"/>
        <v>#REF!</v>
      </c>
      <c r="W357" s="61" t="e">
        <f t="shared" si="277"/>
        <v>#REF!</v>
      </c>
      <c r="X357" s="54">
        <v>0.01</v>
      </c>
      <c r="Y357" s="20">
        <f t="shared" si="305"/>
        <v>40.147199999999998</v>
      </c>
      <c r="Z357" s="20"/>
      <c r="AA357" s="20"/>
      <c r="AB357" s="61">
        <f t="shared" si="278"/>
        <v>40.147199999999998</v>
      </c>
      <c r="AC357" s="61" t="str">
        <f t="shared" si="279"/>
        <v>0</v>
      </c>
      <c r="AD357" s="20">
        <v>0.31</v>
      </c>
      <c r="AE357" s="20">
        <f t="shared" si="306"/>
        <v>1244.5631999999998</v>
      </c>
      <c r="AF357" s="24" t="e">
        <f t="shared" si="307"/>
        <v>#REF!</v>
      </c>
      <c r="AG357" s="24"/>
      <c r="AH357" s="61" t="e">
        <f t="shared" si="280"/>
        <v>#REF!</v>
      </c>
      <c r="AI357" s="61" t="e">
        <f t="shared" si="281"/>
        <v>#REF!</v>
      </c>
      <c r="AJ357" s="20">
        <v>0.04</v>
      </c>
      <c r="AK357" s="20">
        <f t="shared" si="308"/>
        <v>160.58879999999999</v>
      </c>
      <c r="AL357" s="24">
        <v>0</v>
      </c>
      <c r="AM357" s="20"/>
      <c r="AN357" s="61">
        <f t="shared" si="282"/>
        <v>160.58879999999999</v>
      </c>
      <c r="AO357" s="61" t="str">
        <f t="shared" si="283"/>
        <v>0</v>
      </c>
      <c r="AP357" s="20">
        <v>0.01</v>
      </c>
      <c r="AQ357" s="20">
        <f t="shared" si="309"/>
        <v>40.147199999999998</v>
      </c>
      <c r="AR357" s="20"/>
      <c r="AS357" s="20"/>
      <c r="AT357" s="61">
        <f t="shared" si="284"/>
        <v>40.147199999999998</v>
      </c>
      <c r="AU357" s="61" t="str">
        <f t="shared" si="285"/>
        <v>0</v>
      </c>
      <c r="AV357" s="20">
        <v>0.02</v>
      </c>
      <c r="AW357" s="20">
        <f t="shared" si="310"/>
        <v>80.294399999999996</v>
      </c>
      <c r="AX357" s="24" t="e">
        <f t="shared" si="311"/>
        <v>#REF!</v>
      </c>
      <c r="AY357" s="24"/>
      <c r="AZ357" s="61" t="e">
        <f t="shared" si="312"/>
        <v>#REF!</v>
      </c>
      <c r="BA357" s="61" t="e">
        <f t="shared" si="313"/>
        <v>#REF!</v>
      </c>
      <c r="BB357" s="20">
        <v>0.12</v>
      </c>
      <c r="BC357" s="20">
        <f t="shared" si="314"/>
        <v>481.76639999999998</v>
      </c>
      <c r="BD357" s="20">
        <v>1021.44</v>
      </c>
      <c r="BE357" s="20"/>
      <c r="BF357" s="61" t="str">
        <f t="shared" si="286"/>
        <v>0</v>
      </c>
      <c r="BG357" s="61">
        <f t="shared" si="287"/>
        <v>-539.67360000000008</v>
      </c>
      <c r="BH357" s="20">
        <v>0.17</v>
      </c>
      <c r="BI357" s="20">
        <f t="shared" si="315"/>
        <v>617.26150000000007</v>
      </c>
      <c r="BJ357" s="20">
        <v>522.4799999999999</v>
      </c>
      <c r="BK357" s="20"/>
      <c r="BL357" s="61">
        <f t="shared" si="316"/>
        <v>94.781500000000165</v>
      </c>
      <c r="BM357" s="61" t="str">
        <f t="shared" si="317"/>
        <v>0</v>
      </c>
      <c r="BN357" s="20">
        <v>0.74</v>
      </c>
      <c r="BO357" s="20">
        <f t="shared" si="318"/>
        <v>2970.8927999999996</v>
      </c>
      <c r="BP357" s="20">
        <f t="shared" si="290"/>
        <v>-444.89209999999991</v>
      </c>
      <c r="BQ357" s="20">
        <f t="shared" si="291"/>
        <v>2526.0006999999996</v>
      </c>
      <c r="BR357" s="20"/>
      <c r="BS357" s="20">
        <f t="shared" si="292"/>
        <v>2526.0006999999996</v>
      </c>
      <c r="BT357" s="61">
        <f t="shared" si="327"/>
        <v>17909.304</v>
      </c>
      <c r="BU357" s="61" t="str">
        <f t="shared" si="329"/>
        <v>0</v>
      </c>
      <c r="BV357" s="61">
        <f t="shared" si="330"/>
        <v>-15383.3033</v>
      </c>
      <c r="BW357" s="20"/>
      <c r="BX357" s="20"/>
      <c r="BY357" s="20"/>
      <c r="BZ357" s="20"/>
      <c r="CA357" s="20"/>
      <c r="CB357" s="20"/>
      <c r="CC357" s="20">
        <f>14924.42*1.2</f>
        <v>17909.304</v>
      </c>
      <c r="CD357" s="20"/>
      <c r="CE357" s="20"/>
      <c r="CF357" s="20"/>
      <c r="CG357" s="20">
        <v>0.61</v>
      </c>
      <c r="CH357" s="24">
        <f t="shared" si="319"/>
        <v>2214.8795</v>
      </c>
      <c r="CI357" s="24">
        <v>2214.88</v>
      </c>
      <c r="CJ357" s="24">
        <f t="shared" si="323"/>
        <v>-5.0000000010186341E-4</v>
      </c>
      <c r="CK357" s="24">
        <f t="shared" si="324"/>
        <v>5.0000000010186341E-4</v>
      </c>
      <c r="CL357" s="61">
        <f t="shared" si="294"/>
        <v>-5.0000000010186341E-4</v>
      </c>
      <c r="CM357" s="20">
        <v>7.0000000000000007E-2</v>
      </c>
      <c r="CN357" s="24">
        <f t="shared" si="320"/>
        <v>254.16650000000001</v>
      </c>
      <c r="CO357" s="24">
        <v>0</v>
      </c>
      <c r="CP357" s="24">
        <f t="shared" si="325"/>
        <v>254.16650000000001</v>
      </c>
      <c r="CQ357" s="24">
        <f t="shared" si="326"/>
        <v>0</v>
      </c>
      <c r="CR357" s="24">
        <f t="shared" si="321"/>
        <v>2.7699999999999996</v>
      </c>
      <c r="CS357" s="24">
        <v>4.0199999999999996</v>
      </c>
      <c r="CT357" s="71">
        <f t="shared" si="322"/>
        <v>45.126353790613706</v>
      </c>
    </row>
    <row r="358" spans="1:98" ht="25.5" x14ac:dyDescent="0.2">
      <c r="A358" s="14">
        <v>13</v>
      </c>
      <c r="B358" s="15" t="s">
        <v>355</v>
      </c>
      <c r="C358" s="16">
        <v>9</v>
      </c>
      <c r="D358" s="21">
        <v>3607.39</v>
      </c>
      <c r="E358" s="21">
        <v>3248.87</v>
      </c>
      <c r="F358" s="18">
        <v>0.03</v>
      </c>
      <c r="G358" s="18">
        <f t="shared" si="301"/>
        <v>108.2217</v>
      </c>
      <c r="H358" s="18">
        <f>G358*6</f>
        <v>649.33019999999999</v>
      </c>
      <c r="I358" s="18"/>
      <c r="J358" s="61" t="str">
        <f t="shared" ref="J358:J412" si="331">IF(G358-H358&gt;0,G358-H358,"0")</f>
        <v>0</v>
      </c>
      <c r="K358" s="61">
        <f t="shared" ref="K358:K412" si="332">IF(G358-H358&lt;0,G358-H358,"0")</f>
        <v>-541.10850000000005</v>
      </c>
      <c r="L358" s="18">
        <v>0.03</v>
      </c>
      <c r="M358" s="18">
        <f t="shared" si="302"/>
        <v>108.2217</v>
      </c>
      <c r="N358" s="18">
        <v>0.03</v>
      </c>
      <c r="O358" s="18"/>
      <c r="P358" s="61">
        <f t="shared" si="274"/>
        <v>108.1917</v>
      </c>
      <c r="Q358" s="61" t="str">
        <f t="shared" si="275"/>
        <v>0</v>
      </c>
      <c r="R358" s="20">
        <v>0.46</v>
      </c>
      <c r="S358" s="20">
        <f t="shared" si="303"/>
        <v>1659.3994</v>
      </c>
      <c r="T358" s="24" t="e">
        <f t="shared" si="304"/>
        <v>#REF!</v>
      </c>
      <c r="U358" s="24"/>
      <c r="V358" s="61" t="e">
        <f t="shared" si="276"/>
        <v>#REF!</v>
      </c>
      <c r="W358" s="61" t="e">
        <f t="shared" si="277"/>
        <v>#REF!</v>
      </c>
      <c r="X358" s="54">
        <v>0.01</v>
      </c>
      <c r="Y358" s="20">
        <f t="shared" si="305"/>
        <v>36.073900000000002</v>
      </c>
      <c r="Z358" s="20"/>
      <c r="AA358" s="20"/>
      <c r="AB358" s="61">
        <f t="shared" si="278"/>
        <v>36.073900000000002</v>
      </c>
      <c r="AC358" s="61" t="str">
        <f t="shared" si="279"/>
        <v>0</v>
      </c>
      <c r="AD358" s="20">
        <v>0.34</v>
      </c>
      <c r="AE358" s="20">
        <f t="shared" si="306"/>
        <v>1226.5126</v>
      </c>
      <c r="AF358" s="24" t="e">
        <f t="shared" si="307"/>
        <v>#REF!</v>
      </c>
      <c r="AG358" s="24"/>
      <c r="AH358" s="61" t="e">
        <f t="shared" si="280"/>
        <v>#REF!</v>
      </c>
      <c r="AI358" s="61" t="e">
        <f t="shared" si="281"/>
        <v>#REF!</v>
      </c>
      <c r="AJ358" s="20">
        <v>0.05</v>
      </c>
      <c r="AK358" s="20">
        <f t="shared" si="308"/>
        <v>180.36950000000002</v>
      </c>
      <c r="AL358" s="24">
        <v>0</v>
      </c>
      <c r="AM358" s="20"/>
      <c r="AN358" s="61">
        <f t="shared" si="282"/>
        <v>180.36950000000002</v>
      </c>
      <c r="AO358" s="61" t="str">
        <f t="shared" si="283"/>
        <v>0</v>
      </c>
      <c r="AP358" s="20">
        <v>0.01</v>
      </c>
      <c r="AQ358" s="20">
        <f t="shared" si="309"/>
        <v>36.073900000000002</v>
      </c>
      <c r="AR358" s="20"/>
      <c r="AS358" s="20"/>
      <c r="AT358" s="61">
        <f t="shared" si="284"/>
        <v>36.073900000000002</v>
      </c>
      <c r="AU358" s="61" t="str">
        <f t="shared" si="285"/>
        <v>0</v>
      </c>
      <c r="AV358" s="20">
        <v>0.02</v>
      </c>
      <c r="AW358" s="20">
        <f t="shared" si="310"/>
        <v>72.147800000000004</v>
      </c>
      <c r="AX358" s="24" t="e">
        <f t="shared" si="311"/>
        <v>#REF!</v>
      </c>
      <c r="AY358" s="24"/>
      <c r="AZ358" s="61" t="e">
        <f t="shared" si="312"/>
        <v>#REF!</v>
      </c>
      <c r="BA358" s="61" t="e">
        <f t="shared" si="313"/>
        <v>#REF!</v>
      </c>
      <c r="BB358" s="20">
        <v>0.08</v>
      </c>
      <c r="BC358" s="20">
        <f t="shared" si="314"/>
        <v>288.59120000000001</v>
      </c>
      <c r="BD358" s="20">
        <v>865.19999999999993</v>
      </c>
      <c r="BE358" s="20"/>
      <c r="BF358" s="61" t="str">
        <f t="shared" si="286"/>
        <v>0</v>
      </c>
      <c r="BG358" s="61">
        <f t="shared" si="287"/>
        <v>-576.60879999999997</v>
      </c>
      <c r="BH358" s="20">
        <v>0.27</v>
      </c>
      <c r="BI358" s="20">
        <f t="shared" si="315"/>
        <v>877.19490000000008</v>
      </c>
      <c r="BJ358" s="20">
        <v>665.28</v>
      </c>
      <c r="BK358" s="20"/>
      <c r="BL358" s="61">
        <f t="shared" si="316"/>
        <v>211.9149000000001</v>
      </c>
      <c r="BM358" s="61" t="str">
        <f t="shared" si="317"/>
        <v>0</v>
      </c>
      <c r="BN358" s="20">
        <v>0.85</v>
      </c>
      <c r="BO358" s="20">
        <f t="shared" si="318"/>
        <v>3066.2814999999996</v>
      </c>
      <c r="BP358" s="20">
        <f t="shared" si="290"/>
        <v>-364.69389999999987</v>
      </c>
      <c r="BQ358" s="20">
        <f t="shared" si="291"/>
        <v>2701.5875999999998</v>
      </c>
      <c r="BR358" s="20"/>
      <c r="BS358" s="20">
        <f t="shared" si="292"/>
        <v>2701.5875999999998</v>
      </c>
      <c r="BT358" s="61">
        <f t="shared" si="327"/>
        <v>0</v>
      </c>
      <c r="BU358" s="61">
        <f t="shared" si="329"/>
        <v>2701.5875999999998</v>
      </c>
      <c r="BV358" s="61" t="str">
        <f t="shared" si="330"/>
        <v>0</v>
      </c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>
        <v>0.64</v>
      </c>
      <c r="CH358" s="24">
        <f t="shared" si="319"/>
        <v>2079.2768000000001</v>
      </c>
      <c r="CI358" s="24">
        <v>2079.2800000000002</v>
      </c>
      <c r="CJ358" s="24">
        <f t="shared" si="323"/>
        <v>-3.200000000106229E-3</v>
      </c>
      <c r="CK358" s="24">
        <f t="shared" si="324"/>
        <v>3.200000000106229E-3</v>
      </c>
      <c r="CL358" s="61">
        <f t="shared" si="294"/>
        <v>-3.200000000106229E-3</v>
      </c>
      <c r="CM358" s="20">
        <v>7.0000000000000007E-2</v>
      </c>
      <c r="CN358" s="24">
        <f t="shared" si="320"/>
        <v>227.42090000000002</v>
      </c>
      <c r="CO358" s="24">
        <v>0</v>
      </c>
      <c r="CP358" s="24">
        <f t="shared" si="325"/>
        <v>227.42090000000002</v>
      </c>
      <c r="CQ358" s="24">
        <f t="shared" si="326"/>
        <v>0</v>
      </c>
      <c r="CR358" s="24">
        <f t="shared" si="321"/>
        <v>2.8600000000000003</v>
      </c>
      <c r="CS358" s="24">
        <v>4.3</v>
      </c>
      <c r="CT358" s="71">
        <f t="shared" si="322"/>
        <v>50.349650349650346</v>
      </c>
    </row>
    <row r="359" spans="1:98" x14ac:dyDescent="0.2">
      <c r="A359" s="14">
        <v>14</v>
      </c>
      <c r="B359" s="15" t="s">
        <v>356</v>
      </c>
      <c r="C359" s="16">
        <v>9</v>
      </c>
      <c r="D359" s="21">
        <v>12987.77</v>
      </c>
      <c r="E359" s="21">
        <v>11458.77</v>
      </c>
      <c r="F359" s="18">
        <v>0.01</v>
      </c>
      <c r="G359" s="18">
        <f t="shared" si="301"/>
        <v>129.8777</v>
      </c>
      <c r="H359" s="18">
        <f t="shared" ref="H359:H365" si="333">G359*6</f>
        <v>779.26620000000003</v>
      </c>
      <c r="I359" s="18"/>
      <c r="J359" s="61" t="str">
        <f t="shared" si="331"/>
        <v>0</v>
      </c>
      <c r="K359" s="61">
        <f t="shared" si="332"/>
        <v>-649.38850000000002</v>
      </c>
      <c r="L359" s="18">
        <v>0.01</v>
      </c>
      <c r="M359" s="18">
        <f t="shared" si="302"/>
        <v>129.8777</v>
      </c>
      <c r="N359" s="18">
        <v>0.02</v>
      </c>
      <c r="O359" s="18"/>
      <c r="P359" s="61">
        <f t="shared" si="274"/>
        <v>129.85769999999999</v>
      </c>
      <c r="Q359" s="61" t="str">
        <f t="shared" si="275"/>
        <v>0</v>
      </c>
      <c r="R359" s="20">
        <v>0.56000000000000005</v>
      </c>
      <c r="S359" s="20">
        <f t="shared" si="303"/>
        <v>7273.1512000000012</v>
      </c>
      <c r="T359" s="24" t="e">
        <f t="shared" si="304"/>
        <v>#REF!</v>
      </c>
      <c r="U359" s="24"/>
      <c r="V359" s="61" t="e">
        <f t="shared" si="276"/>
        <v>#REF!</v>
      </c>
      <c r="W359" s="61" t="e">
        <f t="shared" si="277"/>
        <v>#REF!</v>
      </c>
      <c r="X359" s="54">
        <v>0.01</v>
      </c>
      <c r="Y359" s="20">
        <f t="shared" si="305"/>
        <v>129.8777</v>
      </c>
      <c r="Z359" s="20">
        <f>Y359*6</f>
        <v>779.26620000000003</v>
      </c>
      <c r="AA359" s="20"/>
      <c r="AB359" s="61" t="str">
        <f t="shared" si="278"/>
        <v>0</v>
      </c>
      <c r="AC359" s="61">
        <f t="shared" si="279"/>
        <v>-649.38850000000002</v>
      </c>
      <c r="AD359" s="20">
        <v>0.28999999999999998</v>
      </c>
      <c r="AE359" s="20">
        <f t="shared" si="306"/>
        <v>3766.4532999999997</v>
      </c>
      <c r="AF359" s="24" t="e">
        <f t="shared" si="307"/>
        <v>#REF!</v>
      </c>
      <c r="AG359" s="24"/>
      <c r="AH359" s="61" t="e">
        <f t="shared" si="280"/>
        <v>#REF!</v>
      </c>
      <c r="AI359" s="61" t="e">
        <f t="shared" si="281"/>
        <v>#REF!</v>
      </c>
      <c r="AJ359" s="20">
        <v>0.04</v>
      </c>
      <c r="AK359" s="20">
        <f t="shared" si="308"/>
        <v>519.51080000000002</v>
      </c>
      <c r="AL359" s="24">
        <v>0</v>
      </c>
      <c r="AM359" s="20"/>
      <c r="AN359" s="61">
        <f t="shared" si="282"/>
        <v>519.51080000000002</v>
      </c>
      <c r="AO359" s="61" t="str">
        <f t="shared" si="283"/>
        <v>0</v>
      </c>
      <c r="AP359" s="20">
        <v>0.01</v>
      </c>
      <c r="AQ359" s="20">
        <f t="shared" si="309"/>
        <v>129.8777</v>
      </c>
      <c r="AR359" s="20"/>
      <c r="AS359" s="20"/>
      <c r="AT359" s="61">
        <f t="shared" si="284"/>
        <v>129.8777</v>
      </c>
      <c r="AU359" s="61" t="str">
        <f t="shared" si="285"/>
        <v>0</v>
      </c>
      <c r="AV359" s="20">
        <v>0.01</v>
      </c>
      <c r="AW359" s="20">
        <f t="shared" si="310"/>
        <v>129.8777</v>
      </c>
      <c r="AX359" s="24" t="e">
        <f t="shared" si="311"/>
        <v>#REF!</v>
      </c>
      <c r="AY359" s="24"/>
      <c r="AZ359" s="61" t="e">
        <f t="shared" si="312"/>
        <v>#REF!</v>
      </c>
      <c r="BA359" s="61" t="e">
        <f t="shared" si="313"/>
        <v>#REF!</v>
      </c>
      <c r="BB359" s="20">
        <v>0.27</v>
      </c>
      <c r="BC359" s="20">
        <f t="shared" si="314"/>
        <v>3506.6979000000006</v>
      </c>
      <c r="BD359" s="20">
        <v>6773.76</v>
      </c>
      <c r="BE359" s="20"/>
      <c r="BF359" s="61" t="str">
        <f t="shared" si="286"/>
        <v>0</v>
      </c>
      <c r="BG359" s="61">
        <f t="shared" si="287"/>
        <v>-3267.0620999999996</v>
      </c>
      <c r="BH359" s="20">
        <v>0.36</v>
      </c>
      <c r="BI359" s="20">
        <f t="shared" si="315"/>
        <v>4125.1571999999996</v>
      </c>
      <c r="BJ359" s="20">
        <v>2509.9199999999996</v>
      </c>
      <c r="BK359" s="20"/>
      <c r="BL359" s="61">
        <f t="shared" si="316"/>
        <v>1615.2372</v>
      </c>
      <c r="BM359" s="61" t="str">
        <f t="shared" si="317"/>
        <v>0</v>
      </c>
      <c r="BN359" s="20">
        <v>0.52</v>
      </c>
      <c r="BO359" s="20">
        <f t="shared" si="318"/>
        <v>6753.6404000000002</v>
      </c>
      <c r="BP359" s="20">
        <f t="shared" si="290"/>
        <v>-1651.8248999999996</v>
      </c>
      <c r="BQ359" s="20">
        <f t="shared" si="291"/>
        <v>5101.8155000000006</v>
      </c>
      <c r="BR359" s="20"/>
      <c r="BS359" s="20">
        <f t="shared" si="292"/>
        <v>5101.8155000000006</v>
      </c>
      <c r="BT359" s="61">
        <f t="shared" si="327"/>
        <v>0</v>
      </c>
      <c r="BU359" s="61">
        <f t="shared" si="329"/>
        <v>5101.8155000000006</v>
      </c>
      <c r="BV359" s="61" t="str">
        <f t="shared" si="330"/>
        <v>0</v>
      </c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>
        <v>0.61</v>
      </c>
      <c r="CH359" s="24">
        <f t="shared" si="319"/>
        <v>6989.8496999999998</v>
      </c>
      <c r="CI359" s="24">
        <v>6989.85</v>
      </c>
      <c r="CJ359" s="24">
        <f t="shared" si="323"/>
        <v>-3.0000000060681487E-4</v>
      </c>
      <c r="CK359" s="24">
        <f t="shared" si="324"/>
        <v>3.0000000060681487E-4</v>
      </c>
      <c r="CL359" s="61">
        <f t="shared" si="294"/>
        <v>-3.0000000060681487E-4</v>
      </c>
      <c r="CM359" s="20">
        <v>7.0000000000000007E-2</v>
      </c>
      <c r="CN359" s="24">
        <f t="shared" si="320"/>
        <v>802.11390000000006</v>
      </c>
      <c r="CO359" s="24">
        <v>802.11</v>
      </c>
      <c r="CP359" s="24">
        <f t="shared" si="325"/>
        <v>3.9000000000442014E-3</v>
      </c>
      <c r="CQ359" s="24">
        <f t="shared" si="326"/>
        <v>0</v>
      </c>
      <c r="CR359" s="24">
        <f t="shared" si="321"/>
        <v>2.77</v>
      </c>
      <c r="CS359" s="24">
        <v>4.57</v>
      </c>
      <c r="CT359" s="71">
        <f t="shared" si="322"/>
        <v>64.981949458483768</v>
      </c>
    </row>
    <row r="360" spans="1:98" x14ac:dyDescent="0.2">
      <c r="A360" s="14">
        <v>15</v>
      </c>
      <c r="B360" s="15" t="s">
        <v>357</v>
      </c>
      <c r="C360" s="16">
        <v>9</v>
      </c>
      <c r="D360" s="63">
        <v>11201.55</v>
      </c>
      <c r="E360" s="63">
        <v>9966.41</v>
      </c>
      <c r="F360" s="18">
        <v>0.01</v>
      </c>
      <c r="G360" s="18">
        <f t="shared" si="301"/>
        <v>112.01549999999999</v>
      </c>
      <c r="H360" s="18">
        <f t="shared" si="333"/>
        <v>672.09299999999996</v>
      </c>
      <c r="I360" s="18"/>
      <c r="J360" s="61" t="str">
        <f t="shared" si="331"/>
        <v>0</v>
      </c>
      <c r="K360" s="61">
        <f t="shared" si="332"/>
        <v>-560.07749999999999</v>
      </c>
      <c r="L360" s="18">
        <v>0.01</v>
      </c>
      <c r="M360" s="18">
        <f t="shared" si="302"/>
        <v>112.01549999999999</v>
      </c>
      <c r="N360" s="18">
        <v>0.02</v>
      </c>
      <c r="O360" s="18"/>
      <c r="P360" s="61">
        <f t="shared" si="274"/>
        <v>111.99549999999999</v>
      </c>
      <c r="Q360" s="61" t="str">
        <f t="shared" si="275"/>
        <v>0</v>
      </c>
      <c r="R360" s="20">
        <v>0.47</v>
      </c>
      <c r="S360" s="20">
        <f t="shared" si="303"/>
        <v>5264.7284999999993</v>
      </c>
      <c r="T360" s="24" t="e">
        <f t="shared" si="304"/>
        <v>#REF!</v>
      </c>
      <c r="U360" s="24"/>
      <c r="V360" s="61" t="e">
        <f t="shared" si="276"/>
        <v>#REF!</v>
      </c>
      <c r="W360" s="61" t="e">
        <f t="shared" si="277"/>
        <v>#REF!</v>
      </c>
      <c r="X360" s="54">
        <v>0.01</v>
      </c>
      <c r="Y360" s="20">
        <f t="shared" si="305"/>
        <v>112.01549999999999</v>
      </c>
      <c r="Z360" s="20">
        <f>Y360*6</f>
        <v>672.09299999999996</v>
      </c>
      <c r="AA360" s="20"/>
      <c r="AB360" s="61" t="str">
        <f t="shared" si="278"/>
        <v>0</v>
      </c>
      <c r="AC360" s="61">
        <f t="shared" si="279"/>
        <v>-560.07749999999999</v>
      </c>
      <c r="AD360" s="20">
        <v>0.22</v>
      </c>
      <c r="AE360" s="20">
        <f t="shared" si="306"/>
        <v>2464.3409999999999</v>
      </c>
      <c r="AF360" s="24" t="e">
        <f t="shared" si="307"/>
        <v>#REF!</v>
      </c>
      <c r="AG360" s="24"/>
      <c r="AH360" s="61" t="e">
        <f t="shared" si="280"/>
        <v>#REF!</v>
      </c>
      <c r="AI360" s="61" t="e">
        <f t="shared" si="281"/>
        <v>#REF!</v>
      </c>
      <c r="AJ360" s="20">
        <v>0.03</v>
      </c>
      <c r="AK360" s="20">
        <f t="shared" si="308"/>
        <v>336.04649999999998</v>
      </c>
      <c r="AL360" s="24">
        <v>0</v>
      </c>
      <c r="AM360" s="20"/>
      <c r="AN360" s="61">
        <f t="shared" si="282"/>
        <v>336.04649999999998</v>
      </c>
      <c r="AO360" s="61" t="str">
        <f t="shared" si="283"/>
        <v>0</v>
      </c>
      <c r="AP360" s="20">
        <v>0.01</v>
      </c>
      <c r="AQ360" s="20">
        <f t="shared" si="309"/>
        <v>112.01549999999999</v>
      </c>
      <c r="AR360" s="20"/>
      <c r="AS360" s="20"/>
      <c r="AT360" s="61">
        <f t="shared" si="284"/>
        <v>112.01549999999999</v>
      </c>
      <c r="AU360" s="61" t="str">
        <f t="shared" si="285"/>
        <v>0</v>
      </c>
      <c r="AV360" s="20">
        <v>0.01</v>
      </c>
      <c r="AW360" s="20">
        <f t="shared" si="310"/>
        <v>112.01549999999999</v>
      </c>
      <c r="AX360" s="24" t="e">
        <f t="shared" si="311"/>
        <v>#REF!</v>
      </c>
      <c r="AY360" s="24"/>
      <c r="AZ360" s="61" t="e">
        <f t="shared" si="312"/>
        <v>#REF!</v>
      </c>
      <c r="BA360" s="61" t="e">
        <f t="shared" si="313"/>
        <v>#REF!</v>
      </c>
      <c r="BB360" s="20">
        <v>0.13</v>
      </c>
      <c r="BC360" s="20">
        <f t="shared" si="314"/>
        <v>1456.2014999999999</v>
      </c>
      <c r="BD360" s="20">
        <v>3134.88</v>
      </c>
      <c r="BE360" s="20"/>
      <c r="BF360" s="61" t="str">
        <f t="shared" si="286"/>
        <v>0</v>
      </c>
      <c r="BG360" s="61">
        <f t="shared" si="287"/>
        <v>-1678.6785000000002</v>
      </c>
      <c r="BH360" s="20">
        <v>0.23</v>
      </c>
      <c r="BI360" s="20">
        <f t="shared" si="315"/>
        <v>2292.2743</v>
      </c>
      <c r="BJ360" s="20">
        <v>1276.8</v>
      </c>
      <c r="BK360" s="20"/>
      <c r="BL360" s="61">
        <f t="shared" si="316"/>
        <v>1015.4743000000001</v>
      </c>
      <c r="BM360" s="61" t="str">
        <f t="shared" si="317"/>
        <v>0</v>
      </c>
      <c r="BN360" s="20">
        <v>0.92</v>
      </c>
      <c r="BO360" s="20">
        <f t="shared" si="318"/>
        <v>10305.425999999999</v>
      </c>
      <c r="BP360" s="20">
        <f t="shared" si="290"/>
        <v>-663.20420000000013</v>
      </c>
      <c r="BQ360" s="20">
        <f t="shared" si="291"/>
        <v>9642.2217999999993</v>
      </c>
      <c r="BR360" s="20"/>
      <c r="BS360" s="20">
        <f t="shared" si="292"/>
        <v>9642.2217999999993</v>
      </c>
      <c r="BT360" s="61">
        <f t="shared" si="327"/>
        <v>38919.142</v>
      </c>
      <c r="BU360" s="61" t="str">
        <f t="shared" si="329"/>
        <v>0</v>
      </c>
      <c r="BV360" s="61">
        <f t="shared" si="330"/>
        <v>-29276.9202</v>
      </c>
      <c r="BW360" s="20">
        <v>1098.8399999999999</v>
      </c>
      <c r="BX360" s="20"/>
      <c r="BY360" s="20"/>
      <c r="BZ360" s="20"/>
      <c r="CA360" s="20">
        <v>1396.27</v>
      </c>
      <c r="CB360" s="20">
        <f>30353.36*1.2</f>
        <v>36424.031999999999</v>
      </c>
      <c r="CC360" s="20"/>
      <c r="CD360" s="20"/>
      <c r="CE360" s="20"/>
      <c r="CF360" s="20"/>
      <c r="CG360" s="20">
        <v>0.6</v>
      </c>
      <c r="CH360" s="24">
        <f t="shared" si="319"/>
        <v>5979.8459999999995</v>
      </c>
      <c r="CI360" s="24">
        <v>5979.85</v>
      </c>
      <c r="CJ360" s="24">
        <f t="shared" si="323"/>
        <v>-4.0000000008149073E-3</v>
      </c>
      <c r="CK360" s="24">
        <f t="shared" si="324"/>
        <v>4.0000000008149073E-3</v>
      </c>
      <c r="CL360" s="61">
        <f t="shared" si="294"/>
        <v>-4.0000000008149073E-3</v>
      </c>
      <c r="CM360" s="20">
        <v>7.0000000000000007E-2</v>
      </c>
      <c r="CN360" s="24">
        <f t="shared" si="320"/>
        <v>697.64870000000008</v>
      </c>
      <c r="CO360" s="24">
        <v>0</v>
      </c>
      <c r="CP360" s="24">
        <f t="shared" si="325"/>
        <v>697.64870000000008</v>
      </c>
      <c r="CQ360" s="24">
        <f t="shared" si="326"/>
        <v>0</v>
      </c>
      <c r="CR360" s="24">
        <f t="shared" si="321"/>
        <v>2.72</v>
      </c>
      <c r="CS360" s="24">
        <v>4.24</v>
      </c>
      <c r="CT360" s="71">
        <f t="shared" si="322"/>
        <v>55.882352941176464</v>
      </c>
    </row>
    <row r="361" spans="1:98" x14ac:dyDescent="0.2">
      <c r="A361" s="14">
        <v>16</v>
      </c>
      <c r="B361" s="15" t="s">
        <v>358</v>
      </c>
      <c r="C361" s="16">
        <v>9</v>
      </c>
      <c r="D361" s="21">
        <v>13223.36</v>
      </c>
      <c r="E361" s="21">
        <v>12045.87</v>
      </c>
      <c r="F361" s="18">
        <v>0.03</v>
      </c>
      <c r="G361" s="18">
        <f t="shared" si="301"/>
        <v>396.70080000000002</v>
      </c>
      <c r="H361" s="18">
        <f t="shared" si="333"/>
        <v>2380.2048</v>
      </c>
      <c r="I361" s="18"/>
      <c r="J361" s="61" t="str">
        <f t="shared" si="331"/>
        <v>0</v>
      </c>
      <c r="K361" s="61">
        <f t="shared" si="332"/>
        <v>-1983.5039999999999</v>
      </c>
      <c r="L361" s="18">
        <v>0.03</v>
      </c>
      <c r="M361" s="18">
        <f t="shared" si="302"/>
        <v>396.70080000000002</v>
      </c>
      <c r="N361" s="18">
        <v>0.02</v>
      </c>
      <c r="O361" s="18"/>
      <c r="P361" s="61">
        <f t="shared" si="274"/>
        <v>396.68080000000003</v>
      </c>
      <c r="Q361" s="61" t="str">
        <f t="shared" si="275"/>
        <v>0</v>
      </c>
      <c r="R361" s="20">
        <v>0.73</v>
      </c>
      <c r="S361" s="20">
        <f t="shared" si="303"/>
        <v>9653.0527999999995</v>
      </c>
      <c r="T361" s="24" t="e">
        <f t="shared" si="304"/>
        <v>#REF!</v>
      </c>
      <c r="U361" s="24"/>
      <c r="V361" s="61" t="e">
        <f t="shared" si="276"/>
        <v>#REF!</v>
      </c>
      <c r="W361" s="61" t="e">
        <f t="shared" si="277"/>
        <v>#REF!</v>
      </c>
      <c r="X361" s="54">
        <v>0.01</v>
      </c>
      <c r="Y361" s="20">
        <f t="shared" si="305"/>
        <v>132.2336</v>
      </c>
      <c r="Z361" s="20">
        <f t="shared" ref="Z361:Z363" si="334">Y361*6</f>
        <v>793.40159999999992</v>
      </c>
      <c r="AA361" s="20"/>
      <c r="AB361" s="61" t="str">
        <f t="shared" si="278"/>
        <v>0</v>
      </c>
      <c r="AC361" s="61">
        <f t="shared" si="279"/>
        <v>-661.16799999999989</v>
      </c>
      <c r="AD361" s="20">
        <v>0.28000000000000003</v>
      </c>
      <c r="AE361" s="20">
        <f t="shared" si="306"/>
        <v>3702.5408000000007</v>
      </c>
      <c r="AF361" s="24" t="e">
        <f t="shared" si="307"/>
        <v>#REF!</v>
      </c>
      <c r="AG361" s="24"/>
      <c r="AH361" s="61" t="e">
        <f t="shared" si="280"/>
        <v>#REF!</v>
      </c>
      <c r="AI361" s="61" t="e">
        <f t="shared" si="281"/>
        <v>#REF!</v>
      </c>
      <c r="AJ361" s="20">
        <v>0.04</v>
      </c>
      <c r="AK361" s="20">
        <f t="shared" si="308"/>
        <v>528.93439999999998</v>
      </c>
      <c r="AL361" s="24">
        <v>0</v>
      </c>
      <c r="AM361" s="20"/>
      <c r="AN361" s="61">
        <f t="shared" si="282"/>
        <v>528.93439999999998</v>
      </c>
      <c r="AO361" s="61" t="str">
        <f t="shared" si="283"/>
        <v>0</v>
      </c>
      <c r="AP361" s="20">
        <v>0.01</v>
      </c>
      <c r="AQ361" s="20">
        <f t="shared" si="309"/>
        <v>132.2336</v>
      </c>
      <c r="AR361" s="20"/>
      <c r="AS361" s="20"/>
      <c r="AT361" s="61">
        <f t="shared" si="284"/>
        <v>132.2336</v>
      </c>
      <c r="AU361" s="61" t="str">
        <f t="shared" si="285"/>
        <v>0</v>
      </c>
      <c r="AV361" s="20">
        <v>0.01</v>
      </c>
      <c r="AW361" s="20">
        <f t="shared" si="310"/>
        <v>132.2336</v>
      </c>
      <c r="AX361" s="24" t="e">
        <f t="shared" si="311"/>
        <v>#REF!</v>
      </c>
      <c r="AY361" s="24"/>
      <c r="AZ361" s="61" t="e">
        <f t="shared" si="312"/>
        <v>#REF!</v>
      </c>
      <c r="BA361" s="61" t="e">
        <f t="shared" si="313"/>
        <v>#REF!</v>
      </c>
      <c r="BB361" s="20">
        <v>0.09</v>
      </c>
      <c r="BC361" s="20">
        <f t="shared" si="314"/>
        <v>1190.1024</v>
      </c>
      <c r="BD361" s="20">
        <v>2122.6281311398589</v>
      </c>
      <c r="BE361" s="20"/>
      <c r="BF361" s="61" t="str">
        <f t="shared" si="286"/>
        <v>0</v>
      </c>
      <c r="BG361" s="61">
        <f t="shared" si="287"/>
        <v>-932.52573113985886</v>
      </c>
      <c r="BH361" s="20">
        <v>0.16</v>
      </c>
      <c r="BI361" s="20">
        <f t="shared" si="315"/>
        <v>1927.3392000000001</v>
      </c>
      <c r="BJ361" s="20">
        <v>2018.0202644006024</v>
      </c>
      <c r="BK361" s="20"/>
      <c r="BL361" s="61" t="str">
        <f t="shared" si="316"/>
        <v>0</v>
      </c>
      <c r="BM361" s="61">
        <f t="shared" si="317"/>
        <v>-90.681064400602281</v>
      </c>
      <c r="BN361" s="20">
        <v>0.85</v>
      </c>
      <c r="BO361" s="20">
        <f t="shared" si="318"/>
        <v>11239.856</v>
      </c>
      <c r="BP361" s="20">
        <f t="shared" si="290"/>
        <v>-1023.2067955404611</v>
      </c>
      <c r="BQ361" s="20">
        <f t="shared" si="291"/>
        <v>10216.649204459538</v>
      </c>
      <c r="BR361" s="20"/>
      <c r="BS361" s="20">
        <f t="shared" si="292"/>
        <v>10216.649204459538</v>
      </c>
      <c r="BT361" s="61">
        <f t="shared" si="327"/>
        <v>92.56</v>
      </c>
      <c r="BU361" s="61">
        <f t="shared" si="329"/>
        <v>10124.089204459538</v>
      </c>
      <c r="BV361" s="61" t="str">
        <f t="shared" si="330"/>
        <v>0</v>
      </c>
      <c r="BW361" s="20"/>
      <c r="BX361" s="20"/>
      <c r="BY361" s="20"/>
      <c r="BZ361" s="20">
        <v>92.56</v>
      </c>
      <c r="CA361" s="20"/>
      <c r="CB361" s="20"/>
      <c r="CC361" s="20"/>
      <c r="CD361" s="20"/>
      <c r="CE361" s="20"/>
      <c r="CF361" s="20"/>
      <c r="CG361" s="20">
        <v>0.57999999999999996</v>
      </c>
      <c r="CH361" s="24">
        <f t="shared" si="319"/>
        <v>6986.6045999999997</v>
      </c>
      <c r="CI361" s="24">
        <v>6900.2</v>
      </c>
      <c r="CJ361" s="24">
        <f t="shared" si="323"/>
        <v>86.404599999999846</v>
      </c>
      <c r="CK361" s="24">
        <f t="shared" si="324"/>
        <v>0</v>
      </c>
      <c r="CL361" s="61" t="str">
        <f t="shared" si="294"/>
        <v>0</v>
      </c>
      <c r="CM361" s="20">
        <v>7.0000000000000007E-2</v>
      </c>
      <c r="CN361" s="24">
        <f t="shared" si="320"/>
        <v>843.21090000000015</v>
      </c>
      <c r="CO361" s="24">
        <f>303.09*1.2</f>
        <v>363.70799999999997</v>
      </c>
      <c r="CP361" s="24">
        <f t="shared" si="325"/>
        <v>479.50290000000018</v>
      </c>
      <c r="CQ361" s="24">
        <f t="shared" si="326"/>
        <v>0</v>
      </c>
      <c r="CR361" s="24">
        <f t="shared" si="321"/>
        <v>2.89</v>
      </c>
      <c r="CS361" s="24">
        <v>4.03</v>
      </c>
      <c r="CT361" s="71">
        <f t="shared" si="322"/>
        <v>39.446366782006919</v>
      </c>
    </row>
    <row r="362" spans="1:98" x14ac:dyDescent="0.2">
      <c r="A362" s="14">
        <v>17</v>
      </c>
      <c r="B362" s="15" t="s">
        <v>359</v>
      </c>
      <c r="C362" s="16">
        <v>9</v>
      </c>
      <c r="D362" s="21">
        <v>15457.88</v>
      </c>
      <c r="E362" s="21">
        <v>14163.45</v>
      </c>
      <c r="F362" s="18">
        <v>0.02</v>
      </c>
      <c r="G362" s="18">
        <f t="shared" si="301"/>
        <v>309.1576</v>
      </c>
      <c r="H362" s="18">
        <f t="shared" si="333"/>
        <v>1854.9456</v>
      </c>
      <c r="I362" s="18"/>
      <c r="J362" s="61" t="str">
        <f t="shared" si="331"/>
        <v>0</v>
      </c>
      <c r="K362" s="61">
        <f t="shared" si="332"/>
        <v>-1545.788</v>
      </c>
      <c r="L362" s="18">
        <v>0.02</v>
      </c>
      <c r="M362" s="18">
        <f t="shared" si="302"/>
        <v>309.1576</v>
      </c>
      <c r="N362" s="18">
        <v>0.02</v>
      </c>
      <c r="O362" s="18"/>
      <c r="P362" s="61">
        <f t="shared" si="274"/>
        <v>309.13760000000002</v>
      </c>
      <c r="Q362" s="61" t="str">
        <f t="shared" si="275"/>
        <v>0</v>
      </c>
      <c r="R362" s="20">
        <v>0.51</v>
      </c>
      <c r="S362" s="20">
        <f t="shared" si="303"/>
        <v>7883.5187999999998</v>
      </c>
      <c r="T362" s="24" t="e">
        <f t="shared" si="304"/>
        <v>#REF!</v>
      </c>
      <c r="U362" s="24"/>
      <c r="V362" s="61" t="e">
        <f t="shared" si="276"/>
        <v>#REF!</v>
      </c>
      <c r="W362" s="61" t="e">
        <f t="shared" si="277"/>
        <v>#REF!</v>
      </c>
      <c r="X362" s="54">
        <v>0.01</v>
      </c>
      <c r="Y362" s="20">
        <f t="shared" si="305"/>
        <v>154.5788</v>
      </c>
      <c r="Z362" s="20">
        <f t="shared" si="334"/>
        <v>927.47280000000001</v>
      </c>
      <c r="AA362" s="20"/>
      <c r="AB362" s="61" t="str">
        <f t="shared" si="278"/>
        <v>0</v>
      </c>
      <c r="AC362" s="61">
        <f t="shared" si="279"/>
        <v>-772.89400000000001</v>
      </c>
      <c r="AD362" s="20">
        <v>0.28000000000000003</v>
      </c>
      <c r="AE362" s="20">
        <f t="shared" si="306"/>
        <v>4328.2064</v>
      </c>
      <c r="AF362" s="24" t="e">
        <f t="shared" si="307"/>
        <v>#REF!</v>
      </c>
      <c r="AG362" s="24"/>
      <c r="AH362" s="61" t="e">
        <f t="shared" si="280"/>
        <v>#REF!</v>
      </c>
      <c r="AI362" s="61" t="e">
        <f t="shared" si="281"/>
        <v>#REF!</v>
      </c>
      <c r="AJ362" s="20">
        <v>0.05</v>
      </c>
      <c r="AK362" s="20">
        <f t="shared" si="308"/>
        <v>772.89400000000001</v>
      </c>
      <c r="AL362" s="24">
        <v>0</v>
      </c>
      <c r="AM362" s="20"/>
      <c r="AN362" s="61">
        <f t="shared" si="282"/>
        <v>772.89400000000001</v>
      </c>
      <c r="AO362" s="61" t="str">
        <f t="shared" si="283"/>
        <v>0</v>
      </c>
      <c r="AP362" s="20">
        <v>0.01</v>
      </c>
      <c r="AQ362" s="20">
        <f t="shared" si="309"/>
        <v>154.5788</v>
      </c>
      <c r="AR362" s="20"/>
      <c r="AS362" s="20"/>
      <c r="AT362" s="61">
        <f t="shared" si="284"/>
        <v>154.5788</v>
      </c>
      <c r="AU362" s="61" t="str">
        <f t="shared" si="285"/>
        <v>0</v>
      </c>
      <c r="AV362" s="20">
        <v>0.01</v>
      </c>
      <c r="AW362" s="20">
        <f t="shared" si="310"/>
        <v>154.5788</v>
      </c>
      <c r="AX362" s="24" t="e">
        <f t="shared" si="311"/>
        <v>#REF!</v>
      </c>
      <c r="AY362" s="24"/>
      <c r="AZ362" s="61" t="e">
        <f t="shared" si="312"/>
        <v>#REF!</v>
      </c>
      <c r="BA362" s="61" t="e">
        <f t="shared" si="313"/>
        <v>#REF!</v>
      </c>
      <c r="BB362" s="20">
        <v>0.08</v>
      </c>
      <c r="BC362" s="20">
        <f t="shared" si="314"/>
        <v>1236.6304</v>
      </c>
      <c r="BD362" s="20">
        <v>3787.6118688601409</v>
      </c>
      <c r="BE362" s="20"/>
      <c r="BF362" s="61" t="str">
        <f t="shared" si="286"/>
        <v>0</v>
      </c>
      <c r="BG362" s="61">
        <f t="shared" si="287"/>
        <v>-2550.9814688601409</v>
      </c>
      <c r="BH362" s="20">
        <v>0.13</v>
      </c>
      <c r="BI362" s="20">
        <f t="shared" si="315"/>
        <v>1841.2485000000001</v>
      </c>
      <c r="BJ362" s="20">
        <v>2587.8677355993973</v>
      </c>
      <c r="BK362" s="20"/>
      <c r="BL362" s="61" t="str">
        <f t="shared" si="316"/>
        <v>0</v>
      </c>
      <c r="BM362" s="61">
        <f t="shared" si="317"/>
        <v>-746.61923559939714</v>
      </c>
      <c r="BN362" s="20">
        <v>1</v>
      </c>
      <c r="BO362" s="20">
        <f t="shared" si="318"/>
        <v>15457.88</v>
      </c>
      <c r="BP362" s="20">
        <f t="shared" si="290"/>
        <v>-3297.6007044595381</v>
      </c>
      <c r="BQ362" s="20">
        <f t="shared" si="291"/>
        <v>12160.279295540462</v>
      </c>
      <c r="BR362" s="20"/>
      <c r="BS362" s="20">
        <f t="shared" si="292"/>
        <v>12160.279295540462</v>
      </c>
      <c r="BT362" s="61">
        <f t="shared" si="327"/>
        <v>6781.3499999999995</v>
      </c>
      <c r="BU362" s="61">
        <f t="shared" si="329"/>
        <v>5378.9292955404626</v>
      </c>
      <c r="BV362" s="61" t="str">
        <f t="shared" si="330"/>
        <v>0</v>
      </c>
      <c r="BW362" s="20">
        <v>5174.33</v>
      </c>
      <c r="BX362" s="20"/>
      <c r="BY362" s="20"/>
      <c r="BZ362" s="20">
        <v>13.78</v>
      </c>
      <c r="CA362" s="20">
        <v>1593.24</v>
      </c>
      <c r="CB362" s="20"/>
      <c r="CC362" s="20"/>
      <c r="CD362" s="20"/>
      <c r="CE362" s="20"/>
      <c r="CF362" s="20"/>
      <c r="CG362" s="20">
        <v>0.56000000000000005</v>
      </c>
      <c r="CH362" s="24">
        <f t="shared" si="319"/>
        <v>7931.5320000000011</v>
      </c>
      <c r="CI362" s="24">
        <v>7931.53</v>
      </c>
      <c r="CJ362" s="24">
        <f t="shared" si="323"/>
        <v>2.0000000013169483E-3</v>
      </c>
      <c r="CK362" s="24">
        <f t="shared" si="324"/>
        <v>0</v>
      </c>
      <c r="CL362" s="61" t="str">
        <f t="shared" si="294"/>
        <v>0</v>
      </c>
      <c r="CM362" s="20">
        <v>7.0000000000000007E-2</v>
      </c>
      <c r="CN362" s="24">
        <f t="shared" si="320"/>
        <v>991.44150000000013</v>
      </c>
      <c r="CO362" s="24">
        <f>531.15*1.2</f>
        <v>637.38</v>
      </c>
      <c r="CP362" s="24">
        <f t="shared" si="325"/>
        <v>354.06150000000014</v>
      </c>
      <c r="CQ362" s="24">
        <f t="shared" si="326"/>
        <v>0</v>
      </c>
      <c r="CR362" s="24">
        <f t="shared" si="321"/>
        <v>2.75</v>
      </c>
      <c r="CS362" s="24">
        <v>3.77</v>
      </c>
      <c r="CT362" s="71">
        <f t="shared" si="322"/>
        <v>37.090909090909093</v>
      </c>
    </row>
    <row r="363" spans="1:98" x14ac:dyDescent="0.2">
      <c r="A363" s="14">
        <v>18</v>
      </c>
      <c r="B363" s="15" t="s">
        <v>360</v>
      </c>
      <c r="C363" s="16">
        <v>9</v>
      </c>
      <c r="D363" s="21">
        <v>6048.59</v>
      </c>
      <c r="E363" s="21">
        <v>5394.53</v>
      </c>
      <c r="F363" s="18">
        <v>0.02</v>
      </c>
      <c r="G363" s="18">
        <f t="shared" si="301"/>
        <v>120.9718</v>
      </c>
      <c r="H363" s="18">
        <f t="shared" si="333"/>
        <v>725.83079999999995</v>
      </c>
      <c r="I363" s="18"/>
      <c r="J363" s="61" t="str">
        <f t="shared" si="331"/>
        <v>0</v>
      </c>
      <c r="K363" s="61">
        <f t="shared" si="332"/>
        <v>-604.85899999999992</v>
      </c>
      <c r="L363" s="18">
        <v>0.02</v>
      </c>
      <c r="M363" s="18">
        <f t="shared" si="302"/>
        <v>120.9718</v>
      </c>
      <c r="N363" s="18">
        <v>0.01</v>
      </c>
      <c r="O363" s="18"/>
      <c r="P363" s="61">
        <f t="shared" si="274"/>
        <v>120.9618</v>
      </c>
      <c r="Q363" s="61" t="str">
        <f t="shared" si="275"/>
        <v>0</v>
      </c>
      <c r="R363" s="20">
        <v>0.28000000000000003</v>
      </c>
      <c r="S363" s="20">
        <f t="shared" si="303"/>
        <v>1693.6052000000002</v>
      </c>
      <c r="T363" s="24" t="e">
        <f t="shared" si="304"/>
        <v>#REF!</v>
      </c>
      <c r="U363" s="24"/>
      <c r="V363" s="61" t="e">
        <f t="shared" si="276"/>
        <v>#REF!</v>
      </c>
      <c r="W363" s="61" t="e">
        <f t="shared" si="277"/>
        <v>#REF!</v>
      </c>
      <c r="X363" s="54">
        <v>0.01</v>
      </c>
      <c r="Y363" s="20">
        <f t="shared" si="305"/>
        <v>60.485900000000001</v>
      </c>
      <c r="Z363" s="20">
        <f t="shared" si="334"/>
        <v>362.91539999999998</v>
      </c>
      <c r="AA363" s="20"/>
      <c r="AB363" s="61" t="str">
        <f t="shared" si="278"/>
        <v>0</v>
      </c>
      <c r="AC363" s="61">
        <f t="shared" si="279"/>
        <v>-302.42949999999996</v>
      </c>
      <c r="AD363" s="20">
        <v>0.28000000000000003</v>
      </c>
      <c r="AE363" s="20">
        <f t="shared" si="306"/>
        <v>1693.6052000000002</v>
      </c>
      <c r="AF363" s="24" t="e">
        <f t="shared" si="307"/>
        <v>#REF!</v>
      </c>
      <c r="AG363" s="24"/>
      <c r="AH363" s="61" t="e">
        <f t="shared" si="280"/>
        <v>#REF!</v>
      </c>
      <c r="AI363" s="61" t="e">
        <f t="shared" si="281"/>
        <v>#REF!</v>
      </c>
      <c r="AJ363" s="20">
        <v>0.03</v>
      </c>
      <c r="AK363" s="20">
        <f t="shared" si="308"/>
        <v>181.45769999999999</v>
      </c>
      <c r="AL363" s="24">
        <v>0</v>
      </c>
      <c r="AM363" s="20"/>
      <c r="AN363" s="61">
        <f t="shared" si="282"/>
        <v>181.45769999999999</v>
      </c>
      <c r="AO363" s="61" t="str">
        <f t="shared" si="283"/>
        <v>0</v>
      </c>
      <c r="AP363" s="20">
        <v>0.01</v>
      </c>
      <c r="AQ363" s="20">
        <f t="shared" si="309"/>
        <v>60.485900000000001</v>
      </c>
      <c r="AR363" s="20"/>
      <c r="AS363" s="20"/>
      <c r="AT363" s="61">
        <f t="shared" si="284"/>
        <v>60.485900000000001</v>
      </c>
      <c r="AU363" s="61" t="str">
        <f t="shared" si="285"/>
        <v>0</v>
      </c>
      <c r="AV363" s="20">
        <v>0.01</v>
      </c>
      <c r="AW363" s="20">
        <f t="shared" si="310"/>
        <v>60.485900000000001</v>
      </c>
      <c r="AX363" s="24" t="e">
        <f t="shared" si="311"/>
        <v>#REF!</v>
      </c>
      <c r="AY363" s="24"/>
      <c r="AZ363" s="61" t="e">
        <f t="shared" si="312"/>
        <v>#REF!</v>
      </c>
      <c r="BA363" s="61" t="e">
        <f t="shared" si="313"/>
        <v>#REF!</v>
      </c>
      <c r="BB363" s="20">
        <v>0.55000000000000004</v>
      </c>
      <c r="BC363" s="20">
        <f t="shared" si="314"/>
        <v>3326.7245000000003</v>
      </c>
      <c r="BD363" s="20">
        <v>1937.04</v>
      </c>
      <c r="BE363" s="20"/>
      <c r="BF363" s="61">
        <f t="shared" si="286"/>
        <v>1389.6845000000003</v>
      </c>
      <c r="BG363" s="61" t="str">
        <f t="shared" si="287"/>
        <v>0</v>
      </c>
      <c r="BH363" s="20">
        <v>0.56000000000000005</v>
      </c>
      <c r="BI363" s="20">
        <f t="shared" si="315"/>
        <v>3020.9367999999999</v>
      </c>
      <c r="BJ363" s="20">
        <v>840</v>
      </c>
      <c r="BK363" s="20"/>
      <c r="BL363" s="61">
        <f t="shared" si="316"/>
        <v>2180.9367999999999</v>
      </c>
      <c r="BM363" s="61" t="str">
        <f t="shared" si="317"/>
        <v>0</v>
      </c>
      <c r="BN363" s="20">
        <v>0.39</v>
      </c>
      <c r="BO363" s="20">
        <f t="shared" si="318"/>
        <v>2358.9501</v>
      </c>
      <c r="BP363" s="20">
        <f t="shared" si="290"/>
        <v>3570.6213000000002</v>
      </c>
      <c r="BQ363" s="20">
        <f t="shared" si="291"/>
        <v>5929.5714000000007</v>
      </c>
      <c r="BR363" s="20"/>
      <c r="BS363" s="20">
        <f t="shared" si="292"/>
        <v>5929.5714000000007</v>
      </c>
      <c r="BT363" s="61">
        <f t="shared" si="327"/>
        <v>1688.34</v>
      </c>
      <c r="BU363" s="61">
        <f t="shared" si="329"/>
        <v>4241.2314000000006</v>
      </c>
      <c r="BV363" s="61" t="str">
        <f t="shared" si="330"/>
        <v>0</v>
      </c>
      <c r="BW363" s="20"/>
      <c r="BX363" s="20"/>
      <c r="BY363" s="20"/>
      <c r="BZ363" s="20"/>
      <c r="CA363" s="20">
        <v>1688.34</v>
      </c>
      <c r="CB363" s="20"/>
      <c r="CC363" s="20"/>
      <c r="CD363" s="20"/>
      <c r="CE363" s="20"/>
      <c r="CF363" s="20"/>
      <c r="CG363" s="20">
        <v>0.55000000000000004</v>
      </c>
      <c r="CH363" s="24">
        <f t="shared" si="319"/>
        <v>2966.9915000000001</v>
      </c>
      <c r="CI363" s="24">
        <v>2966.99</v>
      </c>
      <c r="CJ363" s="24">
        <f t="shared" si="323"/>
        <v>1.5000000003055902E-3</v>
      </c>
      <c r="CK363" s="24">
        <f t="shared" si="324"/>
        <v>0</v>
      </c>
      <c r="CL363" s="61" t="str">
        <f t="shared" si="294"/>
        <v>0</v>
      </c>
      <c r="CM363" s="20">
        <v>7.0000000000000007E-2</v>
      </c>
      <c r="CN363" s="24">
        <f t="shared" si="320"/>
        <v>377.61709999999999</v>
      </c>
      <c r="CO363" s="24">
        <v>0</v>
      </c>
      <c r="CP363" s="24">
        <f t="shared" si="325"/>
        <v>377.61709999999999</v>
      </c>
      <c r="CQ363" s="24">
        <f t="shared" si="326"/>
        <v>0</v>
      </c>
      <c r="CR363" s="24">
        <f t="shared" si="321"/>
        <v>2.78</v>
      </c>
      <c r="CS363" s="24">
        <v>4.33</v>
      </c>
      <c r="CT363" s="71">
        <f t="shared" si="322"/>
        <v>55.755395683453258</v>
      </c>
    </row>
    <row r="364" spans="1:98" x14ac:dyDescent="0.2">
      <c r="A364" s="14">
        <v>19</v>
      </c>
      <c r="B364" s="15" t="s">
        <v>361</v>
      </c>
      <c r="C364" s="16">
        <v>9</v>
      </c>
      <c r="D364" s="21">
        <v>11598.77</v>
      </c>
      <c r="E364" s="21">
        <v>10555.16</v>
      </c>
      <c r="F364" s="18">
        <v>0.02</v>
      </c>
      <c r="G364" s="18">
        <f t="shared" si="301"/>
        <v>231.97540000000001</v>
      </c>
      <c r="H364" s="18">
        <f t="shared" si="333"/>
        <v>1391.8524</v>
      </c>
      <c r="I364" s="18"/>
      <c r="J364" s="61" t="str">
        <f t="shared" si="331"/>
        <v>0</v>
      </c>
      <c r="K364" s="61">
        <f t="shared" si="332"/>
        <v>-1159.877</v>
      </c>
      <c r="L364" s="18">
        <v>0.02</v>
      </c>
      <c r="M364" s="18">
        <f t="shared" si="302"/>
        <v>231.97540000000001</v>
      </c>
      <c r="N364" s="18">
        <v>0.03</v>
      </c>
      <c r="O364" s="18"/>
      <c r="P364" s="61">
        <f t="shared" si="274"/>
        <v>231.94540000000001</v>
      </c>
      <c r="Q364" s="61" t="str">
        <f t="shared" si="275"/>
        <v>0</v>
      </c>
      <c r="R364" s="20">
        <v>0.59</v>
      </c>
      <c r="S364" s="20">
        <f t="shared" si="303"/>
        <v>6843.2743</v>
      </c>
      <c r="T364" s="24" t="e">
        <f t="shared" si="304"/>
        <v>#REF!</v>
      </c>
      <c r="U364" s="24"/>
      <c r="V364" s="61" t="e">
        <f t="shared" si="276"/>
        <v>#REF!</v>
      </c>
      <c r="W364" s="61" t="e">
        <f t="shared" si="277"/>
        <v>#REF!</v>
      </c>
      <c r="X364" s="54">
        <v>0.01</v>
      </c>
      <c r="Y364" s="20">
        <f t="shared" si="305"/>
        <v>115.9877</v>
      </c>
      <c r="Z364" s="20"/>
      <c r="AA364" s="20"/>
      <c r="AB364" s="61">
        <f t="shared" si="278"/>
        <v>115.9877</v>
      </c>
      <c r="AC364" s="61" t="str">
        <f t="shared" si="279"/>
        <v>0</v>
      </c>
      <c r="AD364" s="20">
        <v>0.28999999999999998</v>
      </c>
      <c r="AE364" s="20">
        <f t="shared" si="306"/>
        <v>3363.6432999999997</v>
      </c>
      <c r="AF364" s="24" t="e">
        <f t="shared" si="307"/>
        <v>#REF!</v>
      </c>
      <c r="AG364" s="24"/>
      <c r="AH364" s="61" t="e">
        <f t="shared" si="280"/>
        <v>#REF!</v>
      </c>
      <c r="AI364" s="61" t="e">
        <f t="shared" si="281"/>
        <v>#REF!</v>
      </c>
      <c r="AJ364" s="20">
        <v>0.04</v>
      </c>
      <c r="AK364" s="20">
        <f t="shared" si="308"/>
        <v>463.95080000000002</v>
      </c>
      <c r="AL364" s="24">
        <v>0</v>
      </c>
      <c r="AM364" s="20"/>
      <c r="AN364" s="61">
        <f t="shared" si="282"/>
        <v>463.95080000000002</v>
      </c>
      <c r="AO364" s="61" t="str">
        <f t="shared" si="283"/>
        <v>0</v>
      </c>
      <c r="AP364" s="20">
        <v>0.01</v>
      </c>
      <c r="AQ364" s="20">
        <f t="shared" si="309"/>
        <v>115.9877</v>
      </c>
      <c r="AR364" s="20"/>
      <c r="AS364" s="20"/>
      <c r="AT364" s="61">
        <f t="shared" si="284"/>
        <v>115.9877</v>
      </c>
      <c r="AU364" s="61" t="str">
        <f t="shared" si="285"/>
        <v>0</v>
      </c>
      <c r="AV364" s="20">
        <v>0.01</v>
      </c>
      <c r="AW364" s="20">
        <f t="shared" si="310"/>
        <v>115.9877</v>
      </c>
      <c r="AX364" s="24" t="e">
        <f t="shared" si="311"/>
        <v>#REF!</v>
      </c>
      <c r="AY364" s="24"/>
      <c r="AZ364" s="61" t="e">
        <f t="shared" si="312"/>
        <v>#REF!</v>
      </c>
      <c r="BA364" s="61" t="e">
        <f t="shared" si="313"/>
        <v>#REF!</v>
      </c>
      <c r="BB364" s="20">
        <v>0.17</v>
      </c>
      <c r="BC364" s="20">
        <f t="shared" si="314"/>
        <v>1971.7909000000002</v>
      </c>
      <c r="BD364" s="20">
        <v>2184</v>
      </c>
      <c r="BE364" s="20"/>
      <c r="BF364" s="61" t="str">
        <f t="shared" si="286"/>
        <v>0</v>
      </c>
      <c r="BG364" s="61">
        <f t="shared" si="287"/>
        <v>-212.20909999999981</v>
      </c>
      <c r="BH364" s="20">
        <v>0.17</v>
      </c>
      <c r="BI364" s="20">
        <f t="shared" si="315"/>
        <v>1794.3772000000001</v>
      </c>
      <c r="BJ364" s="20">
        <v>1344</v>
      </c>
      <c r="BK364" s="20"/>
      <c r="BL364" s="61">
        <f t="shared" si="316"/>
        <v>450.37720000000013</v>
      </c>
      <c r="BM364" s="61" t="str">
        <f t="shared" si="317"/>
        <v>0</v>
      </c>
      <c r="BN364" s="20">
        <v>0.78</v>
      </c>
      <c r="BO364" s="20">
        <f t="shared" si="318"/>
        <v>9047.0406000000003</v>
      </c>
      <c r="BP364" s="20">
        <f t="shared" si="290"/>
        <v>238.16810000000032</v>
      </c>
      <c r="BQ364" s="20">
        <f t="shared" si="291"/>
        <v>9285.208700000001</v>
      </c>
      <c r="BR364" s="20"/>
      <c r="BS364" s="20">
        <f t="shared" si="292"/>
        <v>9285.208700000001</v>
      </c>
      <c r="BT364" s="61">
        <f>SUM(BW364:CF364)</f>
        <v>18598.688000000002</v>
      </c>
      <c r="BU364" s="61" t="str">
        <f t="shared" si="329"/>
        <v>0</v>
      </c>
      <c r="BV364" s="61">
        <f t="shared" si="330"/>
        <v>-9313.4793000000009</v>
      </c>
      <c r="BW364" s="20">
        <v>2105.56</v>
      </c>
      <c r="BX364" s="20"/>
      <c r="BY364" s="20"/>
      <c r="BZ364" s="20">
        <v>13.78</v>
      </c>
      <c r="CA364" s="64"/>
      <c r="CB364" s="20"/>
      <c r="CC364" s="20">
        <f>13732.79*1.2</f>
        <v>16479.348000000002</v>
      </c>
      <c r="CD364" s="20"/>
      <c r="CE364" s="20"/>
      <c r="CF364" s="20"/>
      <c r="CG364" s="20">
        <v>0.56000000000000005</v>
      </c>
      <c r="CH364" s="24">
        <f t="shared" si="319"/>
        <v>5910.8896000000004</v>
      </c>
      <c r="CI364" s="24">
        <v>5910.89</v>
      </c>
      <c r="CJ364" s="24">
        <f t="shared" si="323"/>
        <v>-3.9999999989959178E-4</v>
      </c>
      <c r="CK364" s="24">
        <f t="shared" si="324"/>
        <v>3.9999999989959178E-4</v>
      </c>
      <c r="CL364" s="61">
        <f t="shared" si="294"/>
        <v>-3.9999999989959178E-4</v>
      </c>
      <c r="CM364" s="20">
        <v>7.0000000000000007E-2</v>
      </c>
      <c r="CN364" s="24">
        <f t="shared" si="320"/>
        <v>738.86120000000005</v>
      </c>
      <c r="CO364" s="24">
        <v>0</v>
      </c>
      <c r="CP364" s="24">
        <f t="shared" si="325"/>
        <v>738.86120000000005</v>
      </c>
      <c r="CQ364" s="24">
        <f t="shared" si="326"/>
        <v>0</v>
      </c>
      <c r="CR364" s="24">
        <f t="shared" si="321"/>
        <v>2.7399999999999998</v>
      </c>
      <c r="CS364" s="24">
        <v>3.98</v>
      </c>
      <c r="CT364" s="71">
        <f t="shared" si="322"/>
        <v>45.255474452554751</v>
      </c>
    </row>
    <row r="365" spans="1:98" x14ac:dyDescent="0.2">
      <c r="A365" s="14">
        <v>20</v>
      </c>
      <c r="B365" s="15" t="s">
        <v>362</v>
      </c>
      <c r="C365" s="16">
        <v>9</v>
      </c>
      <c r="D365" s="21">
        <v>9440.77</v>
      </c>
      <c r="E365" s="21">
        <v>8369.19</v>
      </c>
      <c r="F365" s="18">
        <v>0.02</v>
      </c>
      <c r="G365" s="18">
        <f t="shared" si="301"/>
        <v>188.81540000000001</v>
      </c>
      <c r="H365" s="18">
        <f t="shared" si="333"/>
        <v>1132.8924000000002</v>
      </c>
      <c r="I365" s="18"/>
      <c r="J365" s="61" t="str">
        <f t="shared" si="331"/>
        <v>0</v>
      </c>
      <c r="K365" s="61">
        <f t="shared" si="332"/>
        <v>-944.07700000000023</v>
      </c>
      <c r="L365" s="18">
        <v>0.02</v>
      </c>
      <c r="M365" s="18">
        <f t="shared" si="302"/>
        <v>188.81540000000001</v>
      </c>
      <c r="N365" s="18">
        <v>0.01</v>
      </c>
      <c r="O365" s="18"/>
      <c r="P365" s="61">
        <f t="shared" si="274"/>
        <v>188.80540000000002</v>
      </c>
      <c r="Q365" s="61" t="str">
        <f t="shared" si="275"/>
        <v>0</v>
      </c>
      <c r="R365" s="20">
        <v>0.44</v>
      </c>
      <c r="S365" s="20">
        <f t="shared" si="303"/>
        <v>4153.9387999999999</v>
      </c>
      <c r="T365" s="24" t="e">
        <f t="shared" si="304"/>
        <v>#REF!</v>
      </c>
      <c r="U365" s="24"/>
      <c r="V365" s="61" t="e">
        <f t="shared" si="276"/>
        <v>#REF!</v>
      </c>
      <c r="W365" s="61" t="e">
        <f t="shared" si="277"/>
        <v>#REF!</v>
      </c>
      <c r="X365" s="54">
        <v>0.01</v>
      </c>
      <c r="Y365" s="20">
        <f t="shared" si="305"/>
        <v>94.407700000000006</v>
      </c>
      <c r="Z365" s="20"/>
      <c r="AA365" s="20"/>
      <c r="AB365" s="61">
        <f t="shared" si="278"/>
        <v>94.407700000000006</v>
      </c>
      <c r="AC365" s="61" t="str">
        <f t="shared" si="279"/>
        <v>0</v>
      </c>
      <c r="AD365" s="20">
        <v>0.28000000000000003</v>
      </c>
      <c r="AE365" s="20">
        <f t="shared" si="306"/>
        <v>2643.4156000000003</v>
      </c>
      <c r="AF365" s="24" t="e">
        <f t="shared" si="307"/>
        <v>#REF!</v>
      </c>
      <c r="AG365" s="24"/>
      <c r="AH365" s="61" t="e">
        <f t="shared" si="280"/>
        <v>#REF!</v>
      </c>
      <c r="AI365" s="61" t="e">
        <f t="shared" si="281"/>
        <v>#REF!</v>
      </c>
      <c r="AJ365" s="20">
        <v>0.04</v>
      </c>
      <c r="AK365" s="20">
        <f t="shared" si="308"/>
        <v>377.63080000000002</v>
      </c>
      <c r="AL365" s="24">
        <v>0</v>
      </c>
      <c r="AM365" s="20"/>
      <c r="AN365" s="61">
        <f t="shared" si="282"/>
        <v>377.63080000000002</v>
      </c>
      <c r="AO365" s="61" t="str">
        <f t="shared" si="283"/>
        <v>0</v>
      </c>
      <c r="AP365" s="20">
        <v>0.01</v>
      </c>
      <c r="AQ365" s="20">
        <f t="shared" si="309"/>
        <v>94.407700000000006</v>
      </c>
      <c r="AR365" s="20"/>
      <c r="AS365" s="20"/>
      <c r="AT365" s="61">
        <f t="shared" si="284"/>
        <v>94.407700000000006</v>
      </c>
      <c r="AU365" s="61" t="str">
        <f t="shared" si="285"/>
        <v>0</v>
      </c>
      <c r="AV365" s="20">
        <v>0.01</v>
      </c>
      <c r="AW365" s="20">
        <f t="shared" si="310"/>
        <v>94.407700000000006</v>
      </c>
      <c r="AX365" s="24" t="e">
        <f t="shared" si="311"/>
        <v>#REF!</v>
      </c>
      <c r="AY365" s="24"/>
      <c r="AZ365" s="61" t="e">
        <f t="shared" si="312"/>
        <v>#REF!</v>
      </c>
      <c r="BA365" s="61" t="e">
        <f t="shared" si="313"/>
        <v>#REF!</v>
      </c>
      <c r="BB365" s="20">
        <v>0.15</v>
      </c>
      <c r="BC365" s="20">
        <f t="shared" si="314"/>
        <v>1416.1155000000001</v>
      </c>
      <c r="BD365" s="20">
        <v>1680</v>
      </c>
      <c r="BE365" s="20"/>
      <c r="BF365" s="61" t="str">
        <f t="shared" si="286"/>
        <v>0</v>
      </c>
      <c r="BG365" s="61">
        <f t="shared" si="287"/>
        <v>-263.88449999999989</v>
      </c>
      <c r="BH365" s="20">
        <v>0.17</v>
      </c>
      <c r="BI365" s="20">
        <f t="shared" si="315"/>
        <v>1422.7623000000001</v>
      </c>
      <c r="BJ365" s="20">
        <v>1344</v>
      </c>
      <c r="BK365" s="20"/>
      <c r="BL365" s="61">
        <f t="shared" si="316"/>
        <v>78.762300000000096</v>
      </c>
      <c r="BM365" s="61" t="str">
        <f t="shared" si="317"/>
        <v>0</v>
      </c>
      <c r="BN365" s="20">
        <v>0.96</v>
      </c>
      <c r="BO365" s="20">
        <f t="shared" si="318"/>
        <v>9063.1391999999996</v>
      </c>
      <c r="BP365" s="20">
        <f t="shared" si="290"/>
        <v>-185.12219999999979</v>
      </c>
      <c r="BQ365" s="20">
        <f t="shared" si="291"/>
        <v>8878.0169999999998</v>
      </c>
      <c r="BR365" s="20"/>
      <c r="BS365" s="20">
        <f t="shared" si="292"/>
        <v>8878.0169999999998</v>
      </c>
      <c r="BT365" s="61">
        <f t="shared" si="327"/>
        <v>18185.091999999997</v>
      </c>
      <c r="BU365" s="61" t="str">
        <f t="shared" si="329"/>
        <v>0</v>
      </c>
      <c r="BV365" s="61">
        <f t="shared" si="330"/>
        <v>-9307.0749999999971</v>
      </c>
      <c r="BW365" s="20"/>
      <c r="BX365" s="20"/>
      <c r="BY365" s="20"/>
      <c r="BZ365" s="20">
        <v>13.78</v>
      </c>
      <c r="CA365" s="20">
        <v>2861.16</v>
      </c>
      <c r="CB365" s="20"/>
      <c r="CC365" s="20">
        <f>12758.46*1.2</f>
        <v>15310.151999999998</v>
      </c>
      <c r="CD365" s="20"/>
      <c r="CE365" s="20"/>
      <c r="CF365" s="20"/>
      <c r="CG365" s="20">
        <v>0.59</v>
      </c>
      <c r="CH365" s="24">
        <f t="shared" si="319"/>
        <v>4937.8221000000003</v>
      </c>
      <c r="CI365" s="24">
        <v>4937.82</v>
      </c>
      <c r="CJ365" s="24">
        <f t="shared" si="323"/>
        <v>2.1000000006097252E-3</v>
      </c>
      <c r="CK365" s="24">
        <f t="shared" si="324"/>
        <v>0</v>
      </c>
      <c r="CL365" s="61" t="str">
        <f t="shared" si="294"/>
        <v>0</v>
      </c>
      <c r="CM365" s="20">
        <v>7.0000000000000007E-2</v>
      </c>
      <c r="CN365" s="24">
        <f t="shared" si="320"/>
        <v>585.84330000000011</v>
      </c>
      <c r="CO365" s="24">
        <v>0</v>
      </c>
      <c r="CP365" s="24">
        <f t="shared" si="325"/>
        <v>585.84330000000011</v>
      </c>
      <c r="CQ365" s="24">
        <f t="shared" si="326"/>
        <v>0</v>
      </c>
      <c r="CR365" s="24">
        <f t="shared" si="321"/>
        <v>2.77</v>
      </c>
      <c r="CS365" s="24">
        <v>3.86</v>
      </c>
      <c r="CT365" s="71">
        <f t="shared" si="322"/>
        <v>39.350180505415153</v>
      </c>
    </row>
    <row r="366" spans="1:98" x14ac:dyDescent="0.2">
      <c r="A366" s="14">
        <v>21</v>
      </c>
      <c r="B366" s="15" t="s">
        <v>363</v>
      </c>
      <c r="C366" s="16">
        <v>9</v>
      </c>
      <c r="D366" s="21">
        <v>4035.71</v>
      </c>
      <c r="E366" s="21">
        <v>3593.16</v>
      </c>
      <c r="F366" s="18">
        <v>0.01</v>
      </c>
      <c r="G366" s="18">
        <f t="shared" si="301"/>
        <v>40.357100000000003</v>
      </c>
      <c r="H366" s="18">
        <f>G366*6</f>
        <v>242.14260000000002</v>
      </c>
      <c r="I366" s="18"/>
      <c r="J366" s="61" t="str">
        <f t="shared" si="331"/>
        <v>0</v>
      </c>
      <c r="K366" s="61">
        <f t="shared" si="332"/>
        <v>-201.78550000000001</v>
      </c>
      <c r="L366" s="18">
        <v>0.01</v>
      </c>
      <c r="M366" s="18">
        <f t="shared" si="302"/>
        <v>40.357100000000003</v>
      </c>
      <c r="N366" s="18">
        <v>0.02</v>
      </c>
      <c r="O366" s="18"/>
      <c r="P366" s="61">
        <f t="shared" si="274"/>
        <v>40.3371</v>
      </c>
      <c r="Q366" s="61" t="str">
        <f t="shared" si="275"/>
        <v>0</v>
      </c>
      <c r="R366" s="20">
        <v>0.68</v>
      </c>
      <c r="S366" s="20">
        <f t="shared" si="303"/>
        <v>2744.2828000000004</v>
      </c>
      <c r="T366" s="24" t="e">
        <f t="shared" si="304"/>
        <v>#REF!</v>
      </c>
      <c r="U366" s="24"/>
      <c r="V366" s="61" t="e">
        <f t="shared" si="276"/>
        <v>#REF!</v>
      </c>
      <c r="W366" s="61" t="e">
        <f t="shared" si="277"/>
        <v>#REF!</v>
      </c>
      <c r="X366" s="54">
        <v>0.01</v>
      </c>
      <c r="Y366" s="20">
        <f t="shared" si="305"/>
        <v>40.357100000000003</v>
      </c>
      <c r="Z366" s="20"/>
      <c r="AA366" s="20"/>
      <c r="AB366" s="61">
        <f t="shared" si="278"/>
        <v>40.357100000000003</v>
      </c>
      <c r="AC366" s="61" t="str">
        <f t="shared" si="279"/>
        <v>0</v>
      </c>
      <c r="AD366" s="20">
        <v>0.28999999999999998</v>
      </c>
      <c r="AE366" s="20">
        <f t="shared" si="306"/>
        <v>1170.3559</v>
      </c>
      <c r="AF366" s="24" t="e">
        <f t="shared" si="307"/>
        <v>#REF!</v>
      </c>
      <c r="AG366" s="24"/>
      <c r="AH366" s="61" t="e">
        <f t="shared" si="280"/>
        <v>#REF!</v>
      </c>
      <c r="AI366" s="61" t="e">
        <f t="shared" si="281"/>
        <v>#REF!</v>
      </c>
      <c r="AJ366" s="20">
        <v>0.05</v>
      </c>
      <c r="AK366" s="20">
        <f t="shared" si="308"/>
        <v>201.78550000000001</v>
      </c>
      <c r="AL366" s="24">
        <v>0</v>
      </c>
      <c r="AM366" s="20"/>
      <c r="AN366" s="61">
        <f t="shared" si="282"/>
        <v>201.78550000000001</v>
      </c>
      <c r="AO366" s="61" t="str">
        <f t="shared" si="283"/>
        <v>0</v>
      </c>
      <c r="AP366" s="20">
        <v>0.01</v>
      </c>
      <c r="AQ366" s="20">
        <f t="shared" si="309"/>
        <v>40.357100000000003</v>
      </c>
      <c r="AR366" s="20"/>
      <c r="AS366" s="20"/>
      <c r="AT366" s="61">
        <f t="shared" si="284"/>
        <v>40.357100000000003</v>
      </c>
      <c r="AU366" s="61" t="str">
        <f t="shared" si="285"/>
        <v>0</v>
      </c>
      <c r="AV366" s="20">
        <v>0.01</v>
      </c>
      <c r="AW366" s="20">
        <f t="shared" si="310"/>
        <v>40.357100000000003</v>
      </c>
      <c r="AX366" s="24" t="e">
        <f t="shared" si="311"/>
        <v>#REF!</v>
      </c>
      <c r="AY366" s="24"/>
      <c r="AZ366" s="61" t="e">
        <f t="shared" si="312"/>
        <v>#REF!</v>
      </c>
      <c r="BA366" s="61" t="e">
        <f t="shared" si="313"/>
        <v>#REF!</v>
      </c>
      <c r="BB366" s="20">
        <v>0.32</v>
      </c>
      <c r="BC366" s="20">
        <f t="shared" si="314"/>
        <v>1291.4272000000001</v>
      </c>
      <c r="BD366" s="20">
        <v>1008</v>
      </c>
      <c r="BE366" s="20"/>
      <c r="BF366" s="61">
        <f t="shared" si="286"/>
        <v>283.42720000000008</v>
      </c>
      <c r="BG366" s="61" t="str">
        <f t="shared" si="287"/>
        <v>0</v>
      </c>
      <c r="BH366" s="20">
        <v>0.15</v>
      </c>
      <c r="BI366" s="20">
        <f t="shared" si="315"/>
        <v>538.97399999999993</v>
      </c>
      <c r="BJ366" s="20">
        <v>840</v>
      </c>
      <c r="BK366" s="20"/>
      <c r="BL366" s="61" t="str">
        <f t="shared" si="316"/>
        <v>0</v>
      </c>
      <c r="BM366" s="61">
        <f t="shared" si="317"/>
        <v>-301.02600000000007</v>
      </c>
      <c r="BN366" s="20">
        <v>0.55000000000000004</v>
      </c>
      <c r="BO366" s="20">
        <f t="shared" si="318"/>
        <v>2219.6405</v>
      </c>
      <c r="BP366" s="20">
        <f t="shared" si="290"/>
        <v>-17.598799999999983</v>
      </c>
      <c r="BQ366" s="20">
        <f t="shared" si="291"/>
        <v>2202.0416999999998</v>
      </c>
      <c r="BR366" s="20"/>
      <c r="BS366" s="20">
        <f t="shared" si="292"/>
        <v>2202.0416999999998</v>
      </c>
      <c r="BT366" s="61">
        <f t="shared" si="327"/>
        <v>0</v>
      </c>
      <c r="BU366" s="61">
        <f t="shared" si="329"/>
        <v>2202.0416999999998</v>
      </c>
      <c r="BV366" s="61" t="str">
        <f t="shared" si="330"/>
        <v>0</v>
      </c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>
        <v>0.55000000000000004</v>
      </c>
      <c r="CH366" s="24">
        <f t="shared" si="319"/>
        <v>1976.2380000000001</v>
      </c>
      <c r="CI366" s="24">
        <v>1976.24</v>
      </c>
      <c r="CJ366" s="24">
        <f t="shared" si="323"/>
        <v>-1.9999999999527063E-3</v>
      </c>
      <c r="CK366" s="24">
        <f t="shared" si="324"/>
        <v>1.9999999999527063E-3</v>
      </c>
      <c r="CL366" s="61">
        <f t="shared" si="294"/>
        <v>-1.9999999999527063E-3</v>
      </c>
      <c r="CM366" s="20">
        <v>7.0000000000000007E-2</v>
      </c>
      <c r="CN366" s="24">
        <f t="shared" si="320"/>
        <v>251.52120000000002</v>
      </c>
      <c r="CO366" s="24">
        <v>0</v>
      </c>
      <c r="CP366" s="24">
        <f t="shared" si="325"/>
        <v>251.52120000000002</v>
      </c>
      <c r="CQ366" s="24">
        <f t="shared" si="326"/>
        <v>0</v>
      </c>
      <c r="CR366" s="24">
        <f t="shared" si="321"/>
        <v>2.7099999999999995</v>
      </c>
      <c r="CS366" s="24">
        <v>4.34</v>
      </c>
      <c r="CT366" s="71">
        <f t="shared" si="322"/>
        <v>60.147601476014785</v>
      </c>
    </row>
    <row r="367" spans="1:98" x14ac:dyDescent="0.2">
      <c r="A367" s="14">
        <v>22</v>
      </c>
      <c r="B367" s="15" t="s">
        <v>364</v>
      </c>
      <c r="C367" s="16">
        <v>9</v>
      </c>
      <c r="D367" s="21">
        <v>5760.06</v>
      </c>
      <c r="E367" s="21">
        <v>5166.2</v>
      </c>
      <c r="F367" s="18">
        <v>0.03</v>
      </c>
      <c r="G367" s="18">
        <f t="shared" si="301"/>
        <v>172.80180000000001</v>
      </c>
      <c r="H367" s="18"/>
      <c r="I367" s="18"/>
      <c r="J367" s="61">
        <f t="shared" si="331"/>
        <v>172.80180000000001</v>
      </c>
      <c r="K367" s="61" t="str">
        <f t="shared" si="332"/>
        <v>0</v>
      </c>
      <c r="L367" s="18">
        <v>0.03</v>
      </c>
      <c r="M367" s="18">
        <f t="shared" si="302"/>
        <v>172.80180000000001</v>
      </c>
      <c r="N367" s="18">
        <v>0.01</v>
      </c>
      <c r="O367" s="18"/>
      <c r="P367" s="61">
        <f t="shared" si="274"/>
        <v>172.79180000000002</v>
      </c>
      <c r="Q367" s="61" t="str">
        <f t="shared" si="275"/>
        <v>0</v>
      </c>
      <c r="R367" s="20">
        <v>0.39</v>
      </c>
      <c r="S367" s="20">
        <f t="shared" si="303"/>
        <v>2246.4234000000001</v>
      </c>
      <c r="T367" s="24" t="e">
        <f t="shared" si="304"/>
        <v>#REF!</v>
      </c>
      <c r="U367" s="24"/>
      <c r="V367" s="61" t="e">
        <f t="shared" si="276"/>
        <v>#REF!</v>
      </c>
      <c r="W367" s="61" t="e">
        <f t="shared" si="277"/>
        <v>#REF!</v>
      </c>
      <c r="X367" s="54">
        <v>0.01</v>
      </c>
      <c r="Y367" s="20">
        <f t="shared" si="305"/>
        <v>57.600600000000007</v>
      </c>
      <c r="Z367" s="20"/>
      <c r="AA367" s="20"/>
      <c r="AB367" s="61">
        <f t="shared" si="278"/>
        <v>57.600600000000007</v>
      </c>
      <c r="AC367" s="61" t="str">
        <f t="shared" si="279"/>
        <v>0</v>
      </c>
      <c r="AD367" s="20">
        <v>0.28000000000000003</v>
      </c>
      <c r="AE367" s="20">
        <f t="shared" si="306"/>
        <v>1612.8168000000003</v>
      </c>
      <c r="AF367" s="24" t="e">
        <f t="shared" si="307"/>
        <v>#REF!</v>
      </c>
      <c r="AG367" s="24"/>
      <c r="AH367" s="61" t="e">
        <f t="shared" si="280"/>
        <v>#REF!</v>
      </c>
      <c r="AI367" s="61" t="e">
        <f t="shared" si="281"/>
        <v>#REF!</v>
      </c>
      <c r="AJ367" s="20">
        <v>0.04</v>
      </c>
      <c r="AK367" s="20">
        <f t="shared" si="308"/>
        <v>230.40240000000003</v>
      </c>
      <c r="AL367" s="24">
        <v>0</v>
      </c>
      <c r="AM367" s="20"/>
      <c r="AN367" s="61">
        <f t="shared" si="282"/>
        <v>230.40240000000003</v>
      </c>
      <c r="AO367" s="61" t="str">
        <f t="shared" si="283"/>
        <v>0</v>
      </c>
      <c r="AP367" s="20">
        <v>0.01</v>
      </c>
      <c r="AQ367" s="20">
        <f t="shared" si="309"/>
        <v>57.600600000000007</v>
      </c>
      <c r="AR367" s="20"/>
      <c r="AS367" s="20"/>
      <c r="AT367" s="61">
        <f t="shared" si="284"/>
        <v>57.600600000000007</v>
      </c>
      <c r="AU367" s="61" t="str">
        <f t="shared" si="285"/>
        <v>0</v>
      </c>
      <c r="AV367" s="20">
        <v>0.01</v>
      </c>
      <c r="AW367" s="20">
        <f t="shared" si="310"/>
        <v>57.600600000000007</v>
      </c>
      <c r="AX367" s="24" t="e">
        <f t="shared" si="311"/>
        <v>#REF!</v>
      </c>
      <c r="AY367" s="24"/>
      <c r="AZ367" s="61" t="e">
        <f t="shared" si="312"/>
        <v>#REF!</v>
      </c>
      <c r="BA367" s="61" t="e">
        <f t="shared" si="313"/>
        <v>#REF!</v>
      </c>
      <c r="BB367" s="20">
        <v>0.21</v>
      </c>
      <c r="BC367" s="20">
        <f t="shared" si="314"/>
        <v>1209.6125999999999</v>
      </c>
      <c r="BD367" s="20">
        <v>1680</v>
      </c>
      <c r="BE367" s="20"/>
      <c r="BF367" s="61" t="str">
        <f t="shared" si="286"/>
        <v>0</v>
      </c>
      <c r="BG367" s="61">
        <f t="shared" si="287"/>
        <v>-470.38740000000007</v>
      </c>
      <c r="BH367" s="20">
        <v>0.21</v>
      </c>
      <c r="BI367" s="20">
        <f t="shared" si="315"/>
        <v>1084.9019999999998</v>
      </c>
      <c r="BJ367" s="20">
        <v>1008</v>
      </c>
      <c r="BK367" s="20"/>
      <c r="BL367" s="61">
        <f t="shared" si="316"/>
        <v>76.901999999999816</v>
      </c>
      <c r="BM367" s="61" t="str">
        <f t="shared" si="317"/>
        <v>0</v>
      </c>
      <c r="BN367" s="20">
        <v>0.89</v>
      </c>
      <c r="BO367" s="20">
        <f t="shared" si="318"/>
        <v>5126.4534000000003</v>
      </c>
      <c r="BP367" s="20">
        <f t="shared" si="290"/>
        <v>-393.48540000000025</v>
      </c>
      <c r="BQ367" s="20">
        <f t="shared" si="291"/>
        <v>4732.9679999999998</v>
      </c>
      <c r="BR367" s="20"/>
      <c r="BS367" s="20">
        <f t="shared" si="292"/>
        <v>4732.9679999999998</v>
      </c>
      <c r="BT367" s="61">
        <f t="shared" si="327"/>
        <v>573.04999999999995</v>
      </c>
      <c r="BU367" s="61">
        <f t="shared" si="329"/>
        <v>4159.9179999999997</v>
      </c>
      <c r="BV367" s="61" t="str">
        <f t="shared" si="330"/>
        <v>0</v>
      </c>
      <c r="BW367" s="20">
        <v>573.04999999999995</v>
      </c>
      <c r="BX367" s="20"/>
      <c r="BY367" s="20"/>
      <c r="BZ367" s="20"/>
      <c r="CA367" s="20"/>
      <c r="CB367" s="20"/>
      <c r="CC367" s="20"/>
      <c r="CD367" s="20"/>
      <c r="CE367" s="20"/>
      <c r="CF367" s="20"/>
      <c r="CG367" s="20">
        <v>0.57999999999999996</v>
      </c>
      <c r="CH367" s="24">
        <f t="shared" si="319"/>
        <v>2996.3959999999997</v>
      </c>
      <c r="CI367" s="24">
        <v>2996.4</v>
      </c>
      <c r="CJ367" s="24">
        <f t="shared" si="323"/>
        <v>-4.0000000003601599E-3</v>
      </c>
      <c r="CK367" s="24">
        <f t="shared" si="324"/>
        <v>4.0000000003601599E-3</v>
      </c>
      <c r="CL367" s="61">
        <f t="shared" si="294"/>
        <v>-4.0000000003601599E-3</v>
      </c>
      <c r="CM367" s="20">
        <v>7.0000000000000007E-2</v>
      </c>
      <c r="CN367" s="24">
        <f t="shared" si="320"/>
        <v>361.63400000000001</v>
      </c>
      <c r="CO367" s="24">
        <v>0</v>
      </c>
      <c r="CP367" s="24">
        <f t="shared" si="325"/>
        <v>361.63400000000001</v>
      </c>
      <c r="CQ367" s="24">
        <f t="shared" si="326"/>
        <v>0</v>
      </c>
      <c r="CR367" s="24">
        <f t="shared" si="321"/>
        <v>2.76</v>
      </c>
      <c r="CS367" s="24">
        <v>4.05</v>
      </c>
      <c r="CT367" s="71">
        <f t="shared" si="322"/>
        <v>46.739130434782624</v>
      </c>
    </row>
    <row r="368" spans="1:98" x14ac:dyDescent="0.2">
      <c r="A368" s="14">
        <v>23</v>
      </c>
      <c r="B368" s="15" t="s">
        <v>365</v>
      </c>
      <c r="C368" s="16">
        <v>9</v>
      </c>
      <c r="D368" s="21">
        <v>13316.34</v>
      </c>
      <c r="E368" s="21">
        <v>12212.05</v>
      </c>
      <c r="F368" s="18">
        <v>0.01</v>
      </c>
      <c r="G368" s="18">
        <f t="shared" si="301"/>
        <v>133.1634</v>
      </c>
      <c r="H368" s="18">
        <f>G368*6</f>
        <v>798.98039999999992</v>
      </c>
      <c r="I368" s="18"/>
      <c r="J368" s="61" t="str">
        <f t="shared" si="331"/>
        <v>0</v>
      </c>
      <c r="K368" s="61">
        <f t="shared" si="332"/>
        <v>-665.81699999999989</v>
      </c>
      <c r="L368" s="18">
        <v>0.01</v>
      </c>
      <c r="M368" s="18">
        <f t="shared" si="302"/>
        <v>133.1634</v>
      </c>
      <c r="N368" s="18">
        <v>0.02</v>
      </c>
      <c r="O368" s="18"/>
      <c r="P368" s="61">
        <f t="shared" si="274"/>
        <v>133.14339999999999</v>
      </c>
      <c r="Q368" s="61" t="str">
        <f t="shared" si="275"/>
        <v>0</v>
      </c>
      <c r="R368" s="20">
        <v>0.61</v>
      </c>
      <c r="S368" s="20">
        <f t="shared" si="303"/>
        <v>8122.9673999999995</v>
      </c>
      <c r="T368" s="24" t="e">
        <f t="shared" si="304"/>
        <v>#REF!</v>
      </c>
      <c r="U368" s="24"/>
      <c r="V368" s="61" t="e">
        <f t="shared" si="276"/>
        <v>#REF!</v>
      </c>
      <c r="W368" s="61" t="e">
        <f t="shared" si="277"/>
        <v>#REF!</v>
      </c>
      <c r="X368" s="54">
        <v>0.01</v>
      </c>
      <c r="Y368" s="20">
        <f t="shared" si="305"/>
        <v>133.1634</v>
      </c>
      <c r="Z368" s="20"/>
      <c r="AA368" s="20"/>
      <c r="AB368" s="61">
        <f t="shared" si="278"/>
        <v>133.1634</v>
      </c>
      <c r="AC368" s="61" t="str">
        <f t="shared" si="279"/>
        <v>0</v>
      </c>
      <c r="AD368" s="20">
        <v>0.28999999999999998</v>
      </c>
      <c r="AE368" s="20">
        <f t="shared" si="306"/>
        <v>3861.7385999999997</v>
      </c>
      <c r="AF368" s="24" t="e">
        <f t="shared" si="307"/>
        <v>#REF!</v>
      </c>
      <c r="AG368" s="24"/>
      <c r="AH368" s="61" t="e">
        <f t="shared" si="280"/>
        <v>#REF!</v>
      </c>
      <c r="AI368" s="61" t="e">
        <f t="shared" si="281"/>
        <v>#REF!</v>
      </c>
      <c r="AJ368" s="20">
        <v>0.05</v>
      </c>
      <c r="AK368" s="20">
        <f t="shared" si="308"/>
        <v>665.81700000000001</v>
      </c>
      <c r="AL368" s="24">
        <v>0</v>
      </c>
      <c r="AM368" s="20"/>
      <c r="AN368" s="61">
        <f t="shared" si="282"/>
        <v>665.81700000000001</v>
      </c>
      <c r="AO368" s="61" t="str">
        <f t="shared" si="283"/>
        <v>0</v>
      </c>
      <c r="AP368" s="20">
        <v>0.01</v>
      </c>
      <c r="AQ368" s="20">
        <f t="shared" si="309"/>
        <v>133.1634</v>
      </c>
      <c r="AR368" s="20"/>
      <c r="AS368" s="20"/>
      <c r="AT368" s="61">
        <f t="shared" si="284"/>
        <v>133.1634</v>
      </c>
      <c r="AU368" s="61" t="str">
        <f t="shared" si="285"/>
        <v>0</v>
      </c>
      <c r="AV368" s="20">
        <v>0.01</v>
      </c>
      <c r="AW368" s="20">
        <f t="shared" si="310"/>
        <v>133.1634</v>
      </c>
      <c r="AX368" s="24" t="e">
        <f t="shared" si="311"/>
        <v>#REF!</v>
      </c>
      <c r="AY368" s="24"/>
      <c r="AZ368" s="61" t="e">
        <f t="shared" si="312"/>
        <v>#REF!</v>
      </c>
      <c r="BA368" s="61" t="e">
        <f t="shared" si="313"/>
        <v>#REF!</v>
      </c>
      <c r="BB368" s="20">
        <v>0.12</v>
      </c>
      <c r="BC368" s="20">
        <f t="shared" si="314"/>
        <v>1597.9608000000001</v>
      </c>
      <c r="BD368" s="20">
        <v>2990.4</v>
      </c>
      <c r="BE368" s="20"/>
      <c r="BF368" s="61" t="str">
        <f t="shared" si="286"/>
        <v>0</v>
      </c>
      <c r="BG368" s="61">
        <f t="shared" si="287"/>
        <v>-1392.4392</v>
      </c>
      <c r="BH368" s="20">
        <v>0.27</v>
      </c>
      <c r="BI368" s="20">
        <f t="shared" si="315"/>
        <v>3297.2534999999998</v>
      </c>
      <c r="BJ368" s="20">
        <v>5863.2</v>
      </c>
      <c r="BK368" s="20"/>
      <c r="BL368" s="61" t="str">
        <f t="shared" si="316"/>
        <v>0</v>
      </c>
      <c r="BM368" s="61">
        <f t="shared" si="317"/>
        <v>-2565.9465</v>
      </c>
      <c r="BN368" s="20">
        <v>0.72</v>
      </c>
      <c r="BO368" s="20">
        <f t="shared" si="318"/>
        <v>9587.764799999999</v>
      </c>
      <c r="BP368" s="20">
        <f t="shared" si="290"/>
        <v>-3958.3856999999998</v>
      </c>
      <c r="BQ368" s="20">
        <f t="shared" si="291"/>
        <v>5629.3790999999992</v>
      </c>
      <c r="BR368" s="20"/>
      <c r="BS368" s="20">
        <f t="shared" si="292"/>
        <v>5629.3790999999992</v>
      </c>
      <c r="BT368" s="61">
        <f t="shared" si="327"/>
        <v>6939.3959999999997</v>
      </c>
      <c r="BU368" s="61" t="str">
        <f t="shared" si="329"/>
        <v>0</v>
      </c>
      <c r="BV368" s="61">
        <f t="shared" si="330"/>
        <v>-1310.0169000000005</v>
      </c>
      <c r="BW368" s="20"/>
      <c r="BX368" s="20"/>
      <c r="BY368" s="20"/>
      <c r="BZ368" s="20">
        <v>78.78</v>
      </c>
      <c r="CA368" s="20">
        <v>276</v>
      </c>
      <c r="CB368" s="20"/>
      <c r="CC368" s="20"/>
      <c r="CD368" s="20"/>
      <c r="CE368" s="20"/>
      <c r="CF368" s="20">
        <f>5487.18*1.2</f>
        <v>6584.616</v>
      </c>
      <c r="CG368" s="20">
        <v>0.59</v>
      </c>
      <c r="CH368" s="24">
        <f t="shared" si="319"/>
        <v>7205.1094999999996</v>
      </c>
      <c r="CI368" s="24">
        <f>5854*1.2</f>
        <v>7024.8</v>
      </c>
      <c r="CJ368" s="24">
        <f t="shared" si="323"/>
        <v>180.30949999999939</v>
      </c>
      <c r="CK368" s="24">
        <f t="shared" si="324"/>
        <v>0</v>
      </c>
      <c r="CL368" s="61" t="str">
        <f t="shared" si="294"/>
        <v>0</v>
      </c>
      <c r="CM368" s="20">
        <v>7.0000000000000007E-2</v>
      </c>
      <c r="CN368" s="24">
        <f t="shared" si="320"/>
        <v>854.84350000000006</v>
      </c>
      <c r="CO368" s="24">
        <f>651.66*1.2</f>
        <v>781.99199999999996</v>
      </c>
      <c r="CP368" s="24">
        <f t="shared" si="325"/>
        <v>72.851500000000101</v>
      </c>
      <c r="CQ368" s="24">
        <f t="shared" si="326"/>
        <v>0</v>
      </c>
      <c r="CR368" s="24">
        <f t="shared" si="321"/>
        <v>2.77</v>
      </c>
      <c r="CS368" s="24">
        <v>4.25</v>
      </c>
      <c r="CT368" s="71">
        <f t="shared" si="322"/>
        <v>53.429602888086634</v>
      </c>
    </row>
    <row r="369" spans="1:98" x14ac:dyDescent="0.2">
      <c r="A369" s="14">
        <v>24</v>
      </c>
      <c r="B369" s="15" t="s">
        <v>366</v>
      </c>
      <c r="C369" s="16">
        <v>9</v>
      </c>
      <c r="D369" s="21">
        <f>20944.67-5753.18</f>
        <v>15191.489999999998</v>
      </c>
      <c r="E369" s="21">
        <v>13824.12</v>
      </c>
      <c r="F369" s="18">
        <v>0.02</v>
      </c>
      <c r="G369" s="18">
        <f t="shared" si="301"/>
        <v>303.82979999999998</v>
      </c>
      <c r="H369" s="18"/>
      <c r="I369" s="18"/>
      <c r="J369" s="61">
        <f t="shared" si="331"/>
        <v>303.82979999999998</v>
      </c>
      <c r="K369" s="61" t="str">
        <f t="shared" si="332"/>
        <v>0</v>
      </c>
      <c r="L369" s="18">
        <v>0.02</v>
      </c>
      <c r="M369" s="18">
        <f t="shared" si="302"/>
        <v>303.82979999999998</v>
      </c>
      <c r="N369" s="18">
        <v>0.03</v>
      </c>
      <c r="O369" s="18"/>
      <c r="P369" s="61">
        <f t="shared" si="274"/>
        <v>303.7998</v>
      </c>
      <c r="Q369" s="61" t="str">
        <f t="shared" si="275"/>
        <v>0</v>
      </c>
      <c r="R369" s="20">
        <v>0.68</v>
      </c>
      <c r="S369" s="20">
        <f t="shared" si="303"/>
        <v>10330.2132</v>
      </c>
      <c r="T369" s="24" t="e">
        <f t="shared" si="304"/>
        <v>#REF!</v>
      </c>
      <c r="U369" s="24"/>
      <c r="V369" s="61" t="e">
        <f t="shared" si="276"/>
        <v>#REF!</v>
      </c>
      <c r="W369" s="61" t="e">
        <f t="shared" si="277"/>
        <v>#REF!</v>
      </c>
      <c r="X369" s="54">
        <v>0.01</v>
      </c>
      <c r="Y369" s="20">
        <f t="shared" si="305"/>
        <v>151.91489999999999</v>
      </c>
      <c r="Z369" s="20"/>
      <c r="AA369" s="20"/>
      <c r="AB369" s="61">
        <f t="shared" si="278"/>
        <v>151.91489999999999</v>
      </c>
      <c r="AC369" s="61" t="str">
        <f t="shared" si="279"/>
        <v>0</v>
      </c>
      <c r="AD369" s="20">
        <v>0.28999999999999998</v>
      </c>
      <c r="AE369" s="20">
        <f t="shared" si="306"/>
        <v>4405.5320999999994</v>
      </c>
      <c r="AF369" s="24" t="e">
        <f t="shared" si="307"/>
        <v>#REF!</v>
      </c>
      <c r="AG369" s="24"/>
      <c r="AH369" s="61" t="e">
        <f t="shared" si="280"/>
        <v>#REF!</v>
      </c>
      <c r="AI369" s="61" t="e">
        <f t="shared" si="281"/>
        <v>#REF!</v>
      </c>
      <c r="AJ369" s="20">
        <v>0.04</v>
      </c>
      <c r="AK369" s="20">
        <f t="shared" si="308"/>
        <v>607.65959999999995</v>
      </c>
      <c r="AL369" s="24">
        <v>0</v>
      </c>
      <c r="AM369" s="20"/>
      <c r="AN369" s="61">
        <f t="shared" si="282"/>
        <v>607.65959999999995</v>
      </c>
      <c r="AO369" s="61" t="str">
        <f t="shared" si="283"/>
        <v>0</v>
      </c>
      <c r="AP369" s="20">
        <v>0.01</v>
      </c>
      <c r="AQ369" s="20">
        <f t="shared" si="309"/>
        <v>151.91489999999999</v>
      </c>
      <c r="AR369" s="20"/>
      <c r="AS369" s="20"/>
      <c r="AT369" s="61">
        <f t="shared" si="284"/>
        <v>151.91489999999999</v>
      </c>
      <c r="AU369" s="61" t="str">
        <f t="shared" si="285"/>
        <v>0</v>
      </c>
      <c r="AV369" s="20">
        <v>0.01</v>
      </c>
      <c r="AW369" s="20">
        <f t="shared" si="310"/>
        <v>151.91489999999999</v>
      </c>
      <c r="AX369" s="24" t="e">
        <f t="shared" si="311"/>
        <v>#REF!</v>
      </c>
      <c r="AY369" s="24"/>
      <c r="AZ369" s="61" t="e">
        <f t="shared" si="312"/>
        <v>#REF!</v>
      </c>
      <c r="BA369" s="61" t="e">
        <f t="shared" si="313"/>
        <v>#REF!</v>
      </c>
      <c r="BB369" s="20">
        <v>0.04</v>
      </c>
      <c r="BC369" s="20">
        <f t="shared" si="314"/>
        <v>607.65959999999995</v>
      </c>
      <c r="BD369" s="20">
        <v>2281.44</v>
      </c>
      <c r="BE369" s="20"/>
      <c r="BF369" s="61" t="str">
        <f t="shared" si="286"/>
        <v>0</v>
      </c>
      <c r="BG369" s="61">
        <f t="shared" si="287"/>
        <v>-1673.7804000000001</v>
      </c>
      <c r="BH369" s="20">
        <v>0.4</v>
      </c>
      <c r="BI369" s="20">
        <f t="shared" si="315"/>
        <v>5529.648000000001</v>
      </c>
      <c r="BJ369" s="20">
        <v>6182.4</v>
      </c>
      <c r="BK369" s="20"/>
      <c r="BL369" s="61" t="str">
        <f t="shared" si="316"/>
        <v>0</v>
      </c>
      <c r="BM369" s="61">
        <f t="shared" si="317"/>
        <v>-652.75199999999859</v>
      </c>
      <c r="BN369" s="20">
        <v>0.61</v>
      </c>
      <c r="BO369" s="20">
        <f t="shared" si="318"/>
        <v>9266.8088999999982</v>
      </c>
      <c r="BP369" s="20">
        <f t="shared" si="290"/>
        <v>-2326.5323999999987</v>
      </c>
      <c r="BQ369" s="20">
        <f t="shared" si="291"/>
        <v>6940.2764999999999</v>
      </c>
      <c r="BR369" s="20"/>
      <c r="BS369" s="20">
        <f t="shared" si="292"/>
        <v>6940.2764999999999</v>
      </c>
      <c r="BT369" s="61">
        <f t="shared" si="327"/>
        <v>7971.44</v>
      </c>
      <c r="BU369" s="61" t="str">
        <f t="shared" si="329"/>
        <v>0</v>
      </c>
      <c r="BV369" s="61">
        <f t="shared" si="330"/>
        <v>-1031.1634999999997</v>
      </c>
      <c r="BW369" s="20">
        <v>7971.44</v>
      </c>
      <c r="BX369" s="20"/>
      <c r="BY369" s="20"/>
      <c r="BZ369" s="20"/>
      <c r="CA369" s="20"/>
      <c r="CB369" s="20"/>
      <c r="CC369" s="20"/>
      <c r="CD369" s="20"/>
      <c r="CE369" s="20"/>
      <c r="CF369" s="20"/>
      <c r="CG369" s="20">
        <v>0.59</v>
      </c>
      <c r="CH369" s="24">
        <f t="shared" si="319"/>
        <v>8156.2308000000003</v>
      </c>
      <c r="CI369" s="24">
        <v>8156.23</v>
      </c>
      <c r="CJ369" s="24">
        <f t="shared" si="323"/>
        <v>8.0000000070867827E-4</v>
      </c>
      <c r="CK369" s="24">
        <f t="shared" si="324"/>
        <v>0</v>
      </c>
      <c r="CL369" s="61" t="str">
        <f t="shared" si="294"/>
        <v>0</v>
      </c>
      <c r="CM369" s="20">
        <v>7.0000000000000007E-2</v>
      </c>
      <c r="CN369" s="24">
        <f t="shared" si="320"/>
        <v>967.68840000000012</v>
      </c>
      <c r="CO369" s="24">
        <v>0</v>
      </c>
      <c r="CP369" s="24">
        <f t="shared" si="325"/>
        <v>967.68840000000012</v>
      </c>
      <c r="CQ369" s="24">
        <f t="shared" si="326"/>
        <v>0</v>
      </c>
      <c r="CR369" s="24">
        <f t="shared" si="321"/>
        <v>2.7899999999999996</v>
      </c>
      <c r="CS369" s="24">
        <v>4.28</v>
      </c>
      <c r="CT369" s="71">
        <f t="shared" si="322"/>
        <v>53.405017921146992</v>
      </c>
    </row>
    <row r="370" spans="1:98" x14ac:dyDescent="0.2">
      <c r="A370" s="14">
        <v>25</v>
      </c>
      <c r="B370" s="15" t="s">
        <v>367</v>
      </c>
      <c r="C370" s="16">
        <v>9</v>
      </c>
      <c r="D370" s="21">
        <v>6009.94</v>
      </c>
      <c r="E370" s="21">
        <v>5475.47</v>
      </c>
      <c r="F370" s="18">
        <v>0.01</v>
      </c>
      <c r="G370" s="18">
        <f t="shared" si="301"/>
        <v>60.099399999999996</v>
      </c>
      <c r="H370" s="18"/>
      <c r="I370" s="18"/>
      <c r="J370" s="61">
        <f t="shared" si="331"/>
        <v>60.099399999999996</v>
      </c>
      <c r="K370" s="61" t="str">
        <f t="shared" si="332"/>
        <v>0</v>
      </c>
      <c r="L370" s="18">
        <v>0.01</v>
      </c>
      <c r="M370" s="18">
        <f t="shared" si="302"/>
        <v>60.099399999999996</v>
      </c>
      <c r="N370" s="18">
        <v>0.03</v>
      </c>
      <c r="O370" s="18"/>
      <c r="P370" s="61">
        <f t="shared" si="274"/>
        <v>60.069399999999995</v>
      </c>
      <c r="Q370" s="61" t="str">
        <f t="shared" si="275"/>
        <v>0</v>
      </c>
      <c r="R370" s="20">
        <v>0.51</v>
      </c>
      <c r="S370" s="20">
        <f t="shared" si="303"/>
        <v>3065.0693999999999</v>
      </c>
      <c r="T370" s="24" t="e">
        <f t="shared" si="304"/>
        <v>#REF!</v>
      </c>
      <c r="U370" s="24"/>
      <c r="V370" s="61" t="e">
        <f t="shared" si="276"/>
        <v>#REF!</v>
      </c>
      <c r="W370" s="61" t="e">
        <f t="shared" si="277"/>
        <v>#REF!</v>
      </c>
      <c r="X370" s="54">
        <v>0.01</v>
      </c>
      <c r="Y370" s="20">
        <f t="shared" si="305"/>
        <v>60.099399999999996</v>
      </c>
      <c r="Z370" s="20"/>
      <c r="AA370" s="20"/>
      <c r="AB370" s="61">
        <f t="shared" si="278"/>
        <v>60.099399999999996</v>
      </c>
      <c r="AC370" s="61" t="str">
        <f t="shared" si="279"/>
        <v>0</v>
      </c>
      <c r="AD370" s="20">
        <v>0.28000000000000003</v>
      </c>
      <c r="AE370" s="20">
        <f t="shared" si="306"/>
        <v>1682.7832000000001</v>
      </c>
      <c r="AF370" s="24" t="e">
        <f t="shared" si="307"/>
        <v>#REF!</v>
      </c>
      <c r="AG370" s="24"/>
      <c r="AH370" s="61" t="e">
        <f t="shared" si="280"/>
        <v>#REF!</v>
      </c>
      <c r="AI370" s="61" t="e">
        <f t="shared" si="281"/>
        <v>#REF!</v>
      </c>
      <c r="AJ370" s="20">
        <v>0.04</v>
      </c>
      <c r="AK370" s="20">
        <f t="shared" si="308"/>
        <v>240.39759999999998</v>
      </c>
      <c r="AL370" s="24">
        <v>0</v>
      </c>
      <c r="AM370" s="20"/>
      <c r="AN370" s="61">
        <f t="shared" si="282"/>
        <v>240.39759999999998</v>
      </c>
      <c r="AO370" s="61" t="str">
        <f t="shared" si="283"/>
        <v>0</v>
      </c>
      <c r="AP370" s="20">
        <v>0.01</v>
      </c>
      <c r="AQ370" s="20">
        <f t="shared" si="309"/>
        <v>60.099399999999996</v>
      </c>
      <c r="AR370" s="20"/>
      <c r="AS370" s="20"/>
      <c r="AT370" s="61">
        <f t="shared" si="284"/>
        <v>60.099399999999996</v>
      </c>
      <c r="AU370" s="61" t="str">
        <f t="shared" si="285"/>
        <v>0</v>
      </c>
      <c r="AV370" s="20">
        <v>0.01</v>
      </c>
      <c r="AW370" s="20">
        <f t="shared" si="310"/>
        <v>60.099399999999996</v>
      </c>
      <c r="AX370" s="24" t="e">
        <f t="shared" si="311"/>
        <v>#REF!</v>
      </c>
      <c r="AY370" s="24"/>
      <c r="AZ370" s="61" t="e">
        <f t="shared" si="312"/>
        <v>#REF!</v>
      </c>
      <c r="BA370" s="61" t="e">
        <f t="shared" si="313"/>
        <v>#REF!</v>
      </c>
      <c r="BB370" s="20">
        <v>0.17</v>
      </c>
      <c r="BC370" s="20">
        <f t="shared" si="314"/>
        <v>1021.6898</v>
      </c>
      <c r="BD370" s="20">
        <v>1895.04</v>
      </c>
      <c r="BE370" s="20"/>
      <c r="BF370" s="61" t="str">
        <f t="shared" si="286"/>
        <v>0</v>
      </c>
      <c r="BG370" s="61">
        <f t="shared" si="287"/>
        <v>-873.35019999999997</v>
      </c>
      <c r="BH370" s="20">
        <v>0.19</v>
      </c>
      <c r="BI370" s="20">
        <f t="shared" si="315"/>
        <v>1040.3393000000001</v>
      </c>
      <c r="BJ370" s="20">
        <v>1723.68</v>
      </c>
      <c r="BK370" s="20"/>
      <c r="BL370" s="61" t="str">
        <f t="shared" si="316"/>
        <v>0</v>
      </c>
      <c r="BM370" s="61">
        <f t="shared" si="317"/>
        <v>-683.34069999999997</v>
      </c>
      <c r="BN370" s="20">
        <v>0.65</v>
      </c>
      <c r="BO370" s="20">
        <f t="shared" si="318"/>
        <v>3906.4609999999998</v>
      </c>
      <c r="BP370" s="20">
        <f t="shared" si="290"/>
        <v>-1556.6909000000001</v>
      </c>
      <c r="BQ370" s="20">
        <f t="shared" si="291"/>
        <v>2349.7700999999997</v>
      </c>
      <c r="BR370" s="20"/>
      <c r="BS370" s="20">
        <f t="shared" si="292"/>
        <v>2349.7700999999997</v>
      </c>
      <c r="BT370" s="61">
        <f t="shared" si="327"/>
        <v>3552.6579999999999</v>
      </c>
      <c r="BU370" s="61" t="str">
        <f t="shared" si="329"/>
        <v>0</v>
      </c>
      <c r="BV370" s="61">
        <f t="shared" si="330"/>
        <v>-1202.8879000000002</v>
      </c>
      <c r="BW370" s="20"/>
      <c r="BX370" s="20"/>
      <c r="BY370" s="20"/>
      <c r="BZ370" s="20">
        <v>1424.71</v>
      </c>
      <c r="CA370" s="20"/>
      <c r="CB370" s="20"/>
      <c r="CC370" s="20"/>
      <c r="CD370" s="20"/>
      <c r="CE370" s="20"/>
      <c r="CF370" s="20">
        <f>1773.29*1.2</f>
        <v>2127.9479999999999</v>
      </c>
      <c r="CG370" s="20">
        <v>0.71</v>
      </c>
      <c r="CH370" s="24">
        <f t="shared" si="319"/>
        <v>3887.5837000000001</v>
      </c>
      <c r="CI370" s="24">
        <v>3887.58</v>
      </c>
      <c r="CJ370" s="24">
        <f t="shared" si="323"/>
        <v>3.7000000002080924E-3</v>
      </c>
      <c r="CK370" s="24">
        <f t="shared" si="324"/>
        <v>0</v>
      </c>
      <c r="CL370" s="61" t="str">
        <f t="shared" si="294"/>
        <v>0</v>
      </c>
      <c r="CM370" s="20">
        <v>7.0000000000000007E-2</v>
      </c>
      <c r="CN370" s="24">
        <f t="shared" si="320"/>
        <v>383.28290000000004</v>
      </c>
      <c r="CO370" s="24">
        <v>383.28</v>
      </c>
      <c r="CP370" s="24">
        <f t="shared" si="325"/>
        <v>2.9000000000678483E-3</v>
      </c>
      <c r="CQ370" s="24">
        <f t="shared" si="326"/>
        <v>0</v>
      </c>
      <c r="CR370" s="24">
        <f t="shared" si="321"/>
        <v>2.67</v>
      </c>
      <c r="CS370" s="24">
        <v>4.03</v>
      </c>
      <c r="CT370" s="71">
        <f t="shared" si="322"/>
        <v>50.936329588014985</v>
      </c>
    </row>
    <row r="371" spans="1:98" x14ac:dyDescent="0.2">
      <c r="A371" s="14">
        <v>26</v>
      </c>
      <c r="B371" s="15" t="s">
        <v>368</v>
      </c>
      <c r="C371" s="16">
        <v>9</v>
      </c>
      <c r="D371" s="63">
        <v>3465.88</v>
      </c>
      <c r="E371" s="63">
        <v>3137.3</v>
      </c>
      <c r="F371" s="18">
        <v>0.04</v>
      </c>
      <c r="G371" s="18">
        <f t="shared" si="301"/>
        <v>138.6352</v>
      </c>
      <c r="H371" s="18"/>
      <c r="I371" s="18"/>
      <c r="J371" s="61">
        <f t="shared" si="331"/>
        <v>138.6352</v>
      </c>
      <c r="K371" s="61" t="str">
        <f t="shared" si="332"/>
        <v>0</v>
      </c>
      <c r="L371" s="18">
        <v>0.02</v>
      </c>
      <c r="M371" s="18">
        <f t="shared" si="302"/>
        <v>69.317599999999999</v>
      </c>
      <c r="N371" s="18">
        <v>0.02</v>
      </c>
      <c r="O371" s="18"/>
      <c r="P371" s="61">
        <f t="shared" si="274"/>
        <v>69.297600000000003</v>
      </c>
      <c r="Q371" s="61" t="str">
        <f t="shared" si="275"/>
        <v>0</v>
      </c>
      <c r="R371" s="20">
        <v>0.37</v>
      </c>
      <c r="S371" s="20">
        <f t="shared" si="303"/>
        <v>1282.3756000000001</v>
      </c>
      <c r="T371" s="24" t="e">
        <f t="shared" si="304"/>
        <v>#REF!</v>
      </c>
      <c r="U371" s="24"/>
      <c r="V371" s="61" t="e">
        <f t="shared" si="276"/>
        <v>#REF!</v>
      </c>
      <c r="W371" s="61" t="e">
        <f t="shared" si="277"/>
        <v>#REF!</v>
      </c>
      <c r="X371" s="54">
        <v>0.01</v>
      </c>
      <c r="Y371" s="20">
        <f t="shared" si="305"/>
        <v>34.658799999999999</v>
      </c>
      <c r="Z371" s="20"/>
      <c r="AA371" s="20"/>
      <c r="AB371" s="61">
        <f t="shared" si="278"/>
        <v>34.658799999999999</v>
      </c>
      <c r="AC371" s="61" t="str">
        <f t="shared" si="279"/>
        <v>0</v>
      </c>
      <c r="AD371" s="20">
        <v>0.2</v>
      </c>
      <c r="AE371" s="20">
        <f t="shared" si="306"/>
        <v>693.17600000000004</v>
      </c>
      <c r="AF371" s="24" t="e">
        <f t="shared" si="307"/>
        <v>#REF!</v>
      </c>
      <c r="AG371" s="24"/>
      <c r="AH371" s="61" t="e">
        <f t="shared" si="280"/>
        <v>#REF!</v>
      </c>
      <c r="AI371" s="61" t="e">
        <f t="shared" si="281"/>
        <v>#REF!</v>
      </c>
      <c r="AJ371" s="20">
        <v>0.04</v>
      </c>
      <c r="AK371" s="20">
        <f t="shared" si="308"/>
        <v>138.6352</v>
      </c>
      <c r="AL371" s="24">
        <v>0</v>
      </c>
      <c r="AM371" s="20"/>
      <c r="AN371" s="61">
        <f t="shared" si="282"/>
        <v>138.6352</v>
      </c>
      <c r="AO371" s="61" t="str">
        <f t="shared" si="283"/>
        <v>0</v>
      </c>
      <c r="AP371" s="20">
        <v>0.01</v>
      </c>
      <c r="AQ371" s="20">
        <f t="shared" si="309"/>
        <v>34.658799999999999</v>
      </c>
      <c r="AR371" s="20"/>
      <c r="AS371" s="20"/>
      <c r="AT371" s="61">
        <f t="shared" si="284"/>
        <v>34.658799999999999</v>
      </c>
      <c r="AU371" s="61" t="str">
        <f t="shared" si="285"/>
        <v>0</v>
      </c>
      <c r="AV371" s="20">
        <v>0.01</v>
      </c>
      <c r="AW371" s="20">
        <f t="shared" si="310"/>
        <v>34.658799999999999</v>
      </c>
      <c r="AX371" s="24" t="e">
        <f t="shared" si="311"/>
        <v>#REF!</v>
      </c>
      <c r="AY371" s="24"/>
      <c r="AZ371" s="61" t="e">
        <f t="shared" si="312"/>
        <v>#REF!</v>
      </c>
      <c r="BA371" s="61" t="e">
        <f t="shared" si="313"/>
        <v>#REF!</v>
      </c>
      <c r="BB371" s="20">
        <v>0.19</v>
      </c>
      <c r="BC371" s="20">
        <f t="shared" si="314"/>
        <v>658.5172</v>
      </c>
      <c r="BD371" s="20">
        <v>332.64</v>
      </c>
      <c r="BE371" s="20"/>
      <c r="BF371" s="61">
        <f t="shared" si="286"/>
        <v>325.87720000000002</v>
      </c>
      <c r="BG371" s="61" t="str">
        <f t="shared" si="287"/>
        <v>0</v>
      </c>
      <c r="BH371" s="20">
        <v>0.18</v>
      </c>
      <c r="BI371" s="20">
        <f t="shared" si="315"/>
        <v>564.71400000000006</v>
      </c>
      <c r="BJ371" s="20">
        <v>265.44</v>
      </c>
      <c r="BK371" s="20"/>
      <c r="BL371" s="61">
        <f t="shared" si="316"/>
        <v>299.27400000000006</v>
      </c>
      <c r="BM371" s="61" t="str">
        <f t="shared" si="317"/>
        <v>0</v>
      </c>
      <c r="BN371" s="20">
        <v>1.04</v>
      </c>
      <c r="BO371" s="20">
        <f t="shared" si="318"/>
        <v>3604.5152000000003</v>
      </c>
      <c r="BP371" s="20">
        <f t="shared" si="290"/>
        <v>625.15120000000002</v>
      </c>
      <c r="BQ371" s="20">
        <f t="shared" si="291"/>
        <v>4229.6664000000001</v>
      </c>
      <c r="BR371" s="20"/>
      <c r="BS371" s="20">
        <f t="shared" si="292"/>
        <v>4229.6664000000001</v>
      </c>
      <c r="BT371" s="61">
        <f t="shared" si="327"/>
        <v>2127.9479999999999</v>
      </c>
      <c r="BU371" s="61">
        <f t="shared" si="329"/>
        <v>2101.7184000000002</v>
      </c>
      <c r="BV371" s="61" t="str">
        <f t="shared" si="330"/>
        <v>0</v>
      </c>
      <c r="BW371" s="20"/>
      <c r="BX371" s="20"/>
      <c r="BY371" s="20"/>
      <c r="BZ371" s="20"/>
      <c r="CA371" s="20"/>
      <c r="CB371" s="20"/>
      <c r="CC371" s="20"/>
      <c r="CD371" s="20"/>
      <c r="CE371" s="20"/>
      <c r="CF371" s="20">
        <f>1773.29*1.2</f>
        <v>2127.9479999999999</v>
      </c>
      <c r="CG371" s="20">
        <v>0.45</v>
      </c>
      <c r="CH371" s="24">
        <f t="shared" si="319"/>
        <v>1411.7850000000001</v>
      </c>
      <c r="CI371" s="24">
        <v>1411.79</v>
      </c>
      <c r="CJ371" s="24">
        <f t="shared" si="323"/>
        <v>-4.9999999998817657E-3</v>
      </c>
      <c r="CK371" s="24">
        <f t="shared" si="324"/>
        <v>4.9999999998817657E-3</v>
      </c>
      <c r="CL371" s="61">
        <f t="shared" si="294"/>
        <v>-4.9999999998817657E-3</v>
      </c>
      <c r="CM371" s="20">
        <v>7.0000000000000007E-2</v>
      </c>
      <c r="CN371" s="24">
        <f t="shared" si="320"/>
        <v>219.61100000000005</v>
      </c>
      <c r="CO371" s="24">
        <v>219.61</v>
      </c>
      <c r="CP371" s="24">
        <f t="shared" si="325"/>
        <v>1.0000000000331966E-3</v>
      </c>
      <c r="CQ371" s="24">
        <f t="shared" si="326"/>
        <v>0</v>
      </c>
      <c r="CR371" s="24">
        <f t="shared" si="321"/>
        <v>2.6300000000000003</v>
      </c>
      <c r="CS371" s="24">
        <v>3.71</v>
      </c>
      <c r="CT371" s="71">
        <f t="shared" si="322"/>
        <v>41.064638783269942</v>
      </c>
    </row>
    <row r="372" spans="1:98" ht="25.5" x14ac:dyDescent="0.2">
      <c r="A372" s="14">
        <v>27</v>
      </c>
      <c r="B372" s="15" t="s">
        <v>369</v>
      </c>
      <c r="C372" s="16">
        <v>9</v>
      </c>
      <c r="D372" s="63">
        <v>2667.1</v>
      </c>
      <c r="E372" s="63">
        <v>2368.6</v>
      </c>
      <c r="F372" s="18">
        <v>0.04</v>
      </c>
      <c r="G372" s="18">
        <f t="shared" si="301"/>
        <v>106.684</v>
      </c>
      <c r="H372" s="18"/>
      <c r="I372" s="18"/>
      <c r="J372" s="61">
        <f t="shared" si="331"/>
        <v>106.684</v>
      </c>
      <c r="K372" s="61" t="str">
        <f t="shared" si="332"/>
        <v>0</v>
      </c>
      <c r="L372" s="18">
        <v>0.03</v>
      </c>
      <c r="M372" s="18">
        <f t="shared" si="302"/>
        <v>80.012999999999991</v>
      </c>
      <c r="N372" s="18">
        <v>0.01</v>
      </c>
      <c r="O372" s="18"/>
      <c r="P372" s="61">
        <f t="shared" si="274"/>
        <v>80.002999999999986</v>
      </c>
      <c r="Q372" s="61" t="str">
        <f t="shared" si="275"/>
        <v>0</v>
      </c>
      <c r="R372" s="20">
        <v>0.45</v>
      </c>
      <c r="S372" s="20">
        <f t="shared" si="303"/>
        <v>1200.1949999999999</v>
      </c>
      <c r="T372" s="24" t="e">
        <f t="shared" si="304"/>
        <v>#REF!</v>
      </c>
      <c r="U372" s="24"/>
      <c r="V372" s="61" t="e">
        <f t="shared" si="276"/>
        <v>#REF!</v>
      </c>
      <c r="W372" s="61" t="e">
        <f t="shared" si="277"/>
        <v>#REF!</v>
      </c>
      <c r="X372" s="54">
        <v>0.01</v>
      </c>
      <c r="Y372" s="20">
        <f t="shared" si="305"/>
        <v>26.670999999999999</v>
      </c>
      <c r="Z372" s="20"/>
      <c r="AA372" s="20"/>
      <c r="AB372" s="61">
        <f t="shared" si="278"/>
        <v>26.670999999999999</v>
      </c>
      <c r="AC372" s="61" t="str">
        <f t="shared" si="279"/>
        <v>0</v>
      </c>
      <c r="AD372" s="20">
        <v>0.24</v>
      </c>
      <c r="AE372" s="20">
        <f t="shared" si="306"/>
        <v>640.10399999999993</v>
      </c>
      <c r="AF372" s="24" t="e">
        <f t="shared" si="307"/>
        <v>#REF!</v>
      </c>
      <c r="AG372" s="24"/>
      <c r="AH372" s="61" t="e">
        <f t="shared" si="280"/>
        <v>#REF!</v>
      </c>
      <c r="AI372" s="61" t="e">
        <f t="shared" si="281"/>
        <v>#REF!</v>
      </c>
      <c r="AJ372" s="20">
        <v>0.06</v>
      </c>
      <c r="AK372" s="20">
        <f t="shared" si="308"/>
        <v>160.02599999999998</v>
      </c>
      <c r="AL372" s="24">
        <v>0</v>
      </c>
      <c r="AM372" s="20"/>
      <c r="AN372" s="61">
        <f t="shared" si="282"/>
        <v>160.02599999999998</v>
      </c>
      <c r="AO372" s="61" t="str">
        <f t="shared" si="283"/>
        <v>0</v>
      </c>
      <c r="AP372" s="20">
        <v>0.01</v>
      </c>
      <c r="AQ372" s="20">
        <f t="shared" si="309"/>
        <v>26.670999999999999</v>
      </c>
      <c r="AR372" s="20"/>
      <c r="AS372" s="20"/>
      <c r="AT372" s="61">
        <f t="shared" si="284"/>
        <v>26.670999999999999</v>
      </c>
      <c r="AU372" s="61" t="str">
        <f t="shared" si="285"/>
        <v>0</v>
      </c>
      <c r="AV372" s="20">
        <v>0.01</v>
      </c>
      <c r="AW372" s="20">
        <f t="shared" si="310"/>
        <v>26.670999999999999</v>
      </c>
      <c r="AX372" s="24" t="e">
        <f t="shared" si="311"/>
        <v>#REF!</v>
      </c>
      <c r="AY372" s="24"/>
      <c r="AZ372" s="61" t="e">
        <f t="shared" si="312"/>
        <v>#REF!</v>
      </c>
      <c r="BA372" s="61" t="e">
        <f t="shared" si="313"/>
        <v>#REF!</v>
      </c>
      <c r="BB372" s="20">
        <v>0.28999999999999998</v>
      </c>
      <c r="BC372" s="20">
        <f t="shared" si="314"/>
        <v>773.45899999999995</v>
      </c>
      <c r="BD372" s="20">
        <v>861.84</v>
      </c>
      <c r="BE372" s="20"/>
      <c r="BF372" s="61" t="str">
        <f t="shared" si="286"/>
        <v>0</v>
      </c>
      <c r="BG372" s="61">
        <f t="shared" si="287"/>
        <v>-88.381000000000085</v>
      </c>
      <c r="BH372" s="20">
        <v>0.77</v>
      </c>
      <c r="BI372" s="20">
        <f t="shared" si="315"/>
        <v>1823.8219999999999</v>
      </c>
      <c r="BJ372" s="20">
        <v>2412.48</v>
      </c>
      <c r="BK372" s="20"/>
      <c r="BL372" s="61" t="str">
        <f t="shared" si="316"/>
        <v>0</v>
      </c>
      <c r="BM372" s="61">
        <f t="shared" si="317"/>
        <v>-588.65800000000013</v>
      </c>
      <c r="BN372" s="20">
        <v>0.17</v>
      </c>
      <c r="BO372" s="20">
        <f t="shared" si="318"/>
        <v>453.40700000000004</v>
      </c>
      <c r="BP372" s="20">
        <f t="shared" si="290"/>
        <v>-677.03900000000021</v>
      </c>
      <c r="BQ372" s="20">
        <f t="shared" si="291"/>
        <v>-223.63200000000018</v>
      </c>
      <c r="BR372" s="20"/>
      <c r="BS372" s="20">
        <f t="shared" si="292"/>
        <v>-223.63200000000018</v>
      </c>
      <c r="BT372" s="61">
        <f t="shared" si="327"/>
        <v>2184.6979999999999</v>
      </c>
      <c r="BU372" s="61" t="str">
        <f t="shared" si="329"/>
        <v>0</v>
      </c>
      <c r="BV372" s="61">
        <f t="shared" si="330"/>
        <v>-2408.33</v>
      </c>
      <c r="BW372" s="20"/>
      <c r="BX372" s="20"/>
      <c r="BY372" s="20"/>
      <c r="BZ372" s="20">
        <v>56.75</v>
      </c>
      <c r="CA372" s="20"/>
      <c r="CB372" s="20"/>
      <c r="CC372" s="20"/>
      <c r="CD372" s="20"/>
      <c r="CE372" s="20"/>
      <c r="CF372" s="20">
        <f>1773.29*1.2</f>
        <v>2127.9479999999999</v>
      </c>
      <c r="CG372" s="20">
        <v>0.55000000000000004</v>
      </c>
      <c r="CH372" s="24">
        <f t="shared" si="319"/>
        <v>1302.73</v>
      </c>
      <c r="CI372" s="24">
        <v>1302.73</v>
      </c>
      <c r="CJ372" s="24">
        <f t="shared" si="323"/>
        <v>0</v>
      </c>
      <c r="CK372" s="24">
        <f t="shared" si="324"/>
        <v>0</v>
      </c>
      <c r="CL372" s="61" t="str">
        <f t="shared" si="294"/>
        <v>0</v>
      </c>
      <c r="CM372" s="20">
        <v>7.0000000000000007E-2</v>
      </c>
      <c r="CN372" s="24">
        <f t="shared" si="320"/>
        <v>165.80200000000002</v>
      </c>
      <c r="CO372" s="24">
        <v>0</v>
      </c>
      <c r="CP372" s="24">
        <f t="shared" si="325"/>
        <v>165.80200000000002</v>
      </c>
      <c r="CQ372" s="24">
        <f t="shared" si="326"/>
        <v>0</v>
      </c>
      <c r="CR372" s="24">
        <f t="shared" si="321"/>
        <v>2.6999999999999997</v>
      </c>
      <c r="CS372" s="24">
        <v>4.59</v>
      </c>
      <c r="CT372" s="71">
        <f t="shared" si="322"/>
        <v>70.000000000000028</v>
      </c>
    </row>
    <row r="373" spans="1:98" ht="25.5" x14ac:dyDescent="0.2">
      <c r="A373" s="14">
        <v>28</v>
      </c>
      <c r="B373" s="15" t="s">
        <v>370</v>
      </c>
      <c r="C373" s="16">
        <v>9</v>
      </c>
      <c r="D373" s="21">
        <v>2571.34</v>
      </c>
      <c r="E373" s="21">
        <f>2476.44</f>
        <v>2476.44</v>
      </c>
      <c r="F373" s="18">
        <v>0.04</v>
      </c>
      <c r="G373" s="18">
        <f t="shared" si="301"/>
        <v>102.85360000000001</v>
      </c>
      <c r="H373" s="18"/>
      <c r="I373" s="18"/>
      <c r="J373" s="61">
        <f t="shared" si="331"/>
        <v>102.85360000000001</v>
      </c>
      <c r="K373" s="61" t="str">
        <f t="shared" si="332"/>
        <v>0</v>
      </c>
      <c r="L373" s="18">
        <v>0.03</v>
      </c>
      <c r="M373" s="18">
        <f t="shared" si="302"/>
        <v>77.140200000000007</v>
      </c>
      <c r="N373" s="18">
        <v>0.03</v>
      </c>
      <c r="O373" s="18"/>
      <c r="P373" s="61">
        <f t="shared" si="274"/>
        <v>77.110200000000006</v>
      </c>
      <c r="Q373" s="61" t="str">
        <f t="shared" si="275"/>
        <v>0</v>
      </c>
      <c r="R373" s="20">
        <v>0.51</v>
      </c>
      <c r="S373" s="20">
        <f t="shared" si="303"/>
        <v>1311.3834000000002</v>
      </c>
      <c r="T373" s="24" t="e">
        <f t="shared" si="304"/>
        <v>#REF!</v>
      </c>
      <c r="U373" s="24"/>
      <c r="V373" s="61" t="e">
        <f t="shared" si="276"/>
        <v>#REF!</v>
      </c>
      <c r="W373" s="61" t="e">
        <f t="shared" si="277"/>
        <v>#REF!</v>
      </c>
      <c r="X373" s="54"/>
      <c r="Y373" s="20">
        <f t="shared" si="305"/>
        <v>0</v>
      </c>
      <c r="Z373" s="20"/>
      <c r="AA373" s="20"/>
      <c r="AB373" s="61" t="str">
        <f t="shared" si="278"/>
        <v>0</v>
      </c>
      <c r="AC373" s="61" t="str">
        <f t="shared" si="279"/>
        <v>0</v>
      </c>
      <c r="AD373" s="20">
        <v>0.21</v>
      </c>
      <c r="AE373" s="20">
        <f t="shared" si="306"/>
        <v>539.98140000000001</v>
      </c>
      <c r="AF373" s="24" t="e">
        <f t="shared" si="307"/>
        <v>#REF!</v>
      </c>
      <c r="AG373" s="24"/>
      <c r="AH373" s="61" t="e">
        <f t="shared" si="280"/>
        <v>#REF!</v>
      </c>
      <c r="AI373" s="61" t="e">
        <f t="shared" si="281"/>
        <v>#REF!</v>
      </c>
      <c r="AJ373" s="20">
        <v>0</v>
      </c>
      <c r="AK373" s="20">
        <f t="shared" si="308"/>
        <v>0</v>
      </c>
      <c r="AL373" s="24">
        <v>0</v>
      </c>
      <c r="AM373" s="20"/>
      <c r="AN373" s="61" t="str">
        <f t="shared" si="282"/>
        <v>0</v>
      </c>
      <c r="AO373" s="61" t="str">
        <f t="shared" si="283"/>
        <v>0</v>
      </c>
      <c r="AP373" s="20">
        <v>0.01</v>
      </c>
      <c r="AQ373" s="20">
        <f t="shared" si="309"/>
        <v>25.713400000000004</v>
      </c>
      <c r="AR373" s="20"/>
      <c r="AS373" s="20"/>
      <c r="AT373" s="61">
        <f t="shared" si="284"/>
        <v>25.713400000000004</v>
      </c>
      <c r="AU373" s="61" t="str">
        <f t="shared" si="285"/>
        <v>0</v>
      </c>
      <c r="AV373" s="20">
        <v>0.01</v>
      </c>
      <c r="AW373" s="24">
        <f t="shared" si="310"/>
        <v>25.713400000000004</v>
      </c>
      <c r="AX373" s="24" t="e">
        <f t="shared" si="311"/>
        <v>#REF!</v>
      </c>
      <c r="AY373" s="24"/>
      <c r="AZ373" s="61" t="e">
        <f t="shared" si="312"/>
        <v>#REF!</v>
      </c>
      <c r="BA373" s="61" t="e">
        <f t="shared" si="313"/>
        <v>#REF!</v>
      </c>
      <c r="BB373" s="20">
        <v>0.16</v>
      </c>
      <c r="BC373" s="24">
        <f t="shared" si="314"/>
        <v>411.41440000000006</v>
      </c>
      <c r="BD373" s="20">
        <v>168</v>
      </c>
      <c r="BE373" s="20"/>
      <c r="BF373" s="24">
        <f t="shared" si="286"/>
        <v>243.41440000000006</v>
      </c>
      <c r="BG373" s="24" t="str">
        <f t="shared" si="287"/>
        <v>0</v>
      </c>
      <c r="BH373" s="20">
        <v>0.22</v>
      </c>
      <c r="BI373" s="20">
        <f t="shared" si="315"/>
        <v>544.81680000000006</v>
      </c>
      <c r="BJ373" s="20">
        <v>487.2</v>
      </c>
      <c r="BK373" s="20"/>
      <c r="BL373" s="61">
        <f t="shared" si="316"/>
        <v>57.616800000000069</v>
      </c>
      <c r="BM373" s="61" t="str">
        <f t="shared" si="317"/>
        <v>0</v>
      </c>
      <c r="BN373" s="20">
        <v>1.06</v>
      </c>
      <c r="BO373" s="20">
        <f t="shared" si="318"/>
        <v>2725.6204000000002</v>
      </c>
      <c r="BP373" s="20">
        <f t="shared" si="290"/>
        <v>301.03120000000013</v>
      </c>
      <c r="BQ373" s="20">
        <f t="shared" si="291"/>
        <v>3026.6516000000001</v>
      </c>
      <c r="BR373" s="20"/>
      <c r="BS373" s="20">
        <f t="shared" si="292"/>
        <v>3026.6516000000001</v>
      </c>
      <c r="BT373" s="61">
        <f t="shared" si="327"/>
        <v>0</v>
      </c>
      <c r="BU373" s="61">
        <f t="shared" si="329"/>
        <v>3026.6516000000001</v>
      </c>
      <c r="BV373" s="61" t="str">
        <f t="shared" si="330"/>
        <v>0</v>
      </c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>
        <v>0.52</v>
      </c>
      <c r="CH373" s="24">
        <f t="shared" si="319"/>
        <v>1287.7488000000001</v>
      </c>
      <c r="CI373" s="24">
        <v>1287.75</v>
      </c>
      <c r="CJ373" s="24">
        <f t="shared" si="323"/>
        <v>-1.199999999926149E-3</v>
      </c>
      <c r="CK373" s="24">
        <f t="shared" si="324"/>
        <v>1.199999999926149E-3</v>
      </c>
      <c r="CL373" s="61">
        <f t="shared" si="294"/>
        <v>-1.199999999926149E-3</v>
      </c>
      <c r="CM373" s="20">
        <v>7.0000000000000007E-2</v>
      </c>
      <c r="CN373" s="24">
        <f t="shared" si="320"/>
        <v>173.35080000000002</v>
      </c>
      <c r="CO373" s="24">
        <v>0</v>
      </c>
      <c r="CP373" s="24">
        <f t="shared" si="325"/>
        <v>173.35080000000002</v>
      </c>
      <c r="CQ373" s="24">
        <f t="shared" si="326"/>
        <v>0</v>
      </c>
      <c r="CR373" s="24">
        <f t="shared" si="321"/>
        <v>2.84</v>
      </c>
      <c r="CS373" s="24">
        <v>4.21</v>
      </c>
      <c r="CT373" s="71">
        <f t="shared" si="322"/>
        <v>48.239436619718333</v>
      </c>
    </row>
    <row r="374" spans="1:98" ht="25.5" x14ac:dyDescent="0.2">
      <c r="A374" s="14">
        <v>29</v>
      </c>
      <c r="B374" s="15" t="s">
        <v>371</v>
      </c>
      <c r="C374" s="16">
        <v>9</v>
      </c>
      <c r="D374" s="21">
        <v>5603.68</v>
      </c>
      <c r="E374" s="21">
        <v>5001.91</v>
      </c>
      <c r="F374" s="18">
        <v>0.04</v>
      </c>
      <c r="G374" s="18">
        <f t="shared" si="301"/>
        <v>224.14720000000003</v>
      </c>
      <c r="H374" s="18"/>
      <c r="I374" s="18"/>
      <c r="J374" s="61">
        <f t="shared" si="331"/>
        <v>224.14720000000003</v>
      </c>
      <c r="K374" s="61" t="str">
        <f t="shared" si="332"/>
        <v>0</v>
      </c>
      <c r="L374" s="18">
        <v>0.02</v>
      </c>
      <c r="M374" s="18">
        <f t="shared" si="302"/>
        <v>112.07360000000001</v>
      </c>
      <c r="N374" s="18">
        <v>0.01</v>
      </c>
      <c r="O374" s="18"/>
      <c r="P374" s="61">
        <f t="shared" si="274"/>
        <v>112.06360000000001</v>
      </c>
      <c r="Q374" s="61" t="str">
        <f t="shared" si="275"/>
        <v>0</v>
      </c>
      <c r="R374" s="20">
        <v>0.72</v>
      </c>
      <c r="S374" s="20">
        <f t="shared" si="303"/>
        <v>4034.6496000000002</v>
      </c>
      <c r="T374" s="24" t="e">
        <f t="shared" si="304"/>
        <v>#REF!</v>
      </c>
      <c r="U374" s="24"/>
      <c r="V374" s="61" t="e">
        <f t="shared" si="276"/>
        <v>#REF!</v>
      </c>
      <c r="W374" s="61" t="e">
        <f t="shared" si="277"/>
        <v>#REF!</v>
      </c>
      <c r="X374" s="54">
        <v>0.01</v>
      </c>
      <c r="Y374" s="20">
        <f t="shared" si="305"/>
        <v>56.036800000000007</v>
      </c>
      <c r="Z374" s="20"/>
      <c r="AA374" s="20"/>
      <c r="AB374" s="61">
        <f t="shared" si="278"/>
        <v>56.036800000000007</v>
      </c>
      <c r="AC374" s="61" t="str">
        <f t="shared" si="279"/>
        <v>0</v>
      </c>
      <c r="AD374" s="20">
        <v>0.31</v>
      </c>
      <c r="AE374" s="20">
        <f t="shared" si="306"/>
        <v>1737.1408000000001</v>
      </c>
      <c r="AF374" s="24" t="e">
        <f t="shared" si="307"/>
        <v>#REF!</v>
      </c>
      <c r="AG374" s="24"/>
      <c r="AH374" s="61" t="e">
        <f t="shared" si="280"/>
        <v>#REF!</v>
      </c>
      <c r="AI374" s="61" t="e">
        <f t="shared" si="281"/>
        <v>#REF!</v>
      </c>
      <c r="AJ374" s="20">
        <v>0.04</v>
      </c>
      <c r="AK374" s="20">
        <f t="shared" si="308"/>
        <v>224.14720000000003</v>
      </c>
      <c r="AL374" s="24">
        <v>0</v>
      </c>
      <c r="AM374" s="20"/>
      <c r="AN374" s="61">
        <f t="shared" si="282"/>
        <v>224.14720000000003</v>
      </c>
      <c r="AO374" s="61" t="str">
        <f t="shared" si="283"/>
        <v>0</v>
      </c>
      <c r="AP374" s="20">
        <v>0.01</v>
      </c>
      <c r="AQ374" s="20">
        <f t="shared" si="309"/>
        <v>56.036800000000007</v>
      </c>
      <c r="AR374" s="20"/>
      <c r="AS374" s="20"/>
      <c r="AT374" s="61">
        <f t="shared" si="284"/>
        <v>56.036800000000007</v>
      </c>
      <c r="AU374" s="61" t="str">
        <f t="shared" si="285"/>
        <v>0</v>
      </c>
      <c r="AV374" s="20">
        <v>0.02</v>
      </c>
      <c r="AW374" s="20">
        <f t="shared" si="310"/>
        <v>112.07360000000001</v>
      </c>
      <c r="AX374" s="24" t="e">
        <f t="shared" si="311"/>
        <v>#REF!</v>
      </c>
      <c r="AY374" s="24"/>
      <c r="AZ374" s="61" t="e">
        <f t="shared" si="312"/>
        <v>#REF!</v>
      </c>
      <c r="BA374" s="61" t="e">
        <f t="shared" si="313"/>
        <v>#REF!</v>
      </c>
      <c r="BB374" s="20">
        <v>0.16</v>
      </c>
      <c r="BC374" s="20">
        <f t="shared" si="314"/>
        <v>896.58880000000011</v>
      </c>
      <c r="BD374" s="20">
        <v>1767.36</v>
      </c>
      <c r="BE374" s="20"/>
      <c r="BF374" s="61" t="str">
        <f t="shared" si="286"/>
        <v>0</v>
      </c>
      <c r="BG374" s="61">
        <f t="shared" si="287"/>
        <v>-870.77119999999979</v>
      </c>
      <c r="BH374" s="20">
        <v>0.19</v>
      </c>
      <c r="BI374" s="20">
        <f t="shared" si="315"/>
        <v>950.36289999999997</v>
      </c>
      <c r="BJ374" s="20">
        <v>1601.04</v>
      </c>
      <c r="BK374" s="20"/>
      <c r="BL374" s="61" t="str">
        <f t="shared" si="316"/>
        <v>0</v>
      </c>
      <c r="BM374" s="61">
        <f t="shared" si="317"/>
        <v>-650.6771</v>
      </c>
      <c r="BN374" s="20">
        <v>0.62</v>
      </c>
      <c r="BO374" s="20">
        <f t="shared" si="318"/>
        <v>3474.2816000000003</v>
      </c>
      <c r="BP374" s="20">
        <f t="shared" si="290"/>
        <v>-1521.4482999999998</v>
      </c>
      <c r="BQ374" s="20">
        <f t="shared" si="291"/>
        <v>1952.8333000000005</v>
      </c>
      <c r="BR374" s="20"/>
      <c r="BS374" s="20">
        <f t="shared" si="292"/>
        <v>1952.8333000000005</v>
      </c>
      <c r="BT374" s="61">
        <f t="shared" si="327"/>
        <v>39330.311999999998</v>
      </c>
      <c r="BU374" s="61" t="str">
        <f t="shared" si="329"/>
        <v>0</v>
      </c>
      <c r="BV374" s="61">
        <f t="shared" si="330"/>
        <v>-37377.4787</v>
      </c>
      <c r="BW374" s="20"/>
      <c r="BX374" s="20"/>
      <c r="BY374" s="20"/>
      <c r="BZ374" s="20"/>
      <c r="CA374" s="20"/>
      <c r="CB374" s="20"/>
      <c r="CC374" s="20"/>
      <c r="CD374" s="20"/>
      <c r="CE374" s="20"/>
      <c r="CF374" s="20">
        <f>32775.26*1.2</f>
        <v>39330.311999999998</v>
      </c>
      <c r="CG374" s="20">
        <v>0.63</v>
      </c>
      <c r="CH374" s="24">
        <f t="shared" si="319"/>
        <v>3151.2033000000001</v>
      </c>
      <c r="CI374" s="24">
        <v>3151.2</v>
      </c>
      <c r="CJ374" s="24">
        <f t="shared" si="323"/>
        <v>3.3000000003085006E-3</v>
      </c>
      <c r="CK374" s="24">
        <f t="shared" si="324"/>
        <v>0</v>
      </c>
      <c r="CL374" s="61" t="str">
        <f t="shared" si="294"/>
        <v>0</v>
      </c>
      <c r="CM374" s="20">
        <v>7.0000000000000007E-2</v>
      </c>
      <c r="CN374" s="24">
        <f t="shared" si="320"/>
        <v>350.13370000000003</v>
      </c>
      <c r="CO374" s="24">
        <v>274.3</v>
      </c>
      <c r="CP374" s="24">
        <f t="shared" si="325"/>
        <v>75.833700000000022</v>
      </c>
      <c r="CQ374" s="24">
        <f t="shared" si="326"/>
        <v>0</v>
      </c>
      <c r="CR374" s="24">
        <f t="shared" si="321"/>
        <v>2.84</v>
      </c>
      <c r="CS374" s="24">
        <v>4.1399999999999997</v>
      </c>
      <c r="CT374" s="71">
        <f t="shared" si="322"/>
        <v>45.774647887323937</v>
      </c>
    </row>
    <row r="375" spans="1:98" ht="25.5" x14ac:dyDescent="0.2">
      <c r="A375" s="14">
        <v>30</v>
      </c>
      <c r="B375" s="15" t="s">
        <v>372</v>
      </c>
      <c r="C375" s="16">
        <v>9</v>
      </c>
      <c r="D375" s="21">
        <v>2991.51</v>
      </c>
      <c r="E375" s="21">
        <v>2991.91</v>
      </c>
      <c r="F375" s="18">
        <v>0.01</v>
      </c>
      <c r="G375" s="18">
        <f t="shared" si="301"/>
        <v>29.915100000000002</v>
      </c>
      <c r="H375" s="18">
        <f>G375*6</f>
        <v>179.49060000000003</v>
      </c>
      <c r="I375" s="18"/>
      <c r="J375" s="61" t="str">
        <f t="shared" si="331"/>
        <v>0</v>
      </c>
      <c r="K375" s="61">
        <f t="shared" si="332"/>
        <v>-149.57550000000003</v>
      </c>
      <c r="L375" s="18">
        <v>0.01</v>
      </c>
      <c r="M375" s="18">
        <f t="shared" si="302"/>
        <v>29.915100000000002</v>
      </c>
      <c r="N375" s="18">
        <v>0.01</v>
      </c>
      <c r="O375" s="18"/>
      <c r="P375" s="61">
        <f t="shared" si="274"/>
        <v>29.905100000000001</v>
      </c>
      <c r="Q375" s="61" t="str">
        <f t="shared" si="275"/>
        <v>0</v>
      </c>
      <c r="R375" s="20">
        <v>0.17</v>
      </c>
      <c r="S375" s="20">
        <f t="shared" si="303"/>
        <v>508.55670000000009</v>
      </c>
      <c r="T375" s="24" t="e">
        <f t="shared" si="304"/>
        <v>#REF!</v>
      </c>
      <c r="U375" s="24"/>
      <c r="V375" s="61" t="e">
        <f t="shared" si="276"/>
        <v>#REF!</v>
      </c>
      <c r="W375" s="61" t="e">
        <f t="shared" si="277"/>
        <v>#REF!</v>
      </c>
      <c r="X375" s="54">
        <v>0.01</v>
      </c>
      <c r="Y375" s="20">
        <f t="shared" si="305"/>
        <v>29.915100000000002</v>
      </c>
      <c r="Z375" s="20">
        <f>Y375*6</f>
        <v>179.49060000000003</v>
      </c>
      <c r="AA375" s="20"/>
      <c r="AB375" s="61" t="str">
        <f t="shared" si="278"/>
        <v>0</v>
      </c>
      <c r="AC375" s="61">
        <f t="shared" si="279"/>
        <v>-149.57550000000003</v>
      </c>
      <c r="AD375" s="20">
        <v>0.32</v>
      </c>
      <c r="AE375" s="20">
        <f t="shared" si="306"/>
        <v>957.28320000000008</v>
      </c>
      <c r="AF375" s="24" t="e">
        <f t="shared" si="307"/>
        <v>#REF!</v>
      </c>
      <c r="AG375" s="24"/>
      <c r="AH375" s="61" t="e">
        <f t="shared" si="280"/>
        <v>#REF!</v>
      </c>
      <c r="AI375" s="61" t="e">
        <f t="shared" si="281"/>
        <v>#REF!</v>
      </c>
      <c r="AJ375" s="20">
        <v>0.02</v>
      </c>
      <c r="AK375" s="20">
        <f t="shared" si="308"/>
        <v>59.830200000000005</v>
      </c>
      <c r="AL375" s="24">
        <v>0</v>
      </c>
      <c r="AM375" s="20"/>
      <c r="AN375" s="61">
        <f t="shared" si="282"/>
        <v>59.830200000000005</v>
      </c>
      <c r="AO375" s="61" t="str">
        <f t="shared" si="283"/>
        <v>0</v>
      </c>
      <c r="AP375" s="20">
        <v>0.01</v>
      </c>
      <c r="AQ375" s="20">
        <f t="shared" si="309"/>
        <v>29.915100000000002</v>
      </c>
      <c r="AR375" s="20"/>
      <c r="AS375" s="20"/>
      <c r="AT375" s="61">
        <f t="shared" si="284"/>
        <v>29.915100000000002</v>
      </c>
      <c r="AU375" s="61" t="str">
        <f t="shared" si="285"/>
        <v>0</v>
      </c>
      <c r="AV375" s="20">
        <v>0.01</v>
      </c>
      <c r="AW375" s="24">
        <f t="shared" si="310"/>
        <v>29.915100000000002</v>
      </c>
      <c r="AX375" s="24" t="e">
        <f t="shared" si="311"/>
        <v>#REF!</v>
      </c>
      <c r="AY375" s="24"/>
      <c r="AZ375" s="61" t="e">
        <f t="shared" si="312"/>
        <v>#REF!</v>
      </c>
      <c r="BA375" s="61" t="e">
        <f t="shared" si="313"/>
        <v>#REF!</v>
      </c>
      <c r="BB375" s="20">
        <v>1.02</v>
      </c>
      <c r="BC375" s="24">
        <f t="shared" si="314"/>
        <v>3051.3402000000001</v>
      </c>
      <c r="BD375" s="20">
        <v>823.19999999999993</v>
      </c>
      <c r="BE375" s="20"/>
      <c r="BF375" s="24">
        <f t="shared" si="286"/>
        <v>2228.1402000000003</v>
      </c>
      <c r="BG375" s="24" t="str">
        <f t="shared" si="287"/>
        <v>0</v>
      </c>
      <c r="BH375" s="20">
        <v>0.17</v>
      </c>
      <c r="BI375" s="20">
        <f t="shared" si="315"/>
        <v>508.62470000000002</v>
      </c>
      <c r="BJ375" s="20">
        <v>1562.3999999999999</v>
      </c>
      <c r="BK375" s="20"/>
      <c r="BL375" s="61" t="str">
        <f t="shared" si="316"/>
        <v>0</v>
      </c>
      <c r="BM375" s="61">
        <f t="shared" si="317"/>
        <v>-1053.7752999999998</v>
      </c>
      <c r="BN375" s="20">
        <v>0.43</v>
      </c>
      <c r="BO375" s="20">
        <f t="shared" si="318"/>
        <v>1286.3493000000001</v>
      </c>
      <c r="BP375" s="20">
        <f t="shared" si="290"/>
        <v>1174.3649000000005</v>
      </c>
      <c r="BQ375" s="20">
        <f t="shared" si="291"/>
        <v>2460.7142000000003</v>
      </c>
      <c r="BR375" s="20"/>
      <c r="BS375" s="20">
        <f t="shared" si="292"/>
        <v>2460.7142000000003</v>
      </c>
      <c r="BT375" s="61">
        <f t="shared" si="327"/>
        <v>34.81</v>
      </c>
      <c r="BU375" s="61">
        <f t="shared" si="329"/>
        <v>2425.9042000000004</v>
      </c>
      <c r="BV375" s="61" t="str">
        <f t="shared" si="330"/>
        <v>0</v>
      </c>
      <c r="BW375" s="20"/>
      <c r="BX375" s="20"/>
      <c r="BY375" s="20"/>
      <c r="BZ375" s="20">
        <v>34.81</v>
      </c>
      <c r="CA375" s="20"/>
      <c r="CB375" s="20"/>
      <c r="CC375" s="20"/>
      <c r="CD375" s="20"/>
      <c r="CE375" s="20"/>
      <c r="CF375" s="20"/>
      <c r="CG375" s="20">
        <v>0.49</v>
      </c>
      <c r="CH375" s="24">
        <f t="shared" si="319"/>
        <v>1466.0358999999999</v>
      </c>
      <c r="CI375" s="24">
        <v>1466.04</v>
      </c>
      <c r="CJ375" s="24">
        <f t="shared" si="323"/>
        <v>-4.1000000001076842E-3</v>
      </c>
      <c r="CK375" s="24">
        <f t="shared" si="324"/>
        <v>4.1000000001076842E-3</v>
      </c>
      <c r="CL375" s="61">
        <f t="shared" si="294"/>
        <v>-4.1000000001076842E-3</v>
      </c>
      <c r="CM375" s="20">
        <v>7.0000000000000007E-2</v>
      </c>
      <c r="CN375" s="24">
        <f t="shared" si="320"/>
        <v>209.43370000000002</v>
      </c>
      <c r="CO375" s="24">
        <v>209.43</v>
      </c>
      <c r="CP375" s="24">
        <f t="shared" si="325"/>
        <v>3.7000000000091404E-3</v>
      </c>
      <c r="CQ375" s="24">
        <f t="shared" si="326"/>
        <v>0</v>
      </c>
      <c r="CR375" s="24">
        <f t="shared" si="321"/>
        <v>2.7399999999999998</v>
      </c>
      <c r="CS375" s="24">
        <v>4.3099999999999996</v>
      </c>
      <c r="CT375" s="71">
        <f t="shared" si="322"/>
        <v>57.299270072992698</v>
      </c>
    </row>
    <row r="376" spans="1:98" x14ac:dyDescent="0.2">
      <c r="A376" s="14">
        <v>31</v>
      </c>
      <c r="B376" s="15" t="s">
        <v>373</v>
      </c>
      <c r="C376" s="16">
        <v>9</v>
      </c>
      <c r="D376" s="21">
        <v>5389.37</v>
      </c>
      <c r="E376" s="21">
        <v>4719.09</v>
      </c>
      <c r="F376" s="18">
        <v>0.02</v>
      </c>
      <c r="G376" s="18">
        <f t="shared" si="301"/>
        <v>107.78740000000001</v>
      </c>
      <c r="H376" s="18">
        <f t="shared" ref="H376:H378" si="335">G376*6</f>
        <v>646.72440000000006</v>
      </c>
      <c r="I376" s="18"/>
      <c r="J376" s="61" t="str">
        <f t="shared" si="331"/>
        <v>0</v>
      </c>
      <c r="K376" s="61">
        <f t="shared" si="332"/>
        <v>-538.93700000000001</v>
      </c>
      <c r="L376" s="18">
        <v>0.03</v>
      </c>
      <c r="M376" s="18">
        <f t="shared" si="302"/>
        <v>161.68109999999999</v>
      </c>
      <c r="N376" s="18">
        <v>0.01</v>
      </c>
      <c r="O376" s="18"/>
      <c r="P376" s="61">
        <f t="shared" si="274"/>
        <v>161.6711</v>
      </c>
      <c r="Q376" s="61" t="str">
        <f t="shared" si="275"/>
        <v>0</v>
      </c>
      <c r="R376" s="20">
        <v>0.55000000000000004</v>
      </c>
      <c r="S376" s="20">
        <f t="shared" si="303"/>
        <v>2964.1535000000003</v>
      </c>
      <c r="T376" s="24" t="e">
        <f t="shared" si="304"/>
        <v>#REF!</v>
      </c>
      <c r="U376" s="24"/>
      <c r="V376" s="61" t="e">
        <f t="shared" si="276"/>
        <v>#REF!</v>
      </c>
      <c r="W376" s="61" t="e">
        <f t="shared" si="277"/>
        <v>#REF!</v>
      </c>
      <c r="X376" s="54">
        <v>0.01</v>
      </c>
      <c r="Y376" s="20">
        <f t="shared" si="305"/>
        <v>53.893700000000003</v>
      </c>
      <c r="Z376" s="20"/>
      <c r="AA376" s="20"/>
      <c r="AB376" s="61">
        <f t="shared" si="278"/>
        <v>53.893700000000003</v>
      </c>
      <c r="AC376" s="61" t="str">
        <f t="shared" si="279"/>
        <v>0</v>
      </c>
      <c r="AD376" s="20">
        <v>0.28999999999999998</v>
      </c>
      <c r="AE376" s="20">
        <f t="shared" si="306"/>
        <v>1562.9172999999998</v>
      </c>
      <c r="AF376" s="24" t="e">
        <f t="shared" si="307"/>
        <v>#REF!</v>
      </c>
      <c r="AG376" s="24"/>
      <c r="AH376" s="61" t="e">
        <f t="shared" si="280"/>
        <v>#REF!</v>
      </c>
      <c r="AI376" s="61" t="e">
        <f t="shared" si="281"/>
        <v>#REF!</v>
      </c>
      <c r="AJ376" s="20">
        <v>0.05</v>
      </c>
      <c r="AK376" s="20">
        <f t="shared" si="308"/>
        <v>269.46850000000001</v>
      </c>
      <c r="AL376" s="24">
        <v>0</v>
      </c>
      <c r="AM376" s="20"/>
      <c r="AN376" s="61">
        <f t="shared" si="282"/>
        <v>269.46850000000001</v>
      </c>
      <c r="AO376" s="61" t="str">
        <f t="shared" si="283"/>
        <v>0</v>
      </c>
      <c r="AP376" s="20">
        <v>0.01</v>
      </c>
      <c r="AQ376" s="20">
        <f t="shared" si="309"/>
        <v>53.893700000000003</v>
      </c>
      <c r="AR376" s="20"/>
      <c r="AS376" s="20"/>
      <c r="AT376" s="61">
        <f t="shared" si="284"/>
        <v>53.893700000000003</v>
      </c>
      <c r="AU376" s="61" t="str">
        <f t="shared" si="285"/>
        <v>0</v>
      </c>
      <c r="AV376" s="20">
        <v>0.01</v>
      </c>
      <c r="AW376" s="20">
        <f t="shared" si="310"/>
        <v>53.893700000000003</v>
      </c>
      <c r="AX376" s="24" t="e">
        <f t="shared" si="311"/>
        <v>#REF!</v>
      </c>
      <c r="AY376" s="24"/>
      <c r="AZ376" s="61" t="e">
        <f t="shared" si="312"/>
        <v>#REF!</v>
      </c>
      <c r="BA376" s="61" t="e">
        <f t="shared" si="313"/>
        <v>#REF!</v>
      </c>
      <c r="BB376" s="20">
        <v>0.44</v>
      </c>
      <c r="BC376" s="20">
        <f t="shared" si="314"/>
        <v>2371.3227999999999</v>
      </c>
      <c r="BD376" s="20">
        <v>913.92</v>
      </c>
      <c r="BE376" s="20"/>
      <c r="BF376" s="61">
        <f t="shared" si="286"/>
        <v>1457.4027999999998</v>
      </c>
      <c r="BG376" s="61" t="str">
        <f t="shared" si="287"/>
        <v>0</v>
      </c>
      <c r="BH376" s="20">
        <v>0.26</v>
      </c>
      <c r="BI376" s="20">
        <f t="shared" si="315"/>
        <v>1226.9634000000001</v>
      </c>
      <c r="BJ376" s="20">
        <v>10533.6</v>
      </c>
      <c r="BK376" s="20"/>
      <c r="BL376" s="61" t="str">
        <f t="shared" si="316"/>
        <v>0</v>
      </c>
      <c r="BM376" s="61">
        <f t="shared" si="317"/>
        <v>-9306.6365999999998</v>
      </c>
      <c r="BN376" s="20">
        <v>0.33</v>
      </c>
      <c r="BO376" s="20">
        <f t="shared" si="318"/>
        <v>1778.4920999999999</v>
      </c>
      <c r="BP376" s="20">
        <f t="shared" si="290"/>
        <v>-7849.2338</v>
      </c>
      <c r="BQ376" s="20">
        <f t="shared" si="291"/>
        <v>-6070.7417000000005</v>
      </c>
      <c r="BR376" s="20"/>
      <c r="BS376" s="20">
        <f t="shared" si="292"/>
        <v>-6070.7417000000005</v>
      </c>
      <c r="BT376" s="61">
        <f t="shared" si="327"/>
        <v>3179.3599999999997</v>
      </c>
      <c r="BU376" s="61" t="str">
        <f t="shared" si="329"/>
        <v>0</v>
      </c>
      <c r="BV376" s="61">
        <f t="shared" si="330"/>
        <v>-9250.1016999999993</v>
      </c>
      <c r="BW376" s="20">
        <v>2142.14</v>
      </c>
      <c r="BX376" s="20"/>
      <c r="BY376" s="20"/>
      <c r="BZ376" s="20">
        <v>78.430000000000007</v>
      </c>
      <c r="CA376" s="20">
        <v>958.79</v>
      </c>
      <c r="CB376" s="20"/>
      <c r="CC376" s="20"/>
      <c r="CD376" s="20"/>
      <c r="CE376" s="20"/>
      <c r="CF376" s="20"/>
      <c r="CG376" s="20">
        <v>0.63</v>
      </c>
      <c r="CH376" s="24">
        <f t="shared" si="319"/>
        <v>2973.0266999999999</v>
      </c>
      <c r="CI376" s="24">
        <v>2973.03</v>
      </c>
      <c r="CJ376" s="24">
        <f t="shared" si="323"/>
        <v>-3.3000000003085006E-3</v>
      </c>
      <c r="CK376" s="24">
        <f t="shared" si="324"/>
        <v>3.3000000003085006E-3</v>
      </c>
      <c r="CL376" s="61">
        <f t="shared" si="294"/>
        <v>-3.3000000003085006E-3</v>
      </c>
      <c r="CM376" s="20">
        <v>7.0000000000000007E-2</v>
      </c>
      <c r="CN376" s="24">
        <f t="shared" si="320"/>
        <v>330.33630000000005</v>
      </c>
      <c r="CO376" s="24">
        <v>330.34</v>
      </c>
      <c r="CP376" s="24">
        <f t="shared" si="325"/>
        <v>-3.6999999999238753E-3</v>
      </c>
      <c r="CQ376" s="24">
        <f t="shared" si="326"/>
        <v>3.6999999999238753E-3</v>
      </c>
      <c r="CR376" s="24">
        <f t="shared" si="321"/>
        <v>2.6999999999999997</v>
      </c>
      <c r="CS376" s="24">
        <v>4.47</v>
      </c>
      <c r="CT376" s="71">
        <f t="shared" si="322"/>
        <v>65.555555555555571</v>
      </c>
    </row>
    <row r="377" spans="1:98" x14ac:dyDescent="0.2">
      <c r="A377" s="14">
        <v>32</v>
      </c>
      <c r="B377" s="15" t="s">
        <v>374</v>
      </c>
      <c r="C377" s="16">
        <v>9</v>
      </c>
      <c r="D377" s="21">
        <v>7798.6</v>
      </c>
      <c r="E377" s="21">
        <v>6955.37</v>
      </c>
      <c r="F377" s="18">
        <v>0.01</v>
      </c>
      <c r="G377" s="18">
        <f t="shared" si="301"/>
        <v>77.986000000000004</v>
      </c>
      <c r="H377" s="18">
        <f t="shared" si="335"/>
        <v>467.91600000000005</v>
      </c>
      <c r="I377" s="18"/>
      <c r="J377" s="61" t="str">
        <f t="shared" si="331"/>
        <v>0</v>
      </c>
      <c r="K377" s="61">
        <f t="shared" si="332"/>
        <v>-389.93000000000006</v>
      </c>
      <c r="L377" s="18">
        <v>0.01</v>
      </c>
      <c r="M377" s="18">
        <f t="shared" si="302"/>
        <v>77.986000000000004</v>
      </c>
      <c r="N377" s="18">
        <v>0.01</v>
      </c>
      <c r="O377" s="18"/>
      <c r="P377" s="61">
        <f t="shared" si="274"/>
        <v>77.975999999999999</v>
      </c>
      <c r="Q377" s="61" t="str">
        <f t="shared" si="275"/>
        <v>0</v>
      </c>
      <c r="R377" s="20">
        <v>0.31</v>
      </c>
      <c r="S377" s="20">
        <f t="shared" si="303"/>
        <v>2417.5660000000003</v>
      </c>
      <c r="T377" s="24" t="e">
        <f t="shared" si="304"/>
        <v>#REF!</v>
      </c>
      <c r="U377" s="24"/>
      <c r="V377" s="61" t="e">
        <f t="shared" si="276"/>
        <v>#REF!</v>
      </c>
      <c r="W377" s="61" t="e">
        <f t="shared" si="277"/>
        <v>#REF!</v>
      </c>
      <c r="X377" s="54">
        <v>0.01</v>
      </c>
      <c r="Y377" s="20">
        <f t="shared" si="305"/>
        <v>77.986000000000004</v>
      </c>
      <c r="Z377" s="20"/>
      <c r="AA377" s="20"/>
      <c r="AB377" s="61">
        <f t="shared" si="278"/>
        <v>77.986000000000004</v>
      </c>
      <c r="AC377" s="61" t="str">
        <f t="shared" si="279"/>
        <v>0</v>
      </c>
      <c r="AD377" s="20">
        <v>0.28999999999999998</v>
      </c>
      <c r="AE377" s="20">
        <f t="shared" si="306"/>
        <v>2261.5940000000001</v>
      </c>
      <c r="AF377" s="24" t="e">
        <f t="shared" si="307"/>
        <v>#REF!</v>
      </c>
      <c r="AG377" s="24"/>
      <c r="AH377" s="61" t="e">
        <f t="shared" si="280"/>
        <v>#REF!</v>
      </c>
      <c r="AI377" s="61" t="e">
        <f t="shared" si="281"/>
        <v>#REF!</v>
      </c>
      <c r="AJ377" s="20">
        <v>0.03</v>
      </c>
      <c r="AK377" s="20">
        <f t="shared" si="308"/>
        <v>233.958</v>
      </c>
      <c r="AL377" s="24">
        <v>0</v>
      </c>
      <c r="AM377" s="20"/>
      <c r="AN377" s="61">
        <f t="shared" si="282"/>
        <v>233.958</v>
      </c>
      <c r="AO377" s="61" t="str">
        <f t="shared" si="283"/>
        <v>0</v>
      </c>
      <c r="AP377" s="20">
        <v>0.01</v>
      </c>
      <c r="AQ377" s="20">
        <f t="shared" si="309"/>
        <v>77.986000000000004</v>
      </c>
      <c r="AR377" s="20"/>
      <c r="AS377" s="20"/>
      <c r="AT377" s="61">
        <f t="shared" si="284"/>
        <v>77.986000000000004</v>
      </c>
      <c r="AU377" s="61" t="str">
        <f t="shared" si="285"/>
        <v>0</v>
      </c>
      <c r="AV377" s="20">
        <v>0.01</v>
      </c>
      <c r="AW377" s="20">
        <f t="shared" si="310"/>
        <v>77.986000000000004</v>
      </c>
      <c r="AX377" s="24" t="e">
        <f t="shared" si="311"/>
        <v>#REF!</v>
      </c>
      <c r="AY377" s="24"/>
      <c r="AZ377" s="61" t="e">
        <f t="shared" si="312"/>
        <v>#REF!</v>
      </c>
      <c r="BA377" s="61" t="e">
        <f t="shared" si="313"/>
        <v>#REF!</v>
      </c>
      <c r="BB377" s="20">
        <v>0.34</v>
      </c>
      <c r="BC377" s="20">
        <f t="shared" si="314"/>
        <v>2651.5240000000003</v>
      </c>
      <c r="BD377" s="20">
        <v>1858.08</v>
      </c>
      <c r="BE377" s="20"/>
      <c r="BF377" s="61">
        <f t="shared" si="286"/>
        <v>793.44400000000041</v>
      </c>
      <c r="BG377" s="61" t="str">
        <f t="shared" si="287"/>
        <v>0</v>
      </c>
      <c r="BH377" s="20">
        <v>0.12</v>
      </c>
      <c r="BI377" s="20">
        <f t="shared" si="315"/>
        <v>834.64439999999991</v>
      </c>
      <c r="BJ377" s="20">
        <v>586.32000000000005</v>
      </c>
      <c r="BK377" s="20"/>
      <c r="BL377" s="61">
        <f t="shared" si="316"/>
        <v>248.32439999999986</v>
      </c>
      <c r="BM377" s="61" t="str">
        <f t="shared" si="317"/>
        <v>0</v>
      </c>
      <c r="BN377" s="20">
        <v>0.88</v>
      </c>
      <c r="BO377" s="20">
        <f t="shared" si="318"/>
        <v>6862.768</v>
      </c>
      <c r="BP377" s="20">
        <f t="shared" si="290"/>
        <v>1041.7684000000004</v>
      </c>
      <c r="BQ377" s="20">
        <f t="shared" si="291"/>
        <v>7904.5364000000009</v>
      </c>
      <c r="BR377" s="20"/>
      <c r="BS377" s="20">
        <f t="shared" si="292"/>
        <v>7904.5364000000009</v>
      </c>
      <c r="BT377" s="61">
        <f t="shared" si="327"/>
        <v>120.97</v>
      </c>
      <c r="BU377" s="61">
        <f t="shared" si="329"/>
        <v>7783.5664000000006</v>
      </c>
      <c r="BV377" s="61" t="str">
        <f t="shared" si="330"/>
        <v>0</v>
      </c>
      <c r="BW377" s="20">
        <v>77.349999999999994</v>
      </c>
      <c r="BX377" s="20"/>
      <c r="BY377" s="20"/>
      <c r="BZ377" s="20">
        <v>43.62</v>
      </c>
      <c r="CA377" s="20"/>
      <c r="CB377" s="20"/>
      <c r="CC377" s="20"/>
      <c r="CD377" s="20"/>
      <c r="CE377" s="20"/>
      <c r="CF377" s="20"/>
      <c r="CG377" s="20">
        <v>0.56999999999999995</v>
      </c>
      <c r="CH377" s="24">
        <f t="shared" si="319"/>
        <v>3964.5608999999995</v>
      </c>
      <c r="CI377" s="24">
        <v>3964.56</v>
      </c>
      <c r="CJ377" s="24">
        <f t="shared" si="323"/>
        <v>8.9999999954670784E-4</v>
      </c>
      <c r="CK377" s="24">
        <f t="shared" si="324"/>
        <v>0</v>
      </c>
      <c r="CL377" s="61" t="str">
        <f t="shared" si="294"/>
        <v>0</v>
      </c>
      <c r="CM377" s="20">
        <v>7.0000000000000007E-2</v>
      </c>
      <c r="CN377" s="24">
        <f t="shared" si="320"/>
        <v>486.87590000000006</v>
      </c>
      <c r="CO377" s="24">
        <v>486.88</v>
      </c>
      <c r="CP377" s="24">
        <f t="shared" si="325"/>
        <v>-4.0999999999371539E-3</v>
      </c>
      <c r="CQ377" s="24">
        <f t="shared" si="326"/>
        <v>4.0999999999371539E-3</v>
      </c>
      <c r="CR377" s="24">
        <f t="shared" si="321"/>
        <v>2.6599999999999997</v>
      </c>
      <c r="CS377" s="24">
        <v>3.59</v>
      </c>
      <c r="CT377" s="71">
        <f t="shared" si="322"/>
        <v>34.962406015037601</v>
      </c>
    </row>
    <row r="378" spans="1:98" x14ac:dyDescent="0.2">
      <c r="A378" s="14">
        <v>33</v>
      </c>
      <c r="B378" s="15" t="s">
        <v>375</v>
      </c>
      <c r="C378" s="16">
        <v>9</v>
      </c>
      <c r="D378" s="21">
        <v>7234</v>
      </c>
      <c r="E378" s="21">
        <v>6357.29</v>
      </c>
      <c r="F378" s="18">
        <v>0.01</v>
      </c>
      <c r="G378" s="18">
        <f t="shared" si="301"/>
        <v>72.34</v>
      </c>
      <c r="H378" s="18">
        <f t="shared" si="335"/>
        <v>434.04</v>
      </c>
      <c r="I378" s="18"/>
      <c r="J378" s="61" t="str">
        <f t="shared" si="331"/>
        <v>0</v>
      </c>
      <c r="K378" s="61">
        <f t="shared" si="332"/>
        <v>-361.70000000000005</v>
      </c>
      <c r="L378" s="18">
        <v>0.01</v>
      </c>
      <c r="M378" s="18">
        <f t="shared" si="302"/>
        <v>72.34</v>
      </c>
      <c r="N378" s="18">
        <v>0.01</v>
      </c>
      <c r="O378" s="18"/>
      <c r="P378" s="61">
        <f t="shared" si="274"/>
        <v>72.33</v>
      </c>
      <c r="Q378" s="61" t="str">
        <f t="shared" si="275"/>
        <v>0</v>
      </c>
      <c r="R378" s="20">
        <v>0.37</v>
      </c>
      <c r="S378" s="20">
        <f t="shared" si="303"/>
        <v>2676.58</v>
      </c>
      <c r="T378" s="24" t="e">
        <f t="shared" ref="T378:T409" si="336">ROUND(S378*$T$427,5)</f>
        <v>#REF!</v>
      </c>
      <c r="U378" s="24"/>
      <c r="V378" s="61" t="e">
        <f t="shared" si="276"/>
        <v>#REF!</v>
      </c>
      <c r="W378" s="61" t="e">
        <f t="shared" si="277"/>
        <v>#REF!</v>
      </c>
      <c r="X378" s="54">
        <v>0.01</v>
      </c>
      <c r="Y378" s="20">
        <f t="shared" si="305"/>
        <v>72.34</v>
      </c>
      <c r="Z378" s="20"/>
      <c r="AA378" s="20"/>
      <c r="AB378" s="61">
        <f t="shared" si="278"/>
        <v>72.34</v>
      </c>
      <c r="AC378" s="61" t="str">
        <f t="shared" si="279"/>
        <v>0</v>
      </c>
      <c r="AD378" s="20">
        <v>0.31</v>
      </c>
      <c r="AE378" s="20">
        <f t="shared" si="306"/>
        <v>2242.54</v>
      </c>
      <c r="AF378" s="24" t="e">
        <f t="shared" si="307"/>
        <v>#REF!</v>
      </c>
      <c r="AG378" s="24"/>
      <c r="AH378" s="61" t="e">
        <f t="shared" si="280"/>
        <v>#REF!</v>
      </c>
      <c r="AI378" s="61" t="e">
        <f t="shared" si="281"/>
        <v>#REF!</v>
      </c>
      <c r="AJ378" s="20">
        <v>0.04</v>
      </c>
      <c r="AK378" s="20">
        <f t="shared" si="308"/>
        <v>289.36</v>
      </c>
      <c r="AL378" s="24">
        <v>0</v>
      </c>
      <c r="AM378" s="20"/>
      <c r="AN378" s="61">
        <f t="shared" si="282"/>
        <v>289.36</v>
      </c>
      <c r="AO378" s="61" t="str">
        <f t="shared" si="283"/>
        <v>0</v>
      </c>
      <c r="AP378" s="20">
        <v>0.01</v>
      </c>
      <c r="AQ378" s="20">
        <f t="shared" si="309"/>
        <v>72.34</v>
      </c>
      <c r="AR378" s="20"/>
      <c r="AS378" s="20"/>
      <c r="AT378" s="61">
        <f t="shared" si="284"/>
        <v>72.34</v>
      </c>
      <c r="AU378" s="61" t="str">
        <f t="shared" si="285"/>
        <v>0</v>
      </c>
      <c r="AV378" s="20">
        <v>0.01</v>
      </c>
      <c r="AW378" s="20">
        <f t="shared" si="310"/>
        <v>72.34</v>
      </c>
      <c r="AX378" s="24" t="e">
        <f t="shared" ref="AX378:AX409" si="337">ROUND(AW378*$AX$427,5)</f>
        <v>#REF!</v>
      </c>
      <c r="AY378" s="24"/>
      <c r="AZ378" s="61" t="e">
        <f t="shared" si="312"/>
        <v>#REF!</v>
      </c>
      <c r="BA378" s="61" t="e">
        <f t="shared" si="313"/>
        <v>#REF!</v>
      </c>
      <c r="BB378" s="20">
        <v>0.23</v>
      </c>
      <c r="BC378" s="20">
        <f t="shared" si="314"/>
        <v>1663.8200000000002</v>
      </c>
      <c r="BD378" s="20">
        <v>818.16</v>
      </c>
      <c r="BE378" s="20"/>
      <c r="BF378" s="61">
        <f t="shared" si="286"/>
        <v>845.6600000000002</v>
      </c>
      <c r="BG378" s="61" t="str">
        <f t="shared" si="287"/>
        <v>0</v>
      </c>
      <c r="BH378" s="20">
        <v>0.28000000000000003</v>
      </c>
      <c r="BI378" s="20">
        <f t="shared" si="315"/>
        <v>1780.0412000000001</v>
      </c>
      <c r="BJ378" s="20">
        <v>2399.04</v>
      </c>
      <c r="BK378" s="20"/>
      <c r="BL378" s="61" t="str">
        <f t="shared" si="316"/>
        <v>0</v>
      </c>
      <c r="BM378" s="61">
        <f t="shared" si="317"/>
        <v>-618.99879999999985</v>
      </c>
      <c r="BN378" s="20">
        <v>0.71</v>
      </c>
      <c r="BO378" s="20">
        <f t="shared" si="318"/>
        <v>5136.1399999999994</v>
      </c>
      <c r="BP378" s="20">
        <f t="shared" si="290"/>
        <v>226.66120000000035</v>
      </c>
      <c r="BQ378" s="20">
        <f t="shared" si="291"/>
        <v>5362.8011999999999</v>
      </c>
      <c r="BR378" s="20"/>
      <c r="BS378" s="20">
        <f t="shared" si="292"/>
        <v>5362.8011999999999</v>
      </c>
      <c r="BT378" s="61">
        <f t="shared" si="327"/>
        <v>0</v>
      </c>
      <c r="BU378" s="61">
        <f t="shared" si="329"/>
        <v>5362.8011999999999</v>
      </c>
      <c r="BV378" s="61" t="str">
        <f t="shared" si="330"/>
        <v>0</v>
      </c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>
        <v>0.63</v>
      </c>
      <c r="CH378" s="24">
        <f t="shared" si="319"/>
        <v>4005.0927000000001</v>
      </c>
      <c r="CI378" s="24">
        <v>4005.09</v>
      </c>
      <c r="CJ378" s="24">
        <f t="shared" si="323"/>
        <v>2.7000000000043656E-3</v>
      </c>
      <c r="CK378" s="24">
        <f t="shared" si="324"/>
        <v>0</v>
      </c>
      <c r="CL378" s="61" t="str">
        <f t="shared" si="294"/>
        <v>0</v>
      </c>
      <c r="CM378" s="20">
        <v>7.0000000000000007E-2</v>
      </c>
      <c r="CN378" s="24">
        <f t="shared" si="320"/>
        <v>445.01030000000003</v>
      </c>
      <c r="CO378" s="24">
        <v>445.01</v>
      </c>
      <c r="CP378" s="24">
        <f t="shared" si="325"/>
        <v>3.0000000003838068E-4</v>
      </c>
      <c r="CQ378" s="24">
        <f t="shared" si="326"/>
        <v>0</v>
      </c>
      <c r="CR378" s="24">
        <f t="shared" ref="CR378:CR398" si="338">F378+L378+R378+X378+AD378+AJ378+AP378+AV378+BB378+BH378+BN378+CG378+CM378</f>
        <v>2.69</v>
      </c>
      <c r="CS378" s="24">
        <v>3.81</v>
      </c>
      <c r="CT378" s="71">
        <f t="shared" ref="CT378:CT409" si="339">CS378/CR378*100-100</f>
        <v>41.635687732342006</v>
      </c>
    </row>
    <row r="379" spans="1:98" x14ac:dyDescent="0.2">
      <c r="A379" s="14">
        <v>34</v>
      </c>
      <c r="B379" s="15" t="s">
        <v>376</v>
      </c>
      <c r="C379" s="16">
        <v>9</v>
      </c>
      <c r="D379" s="21">
        <v>11671.93</v>
      </c>
      <c r="E379" s="21">
        <v>10425.209999999999</v>
      </c>
      <c r="F379" s="18">
        <v>0.01</v>
      </c>
      <c r="G379" s="18">
        <f t="shared" si="301"/>
        <v>116.7193</v>
      </c>
      <c r="H379" s="18"/>
      <c r="I379" s="18"/>
      <c r="J379" s="61">
        <f t="shared" si="331"/>
        <v>116.7193</v>
      </c>
      <c r="K379" s="61" t="str">
        <f t="shared" si="332"/>
        <v>0</v>
      </c>
      <c r="L379" s="18">
        <v>0.01</v>
      </c>
      <c r="M379" s="18">
        <f t="shared" si="302"/>
        <v>116.7193</v>
      </c>
      <c r="N379" s="18">
        <v>0.02</v>
      </c>
      <c r="O379" s="18"/>
      <c r="P379" s="61">
        <f t="shared" si="274"/>
        <v>116.69930000000001</v>
      </c>
      <c r="Q379" s="61" t="str">
        <f t="shared" si="275"/>
        <v>0</v>
      </c>
      <c r="R379" s="20">
        <v>0.61</v>
      </c>
      <c r="S379" s="20">
        <f t="shared" si="303"/>
        <v>7119.8773000000001</v>
      </c>
      <c r="T379" s="24" t="e">
        <f t="shared" si="336"/>
        <v>#REF!</v>
      </c>
      <c r="U379" s="24"/>
      <c r="V379" s="61" t="e">
        <f t="shared" si="276"/>
        <v>#REF!</v>
      </c>
      <c r="W379" s="61" t="e">
        <f t="shared" si="277"/>
        <v>#REF!</v>
      </c>
      <c r="X379" s="54">
        <v>0.01</v>
      </c>
      <c r="Y379" s="20">
        <f t="shared" si="305"/>
        <v>116.7193</v>
      </c>
      <c r="Z379" s="20"/>
      <c r="AA379" s="20"/>
      <c r="AB379" s="61">
        <f t="shared" si="278"/>
        <v>116.7193</v>
      </c>
      <c r="AC379" s="61" t="str">
        <f t="shared" si="279"/>
        <v>0</v>
      </c>
      <c r="AD379" s="20">
        <v>0.28000000000000003</v>
      </c>
      <c r="AE379" s="20">
        <f t="shared" si="306"/>
        <v>3268.1404000000002</v>
      </c>
      <c r="AF379" s="24" t="e">
        <f t="shared" si="307"/>
        <v>#REF!</v>
      </c>
      <c r="AG379" s="24"/>
      <c r="AH379" s="61" t="e">
        <f t="shared" si="280"/>
        <v>#REF!</v>
      </c>
      <c r="AI379" s="61" t="e">
        <f t="shared" si="281"/>
        <v>#REF!</v>
      </c>
      <c r="AJ379" s="20">
        <v>0.06</v>
      </c>
      <c r="AK379" s="20">
        <f t="shared" si="308"/>
        <v>700.31579999999997</v>
      </c>
      <c r="AL379" s="24">
        <v>0</v>
      </c>
      <c r="AM379" s="20"/>
      <c r="AN379" s="61">
        <f t="shared" si="282"/>
        <v>700.31579999999997</v>
      </c>
      <c r="AO379" s="61" t="str">
        <f t="shared" si="283"/>
        <v>0</v>
      </c>
      <c r="AP379" s="20">
        <v>0.01</v>
      </c>
      <c r="AQ379" s="20">
        <f t="shared" si="309"/>
        <v>116.7193</v>
      </c>
      <c r="AR379" s="20"/>
      <c r="AS379" s="20"/>
      <c r="AT379" s="61">
        <f t="shared" si="284"/>
        <v>116.7193</v>
      </c>
      <c r="AU379" s="61" t="str">
        <f t="shared" si="285"/>
        <v>0</v>
      </c>
      <c r="AV379" s="20">
        <v>0.01</v>
      </c>
      <c r="AW379" s="20">
        <f t="shared" si="310"/>
        <v>116.7193</v>
      </c>
      <c r="AX379" s="24" t="e">
        <f t="shared" si="337"/>
        <v>#REF!</v>
      </c>
      <c r="AY379" s="24"/>
      <c r="AZ379" s="61" t="e">
        <f t="shared" si="312"/>
        <v>#REF!</v>
      </c>
      <c r="BA379" s="61" t="e">
        <f t="shared" si="313"/>
        <v>#REF!</v>
      </c>
      <c r="BB379" s="20">
        <v>0.08</v>
      </c>
      <c r="BC379" s="20">
        <f t="shared" si="314"/>
        <v>933.75440000000003</v>
      </c>
      <c r="BD379" s="20">
        <v>1822.8</v>
      </c>
      <c r="BE379" s="20"/>
      <c r="BF379" s="61" t="str">
        <f t="shared" si="286"/>
        <v>0</v>
      </c>
      <c r="BG379" s="61">
        <f t="shared" si="287"/>
        <v>-889.04559999999992</v>
      </c>
      <c r="BH379" s="20">
        <v>0.15</v>
      </c>
      <c r="BI379" s="20">
        <f t="shared" si="315"/>
        <v>1563.7814999999998</v>
      </c>
      <c r="BJ379" s="20">
        <v>1428</v>
      </c>
      <c r="BK379" s="20"/>
      <c r="BL379" s="61">
        <f t="shared" si="316"/>
        <v>135.78149999999982</v>
      </c>
      <c r="BM379" s="61" t="str">
        <f t="shared" si="317"/>
        <v>0</v>
      </c>
      <c r="BN379" s="20">
        <v>0.77</v>
      </c>
      <c r="BO379" s="20">
        <f t="shared" si="318"/>
        <v>8987.3860999999997</v>
      </c>
      <c r="BP379" s="20">
        <f t="shared" si="290"/>
        <v>-753.2641000000001</v>
      </c>
      <c r="BQ379" s="20">
        <f t="shared" si="291"/>
        <v>8234.1219999999994</v>
      </c>
      <c r="BR379" s="20"/>
      <c r="BS379" s="20">
        <f t="shared" si="292"/>
        <v>8234.1219999999994</v>
      </c>
      <c r="BT379" s="61">
        <f t="shared" si="327"/>
        <v>14732.573999999999</v>
      </c>
      <c r="BU379" s="61" t="str">
        <f t="shared" si="329"/>
        <v>0</v>
      </c>
      <c r="BV379" s="61">
        <f t="shared" si="330"/>
        <v>-6498.4519999999993</v>
      </c>
      <c r="BW379" s="20">
        <v>3144.81</v>
      </c>
      <c r="BX379" s="20"/>
      <c r="BY379" s="20"/>
      <c r="BZ379" s="20"/>
      <c r="CA379" s="20"/>
      <c r="CB379" s="20">
        <f>9656.47*1.2</f>
        <v>11587.763999999999</v>
      </c>
      <c r="CC379" s="20"/>
      <c r="CD379" s="20"/>
      <c r="CE379" s="20"/>
      <c r="CF379" s="20"/>
      <c r="CG379" s="20">
        <v>0.63</v>
      </c>
      <c r="CH379" s="24">
        <f t="shared" si="319"/>
        <v>6567.8822999999993</v>
      </c>
      <c r="CI379" s="24">
        <v>6567.88</v>
      </c>
      <c r="CJ379" s="24">
        <f t="shared" si="323"/>
        <v>2.2999999991952791E-3</v>
      </c>
      <c r="CK379" s="24">
        <f t="shared" si="324"/>
        <v>0</v>
      </c>
      <c r="CL379" s="61" t="str">
        <f t="shared" si="294"/>
        <v>0</v>
      </c>
      <c r="CM379" s="20">
        <v>7.0000000000000007E-2</v>
      </c>
      <c r="CN379" s="24">
        <f t="shared" si="320"/>
        <v>729.76470000000006</v>
      </c>
      <c r="CO379" s="24">
        <v>729.76</v>
      </c>
      <c r="CP379" s="24">
        <f t="shared" si="325"/>
        <v>4.7000000000707587E-3</v>
      </c>
      <c r="CQ379" s="24">
        <f t="shared" si="326"/>
        <v>0</v>
      </c>
      <c r="CR379" s="24">
        <f t="shared" si="338"/>
        <v>2.6999999999999997</v>
      </c>
      <c r="CS379" s="24">
        <v>3.99</v>
      </c>
      <c r="CT379" s="71">
        <f t="shared" si="339"/>
        <v>47.7777777777778</v>
      </c>
    </row>
    <row r="380" spans="1:98" x14ac:dyDescent="0.2">
      <c r="A380" s="14">
        <v>35</v>
      </c>
      <c r="B380" s="15" t="s">
        <v>377</v>
      </c>
      <c r="C380" s="16">
        <v>9</v>
      </c>
      <c r="D380" s="21">
        <v>7531.88</v>
      </c>
      <c r="E380" s="21">
        <v>6731.85</v>
      </c>
      <c r="F380" s="18">
        <v>0.01</v>
      </c>
      <c r="G380" s="18">
        <f t="shared" si="301"/>
        <v>75.318799999999996</v>
      </c>
      <c r="H380" s="18">
        <f t="shared" ref="H380:H394" si="340">G380*6</f>
        <v>451.91279999999995</v>
      </c>
      <c r="I380" s="18"/>
      <c r="J380" s="61" t="str">
        <f t="shared" si="331"/>
        <v>0</v>
      </c>
      <c r="K380" s="61">
        <f t="shared" si="332"/>
        <v>-376.59399999999994</v>
      </c>
      <c r="L380" s="18">
        <v>0.01</v>
      </c>
      <c r="M380" s="18">
        <f t="shared" si="302"/>
        <v>75.318799999999996</v>
      </c>
      <c r="N380" s="18">
        <v>0.03</v>
      </c>
      <c r="O380" s="18"/>
      <c r="P380" s="61">
        <f t="shared" si="274"/>
        <v>75.288799999999995</v>
      </c>
      <c r="Q380" s="61" t="str">
        <f t="shared" si="275"/>
        <v>0</v>
      </c>
      <c r="R380" s="20">
        <v>0.78</v>
      </c>
      <c r="S380" s="20">
        <f t="shared" si="303"/>
        <v>5874.8663999999999</v>
      </c>
      <c r="T380" s="24" t="e">
        <f t="shared" si="336"/>
        <v>#REF!</v>
      </c>
      <c r="U380" s="24"/>
      <c r="V380" s="61" t="e">
        <f t="shared" si="276"/>
        <v>#REF!</v>
      </c>
      <c r="W380" s="61" t="e">
        <f t="shared" si="277"/>
        <v>#REF!</v>
      </c>
      <c r="X380" s="54">
        <v>0.01</v>
      </c>
      <c r="Y380" s="20">
        <f t="shared" si="305"/>
        <v>75.318799999999996</v>
      </c>
      <c r="Z380" s="20"/>
      <c r="AA380" s="20"/>
      <c r="AB380" s="61">
        <f t="shared" si="278"/>
        <v>75.318799999999996</v>
      </c>
      <c r="AC380" s="61" t="str">
        <f t="shared" si="279"/>
        <v>0</v>
      </c>
      <c r="AD380" s="20">
        <v>0.3</v>
      </c>
      <c r="AE380" s="20">
        <f t="shared" si="306"/>
        <v>2259.5639999999999</v>
      </c>
      <c r="AF380" s="24" t="e">
        <f t="shared" si="307"/>
        <v>#REF!</v>
      </c>
      <c r="AG380" s="24"/>
      <c r="AH380" s="61" t="e">
        <f t="shared" si="280"/>
        <v>#REF!</v>
      </c>
      <c r="AI380" s="61" t="e">
        <f t="shared" si="281"/>
        <v>#REF!</v>
      </c>
      <c r="AJ380" s="20">
        <v>0.06</v>
      </c>
      <c r="AK380" s="20">
        <f t="shared" si="308"/>
        <v>451.9128</v>
      </c>
      <c r="AL380" s="24">
        <v>0</v>
      </c>
      <c r="AM380" s="20"/>
      <c r="AN380" s="61">
        <f t="shared" si="282"/>
        <v>451.9128</v>
      </c>
      <c r="AO380" s="61" t="str">
        <f t="shared" si="283"/>
        <v>0</v>
      </c>
      <c r="AP380" s="20">
        <v>0.01</v>
      </c>
      <c r="AQ380" s="20">
        <f t="shared" si="309"/>
        <v>75.318799999999996</v>
      </c>
      <c r="AR380" s="20"/>
      <c r="AS380" s="20"/>
      <c r="AT380" s="61">
        <f t="shared" si="284"/>
        <v>75.318799999999996</v>
      </c>
      <c r="AU380" s="61" t="str">
        <f t="shared" si="285"/>
        <v>0</v>
      </c>
      <c r="AV380" s="20">
        <v>0.01</v>
      </c>
      <c r="AW380" s="20">
        <f t="shared" si="310"/>
        <v>75.318799999999996</v>
      </c>
      <c r="AX380" s="24" t="e">
        <f t="shared" si="337"/>
        <v>#REF!</v>
      </c>
      <c r="AY380" s="24"/>
      <c r="AZ380" s="61" t="e">
        <f t="shared" si="312"/>
        <v>#REF!</v>
      </c>
      <c r="BA380" s="61" t="e">
        <f t="shared" si="313"/>
        <v>#REF!</v>
      </c>
      <c r="BB380" s="20">
        <v>0.03</v>
      </c>
      <c r="BC380" s="20">
        <f t="shared" si="314"/>
        <v>225.9564</v>
      </c>
      <c r="BD380" s="20">
        <v>535.61087999999995</v>
      </c>
      <c r="BE380" s="20"/>
      <c r="BF380" s="61" t="str">
        <f t="shared" si="286"/>
        <v>0</v>
      </c>
      <c r="BG380" s="61">
        <f t="shared" si="287"/>
        <v>-309.65447999999992</v>
      </c>
      <c r="BH380" s="20">
        <v>0.12</v>
      </c>
      <c r="BI380" s="20">
        <f t="shared" si="315"/>
        <v>807.822</v>
      </c>
      <c r="BJ380" s="20">
        <v>837.58080000000007</v>
      </c>
      <c r="BK380" s="20"/>
      <c r="BL380" s="61" t="str">
        <f t="shared" si="316"/>
        <v>0</v>
      </c>
      <c r="BM380" s="61">
        <f t="shared" si="317"/>
        <v>-29.758800000000065</v>
      </c>
      <c r="BN380" s="20">
        <v>0.74</v>
      </c>
      <c r="BO380" s="20">
        <f t="shared" si="318"/>
        <v>5573.5911999999998</v>
      </c>
      <c r="BP380" s="20">
        <f t="shared" si="290"/>
        <v>-339.41327999999999</v>
      </c>
      <c r="BQ380" s="20">
        <f t="shared" si="291"/>
        <v>5234.1779200000001</v>
      </c>
      <c r="BR380" s="20"/>
      <c r="BS380" s="20">
        <f t="shared" si="292"/>
        <v>5234.1779200000001</v>
      </c>
      <c r="BT380" s="61">
        <f t="shared" si="327"/>
        <v>267.70999999999998</v>
      </c>
      <c r="BU380" s="61">
        <f t="shared" si="329"/>
        <v>4966.46792</v>
      </c>
      <c r="BV380" s="61" t="str">
        <f t="shared" si="330"/>
        <v>0</v>
      </c>
      <c r="BW380" s="20"/>
      <c r="BX380" s="20"/>
      <c r="BY380" s="20"/>
      <c r="BZ380" s="20">
        <v>267.70999999999998</v>
      </c>
      <c r="CA380" s="20"/>
      <c r="CB380" s="20"/>
      <c r="CC380" s="20"/>
      <c r="CD380" s="20"/>
      <c r="CE380" s="20"/>
      <c r="CF380" s="20"/>
      <c r="CG380" s="20">
        <v>0.59</v>
      </c>
      <c r="CH380" s="24">
        <f t="shared" si="319"/>
        <v>3971.7914999999998</v>
      </c>
      <c r="CI380" s="24">
        <v>3971.79</v>
      </c>
      <c r="CJ380" s="24">
        <f t="shared" si="323"/>
        <v>1.4999999998508429E-3</v>
      </c>
      <c r="CK380" s="24">
        <f t="shared" si="324"/>
        <v>0</v>
      </c>
      <c r="CL380" s="61" t="str">
        <f t="shared" si="294"/>
        <v>0</v>
      </c>
      <c r="CM380" s="20">
        <v>7.0000000000000007E-2</v>
      </c>
      <c r="CN380" s="24">
        <f t="shared" si="320"/>
        <v>471.22950000000009</v>
      </c>
      <c r="CO380" s="24">
        <v>471.23</v>
      </c>
      <c r="CP380" s="24">
        <f t="shared" si="325"/>
        <v>-4.9999999993133315E-4</v>
      </c>
      <c r="CQ380" s="24">
        <f t="shared" si="326"/>
        <v>4.9999999993133315E-4</v>
      </c>
      <c r="CR380" s="24">
        <f t="shared" si="338"/>
        <v>2.7399999999999998</v>
      </c>
      <c r="CS380" s="24">
        <v>3.87</v>
      </c>
      <c r="CT380" s="71">
        <f t="shared" si="339"/>
        <v>41.240875912408768</v>
      </c>
    </row>
    <row r="381" spans="1:98" x14ac:dyDescent="0.2">
      <c r="A381" s="14">
        <v>36</v>
      </c>
      <c r="B381" s="15" t="s">
        <v>378</v>
      </c>
      <c r="C381" s="16">
        <v>9</v>
      </c>
      <c r="D381" s="21">
        <v>10832.05</v>
      </c>
      <c r="E381" s="21">
        <v>10376.879999999999</v>
      </c>
      <c r="F381" s="18">
        <v>0.01</v>
      </c>
      <c r="G381" s="18">
        <f t="shared" si="301"/>
        <v>108.3205</v>
      </c>
      <c r="H381" s="18">
        <f t="shared" si="340"/>
        <v>649.923</v>
      </c>
      <c r="I381" s="18"/>
      <c r="J381" s="61" t="str">
        <f t="shared" si="331"/>
        <v>0</v>
      </c>
      <c r="K381" s="61">
        <f t="shared" si="332"/>
        <v>-541.60249999999996</v>
      </c>
      <c r="L381" s="18">
        <v>0.01</v>
      </c>
      <c r="M381" s="18">
        <f t="shared" si="302"/>
        <v>108.3205</v>
      </c>
      <c r="N381" s="18">
        <v>0.01</v>
      </c>
      <c r="O381" s="18"/>
      <c r="P381" s="61">
        <f t="shared" si="274"/>
        <v>108.31049999999999</v>
      </c>
      <c r="Q381" s="61" t="str">
        <f t="shared" si="275"/>
        <v>0</v>
      </c>
      <c r="R381" s="20">
        <v>0.47</v>
      </c>
      <c r="S381" s="20">
        <f t="shared" si="303"/>
        <v>5091.0634999999993</v>
      </c>
      <c r="T381" s="24" t="e">
        <f t="shared" si="336"/>
        <v>#REF!</v>
      </c>
      <c r="U381" s="24"/>
      <c r="V381" s="61" t="e">
        <f t="shared" si="276"/>
        <v>#REF!</v>
      </c>
      <c r="W381" s="61" t="e">
        <f t="shared" si="277"/>
        <v>#REF!</v>
      </c>
      <c r="X381" s="54">
        <v>0.01</v>
      </c>
      <c r="Y381" s="20">
        <f t="shared" si="305"/>
        <v>108.3205</v>
      </c>
      <c r="Z381" s="20"/>
      <c r="AA381" s="20"/>
      <c r="AB381" s="61">
        <f t="shared" si="278"/>
        <v>108.3205</v>
      </c>
      <c r="AC381" s="61" t="str">
        <f t="shared" si="279"/>
        <v>0</v>
      </c>
      <c r="AD381" s="20">
        <v>0.28999999999999998</v>
      </c>
      <c r="AE381" s="20">
        <f t="shared" si="306"/>
        <v>3141.2944999999995</v>
      </c>
      <c r="AF381" s="24" t="e">
        <f t="shared" si="307"/>
        <v>#REF!</v>
      </c>
      <c r="AG381" s="24"/>
      <c r="AH381" s="61" t="e">
        <f t="shared" si="280"/>
        <v>#REF!</v>
      </c>
      <c r="AI381" s="61" t="e">
        <f t="shared" si="281"/>
        <v>#REF!</v>
      </c>
      <c r="AJ381" s="20">
        <v>0.06</v>
      </c>
      <c r="AK381" s="20">
        <f t="shared" si="308"/>
        <v>649.92299999999989</v>
      </c>
      <c r="AL381" s="24">
        <v>0</v>
      </c>
      <c r="AM381" s="20"/>
      <c r="AN381" s="61">
        <f t="shared" si="282"/>
        <v>649.92299999999989</v>
      </c>
      <c r="AO381" s="61" t="str">
        <f t="shared" si="283"/>
        <v>0</v>
      </c>
      <c r="AP381" s="20">
        <v>0.01</v>
      </c>
      <c r="AQ381" s="20">
        <f t="shared" si="309"/>
        <v>108.3205</v>
      </c>
      <c r="AR381" s="20"/>
      <c r="AS381" s="20"/>
      <c r="AT381" s="61">
        <f t="shared" si="284"/>
        <v>108.3205</v>
      </c>
      <c r="AU381" s="61" t="str">
        <f t="shared" si="285"/>
        <v>0</v>
      </c>
      <c r="AV381" s="20">
        <v>0.01</v>
      </c>
      <c r="AW381" s="20">
        <f t="shared" si="310"/>
        <v>108.3205</v>
      </c>
      <c r="AX381" s="24" t="e">
        <f t="shared" si="337"/>
        <v>#REF!</v>
      </c>
      <c r="AY381" s="24"/>
      <c r="AZ381" s="61" t="e">
        <f t="shared" si="312"/>
        <v>#REF!</v>
      </c>
      <c r="BA381" s="61" t="e">
        <f t="shared" si="313"/>
        <v>#REF!</v>
      </c>
      <c r="BB381" s="20">
        <v>0.15</v>
      </c>
      <c r="BC381" s="20">
        <f t="shared" si="314"/>
        <v>1624.8074999999999</v>
      </c>
      <c r="BD381" s="20">
        <v>2005.9199999999998</v>
      </c>
      <c r="BE381" s="20"/>
      <c r="BF381" s="61" t="str">
        <f t="shared" si="286"/>
        <v>0</v>
      </c>
      <c r="BG381" s="61">
        <f t="shared" si="287"/>
        <v>-381.11249999999995</v>
      </c>
      <c r="BH381" s="20">
        <v>0.19</v>
      </c>
      <c r="BI381" s="20">
        <f t="shared" si="315"/>
        <v>1971.6071999999999</v>
      </c>
      <c r="BJ381" s="20">
        <v>2116.7999999999997</v>
      </c>
      <c r="BK381" s="20"/>
      <c r="BL381" s="61" t="str">
        <f t="shared" si="316"/>
        <v>0</v>
      </c>
      <c r="BM381" s="61">
        <f t="shared" si="317"/>
        <v>-145.19279999999981</v>
      </c>
      <c r="BN381" s="20">
        <v>0.69</v>
      </c>
      <c r="BO381" s="20">
        <f t="shared" si="318"/>
        <v>7474.1144999999988</v>
      </c>
      <c r="BP381" s="20">
        <f t="shared" si="290"/>
        <v>-526.30529999999976</v>
      </c>
      <c r="BQ381" s="20">
        <f t="shared" si="291"/>
        <v>6947.8091999999988</v>
      </c>
      <c r="BR381" s="20"/>
      <c r="BS381" s="20">
        <f t="shared" si="292"/>
        <v>6947.8091999999988</v>
      </c>
      <c r="BT381" s="61">
        <f t="shared" si="327"/>
        <v>11266.273999999999</v>
      </c>
      <c r="BU381" s="61" t="str">
        <f t="shared" si="329"/>
        <v>0</v>
      </c>
      <c r="BV381" s="61">
        <f t="shared" si="330"/>
        <v>-4318.4648000000007</v>
      </c>
      <c r="BW381" s="20"/>
      <c r="BX381" s="20"/>
      <c r="BY381" s="20"/>
      <c r="BZ381" s="20">
        <v>78.430000000000007</v>
      </c>
      <c r="CA381" s="20">
        <v>592.66</v>
      </c>
      <c r="CB381" s="20">
        <f>8829.32*1.2</f>
        <v>10595.183999999999</v>
      </c>
      <c r="CC381" s="20"/>
      <c r="CD381" s="20"/>
      <c r="CE381" s="20"/>
      <c r="CF381" s="20"/>
      <c r="CG381" s="20">
        <v>0.63</v>
      </c>
      <c r="CH381" s="24">
        <f t="shared" si="319"/>
        <v>6537.4343999999992</v>
      </c>
      <c r="CI381" s="24">
        <v>6537.43</v>
      </c>
      <c r="CJ381" s="24">
        <f t="shared" si="323"/>
        <v>4.3999999988955096E-3</v>
      </c>
      <c r="CK381" s="24">
        <f t="shared" si="324"/>
        <v>0</v>
      </c>
      <c r="CL381" s="61" t="str">
        <f t="shared" si="294"/>
        <v>0</v>
      </c>
      <c r="CM381" s="20">
        <v>7.0000000000000007E-2</v>
      </c>
      <c r="CN381" s="24">
        <f t="shared" si="320"/>
        <v>726.38160000000005</v>
      </c>
      <c r="CO381" s="24">
        <v>0</v>
      </c>
      <c r="CP381" s="24">
        <f t="shared" si="325"/>
        <v>726.38160000000005</v>
      </c>
      <c r="CQ381" s="24">
        <f t="shared" si="326"/>
        <v>0</v>
      </c>
      <c r="CR381" s="24">
        <f t="shared" si="338"/>
        <v>2.5999999999999996</v>
      </c>
      <c r="CS381" s="24">
        <v>4.01</v>
      </c>
      <c r="CT381" s="71">
        <f t="shared" si="339"/>
        <v>54.230769230769226</v>
      </c>
    </row>
    <row r="382" spans="1:98" x14ac:dyDescent="0.2">
      <c r="A382" s="14">
        <v>37</v>
      </c>
      <c r="B382" s="15" t="s">
        <v>379</v>
      </c>
      <c r="C382" s="16">
        <v>9</v>
      </c>
      <c r="D382" s="21">
        <v>8936.07</v>
      </c>
      <c r="E382" s="21">
        <v>8159.76</v>
      </c>
      <c r="F382" s="18">
        <v>0.02</v>
      </c>
      <c r="G382" s="18">
        <f t="shared" si="301"/>
        <v>178.72139999999999</v>
      </c>
      <c r="H382" s="18">
        <f t="shared" si="340"/>
        <v>1072.3283999999999</v>
      </c>
      <c r="I382" s="18"/>
      <c r="J382" s="61" t="str">
        <f t="shared" si="331"/>
        <v>0</v>
      </c>
      <c r="K382" s="61">
        <f t="shared" si="332"/>
        <v>-893.60699999999986</v>
      </c>
      <c r="L382" s="18">
        <v>0.02</v>
      </c>
      <c r="M382" s="18">
        <f t="shared" si="302"/>
        <v>178.72139999999999</v>
      </c>
      <c r="N382" s="18">
        <v>0.01</v>
      </c>
      <c r="O382" s="18"/>
      <c r="P382" s="61">
        <f t="shared" si="274"/>
        <v>178.7114</v>
      </c>
      <c r="Q382" s="61" t="str">
        <f t="shared" si="275"/>
        <v>0</v>
      </c>
      <c r="R382" s="20">
        <v>0.49</v>
      </c>
      <c r="S382" s="20">
        <f t="shared" si="303"/>
        <v>4378.6742999999997</v>
      </c>
      <c r="T382" s="24" t="e">
        <f t="shared" si="336"/>
        <v>#REF!</v>
      </c>
      <c r="U382" s="24"/>
      <c r="V382" s="61" t="e">
        <f t="shared" si="276"/>
        <v>#REF!</v>
      </c>
      <c r="W382" s="61" t="e">
        <f t="shared" si="277"/>
        <v>#REF!</v>
      </c>
      <c r="X382" s="54">
        <v>0.01</v>
      </c>
      <c r="Y382" s="20">
        <f t="shared" si="305"/>
        <v>89.360699999999994</v>
      </c>
      <c r="Z382" s="20"/>
      <c r="AA382" s="20"/>
      <c r="AB382" s="61">
        <f t="shared" si="278"/>
        <v>89.360699999999994</v>
      </c>
      <c r="AC382" s="61" t="str">
        <f t="shared" si="279"/>
        <v>0</v>
      </c>
      <c r="AD382" s="20">
        <v>0.42</v>
      </c>
      <c r="AE382" s="20">
        <f t="shared" si="306"/>
        <v>3753.1493999999998</v>
      </c>
      <c r="AF382" s="24" t="e">
        <f t="shared" si="307"/>
        <v>#REF!</v>
      </c>
      <c r="AG382" s="24"/>
      <c r="AH382" s="61" t="e">
        <f t="shared" si="280"/>
        <v>#REF!</v>
      </c>
      <c r="AI382" s="61" t="e">
        <f t="shared" si="281"/>
        <v>#REF!</v>
      </c>
      <c r="AJ382" s="20">
        <v>0.03</v>
      </c>
      <c r="AK382" s="20">
        <f t="shared" si="308"/>
        <v>268.08209999999997</v>
      </c>
      <c r="AL382" s="24">
        <v>0</v>
      </c>
      <c r="AM382" s="20"/>
      <c r="AN382" s="61">
        <f t="shared" si="282"/>
        <v>268.08209999999997</v>
      </c>
      <c r="AO382" s="61" t="str">
        <f t="shared" si="283"/>
        <v>0</v>
      </c>
      <c r="AP382" s="20">
        <v>0.01</v>
      </c>
      <c r="AQ382" s="20">
        <f t="shared" si="309"/>
        <v>89.360699999999994</v>
      </c>
      <c r="AR382" s="20"/>
      <c r="AS382" s="20"/>
      <c r="AT382" s="61">
        <f t="shared" si="284"/>
        <v>89.360699999999994</v>
      </c>
      <c r="AU382" s="61" t="str">
        <f t="shared" si="285"/>
        <v>0</v>
      </c>
      <c r="AV382" s="20">
        <v>0.02</v>
      </c>
      <c r="AW382" s="20">
        <f t="shared" si="310"/>
        <v>178.72139999999999</v>
      </c>
      <c r="AX382" s="24" t="e">
        <f t="shared" si="337"/>
        <v>#REF!</v>
      </c>
      <c r="AY382" s="24"/>
      <c r="AZ382" s="61" t="e">
        <f t="shared" si="312"/>
        <v>#REF!</v>
      </c>
      <c r="BA382" s="61" t="e">
        <f t="shared" si="313"/>
        <v>#REF!</v>
      </c>
      <c r="BB382" s="20">
        <v>0.15</v>
      </c>
      <c r="BC382" s="20">
        <f t="shared" si="314"/>
        <v>1340.4105</v>
      </c>
      <c r="BD382" s="20">
        <v>2177.2800000000002</v>
      </c>
      <c r="BE382" s="20"/>
      <c r="BF382" s="61" t="str">
        <f t="shared" si="286"/>
        <v>0</v>
      </c>
      <c r="BG382" s="61">
        <f t="shared" si="287"/>
        <v>-836.86950000000024</v>
      </c>
      <c r="BH382" s="20">
        <v>0.26</v>
      </c>
      <c r="BI382" s="20">
        <f t="shared" si="315"/>
        <v>2121.5376000000001</v>
      </c>
      <c r="BJ382" s="20">
        <v>1680</v>
      </c>
      <c r="BK382" s="20"/>
      <c r="BL382" s="61">
        <f t="shared" si="316"/>
        <v>441.53760000000011</v>
      </c>
      <c r="BM382" s="61" t="str">
        <f t="shared" si="317"/>
        <v>0</v>
      </c>
      <c r="BN382" s="20">
        <v>0.6</v>
      </c>
      <c r="BO382" s="20">
        <f t="shared" si="318"/>
        <v>5361.6419999999998</v>
      </c>
      <c r="BP382" s="20">
        <f t="shared" si="290"/>
        <v>-395.33190000000013</v>
      </c>
      <c r="BQ382" s="20">
        <f t="shared" si="291"/>
        <v>4966.3100999999997</v>
      </c>
      <c r="BR382" s="20"/>
      <c r="BS382" s="20">
        <f t="shared" si="292"/>
        <v>4966.3100999999997</v>
      </c>
      <c r="BT382" s="61">
        <f t="shared" si="327"/>
        <v>130.81</v>
      </c>
      <c r="BU382" s="61">
        <f t="shared" si="329"/>
        <v>4835.5000999999993</v>
      </c>
      <c r="BV382" s="61" t="str">
        <f t="shared" si="330"/>
        <v>0</v>
      </c>
      <c r="BW382" s="20"/>
      <c r="BX382" s="20"/>
      <c r="BY382" s="20"/>
      <c r="BZ382" s="20">
        <v>130.81</v>
      </c>
      <c r="CA382" s="20"/>
      <c r="CB382" s="20"/>
      <c r="CC382" s="20"/>
      <c r="CD382" s="20"/>
      <c r="CE382" s="20"/>
      <c r="CF382" s="20"/>
      <c r="CG382" s="20">
        <v>0.65</v>
      </c>
      <c r="CH382" s="24">
        <f t="shared" si="319"/>
        <v>5303.8440000000001</v>
      </c>
      <c r="CI382" s="24">
        <v>5303.84</v>
      </c>
      <c r="CJ382" s="24">
        <f t="shared" si="323"/>
        <v>3.9999999999054126E-3</v>
      </c>
      <c r="CK382" s="24">
        <f t="shared" si="324"/>
        <v>0</v>
      </c>
      <c r="CL382" s="61" t="str">
        <f t="shared" si="294"/>
        <v>0</v>
      </c>
      <c r="CM382" s="20">
        <v>7.0000000000000007E-2</v>
      </c>
      <c r="CN382" s="24">
        <f t="shared" si="320"/>
        <v>571.18320000000006</v>
      </c>
      <c r="CO382" s="24">
        <v>571.17999999999995</v>
      </c>
      <c r="CP382" s="24">
        <f t="shared" si="325"/>
        <v>3.200000000106229E-3</v>
      </c>
      <c r="CQ382" s="24">
        <f t="shared" si="326"/>
        <v>0</v>
      </c>
      <c r="CR382" s="24">
        <f t="shared" si="338"/>
        <v>2.7499999999999996</v>
      </c>
      <c r="CS382" s="24">
        <v>4.38</v>
      </c>
      <c r="CT382" s="71">
        <f t="shared" si="339"/>
        <v>59.272727272727309</v>
      </c>
    </row>
    <row r="383" spans="1:98" x14ac:dyDescent="0.2">
      <c r="A383" s="14">
        <v>38</v>
      </c>
      <c r="B383" s="15" t="s">
        <v>380</v>
      </c>
      <c r="C383" s="16">
        <v>9</v>
      </c>
      <c r="D383" s="21">
        <v>7564.28</v>
      </c>
      <c r="E383" s="21">
        <v>6632.93</v>
      </c>
      <c r="F383" s="18">
        <v>0.02</v>
      </c>
      <c r="G383" s="18">
        <f t="shared" si="301"/>
        <v>151.28559999999999</v>
      </c>
      <c r="H383" s="18">
        <f t="shared" si="340"/>
        <v>907.71359999999993</v>
      </c>
      <c r="I383" s="18"/>
      <c r="J383" s="61" t="str">
        <f t="shared" si="331"/>
        <v>0</v>
      </c>
      <c r="K383" s="61">
        <f t="shared" si="332"/>
        <v>-756.42799999999988</v>
      </c>
      <c r="L383" s="18">
        <v>0.03</v>
      </c>
      <c r="M383" s="18">
        <f t="shared" si="302"/>
        <v>226.92839999999998</v>
      </c>
      <c r="N383" s="18">
        <v>0.01</v>
      </c>
      <c r="O383" s="18"/>
      <c r="P383" s="61">
        <f t="shared" si="274"/>
        <v>226.91839999999999</v>
      </c>
      <c r="Q383" s="61" t="str">
        <f t="shared" si="275"/>
        <v>0</v>
      </c>
      <c r="R383" s="20">
        <v>0.27</v>
      </c>
      <c r="S383" s="20">
        <f t="shared" si="303"/>
        <v>2042.3556000000001</v>
      </c>
      <c r="T383" s="24" t="e">
        <f t="shared" si="336"/>
        <v>#REF!</v>
      </c>
      <c r="U383" s="24"/>
      <c r="V383" s="61" t="e">
        <f t="shared" si="276"/>
        <v>#REF!</v>
      </c>
      <c r="W383" s="61" t="e">
        <f t="shared" si="277"/>
        <v>#REF!</v>
      </c>
      <c r="X383" s="54">
        <v>0.01</v>
      </c>
      <c r="Y383" s="20">
        <f t="shared" si="305"/>
        <v>75.642799999999994</v>
      </c>
      <c r="Z383" s="20"/>
      <c r="AA383" s="20"/>
      <c r="AB383" s="61">
        <f t="shared" si="278"/>
        <v>75.642799999999994</v>
      </c>
      <c r="AC383" s="61" t="str">
        <f t="shared" si="279"/>
        <v>0</v>
      </c>
      <c r="AD383" s="20">
        <v>0.34</v>
      </c>
      <c r="AE383" s="20">
        <f t="shared" si="306"/>
        <v>2571.8552</v>
      </c>
      <c r="AF383" s="24" t="e">
        <f t="shared" si="307"/>
        <v>#REF!</v>
      </c>
      <c r="AG383" s="24"/>
      <c r="AH383" s="61" t="e">
        <f t="shared" si="280"/>
        <v>#REF!</v>
      </c>
      <c r="AI383" s="61" t="e">
        <f t="shared" si="281"/>
        <v>#REF!</v>
      </c>
      <c r="AJ383" s="20">
        <v>0.02</v>
      </c>
      <c r="AK383" s="20">
        <f t="shared" si="308"/>
        <v>151.28559999999999</v>
      </c>
      <c r="AL383" s="24">
        <v>0</v>
      </c>
      <c r="AM383" s="20"/>
      <c r="AN383" s="61">
        <f t="shared" si="282"/>
        <v>151.28559999999999</v>
      </c>
      <c r="AO383" s="61" t="str">
        <f t="shared" si="283"/>
        <v>0</v>
      </c>
      <c r="AP383" s="20">
        <v>0.01</v>
      </c>
      <c r="AQ383" s="20">
        <f t="shared" si="309"/>
        <v>75.642799999999994</v>
      </c>
      <c r="AR383" s="20"/>
      <c r="AS383" s="20"/>
      <c r="AT383" s="61">
        <f t="shared" si="284"/>
        <v>75.642799999999994</v>
      </c>
      <c r="AU383" s="61" t="str">
        <f t="shared" si="285"/>
        <v>0</v>
      </c>
      <c r="AV383" s="20">
        <v>0.02</v>
      </c>
      <c r="AW383" s="20">
        <f t="shared" si="310"/>
        <v>151.28559999999999</v>
      </c>
      <c r="AX383" s="24" t="e">
        <f t="shared" si="337"/>
        <v>#REF!</v>
      </c>
      <c r="AY383" s="24"/>
      <c r="AZ383" s="61" t="e">
        <f t="shared" si="312"/>
        <v>#REF!</v>
      </c>
      <c r="BA383" s="61" t="e">
        <f t="shared" si="313"/>
        <v>#REF!</v>
      </c>
      <c r="BB383" s="20">
        <v>0.05</v>
      </c>
      <c r="BC383" s="20">
        <f t="shared" si="314"/>
        <v>378.214</v>
      </c>
      <c r="BD383" s="20">
        <v>399.84</v>
      </c>
      <c r="BE383" s="20"/>
      <c r="BF383" s="61" t="str">
        <f t="shared" si="286"/>
        <v>0</v>
      </c>
      <c r="BG383" s="61">
        <f t="shared" si="287"/>
        <v>-21.625999999999976</v>
      </c>
      <c r="BH383" s="20">
        <v>0.19</v>
      </c>
      <c r="BI383" s="20">
        <f t="shared" si="315"/>
        <v>1260.2567000000001</v>
      </c>
      <c r="BJ383" s="20">
        <v>1407.84</v>
      </c>
      <c r="BK383" s="20"/>
      <c r="BL383" s="61" t="str">
        <f t="shared" si="316"/>
        <v>0</v>
      </c>
      <c r="BM383" s="61">
        <f t="shared" si="317"/>
        <v>-147.58329999999978</v>
      </c>
      <c r="BN383" s="20">
        <v>1.01</v>
      </c>
      <c r="BO383" s="20">
        <f t="shared" si="318"/>
        <v>7639.9227999999994</v>
      </c>
      <c r="BP383" s="20">
        <f t="shared" si="290"/>
        <v>-169.20929999999976</v>
      </c>
      <c r="BQ383" s="20">
        <f t="shared" si="291"/>
        <v>7470.7134999999998</v>
      </c>
      <c r="BR383" s="20"/>
      <c r="BS383" s="20">
        <f t="shared" si="292"/>
        <v>7470.7134999999998</v>
      </c>
      <c r="BT383" s="61">
        <f t="shared" si="327"/>
        <v>787.99</v>
      </c>
      <c r="BU383" s="61">
        <f t="shared" si="329"/>
        <v>6682.7235000000001</v>
      </c>
      <c r="BV383" s="61" t="str">
        <f t="shared" si="330"/>
        <v>0</v>
      </c>
      <c r="BW383" s="20">
        <v>744.37</v>
      </c>
      <c r="BX383" s="20"/>
      <c r="BY383" s="20"/>
      <c r="BZ383" s="20">
        <v>43.62</v>
      </c>
      <c r="CA383" s="20"/>
      <c r="CB383" s="20"/>
      <c r="CC383" s="20"/>
      <c r="CD383" s="20"/>
      <c r="CE383" s="20"/>
      <c r="CF383" s="20"/>
      <c r="CG383" s="20">
        <v>0.56000000000000005</v>
      </c>
      <c r="CH383" s="24">
        <f t="shared" si="319"/>
        <v>3714.4408000000003</v>
      </c>
      <c r="CI383" s="24">
        <v>1857.22</v>
      </c>
      <c r="CJ383" s="24">
        <f t="shared" si="323"/>
        <v>1857.2208000000003</v>
      </c>
      <c r="CK383" s="24">
        <f t="shared" si="324"/>
        <v>0</v>
      </c>
      <c r="CL383" s="61" t="str">
        <f t="shared" si="294"/>
        <v>0</v>
      </c>
      <c r="CM383" s="20">
        <v>7.0000000000000007E-2</v>
      </c>
      <c r="CN383" s="24">
        <f t="shared" si="320"/>
        <v>464.30510000000004</v>
      </c>
      <c r="CO383" s="24">
        <v>232.15</v>
      </c>
      <c r="CP383" s="24">
        <f t="shared" si="325"/>
        <v>232.15510000000003</v>
      </c>
      <c r="CQ383" s="24">
        <f t="shared" si="326"/>
        <v>0</v>
      </c>
      <c r="CR383" s="24">
        <f t="shared" si="338"/>
        <v>2.6</v>
      </c>
      <c r="CS383" s="24">
        <v>3.81</v>
      </c>
      <c r="CT383" s="71">
        <f t="shared" si="339"/>
        <v>46.538461538461519</v>
      </c>
    </row>
    <row r="384" spans="1:98" ht="15" customHeight="1" x14ac:dyDescent="0.2">
      <c r="A384" s="14">
        <v>39</v>
      </c>
      <c r="B384" s="15" t="s">
        <v>381</v>
      </c>
      <c r="C384" s="16">
        <v>9</v>
      </c>
      <c r="D384" s="21">
        <v>4138.63</v>
      </c>
      <c r="E384" s="21">
        <v>3935.73</v>
      </c>
      <c r="F384" s="18">
        <v>0.01</v>
      </c>
      <c r="G384" s="18">
        <f t="shared" si="301"/>
        <v>41.386299999999999</v>
      </c>
      <c r="H384" s="18">
        <f t="shared" si="340"/>
        <v>248.31779999999998</v>
      </c>
      <c r="I384" s="18"/>
      <c r="J384" s="61" t="str">
        <f t="shared" si="331"/>
        <v>0</v>
      </c>
      <c r="K384" s="61">
        <f t="shared" si="332"/>
        <v>-206.93149999999997</v>
      </c>
      <c r="L384" s="18">
        <v>0.01</v>
      </c>
      <c r="M384" s="18">
        <f t="shared" si="302"/>
        <v>41.386299999999999</v>
      </c>
      <c r="N384" s="18">
        <v>0.01</v>
      </c>
      <c r="O384" s="18"/>
      <c r="P384" s="61">
        <f t="shared" si="274"/>
        <v>41.376300000000001</v>
      </c>
      <c r="Q384" s="61" t="str">
        <f t="shared" si="275"/>
        <v>0</v>
      </c>
      <c r="R384" s="20">
        <v>0.49</v>
      </c>
      <c r="S384" s="20">
        <f t="shared" si="303"/>
        <v>2027.9286999999999</v>
      </c>
      <c r="T384" s="24" t="e">
        <f t="shared" si="336"/>
        <v>#REF!</v>
      </c>
      <c r="U384" s="24"/>
      <c r="V384" s="61" t="e">
        <f t="shared" si="276"/>
        <v>#REF!</v>
      </c>
      <c r="W384" s="61" t="e">
        <f t="shared" si="277"/>
        <v>#REF!</v>
      </c>
      <c r="X384" s="54">
        <v>0.01</v>
      </c>
      <c r="Y384" s="20">
        <f t="shared" si="305"/>
        <v>41.386299999999999</v>
      </c>
      <c r="Z384" s="20"/>
      <c r="AA384" s="20"/>
      <c r="AB384" s="61">
        <f t="shared" si="278"/>
        <v>41.386299999999999</v>
      </c>
      <c r="AC384" s="61" t="str">
        <f t="shared" si="279"/>
        <v>0</v>
      </c>
      <c r="AD384" s="20">
        <v>0.44</v>
      </c>
      <c r="AE384" s="20">
        <f t="shared" si="306"/>
        <v>1820.9972</v>
      </c>
      <c r="AF384" s="24" t="e">
        <f t="shared" si="307"/>
        <v>#REF!</v>
      </c>
      <c r="AG384" s="24"/>
      <c r="AH384" s="61" t="e">
        <f t="shared" si="280"/>
        <v>#REF!</v>
      </c>
      <c r="AI384" s="61" t="e">
        <f t="shared" si="281"/>
        <v>#REF!</v>
      </c>
      <c r="AJ384" s="20">
        <v>0.03</v>
      </c>
      <c r="AK384" s="20">
        <f t="shared" si="308"/>
        <v>124.1589</v>
      </c>
      <c r="AL384" s="24">
        <v>0</v>
      </c>
      <c r="AM384" s="20"/>
      <c r="AN384" s="61">
        <f t="shared" si="282"/>
        <v>124.1589</v>
      </c>
      <c r="AO384" s="61" t="str">
        <f t="shared" si="283"/>
        <v>0</v>
      </c>
      <c r="AP384" s="20">
        <v>0.01</v>
      </c>
      <c r="AQ384" s="20">
        <f t="shared" si="309"/>
        <v>41.386299999999999</v>
      </c>
      <c r="AR384" s="20"/>
      <c r="AS384" s="20"/>
      <c r="AT384" s="61">
        <f t="shared" si="284"/>
        <v>41.386299999999999</v>
      </c>
      <c r="AU384" s="61" t="str">
        <f t="shared" si="285"/>
        <v>0</v>
      </c>
      <c r="AV384" s="20">
        <v>0.05</v>
      </c>
      <c r="AW384" s="20">
        <f t="shared" si="310"/>
        <v>206.93150000000003</v>
      </c>
      <c r="AX384" s="24" t="e">
        <f t="shared" si="337"/>
        <v>#REF!</v>
      </c>
      <c r="AY384" s="24"/>
      <c r="AZ384" s="61" t="e">
        <f t="shared" si="312"/>
        <v>#REF!</v>
      </c>
      <c r="BA384" s="61" t="e">
        <f t="shared" si="313"/>
        <v>#REF!</v>
      </c>
      <c r="BB384" s="20">
        <v>0.39</v>
      </c>
      <c r="BC384" s="20">
        <f t="shared" si="314"/>
        <v>1614.0657000000001</v>
      </c>
      <c r="BD384" s="20">
        <v>1747.2</v>
      </c>
      <c r="BE384" s="20"/>
      <c r="BF384" s="61" t="str">
        <f t="shared" si="286"/>
        <v>0</v>
      </c>
      <c r="BG384" s="61">
        <f t="shared" si="287"/>
        <v>-133.13429999999994</v>
      </c>
      <c r="BH384" s="20">
        <v>0.17</v>
      </c>
      <c r="BI384" s="20">
        <f t="shared" si="315"/>
        <v>669.07410000000004</v>
      </c>
      <c r="BJ384" s="20">
        <v>813.12</v>
      </c>
      <c r="BK384" s="20"/>
      <c r="BL384" s="61" t="str">
        <f t="shared" si="316"/>
        <v>0</v>
      </c>
      <c r="BM384" s="61">
        <f t="shared" si="317"/>
        <v>-144.04589999999996</v>
      </c>
      <c r="BN384" s="20">
        <v>0.53</v>
      </c>
      <c r="BO384" s="20">
        <f t="shared" si="318"/>
        <v>2193.4739</v>
      </c>
      <c r="BP384" s="20">
        <f t="shared" si="290"/>
        <v>-277.1801999999999</v>
      </c>
      <c r="BQ384" s="20">
        <f t="shared" si="291"/>
        <v>1916.2937000000002</v>
      </c>
      <c r="BR384" s="20"/>
      <c r="BS384" s="20">
        <f t="shared" si="292"/>
        <v>1916.2937000000002</v>
      </c>
      <c r="BT384" s="61">
        <f t="shared" si="327"/>
        <v>664.69</v>
      </c>
      <c r="BU384" s="61">
        <f t="shared" si="329"/>
        <v>1251.6037000000001</v>
      </c>
      <c r="BV384" s="61" t="str">
        <f t="shared" si="330"/>
        <v>0</v>
      </c>
      <c r="BW384" s="20">
        <v>426.91</v>
      </c>
      <c r="BX384" s="20"/>
      <c r="BY384" s="20"/>
      <c r="BZ384" s="20">
        <v>237.78</v>
      </c>
      <c r="CA384" s="20"/>
      <c r="CB384" s="20"/>
      <c r="CC384" s="20"/>
      <c r="CD384" s="20"/>
      <c r="CE384" s="20"/>
      <c r="CF384" s="20"/>
      <c r="CG384" s="20">
        <v>0.5</v>
      </c>
      <c r="CH384" s="24">
        <f t="shared" si="319"/>
        <v>1967.865</v>
      </c>
      <c r="CI384" s="24">
        <v>1967.87</v>
      </c>
      <c r="CJ384" s="24">
        <f t="shared" si="323"/>
        <v>-4.9999999998817657E-3</v>
      </c>
      <c r="CK384" s="24">
        <f t="shared" si="324"/>
        <v>4.9999999998817657E-3</v>
      </c>
      <c r="CL384" s="61">
        <f t="shared" si="294"/>
        <v>-4.9999999998817657E-3</v>
      </c>
      <c r="CM384" s="20">
        <v>7.0000000000000007E-2</v>
      </c>
      <c r="CN384" s="24">
        <f t="shared" si="320"/>
        <v>275.50110000000001</v>
      </c>
      <c r="CO384" s="24">
        <v>275.5</v>
      </c>
      <c r="CP384" s="24">
        <f t="shared" si="325"/>
        <v>1.1000000000080945E-3</v>
      </c>
      <c r="CQ384" s="24">
        <f t="shared" si="326"/>
        <v>0</v>
      </c>
      <c r="CR384" s="24">
        <f t="shared" si="338"/>
        <v>2.7099999999999995</v>
      </c>
      <c r="CS384" s="24">
        <v>5.03</v>
      </c>
      <c r="CT384" s="71">
        <f t="shared" si="339"/>
        <v>85.608856088560913</v>
      </c>
    </row>
    <row r="385" spans="1:100" x14ac:dyDescent="0.2">
      <c r="A385" s="14">
        <v>40</v>
      </c>
      <c r="B385" s="15" t="s">
        <v>382</v>
      </c>
      <c r="C385" s="16">
        <v>9</v>
      </c>
      <c r="D385" s="21">
        <v>7290.42</v>
      </c>
      <c r="E385" s="21">
        <v>6718.31</v>
      </c>
      <c r="F385" s="18">
        <v>0.01</v>
      </c>
      <c r="G385" s="18">
        <f t="shared" si="301"/>
        <v>72.904200000000003</v>
      </c>
      <c r="H385" s="18">
        <f t="shared" si="340"/>
        <v>437.42520000000002</v>
      </c>
      <c r="I385" s="18"/>
      <c r="J385" s="61" t="str">
        <f t="shared" si="331"/>
        <v>0</v>
      </c>
      <c r="K385" s="61">
        <f t="shared" si="332"/>
        <v>-364.52100000000002</v>
      </c>
      <c r="L385" s="18">
        <v>0.01</v>
      </c>
      <c r="M385" s="18">
        <f t="shared" si="302"/>
        <v>72.904200000000003</v>
      </c>
      <c r="N385" s="18">
        <v>0.01</v>
      </c>
      <c r="O385" s="18"/>
      <c r="P385" s="61">
        <f t="shared" si="274"/>
        <v>72.894199999999998</v>
      </c>
      <c r="Q385" s="61" t="str">
        <f t="shared" si="275"/>
        <v>0</v>
      </c>
      <c r="R385" s="20">
        <v>0.41</v>
      </c>
      <c r="S385" s="20">
        <f t="shared" si="303"/>
        <v>2989.0722000000001</v>
      </c>
      <c r="T385" s="24" t="e">
        <f t="shared" si="336"/>
        <v>#REF!</v>
      </c>
      <c r="U385" s="24"/>
      <c r="V385" s="61" t="e">
        <f t="shared" si="276"/>
        <v>#REF!</v>
      </c>
      <c r="W385" s="61" t="e">
        <f t="shared" si="277"/>
        <v>#REF!</v>
      </c>
      <c r="X385" s="54">
        <v>0.01</v>
      </c>
      <c r="Y385" s="20">
        <f t="shared" si="305"/>
        <v>72.904200000000003</v>
      </c>
      <c r="Z385" s="20"/>
      <c r="AA385" s="20"/>
      <c r="AB385" s="61">
        <f t="shared" si="278"/>
        <v>72.904200000000003</v>
      </c>
      <c r="AC385" s="61" t="str">
        <f t="shared" si="279"/>
        <v>0</v>
      </c>
      <c r="AD385" s="20">
        <v>0.42</v>
      </c>
      <c r="AE385" s="20">
        <f t="shared" si="306"/>
        <v>3061.9764</v>
      </c>
      <c r="AF385" s="24" t="e">
        <f t="shared" si="307"/>
        <v>#REF!</v>
      </c>
      <c r="AG385" s="24"/>
      <c r="AH385" s="61" t="e">
        <f t="shared" si="280"/>
        <v>#REF!</v>
      </c>
      <c r="AI385" s="61" t="e">
        <f t="shared" si="281"/>
        <v>#REF!</v>
      </c>
      <c r="AJ385" s="20">
        <v>0.02</v>
      </c>
      <c r="AK385" s="20">
        <f t="shared" si="308"/>
        <v>145.80840000000001</v>
      </c>
      <c r="AL385" s="24">
        <v>0</v>
      </c>
      <c r="AM385" s="20"/>
      <c r="AN385" s="61">
        <f t="shared" si="282"/>
        <v>145.80840000000001</v>
      </c>
      <c r="AO385" s="61" t="str">
        <f t="shared" si="283"/>
        <v>0</v>
      </c>
      <c r="AP385" s="20">
        <v>0.01</v>
      </c>
      <c r="AQ385" s="20">
        <f t="shared" si="309"/>
        <v>72.904200000000003</v>
      </c>
      <c r="AR385" s="20"/>
      <c r="AS385" s="20"/>
      <c r="AT385" s="61">
        <f t="shared" si="284"/>
        <v>72.904200000000003</v>
      </c>
      <c r="AU385" s="61" t="str">
        <f t="shared" si="285"/>
        <v>0</v>
      </c>
      <c r="AV385" s="20">
        <v>0.02</v>
      </c>
      <c r="AW385" s="20">
        <f t="shared" si="310"/>
        <v>145.80840000000001</v>
      </c>
      <c r="AX385" s="24" t="e">
        <f t="shared" si="337"/>
        <v>#REF!</v>
      </c>
      <c r="AY385" s="24"/>
      <c r="AZ385" s="61" t="e">
        <f t="shared" si="312"/>
        <v>#REF!</v>
      </c>
      <c r="BA385" s="61" t="e">
        <f t="shared" si="313"/>
        <v>#REF!</v>
      </c>
      <c r="BB385" s="20">
        <v>0.23</v>
      </c>
      <c r="BC385" s="20">
        <f t="shared" si="314"/>
        <v>1676.7966000000001</v>
      </c>
      <c r="BD385" s="20">
        <v>168</v>
      </c>
      <c r="BE385" s="20"/>
      <c r="BF385" s="61">
        <f t="shared" si="286"/>
        <v>1508.7966000000001</v>
      </c>
      <c r="BG385" s="61" t="str">
        <f t="shared" si="287"/>
        <v>0</v>
      </c>
      <c r="BH385" s="20">
        <v>0.26</v>
      </c>
      <c r="BI385" s="20">
        <f t="shared" si="315"/>
        <v>1746.7606000000001</v>
      </c>
      <c r="BJ385" s="20">
        <v>336</v>
      </c>
      <c r="BK385" s="20"/>
      <c r="BL385" s="61">
        <f t="shared" si="316"/>
        <v>1410.7606000000001</v>
      </c>
      <c r="BM385" s="61" t="str">
        <f t="shared" si="317"/>
        <v>0</v>
      </c>
      <c r="BN385" s="20">
        <v>0.6</v>
      </c>
      <c r="BO385" s="20">
        <f t="shared" si="318"/>
        <v>4374.2519999999995</v>
      </c>
      <c r="BP385" s="20">
        <f t="shared" si="290"/>
        <v>2919.5572000000002</v>
      </c>
      <c r="BQ385" s="20">
        <f t="shared" si="291"/>
        <v>7293.8091999999997</v>
      </c>
      <c r="BR385" s="20"/>
      <c r="BS385" s="20">
        <f t="shared" si="292"/>
        <v>7293.8091999999997</v>
      </c>
      <c r="BT385" s="61">
        <f t="shared" si="327"/>
        <v>68.14</v>
      </c>
      <c r="BU385" s="61">
        <f t="shared" si="329"/>
        <v>7225.6691999999994</v>
      </c>
      <c r="BV385" s="61" t="str">
        <f t="shared" si="330"/>
        <v>0</v>
      </c>
      <c r="BW385" s="20"/>
      <c r="BX385" s="20"/>
      <c r="BY385" s="20"/>
      <c r="BZ385" s="20">
        <v>68.14</v>
      </c>
      <c r="CA385" s="20"/>
      <c r="CB385" s="20"/>
      <c r="CC385" s="20"/>
      <c r="CD385" s="20"/>
      <c r="CE385" s="20"/>
      <c r="CF385" s="20"/>
      <c r="CG385" s="20">
        <v>0.57999999999999996</v>
      </c>
      <c r="CH385" s="24">
        <f t="shared" si="319"/>
        <v>3896.6197999999999</v>
      </c>
      <c r="CI385" s="24">
        <v>3896.62</v>
      </c>
      <c r="CJ385" s="24">
        <f t="shared" si="323"/>
        <v>-1.9999999994979589E-4</v>
      </c>
      <c r="CK385" s="24">
        <f t="shared" si="324"/>
        <v>1.9999999994979589E-4</v>
      </c>
      <c r="CL385" s="61">
        <f t="shared" si="294"/>
        <v>-1.9999999994979589E-4</v>
      </c>
      <c r="CM385" s="20">
        <v>7.0000000000000007E-2</v>
      </c>
      <c r="CN385" s="24">
        <f t="shared" si="320"/>
        <v>470.28170000000006</v>
      </c>
      <c r="CO385" s="24">
        <v>470.28</v>
      </c>
      <c r="CP385" s="24">
        <f t="shared" si="325"/>
        <v>1.7000000000848559E-3</v>
      </c>
      <c r="CQ385" s="24">
        <f t="shared" si="326"/>
        <v>0</v>
      </c>
      <c r="CR385" s="24">
        <f t="shared" si="338"/>
        <v>2.65</v>
      </c>
      <c r="CS385" s="24">
        <v>4.16</v>
      </c>
      <c r="CT385" s="71">
        <f t="shared" si="339"/>
        <v>56.98113207547172</v>
      </c>
    </row>
    <row r="386" spans="1:100" ht="17.25" customHeight="1" x14ac:dyDescent="0.2">
      <c r="A386" s="14">
        <v>41</v>
      </c>
      <c r="B386" s="15" t="s">
        <v>383</v>
      </c>
      <c r="C386" s="16">
        <v>9</v>
      </c>
      <c r="D386" s="21">
        <v>7317.8</v>
      </c>
      <c r="E386" s="21">
        <v>6542.67</v>
      </c>
      <c r="F386" s="18">
        <v>0.01</v>
      </c>
      <c r="G386" s="18">
        <f t="shared" si="301"/>
        <v>73.177999999999997</v>
      </c>
      <c r="H386" s="18">
        <f t="shared" si="340"/>
        <v>439.06799999999998</v>
      </c>
      <c r="I386" s="18"/>
      <c r="J386" s="61" t="str">
        <f t="shared" si="331"/>
        <v>0</v>
      </c>
      <c r="K386" s="61">
        <f t="shared" si="332"/>
        <v>-365.89</v>
      </c>
      <c r="L386" s="18">
        <v>0.01</v>
      </c>
      <c r="M386" s="18">
        <f t="shared" si="302"/>
        <v>73.177999999999997</v>
      </c>
      <c r="N386" s="18">
        <v>0.01</v>
      </c>
      <c r="O386" s="18"/>
      <c r="P386" s="61">
        <f t="shared" si="274"/>
        <v>73.167999999999992</v>
      </c>
      <c r="Q386" s="61" t="str">
        <f t="shared" si="275"/>
        <v>0</v>
      </c>
      <c r="R386" s="20">
        <v>0.4</v>
      </c>
      <c r="S386" s="20">
        <f t="shared" si="303"/>
        <v>2927.1200000000003</v>
      </c>
      <c r="T386" s="24" t="e">
        <f t="shared" si="336"/>
        <v>#REF!</v>
      </c>
      <c r="U386" s="24"/>
      <c r="V386" s="61" t="e">
        <f t="shared" si="276"/>
        <v>#REF!</v>
      </c>
      <c r="W386" s="61" t="e">
        <f t="shared" si="277"/>
        <v>#REF!</v>
      </c>
      <c r="X386" s="54">
        <v>0.01</v>
      </c>
      <c r="Y386" s="20">
        <f t="shared" si="305"/>
        <v>73.177999999999997</v>
      </c>
      <c r="Z386" s="20"/>
      <c r="AA386" s="20"/>
      <c r="AB386" s="61">
        <f t="shared" si="278"/>
        <v>73.177999999999997</v>
      </c>
      <c r="AC386" s="61" t="str">
        <f t="shared" si="279"/>
        <v>0</v>
      </c>
      <c r="AD386" s="20">
        <v>0.43</v>
      </c>
      <c r="AE386" s="20">
        <f t="shared" si="306"/>
        <v>3146.654</v>
      </c>
      <c r="AF386" s="24" t="e">
        <f t="shared" si="307"/>
        <v>#REF!</v>
      </c>
      <c r="AG386" s="24"/>
      <c r="AH386" s="61" t="e">
        <f t="shared" si="280"/>
        <v>#REF!</v>
      </c>
      <c r="AI386" s="61" t="e">
        <f t="shared" si="281"/>
        <v>#REF!</v>
      </c>
      <c r="AJ386" s="20">
        <v>0.02</v>
      </c>
      <c r="AK386" s="20">
        <f t="shared" si="308"/>
        <v>146.35599999999999</v>
      </c>
      <c r="AL386" s="24">
        <v>0</v>
      </c>
      <c r="AM386" s="20"/>
      <c r="AN386" s="61">
        <f t="shared" si="282"/>
        <v>146.35599999999999</v>
      </c>
      <c r="AO386" s="61" t="str">
        <f t="shared" si="283"/>
        <v>0</v>
      </c>
      <c r="AP386" s="20">
        <v>0.01</v>
      </c>
      <c r="AQ386" s="20">
        <f t="shared" si="309"/>
        <v>73.177999999999997</v>
      </c>
      <c r="AR386" s="20"/>
      <c r="AS386" s="20"/>
      <c r="AT386" s="61">
        <f t="shared" si="284"/>
        <v>73.177999999999997</v>
      </c>
      <c r="AU386" s="61" t="str">
        <f t="shared" si="285"/>
        <v>0</v>
      </c>
      <c r="AV386" s="20">
        <v>0.02</v>
      </c>
      <c r="AW386" s="20">
        <f t="shared" si="310"/>
        <v>146.35599999999999</v>
      </c>
      <c r="AX386" s="24" t="e">
        <f t="shared" si="337"/>
        <v>#REF!</v>
      </c>
      <c r="AY386" s="24"/>
      <c r="AZ386" s="61" t="e">
        <f t="shared" si="312"/>
        <v>#REF!</v>
      </c>
      <c r="BA386" s="61" t="e">
        <f t="shared" si="313"/>
        <v>#REF!</v>
      </c>
      <c r="BB386" s="20">
        <v>0.1</v>
      </c>
      <c r="BC386" s="20">
        <f t="shared" si="314"/>
        <v>731.78000000000009</v>
      </c>
      <c r="BD386" s="20">
        <v>183.11999999999998</v>
      </c>
      <c r="BE386" s="20"/>
      <c r="BF386" s="61">
        <f t="shared" si="286"/>
        <v>548.66000000000008</v>
      </c>
      <c r="BG386" s="61" t="str">
        <f t="shared" si="287"/>
        <v>0</v>
      </c>
      <c r="BH386" s="20">
        <v>0.32</v>
      </c>
      <c r="BI386" s="20">
        <f t="shared" si="315"/>
        <v>2093.6543999999999</v>
      </c>
      <c r="BJ386" s="20">
        <v>336</v>
      </c>
      <c r="BK386" s="20"/>
      <c r="BL386" s="61">
        <f t="shared" si="316"/>
        <v>1757.6543999999999</v>
      </c>
      <c r="BM386" s="61" t="str">
        <f t="shared" si="317"/>
        <v>0</v>
      </c>
      <c r="BN386" s="20">
        <v>0.67</v>
      </c>
      <c r="BO386" s="20">
        <f t="shared" si="318"/>
        <v>4902.9260000000004</v>
      </c>
      <c r="BP386" s="20">
        <f t="shared" si="290"/>
        <v>2306.3144000000002</v>
      </c>
      <c r="BQ386" s="20">
        <f t="shared" si="291"/>
        <v>7209.2404000000006</v>
      </c>
      <c r="BR386" s="20"/>
      <c r="BS386" s="20">
        <f t="shared" si="292"/>
        <v>7209.2404000000006</v>
      </c>
      <c r="BT386" s="61">
        <f t="shared" si="327"/>
        <v>34.81</v>
      </c>
      <c r="BU386" s="61">
        <f t="shared" si="329"/>
        <v>7174.4304000000002</v>
      </c>
      <c r="BV386" s="61" t="str">
        <f t="shared" si="330"/>
        <v>0</v>
      </c>
      <c r="BW386" s="20"/>
      <c r="BX386" s="20"/>
      <c r="BY386" s="20"/>
      <c r="BZ386" s="20">
        <v>34.81</v>
      </c>
      <c r="CA386" s="20"/>
      <c r="CB386" s="20"/>
      <c r="CC386" s="20"/>
      <c r="CD386" s="20"/>
      <c r="CE386" s="20"/>
      <c r="CF386" s="20"/>
      <c r="CG386" s="20">
        <v>0.61</v>
      </c>
      <c r="CH386" s="24">
        <f t="shared" si="319"/>
        <v>3991.0286999999998</v>
      </c>
      <c r="CI386" s="24">
        <v>3991.03</v>
      </c>
      <c r="CJ386" s="24">
        <f t="shared" si="323"/>
        <v>-1.3000000003557943E-3</v>
      </c>
      <c r="CK386" s="24">
        <f t="shared" si="324"/>
        <v>1.3000000003557943E-3</v>
      </c>
      <c r="CL386" s="61">
        <f t="shared" si="294"/>
        <v>-1.3000000003557943E-3</v>
      </c>
      <c r="CM386" s="20">
        <v>7.0000000000000007E-2</v>
      </c>
      <c r="CN386" s="24">
        <f t="shared" si="320"/>
        <v>457.98690000000005</v>
      </c>
      <c r="CO386" s="24">
        <v>457.99</v>
      </c>
      <c r="CP386" s="24">
        <f t="shared" si="325"/>
        <v>-3.0999999999608008E-3</v>
      </c>
      <c r="CQ386" s="24">
        <f t="shared" si="326"/>
        <v>3.0999999999608008E-3</v>
      </c>
      <c r="CR386" s="24">
        <f t="shared" si="338"/>
        <v>2.68</v>
      </c>
      <c r="CS386" s="24">
        <v>4.05</v>
      </c>
      <c r="CT386" s="71">
        <f t="shared" si="339"/>
        <v>51.119402985074601</v>
      </c>
    </row>
    <row r="387" spans="1:100" x14ac:dyDescent="0.2">
      <c r="A387" s="14">
        <v>42</v>
      </c>
      <c r="B387" s="15" t="s">
        <v>384</v>
      </c>
      <c r="C387" s="16">
        <v>9</v>
      </c>
      <c r="D387" s="21">
        <v>7530.97</v>
      </c>
      <c r="E387" s="21">
        <v>6815.14</v>
      </c>
      <c r="F387" s="18">
        <v>0.01</v>
      </c>
      <c r="G387" s="18">
        <f t="shared" si="301"/>
        <v>75.309700000000007</v>
      </c>
      <c r="H387" s="18">
        <f t="shared" si="340"/>
        <v>451.85820000000001</v>
      </c>
      <c r="I387" s="18"/>
      <c r="J387" s="61" t="str">
        <f t="shared" si="331"/>
        <v>0</v>
      </c>
      <c r="K387" s="61">
        <f t="shared" si="332"/>
        <v>-376.54849999999999</v>
      </c>
      <c r="L387" s="18">
        <v>0.01</v>
      </c>
      <c r="M387" s="18">
        <f t="shared" si="302"/>
        <v>75.309700000000007</v>
      </c>
      <c r="N387" s="18">
        <v>0.01</v>
      </c>
      <c r="O387" s="18"/>
      <c r="P387" s="61">
        <f t="shared" si="274"/>
        <v>75.299700000000001</v>
      </c>
      <c r="Q387" s="61" t="str">
        <f t="shared" si="275"/>
        <v>0</v>
      </c>
      <c r="R387" s="20">
        <v>0.8</v>
      </c>
      <c r="S387" s="20">
        <f t="shared" si="303"/>
        <v>6024.7760000000007</v>
      </c>
      <c r="T387" s="24" t="e">
        <f t="shared" si="336"/>
        <v>#REF!</v>
      </c>
      <c r="U387" s="24"/>
      <c r="V387" s="61" t="e">
        <f t="shared" si="276"/>
        <v>#REF!</v>
      </c>
      <c r="W387" s="61" t="e">
        <f t="shared" si="277"/>
        <v>#REF!</v>
      </c>
      <c r="X387" s="54">
        <v>0.01</v>
      </c>
      <c r="Y387" s="20">
        <f t="shared" si="305"/>
        <v>75.309700000000007</v>
      </c>
      <c r="Z387" s="20"/>
      <c r="AA387" s="20"/>
      <c r="AB387" s="61">
        <f t="shared" si="278"/>
        <v>75.309700000000007</v>
      </c>
      <c r="AC387" s="61" t="str">
        <f t="shared" si="279"/>
        <v>0</v>
      </c>
      <c r="AD387" s="20">
        <v>0.42</v>
      </c>
      <c r="AE387" s="20">
        <f t="shared" si="306"/>
        <v>3163.0074</v>
      </c>
      <c r="AF387" s="24" t="e">
        <f t="shared" si="307"/>
        <v>#REF!</v>
      </c>
      <c r="AG387" s="24"/>
      <c r="AH387" s="61" t="e">
        <f t="shared" si="280"/>
        <v>#REF!</v>
      </c>
      <c r="AI387" s="61" t="e">
        <f t="shared" si="281"/>
        <v>#REF!</v>
      </c>
      <c r="AJ387" s="20">
        <v>0.03</v>
      </c>
      <c r="AK387" s="20">
        <f t="shared" si="308"/>
        <v>225.92910000000001</v>
      </c>
      <c r="AL387" s="24">
        <v>0</v>
      </c>
      <c r="AM387" s="20"/>
      <c r="AN387" s="61">
        <f t="shared" si="282"/>
        <v>225.92910000000001</v>
      </c>
      <c r="AO387" s="61" t="str">
        <f t="shared" si="283"/>
        <v>0</v>
      </c>
      <c r="AP387" s="20">
        <v>0.01</v>
      </c>
      <c r="AQ387" s="20">
        <f t="shared" si="309"/>
        <v>75.309700000000007</v>
      </c>
      <c r="AR387" s="20"/>
      <c r="AS387" s="20"/>
      <c r="AT387" s="61">
        <f t="shared" si="284"/>
        <v>75.309700000000007</v>
      </c>
      <c r="AU387" s="61" t="str">
        <f t="shared" si="285"/>
        <v>0</v>
      </c>
      <c r="AV387" s="20">
        <v>0.02</v>
      </c>
      <c r="AW387" s="20">
        <f t="shared" si="310"/>
        <v>150.61940000000001</v>
      </c>
      <c r="AX387" s="24" t="e">
        <f t="shared" si="337"/>
        <v>#REF!</v>
      </c>
      <c r="AY387" s="24"/>
      <c r="AZ387" s="61" t="e">
        <f t="shared" si="312"/>
        <v>#REF!</v>
      </c>
      <c r="BA387" s="61" t="e">
        <f t="shared" si="313"/>
        <v>#REF!</v>
      </c>
      <c r="BB387" s="20">
        <v>0.21</v>
      </c>
      <c r="BC387" s="20">
        <f t="shared" si="314"/>
        <v>1581.5037</v>
      </c>
      <c r="BD387" s="20">
        <v>252</v>
      </c>
      <c r="BE387" s="20"/>
      <c r="BF387" s="61">
        <f t="shared" si="286"/>
        <v>1329.5037</v>
      </c>
      <c r="BG387" s="61" t="str">
        <f t="shared" si="287"/>
        <v>0</v>
      </c>
      <c r="BH387" s="20">
        <v>0.03</v>
      </c>
      <c r="BI387" s="20">
        <f t="shared" si="315"/>
        <v>204.45420000000001</v>
      </c>
      <c r="BJ387" s="20">
        <v>3360</v>
      </c>
      <c r="BK387" s="20"/>
      <c r="BL387" s="61" t="str">
        <f t="shared" si="316"/>
        <v>0</v>
      </c>
      <c r="BM387" s="61">
        <f t="shared" si="317"/>
        <v>-3155.5457999999999</v>
      </c>
      <c r="BN387" s="20">
        <v>0.62</v>
      </c>
      <c r="BO387" s="20">
        <f t="shared" si="318"/>
        <v>4669.2013999999999</v>
      </c>
      <c r="BP387" s="20">
        <f t="shared" si="290"/>
        <v>-1826.0420999999999</v>
      </c>
      <c r="BQ387" s="20">
        <f t="shared" si="291"/>
        <v>2843.1593000000003</v>
      </c>
      <c r="BR387" s="20"/>
      <c r="BS387" s="20">
        <f t="shared" si="292"/>
        <v>2843.1593000000003</v>
      </c>
      <c r="BT387" s="61">
        <f t="shared" si="327"/>
        <v>0</v>
      </c>
      <c r="BU387" s="61">
        <f t="shared" si="329"/>
        <v>2843.1593000000003</v>
      </c>
      <c r="BV387" s="61" t="str">
        <f t="shared" si="330"/>
        <v>0</v>
      </c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>
        <v>0.57999999999999996</v>
      </c>
      <c r="CH387" s="24">
        <f t="shared" si="319"/>
        <v>3952.7811999999999</v>
      </c>
      <c r="CI387" s="24">
        <v>3952.78</v>
      </c>
      <c r="CJ387" s="24">
        <f t="shared" si="323"/>
        <v>1.1999999996987754E-3</v>
      </c>
      <c r="CK387" s="24">
        <f t="shared" si="324"/>
        <v>0</v>
      </c>
      <c r="CL387" s="61" t="str">
        <f t="shared" si="294"/>
        <v>0</v>
      </c>
      <c r="CM387" s="20">
        <v>7.0000000000000007E-2</v>
      </c>
      <c r="CN387" s="24">
        <f t="shared" si="320"/>
        <v>477.05980000000005</v>
      </c>
      <c r="CO387" s="24">
        <v>477.06</v>
      </c>
      <c r="CP387" s="24">
        <f t="shared" si="325"/>
        <v>-1.9999999994979589E-4</v>
      </c>
      <c r="CQ387" s="24">
        <f t="shared" si="326"/>
        <v>1.9999999994979589E-4</v>
      </c>
      <c r="CR387" s="24">
        <f t="shared" si="338"/>
        <v>2.82</v>
      </c>
      <c r="CS387" s="24">
        <v>4.3099999999999996</v>
      </c>
      <c r="CT387" s="71">
        <f t="shared" si="339"/>
        <v>52.83687943262413</v>
      </c>
    </row>
    <row r="388" spans="1:100" x14ac:dyDescent="0.2">
      <c r="A388" s="14">
        <v>43</v>
      </c>
      <c r="B388" s="15" t="s">
        <v>385</v>
      </c>
      <c r="C388" s="16">
        <v>9</v>
      </c>
      <c r="D388" s="21">
        <v>14840.34</v>
      </c>
      <c r="E388" s="21">
        <v>13452.71</v>
      </c>
      <c r="F388" s="18">
        <v>0.01</v>
      </c>
      <c r="G388" s="18">
        <f t="shared" si="301"/>
        <v>148.4034</v>
      </c>
      <c r="H388" s="18">
        <f t="shared" si="340"/>
        <v>890.42039999999997</v>
      </c>
      <c r="I388" s="18"/>
      <c r="J388" s="61" t="str">
        <f t="shared" si="331"/>
        <v>0</v>
      </c>
      <c r="K388" s="61">
        <f t="shared" si="332"/>
        <v>-742.01699999999994</v>
      </c>
      <c r="L388" s="18">
        <v>0.01</v>
      </c>
      <c r="M388" s="18">
        <f t="shared" si="302"/>
        <v>148.4034</v>
      </c>
      <c r="N388" s="18">
        <v>0.01</v>
      </c>
      <c r="O388" s="18"/>
      <c r="P388" s="61">
        <f t="shared" si="274"/>
        <v>148.39340000000001</v>
      </c>
      <c r="Q388" s="61" t="str">
        <f t="shared" si="275"/>
        <v>0</v>
      </c>
      <c r="R388" s="20">
        <v>0.44</v>
      </c>
      <c r="S388" s="20">
        <f t="shared" si="303"/>
        <v>6529.7496000000001</v>
      </c>
      <c r="T388" s="24" t="e">
        <f t="shared" si="336"/>
        <v>#REF!</v>
      </c>
      <c r="U388" s="24"/>
      <c r="V388" s="61" t="e">
        <f t="shared" si="276"/>
        <v>#REF!</v>
      </c>
      <c r="W388" s="61" t="e">
        <f t="shared" si="277"/>
        <v>#REF!</v>
      </c>
      <c r="X388" s="54">
        <v>0.01</v>
      </c>
      <c r="Y388" s="20">
        <f t="shared" si="305"/>
        <v>148.4034</v>
      </c>
      <c r="Z388" s="20"/>
      <c r="AA388" s="20"/>
      <c r="AB388" s="61">
        <f t="shared" si="278"/>
        <v>148.4034</v>
      </c>
      <c r="AC388" s="61" t="str">
        <f t="shared" si="279"/>
        <v>0</v>
      </c>
      <c r="AD388" s="20">
        <v>0.4</v>
      </c>
      <c r="AE388" s="20">
        <f t="shared" si="306"/>
        <v>5936.1360000000004</v>
      </c>
      <c r="AF388" s="24" t="e">
        <f t="shared" si="307"/>
        <v>#REF!</v>
      </c>
      <c r="AG388" s="24"/>
      <c r="AH388" s="61" t="e">
        <f t="shared" si="280"/>
        <v>#REF!</v>
      </c>
      <c r="AI388" s="61" t="e">
        <f t="shared" si="281"/>
        <v>#REF!</v>
      </c>
      <c r="AJ388" s="20">
        <v>0.02</v>
      </c>
      <c r="AK388" s="20">
        <f t="shared" si="308"/>
        <v>296.80680000000001</v>
      </c>
      <c r="AL388" s="24">
        <v>0</v>
      </c>
      <c r="AM388" s="20"/>
      <c r="AN388" s="61">
        <f t="shared" si="282"/>
        <v>296.80680000000001</v>
      </c>
      <c r="AO388" s="61" t="str">
        <f t="shared" si="283"/>
        <v>0</v>
      </c>
      <c r="AP388" s="20">
        <v>0.01</v>
      </c>
      <c r="AQ388" s="20">
        <f t="shared" si="309"/>
        <v>148.4034</v>
      </c>
      <c r="AR388" s="20"/>
      <c r="AS388" s="20"/>
      <c r="AT388" s="61">
        <f t="shared" si="284"/>
        <v>148.4034</v>
      </c>
      <c r="AU388" s="61" t="str">
        <f t="shared" si="285"/>
        <v>0</v>
      </c>
      <c r="AV388" s="20">
        <v>0.03</v>
      </c>
      <c r="AW388" s="20">
        <f t="shared" si="310"/>
        <v>445.21019999999999</v>
      </c>
      <c r="AX388" s="24" t="e">
        <f t="shared" si="337"/>
        <v>#REF!</v>
      </c>
      <c r="AY388" s="24"/>
      <c r="AZ388" s="61" t="e">
        <f t="shared" si="312"/>
        <v>#REF!</v>
      </c>
      <c r="BA388" s="61" t="e">
        <f t="shared" si="313"/>
        <v>#REF!</v>
      </c>
      <c r="BB388" s="20">
        <v>0.18</v>
      </c>
      <c r="BC388" s="20">
        <f t="shared" si="314"/>
        <v>2671.2611999999999</v>
      </c>
      <c r="BD388" s="20">
        <v>1350.7199999999998</v>
      </c>
      <c r="BE388" s="20"/>
      <c r="BF388" s="61">
        <f t="shared" si="286"/>
        <v>1320.5412000000001</v>
      </c>
      <c r="BG388" s="61" t="str">
        <f t="shared" si="287"/>
        <v>0</v>
      </c>
      <c r="BH388" s="20">
        <v>0.15</v>
      </c>
      <c r="BI388" s="20">
        <f t="shared" si="315"/>
        <v>2017.9064999999998</v>
      </c>
      <c r="BJ388" s="20">
        <v>504</v>
      </c>
      <c r="BK388" s="20"/>
      <c r="BL388" s="61">
        <f t="shared" si="316"/>
        <v>1513.9064999999998</v>
      </c>
      <c r="BM388" s="61" t="str">
        <f t="shared" si="317"/>
        <v>0</v>
      </c>
      <c r="BN388" s="20">
        <v>0.74</v>
      </c>
      <c r="BO388" s="20">
        <f t="shared" si="318"/>
        <v>10981.8516</v>
      </c>
      <c r="BP388" s="20">
        <f t="shared" si="290"/>
        <v>2834.4476999999997</v>
      </c>
      <c r="BQ388" s="20">
        <f t="shared" si="291"/>
        <v>13816.299299999999</v>
      </c>
      <c r="BR388" s="20"/>
      <c r="BS388" s="20">
        <f t="shared" si="292"/>
        <v>13816.299299999999</v>
      </c>
      <c r="BT388" s="61">
        <f t="shared" si="327"/>
        <v>1405.6599999999999</v>
      </c>
      <c r="BU388" s="61">
        <f t="shared" si="329"/>
        <v>12410.639299999999</v>
      </c>
      <c r="BV388" s="61" t="str">
        <f t="shared" si="330"/>
        <v>0</v>
      </c>
      <c r="BW388" s="20">
        <v>1127.3</v>
      </c>
      <c r="BX388" s="20"/>
      <c r="BY388" s="20"/>
      <c r="BZ388" s="20">
        <v>278.36</v>
      </c>
      <c r="CA388" s="20"/>
      <c r="CB388" s="20"/>
      <c r="CC388" s="20"/>
      <c r="CD388" s="20"/>
      <c r="CE388" s="20"/>
      <c r="CF388" s="20"/>
      <c r="CG388" s="20">
        <v>0.66</v>
      </c>
      <c r="CH388" s="24">
        <f t="shared" si="319"/>
        <v>8878.7885999999999</v>
      </c>
      <c r="CI388" s="24">
        <v>8878.7900000000009</v>
      </c>
      <c r="CJ388" s="24">
        <f t="shared" si="323"/>
        <v>-1.4000000010128133E-3</v>
      </c>
      <c r="CK388" s="24">
        <f t="shared" si="324"/>
        <v>1.4000000010128133E-3</v>
      </c>
      <c r="CL388" s="61">
        <f t="shared" si="294"/>
        <v>-1.4000000010128133E-3</v>
      </c>
      <c r="CM388" s="20">
        <v>7.0000000000000007E-2</v>
      </c>
      <c r="CN388" s="24">
        <f t="shared" si="320"/>
        <v>941.68970000000002</v>
      </c>
      <c r="CO388" s="24">
        <v>941.69</v>
      </c>
      <c r="CP388" s="24">
        <f t="shared" si="325"/>
        <v>-3.0000000003838068E-4</v>
      </c>
      <c r="CQ388" s="24">
        <f t="shared" si="326"/>
        <v>3.0000000003838068E-4</v>
      </c>
      <c r="CR388" s="24">
        <f t="shared" si="338"/>
        <v>2.73</v>
      </c>
      <c r="CS388" s="24">
        <v>3.95</v>
      </c>
      <c r="CT388" s="71">
        <f t="shared" si="339"/>
        <v>44.688644688644672</v>
      </c>
    </row>
    <row r="389" spans="1:100" x14ac:dyDescent="0.2">
      <c r="A389" s="14">
        <v>44</v>
      </c>
      <c r="B389" s="15" t="s">
        <v>386</v>
      </c>
      <c r="C389" s="16">
        <v>9</v>
      </c>
      <c r="D389" s="21">
        <v>15181.76</v>
      </c>
      <c r="E389" s="21">
        <v>13754.98</v>
      </c>
      <c r="F389" s="18">
        <v>0.01</v>
      </c>
      <c r="G389" s="18">
        <f t="shared" si="301"/>
        <v>151.8176</v>
      </c>
      <c r="H389" s="18">
        <f t="shared" si="340"/>
        <v>910.90560000000005</v>
      </c>
      <c r="I389" s="18"/>
      <c r="J389" s="61" t="str">
        <f t="shared" si="331"/>
        <v>0</v>
      </c>
      <c r="K389" s="61">
        <f t="shared" si="332"/>
        <v>-759.08800000000008</v>
      </c>
      <c r="L389" s="18">
        <v>0.01</v>
      </c>
      <c r="M389" s="18">
        <f t="shared" si="302"/>
        <v>151.8176</v>
      </c>
      <c r="N389" s="18">
        <v>0.01</v>
      </c>
      <c r="O389" s="18"/>
      <c r="P389" s="61">
        <f t="shared" si="274"/>
        <v>151.80760000000001</v>
      </c>
      <c r="Q389" s="61" t="str">
        <f t="shared" si="275"/>
        <v>0</v>
      </c>
      <c r="R389" s="20">
        <v>0.5</v>
      </c>
      <c r="S389" s="20">
        <f t="shared" si="303"/>
        <v>7590.88</v>
      </c>
      <c r="T389" s="24" t="e">
        <f t="shared" si="336"/>
        <v>#REF!</v>
      </c>
      <c r="U389" s="24"/>
      <c r="V389" s="61" t="e">
        <f t="shared" si="276"/>
        <v>#REF!</v>
      </c>
      <c r="W389" s="61" t="e">
        <f t="shared" si="277"/>
        <v>#REF!</v>
      </c>
      <c r="X389" s="54">
        <v>0.01</v>
      </c>
      <c r="Y389" s="20">
        <f t="shared" si="305"/>
        <v>151.8176</v>
      </c>
      <c r="Z389" s="20"/>
      <c r="AA389" s="20"/>
      <c r="AB389" s="61">
        <f t="shared" si="278"/>
        <v>151.8176</v>
      </c>
      <c r="AC389" s="61" t="str">
        <f t="shared" si="279"/>
        <v>0</v>
      </c>
      <c r="AD389" s="20">
        <v>0.41</v>
      </c>
      <c r="AE389" s="20">
        <f t="shared" si="306"/>
        <v>6224.5216</v>
      </c>
      <c r="AF389" s="24" t="e">
        <f t="shared" si="307"/>
        <v>#REF!</v>
      </c>
      <c r="AG389" s="24"/>
      <c r="AH389" s="61" t="e">
        <f t="shared" si="280"/>
        <v>#REF!</v>
      </c>
      <c r="AI389" s="61" t="e">
        <f t="shared" si="281"/>
        <v>#REF!</v>
      </c>
      <c r="AJ389" s="20">
        <v>0.02</v>
      </c>
      <c r="AK389" s="20">
        <f t="shared" si="308"/>
        <v>303.6352</v>
      </c>
      <c r="AL389" s="24">
        <v>0</v>
      </c>
      <c r="AM389" s="20"/>
      <c r="AN389" s="61">
        <f t="shared" si="282"/>
        <v>303.6352</v>
      </c>
      <c r="AO389" s="61" t="str">
        <f t="shared" si="283"/>
        <v>0</v>
      </c>
      <c r="AP389" s="20">
        <v>0.01</v>
      </c>
      <c r="AQ389" s="20">
        <f t="shared" si="309"/>
        <v>151.8176</v>
      </c>
      <c r="AR389" s="20"/>
      <c r="AS389" s="20"/>
      <c r="AT389" s="61">
        <f t="shared" si="284"/>
        <v>151.8176</v>
      </c>
      <c r="AU389" s="61" t="str">
        <f t="shared" si="285"/>
        <v>0</v>
      </c>
      <c r="AV389" s="20">
        <v>0.03</v>
      </c>
      <c r="AW389" s="20">
        <f t="shared" si="310"/>
        <v>455.45279999999997</v>
      </c>
      <c r="AX389" s="24" t="e">
        <f t="shared" si="337"/>
        <v>#REF!</v>
      </c>
      <c r="AY389" s="24"/>
      <c r="AZ389" s="61" t="e">
        <f t="shared" si="312"/>
        <v>#REF!</v>
      </c>
      <c r="BA389" s="61" t="e">
        <f t="shared" si="313"/>
        <v>#REF!</v>
      </c>
      <c r="BB389" s="20">
        <v>0.32</v>
      </c>
      <c r="BC389" s="20">
        <f t="shared" si="314"/>
        <v>4858.1632</v>
      </c>
      <c r="BD389" s="20">
        <v>2916.48</v>
      </c>
      <c r="BE389" s="20"/>
      <c r="BF389" s="61">
        <f t="shared" si="286"/>
        <v>1941.6831999999999</v>
      </c>
      <c r="BG389" s="61" t="str">
        <f t="shared" si="287"/>
        <v>0</v>
      </c>
      <c r="BH389" s="20">
        <v>0.13</v>
      </c>
      <c r="BI389" s="20">
        <f t="shared" si="315"/>
        <v>1788.1474000000001</v>
      </c>
      <c r="BJ389" s="20">
        <v>1982.3999999999999</v>
      </c>
      <c r="BK389" s="20"/>
      <c r="BL389" s="61" t="str">
        <f t="shared" si="316"/>
        <v>0</v>
      </c>
      <c r="BM389" s="61">
        <f t="shared" si="317"/>
        <v>-194.2525999999998</v>
      </c>
      <c r="BN389" s="20">
        <v>0.52</v>
      </c>
      <c r="BO389" s="20">
        <f t="shared" si="318"/>
        <v>7894.5152000000007</v>
      </c>
      <c r="BP389" s="20">
        <f t="shared" si="290"/>
        <v>1747.4306000000001</v>
      </c>
      <c r="BQ389" s="20">
        <f t="shared" si="291"/>
        <v>9641.9458000000013</v>
      </c>
      <c r="BR389" s="20"/>
      <c r="BS389" s="20">
        <f t="shared" si="292"/>
        <v>9641.9458000000013</v>
      </c>
      <c r="BT389" s="61">
        <f t="shared" si="327"/>
        <v>3635.6600000000003</v>
      </c>
      <c r="BU389" s="61">
        <f t="shared" si="329"/>
        <v>6006.2858000000015</v>
      </c>
      <c r="BV389" s="61" t="str">
        <f t="shared" si="330"/>
        <v>0</v>
      </c>
      <c r="BW389" s="20">
        <v>3621.88</v>
      </c>
      <c r="BX389" s="20"/>
      <c r="BY389" s="20"/>
      <c r="BZ389" s="20">
        <v>13.78</v>
      </c>
      <c r="CA389" s="20"/>
      <c r="CB389" s="20"/>
      <c r="CC389" s="20"/>
      <c r="CD389" s="20"/>
      <c r="CE389" s="20"/>
      <c r="CF389" s="20"/>
      <c r="CG389" s="20">
        <v>0.66</v>
      </c>
      <c r="CH389" s="24">
        <f t="shared" si="319"/>
        <v>9078.2867999999999</v>
      </c>
      <c r="CI389" s="24">
        <v>7943.5</v>
      </c>
      <c r="CJ389" s="24">
        <f t="shared" si="323"/>
        <v>1134.7867999999999</v>
      </c>
      <c r="CK389" s="24">
        <f t="shared" si="324"/>
        <v>0</v>
      </c>
      <c r="CL389" s="61" t="str">
        <f t="shared" si="294"/>
        <v>0</v>
      </c>
      <c r="CM389" s="20">
        <v>7.0000000000000007E-2</v>
      </c>
      <c r="CN389" s="24">
        <f t="shared" si="320"/>
        <v>962.84860000000003</v>
      </c>
      <c r="CO389" s="24">
        <v>842.49</v>
      </c>
      <c r="CP389" s="24">
        <f t="shared" si="325"/>
        <v>120.35860000000002</v>
      </c>
      <c r="CQ389" s="24">
        <f t="shared" si="326"/>
        <v>0</v>
      </c>
      <c r="CR389" s="24">
        <f t="shared" si="338"/>
        <v>2.7</v>
      </c>
      <c r="CS389" s="24">
        <v>4</v>
      </c>
      <c r="CT389" s="71">
        <f t="shared" si="339"/>
        <v>48.148148148148152</v>
      </c>
    </row>
    <row r="390" spans="1:100" x14ac:dyDescent="0.2">
      <c r="A390" s="14">
        <v>45</v>
      </c>
      <c r="B390" s="15" t="s">
        <v>387</v>
      </c>
      <c r="C390" s="16">
        <v>9</v>
      </c>
      <c r="D390" s="21">
        <v>3831.02</v>
      </c>
      <c r="E390" s="21">
        <v>3426.95</v>
      </c>
      <c r="F390" s="18">
        <v>0.01</v>
      </c>
      <c r="G390" s="18">
        <f t="shared" si="301"/>
        <v>38.310200000000002</v>
      </c>
      <c r="H390" s="18">
        <f t="shared" si="340"/>
        <v>229.8612</v>
      </c>
      <c r="I390" s="18"/>
      <c r="J390" s="61" t="str">
        <f t="shared" si="331"/>
        <v>0</v>
      </c>
      <c r="K390" s="61">
        <f t="shared" si="332"/>
        <v>-191.55099999999999</v>
      </c>
      <c r="L390" s="18">
        <v>0.01</v>
      </c>
      <c r="M390" s="18">
        <f t="shared" si="302"/>
        <v>38.310200000000002</v>
      </c>
      <c r="N390" s="18">
        <v>0.01</v>
      </c>
      <c r="O390" s="18"/>
      <c r="P390" s="61">
        <f t="shared" si="274"/>
        <v>38.300200000000004</v>
      </c>
      <c r="Q390" s="61" t="str">
        <f t="shared" si="275"/>
        <v>0</v>
      </c>
      <c r="R390" s="20">
        <v>0.72</v>
      </c>
      <c r="S390" s="20">
        <f t="shared" si="303"/>
        <v>2758.3343999999997</v>
      </c>
      <c r="T390" s="24" t="e">
        <f t="shared" si="336"/>
        <v>#REF!</v>
      </c>
      <c r="U390" s="24"/>
      <c r="V390" s="61" t="e">
        <f t="shared" si="276"/>
        <v>#REF!</v>
      </c>
      <c r="W390" s="61" t="e">
        <f t="shared" si="277"/>
        <v>#REF!</v>
      </c>
      <c r="X390" s="54">
        <v>0.01</v>
      </c>
      <c r="Y390" s="20">
        <f t="shared" si="305"/>
        <v>38.310200000000002</v>
      </c>
      <c r="Z390" s="20"/>
      <c r="AA390" s="20"/>
      <c r="AB390" s="61">
        <f t="shared" si="278"/>
        <v>38.310200000000002</v>
      </c>
      <c r="AC390" s="61" t="str">
        <f t="shared" si="279"/>
        <v>0</v>
      </c>
      <c r="AD390" s="20">
        <v>0.38</v>
      </c>
      <c r="AE390" s="20">
        <f t="shared" si="306"/>
        <v>1455.7876000000001</v>
      </c>
      <c r="AF390" s="24" t="e">
        <f>ROUND(AE390*$AF$427,5)+253.28</f>
        <v>#REF!</v>
      </c>
      <c r="AG390" s="24"/>
      <c r="AH390" s="61" t="e">
        <f t="shared" si="280"/>
        <v>#REF!</v>
      </c>
      <c r="AI390" s="61" t="e">
        <f t="shared" si="281"/>
        <v>#REF!</v>
      </c>
      <c r="AJ390" s="20">
        <v>7.0000000000000007E-2</v>
      </c>
      <c r="AK390" s="20">
        <f t="shared" si="308"/>
        <v>268.17140000000001</v>
      </c>
      <c r="AL390" s="24">
        <v>0</v>
      </c>
      <c r="AM390" s="20"/>
      <c r="AN390" s="61">
        <f t="shared" si="282"/>
        <v>268.17140000000001</v>
      </c>
      <c r="AO390" s="61" t="str">
        <f t="shared" si="283"/>
        <v>0</v>
      </c>
      <c r="AP390" s="20">
        <v>0.01</v>
      </c>
      <c r="AQ390" s="20">
        <f t="shared" si="309"/>
        <v>38.310200000000002</v>
      </c>
      <c r="AR390" s="20"/>
      <c r="AS390" s="20"/>
      <c r="AT390" s="61">
        <f t="shared" si="284"/>
        <v>38.310200000000002</v>
      </c>
      <c r="AU390" s="61" t="str">
        <f t="shared" si="285"/>
        <v>0</v>
      </c>
      <c r="AV390" s="20">
        <v>0.02</v>
      </c>
      <c r="AW390" s="20">
        <f t="shared" si="310"/>
        <v>76.620400000000004</v>
      </c>
      <c r="AX390" s="24" t="e">
        <f t="shared" si="337"/>
        <v>#REF!</v>
      </c>
      <c r="AY390" s="24"/>
      <c r="AZ390" s="61" t="e">
        <f t="shared" si="312"/>
        <v>#REF!</v>
      </c>
      <c r="BA390" s="61" t="e">
        <f t="shared" si="313"/>
        <v>#REF!</v>
      </c>
      <c r="BB390" s="20">
        <v>0.28999999999999998</v>
      </c>
      <c r="BC390" s="20">
        <f t="shared" si="314"/>
        <v>1110.9957999999999</v>
      </c>
      <c r="BD390" s="20">
        <v>1176</v>
      </c>
      <c r="BE390" s="20"/>
      <c r="BF390" s="61" t="str">
        <f t="shared" si="286"/>
        <v>0</v>
      </c>
      <c r="BG390" s="61">
        <f t="shared" si="287"/>
        <v>-65.004200000000083</v>
      </c>
      <c r="BH390" s="20">
        <v>0.22</v>
      </c>
      <c r="BI390" s="20">
        <f t="shared" si="315"/>
        <v>753.92899999999997</v>
      </c>
      <c r="BJ390" s="20">
        <v>672</v>
      </c>
      <c r="BK390" s="20"/>
      <c r="BL390" s="61">
        <f t="shared" si="316"/>
        <v>81.928999999999974</v>
      </c>
      <c r="BM390" s="61" t="str">
        <f t="shared" si="317"/>
        <v>0</v>
      </c>
      <c r="BN390" s="20">
        <v>0.36</v>
      </c>
      <c r="BO390" s="20">
        <f t="shared" si="318"/>
        <v>1379.1671999999999</v>
      </c>
      <c r="BP390" s="20">
        <f t="shared" si="290"/>
        <v>16.924799999999891</v>
      </c>
      <c r="BQ390" s="20">
        <f t="shared" si="291"/>
        <v>1396.0919999999996</v>
      </c>
      <c r="BR390" s="20"/>
      <c r="BS390" s="20">
        <f t="shared" si="292"/>
        <v>1396.0919999999996</v>
      </c>
      <c r="BT390" s="61">
        <f t="shared" si="327"/>
        <v>1032.52</v>
      </c>
      <c r="BU390" s="61">
        <f t="shared" si="329"/>
        <v>363.57199999999966</v>
      </c>
      <c r="BV390" s="61" t="str">
        <f t="shared" si="330"/>
        <v>0</v>
      </c>
      <c r="BW390" s="20">
        <v>939.96</v>
      </c>
      <c r="BX390" s="20"/>
      <c r="BY390" s="20"/>
      <c r="BZ390" s="20">
        <v>92.56</v>
      </c>
      <c r="CA390" s="20"/>
      <c r="CB390" s="20"/>
      <c r="CC390" s="20"/>
      <c r="CD390" s="20"/>
      <c r="CE390" s="20"/>
      <c r="CF390" s="20"/>
      <c r="CG390" s="20">
        <v>0.57999999999999996</v>
      </c>
      <c r="CH390" s="24">
        <f t="shared" si="319"/>
        <v>1987.6309999999999</v>
      </c>
      <c r="CI390" s="24">
        <v>1987.63</v>
      </c>
      <c r="CJ390" s="24">
        <f t="shared" si="323"/>
        <v>9.9999999974897946E-4</v>
      </c>
      <c r="CK390" s="24">
        <f t="shared" si="324"/>
        <v>0</v>
      </c>
      <c r="CL390" s="61" t="str">
        <f t="shared" si="294"/>
        <v>0</v>
      </c>
      <c r="CM390" s="20">
        <v>7.0000000000000007E-2</v>
      </c>
      <c r="CN390" s="24">
        <f t="shared" si="320"/>
        <v>239.88650000000001</v>
      </c>
      <c r="CO390" s="24">
        <v>0</v>
      </c>
      <c r="CP390" s="24">
        <f t="shared" si="325"/>
        <v>239.88650000000001</v>
      </c>
      <c r="CQ390" s="24">
        <f t="shared" si="326"/>
        <v>0</v>
      </c>
      <c r="CR390" s="24">
        <f t="shared" si="338"/>
        <v>2.75</v>
      </c>
      <c r="CS390" s="24">
        <v>4.5</v>
      </c>
      <c r="CT390" s="71">
        <f t="shared" si="339"/>
        <v>63.636363636363654</v>
      </c>
    </row>
    <row r="391" spans="1:100" x14ac:dyDescent="0.2">
      <c r="A391" s="14">
        <v>46</v>
      </c>
      <c r="B391" s="15" t="s">
        <v>388</v>
      </c>
      <c r="C391" s="16">
        <v>9</v>
      </c>
      <c r="D391" s="21">
        <v>5715.33</v>
      </c>
      <c r="E391" s="21">
        <v>5145.25</v>
      </c>
      <c r="F391" s="18">
        <v>0.01</v>
      </c>
      <c r="G391" s="18">
        <f t="shared" si="301"/>
        <v>57.153300000000002</v>
      </c>
      <c r="H391" s="18">
        <f t="shared" si="340"/>
        <v>342.91980000000001</v>
      </c>
      <c r="I391" s="18"/>
      <c r="J391" s="61" t="str">
        <f t="shared" si="331"/>
        <v>0</v>
      </c>
      <c r="K391" s="61">
        <f t="shared" si="332"/>
        <v>-285.76650000000001</v>
      </c>
      <c r="L391" s="18">
        <v>0.01</v>
      </c>
      <c r="M391" s="18">
        <f t="shared" si="302"/>
        <v>57.153300000000002</v>
      </c>
      <c r="N391" s="18">
        <v>0.01</v>
      </c>
      <c r="O391" s="18"/>
      <c r="P391" s="61">
        <f t="shared" si="274"/>
        <v>57.143300000000004</v>
      </c>
      <c r="Q391" s="61" t="str">
        <f t="shared" si="275"/>
        <v>0</v>
      </c>
      <c r="R391" s="20">
        <v>0.53</v>
      </c>
      <c r="S391" s="20">
        <f t="shared" si="303"/>
        <v>3029.1249000000003</v>
      </c>
      <c r="T391" s="24" t="e">
        <f t="shared" si="336"/>
        <v>#REF!</v>
      </c>
      <c r="U391" s="24"/>
      <c r="V391" s="61" t="e">
        <f t="shared" si="276"/>
        <v>#REF!</v>
      </c>
      <c r="W391" s="61" t="e">
        <f t="shared" si="277"/>
        <v>#REF!</v>
      </c>
      <c r="X391" s="54">
        <v>0.01</v>
      </c>
      <c r="Y391" s="20">
        <f t="shared" si="305"/>
        <v>57.153300000000002</v>
      </c>
      <c r="Z391" s="20"/>
      <c r="AA391" s="20"/>
      <c r="AB391" s="61">
        <f t="shared" si="278"/>
        <v>57.153300000000002</v>
      </c>
      <c r="AC391" s="61" t="str">
        <f t="shared" si="279"/>
        <v>0</v>
      </c>
      <c r="AD391" s="20">
        <v>0.28999999999999998</v>
      </c>
      <c r="AE391" s="20">
        <f t="shared" si="306"/>
        <v>1657.4456999999998</v>
      </c>
      <c r="AF391" s="24" t="e">
        <f>ROUND(AE391*$AF$427,5)+253.28</f>
        <v>#REF!</v>
      </c>
      <c r="AG391" s="24"/>
      <c r="AH391" s="61" t="e">
        <f t="shared" si="280"/>
        <v>#REF!</v>
      </c>
      <c r="AI391" s="61" t="e">
        <f t="shared" si="281"/>
        <v>#REF!</v>
      </c>
      <c r="AJ391" s="20">
        <v>0.04</v>
      </c>
      <c r="AK391" s="20">
        <f t="shared" si="308"/>
        <v>228.61320000000001</v>
      </c>
      <c r="AL391" s="24">
        <v>0</v>
      </c>
      <c r="AM391" s="20"/>
      <c r="AN391" s="61">
        <f t="shared" si="282"/>
        <v>228.61320000000001</v>
      </c>
      <c r="AO391" s="61" t="str">
        <f t="shared" si="283"/>
        <v>0</v>
      </c>
      <c r="AP391" s="20">
        <v>0.01</v>
      </c>
      <c r="AQ391" s="20">
        <f t="shared" si="309"/>
        <v>57.153300000000002</v>
      </c>
      <c r="AR391" s="20"/>
      <c r="AS391" s="20"/>
      <c r="AT391" s="61">
        <f t="shared" si="284"/>
        <v>57.153300000000002</v>
      </c>
      <c r="AU391" s="61" t="str">
        <f t="shared" si="285"/>
        <v>0</v>
      </c>
      <c r="AV391" s="20">
        <v>0.02</v>
      </c>
      <c r="AW391" s="20">
        <f t="shared" si="310"/>
        <v>114.3066</v>
      </c>
      <c r="AX391" s="24" t="e">
        <f t="shared" si="337"/>
        <v>#REF!</v>
      </c>
      <c r="AY391" s="24"/>
      <c r="AZ391" s="61" t="e">
        <f t="shared" si="312"/>
        <v>#REF!</v>
      </c>
      <c r="BA391" s="61" t="e">
        <f t="shared" si="313"/>
        <v>#REF!</v>
      </c>
      <c r="BB391" s="20">
        <v>0.16</v>
      </c>
      <c r="BC391" s="20">
        <f t="shared" si="314"/>
        <v>914.45280000000002</v>
      </c>
      <c r="BD391" s="20">
        <v>1176</v>
      </c>
      <c r="BE391" s="20"/>
      <c r="BF391" s="61" t="str">
        <f t="shared" si="286"/>
        <v>0</v>
      </c>
      <c r="BG391" s="61">
        <f t="shared" si="287"/>
        <v>-261.54719999999998</v>
      </c>
      <c r="BH391" s="20">
        <v>0.2</v>
      </c>
      <c r="BI391" s="20">
        <f t="shared" si="315"/>
        <v>1029.05</v>
      </c>
      <c r="BJ391" s="20">
        <v>924</v>
      </c>
      <c r="BK391" s="20"/>
      <c r="BL391" s="61">
        <f t="shared" si="316"/>
        <v>105.04999999999995</v>
      </c>
      <c r="BM391" s="61" t="str">
        <f t="shared" si="317"/>
        <v>0</v>
      </c>
      <c r="BN391" s="20">
        <v>0.77</v>
      </c>
      <c r="BO391" s="20">
        <f t="shared" si="318"/>
        <v>4400.8041000000003</v>
      </c>
      <c r="BP391" s="20">
        <f t="shared" si="290"/>
        <v>-156.49720000000002</v>
      </c>
      <c r="BQ391" s="20">
        <f t="shared" si="291"/>
        <v>4244.3069000000005</v>
      </c>
      <c r="BR391" s="20"/>
      <c r="BS391" s="20">
        <f t="shared" si="292"/>
        <v>4244.3069000000005</v>
      </c>
      <c r="BT391" s="61">
        <f t="shared" si="327"/>
        <v>925.06</v>
      </c>
      <c r="BU391" s="61">
        <f t="shared" si="329"/>
        <v>3319.2469000000006</v>
      </c>
      <c r="BV391" s="61" t="str">
        <f t="shared" si="330"/>
        <v>0</v>
      </c>
      <c r="BW391" s="20"/>
      <c r="BX391" s="20"/>
      <c r="BY391" s="20"/>
      <c r="BZ391" s="20">
        <v>13.78</v>
      </c>
      <c r="CA391" s="20">
        <v>911.28</v>
      </c>
      <c r="CB391" s="20"/>
      <c r="CC391" s="20"/>
      <c r="CD391" s="20"/>
      <c r="CE391" s="20"/>
      <c r="CF391" s="20"/>
      <c r="CG391" s="20">
        <v>0.57999999999999996</v>
      </c>
      <c r="CH391" s="24">
        <f t="shared" si="319"/>
        <v>2984.2449999999999</v>
      </c>
      <c r="CI391" s="24">
        <v>2884</v>
      </c>
      <c r="CJ391" s="24">
        <f t="shared" si="323"/>
        <v>100.24499999999989</v>
      </c>
      <c r="CK391" s="24">
        <f t="shared" si="324"/>
        <v>0</v>
      </c>
      <c r="CL391" s="61" t="str">
        <f t="shared" si="294"/>
        <v>0</v>
      </c>
      <c r="CM391" s="20">
        <v>7.0000000000000007E-2</v>
      </c>
      <c r="CN391" s="24">
        <f t="shared" si="320"/>
        <v>360.16750000000002</v>
      </c>
      <c r="CO391" s="24">
        <v>0</v>
      </c>
      <c r="CP391" s="24">
        <f>CN391-CO391</f>
        <v>360.16750000000002</v>
      </c>
      <c r="CQ391" s="24">
        <f t="shared" si="326"/>
        <v>0</v>
      </c>
      <c r="CR391" s="24">
        <f t="shared" si="338"/>
        <v>2.6999999999999997</v>
      </c>
      <c r="CS391" s="24">
        <v>4.1100000000000003</v>
      </c>
      <c r="CT391" s="71">
        <f t="shared" si="339"/>
        <v>52.222222222222257</v>
      </c>
    </row>
    <row r="392" spans="1:100" x14ac:dyDescent="0.2">
      <c r="A392" s="14">
        <v>47</v>
      </c>
      <c r="B392" s="15" t="s">
        <v>389</v>
      </c>
      <c r="C392" s="16">
        <v>9</v>
      </c>
      <c r="D392" s="21">
        <v>4016.89</v>
      </c>
      <c r="E392" s="21">
        <v>3591.82</v>
      </c>
      <c r="F392" s="18">
        <v>0.01</v>
      </c>
      <c r="G392" s="18">
        <f t="shared" si="301"/>
        <v>40.168900000000001</v>
      </c>
      <c r="H392" s="18">
        <f t="shared" si="340"/>
        <v>241.01339999999999</v>
      </c>
      <c r="I392" s="18"/>
      <c r="J392" s="61" t="str">
        <f t="shared" si="331"/>
        <v>0</v>
      </c>
      <c r="K392" s="61">
        <f t="shared" si="332"/>
        <v>-200.84449999999998</v>
      </c>
      <c r="L392" s="18">
        <v>0.01</v>
      </c>
      <c r="M392" s="18">
        <f t="shared" si="302"/>
        <v>40.168900000000001</v>
      </c>
      <c r="N392" s="18">
        <v>0.01</v>
      </c>
      <c r="O392" s="18"/>
      <c r="P392" s="61">
        <f t="shared" si="274"/>
        <v>40.158900000000003</v>
      </c>
      <c r="Q392" s="61" t="str">
        <f t="shared" si="275"/>
        <v>0</v>
      </c>
      <c r="R392" s="20">
        <v>0.51</v>
      </c>
      <c r="S392" s="20">
        <f t="shared" si="303"/>
        <v>2048.6138999999998</v>
      </c>
      <c r="T392" s="24" t="e">
        <f t="shared" si="336"/>
        <v>#REF!</v>
      </c>
      <c r="U392" s="24"/>
      <c r="V392" s="61" t="e">
        <f t="shared" si="276"/>
        <v>#REF!</v>
      </c>
      <c r="W392" s="61" t="e">
        <f t="shared" si="277"/>
        <v>#REF!</v>
      </c>
      <c r="X392" s="54">
        <v>0.01</v>
      </c>
      <c r="Y392" s="20">
        <f t="shared" si="305"/>
        <v>40.168900000000001</v>
      </c>
      <c r="Z392" s="20"/>
      <c r="AA392" s="20"/>
      <c r="AB392" s="61">
        <f t="shared" si="278"/>
        <v>40.168900000000001</v>
      </c>
      <c r="AC392" s="61" t="str">
        <f t="shared" si="279"/>
        <v>0</v>
      </c>
      <c r="AD392" s="20">
        <v>0.37</v>
      </c>
      <c r="AE392" s="20">
        <f t="shared" si="306"/>
        <v>1486.2492999999999</v>
      </c>
      <c r="AF392" s="24" t="e">
        <f t="shared" ref="AF392:AF398" si="341">ROUND(AE392*$AF$427,5)</f>
        <v>#REF!</v>
      </c>
      <c r="AG392" s="24"/>
      <c r="AH392" s="61" t="e">
        <f t="shared" si="280"/>
        <v>#REF!</v>
      </c>
      <c r="AI392" s="61" t="e">
        <f t="shared" si="281"/>
        <v>#REF!</v>
      </c>
      <c r="AJ392" s="20">
        <v>0.08</v>
      </c>
      <c r="AK392" s="20">
        <f t="shared" si="308"/>
        <v>321.35120000000001</v>
      </c>
      <c r="AL392" s="24">
        <v>0</v>
      </c>
      <c r="AM392" s="20"/>
      <c r="AN392" s="61">
        <f t="shared" si="282"/>
        <v>321.35120000000001</v>
      </c>
      <c r="AO392" s="61" t="str">
        <f t="shared" si="283"/>
        <v>0</v>
      </c>
      <c r="AP392" s="20">
        <v>0.01</v>
      </c>
      <c r="AQ392" s="20">
        <f t="shared" si="309"/>
        <v>40.168900000000001</v>
      </c>
      <c r="AR392" s="20"/>
      <c r="AS392" s="20"/>
      <c r="AT392" s="61">
        <f t="shared" si="284"/>
        <v>40.168900000000001</v>
      </c>
      <c r="AU392" s="61" t="str">
        <f t="shared" si="285"/>
        <v>0</v>
      </c>
      <c r="AV392" s="20">
        <v>0.02</v>
      </c>
      <c r="AW392" s="20">
        <f t="shared" si="310"/>
        <v>80.337800000000001</v>
      </c>
      <c r="AX392" s="24" t="e">
        <f t="shared" si="337"/>
        <v>#REF!</v>
      </c>
      <c r="AY392" s="24"/>
      <c r="AZ392" s="61" t="e">
        <f t="shared" si="312"/>
        <v>#REF!</v>
      </c>
      <c r="BA392" s="61" t="e">
        <f t="shared" si="313"/>
        <v>#REF!</v>
      </c>
      <c r="BB392" s="20">
        <v>0.16</v>
      </c>
      <c r="BC392" s="20">
        <f t="shared" si="314"/>
        <v>642.70240000000001</v>
      </c>
      <c r="BD392" s="20">
        <v>862.00237075792722</v>
      </c>
      <c r="BE392" s="20"/>
      <c r="BF392" s="61" t="str">
        <f t="shared" si="286"/>
        <v>0</v>
      </c>
      <c r="BG392" s="61">
        <f t="shared" si="287"/>
        <v>-219.29997075792721</v>
      </c>
      <c r="BH392" s="20">
        <v>0.18</v>
      </c>
      <c r="BI392" s="20">
        <f t="shared" si="315"/>
        <v>646.52760000000001</v>
      </c>
      <c r="BJ392" s="20">
        <v>517.383947263501</v>
      </c>
      <c r="BK392" s="20"/>
      <c r="BL392" s="61">
        <f t="shared" si="316"/>
        <v>129.14365273649901</v>
      </c>
      <c r="BM392" s="61" t="str">
        <f t="shared" si="317"/>
        <v>0</v>
      </c>
      <c r="BN392" s="20">
        <v>0.72</v>
      </c>
      <c r="BO392" s="20">
        <f t="shared" si="318"/>
        <v>2892.1607999999997</v>
      </c>
      <c r="BP392" s="20">
        <f t="shared" si="290"/>
        <v>-90.156318021428206</v>
      </c>
      <c r="BQ392" s="20">
        <f t="shared" si="291"/>
        <v>2802.0044819785717</v>
      </c>
      <c r="BR392" s="20"/>
      <c r="BS392" s="20">
        <f t="shared" si="292"/>
        <v>2802.0044819785717</v>
      </c>
      <c r="BT392" s="61">
        <f t="shared" si="327"/>
        <v>13.78</v>
      </c>
      <c r="BU392" s="61">
        <f t="shared" si="329"/>
        <v>2788.2244819785715</v>
      </c>
      <c r="BV392" s="61" t="str">
        <f t="shared" si="330"/>
        <v>0</v>
      </c>
      <c r="BW392" s="20"/>
      <c r="BX392" s="20"/>
      <c r="BY392" s="20"/>
      <c r="BZ392" s="20">
        <v>13.78</v>
      </c>
      <c r="CA392" s="20"/>
      <c r="CB392" s="20"/>
      <c r="CC392" s="20"/>
      <c r="CD392" s="20"/>
      <c r="CE392" s="20"/>
      <c r="CF392" s="20"/>
      <c r="CG392" s="20">
        <v>0.55000000000000004</v>
      </c>
      <c r="CH392" s="24">
        <f t="shared" si="319"/>
        <v>1975.5010000000002</v>
      </c>
      <c r="CI392" s="24">
        <v>1975.5</v>
      </c>
      <c r="CJ392" s="24">
        <f t="shared" si="323"/>
        <v>1.0000000002037268E-3</v>
      </c>
      <c r="CK392" s="24">
        <f t="shared" si="324"/>
        <v>0</v>
      </c>
      <c r="CL392" s="61" t="str">
        <f t="shared" si="294"/>
        <v>0</v>
      </c>
      <c r="CM392" s="20">
        <v>7.0000000000000007E-2</v>
      </c>
      <c r="CN392" s="24">
        <f t="shared" si="320"/>
        <v>251.42740000000003</v>
      </c>
      <c r="CO392" s="24">
        <v>0</v>
      </c>
      <c r="CP392" s="24">
        <f t="shared" si="325"/>
        <v>251.42740000000003</v>
      </c>
      <c r="CQ392" s="24">
        <f t="shared" si="326"/>
        <v>0</v>
      </c>
      <c r="CR392" s="24">
        <f t="shared" si="338"/>
        <v>2.6999999999999997</v>
      </c>
      <c r="CS392" s="24">
        <v>4.08</v>
      </c>
      <c r="CT392" s="71">
        <f t="shared" si="339"/>
        <v>51.111111111111143</v>
      </c>
    </row>
    <row r="393" spans="1:100" x14ac:dyDescent="0.2">
      <c r="A393" s="14">
        <v>48</v>
      </c>
      <c r="B393" s="15" t="s">
        <v>390</v>
      </c>
      <c r="C393" s="16">
        <v>9</v>
      </c>
      <c r="D393" s="21">
        <v>3811.83</v>
      </c>
      <c r="E393" s="21">
        <v>3405.99</v>
      </c>
      <c r="F393" s="18">
        <v>0.01</v>
      </c>
      <c r="G393" s="18">
        <f t="shared" si="301"/>
        <v>38.118299999999998</v>
      </c>
      <c r="H393" s="18">
        <f t="shared" si="340"/>
        <v>228.70979999999997</v>
      </c>
      <c r="I393" s="18"/>
      <c r="J393" s="61" t="str">
        <f t="shared" si="331"/>
        <v>0</v>
      </c>
      <c r="K393" s="61">
        <f t="shared" si="332"/>
        <v>-190.59149999999997</v>
      </c>
      <c r="L393" s="18">
        <v>0.01</v>
      </c>
      <c r="M393" s="18">
        <f t="shared" si="302"/>
        <v>38.118299999999998</v>
      </c>
      <c r="N393" s="18">
        <v>0.01</v>
      </c>
      <c r="O393" s="18"/>
      <c r="P393" s="61">
        <f t="shared" si="274"/>
        <v>38.1083</v>
      </c>
      <c r="Q393" s="61" t="str">
        <f t="shared" si="275"/>
        <v>0</v>
      </c>
      <c r="R393" s="20">
        <v>0.38</v>
      </c>
      <c r="S393" s="20">
        <f t="shared" si="303"/>
        <v>1448.4954</v>
      </c>
      <c r="T393" s="24" t="e">
        <f t="shared" si="336"/>
        <v>#REF!</v>
      </c>
      <c r="U393" s="24"/>
      <c r="V393" s="61" t="e">
        <f t="shared" si="276"/>
        <v>#REF!</v>
      </c>
      <c r="W393" s="61" t="e">
        <f t="shared" si="277"/>
        <v>#REF!</v>
      </c>
      <c r="X393" s="54">
        <v>0.01</v>
      </c>
      <c r="Y393" s="20">
        <f t="shared" si="305"/>
        <v>38.118299999999998</v>
      </c>
      <c r="Z393" s="20"/>
      <c r="AA393" s="20"/>
      <c r="AB393" s="61">
        <f t="shared" si="278"/>
        <v>38.118299999999998</v>
      </c>
      <c r="AC393" s="61" t="str">
        <f t="shared" si="279"/>
        <v>0</v>
      </c>
      <c r="AD393" s="20">
        <v>0.38</v>
      </c>
      <c r="AE393" s="20">
        <f t="shared" si="306"/>
        <v>1448.4954</v>
      </c>
      <c r="AF393" s="24" t="e">
        <f t="shared" si="341"/>
        <v>#REF!</v>
      </c>
      <c r="AG393" s="24"/>
      <c r="AH393" s="61" t="e">
        <f t="shared" si="280"/>
        <v>#REF!</v>
      </c>
      <c r="AI393" s="61" t="e">
        <f t="shared" si="281"/>
        <v>#REF!</v>
      </c>
      <c r="AJ393" s="20">
        <v>0.05</v>
      </c>
      <c r="AK393" s="20">
        <f t="shared" si="308"/>
        <v>190.5915</v>
      </c>
      <c r="AL393" s="24">
        <v>0</v>
      </c>
      <c r="AM393" s="20"/>
      <c r="AN393" s="61">
        <f t="shared" si="282"/>
        <v>190.5915</v>
      </c>
      <c r="AO393" s="61" t="str">
        <f t="shared" si="283"/>
        <v>0</v>
      </c>
      <c r="AP393" s="20">
        <v>0.01</v>
      </c>
      <c r="AQ393" s="20">
        <f t="shared" si="309"/>
        <v>38.118299999999998</v>
      </c>
      <c r="AR393" s="20"/>
      <c r="AS393" s="20"/>
      <c r="AT393" s="61">
        <f t="shared" si="284"/>
        <v>38.118299999999998</v>
      </c>
      <c r="AU393" s="61" t="str">
        <f t="shared" si="285"/>
        <v>0</v>
      </c>
      <c r="AV393" s="20">
        <v>0.02</v>
      </c>
      <c r="AW393" s="20">
        <f t="shared" si="310"/>
        <v>76.236599999999996</v>
      </c>
      <c r="AX393" s="24" t="e">
        <f t="shared" si="337"/>
        <v>#REF!</v>
      </c>
      <c r="AY393" s="24"/>
      <c r="AZ393" s="61" t="e">
        <f t="shared" si="312"/>
        <v>#REF!</v>
      </c>
      <c r="BA393" s="61" t="e">
        <f t="shared" si="313"/>
        <v>#REF!</v>
      </c>
      <c r="BB393" s="20">
        <v>0.16</v>
      </c>
      <c r="BC393" s="20">
        <f t="shared" si="314"/>
        <v>609.89279999999997</v>
      </c>
      <c r="BD393" s="20">
        <v>817.99762924207289</v>
      </c>
      <c r="BE393" s="20"/>
      <c r="BF393" s="61" t="str">
        <f t="shared" si="286"/>
        <v>0</v>
      </c>
      <c r="BG393" s="61">
        <f t="shared" si="287"/>
        <v>-208.10482924207292</v>
      </c>
      <c r="BH393" s="20">
        <v>0.19</v>
      </c>
      <c r="BI393" s="20">
        <f t="shared" si="315"/>
        <v>647.13810000000001</v>
      </c>
      <c r="BJ393" s="20">
        <v>490.616052736499</v>
      </c>
      <c r="BK393" s="20"/>
      <c r="BL393" s="61">
        <f t="shared" si="316"/>
        <v>156.52204726350101</v>
      </c>
      <c r="BM393" s="61" t="str">
        <f t="shared" si="317"/>
        <v>0</v>
      </c>
      <c r="BN393" s="20">
        <v>0.81</v>
      </c>
      <c r="BO393" s="20">
        <f t="shared" si="318"/>
        <v>3087.5823</v>
      </c>
      <c r="BP393" s="20">
        <f t="shared" si="290"/>
        <v>-51.582781978571916</v>
      </c>
      <c r="BQ393" s="20">
        <f t="shared" si="291"/>
        <v>3035.9995180214282</v>
      </c>
      <c r="BR393" s="20"/>
      <c r="BS393" s="20">
        <f t="shared" si="292"/>
        <v>3035.9995180214282</v>
      </c>
      <c r="BT393" s="61">
        <f t="shared" si="327"/>
        <v>714.36</v>
      </c>
      <c r="BU393" s="61">
        <f t="shared" si="329"/>
        <v>2321.6395180214281</v>
      </c>
      <c r="BV393" s="61" t="str">
        <f t="shared" si="330"/>
        <v>0</v>
      </c>
      <c r="BW393" s="20"/>
      <c r="BX393" s="20"/>
      <c r="BY393" s="20"/>
      <c r="BZ393" s="20"/>
      <c r="CA393" s="20">
        <v>714.36</v>
      </c>
      <c r="CB393" s="20"/>
      <c r="CC393" s="20"/>
      <c r="CD393" s="20"/>
      <c r="CE393" s="20"/>
      <c r="CF393" s="20"/>
      <c r="CG393" s="20">
        <v>0.57999999999999996</v>
      </c>
      <c r="CH393" s="24">
        <f t="shared" si="319"/>
        <v>1975.4741999999997</v>
      </c>
      <c r="CI393" s="24">
        <v>1975.47</v>
      </c>
      <c r="CJ393" s="24">
        <f t="shared" si="323"/>
        <v>4.1999999996278348E-3</v>
      </c>
      <c r="CK393" s="24">
        <f t="shared" si="324"/>
        <v>0</v>
      </c>
      <c r="CL393" s="61" t="str">
        <f t="shared" si="294"/>
        <v>0</v>
      </c>
      <c r="CM393" s="20">
        <v>7.0000000000000007E-2</v>
      </c>
      <c r="CN393" s="24">
        <f t="shared" si="320"/>
        <v>238.41930000000002</v>
      </c>
      <c r="CO393" s="24">
        <v>0</v>
      </c>
      <c r="CP393" s="24">
        <f t="shared" si="325"/>
        <v>238.41930000000002</v>
      </c>
      <c r="CQ393" s="24">
        <f t="shared" si="326"/>
        <v>0</v>
      </c>
      <c r="CR393" s="24">
        <f t="shared" si="338"/>
        <v>2.68</v>
      </c>
      <c r="CS393" s="24">
        <v>3.98</v>
      </c>
      <c r="CT393" s="71">
        <f t="shared" si="339"/>
        <v>48.507462686567152</v>
      </c>
    </row>
    <row r="394" spans="1:100" x14ac:dyDescent="0.2">
      <c r="A394" s="14">
        <v>49</v>
      </c>
      <c r="B394" s="15" t="s">
        <v>391</v>
      </c>
      <c r="C394" s="16">
        <v>9</v>
      </c>
      <c r="D394" s="21">
        <v>6029.89</v>
      </c>
      <c r="E394" s="21">
        <v>5442.6</v>
      </c>
      <c r="F394" s="18">
        <v>0.01</v>
      </c>
      <c r="G394" s="18">
        <f t="shared" si="301"/>
        <v>60.298900000000003</v>
      </c>
      <c r="H394" s="18">
        <f t="shared" si="340"/>
        <v>361.79340000000002</v>
      </c>
      <c r="I394" s="18"/>
      <c r="J394" s="61" t="str">
        <f t="shared" si="331"/>
        <v>0</v>
      </c>
      <c r="K394" s="61">
        <f t="shared" si="332"/>
        <v>-301.49450000000002</v>
      </c>
      <c r="L394" s="18">
        <v>0.01</v>
      </c>
      <c r="M394" s="18">
        <f t="shared" si="302"/>
        <v>60.298900000000003</v>
      </c>
      <c r="N394" s="18">
        <v>0.01</v>
      </c>
      <c r="O394" s="18"/>
      <c r="P394" s="61">
        <f t="shared" ref="P394:P420" si="342">IF(M394-N394&gt;0,M394-N394,"0")</f>
        <v>60.288900000000005</v>
      </c>
      <c r="Q394" s="61" t="str">
        <f t="shared" ref="Q394:Q420" si="343">IF(M394-N394&lt;0,M394-N394,"0")</f>
        <v>0</v>
      </c>
      <c r="R394" s="20">
        <v>0.53</v>
      </c>
      <c r="S394" s="20">
        <f t="shared" si="303"/>
        <v>3195.8417000000004</v>
      </c>
      <c r="T394" s="24" t="e">
        <f t="shared" si="336"/>
        <v>#REF!</v>
      </c>
      <c r="U394" s="24"/>
      <c r="V394" s="61" t="e">
        <f t="shared" ref="V394:V420" si="344">IF(S394-T394&gt;0,S394-T394,"0")</f>
        <v>#REF!</v>
      </c>
      <c r="W394" s="61" t="e">
        <f t="shared" ref="W394:W420" si="345">IF(S394-T394&lt;0,S394-T394,"0")</f>
        <v>#REF!</v>
      </c>
      <c r="X394" s="54">
        <v>0.01</v>
      </c>
      <c r="Y394" s="20">
        <f t="shared" si="305"/>
        <v>60.298900000000003</v>
      </c>
      <c r="Z394" s="20"/>
      <c r="AA394" s="20"/>
      <c r="AB394" s="61">
        <f t="shared" ref="AB394:AB398" si="346">IF(Y394-Z394&gt;0,Y394-Z394,"0")</f>
        <v>60.298900000000003</v>
      </c>
      <c r="AC394" s="61" t="str">
        <f t="shared" ref="AC394:AC398" si="347">IF(Y394-Z394&lt;0,Y394-Z394,"0")</f>
        <v>0</v>
      </c>
      <c r="AD394" s="20">
        <v>0.37</v>
      </c>
      <c r="AE394" s="20">
        <f t="shared" si="306"/>
        <v>2231.0592999999999</v>
      </c>
      <c r="AF394" s="24" t="e">
        <f t="shared" si="341"/>
        <v>#REF!</v>
      </c>
      <c r="AG394" s="24"/>
      <c r="AH394" s="61" t="e">
        <f t="shared" ref="AH394:AH420" si="348">IF(AE394-AF394&gt;0,AE394-AF394,"0")</f>
        <v>#REF!</v>
      </c>
      <c r="AI394" s="61" t="e">
        <f t="shared" ref="AI394:AI420" si="349">IF(AE394-AF394&lt;0,AE394-AF394,"0")</f>
        <v>#REF!</v>
      </c>
      <c r="AJ394" s="20">
        <v>0.03</v>
      </c>
      <c r="AK394" s="20">
        <f t="shared" si="308"/>
        <v>180.89670000000001</v>
      </c>
      <c r="AL394" s="24">
        <v>0</v>
      </c>
      <c r="AM394" s="20"/>
      <c r="AN394" s="61">
        <f t="shared" ref="AN394:AN420" si="350">IF(AK394-AL394&gt;0,AK394-AL394,"0")</f>
        <v>180.89670000000001</v>
      </c>
      <c r="AO394" s="61" t="str">
        <f t="shared" ref="AO394:AO420" si="351">IF(AK394-AL394&lt;0,AK394-AL394,"0")</f>
        <v>0</v>
      </c>
      <c r="AP394" s="20">
        <v>0.01</v>
      </c>
      <c r="AQ394" s="20">
        <f t="shared" si="309"/>
        <v>60.298900000000003</v>
      </c>
      <c r="AR394" s="20"/>
      <c r="AS394" s="20"/>
      <c r="AT394" s="61">
        <f t="shared" ref="AT394:AT420" si="352">IF(AQ394-AR394&gt;0,AQ394-AR394,"0")</f>
        <v>60.298900000000003</v>
      </c>
      <c r="AU394" s="61" t="str">
        <f t="shared" ref="AU394:AU420" si="353">IF(AQ394-AR394&lt;0,AQ394-AR394,"0")</f>
        <v>0</v>
      </c>
      <c r="AV394" s="20">
        <v>0.02</v>
      </c>
      <c r="AW394" s="20">
        <f t="shared" si="310"/>
        <v>120.59780000000001</v>
      </c>
      <c r="AX394" s="24" t="e">
        <f t="shared" si="337"/>
        <v>#REF!</v>
      </c>
      <c r="AY394" s="24"/>
      <c r="AZ394" s="61" t="e">
        <f t="shared" si="312"/>
        <v>#REF!</v>
      </c>
      <c r="BA394" s="61" t="e">
        <f t="shared" si="313"/>
        <v>#REF!</v>
      </c>
      <c r="BB394" s="20">
        <v>0.14000000000000001</v>
      </c>
      <c r="BC394" s="20">
        <f t="shared" si="314"/>
        <v>844.18460000000016</v>
      </c>
      <c r="BD394" s="20">
        <v>252</v>
      </c>
      <c r="BE394" s="20"/>
      <c r="BF394" s="61">
        <f t="shared" ref="BF394:BF420" si="354">IF(BC394-BD394&gt;0,BC394-BD394,"0")</f>
        <v>592.18460000000016</v>
      </c>
      <c r="BG394" s="61" t="str">
        <f t="shared" ref="BG394:BG420" si="355">IF(BC394-BD394&lt;0,BC394-BD394,"0")</f>
        <v>0</v>
      </c>
      <c r="BH394" s="20">
        <v>0.19</v>
      </c>
      <c r="BI394" s="20">
        <f t="shared" si="315"/>
        <v>1034.0940000000001</v>
      </c>
      <c r="BJ394" s="20">
        <v>504</v>
      </c>
      <c r="BK394" s="20"/>
      <c r="BL394" s="61">
        <f t="shared" si="316"/>
        <v>530.09400000000005</v>
      </c>
      <c r="BM394" s="61" t="str">
        <f t="shared" si="317"/>
        <v>0</v>
      </c>
      <c r="BN394" s="20">
        <v>0.74</v>
      </c>
      <c r="BO394" s="20">
        <f t="shared" si="318"/>
        <v>4462.1185999999998</v>
      </c>
      <c r="BP394" s="20">
        <f t="shared" ref="BP394:BP420" si="356">BF394+BG394+BL394+BM394</f>
        <v>1122.2786000000001</v>
      </c>
      <c r="BQ394" s="20">
        <f t="shared" ref="BQ394:BQ420" si="357">BO394+BP394</f>
        <v>5584.3971999999994</v>
      </c>
      <c r="BR394" s="20"/>
      <c r="BS394" s="20">
        <f t="shared" ref="BS394:BS420" si="358">BQ394+BR394</f>
        <v>5584.3971999999994</v>
      </c>
      <c r="BT394" s="61">
        <f t="shared" si="327"/>
        <v>0</v>
      </c>
      <c r="BU394" s="61">
        <f t="shared" si="329"/>
        <v>5584.3971999999994</v>
      </c>
      <c r="BV394" s="61" t="str">
        <f t="shared" si="330"/>
        <v>0</v>
      </c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>
        <v>0.55000000000000004</v>
      </c>
      <c r="CH394" s="24">
        <f t="shared" si="319"/>
        <v>2993.4300000000003</v>
      </c>
      <c r="CI394" s="24">
        <v>2993.43</v>
      </c>
      <c r="CJ394" s="24">
        <f t="shared" si="323"/>
        <v>0</v>
      </c>
      <c r="CK394" s="24">
        <f t="shared" si="324"/>
        <v>4.5474735088646412E-13</v>
      </c>
      <c r="CL394" s="61" t="str">
        <f t="shared" ref="CL394:CL420" si="359">IF(CH394-CI394&lt;0,CH394-CI394,"0")</f>
        <v>0</v>
      </c>
      <c r="CM394" s="20">
        <v>7.0000000000000007E-2</v>
      </c>
      <c r="CN394" s="24">
        <f t="shared" si="320"/>
        <v>380.98200000000008</v>
      </c>
      <c r="CO394" s="24">
        <v>0</v>
      </c>
      <c r="CP394" s="24">
        <f t="shared" si="325"/>
        <v>380.98200000000008</v>
      </c>
      <c r="CQ394" s="24">
        <f t="shared" si="326"/>
        <v>0</v>
      </c>
      <c r="CR394" s="24">
        <f t="shared" si="338"/>
        <v>2.68</v>
      </c>
      <c r="CS394" s="24">
        <v>3.95</v>
      </c>
      <c r="CT394" s="71">
        <f t="shared" si="339"/>
        <v>47.388059701492523</v>
      </c>
    </row>
    <row r="395" spans="1:100" x14ac:dyDescent="0.2">
      <c r="A395" s="14">
        <v>50</v>
      </c>
      <c r="B395" s="15" t="s">
        <v>392</v>
      </c>
      <c r="C395" s="16">
        <v>9</v>
      </c>
      <c r="D395" s="21">
        <v>5987.59</v>
      </c>
      <c r="E395" s="21">
        <v>5321.02</v>
      </c>
      <c r="F395" s="18">
        <v>0.01</v>
      </c>
      <c r="G395" s="18">
        <f t="shared" si="301"/>
        <v>59.875900000000001</v>
      </c>
      <c r="H395" s="18"/>
      <c r="I395" s="18"/>
      <c r="J395" s="61">
        <f t="shared" si="331"/>
        <v>59.875900000000001</v>
      </c>
      <c r="K395" s="61" t="str">
        <f t="shared" si="332"/>
        <v>0</v>
      </c>
      <c r="L395" s="18">
        <v>0.01</v>
      </c>
      <c r="M395" s="18">
        <f t="shared" si="302"/>
        <v>59.875900000000001</v>
      </c>
      <c r="N395" s="18">
        <v>0.01</v>
      </c>
      <c r="O395" s="18"/>
      <c r="P395" s="61">
        <f t="shared" si="342"/>
        <v>59.865900000000003</v>
      </c>
      <c r="Q395" s="61" t="str">
        <f t="shared" si="343"/>
        <v>0</v>
      </c>
      <c r="R395" s="20">
        <v>0.62</v>
      </c>
      <c r="S395" s="20">
        <f t="shared" si="303"/>
        <v>3712.3058000000001</v>
      </c>
      <c r="T395" s="24" t="e">
        <f t="shared" si="336"/>
        <v>#REF!</v>
      </c>
      <c r="U395" s="24"/>
      <c r="V395" s="61" t="e">
        <f t="shared" si="344"/>
        <v>#REF!</v>
      </c>
      <c r="W395" s="61" t="e">
        <f t="shared" si="345"/>
        <v>#REF!</v>
      </c>
      <c r="X395" s="54">
        <v>0.01</v>
      </c>
      <c r="Y395" s="20">
        <f t="shared" si="305"/>
        <v>59.875900000000001</v>
      </c>
      <c r="Z395" s="20"/>
      <c r="AA395" s="20"/>
      <c r="AB395" s="61">
        <f t="shared" si="346"/>
        <v>59.875900000000001</v>
      </c>
      <c r="AC395" s="61" t="str">
        <f t="shared" si="347"/>
        <v>0</v>
      </c>
      <c r="AD395" s="20">
        <v>0.32</v>
      </c>
      <c r="AE395" s="20">
        <f t="shared" si="306"/>
        <v>1916.0288</v>
      </c>
      <c r="AF395" s="24" t="e">
        <f t="shared" si="341"/>
        <v>#REF!</v>
      </c>
      <c r="AG395" s="24"/>
      <c r="AH395" s="61" t="e">
        <f t="shared" si="348"/>
        <v>#REF!</v>
      </c>
      <c r="AI395" s="61" t="e">
        <f t="shared" si="349"/>
        <v>#REF!</v>
      </c>
      <c r="AJ395" s="20">
        <v>7.0000000000000007E-2</v>
      </c>
      <c r="AK395" s="20">
        <f t="shared" si="308"/>
        <v>419.13130000000007</v>
      </c>
      <c r="AL395" s="24">
        <v>0</v>
      </c>
      <c r="AM395" s="20"/>
      <c r="AN395" s="61">
        <f t="shared" si="350"/>
        <v>419.13130000000007</v>
      </c>
      <c r="AO395" s="61" t="str">
        <f t="shared" si="351"/>
        <v>0</v>
      </c>
      <c r="AP395" s="20">
        <v>0.01</v>
      </c>
      <c r="AQ395" s="20">
        <f t="shared" si="309"/>
        <v>59.875900000000001</v>
      </c>
      <c r="AR395" s="20"/>
      <c r="AS395" s="20"/>
      <c r="AT395" s="61">
        <f t="shared" si="352"/>
        <v>59.875900000000001</v>
      </c>
      <c r="AU395" s="61" t="str">
        <f t="shared" si="353"/>
        <v>0</v>
      </c>
      <c r="AV395" s="20">
        <v>0.02</v>
      </c>
      <c r="AW395" s="20">
        <f t="shared" si="310"/>
        <v>119.7518</v>
      </c>
      <c r="AX395" s="24" t="e">
        <f t="shared" si="337"/>
        <v>#REF!</v>
      </c>
      <c r="AY395" s="24"/>
      <c r="AZ395" s="61" t="e">
        <f t="shared" si="312"/>
        <v>#REF!</v>
      </c>
      <c r="BA395" s="61" t="e">
        <f t="shared" si="313"/>
        <v>#REF!</v>
      </c>
      <c r="BB395" s="20">
        <v>0.16</v>
      </c>
      <c r="BC395" s="20">
        <f t="shared" si="314"/>
        <v>958.01440000000002</v>
      </c>
      <c r="BD395" s="20">
        <v>1751.00828578801</v>
      </c>
      <c r="BE395" s="20"/>
      <c r="BF395" s="61" t="str">
        <f t="shared" si="354"/>
        <v>0</v>
      </c>
      <c r="BG395" s="61">
        <f t="shared" si="355"/>
        <v>-792.99388578800995</v>
      </c>
      <c r="BH395" s="20">
        <v>0.16</v>
      </c>
      <c r="BI395" s="20">
        <f t="shared" si="315"/>
        <v>851.36320000000012</v>
      </c>
      <c r="BJ395" s="20">
        <v>1232.9194920367834</v>
      </c>
      <c r="BK395" s="20"/>
      <c r="BL395" s="61" t="str">
        <f t="shared" si="316"/>
        <v>0</v>
      </c>
      <c r="BM395" s="61">
        <f t="shared" si="317"/>
        <v>-381.55629203678325</v>
      </c>
      <c r="BN395" s="20">
        <v>0.61</v>
      </c>
      <c r="BO395" s="20">
        <f t="shared" si="318"/>
        <v>3652.4299000000001</v>
      </c>
      <c r="BP395" s="20">
        <f t="shared" si="356"/>
        <v>-1174.5501778247931</v>
      </c>
      <c r="BQ395" s="20">
        <f t="shared" si="357"/>
        <v>2477.879722175207</v>
      </c>
      <c r="BR395" s="20"/>
      <c r="BS395" s="20">
        <f t="shared" si="358"/>
        <v>2477.879722175207</v>
      </c>
      <c r="BT395" s="61">
        <f t="shared" si="327"/>
        <v>296.71000000000004</v>
      </c>
      <c r="BU395" s="61">
        <f t="shared" si="329"/>
        <v>2181.169722175207</v>
      </c>
      <c r="BV395" s="61" t="str">
        <f t="shared" si="330"/>
        <v>0</v>
      </c>
      <c r="BW395" s="20"/>
      <c r="BX395" s="20"/>
      <c r="BY395" s="20"/>
      <c r="BZ395" s="20">
        <v>78.78</v>
      </c>
      <c r="CA395" s="20">
        <v>217.93</v>
      </c>
      <c r="CB395" s="20"/>
      <c r="CC395" s="20"/>
      <c r="CD395" s="20"/>
      <c r="CE395" s="20"/>
      <c r="CF395" s="20"/>
      <c r="CG395" s="20">
        <v>0.56000000000000005</v>
      </c>
      <c r="CH395" s="24">
        <f t="shared" si="319"/>
        <v>2979.7712000000006</v>
      </c>
      <c r="CI395" s="24">
        <v>2979.77</v>
      </c>
      <c r="CJ395" s="24">
        <f t="shared" si="323"/>
        <v>1.2000000006082701E-3</v>
      </c>
      <c r="CK395" s="24">
        <f t="shared" si="324"/>
        <v>0</v>
      </c>
      <c r="CL395" s="61" t="str">
        <f t="shared" si="359"/>
        <v>0</v>
      </c>
      <c r="CM395" s="20">
        <v>7.0000000000000007E-2</v>
      </c>
      <c r="CN395" s="24">
        <f t="shared" si="320"/>
        <v>372.47140000000007</v>
      </c>
      <c r="CO395" s="24">
        <v>0</v>
      </c>
      <c r="CP395" s="24">
        <f t="shared" si="325"/>
        <v>372.47140000000007</v>
      </c>
      <c r="CQ395" s="24">
        <f t="shared" si="326"/>
        <v>0</v>
      </c>
      <c r="CR395" s="24">
        <f t="shared" si="338"/>
        <v>2.63</v>
      </c>
      <c r="CS395" s="24">
        <v>4.22</v>
      </c>
      <c r="CT395" s="71">
        <f t="shared" si="339"/>
        <v>60.456273764258555</v>
      </c>
    </row>
    <row r="396" spans="1:100" x14ac:dyDescent="0.2">
      <c r="A396" s="14">
        <v>51</v>
      </c>
      <c r="B396" s="15" t="s">
        <v>393</v>
      </c>
      <c r="C396" s="16">
        <v>9</v>
      </c>
      <c r="D396" s="21">
        <v>3778.53</v>
      </c>
      <c r="E396" s="21">
        <v>3379.61</v>
      </c>
      <c r="F396" s="18">
        <v>0.01</v>
      </c>
      <c r="G396" s="18">
        <f t="shared" si="301"/>
        <v>37.785299999999999</v>
      </c>
      <c r="H396" s="18"/>
      <c r="I396" s="18"/>
      <c r="J396" s="61">
        <f t="shared" si="331"/>
        <v>37.785299999999999</v>
      </c>
      <c r="K396" s="61" t="str">
        <f t="shared" si="332"/>
        <v>0</v>
      </c>
      <c r="L396" s="18">
        <v>0.01</v>
      </c>
      <c r="M396" s="18">
        <f t="shared" si="302"/>
        <v>37.785299999999999</v>
      </c>
      <c r="N396" s="18"/>
      <c r="O396" s="18"/>
      <c r="P396" s="61">
        <f t="shared" si="342"/>
        <v>37.785299999999999</v>
      </c>
      <c r="Q396" s="61" t="str">
        <f t="shared" si="343"/>
        <v>0</v>
      </c>
      <c r="R396" s="20">
        <v>0.5</v>
      </c>
      <c r="S396" s="20">
        <f t="shared" si="303"/>
        <v>1889.2650000000001</v>
      </c>
      <c r="T396" s="24" t="e">
        <f t="shared" si="336"/>
        <v>#REF!</v>
      </c>
      <c r="U396" s="24"/>
      <c r="V396" s="61" t="e">
        <f t="shared" si="344"/>
        <v>#REF!</v>
      </c>
      <c r="W396" s="61" t="e">
        <f t="shared" si="345"/>
        <v>#REF!</v>
      </c>
      <c r="X396" s="23">
        <v>0.01</v>
      </c>
      <c r="Y396" s="20">
        <f t="shared" si="305"/>
        <v>37.785299999999999</v>
      </c>
      <c r="Z396" s="20"/>
      <c r="AA396" s="20"/>
      <c r="AB396" s="61">
        <f t="shared" si="346"/>
        <v>37.785299999999999</v>
      </c>
      <c r="AC396" s="61" t="str">
        <f t="shared" si="347"/>
        <v>0</v>
      </c>
      <c r="AD396" s="20">
        <v>0.44</v>
      </c>
      <c r="AE396" s="20">
        <f t="shared" si="306"/>
        <v>1662.5532000000001</v>
      </c>
      <c r="AF396" s="24" t="e">
        <f t="shared" si="341"/>
        <v>#REF!</v>
      </c>
      <c r="AG396" s="24"/>
      <c r="AH396" s="61" t="e">
        <f t="shared" si="348"/>
        <v>#REF!</v>
      </c>
      <c r="AI396" s="61" t="e">
        <f t="shared" si="349"/>
        <v>#REF!</v>
      </c>
      <c r="AJ396" s="20">
        <v>0.03</v>
      </c>
      <c r="AK396" s="20">
        <f t="shared" si="308"/>
        <v>113.35590000000001</v>
      </c>
      <c r="AL396" s="24">
        <v>0</v>
      </c>
      <c r="AM396" s="20"/>
      <c r="AN396" s="61">
        <f t="shared" si="350"/>
        <v>113.35590000000001</v>
      </c>
      <c r="AO396" s="61" t="str">
        <f t="shared" si="351"/>
        <v>0</v>
      </c>
      <c r="AP396" s="20">
        <v>0.01</v>
      </c>
      <c r="AQ396" s="20">
        <f t="shared" si="309"/>
        <v>37.785299999999999</v>
      </c>
      <c r="AR396" s="20"/>
      <c r="AS396" s="20"/>
      <c r="AT396" s="61">
        <f t="shared" si="352"/>
        <v>37.785299999999999</v>
      </c>
      <c r="AU396" s="61" t="str">
        <f t="shared" si="353"/>
        <v>0</v>
      </c>
      <c r="AV396" s="20">
        <v>0.02</v>
      </c>
      <c r="AW396" s="20">
        <f t="shared" si="310"/>
        <v>75.570599999999999</v>
      </c>
      <c r="AX396" s="24" t="e">
        <f>ROUND(AW396*$AX$427,5)+63.4</f>
        <v>#REF!</v>
      </c>
      <c r="AY396" s="24"/>
      <c r="AZ396" s="61" t="e">
        <f t="shared" si="312"/>
        <v>#REF!</v>
      </c>
      <c r="BA396" s="61" t="e">
        <f t="shared" si="313"/>
        <v>#REF!</v>
      </c>
      <c r="BB396" s="20">
        <v>0.24</v>
      </c>
      <c r="BC396" s="20">
        <f t="shared" si="314"/>
        <v>906.84720000000004</v>
      </c>
      <c r="BD396" s="20">
        <v>1104.9917142119898</v>
      </c>
      <c r="BE396" s="20"/>
      <c r="BF396" s="61" t="str">
        <f t="shared" si="354"/>
        <v>0</v>
      </c>
      <c r="BG396" s="61">
        <f t="shared" si="355"/>
        <v>-198.14451421198976</v>
      </c>
      <c r="BH396" s="20">
        <v>0.26</v>
      </c>
      <c r="BI396" s="20">
        <f t="shared" si="315"/>
        <v>878.69860000000006</v>
      </c>
      <c r="BJ396" s="20">
        <v>783.08050796321629</v>
      </c>
      <c r="BK396" s="20"/>
      <c r="BL396" s="61">
        <f t="shared" si="316"/>
        <v>95.618092036783764</v>
      </c>
      <c r="BM396" s="61" t="str">
        <f t="shared" si="317"/>
        <v>0</v>
      </c>
      <c r="BN396" s="20">
        <v>0.46</v>
      </c>
      <c r="BO396" s="20">
        <f t="shared" si="318"/>
        <v>1738.1238000000001</v>
      </c>
      <c r="BP396" s="20">
        <f t="shared" si="356"/>
        <v>-102.52642217520599</v>
      </c>
      <c r="BQ396" s="20">
        <f t="shared" si="357"/>
        <v>1635.597377824794</v>
      </c>
      <c r="BR396" s="20"/>
      <c r="BS396" s="20">
        <f t="shared" si="358"/>
        <v>1635.597377824794</v>
      </c>
      <c r="BT396" s="61">
        <f t="shared" si="327"/>
        <v>0</v>
      </c>
      <c r="BU396" s="61">
        <f t="shared" si="329"/>
        <v>1635.597377824794</v>
      </c>
      <c r="BV396" s="61" t="str">
        <f t="shared" si="330"/>
        <v>0</v>
      </c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>
        <v>0.6</v>
      </c>
      <c r="CH396" s="24">
        <f t="shared" si="319"/>
        <v>2027.7660000000001</v>
      </c>
      <c r="CI396" s="24">
        <v>2027.77</v>
      </c>
      <c r="CJ396" s="24">
        <f t="shared" si="323"/>
        <v>-3.9999999999054126E-3</v>
      </c>
      <c r="CK396" s="24">
        <f t="shared" si="324"/>
        <v>3.9999999999054126E-3</v>
      </c>
      <c r="CL396" s="61">
        <f t="shared" si="359"/>
        <v>-3.9999999999054126E-3</v>
      </c>
      <c r="CM396" s="20">
        <v>7.0000000000000007E-2</v>
      </c>
      <c r="CN396" s="24">
        <f t="shared" si="320"/>
        <v>236.57270000000003</v>
      </c>
      <c r="CO396" s="24">
        <v>236.57</v>
      </c>
      <c r="CP396" s="24">
        <f t="shared" si="325"/>
        <v>2.7000000000327873E-3</v>
      </c>
      <c r="CQ396" s="24">
        <f t="shared" si="326"/>
        <v>0</v>
      </c>
      <c r="CR396" s="24">
        <f t="shared" si="338"/>
        <v>2.6599999999999997</v>
      </c>
      <c r="CS396" s="24">
        <v>4.24</v>
      </c>
      <c r="CT396" s="71">
        <f t="shared" si="339"/>
        <v>59.398496240601531</v>
      </c>
    </row>
    <row r="397" spans="1:100" x14ac:dyDescent="0.2">
      <c r="A397" s="14">
        <v>52</v>
      </c>
      <c r="B397" s="15" t="s">
        <v>394</v>
      </c>
      <c r="C397" s="16">
        <v>9</v>
      </c>
      <c r="D397" s="21">
        <v>7992.24</v>
      </c>
      <c r="E397" s="21">
        <v>7213.08</v>
      </c>
      <c r="F397" s="18">
        <v>0.02</v>
      </c>
      <c r="G397" s="18">
        <f t="shared" si="301"/>
        <v>159.84479999999999</v>
      </c>
      <c r="H397" s="18"/>
      <c r="I397" s="18"/>
      <c r="J397" s="61">
        <f t="shared" si="331"/>
        <v>159.84479999999999</v>
      </c>
      <c r="K397" s="61" t="str">
        <f t="shared" si="332"/>
        <v>0</v>
      </c>
      <c r="L397" s="18">
        <v>0.01</v>
      </c>
      <c r="M397" s="18">
        <f t="shared" si="302"/>
        <v>79.922399999999996</v>
      </c>
      <c r="N397" s="18">
        <v>0.01</v>
      </c>
      <c r="O397" s="18"/>
      <c r="P397" s="61">
        <f t="shared" si="342"/>
        <v>79.912399999999991</v>
      </c>
      <c r="Q397" s="61" t="str">
        <f t="shared" si="343"/>
        <v>0</v>
      </c>
      <c r="R397" s="20">
        <v>0.43</v>
      </c>
      <c r="S397" s="20">
        <f t="shared" si="303"/>
        <v>3436.6632</v>
      </c>
      <c r="T397" s="24" t="e">
        <f t="shared" si="336"/>
        <v>#REF!</v>
      </c>
      <c r="U397" s="24"/>
      <c r="V397" s="61" t="e">
        <f t="shared" si="344"/>
        <v>#REF!</v>
      </c>
      <c r="W397" s="61" t="e">
        <f t="shared" si="345"/>
        <v>#REF!</v>
      </c>
      <c r="X397" s="54">
        <v>0.01</v>
      </c>
      <c r="Y397" s="20">
        <f t="shared" si="305"/>
        <v>79.922399999999996</v>
      </c>
      <c r="Z397" s="20">
        <f>Y397*6</f>
        <v>479.53440000000001</v>
      </c>
      <c r="AA397" s="20"/>
      <c r="AB397" s="61" t="str">
        <f t="shared" si="346"/>
        <v>0</v>
      </c>
      <c r="AC397" s="61">
        <f t="shared" si="347"/>
        <v>-399.61200000000002</v>
      </c>
      <c r="AD397" s="20">
        <v>0.27</v>
      </c>
      <c r="AE397" s="20">
        <f t="shared" si="306"/>
        <v>2157.9048000000003</v>
      </c>
      <c r="AF397" s="24" t="e">
        <f t="shared" si="341"/>
        <v>#REF!</v>
      </c>
      <c r="AG397" s="24"/>
      <c r="AH397" s="61" t="e">
        <f t="shared" si="348"/>
        <v>#REF!</v>
      </c>
      <c r="AI397" s="61" t="e">
        <f t="shared" si="349"/>
        <v>#REF!</v>
      </c>
      <c r="AJ397" s="20">
        <v>0.03</v>
      </c>
      <c r="AK397" s="20">
        <f t="shared" si="308"/>
        <v>239.76719999999997</v>
      </c>
      <c r="AL397" s="24">
        <v>0</v>
      </c>
      <c r="AM397" s="20"/>
      <c r="AN397" s="61">
        <f t="shared" si="350"/>
        <v>239.76719999999997</v>
      </c>
      <c r="AO397" s="61" t="str">
        <f t="shared" si="351"/>
        <v>0</v>
      </c>
      <c r="AP397" s="20">
        <v>0.01</v>
      </c>
      <c r="AQ397" s="20">
        <f t="shared" si="309"/>
        <v>79.922399999999996</v>
      </c>
      <c r="AR397" s="20"/>
      <c r="AS397" s="20"/>
      <c r="AT397" s="61">
        <f t="shared" si="352"/>
        <v>79.922399999999996</v>
      </c>
      <c r="AU397" s="61" t="str">
        <f t="shared" si="353"/>
        <v>0</v>
      </c>
      <c r="AV397" s="20">
        <v>0.01</v>
      </c>
      <c r="AW397" s="20">
        <f t="shared" si="310"/>
        <v>79.922399999999996</v>
      </c>
      <c r="AX397" s="24" t="e">
        <f>ROUND(AW397*$AX$427,5)</f>
        <v>#REF!</v>
      </c>
      <c r="AY397" s="24"/>
      <c r="AZ397" s="61" t="e">
        <f t="shared" si="312"/>
        <v>#REF!</v>
      </c>
      <c r="BA397" s="61" t="e">
        <f t="shared" si="313"/>
        <v>#REF!</v>
      </c>
      <c r="BB397" s="20">
        <v>0.35</v>
      </c>
      <c r="BC397" s="20">
        <f t="shared" si="314"/>
        <v>2797.2839999999997</v>
      </c>
      <c r="BD397" s="20">
        <v>4200</v>
      </c>
      <c r="BE397" s="20"/>
      <c r="BF397" s="61" t="str">
        <f t="shared" si="354"/>
        <v>0</v>
      </c>
      <c r="BG397" s="61">
        <f t="shared" si="355"/>
        <v>-1402.7160000000003</v>
      </c>
      <c r="BH397" s="20">
        <v>0.03</v>
      </c>
      <c r="BI397" s="20">
        <f t="shared" si="315"/>
        <v>216.39239999999998</v>
      </c>
      <c r="BJ397" s="20">
        <v>5880</v>
      </c>
      <c r="BK397" s="20"/>
      <c r="BL397" s="61" t="str">
        <f t="shared" si="316"/>
        <v>0</v>
      </c>
      <c r="BM397" s="61">
        <f t="shared" si="317"/>
        <v>-5663.6076000000003</v>
      </c>
      <c r="BN397" s="20">
        <v>0.75</v>
      </c>
      <c r="BO397" s="20">
        <f t="shared" si="318"/>
        <v>5994.18</v>
      </c>
      <c r="BP397" s="20">
        <f t="shared" si="356"/>
        <v>-7066.3236000000006</v>
      </c>
      <c r="BQ397" s="20">
        <f>BO397+BP397</f>
        <v>-1072.1436000000003</v>
      </c>
      <c r="BR397" s="20"/>
      <c r="BS397" s="20">
        <f t="shared" si="358"/>
        <v>-1072.1436000000003</v>
      </c>
      <c r="BT397" s="61">
        <f t="shared" si="327"/>
        <v>2289.348</v>
      </c>
      <c r="BU397" s="61" t="str">
        <f t="shared" si="329"/>
        <v>0</v>
      </c>
      <c r="BV397" s="61">
        <f t="shared" si="330"/>
        <v>-3361.4916000000003</v>
      </c>
      <c r="BW397" s="20"/>
      <c r="BX397" s="20"/>
      <c r="BY397" s="20"/>
      <c r="BZ397" s="20">
        <v>161.4</v>
      </c>
      <c r="CA397" s="20"/>
      <c r="CB397" s="20"/>
      <c r="CC397" s="20"/>
      <c r="CD397" s="20"/>
      <c r="CE397" s="20"/>
      <c r="CF397" s="20">
        <f>1773.29*1.2</f>
        <v>2127.9479999999999</v>
      </c>
      <c r="CG397" s="20">
        <v>0.63</v>
      </c>
      <c r="CH397" s="24">
        <f t="shared" si="319"/>
        <v>4544.2403999999997</v>
      </c>
      <c r="CI397" s="24">
        <v>4397.6499999999996</v>
      </c>
      <c r="CJ397" s="24">
        <f t="shared" si="323"/>
        <v>146.59040000000005</v>
      </c>
      <c r="CK397" s="24">
        <f t="shared" si="324"/>
        <v>0</v>
      </c>
      <c r="CL397" s="61" t="str">
        <f t="shared" si="359"/>
        <v>0</v>
      </c>
      <c r="CM397" s="20">
        <v>7.0000000000000007E-2</v>
      </c>
      <c r="CN397" s="24">
        <f t="shared" si="320"/>
        <v>504.91560000000004</v>
      </c>
      <c r="CO397" s="24">
        <v>488.63</v>
      </c>
      <c r="CP397" s="24">
        <f t="shared" si="325"/>
        <v>16.285600000000045</v>
      </c>
      <c r="CQ397" s="24">
        <f t="shared" si="326"/>
        <v>0</v>
      </c>
      <c r="CR397" s="24">
        <f t="shared" si="338"/>
        <v>2.62</v>
      </c>
      <c r="CS397" s="24">
        <v>3.99</v>
      </c>
      <c r="CT397" s="71">
        <f t="shared" si="339"/>
        <v>52.290076335877842</v>
      </c>
    </row>
    <row r="398" spans="1:100" x14ac:dyDescent="0.2">
      <c r="A398" s="14">
        <v>53</v>
      </c>
      <c r="B398" s="15" t="s">
        <v>395</v>
      </c>
      <c r="C398" s="16">
        <v>9</v>
      </c>
      <c r="D398" s="21">
        <v>3922.73</v>
      </c>
      <c r="E398" s="21">
        <v>3530.46</v>
      </c>
      <c r="F398" s="23">
        <v>0.01</v>
      </c>
      <c r="G398" s="18">
        <f t="shared" si="301"/>
        <v>39.2273</v>
      </c>
      <c r="H398" s="18"/>
      <c r="I398" s="18"/>
      <c r="J398" s="61">
        <f t="shared" si="331"/>
        <v>39.2273</v>
      </c>
      <c r="K398" s="61" t="str">
        <f t="shared" si="332"/>
        <v>0</v>
      </c>
      <c r="L398" s="23">
        <v>0.01</v>
      </c>
      <c r="M398" s="18">
        <f t="shared" si="302"/>
        <v>39.2273</v>
      </c>
      <c r="N398" s="18">
        <v>0.01</v>
      </c>
      <c r="O398" s="18"/>
      <c r="P398" s="61">
        <f t="shared" si="342"/>
        <v>39.217300000000002</v>
      </c>
      <c r="Q398" s="61" t="str">
        <f t="shared" si="343"/>
        <v>0</v>
      </c>
      <c r="R398" s="20">
        <v>0.24</v>
      </c>
      <c r="S398" s="20">
        <f t="shared" si="303"/>
        <v>941.45519999999999</v>
      </c>
      <c r="T398" s="24" t="e">
        <f t="shared" si="336"/>
        <v>#REF!</v>
      </c>
      <c r="U398" s="24"/>
      <c r="V398" s="61" t="e">
        <f t="shared" si="344"/>
        <v>#REF!</v>
      </c>
      <c r="W398" s="61" t="e">
        <f t="shared" si="345"/>
        <v>#REF!</v>
      </c>
      <c r="X398" s="54">
        <v>0.01</v>
      </c>
      <c r="Y398" s="20">
        <f t="shared" si="305"/>
        <v>39.2273</v>
      </c>
      <c r="Z398" s="20">
        <f>Y398*6</f>
        <v>235.3638</v>
      </c>
      <c r="AA398" s="20"/>
      <c r="AB398" s="61" t="str">
        <f t="shared" si="346"/>
        <v>0</v>
      </c>
      <c r="AC398" s="61">
        <f t="shared" si="347"/>
        <v>-196.13650000000001</v>
      </c>
      <c r="AD398" s="20">
        <v>0.28999999999999998</v>
      </c>
      <c r="AE398" s="20">
        <f t="shared" si="306"/>
        <v>1137.5916999999999</v>
      </c>
      <c r="AF398" s="24" t="e">
        <f t="shared" si="341"/>
        <v>#REF!</v>
      </c>
      <c r="AG398" s="24"/>
      <c r="AH398" s="61" t="e">
        <f t="shared" si="348"/>
        <v>#REF!</v>
      </c>
      <c r="AI398" s="61" t="e">
        <f t="shared" si="349"/>
        <v>#REF!</v>
      </c>
      <c r="AJ398" s="20">
        <v>0.02</v>
      </c>
      <c r="AK398" s="20">
        <f t="shared" si="308"/>
        <v>78.454599999999999</v>
      </c>
      <c r="AL398" s="24">
        <v>0</v>
      </c>
      <c r="AM398" s="20"/>
      <c r="AN398" s="61">
        <f t="shared" si="350"/>
        <v>78.454599999999999</v>
      </c>
      <c r="AO398" s="61" t="str">
        <f t="shared" si="351"/>
        <v>0</v>
      </c>
      <c r="AP398" s="20">
        <v>0.01</v>
      </c>
      <c r="AQ398" s="20">
        <f t="shared" si="309"/>
        <v>39.2273</v>
      </c>
      <c r="AR398" s="20"/>
      <c r="AS398" s="20"/>
      <c r="AT398" s="61">
        <f t="shared" si="352"/>
        <v>39.2273</v>
      </c>
      <c r="AU398" s="61" t="str">
        <f t="shared" si="353"/>
        <v>0</v>
      </c>
      <c r="AV398" s="20">
        <v>0.01</v>
      </c>
      <c r="AW398" s="20">
        <f t="shared" si="310"/>
        <v>39.2273</v>
      </c>
      <c r="AX398" s="24" t="e">
        <f>ROUND(AW398*$AX$427,5)</f>
        <v>#REF!</v>
      </c>
      <c r="AY398" s="24"/>
      <c r="AZ398" s="61" t="e">
        <f t="shared" si="312"/>
        <v>#REF!</v>
      </c>
      <c r="BA398" s="61" t="e">
        <f t="shared" si="313"/>
        <v>#REF!</v>
      </c>
      <c r="BB398" s="20">
        <v>0.16</v>
      </c>
      <c r="BC398" s="20">
        <f t="shared" si="314"/>
        <v>627.63679999999999</v>
      </c>
      <c r="BD398" s="20">
        <v>656.88</v>
      </c>
      <c r="BE398" s="20"/>
      <c r="BF398" s="61" t="str">
        <f t="shared" si="354"/>
        <v>0</v>
      </c>
      <c r="BG398" s="61">
        <f t="shared" si="355"/>
        <v>-29.243200000000002</v>
      </c>
      <c r="BH398" s="20">
        <v>0.32</v>
      </c>
      <c r="BI398" s="20">
        <f t="shared" si="315"/>
        <v>1129.7472</v>
      </c>
      <c r="BJ398" s="20">
        <v>1092</v>
      </c>
      <c r="BK398" s="20"/>
      <c r="BL398" s="61">
        <f t="shared" si="316"/>
        <v>37.747200000000021</v>
      </c>
      <c r="BM398" s="61" t="str">
        <f t="shared" si="317"/>
        <v>0</v>
      </c>
      <c r="BN398" s="20">
        <v>0.85</v>
      </c>
      <c r="BO398" s="20">
        <f t="shared" si="318"/>
        <v>3334.3204999999998</v>
      </c>
      <c r="BP398" s="20">
        <f t="shared" si="356"/>
        <v>8.5040000000000191</v>
      </c>
      <c r="BQ398" s="20">
        <f t="shared" si="357"/>
        <v>3342.8244999999997</v>
      </c>
      <c r="BR398" s="20"/>
      <c r="BS398" s="20">
        <f>BQ398+BR398</f>
        <v>3342.8244999999997</v>
      </c>
      <c r="BT398" s="61">
        <f t="shared" si="327"/>
        <v>1765.63</v>
      </c>
      <c r="BU398" s="61">
        <f t="shared" si="329"/>
        <v>1577.1944999999996</v>
      </c>
      <c r="BV398" s="61" t="str">
        <f t="shared" si="330"/>
        <v>0</v>
      </c>
      <c r="BW398" s="20"/>
      <c r="BX398" s="20"/>
      <c r="BY398" s="20"/>
      <c r="BZ398" s="20">
        <v>1765.63</v>
      </c>
      <c r="CA398" s="20"/>
      <c r="CB398" s="20"/>
      <c r="CC398" s="20"/>
      <c r="CD398" s="20"/>
      <c r="CE398" s="20"/>
      <c r="CF398" s="20"/>
      <c r="CG398" s="20">
        <v>0.65</v>
      </c>
      <c r="CH398" s="24">
        <f t="shared" si="319"/>
        <v>2294.799</v>
      </c>
      <c r="CI398" s="24">
        <v>2294.8000000000002</v>
      </c>
      <c r="CJ398" s="24">
        <f t="shared" si="323"/>
        <v>-1.0000000002037268E-3</v>
      </c>
      <c r="CK398" s="24">
        <f t="shared" si="324"/>
        <v>1.0000000002037268E-3</v>
      </c>
      <c r="CL398" s="61">
        <f t="shared" si="359"/>
        <v>-1.0000000002037268E-3</v>
      </c>
      <c r="CM398" s="20">
        <v>7.0000000000000007E-2</v>
      </c>
      <c r="CN398" s="24">
        <f t="shared" si="320"/>
        <v>247.13220000000004</v>
      </c>
      <c r="CO398" s="24">
        <v>247.13</v>
      </c>
      <c r="CP398" s="24">
        <f t="shared" si="325"/>
        <v>2.2000000000446107E-3</v>
      </c>
      <c r="CQ398" s="24">
        <f>IF(CN398-CO398&gt;0,CN398-CO398,"0")-CP398</f>
        <v>0</v>
      </c>
      <c r="CR398" s="24">
        <f t="shared" si="338"/>
        <v>2.65</v>
      </c>
      <c r="CS398" s="24">
        <v>3.88</v>
      </c>
      <c r="CT398" s="71">
        <f t="shared" si="339"/>
        <v>46.415094339622641</v>
      </c>
    </row>
    <row r="399" spans="1:100" x14ac:dyDescent="0.2">
      <c r="A399" s="35"/>
      <c r="B399" s="15"/>
      <c r="C399" s="16"/>
      <c r="D399" s="23">
        <f>SUM(D346:D398)</f>
        <v>422732.3000000001</v>
      </c>
      <c r="E399" s="23">
        <f>SUM(E346:E398)</f>
        <v>377983.36000000004</v>
      </c>
      <c r="F399" s="18"/>
      <c r="G399" s="23">
        <f>SUM(G346:G398)</f>
        <v>6946.7015999999994</v>
      </c>
      <c r="H399" s="23">
        <f>SUM(H346:H398)</f>
        <v>27887.430599999992</v>
      </c>
      <c r="I399" s="23"/>
      <c r="J399" s="23">
        <f>SUM(J346:J398)</f>
        <v>2298.7964999999999</v>
      </c>
      <c r="K399" s="23">
        <f>SUM(K346:K398)</f>
        <v>-23239.525500000003</v>
      </c>
      <c r="L399" s="18"/>
      <c r="M399" s="23">
        <f>SUM(M346:M398)</f>
        <v>6974.2167999999983</v>
      </c>
      <c r="N399" s="23"/>
      <c r="O399" s="23"/>
      <c r="P399" s="23">
        <f>SUM(P346:P398)</f>
        <v>6973.3667999999971</v>
      </c>
      <c r="Q399" s="23">
        <f>SUM(Q346:Q398)</f>
        <v>0</v>
      </c>
      <c r="R399" s="23"/>
      <c r="S399" s="23">
        <f>SUM(S346:S398)</f>
        <v>216201.7537</v>
      </c>
      <c r="T399" s="23" t="e">
        <f>SUM(T346:T398)</f>
        <v>#REF!</v>
      </c>
      <c r="U399" s="23"/>
      <c r="V399" s="23" t="e">
        <f>SUM(V346:V398)</f>
        <v>#REF!</v>
      </c>
      <c r="W399" s="23" t="e">
        <f>SUM(W346:W398)</f>
        <v>#REF!</v>
      </c>
      <c r="X399" s="22"/>
      <c r="Y399" s="23">
        <f>SUM(Y346:Y398)</f>
        <v>4201.6095999999998</v>
      </c>
      <c r="Z399" s="23">
        <f>SUM(Z346:Z398)</f>
        <v>4429.5378000000001</v>
      </c>
      <c r="AA399" s="23"/>
      <c r="AB399" s="23">
        <f>SUM(AB346:AB398)</f>
        <v>3463.3533000000002</v>
      </c>
      <c r="AC399" s="23">
        <f>SUM(AC346:AC398)</f>
        <v>-3691.2814999999996</v>
      </c>
      <c r="AD399" s="23"/>
      <c r="AE399" s="23">
        <f>SUM(AE346:AE398)</f>
        <v>131455.16099999999</v>
      </c>
      <c r="AF399" s="23" t="e">
        <f>SUM(AF346:AF398)</f>
        <v>#REF!</v>
      </c>
      <c r="AG399" s="23"/>
      <c r="AH399" s="23" t="e">
        <f>SUM(AH346:AH398)</f>
        <v>#REF!</v>
      </c>
      <c r="AI399" s="23" t="e">
        <f>SUM(AI346:AI398)</f>
        <v>#REF!</v>
      </c>
      <c r="AJ399" s="23"/>
      <c r="AK399" s="23">
        <f>SUM(AK346:AK398)</f>
        <v>16838.837899999999</v>
      </c>
      <c r="AL399" s="23">
        <f>SUM(AL346:AL398)</f>
        <v>0</v>
      </c>
      <c r="AM399" s="23"/>
      <c r="AN399" s="23">
        <f>SUM(AN346:AN398)</f>
        <v>16838.837899999999</v>
      </c>
      <c r="AO399" s="23">
        <f>SUM(AO346:AO398)</f>
        <v>0</v>
      </c>
      <c r="AP399" s="23"/>
      <c r="AQ399" s="23">
        <f>SUM(AQ346:AQ398)</f>
        <v>4465.7469999999994</v>
      </c>
      <c r="AR399" s="23">
        <f>SUM(AR346:AR398)</f>
        <v>0</v>
      </c>
      <c r="AS399" s="23"/>
      <c r="AT399" s="23">
        <f>SUM(AT346:AT398)</f>
        <v>4465.7469999999994</v>
      </c>
      <c r="AU399" s="23">
        <f>SUM(AU346:AU398)</f>
        <v>0</v>
      </c>
      <c r="AV399" s="23"/>
      <c r="AW399" s="23">
        <f>SUM(AW346:AW398)</f>
        <v>6997.6642999999995</v>
      </c>
      <c r="AX399" s="23" t="e">
        <f>SUM(AX346:AX398)</f>
        <v>#REF!</v>
      </c>
      <c r="AY399" s="23">
        <f t="shared" ref="AY399:BA399" si="360">SUM(AY346:AY398)</f>
        <v>0</v>
      </c>
      <c r="AZ399" s="23" t="e">
        <f t="shared" si="360"/>
        <v>#REF!</v>
      </c>
      <c r="BA399" s="23" t="e">
        <f t="shared" si="360"/>
        <v>#REF!</v>
      </c>
      <c r="BB399" s="23"/>
      <c r="BC399" s="23">
        <f>SUM(BC346:BC398)</f>
        <v>79014.142799999987</v>
      </c>
      <c r="BD399" s="23">
        <v>85045.320879999999</v>
      </c>
      <c r="BE399" s="23"/>
      <c r="BF399" s="23">
        <f>SUM(BF346:BF398)</f>
        <v>21511.348999999998</v>
      </c>
      <c r="BG399" s="23">
        <f>SUM(BG346:BG398)</f>
        <v>-27542.527080000003</v>
      </c>
      <c r="BH399" s="23"/>
      <c r="BI399" s="23">
        <f>SUM(BI346:BI398)</f>
        <v>75084.287299999996</v>
      </c>
      <c r="BJ399" s="23">
        <v>90628.718799999988</v>
      </c>
      <c r="BK399" s="20"/>
      <c r="BL399" s="23">
        <f>SUM(BL346:BL398)</f>
        <v>14339.073692036784</v>
      </c>
      <c r="BM399" s="23">
        <f>SUM(BM346:BM398)</f>
        <v>-29883.50519203678</v>
      </c>
      <c r="BN399" s="23"/>
      <c r="BO399" s="23">
        <f t="shared" ref="BO399:CF399" si="361">SUM(BO346:BO398)</f>
        <v>305043.56130000006</v>
      </c>
      <c r="BP399" s="23">
        <f t="shared" si="361"/>
        <v>-21575.609579999989</v>
      </c>
      <c r="BQ399" s="23">
        <f>SUM(BQ346:BQ398)</f>
        <v>283467.9517199999</v>
      </c>
      <c r="BR399" s="23">
        <f t="shared" si="361"/>
        <v>0</v>
      </c>
      <c r="BS399" s="23">
        <f t="shared" si="361"/>
        <v>283467.9517199999</v>
      </c>
      <c r="BT399" s="23">
        <f t="shared" si="361"/>
        <v>254760.95999999996</v>
      </c>
      <c r="BU399" s="23">
        <f t="shared" si="361"/>
        <v>189652.70409828331</v>
      </c>
      <c r="BV399" s="23">
        <f t="shared" si="361"/>
        <v>-160945.71237828321</v>
      </c>
      <c r="BW399" s="23">
        <f t="shared" si="361"/>
        <v>34752.779999999992</v>
      </c>
      <c r="BX399" s="23">
        <f t="shared" si="361"/>
        <v>0</v>
      </c>
      <c r="BY399" s="23">
        <f t="shared" si="361"/>
        <v>0</v>
      </c>
      <c r="BZ399" s="23">
        <f t="shared" si="361"/>
        <v>6010.9800000000005</v>
      </c>
      <c r="CA399" s="23">
        <f t="shared" si="361"/>
        <v>17215.259999999998</v>
      </c>
      <c r="CB399" s="23">
        <f t="shared" si="361"/>
        <v>58606.98</v>
      </c>
      <c r="CC399" s="23">
        <f t="shared" si="361"/>
        <v>49698.804000000004</v>
      </c>
      <c r="CD399" s="23">
        <f t="shared" si="361"/>
        <v>34049.435999999994</v>
      </c>
      <c r="CE399" s="23">
        <f t="shared" si="361"/>
        <v>0</v>
      </c>
      <c r="CF399" s="23">
        <f t="shared" si="361"/>
        <v>54426.719999999994</v>
      </c>
      <c r="CG399" s="23"/>
      <c r="CH399" s="23">
        <f>SUM(CH346:CH398)</f>
        <v>225274.04019999996</v>
      </c>
      <c r="CI399" s="23">
        <f>SUM(CI346:CI398)</f>
        <v>218641.17599999992</v>
      </c>
      <c r="CJ399" s="23">
        <f>SUM(CJ346:CJ398)</f>
        <v>6632.8641999999973</v>
      </c>
      <c r="CK399" s="23">
        <f>SUM(CK346:CK398)</f>
        <v>5.5600000003778405E-2</v>
      </c>
      <c r="CL399" s="36">
        <f>SUM(CL346:CL398)</f>
        <v>-5.5600000003323657E-2</v>
      </c>
      <c r="CM399" s="23"/>
      <c r="CN399" s="23">
        <f t="shared" ref="CN399:CQ399" si="362">SUM(CN346:CN398)</f>
        <v>26458.835200000012</v>
      </c>
      <c r="CO399" s="23">
        <f t="shared" si="362"/>
        <v>11815.669999999998</v>
      </c>
      <c r="CP399" s="23">
        <f t="shared" si="362"/>
        <v>14643.165199999999</v>
      </c>
      <c r="CQ399" s="23">
        <f t="shared" si="362"/>
        <v>0.50929999999971187</v>
      </c>
      <c r="CR399" s="72"/>
      <c r="CS399" s="72"/>
      <c r="CT399" s="77"/>
      <c r="CU399" s="4"/>
      <c r="CV399" s="4"/>
    </row>
    <row r="400" spans="1:100" ht="25.5" x14ac:dyDescent="0.2">
      <c r="A400" s="35">
        <v>1</v>
      </c>
      <c r="B400" s="15" t="s">
        <v>396</v>
      </c>
      <c r="C400" s="16">
        <v>10</v>
      </c>
      <c r="D400" s="21">
        <v>5264.33</v>
      </c>
      <c r="E400" s="21">
        <v>4754.6400000000003</v>
      </c>
      <c r="F400" s="18">
        <v>0.01</v>
      </c>
      <c r="G400" s="18">
        <f>F400*D400</f>
        <v>52.643300000000004</v>
      </c>
      <c r="H400" s="18"/>
      <c r="I400" s="18"/>
      <c r="J400" s="61">
        <f t="shared" si="331"/>
        <v>52.643300000000004</v>
      </c>
      <c r="K400" s="61" t="str">
        <f t="shared" si="332"/>
        <v>0</v>
      </c>
      <c r="L400" s="18">
        <v>0.01</v>
      </c>
      <c r="M400" s="18">
        <f>D400*L400</f>
        <v>52.643300000000004</v>
      </c>
      <c r="N400" s="18">
        <v>0.01</v>
      </c>
      <c r="O400" s="18"/>
      <c r="P400" s="61">
        <f t="shared" si="342"/>
        <v>52.633300000000006</v>
      </c>
      <c r="Q400" s="61" t="str">
        <f t="shared" si="343"/>
        <v>0</v>
      </c>
      <c r="R400" s="20">
        <v>0.42</v>
      </c>
      <c r="S400" s="20">
        <f>R400*D400</f>
        <v>2211.0185999999999</v>
      </c>
      <c r="T400" s="24" t="e">
        <f>ROUND(S400*$T$427,5)</f>
        <v>#REF!</v>
      </c>
      <c r="U400" s="24"/>
      <c r="V400" s="61" t="e">
        <f t="shared" si="344"/>
        <v>#REF!</v>
      </c>
      <c r="W400" s="61" t="e">
        <f t="shared" si="345"/>
        <v>#REF!</v>
      </c>
      <c r="X400" s="54"/>
      <c r="Y400" s="20"/>
      <c r="Z400" s="20"/>
      <c r="AA400" s="20"/>
      <c r="AB400" s="61" t="str">
        <f t="shared" ref="AB400:AB420" si="363">IF(Y400-Z400&gt;0,Y400-Z400,"0")</f>
        <v>0</v>
      </c>
      <c r="AC400" s="61" t="str">
        <f t="shared" ref="AC400:AC420" si="364">IF(Y400-Z400&lt;0,Y400-Z400,"0")</f>
        <v>0</v>
      </c>
      <c r="AD400" s="20">
        <v>0.26</v>
      </c>
      <c r="AE400" s="24">
        <f>AD400*D400</f>
        <v>1368.7257999999999</v>
      </c>
      <c r="AF400" s="24" t="e">
        <f>ROUND(AE400*$AF$427,5)</f>
        <v>#REF!</v>
      </c>
      <c r="AG400" s="24"/>
      <c r="AH400" s="61" t="e">
        <f t="shared" si="348"/>
        <v>#REF!</v>
      </c>
      <c r="AI400" s="61" t="e">
        <f t="shared" si="349"/>
        <v>#REF!</v>
      </c>
      <c r="AJ400" s="20"/>
      <c r="AK400" s="20"/>
      <c r="AL400" s="24" t="e">
        <f>ROUND(AK400*$AL$427,5)</f>
        <v>#REF!</v>
      </c>
      <c r="AM400" s="20"/>
      <c r="AN400" s="61" t="e">
        <f t="shared" si="350"/>
        <v>#REF!</v>
      </c>
      <c r="AO400" s="61" t="e">
        <f t="shared" si="351"/>
        <v>#REF!</v>
      </c>
      <c r="AP400" s="20">
        <v>0.01</v>
      </c>
      <c r="AQ400" s="20">
        <f>AP400*D400</f>
        <v>52.643300000000004</v>
      </c>
      <c r="AR400" s="20"/>
      <c r="AS400" s="20"/>
      <c r="AT400" s="61">
        <f t="shared" si="352"/>
        <v>52.643300000000004</v>
      </c>
      <c r="AU400" s="61" t="str">
        <f t="shared" si="353"/>
        <v>0</v>
      </c>
      <c r="AV400" s="24">
        <v>0.03</v>
      </c>
      <c r="AW400" s="24">
        <f>AV400*D400</f>
        <v>157.9299</v>
      </c>
      <c r="AX400" s="24" t="e">
        <f>ROUND(AW400*$AX$427,5)</f>
        <v>#REF!</v>
      </c>
      <c r="AY400" s="24"/>
      <c r="AZ400" s="61" t="e">
        <f>IF(AW400-AX400&gt;0,AW400-AX400,"0")</f>
        <v>#REF!</v>
      </c>
      <c r="BA400" s="61" t="e">
        <f>IF(AW400-AX400&lt;0,AW400-AX400,"0")</f>
        <v>#REF!</v>
      </c>
      <c r="BB400" s="20">
        <v>0.05</v>
      </c>
      <c r="BC400" s="24">
        <f>BB400*D400</f>
        <v>263.2165</v>
      </c>
      <c r="BD400" s="24">
        <v>868.56</v>
      </c>
      <c r="BE400" s="24"/>
      <c r="BF400" s="24" t="str">
        <f t="shared" si="354"/>
        <v>0</v>
      </c>
      <c r="BG400" s="24">
        <f t="shared" si="355"/>
        <v>-605.34349999999995</v>
      </c>
      <c r="BH400" s="20">
        <v>0.22</v>
      </c>
      <c r="BI400" s="20">
        <f>BH400*E400</f>
        <v>1046.0208</v>
      </c>
      <c r="BJ400" s="20">
        <v>1192.8</v>
      </c>
      <c r="BK400" s="20"/>
      <c r="BL400" s="61" t="str">
        <f t="shared" ref="BL400:BL401" si="365">IF(BI400-BJ400&gt;0,BI400-BJ400,"0")</f>
        <v>0</v>
      </c>
      <c r="BM400" s="61">
        <f t="shared" ref="BM400:BM401" si="366">IF(BI400-BJ400&lt;0,BI400-BJ400,"0")</f>
        <v>-146.77919999999995</v>
      </c>
      <c r="BN400" s="20">
        <v>0.85</v>
      </c>
      <c r="BO400" s="20">
        <f>BN400*D400</f>
        <v>4474.6804999999995</v>
      </c>
      <c r="BP400" s="20">
        <f t="shared" si="356"/>
        <v>-752.1226999999999</v>
      </c>
      <c r="BQ400" s="20">
        <f t="shared" si="357"/>
        <v>3722.5577999999996</v>
      </c>
      <c r="BR400" s="20"/>
      <c r="BS400" s="20">
        <f t="shared" si="358"/>
        <v>3722.5577999999996</v>
      </c>
      <c r="BT400" s="61">
        <f t="shared" si="327"/>
        <v>2249.998</v>
      </c>
      <c r="BU400" s="61">
        <f t="shared" ref="BU400:BU401" si="367">IF(BS400-BT400&gt;0,BS400-BT400,"0")</f>
        <v>1472.5597999999995</v>
      </c>
      <c r="BV400" s="61" t="str">
        <f t="shared" si="330"/>
        <v>0</v>
      </c>
      <c r="BW400" s="20"/>
      <c r="BX400" s="20"/>
      <c r="BY400" s="20"/>
      <c r="BZ400" s="20">
        <v>122.05</v>
      </c>
      <c r="CA400" s="20"/>
      <c r="CB400" s="20"/>
      <c r="CC400" s="20"/>
      <c r="CD400" s="20"/>
      <c r="CE400" s="20"/>
      <c r="CF400" s="20">
        <f>1773.29*1.2</f>
        <v>2127.9479999999999</v>
      </c>
      <c r="CG400" s="20">
        <v>0.56000000000000005</v>
      </c>
      <c r="CH400" s="24">
        <f>CG400*E400</f>
        <v>2662.5984000000003</v>
      </c>
      <c r="CI400" s="24">
        <v>2662.6</v>
      </c>
      <c r="CJ400" s="24">
        <f t="shared" si="323"/>
        <v>-1.5999999995983671E-3</v>
      </c>
      <c r="CK400" s="24">
        <f t="shared" si="324"/>
        <v>1.5999999995983671E-3</v>
      </c>
      <c r="CL400" s="61">
        <f t="shared" si="359"/>
        <v>-1.5999999995983671E-3</v>
      </c>
      <c r="CM400" s="20">
        <v>7.0000000000000007E-2</v>
      </c>
      <c r="CN400" s="24">
        <f>CM400*E400</f>
        <v>332.82480000000004</v>
      </c>
      <c r="CO400" s="24">
        <v>0</v>
      </c>
      <c r="CP400" s="24">
        <f>CN400-CO400</f>
        <v>332.82480000000004</v>
      </c>
      <c r="CQ400" s="61">
        <f>IF(CN400-CO400&gt;0,CN400-CO400,"0")-CP400</f>
        <v>0</v>
      </c>
      <c r="CR400" s="24">
        <f>F400+L400+R400+X400+AD400+AJ400+AP400+AV400+BB400+BH400+BN400+CG400+CM400</f>
        <v>2.4899999999999998</v>
      </c>
      <c r="CS400" s="24">
        <v>3.71</v>
      </c>
      <c r="CT400" s="71">
        <f>CS400/CR400*100-100</f>
        <v>48.99598393574297</v>
      </c>
    </row>
    <row r="401" spans="1:100" x14ac:dyDescent="0.2">
      <c r="A401" s="35">
        <v>2</v>
      </c>
      <c r="B401" s="15" t="s">
        <v>397</v>
      </c>
      <c r="C401" s="16">
        <v>10</v>
      </c>
      <c r="D401" s="21">
        <v>6626.98</v>
      </c>
      <c r="E401" s="21">
        <v>6082.26</v>
      </c>
      <c r="F401" s="22">
        <v>0.01</v>
      </c>
      <c r="G401" s="18">
        <f>F401*D401</f>
        <v>66.269800000000004</v>
      </c>
      <c r="H401" s="18">
        <f>G401*6</f>
        <v>397.61880000000002</v>
      </c>
      <c r="I401" s="18"/>
      <c r="J401" s="61" t="str">
        <f t="shared" si="331"/>
        <v>0</v>
      </c>
      <c r="K401" s="61">
        <f t="shared" si="332"/>
        <v>-331.34900000000005</v>
      </c>
      <c r="L401" s="22">
        <v>0.01</v>
      </c>
      <c r="M401" s="18">
        <f>D401*L401</f>
        <v>66.269800000000004</v>
      </c>
      <c r="N401" s="18">
        <v>0.05</v>
      </c>
      <c r="O401" s="18"/>
      <c r="P401" s="61">
        <f t="shared" si="342"/>
        <v>66.219800000000006</v>
      </c>
      <c r="Q401" s="61" t="str">
        <f t="shared" si="343"/>
        <v>0</v>
      </c>
      <c r="R401" s="20">
        <v>0.38</v>
      </c>
      <c r="S401" s="20">
        <f>R401*D401</f>
        <v>2518.2523999999999</v>
      </c>
      <c r="T401" s="24" t="e">
        <f>ROUND(S401*$T$427,5)</f>
        <v>#REF!</v>
      </c>
      <c r="U401" s="24"/>
      <c r="V401" s="61" t="e">
        <f t="shared" si="344"/>
        <v>#REF!</v>
      </c>
      <c r="W401" s="61" t="e">
        <f t="shared" si="345"/>
        <v>#REF!</v>
      </c>
      <c r="X401" s="54">
        <v>0.01</v>
      </c>
      <c r="Y401" s="20">
        <f>X401*D401</f>
        <v>66.269800000000004</v>
      </c>
      <c r="Z401" s="20">
        <f>Y401*6</f>
        <v>397.61880000000002</v>
      </c>
      <c r="AA401" s="20"/>
      <c r="AB401" s="61" t="str">
        <f t="shared" si="363"/>
        <v>0</v>
      </c>
      <c r="AC401" s="61">
        <f t="shared" si="364"/>
        <v>-331.34900000000005</v>
      </c>
      <c r="AD401" s="20">
        <v>0.22</v>
      </c>
      <c r="AE401" s="20">
        <f>AD401*D401</f>
        <v>1457.9356</v>
      </c>
      <c r="AF401" s="24" t="e">
        <f>ROUND(AE401*$AF$427,5)</f>
        <v>#REF!</v>
      </c>
      <c r="AG401" s="24"/>
      <c r="AH401" s="61" t="e">
        <f t="shared" si="348"/>
        <v>#REF!</v>
      </c>
      <c r="AI401" s="61" t="e">
        <f t="shared" si="349"/>
        <v>#REF!</v>
      </c>
      <c r="AJ401" s="20">
        <v>0.04</v>
      </c>
      <c r="AK401" s="20">
        <f>AJ401*D401</f>
        <v>265.07920000000001</v>
      </c>
      <c r="AL401" s="24">
        <v>0</v>
      </c>
      <c r="AM401" s="20"/>
      <c r="AN401" s="61">
        <f t="shared" si="350"/>
        <v>265.07920000000001</v>
      </c>
      <c r="AO401" s="61" t="str">
        <f t="shared" si="351"/>
        <v>0</v>
      </c>
      <c r="AP401" s="20">
        <v>0.01</v>
      </c>
      <c r="AQ401" s="20">
        <f>AP401*D401</f>
        <v>66.269800000000004</v>
      </c>
      <c r="AR401" s="20"/>
      <c r="AS401" s="20"/>
      <c r="AT401" s="61">
        <f t="shared" si="352"/>
        <v>66.269800000000004</v>
      </c>
      <c r="AU401" s="61" t="str">
        <f t="shared" si="353"/>
        <v>0</v>
      </c>
      <c r="AV401" s="20">
        <v>0.04</v>
      </c>
      <c r="AW401" s="20">
        <f>AV401*D401</f>
        <v>265.07920000000001</v>
      </c>
      <c r="AX401" s="24" t="e">
        <f>ROUND(AW401*$AX$427,5)</f>
        <v>#REF!</v>
      </c>
      <c r="AY401" s="24"/>
      <c r="AZ401" s="61" t="e">
        <f>IF(AW401-AX401&gt;0,AW401-AX401,"0")</f>
        <v>#REF!</v>
      </c>
      <c r="BA401" s="61" t="e">
        <f>IF(AW401-AX401&lt;0,AW401-AX401,"0")</f>
        <v>#REF!</v>
      </c>
      <c r="BB401" s="20">
        <v>0.2</v>
      </c>
      <c r="BC401" s="20">
        <f>BB401*D401</f>
        <v>1325.396</v>
      </c>
      <c r="BD401" s="24">
        <v>1680</v>
      </c>
      <c r="BE401" s="24"/>
      <c r="BF401" s="61" t="str">
        <f t="shared" si="354"/>
        <v>0</v>
      </c>
      <c r="BG401" s="61">
        <f t="shared" si="355"/>
        <v>-354.60400000000004</v>
      </c>
      <c r="BH401" s="20">
        <v>0.17</v>
      </c>
      <c r="BI401" s="20">
        <f>BH401*E401</f>
        <v>1033.9842000000001</v>
      </c>
      <c r="BJ401" s="20">
        <v>1008</v>
      </c>
      <c r="BK401" s="20"/>
      <c r="BL401" s="61">
        <f t="shared" si="365"/>
        <v>25.984200000000101</v>
      </c>
      <c r="BM401" s="61" t="str">
        <f t="shared" si="366"/>
        <v>0</v>
      </c>
      <c r="BN401" s="20">
        <v>0.95</v>
      </c>
      <c r="BO401" s="20">
        <f>BN401*D401</f>
        <v>6295.6309999999994</v>
      </c>
      <c r="BP401" s="20">
        <f t="shared" si="356"/>
        <v>-328.61979999999994</v>
      </c>
      <c r="BQ401" s="20">
        <f t="shared" si="357"/>
        <v>5967.011199999999</v>
      </c>
      <c r="BR401" s="20"/>
      <c r="BS401" s="20">
        <f t="shared" si="358"/>
        <v>5967.011199999999</v>
      </c>
      <c r="BT401" s="61">
        <f t="shared" si="327"/>
        <v>11080.322</v>
      </c>
      <c r="BU401" s="61" t="str">
        <f t="shared" si="367"/>
        <v>0</v>
      </c>
      <c r="BV401" s="61">
        <f t="shared" si="330"/>
        <v>-5113.3108000000011</v>
      </c>
      <c r="BW401" s="20"/>
      <c r="BX401" s="20"/>
      <c r="BY401" s="20"/>
      <c r="BZ401" s="20">
        <v>13.78</v>
      </c>
      <c r="CA401" s="20">
        <v>3562.27</v>
      </c>
      <c r="CB401" s="20"/>
      <c r="CC401" s="20"/>
      <c r="CD401" s="20"/>
      <c r="CE401" s="20"/>
      <c r="CF401" s="20">
        <f>6253.56*1.2</f>
        <v>7504.2719999999999</v>
      </c>
      <c r="CG401" s="20">
        <v>0.56000000000000005</v>
      </c>
      <c r="CH401" s="24">
        <f>CG401*E401</f>
        <v>3406.0656000000004</v>
      </c>
      <c r="CI401" s="20">
        <f>2542.08*1.2</f>
        <v>3050.4959999999996</v>
      </c>
      <c r="CJ401" s="24">
        <f t="shared" si="323"/>
        <v>355.56960000000072</v>
      </c>
      <c r="CK401" s="24">
        <f t="shared" si="324"/>
        <v>0</v>
      </c>
      <c r="CL401" s="61" t="str">
        <f t="shared" si="359"/>
        <v>0</v>
      </c>
      <c r="CM401" s="20">
        <v>7.0000000000000007E-2</v>
      </c>
      <c r="CN401" s="24">
        <f>CM401*E401</f>
        <v>425.75820000000004</v>
      </c>
      <c r="CO401" s="20">
        <v>0</v>
      </c>
      <c r="CP401" s="24">
        <f t="shared" ref="CP401:CP418" si="368">CN401-CO401</f>
        <v>425.75820000000004</v>
      </c>
      <c r="CQ401" s="61">
        <f t="shared" ref="CQ401:CQ418" si="369">IF(CN401-CO401&gt;0,CN401-CO401,"0")-CP401</f>
        <v>0</v>
      </c>
      <c r="CR401" s="24">
        <f>F401+L401+R401+X401+AD401+AJ401+AP401+AV401+BB401+BH401+BN401+CG401+CM401</f>
        <v>2.67</v>
      </c>
      <c r="CS401" s="24">
        <v>3.86</v>
      </c>
      <c r="CT401" s="71">
        <f>CS401/CR401*100-100</f>
        <v>44.569288389513105</v>
      </c>
    </row>
    <row r="402" spans="1:100" x14ac:dyDescent="0.2">
      <c r="A402" s="35"/>
      <c r="B402" s="15"/>
      <c r="C402" s="16"/>
      <c r="D402" s="22">
        <f t="shared" ref="D402" si="370">SUM(D400:D401)</f>
        <v>11891.31</v>
      </c>
      <c r="E402" s="22">
        <f>SUM(E400:E401)</f>
        <v>10836.900000000001</v>
      </c>
      <c r="F402" s="18"/>
      <c r="G402" s="23">
        <f>SUM(G400:G401)</f>
        <v>118.91310000000001</v>
      </c>
      <c r="H402" s="23">
        <f t="shared" ref="H402:CF402" si="371">SUM(H400:H401)</f>
        <v>397.61880000000002</v>
      </c>
      <c r="I402" s="23"/>
      <c r="J402" s="23">
        <f t="shared" si="371"/>
        <v>52.643300000000004</v>
      </c>
      <c r="K402" s="23">
        <f t="shared" si="371"/>
        <v>-331.34900000000005</v>
      </c>
      <c r="L402" s="18"/>
      <c r="M402" s="23">
        <f>SUM(M400:M401)</f>
        <v>118.91310000000001</v>
      </c>
      <c r="N402" s="23">
        <v>0.01</v>
      </c>
      <c r="O402" s="23"/>
      <c r="P402" s="23">
        <f t="shared" si="371"/>
        <v>118.85310000000001</v>
      </c>
      <c r="Q402" s="22">
        <f t="shared" si="371"/>
        <v>0</v>
      </c>
      <c r="R402" s="22"/>
      <c r="S402" s="23">
        <f t="shared" si="371"/>
        <v>4729.2709999999997</v>
      </c>
      <c r="T402" s="23" t="e">
        <f t="shared" si="371"/>
        <v>#REF!</v>
      </c>
      <c r="U402" s="23"/>
      <c r="V402" s="22" t="e">
        <f t="shared" si="371"/>
        <v>#REF!</v>
      </c>
      <c r="W402" s="22" t="e">
        <f t="shared" si="371"/>
        <v>#REF!</v>
      </c>
      <c r="X402" s="54"/>
      <c r="Y402" s="22">
        <f t="shared" si="371"/>
        <v>66.269800000000004</v>
      </c>
      <c r="Z402" s="22">
        <f t="shared" si="371"/>
        <v>397.61880000000002</v>
      </c>
      <c r="AA402" s="22"/>
      <c r="AB402" s="22">
        <f t="shared" si="371"/>
        <v>0</v>
      </c>
      <c r="AC402" s="23">
        <f t="shared" si="371"/>
        <v>-331.34900000000005</v>
      </c>
      <c r="AD402" s="22"/>
      <c r="AE402" s="23">
        <f t="shared" si="371"/>
        <v>2826.6614</v>
      </c>
      <c r="AF402" s="23" t="e">
        <f t="shared" si="371"/>
        <v>#REF!</v>
      </c>
      <c r="AG402" s="23"/>
      <c r="AH402" s="23" t="e">
        <f t="shared" si="371"/>
        <v>#REF!</v>
      </c>
      <c r="AI402" s="22" t="e">
        <f t="shared" si="371"/>
        <v>#REF!</v>
      </c>
      <c r="AJ402" s="22"/>
      <c r="AK402" s="22">
        <f t="shared" si="371"/>
        <v>265.07920000000001</v>
      </c>
      <c r="AL402" s="22" t="e">
        <f t="shared" si="371"/>
        <v>#REF!</v>
      </c>
      <c r="AM402" s="22"/>
      <c r="AN402" s="22" t="e">
        <f t="shared" si="371"/>
        <v>#REF!</v>
      </c>
      <c r="AO402" s="22" t="e">
        <f t="shared" si="371"/>
        <v>#REF!</v>
      </c>
      <c r="AP402" s="22"/>
      <c r="AQ402" s="22">
        <f t="shared" si="371"/>
        <v>118.91310000000001</v>
      </c>
      <c r="AR402" s="22">
        <f t="shared" si="371"/>
        <v>0</v>
      </c>
      <c r="AS402" s="22"/>
      <c r="AT402" s="22">
        <f t="shared" si="371"/>
        <v>118.91310000000001</v>
      </c>
      <c r="AU402" s="22">
        <f t="shared" si="371"/>
        <v>0</v>
      </c>
      <c r="AV402" s="22"/>
      <c r="AW402" s="23">
        <f>SUM(AW400:AW401)</f>
        <v>423.00909999999999</v>
      </c>
      <c r="AX402" s="23" t="e">
        <f>SUM(AX400:AX401)</f>
        <v>#REF!</v>
      </c>
      <c r="AY402" s="23">
        <f t="shared" ref="AY402:BA402" si="372">SUM(AY400:AY401)</f>
        <v>0</v>
      </c>
      <c r="AZ402" s="23" t="e">
        <f t="shared" si="372"/>
        <v>#REF!</v>
      </c>
      <c r="BA402" s="23" t="e">
        <f t="shared" si="372"/>
        <v>#REF!</v>
      </c>
      <c r="BB402" s="22"/>
      <c r="BC402" s="23">
        <f t="shared" si="371"/>
        <v>1588.6125</v>
      </c>
      <c r="BD402" s="23">
        <v>2548.56</v>
      </c>
      <c r="BE402" s="23"/>
      <c r="BF402" s="23">
        <f t="shared" si="371"/>
        <v>0</v>
      </c>
      <c r="BG402" s="23">
        <f t="shared" si="371"/>
        <v>-959.94749999999999</v>
      </c>
      <c r="BH402" s="23"/>
      <c r="BI402" s="23">
        <f t="shared" si="371"/>
        <v>2080.0050000000001</v>
      </c>
      <c r="BJ402" s="23">
        <v>2200.8000000000002</v>
      </c>
      <c r="BK402" s="20"/>
      <c r="BL402" s="23">
        <f t="shared" si="371"/>
        <v>25.984200000000101</v>
      </c>
      <c r="BM402" s="23">
        <f t="shared" si="371"/>
        <v>-146.77919999999995</v>
      </c>
      <c r="BN402" s="22"/>
      <c r="BO402" s="23">
        <f t="shared" si="371"/>
        <v>10770.3115</v>
      </c>
      <c r="BP402" s="23">
        <f t="shared" si="371"/>
        <v>-1080.7424999999998</v>
      </c>
      <c r="BQ402" s="23">
        <f t="shared" si="371"/>
        <v>9689.5689999999995</v>
      </c>
      <c r="BR402" s="23">
        <f t="shared" si="371"/>
        <v>0</v>
      </c>
      <c r="BS402" s="23">
        <f t="shared" si="371"/>
        <v>9689.5689999999995</v>
      </c>
      <c r="BT402" s="23">
        <f t="shared" si="371"/>
        <v>13330.32</v>
      </c>
      <c r="BU402" s="23">
        <f t="shared" si="371"/>
        <v>1472.5597999999995</v>
      </c>
      <c r="BV402" s="22">
        <f t="shared" si="371"/>
        <v>-5113.3108000000011</v>
      </c>
      <c r="BW402" s="36">
        <f t="shared" si="371"/>
        <v>0</v>
      </c>
      <c r="BX402" s="22">
        <f t="shared" si="371"/>
        <v>0</v>
      </c>
      <c r="BY402" s="22">
        <f t="shared" si="371"/>
        <v>0</v>
      </c>
      <c r="BZ402" s="22">
        <f t="shared" si="371"/>
        <v>135.82999999999998</v>
      </c>
      <c r="CA402" s="22">
        <f t="shared" si="371"/>
        <v>3562.27</v>
      </c>
      <c r="CB402" s="36">
        <f t="shared" si="371"/>
        <v>0</v>
      </c>
      <c r="CC402" s="22">
        <f t="shared" si="371"/>
        <v>0</v>
      </c>
      <c r="CD402" s="22">
        <f t="shared" si="371"/>
        <v>0</v>
      </c>
      <c r="CE402" s="22">
        <f t="shared" si="371"/>
        <v>0</v>
      </c>
      <c r="CF402" s="23">
        <f t="shared" si="371"/>
        <v>9632.2199999999993</v>
      </c>
      <c r="CG402" s="22"/>
      <c r="CH402" s="23">
        <f t="shared" ref="CH402:CQ402" si="373">SUM(CH400:CH401)</f>
        <v>6068.6640000000007</v>
      </c>
      <c r="CI402" s="23">
        <f t="shared" si="373"/>
        <v>5713.0959999999995</v>
      </c>
      <c r="CJ402" s="23">
        <f t="shared" si="373"/>
        <v>355.56800000000112</v>
      </c>
      <c r="CK402" s="23">
        <f t="shared" si="373"/>
        <v>1.5999999995983671E-3</v>
      </c>
      <c r="CL402" s="23">
        <f t="shared" si="373"/>
        <v>-1.5999999995983671E-3</v>
      </c>
      <c r="CM402" s="23"/>
      <c r="CN402" s="23">
        <f t="shared" si="373"/>
        <v>758.58300000000008</v>
      </c>
      <c r="CO402" s="23">
        <f t="shared" si="373"/>
        <v>0</v>
      </c>
      <c r="CP402" s="23">
        <f t="shared" si="373"/>
        <v>758.58300000000008</v>
      </c>
      <c r="CQ402" s="23">
        <f t="shared" si="373"/>
        <v>0</v>
      </c>
      <c r="CR402" s="72"/>
      <c r="CS402" s="72"/>
      <c r="CT402" s="77"/>
      <c r="CU402" s="4"/>
      <c r="CV402" s="4"/>
    </row>
    <row r="403" spans="1:100" ht="25.5" x14ac:dyDescent="0.2">
      <c r="A403" s="35">
        <v>1</v>
      </c>
      <c r="B403" s="15" t="s">
        <v>398</v>
      </c>
      <c r="C403" s="16">
        <v>14</v>
      </c>
      <c r="D403" s="21">
        <v>4572.8500000000004</v>
      </c>
      <c r="E403" s="21">
        <v>4471.8500000000004</v>
      </c>
      <c r="F403" s="18">
        <v>0.01</v>
      </c>
      <c r="G403" s="18">
        <f t="shared" ref="G403:G409" si="374">F403*D403</f>
        <v>45.728500000000004</v>
      </c>
      <c r="H403" s="18"/>
      <c r="I403" s="18"/>
      <c r="J403" s="61">
        <f t="shared" si="331"/>
        <v>45.728500000000004</v>
      </c>
      <c r="K403" s="61" t="str">
        <f t="shared" si="332"/>
        <v>0</v>
      </c>
      <c r="L403" s="18">
        <v>0.01</v>
      </c>
      <c r="M403" s="18">
        <f t="shared" ref="M403:M409" si="375">D403*L403</f>
        <v>45.728500000000004</v>
      </c>
      <c r="N403" s="18">
        <v>0.01</v>
      </c>
      <c r="O403" s="18"/>
      <c r="P403" s="61">
        <f t="shared" si="342"/>
        <v>45.718500000000006</v>
      </c>
      <c r="Q403" s="61" t="str">
        <f t="shared" si="343"/>
        <v>0</v>
      </c>
      <c r="R403" s="20">
        <v>0.05</v>
      </c>
      <c r="S403" s="20">
        <f t="shared" ref="S403:S409" si="376">R403*D403</f>
        <v>228.64250000000004</v>
      </c>
      <c r="T403" s="24" t="e">
        <f t="shared" ref="T403:T409" si="377">ROUND(S403*$T$427,5)</f>
        <v>#REF!</v>
      </c>
      <c r="U403" s="24"/>
      <c r="V403" s="61" t="e">
        <f t="shared" si="344"/>
        <v>#REF!</v>
      </c>
      <c r="W403" s="61" t="e">
        <f t="shared" si="345"/>
        <v>#REF!</v>
      </c>
      <c r="X403" s="54">
        <v>0.01</v>
      </c>
      <c r="Y403" s="20">
        <f t="shared" ref="Y403:Y409" si="378">X403*D403</f>
        <v>45.728500000000004</v>
      </c>
      <c r="Z403" s="20"/>
      <c r="AA403" s="20"/>
      <c r="AB403" s="61">
        <f t="shared" si="363"/>
        <v>45.728500000000004</v>
      </c>
      <c r="AC403" s="61" t="str">
        <f t="shared" si="364"/>
        <v>0</v>
      </c>
      <c r="AD403" s="20">
        <v>0.23</v>
      </c>
      <c r="AE403" s="20">
        <f t="shared" ref="AE403:AE409" si="379">AD403*D403</f>
        <v>1051.7555000000002</v>
      </c>
      <c r="AF403" s="24" t="e">
        <f t="shared" ref="AF403:AF409" si="380">ROUND(AE403*$AF$427,5)</f>
        <v>#REF!</v>
      </c>
      <c r="AG403" s="24"/>
      <c r="AH403" s="61" t="e">
        <f t="shared" si="348"/>
        <v>#REF!</v>
      </c>
      <c r="AI403" s="61" t="e">
        <f t="shared" si="349"/>
        <v>#REF!</v>
      </c>
      <c r="AJ403" s="20">
        <v>0.01</v>
      </c>
      <c r="AK403" s="20">
        <f t="shared" ref="AK403:AK409" si="381">AJ403*D403</f>
        <v>45.728500000000004</v>
      </c>
      <c r="AL403" s="24">
        <v>0</v>
      </c>
      <c r="AM403" s="20"/>
      <c r="AN403" s="61">
        <f t="shared" si="350"/>
        <v>45.728500000000004</v>
      </c>
      <c r="AO403" s="61" t="str">
        <f t="shared" si="351"/>
        <v>0</v>
      </c>
      <c r="AP403" s="20">
        <v>0.01</v>
      </c>
      <c r="AQ403" s="20">
        <f t="shared" ref="AQ403:AQ409" si="382">AP403*D403</f>
        <v>45.728500000000004</v>
      </c>
      <c r="AR403" s="20"/>
      <c r="AS403" s="20"/>
      <c r="AT403" s="61">
        <f t="shared" si="352"/>
        <v>45.728500000000004</v>
      </c>
      <c r="AU403" s="61" t="str">
        <f t="shared" si="353"/>
        <v>0</v>
      </c>
      <c r="AV403" s="20">
        <v>0.1</v>
      </c>
      <c r="AW403" s="20">
        <f t="shared" ref="AW403:AW409" si="383">AV403*D403</f>
        <v>457.28500000000008</v>
      </c>
      <c r="AX403" s="24" t="e">
        <f>ROUND(AW403*$AX$427,5)</f>
        <v>#REF!</v>
      </c>
      <c r="AY403" s="24"/>
      <c r="AZ403" s="61" t="e">
        <f t="shared" ref="AZ403:AZ409" si="384">IF(AW403-AX403&gt;0,AW403-AX403,"0")</f>
        <v>#REF!</v>
      </c>
      <c r="BA403" s="61" t="e">
        <f t="shared" ref="BA403:BA409" si="385">IF(AW403-AX403&lt;0,AW403-AX403,"0")</f>
        <v>#REF!</v>
      </c>
      <c r="BB403" s="20">
        <v>0.44</v>
      </c>
      <c r="BC403" s="20">
        <f t="shared" ref="BC403:BC409" si="386">BB403*D403</f>
        <v>2012.0540000000001</v>
      </c>
      <c r="BD403" s="20">
        <v>3536.4</v>
      </c>
      <c r="BE403" s="20"/>
      <c r="BF403" s="61" t="str">
        <f t="shared" si="354"/>
        <v>0</v>
      </c>
      <c r="BG403" s="61">
        <f t="shared" si="355"/>
        <v>-1524.346</v>
      </c>
      <c r="BH403" s="20">
        <v>0.28000000000000003</v>
      </c>
      <c r="BI403" s="20">
        <f t="shared" ref="BI403:BI409" si="387">BH403*E403</f>
        <v>1252.1180000000002</v>
      </c>
      <c r="BJ403" s="20">
        <v>1669.9199999999998</v>
      </c>
      <c r="BK403" s="20"/>
      <c r="BL403" s="61" t="str">
        <f t="shared" ref="BL403:BL409" si="388">IF(BI403-BJ403&gt;0,BI403-BJ403,"0")</f>
        <v>0</v>
      </c>
      <c r="BM403" s="61">
        <f t="shared" ref="BM403:BM409" si="389">IF(BI403-BJ403&lt;0,BI403-BJ403,"0")</f>
        <v>-417.80199999999968</v>
      </c>
      <c r="BN403" s="20">
        <v>0.7</v>
      </c>
      <c r="BO403" s="20">
        <f t="shared" ref="BO403:BO409" si="390">BN403*D403</f>
        <v>3200.9949999999999</v>
      </c>
      <c r="BP403" s="20">
        <f t="shared" si="356"/>
        <v>-1942.1479999999997</v>
      </c>
      <c r="BQ403" s="20">
        <f t="shared" si="357"/>
        <v>1258.8470000000002</v>
      </c>
      <c r="BR403" s="20"/>
      <c r="BS403" s="20">
        <f t="shared" si="358"/>
        <v>1258.8470000000002</v>
      </c>
      <c r="BT403" s="61">
        <f t="shared" ref="BT403:BT409" si="391">SUM(BW403:CF403)</f>
        <v>0</v>
      </c>
      <c r="BU403" s="61">
        <f t="shared" ref="BU403:BU409" si="392">IF(BS403-BT403&gt;0,BS403-BT403,"0")</f>
        <v>1258.8470000000002</v>
      </c>
      <c r="BV403" s="61" t="str">
        <f t="shared" si="330"/>
        <v>0</v>
      </c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>
        <v>0.61</v>
      </c>
      <c r="CH403" s="24">
        <f t="shared" ref="CH403:CH409" si="393">CG403*E403</f>
        <v>2727.8285000000001</v>
      </c>
      <c r="CI403" s="20">
        <v>2727.83</v>
      </c>
      <c r="CJ403" s="24">
        <f t="shared" si="323"/>
        <v>-1.4999999998508429E-3</v>
      </c>
      <c r="CK403" s="24">
        <f t="shared" si="324"/>
        <v>1.4999999998508429E-3</v>
      </c>
      <c r="CL403" s="61">
        <f t="shared" si="359"/>
        <v>-1.4999999998508429E-3</v>
      </c>
      <c r="CM403" s="20">
        <v>7.0000000000000007E-2</v>
      </c>
      <c r="CN403" s="24">
        <f t="shared" ref="CN403:CN409" si="394">CM403*E403</f>
        <v>313.02950000000004</v>
      </c>
      <c r="CO403" s="20">
        <v>313.02999999999997</v>
      </c>
      <c r="CP403" s="24">
        <f t="shared" si="368"/>
        <v>-4.9999999993133315E-4</v>
      </c>
      <c r="CQ403" s="61">
        <f t="shared" si="369"/>
        <v>4.9999999993133315E-4</v>
      </c>
      <c r="CR403" s="24">
        <f t="shared" ref="CR403:CR409" si="395">F403+L403+R403+X403+AD403+AJ403+AP403+AV403+BB403+BH403+BN403+CG403+CM403</f>
        <v>2.5299999999999998</v>
      </c>
      <c r="CS403" s="24">
        <v>3.67</v>
      </c>
      <c r="CT403" s="71">
        <f t="shared" ref="CT403:CT409" si="396">CS403/CR403*100-100</f>
        <v>45.059288537549406</v>
      </c>
    </row>
    <row r="404" spans="1:100" ht="25.5" x14ac:dyDescent="0.2">
      <c r="A404" s="35">
        <v>2</v>
      </c>
      <c r="B404" s="15" t="s">
        <v>399</v>
      </c>
      <c r="C404" s="16">
        <v>14</v>
      </c>
      <c r="D404" s="21">
        <v>4570.63</v>
      </c>
      <c r="E404" s="21">
        <v>4450.33</v>
      </c>
      <c r="F404" s="18">
        <v>0.04</v>
      </c>
      <c r="G404" s="18">
        <f t="shared" si="374"/>
        <v>182.8252</v>
      </c>
      <c r="H404" s="18"/>
      <c r="I404" s="18"/>
      <c r="J404" s="61">
        <f t="shared" si="331"/>
        <v>182.8252</v>
      </c>
      <c r="K404" s="61" t="str">
        <f t="shared" si="332"/>
        <v>0</v>
      </c>
      <c r="L404" s="18">
        <v>0.05</v>
      </c>
      <c r="M404" s="18">
        <f t="shared" si="375"/>
        <v>228.53150000000002</v>
      </c>
      <c r="N404" s="18">
        <v>0.01</v>
      </c>
      <c r="O404" s="18"/>
      <c r="P404" s="61">
        <f t="shared" si="342"/>
        <v>228.52150000000003</v>
      </c>
      <c r="Q404" s="61" t="str">
        <f t="shared" si="343"/>
        <v>0</v>
      </c>
      <c r="R404" s="20">
        <v>7.0000000000000007E-2</v>
      </c>
      <c r="S404" s="20">
        <f t="shared" si="376"/>
        <v>319.94410000000005</v>
      </c>
      <c r="T404" s="24" t="e">
        <f t="shared" si="377"/>
        <v>#REF!</v>
      </c>
      <c r="U404" s="24"/>
      <c r="V404" s="61" t="e">
        <f t="shared" si="344"/>
        <v>#REF!</v>
      </c>
      <c r="W404" s="61" t="e">
        <f t="shared" si="345"/>
        <v>#REF!</v>
      </c>
      <c r="X404" s="54">
        <v>0.01</v>
      </c>
      <c r="Y404" s="20">
        <f t="shared" si="378"/>
        <v>45.706299999999999</v>
      </c>
      <c r="Z404" s="20"/>
      <c r="AA404" s="20"/>
      <c r="AB404" s="61">
        <f t="shared" si="363"/>
        <v>45.706299999999999</v>
      </c>
      <c r="AC404" s="61" t="str">
        <f t="shared" si="364"/>
        <v>0</v>
      </c>
      <c r="AD404" s="20">
        <v>0.24</v>
      </c>
      <c r="AE404" s="20">
        <f t="shared" si="379"/>
        <v>1096.9512</v>
      </c>
      <c r="AF404" s="24" t="e">
        <f t="shared" si="380"/>
        <v>#REF!</v>
      </c>
      <c r="AG404" s="24"/>
      <c r="AH404" s="61" t="e">
        <f t="shared" si="348"/>
        <v>#REF!</v>
      </c>
      <c r="AI404" s="61" t="e">
        <f t="shared" si="349"/>
        <v>#REF!</v>
      </c>
      <c r="AJ404" s="20">
        <v>0.01</v>
      </c>
      <c r="AK404" s="20">
        <f t="shared" si="381"/>
        <v>45.706299999999999</v>
      </c>
      <c r="AL404" s="24">
        <v>0</v>
      </c>
      <c r="AM404" s="20"/>
      <c r="AN404" s="61">
        <f t="shared" si="350"/>
        <v>45.706299999999999</v>
      </c>
      <c r="AO404" s="61" t="str">
        <f t="shared" si="351"/>
        <v>0</v>
      </c>
      <c r="AP404" s="20">
        <v>0.01</v>
      </c>
      <c r="AQ404" s="20">
        <f t="shared" si="382"/>
        <v>45.706299999999999</v>
      </c>
      <c r="AR404" s="20"/>
      <c r="AS404" s="20"/>
      <c r="AT404" s="61">
        <f t="shared" si="352"/>
        <v>45.706299999999999</v>
      </c>
      <c r="AU404" s="61" t="str">
        <f t="shared" si="353"/>
        <v>0</v>
      </c>
      <c r="AV404" s="20">
        <v>0.08</v>
      </c>
      <c r="AW404" s="20">
        <f t="shared" si="383"/>
        <v>365.65039999999999</v>
      </c>
      <c r="AX404" s="24" t="e">
        <f>ROUND(AW404*$AX$427,5)</f>
        <v>#REF!</v>
      </c>
      <c r="AY404" s="24"/>
      <c r="AZ404" s="61" t="e">
        <f t="shared" si="384"/>
        <v>#REF!</v>
      </c>
      <c r="BA404" s="61" t="e">
        <f t="shared" si="385"/>
        <v>#REF!</v>
      </c>
      <c r="BB404" s="20">
        <v>0.34</v>
      </c>
      <c r="BC404" s="20">
        <f t="shared" si="386"/>
        <v>1554.0142000000001</v>
      </c>
      <c r="BD404" s="20">
        <v>1643.04</v>
      </c>
      <c r="BE404" s="20"/>
      <c r="BF404" s="61" t="str">
        <f t="shared" si="354"/>
        <v>0</v>
      </c>
      <c r="BG404" s="61">
        <f t="shared" si="355"/>
        <v>-89.02579999999989</v>
      </c>
      <c r="BH404" s="20">
        <v>0.33</v>
      </c>
      <c r="BI404" s="20">
        <f t="shared" si="387"/>
        <v>1468.6088999999999</v>
      </c>
      <c r="BJ404" s="20">
        <v>2575.4399999999996</v>
      </c>
      <c r="BK404" s="20"/>
      <c r="BL404" s="61" t="str">
        <f t="shared" si="388"/>
        <v>0</v>
      </c>
      <c r="BM404" s="61">
        <f t="shared" si="389"/>
        <v>-1106.8310999999997</v>
      </c>
      <c r="BN404" s="20">
        <v>0.37</v>
      </c>
      <c r="BO404" s="20">
        <f t="shared" si="390"/>
        <v>1691.1331</v>
      </c>
      <c r="BP404" s="20">
        <f t="shared" si="356"/>
        <v>-1195.8568999999995</v>
      </c>
      <c r="BQ404" s="20">
        <f t="shared" si="357"/>
        <v>495.27620000000047</v>
      </c>
      <c r="BR404" s="20"/>
      <c r="BS404" s="20">
        <f t="shared" si="358"/>
        <v>495.27620000000047</v>
      </c>
      <c r="BT404" s="61">
        <f t="shared" si="391"/>
        <v>0</v>
      </c>
      <c r="BU404" s="61">
        <f t="shared" si="392"/>
        <v>495.27620000000047</v>
      </c>
      <c r="BV404" s="61" t="str">
        <f t="shared" si="330"/>
        <v>0</v>
      </c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>
        <v>0.59</v>
      </c>
      <c r="CH404" s="24">
        <f t="shared" si="393"/>
        <v>2625.6947</v>
      </c>
      <c r="CI404" s="20">
        <v>0</v>
      </c>
      <c r="CJ404" s="24">
        <f t="shared" si="323"/>
        <v>2625.6947</v>
      </c>
      <c r="CK404" s="24">
        <f t="shared" si="324"/>
        <v>0</v>
      </c>
      <c r="CL404" s="61" t="str">
        <f t="shared" si="359"/>
        <v>0</v>
      </c>
      <c r="CM404" s="20">
        <v>7.0000000000000007E-2</v>
      </c>
      <c r="CN404" s="24">
        <f t="shared" si="394"/>
        <v>311.5231</v>
      </c>
      <c r="CO404" s="20">
        <v>0</v>
      </c>
      <c r="CP404" s="24">
        <f t="shared" si="368"/>
        <v>311.5231</v>
      </c>
      <c r="CQ404" s="61">
        <f t="shared" si="369"/>
        <v>0</v>
      </c>
      <c r="CR404" s="24">
        <f t="shared" si="395"/>
        <v>2.21</v>
      </c>
      <c r="CS404" s="24">
        <v>3.48</v>
      </c>
      <c r="CT404" s="71">
        <f t="shared" si="396"/>
        <v>57.466063348416299</v>
      </c>
    </row>
    <row r="405" spans="1:100" x14ac:dyDescent="0.2">
      <c r="A405" s="35">
        <v>3</v>
      </c>
      <c r="B405" s="15" t="s">
        <v>400</v>
      </c>
      <c r="C405" s="16">
        <v>14</v>
      </c>
      <c r="D405" s="21">
        <v>9442.8799999999992</v>
      </c>
      <c r="E405" s="21">
        <v>8968.81</v>
      </c>
      <c r="F405" s="18">
        <v>0.01</v>
      </c>
      <c r="G405" s="18">
        <f t="shared" si="374"/>
        <v>94.428799999999995</v>
      </c>
      <c r="H405" s="18"/>
      <c r="I405" s="18"/>
      <c r="J405" s="61">
        <f t="shared" si="331"/>
        <v>94.428799999999995</v>
      </c>
      <c r="K405" s="61" t="str">
        <f t="shared" si="332"/>
        <v>0</v>
      </c>
      <c r="L405" s="18">
        <v>0.01</v>
      </c>
      <c r="M405" s="18">
        <f t="shared" si="375"/>
        <v>94.428799999999995</v>
      </c>
      <c r="N405" s="18"/>
      <c r="O405" s="18"/>
      <c r="P405" s="61">
        <f t="shared" si="342"/>
        <v>94.428799999999995</v>
      </c>
      <c r="Q405" s="61" t="str">
        <f t="shared" si="343"/>
        <v>0</v>
      </c>
      <c r="R405" s="20">
        <v>0.16</v>
      </c>
      <c r="S405" s="20">
        <f t="shared" si="376"/>
        <v>1510.8607999999999</v>
      </c>
      <c r="T405" s="24" t="e">
        <f t="shared" si="377"/>
        <v>#REF!</v>
      </c>
      <c r="U405" s="24"/>
      <c r="V405" s="61" t="e">
        <f t="shared" si="344"/>
        <v>#REF!</v>
      </c>
      <c r="W405" s="61" t="e">
        <f t="shared" si="345"/>
        <v>#REF!</v>
      </c>
      <c r="X405" s="54">
        <v>0.01</v>
      </c>
      <c r="Y405" s="20">
        <f t="shared" si="378"/>
        <v>94.428799999999995</v>
      </c>
      <c r="Z405" s="20"/>
      <c r="AA405" s="20"/>
      <c r="AB405" s="61">
        <f t="shared" si="363"/>
        <v>94.428799999999995</v>
      </c>
      <c r="AC405" s="61" t="str">
        <f t="shared" si="364"/>
        <v>0</v>
      </c>
      <c r="AD405" s="20">
        <v>0.23</v>
      </c>
      <c r="AE405" s="20">
        <f t="shared" si="379"/>
        <v>2171.8624</v>
      </c>
      <c r="AF405" s="24" t="e">
        <f t="shared" si="380"/>
        <v>#REF!</v>
      </c>
      <c r="AG405" s="24"/>
      <c r="AH405" s="61" t="e">
        <f t="shared" si="348"/>
        <v>#REF!</v>
      </c>
      <c r="AI405" s="61" t="e">
        <f t="shared" si="349"/>
        <v>#REF!</v>
      </c>
      <c r="AJ405" s="20">
        <v>0.02</v>
      </c>
      <c r="AK405" s="20">
        <f t="shared" si="381"/>
        <v>188.85759999999999</v>
      </c>
      <c r="AL405" s="24">
        <v>0</v>
      </c>
      <c r="AM405" s="20"/>
      <c r="AN405" s="61">
        <f t="shared" si="350"/>
        <v>188.85759999999999</v>
      </c>
      <c r="AO405" s="61" t="str">
        <f t="shared" si="351"/>
        <v>0</v>
      </c>
      <c r="AP405" s="20">
        <v>0.01</v>
      </c>
      <c r="AQ405" s="20">
        <f t="shared" si="382"/>
        <v>94.428799999999995</v>
      </c>
      <c r="AR405" s="20"/>
      <c r="AS405" s="20"/>
      <c r="AT405" s="61">
        <f t="shared" si="352"/>
        <v>94.428799999999995</v>
      </c>
      <c r="AU405" s="61" t="str">
        <f t="shared" si="353"/>
        <v>0</v>
      </c>
      <c r="AV405" s="20">
        <v>0.01</v>
      </c>
      <c r="AW405" s="20">
        <f t="shared" si="383"/>
        <v>94.428799999999995</v>
      </c>
      <c r="AX405" s="24" t="e">
        <f>ROUND(AW405*$AX$427,5)+41.91</f>
        <v>#REF!</v>
      </c>
      <c r="AY405" s="24"/>
      <c r="AZ405" s="61" t="e">
        <f t="shared" si="384"/>
        <v>#REF!</v>
      </c>
      <c r="BA405" s="61" t="e">
        <f t="shared" si="385"/>
        <v>#REF!</v>
      </c>
      <c r="BB405" s="20">
        <v>0.14000000000000001</v>
      </c>
      <c r="BC405" s="20">
        <f t="shared" si="386"/>
        <v>1322.0032000000001</v>
      </c>
      <c r="BD405" s="20">
        <v>2871.12</v>
      </c>
      <c r="BE405" s="20"/>
      <c r="BF405" s="61" t="str">
        <f t="shared" si="354"/>
        <v>0</v>
      </c>
      <c r="BG405" s="61">
        <f t="shared" si="355"/>
        <v>-1549.1167999999998</v>
      </c>
      <c r="BH405" s="20">
        <v>0.33</v>
      </c>
      <c r="BI405" s="20">
        <f t="shared" si="387"/>
        <v>2959.7073</v>
      </c>
      <c r="BJ405" s="20">
        <v>3528</v>
      </c>
      <c r="BK405" s="20"/>
      <c r="BL405" s="61" t="str">
        <f t="shared" si="388"/>
        <v>0</v>
      </c>
      <c r="BM405" s="61">
        <f t="shared" si="389"/>
        <v>-568.29269999999997</v>
      </c>
      <c r="BN405" s="20">
        <v>0.67</v>
      </c>
      <c r="BO405" s="20">
        <f t="shared" si="390"/>
        <v>6326.7295999999997</v>
      </c>
      <c r="BP405" s="20">
        <f t="shared" si="356"/>
        <v>-2117.4094999999998</v>
      </c>
      <c r="BQ405" s="20">
        <f t="shared" si="357"/>
        <v>4209.3200999999999</v>
      </c>
      <c r="BR405" s="20"/>
      <c r="BS405" s="20">
        <f t="shared" si="358"/>
        <v>4209.3200999999999</v>
      </c>
      <c r="BT405" s="61">
        <f t="shared" si="391"/>
        <v>2772.74</v>
      </c>
      <c r="BU405" s="61">
        <f t="shared" si="392"/>
        <v>1436.5801000000001</v>
      </c>
      <c r="BV405" s="61" t="str">
        <f t="shared" si="330"/>
        <v>0</v>
      </c>
      <c r="BW405" s="20"/>
      <c r="BX405" s="20"/>
      <c r="BY405" s="20"/>
      <c r="BZ405" s="20"/>
      <c r="CA405" s="20">
        <v>2772.74</v>
      </c>
      <c r="CB405" s="20"/>
      <c r="CC405" s="20"/>
      <c r="CD405" s="20"/>
      <c r="CE405" s="20"/>
      <c r="CF405" s="20"/>
      <c r="CG405" s="20">
        <v>0.67</v>
      </c>
      <c r="CH405" s="24">
        <f t="shared" si="393"/>
        <v>6009.1027000000004</v>
      </c>
      <c r="CI405" s="20">
        <f>5243.09</f>
        <v>5243.09</v>
      </c>
      <c r="CJ405" s="24">
        <f t="shared" si="323"/>
        <v>766.01270000000022</v>
      </c>
      <c r="CK405" s="24">
        <f t="shared" si="324"/>
        <v>0</v>
      </c>
      <c r="CL405" s="61" t="str">
        <f t="shared" si="359"/>
        <v>0</v>
      </c>
      <c r="CM405" s="20">
        <v>7.0000000000000007E-2</v>
      </c>
      <c r="CN405" s="24">
        <f t="shared" si="394"/>
        <v>627.81669999999997</v>
      </c>
      <c r="CO405" s="20">
        <v>0</v>
      </c>
      <c r="CP405" s="24">
        <f t="shared" si="368"/>
        <v>627.81669999999997</v>
      </c>
      <c r="CQ405" s="61">
        <f t="shared" si="369"/>
        <v>0</v>
      </c>
      <c r="CR405" s="24">
        <f t="shared" si="395"/>
        <v>2.34</v>
      </c>
      <c r="CS405" s="24">
        <v>3.84</v>
      </c>
      <c r="CT405" s="71">
        <f t="shared" si="396"/>
        <v>64.102564102564088</v>
      </c>
    </row>
    <row r="406" spans="1:100" x14ac:dyDescent="0.2">
      <c r="A406" s="35">
        <v>4</v>
      </c>
      <c r="B406" s="15" t="s">
        <v>401</v>
      </c>
      <c r="C406" s="16">
        <v>14</v>
      </c>
      <c r="D406" s="21">
        <v>4265.1400000000003</v>
      </c>
      <c r="E406" s="21">
        <v>4094.74</v>
      </c>
      <c r="F406" s="18">
        <v>0.01</v>
      </c>
      <c r="G406" s="18">
        <f t="shared" si="374"/>
        <v>42.651400000000002</v>
      </c>
      <c r="H406" s="18">
        <f>G406*6</f>
        <v>255.90840000000003</v>
      </c>
      <c r="I406" s="18"/>
      <c r="J406" s="61" t="str">
        <f t="shared" si="331"/>
        <v>0</v>
      </c>
      <c r="K406" s="61">
        <f t="shared" si="332"/>
        <v>-213.25700000000003</v>
      </c>
      <c r="L406" s="18">
        <v>0.01</v>
      </c>
      <c r="M406" s="18">
        <f t="shared" si="375"/>
        <v>42.651400000000002</v>
      </c>
      <c r="N406" s="18">
        <v>0.01</v>
      </c>
      <c r="O406" s="18"/>
      <c r="P406" s="61">
        <f t="shared" si="342"/>
        <v>42.641400000000004</v>
      </c>
      <c r="Q406" s="61" t="str">
        <f t="shared" si="343"/>
        <v>0</v>
      </c>
      <c r="R406" s="20">
        <v>0.31</v>
      </c>
      <c r="S406" s="20">
        <f t="shared" si="376"/>
        <v>1322.1934000000001</v>
      </c>
      <c r="T406" s="24" t="e">
        <f t="shared" si="377"/>
        <v>#REF!</v>
      </c>
      <c r="U406" s="24"/>
      <c r="V406" s="61" t="e">
        <f t="shared" si="344"/>
        <v>#REF!</v>
      </c>
      <c r="W406" s="61" t="e">
        <f t="shared" si="345"/>
        <v>#REF!</v>
      </c>
      <c r="X406" s="54">
        <v>0.01</v>
      </c>
      <c r="Y406" s="20">
        <f t="shared" si="378"/>
        <v>42.651400000000002</v>
      </c>
      <c r="Z406" s="20"/>
      <c r="AA406" s="20"/>
      <c r="AB406" s="61">
        <f t="shared" si="363"/>
        <v>42.651400000000002</v>
      </c>
      <c r="AC406" s="61" t="str">
        <f t="shared" si="364"/>
        <v>0</v>
      </c>
      <c r="AD406" s="20">
        <v>0.26</v>
      </c>
      <c r="AE406" s="20">
        <f t="shared" si="379"/>
        <v>1108.9364</v>
      </c>
      <c r="AF406" s="24" t="e">
        <f t="shared" si="380"/>
        <v>#REF!</v>
      </c>
      <c r="AG406" s="24"/>
      <c r="AH406" s="61" t="e">
        <f t="shared" si="348"/>
        <v>#REF!</v>
      </c>
      <c r="AI406" s="61" t="e">
        <f t="shared" si="349"/>
        <v>#REF!</v>
      </c>
      <c r="AJ406" s="20">
        <v>0.05</v>
      </c>
      <c r="AK406" s="20">
        <f t="shared" si="381"/>
        <v>213.25700000000003</v>
      </c>
      <c r="AL406" s="24">
        <v>0</v>
      </c>
      <c r="AM406" s="20"/>
      <c r="AN406" s="61">
        <f t="shared" si="350"/>
        <v>213.25700000000003</v>
      </c>
      <c r="AO406" s="61" t="str">
        <f t="shared" si="351"/>
        <v>0</v>
      </c>
      <c r="AP406" s="20">
        <v>0.02</v>
      </c>
      <c r="AQ406" s="20">
        <f t="shared" si="382"/>
        <v>85.302800000000005</v>
      </c>
      <c r="AR406" s="20"/>
      <c r="AS406" s="20"/>
      <c r="AT406" s="61">
        <f t="shared" si="352"/>
        <v>85.302800000000005</v>
      </c>
      <c r="AU406" s="61" t="str">
        <f t="shared" si="353"/>
        <v>0</v>
      </c>
      <c r="AV406" s="20">
        <v>0.15</v>
      </c>
      <c r="AW406" s="20">
        <f t="shared" si="383"/>
        <v>639.77100000000007</v>
      </c>
      <c r="AX406" s="24" t="e">
        <f>ROUND(AW406*$AX$427,5)</f>
        <v>#REF!</v>
      </c>
      <c r="AY406" s="24"/>
      <c r="AZ406" s="61" t="e">
        <f t="shared" si="384"/>
        <v>#REF!</v>
      </c>
      <c r="BA406" s="61" t="e">
        <f t="shared" si="385"/>
        <v>#REF!</v>
      </c>
      <c r="BB406" s="20">
        <v>0.37</v>
      </c>
      <c r="BC406" s="20">
        <f t="shared" si="386"/>
        <v>1578.1018000000001</v>
      </c>
      <c r="BD406" s="20">
        <v>3360</v>
      </c>
      <c r="BE406" s="20"/>
      <c r="BF406" s="61" t="str">
        <f t="shared" si="354"/>
        <v>0</v>
      </c>
      <c r="BG406" s="61">
        <f t="shared" si="355"/>
        <v>-1781.8981999999999</v>
      </c>
      <c r="BH406" s="20">
        <v>0.28999999999999998</v>
      </c>
      <c r="BI406" s="20">
        <f t="shared" si="387"/>
        <v>1187.4745999999998</v>
      </c>
      <c r="BJ406" s="20">
        <v>2016</v>
      </c>
      <c r="BK406" s="20"/>
      <c r="BL406" s="61" t="str">
        <f t="shared" si="388"/>
        <v>0</v>
      </c>
      <c r="BM406" s="61">
        <f t="shared" si="389"/>
        <v>-828.52540000000022</v>
      </c>
      <c r="BN406" s="20">
        <v>0.47</v>
      </c>
      <c r="BO406" s="20">
        <f t="shared" si="390"/>
        <v>2004.6158</v>
      </c>
      <c r="BP406" s="20">
        <f t="shared" si="356"/>
        <v>-2610.4236000000001</v>
      </c>
      <c r="BQ406" s="20">
        <f t="shared" si="357"/>
        <v>-605.80780000000004</v>
      </c>
      <c r="BR406" s="20"/>
      <c r="BS406" s="20">
        <f t="shared" si="358"/>
        <v>-605.80780000000004</v>
      </c>
      <c r="BT406" s="61">
        <f t="shared" si="391"/>
        <v>7649.6019999999999</v>
      </c>
      <c r="BU406" s="61" t="str">
        <f t="shared" si="392"/>
        <v>0</v>
      </c>
      <c r="BV406" s="61">
        <f t="shared" si="330"/>
        <v>-8255.4097999999994</v>
      </c>
      <c r="BW406" s="20"/>
      <c r="BX406" s="20"/>
      <c r="BY406" s="20"/>
      <c r="BZ406" s="20">
        <v>218.05</v>
      </c>
      <c r="CA406" s="20"/>
      <c r="CB406" s="20"/>
      <c r="CC406" s="20"/>
      <c r="CD406" s="20"/>
      <c r="CE406" s="20"/>
      <c r="CF406" s="20">
        <f>6192.96*1.2</f>
        <v>7431.5519999999997</v>
      </c>
      <c r="CG406" s="20">
        <v>0.68</v>
      </c>
      <c r="CH406" s="24">
        <f t="shared" si="393"/>
        <v>2784.4232000000002</v>
      </c>
      <c r="CI406" s="20">
        <f>2023.23*1.2</f>
        <v>2427.8759999999997</v>
      </c>
      <c r="CJ406" s="24">
        <f t="shared" si="323"/>
        <v>356.54720000000043</v>
      </c>
      <c r="CK406" s="24">
        <f t="shared" si="324"/>
        <v>0</v>
      </c>
      <c r="CL406" s="61" t="str">
        <f t="shared" si="359"/>
        <v>0</v>
      </c>
      <c r="CM406" s="20">
        <v>7.0000000000000007E-2</v>
      </c>
      <c r="CN406" s="24">
        <f t="shared" si="394"/>
        <v>286.6318</v>
      </c>
      <c r="CO406" s="20">
        <v>0</v>
      </c>
      <c r="CP406" s="24">
        <f t="shared" si="368"/>
        <v>286.6318</v>
      </c>
      <c r="CQ406" s="61">
        <f t="shared" si="369"/>
        <v>0</v>
      </c>
      <c r="CR406" s="24">
        <f t="shared" si="395"/>
        <v>2.7</v>
      </c>
      <c r="CS406" s="24">
        <v>4.8899999999999997</v>
      </c>
      <c r="CT406" s="71">
        <f t="shared" si="396"/>
        <v>81.111111111111086</v>
      </c>
    </row>
    <row r="407" spans="1:100" x14ac:dyDescent="0.2">
      <c r="A407" s="35">
        <v>5</v>
      </c>
      <c r="B407" s="15" t="s">
        <v>402</v>
      </c>
      <c r="C407" s="16">
        <v>14</v>
      </c>
      <c r="D407" s="21">
        <v>4033.37</v>
      </c>
      <c r="E407" s="21">
        <v>3963.39</v>
      </c>
      <c r="F407" s="18">
        <v>0.01</v>
      </c>
      <c r="G407" s="18">
        <f t="shared" si="374"/>
        <v>40.3337</v>
      </c>
      <c r="H407" s="18">
        <f>G407*6</f>
        <v>242.00220000000002</v>
      </c>
      <c r="I407" s="18"/>
      <c r="J407" s="61" t="str">
        <f t="shared" si="331"/>
        <v>0</v>
      </c>
      <c r="K407" s="61">
        <f t="shared" si="332"/>
        <v>-201.66850000000002</v>
      </c>
      <c r="L407" s="18">
        <v>0.01</v>
      </c>
      <c r="M407" s="18">
        <f t="shared" si="375"/>
        <v>40.3337</v>
      </c>
      <c r="N407" s="18"/>
      <c r="O407" s="18"/>
      <c r="P407" s="61">
        <f t="shared" si="342"/>
        <v>40.3337</v>
      </c>
      <c r="Q407" s="61" t="str">
        <f t="shared" si="343"/>
        <v>0</v>
      </c>
      <c r="R407" s="20">
        <v>0.34</v>
      </c>
      <c r="S407" s="20">
        <f t="shared" si="376"/>
        <v>1371.3458000000001</v>
      </c>
      <c r="T407" s="24" t="e">
        <f t="shared" si="377"/>
        <v>#REF!</v>
      </c>
      <c r="U407" s="24"/>
      <c r="V407" s="61" t="e">
        <f t="shared" si="344"/>
        <v>#REF!</v>
      </c>
      <c r="W407" s="61" t="e">
        <f t="shared" si="345"/>
        <v>#REF!</v>
      </c>
      <c r="X407" s="23">
        <v>0.01</v>
      </c>
      <c r="Y407" s="20">
        <f t="shared" si="378"/>
        <v>40.3337</v>
      </c>
      <c r="Z407" s="20"/>
      <c r="AA407" s="20"/>
      <c r="AB407" s="61">
        <f t="shared" si="363"/>
        <v>40.3337</v>
      </c>
      <c r="AC407" s="61" t="str">
        <f t="shared" si="364"/>
        <v>0</v>
      </c>
      <c r="AD407" s="20">
        <v>0.27</v>
      </c>
      <c r="AE407" s="20">
        <f t="shared" si="379"/>
        <v>1089.0099</v>
      </c>
      <c r="AF407" s="24" t="e">
        <f t="shared" si="380"/>
        <v>#REF!</v>
      </c>
      <c r="AG407" s="24"/>
      <c r="AH407" s="61" t="e">
        <f t="shared" si="348"/>
        <v>#REF!</v>
      </c>
      <c r="AI407" s="61" t="e">
        <f t="shared" si="349"/>
        <v>#REF!</v>
      </c>
      <c r="AJ407" s="20">
        <v>0.03</v>
      </c>
      <c r="AK407" s="20">
        <f t="shared" si="381"/>
        <v>121.00109999999999</v>
      </c>
      <c r="AL407" s="24">
        <v>0</v>
      </c>
      <c r="AM407" s="20"/>
      <c r="AN407" s="61">
        <f t="shared" si="350"/>
        <v>121.00109999999999</v>
      </c>
      <c r="AO407" s="61" t="str">
        <f t="shared" si="351"/>
        <v>0</v>
      </c>
      <c r="AP407" s="20">
        <v>0.02</v>
      </c>
      <c r="AQ407" s="20">
        <f t="shared" si="382"/>
        <v>80.667400000000001</v>
      </c>
      <c r="AR407" s="20"/>
      <c r="AS407" s="20"/>
      <c r="AT407" s="61">
        <f t="shared" si="352"/>
        <v>80.667400000000001</v>
      </c>
      <c r="AU407" s="61" t="str">
        <f t="shared" si="353"/>
        <v>0</v>
      </c>
      <c r="AV407" s="20">
        <v>0.14000000000000001</v>
      </c>
      <c r="AW407" s="20">
        <f t="shared" si="383"/>
        <v>564.67180000000008</v>
      </c>
      <c r="AX407" s="24" t="e">
        <f>ROUND(AW407*$AX$427,5)</f>
        <v>#REF!</v>
      </c>
      <c r="AY407" s="24"/>
      <c r="AZ407" s="61" t="e">
        <f t="shared" si="384"/>
        <v>#REF!</v>
      </c>
      <c r="BA407" s="61" t="e">
        <f t="shared" si="385"/>
        <v>#REF!</v>
      </c>
      <c r="BB407" s="20">
        <v>0.28999999999999998</v>
      </c>
      <c r="BC407" s="20">
        <f t="shared" si="386"/>
        <v>1169.6772999999998</v>
      </c>
      <c r="BD407" s="20">
        <v>1344</v>
      </c>
      <c r="BE407" s="20"/>
      <c r="BF407" s="61" t="str">
        <f t="shared" si="354"/>
        <v>0</v>
      </c>
      <c r="BG407" s="61">
        <f t="shared" si="355"/>
        <v>-174.32270000000017</v>
      </c>
      <c r="BH407" s="20">
        <v>0.44</v>
      </c>
      <c r="BI407" s="20">
        <f t="shared" si="387"/>
        <v>1743.8915999999999</v>
      </c>
      <c r="BJ407" s="20">
        <v>1344</v>
      </c>
      <c r="BK407" s="20"/>
      <c r="BL407" s="61">
        <f t="shared" si="388"/>
        <v>399.89159999999993</v>
      </c>
      <c r="BM407" s="61" t="str">
        <f t="shared" si="389"/>
        <v>0</v>
      </c>
      <c r="BN407" s="20">
        <v>0.48</v>
      </c>
      <c r="BO407" s="20">
        <f t="shared" si="390"/>
        <v>1936.0175999999999</v>
      </c>
      <c r="BP407" s="20">
        <f t="shared" si="356"/>
        <v>225.56889999999976</v>
      </c>
      <c r="BQ407" s="20">
        <f t="shared" si="357"/>
        <v>2161.5864999999994</v>
      </c>
      <c r="BR407" s="20"/>
      <c r="BS407" s="20">
        <f t="shared" si="358"/>
        <v>2161.5864999999994</v>
      </c>
      <c r="BT407" s="61">
        <f>SUM(BW407:CF407)</f>
        <v>12673.596</v>
      </c>
      <c r="BU407" s="61" t="str">
        <f t="shared" si="392"/>
        <v>0</v>
      </c>
      <c r="BV407" s="61">
        <f t="shared" si="330"/>
        <v>-10512.0095</v>
      </c>
      <c r="BW407" s="20"/>
      <c r="BX407" s="20"/>
      <c r="BY407" s="20"/>
      <c r="BZ407" s="20">
        <v>43.62</v>
      </c>
      <c r="CA407" s="20"/>
      <c r="CB407" s="20"/>
      <c r="CC407" s="20"/>
      <c r="CD407" s="20"/>
      <c r="CE407" s="20"/>
      <c r="CF407" s="20">
        <f>10524.98*1.2</f>
        <v>12629.975999999999</v>
      </c>
      <c r="CG407" s="20">
        <v>0.66</v>
      </c>
      <c r="CH407" s="24">
        <f t="shared" si="393"/>
        <v>2615.8373999999999</v>
      </c>
      <c r="CI407" s="20">
        <f>1183.4*1.2</f>
        <v>1420.0800000000002</v>
      </c>
      <c r="CJ407" s="24">
        <f t="shared" si="323"/>
        <v>1195.7573999999997</v>
      </c>
      <c r="CK407" s="24">
        <f t="shared" si="324"/>
        <v>0</v>
      </c>
      <c r="CL407" s="61" t="str">
        <f t="shared" si="359"/>
        <v>0</v>
      </c>
      <c r="CM407" s="20">
        <v>7.0000000000000007E-2</v>
      </c>
      <c r="CN407" s="24">
        <f t="shared" si="394"/>
        <v>277.43729999999999</v>
      </c>
      <c r="CO407" s="20">
        <v>0</v>
      </c>
      <c r="CP407" s="24">
        <f t="shared" si="368"/>
        <v>277.43729999999999</v>
      </c>
      <c r="CQ407" s="61">
        <f t="shared" si="369"/>
        <v>0</v>
      </c>
      <c r="CR407" s="24">
        <f t="shared" si="395"/>
        <v>2.77</v>
      </c>
      <c r="CS407" s="24">
        <v>4.3099999999999996</v>
      </c>
      <c r="CT407" s="71">
        <f t="shared" si="396"/>
        <v>55.595667870036095</v>
      </c>
    </row>
    <row r="408" spans="1:100" x14ac:dyDescent="0.2">
      <c r="A408" s="35">
        <v>6</v>
      </c>
      <c r="B408" s="15" t="s">
        <v>403</v>
      </c>
      <c r="C408" s="16">
        <v>14</v>
      </c>
      <c r="D408" s="21">
        <v>4955.5</v>
      </c>
      <c r="E408" s="21">
        <v>4381.53</v>
      </c>
      <c r="F408" s="18"/>
      <c r="G408" s="18">
        <f t="shared" si="374"/>
        <v>0</v>
      </c>
      <c r="H408" s="18"/>
      <c r="I408" s="18"/>
      <c r="J408" s="61" t="str">
        <f t="shared" si="331"/>
        <v>0</v>
      </c>
      <c r="K408" s="61" t="str">
        <f t="shared" si="332"/>
        <v>0</v>
      </c>
      <c r="L408" s="18"/>
      <c r="M408" s="18">
        <f t="shared" si="375"/>
        <v>0</v>
      </c>
      <c r="N408" s="18">
        <v>0.01</v>
      </c>
      <c r="O408" s="18"/>
      <c r="P408" s="61" t="str">
        <f t="shared" si="342"/>
        <v>0</v>
      </c>
      <c r="Q408" s="61">
        <f t="shared" si="343"/>
        <v>-0.01</v>
      </c>
      <c r="R408" s="20">
        <v>0.16</v>
      </c>
      <c r="S408" s="20">
        <f t="shared" si="376"/>
        <v>792.88</v>
      </c>
      <c r="T408" s="24" t="e">
        <f t="shared" si="377"/>
        <v>#REF!</v>
      </c>
      <c r="U408" s="24"/>
      <c r="V408" s="61" t="e">
        <f t="shared" si="344"/>
        <v>#REF!</v>
      </c>
      <c r="W408" s="61" t="e">
        <f t="shared" si="345"/>
        <v>#REF!</v>
      </c>
      <c r="X408" s="54"/>
      <c r="Y408" s="20">
        <f t="shared" si="378"/>
        <v>0</v>
      </c>
      <c r="Z408" s="20"/>
      <c r="AA408" s="20"/>
      <c r="AB408" s="61" t="str">
        <f t="shared" si="363"/>
        <v>0</v>
      </c>
      <c r="AC408" s="61" t="str">
        <f t="shared" si="364"/>
        <v>0</v>
      </c>
      <c r="AD408" s="20">
        <v>0.23</v>
      </c>
      <c r="AE408" s="20">
        <f t="shared" si="379"/>
        <v>1139.7650000000001</v>
      </c>
      <c r="AF408" s="24" t="e">
        <f t="shared" si="380"/>
        <v>#REF!</v>
      </c>
      <c r="AG408" s="24"/>
      <c r="AH408" s="61" t="e">
        <f t="shared" si="348"/>
        <v>#REF!</v>
      </c>
      <c r="AI408" s="61" t="e">
        <f t="shared" si="349"/>
        <v>#REF!</v>
      </c>
      <c r="AJ408" s="20">
        <v>0.03</v>
      </c>
      <c r="AK408" s="20">
        <f t="shared" si="381"/>
        <v>148.66499999999999</v>
      </c>
      <c r="AL408" s="24">
        <v>0</v>
      </c>
      <c r="AM408" s="20"/>
      <c r="AN408" s="61">
        <f t="shared" si="350"/>
        <v>148.66499999999999</v>
      </c>
      <c r="AO408" s="61" t="str">
        <f t="shared" si="351"/>
        <v>0</v>
      </c>
      <c r="AP408" s="20">
        <v>0.01</v>
      </c>
      <c r="AQ408" s="20">
        <f t="shared" si="382"/>
        <v>49.555</v>
      </c>
      <c r="AR408" s="20"/>
      <c r="AS408" s="20"/>
      <c r="AT408" s="61">
        <f t="shared" si="352"/>
        <v>49.555</v>
      </c>
      <c r="AU408" s="61" t="str">
        <f t="shared" si="353"/>
        <v>0</v>
      </c>
      <c r="AV408" s="20">
        <v>7.0000000000000007E-2</v>
      </c>
      <c r="AW408" s="20">
        <f t="shared" si="383"/>
        <v>346.88500000000005</v>
      </c>
      <c r="AX408" s="24" t="e">
        <f>ROUND(AW408*$AX$427,5)</f>
        <v>#REF!</v>
      </c>
      <c r="AY408" s="24"/>
      <c r="AZ408" s="61" t="e">
        <f t="shared" si="384"/>
        <v>#REF!</v>
      </c>
      <c r="BA408" s="61" t="e">
        <f t="shared" si="385"/>
        <v>#REF!</v>
      </c>
      <c r="BB408" s="20">
        <v>0.2</v>
      </c>
      <c r="BC408" s="20">
        <f t="shared" si="386"/>
        <v>991.1</v>
      </c>
      <c r="BD408" s="20">
        <v>1206.24</v>
      </c>
      <c r="BE408" s="20"/>
      <c r="BF408" s="61" t="str">
        <f t="shared" si="354"/>
        <v>0</v>
      </c>
      <c r="BG408" s="61">
        <f t="shared" si="355"/>
        <v>-215.14</v>
      </c>
      <c r="BH408" s="20">
        <v>0.28999999999999998</v>
      </c>
      <c r="BI408" s="20">
        <f t="shared" si="387"/>
        <v>1270.6436999999999</v>
      </c>
      <c r="BJ408" s="20">
        <v>650.16</v>
      </c>
      <c r="BK408" s="20"/>
      <c r="BL408" s="61">
        <f t="shared" si="388"/>
        <v>620.48369999999989</v>
      </c>
      <c r="BM408" s="61" t="str">
        <f t="shared" si="389"/>
        <v>0</v>
      </c>
      <c r="BN408" s="20">
        <v>0.93</v>
      </c>
      <c r="BO408" s="20">
        <f t="shared" si="390"/>
        <v>4608.6150000000007</v>
      </c>
      <c r="BP408" s="20">
        <f t="shared" si="356"/>
        <v>405.3436999999999</v>
      </c>
      <c r="BQ408" s="20">
        <f t="shared" si="357"/>
        <v>5013.958700000001</v>
      </c>
      <c r="BR408" s="20"/>
      <c r="BS408" s="20">
        <f t="shared" si="358"/>
        <v>5013.958700000001</v>
      </c>
      <c r="BT408" s="61">
        <f t="shared" si="391"/>
        <v>108.72</v>
      </c>
      <c r="BU408" s="61">
        <f t="shared" si="392"/>
        <v>4905.2387000000008</v>
      </c>
      <c r="BV408" s="61" t="str">
        <f t="shared" si="330"/>
        <v>0</v>
      </c>
      <c r="BW408" s="20"/>
      <c r="BX408" s="20"/>
      <c r="BY408" s="20"/>
      <c r="BZ408" s="20">
        <v>108.72</v>
      </c>
      <c r="CA408" s="20"/>
      <c r="CB408" s="20"/>
      <c r="CC408" s="20"/>
      <c r="CD408" s="20"/>
      <c r="CE408" s="20"/>
      <c r="CF408" s="20"/>
      <c r="CG408" s="20">
        <v>0.6</v>
      </c>
      <c r="CH408" s="24">
        <f t="shared" si="393"/>
        <v>2628.9179999999997</v>
      </c>
      <c r="CI408" s="20">
        <v>2628.92</v>
      </c>
      <c r="CJ408" s="24">
        <f t="shared" si="323"/>
        <v>-2.0000000004074536E-3</v>
      </c>
      <c r="CK408" s="24">
        <f t="shared" si="324"/>
        <v>2.0000000004074536E-3</v>
      </c>
      <c r="CL408" s="61">
        <f t="shared" si="359"/>
        <v>-2.0000000004074536E-3</v>
      </c>
      <c r="CM408" s="20">
        <v>7.0000000000000007E-2</v>
      </c>
      <c r="CN408" s="24">
        <f t="shared" si="394"/>
        <v>306.70710000000003</v>
      </c>
      <c r="CO408" s="20">
        <v>0</v>
      </c>
      <c r="CP408" s="24">
        <f t="shared" si="368"/>
        <v>306.70710000000003</v>
      </c>
      <c r="CQ408" s="61">
        <f t="shared" si="369"/>
        <v>0</v>
      </c>
      <c r="CR408" s="24">
        <f t="shared" si="395"/>
        <v>2.59</v>
      </c>
      <c r="CS408" s="24">
        <v>3.41</v>
      </c>
      <c r="CT408" s="71">
        <f t="shared" si="396"/>
        <v>31.660231660231659</v>
      </c>
    </row>
    <row r="409" spans="1:100" x14ac:dyDescent="0.2">
      <c r="A409" s="35">
        <v>7</v>
      </c>
      <c r="B409" s="15" t="s">
        <v>404</v>
      </c>
      <c r="C409" s="16">
        <v>14</v>
      </c>
      <c r="D409" s="21">
        <v>3808.99</v>
      </c>
      <c r="E409" s="21">
        <v>3772.27</v>
      </c>
      <c r="F409" s="22">
        <v>0.01</v>
      </c>
      <c r="G409" s="18">
        <f t="shared" si="374"/>
        <v>38.0899</v>
      </c>
      <c r="H409" s="18"/>
      <c r="I409" s="18"/>
      <c r="J409" s="61">
        <f t="shared" si="331"/>
        <v>38.0899</v>
      </c>
      <c r="K409" s="61" t="str">
        <f t="shared" si="332"/>
        <v>0</v>
      </c>
      <c r="L409" s="22">
        <v>0.01</v>
      </c>
      <c r="M409" s="18">
        <f t="shared" si="375"/>
        <v>38.0899</v>
      </c>
      <c r="N409" s="18">
        <v>0.01</v>
      </c>
      <c r="O409" s="18"/>
      <c r="P409" s="61">
        <f t="shared" si="342"/>
        <v>38.079900000000002</v>
      </c>
      <c r="Q409" s="61" t="str">
        <f t="shared" si="343"/>
        <v>0</v>
      </c>
      <c r="R409" s="20">
        <v>0.14000000000000001</v>
      </c>
      <c r="S409" s="20">
        <f t="shared" si="376"/>
        <v>533.2586</v>
      </c>
      <c r="T409" s="24" t="e">
        <f t="shared" si="377"/>
        <v>#REF!</v>
      </c>
      <c r="U409" s="24"/>
      <c r="V409" s="61" t="e">
        <f t="shared" si="344"/>
        <v>#REF!</v>
      </c>
      <c r="W409" s="61" t="e">
        <f t="shared" si="345"/>
        <v>#REF!</v>
      </c>
      <c r="X409" s="54"/>
      <c r="Y409" s="20">
        <f t="shared" si="378"/>
        <v>0</v>
      </c>
      <c r="Z409" s="20"/>
      <c r="AA409" s="20"/>
      <c r="AB409" s="61" t="str">
        <f t="shared" si="363"/>
        <v>0</v>
      </c>
      <c r="AC409" s="61" t="str">
        <f t="shared" si="364"/>
        <v>0</v>
      </c>
      <c r="AD409" s="20">
        <v>0.27</v>
      </c>
      <c r="AE409" s="20">
        <f t="shared" si="379"/>
        <v>1028.4273000000001</v>
      </c>
      <c r="AF409" s="24" t="e">
        <f t="shared" si="380"/>
        <v>#REF!</v>
      </c>
      <c r="AG409" s="24"/>
      <c r="AH409" s="61" t="e">
        <f t="shared" si="348"/>
        <v>#REF!</v>
      </c>
      <c r="AI409" s="61" t="e">
        <f t="shared" si="349"/>
        <v>#REF!</v>
      </c>
      <c r="AJ409" s="20">
        <v>0.03</v>
      </c>
      <c r="AK409" s="20">
        <f t="shared" si="381"/>
        <v>114.26969999999999</v>
      </c>
      <c r="AL409" s="24">
        <v>0</v>
      </c>
      <c r="AM409" s="20"/>
      <c r="AN409" s="61">
        <f t="shared" si="350"/>
        <v>114.26969999999999</v>
      </c>
      <c r="AO409" s="61" t="str">
        <f t="shared" si="351"/>
        <v>0</v>
      </c>
      <c r="AP409" s="20">
        <v>0.01</v>
      </c>
      <c r="AQ409" s="20">
        <f t="shared" si="382"/>
        <v>38.0899</v>
      </c>
      <c r="AR409" s="20"/>
      <c r="AS409" s="20"/>
      <c r="AT409" s="61">
        <f t="shared" si="352"/>
        <v>38.0899</v>
      </c>
      <c r="AU409" s="61" t="str">
        <f t="shared" si="353"/>
        <v>0</v>
      </c>
      <c r="AV409" s="20">
        <v>0.15</v>
      </c>
      <c r="AW409" s="20">
        <f t="shared" si="383"/>
        <v>571.34849999999994</v>
      </c>
      <c r="AX409" s="24" t="e">
        <f>ROUND(AW409*$AX$427,5)</f>
        <v>#REF!</v>
      </c>
      <c r="AY409" s="24"/>
      <c r="AZ409" s="61" t="e">
        <f t="shared" si="384"/>
        <v>#REF!</v>
      </c>
      <c r="BA409" s="61" t="e">
        <f t="shared" si="385"/>
        <v>#REF!</v>
      </c>
      <c r="BB409" s="20">
        <v>0.25</v>
      </c>
      <c r="BC409" s="20">
        <f t="shared" si="386"/>
        <v>952.24749999999995</v>
      </c>
      <c r="BD409" s="20">
        <v>557.76</v>
      </c>
      <c r="BE409" s="20"/>
      <c r="BF409" s="61">
        <f t="shared" si="354"/>
        <v>394.48749999999995</v>
      </c>
      <c r="BG409" s="61" t="str">
        <f t="shared" si="355"/>
        <v>0</v>
      </c>
      <c r="BH409" s="20">
        <v>0.17</v>
      </c>
      <c r="BI409" s="20">
        <f t="shared" si="387"/>
        <v>641.28590000000008</v>
      </c>
      <c r="BJ409" s="20">
        <v>1680</v>
      </c>
      <c r="BK409" s="20"/>
      <c r="BL409" s="61" t="str">
        <f t="shared" si="388"/>
        <v>0</v>
      </c>
      <c r="BM409" s="61">
        <f t="shared" si="389"/>
        <v>-1038.7140999999999</v>
      </c>
      <c r="BN409" s="20">
        <v>0.83</v>
      </c>
      <c r="BO409" s="20">
        <f t="shared" si="390"/>
        <v>3161.4616999999998</v>
      </c>
      <c r="BP409" s="20">
        <f t="shared" si="356"/>
        <v>-644.22659999999996</v>
      </c>
      <c r="BQ409" s="20">
        <f t="shared" si="357"/>
        <v>2517.2350999999999</v>
      </c>
      <c r="BR409" s="20"/>
      <c r="BS409" s="20">
        <f t="shared" si="358"/>
        <v>2517.2350999999999</v>
      </c>
      <c r="BT409" s="61">
        <f t="shared" si="391"/>
        <v>0</v>
      </c>
      <c r="BU409" s="61">
        <f t="shared" si="392"/>
        <v>2517.2350999999999</v>
      </c>
      <c r="BV409" s="61" t="str">
        <f t="shared" si="330"/>
        <v>0</v>
      </c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>
        <v>0.59</v>
      </c>
      <c r="CH409" s="24">
        <f t="shared" si="393"/>
        <v>2225.6392999999998</v>
      </c>
      <c r="CI409" s="20">
        <v>2225.64</v>
      </c>
      <c r="CJ409" s="24">
        <f t="shared" si="323"/>
        <v>-7.000000000516593E-4</v>
      </c>
      <c r="CK409" s="24">
        <f t="shared" si="324"/>
        <v>7.000000000516593E-4</v>
      </c>
      <c r="CL409" s="61">
        <f t="shared" si="359"/>
        <v>-7.000000000516593E-4</v>
      </c>
      <c r="CM409" s="20">
        <v>0</v>
      </c>
      <c r="CN409" s="20">
        <f t="shared" si="394"/>
        <v>0</v>
      </c>
      <c r="CO409" s="20">
        <f>0</f>
        <v>0</v>
      </c>
      <c r="CP409" s="24">
        <f t="shared" si="368"/>
        <v>0</v>
      </c>
      <c r="CQ409" s="61">
        <f t="shared" si="369"/>
        <v>0</v>
      </c>
      <c r="CR409" s="24">
        <f t="shared" si="395"/>
        <v>2.46</v>
      </c>
      <c r="CS409" s="24">
        <v>3.99</v>
      </c>
      <c r="CT409" s="71">
        <f t="shared" si="396"/>
        <v>62.195121951219534</v>
      </c>
    </row>
    <row r="410" spans="1:100" x14ac:dyDescent="0.2">
      <c r="A410" s="35"/>
      <c r="B410" s="15"/>
      <c r="C410" s="16"/>
      <c r="D410" s="22">
        <f t="shared" ref="D410" si="397">SUM(D403:D409)</f>
        <v>35649.360000000001</v>
      </c>
      <c r="E410" s="22">
        <f>SUM(E403:E409)</f>
        <v>34102.919999999991</v>
      </c>
      <c r="F410" s="18"/>
      <c r="G410" s="23">
        <f t="shared" ref="G410:CF410" si="398">SUM(G403:G409)</f>
        <v>444.0575</v>
      </c>
      <c r="H410" s="23">
        <f t="shared" si="398"/>
        <v>497.91060000000004</v>
      </c>
      <c r="I410" s="23"/>
      <c r="J410" s="23">
        <f t="shared" si="398"/>
        <v>361.07239999999996</v>
      </c>
      <c r="K410" s="23">
        <f t="shared" si="398"/>
        <v>-414.92550000000006</v>
      </c>
      <c r="L410" s="18"/>
      <c r="M410" s="23">
        <f t="shared" si="398"/>
        <v>489.76380000000006</v>
      </c>
      <c r="N410" s="23"/>
      <c r="O410" s="23"/>
      <c r="P410" s="23">
        <f t="shared" si="398"/>
        <v>489.72380000000004</v>
      </c>
      <c r="Q410" s="23">
        <f t="shared" si="398"/>
        <v>-0.01</v>
      </c>
      <c r="R410" s="23"/>
      <c r="S410" s="23">
        <f t="shared" si="398"/>
        <v>6079.1252000000004</v>
      </c>
      <c r="T410" s="23" t="e">
        <f t="shared" si="398"/>
        <v>#REF!</v>
      </c>
      <c r="U410" s="23"/>
      <c r="V410" s="23" t="e">
        <f t="shared" si="398"/>
        <v>#REF!</v>
      </c>
      <c r="W410" s="23" t="e">
        <f t="shared" si="398"/>
        <v>#REF!</v>
      </c>
      <c r="X410" s="23"/>
      <c r="Y410" s="23">
        <f t="shared" si="398"/>
        <v>268.84870000000001</v>
      </c>
      <c r="Z410" s="23">
        <f t="shared" si="398"/>
        <v>0</v>
      </c>
      <c r="AA410" s="23"/>
      <c r="AB410" s="23">
        <f t="shared" si="398"/>
        <v>268.84870000000001</v>
      </c>
      <c r="AC410" s="23">
        <f t="shared" si="398"/>
        <v>0</v>
      </c>
      <c r="AD410" s="23"/>
      <c r="AE410" s="23">
        <f t="shared" si="398"/>
        <v>8686.7077000000008</v>
      </c>
      <c r="AF410" s="23" t="e">
        <f t="shared" si="398"/>
        <v>#REF!</v>
      </c>
      <c r="AG410" s="23"/>
      <c r="AH410" s="23" t="e">
        <f t="shared" si="398"/>
        <v>#REF!</v>
      </c>
      <c r="AI410" s="23" t="e">
        <f t="shared" si="398"/>
        <v>#REF!</v>
      </c>
      <c r="AJ410" s="23"/>
      <c r="AK410" s="23">
        <f t="shared" si="398"/>
        <v>877.48519999999985</v>
      </c>
      <c r="AL410" s="23">
        <f t="shared" si="398"/>
        <v>0</v>
      </c>
      <c r="AM410" s="23"/>
      <c r="AN410" s="23">
        <f t="shared" si="398"/>
        <v>877.48519999999985</v>
      </c>
      <c r="AO410" s="22">
        <f t="shared" si="398"/>
        <v>0</v>
      </c>
      <c r="AP410" s="22"/>
      <c r="AQ410" s="23">
        <f t="shared" si="398"/>
        <v>439.4787</v>
      </c>
      <c r="AR410" s="23">
        <f t="shared" si="398"/>
        <v>0</v>
      </c>
      <c r="AS410" s="23"/>
      <c r="AT410" s="23">
        <f t="shared" si="398"/>
        <v>439.4787</v>
      </c>
      <c r="AU410" s="23">
        <f t="shared" si="398"/>
        <v>0</v>
      </c>
      <c r="AV410" s="23"/>
      <c r="AW410" s="23">
        <f>SUM(AW403:AW409)</f>
        <v>3040.0405000000005</v>
      </c>
      <c r="AX410" s="23" t="e">
        <f>SUM(AX403:AX409)</f>
        <v>#REF!</v>
      </c>
      <c r="AY410" s="23">
        <f t="shared" ref="AY410:BA410" si="399">SUM(AY403:AY409)</f>
        <v>0</v>
      </c>
      <c r="AZ410" s="23" t="e">
        <f t="shared" si="399"/>
        <v>#REF!</v>
      </c>
      <c r="BA410" s="23" t="e">
        <f t="shared" si="399"/>
        <v>#REF!</v>
      </c>
      <c r="BB410" s="23"/>
      <c r="BC410" s="23">
        <f t="shared" si="398"/>
        <v>9579.1980000000003</v>
      </c>
      <c r="BD410" s="23">
        <v>14518.560000000001</v>
      </c>
      <c r="BE410" s="23"/>
      <c r="BF410" s="23">
        <f t="shared" si="398"/>
        <v>394.48749999999995</v>
      </c>
      <c r="BG410" s="23">
        <f t="shared" si="398"/>
        <v>-5333.8494999999994</v>
      </c>
      <c r="BH410" s="23"/>
      <c r="BI410" s="23">
        <f t="shared" si="398"/>
        <v>10523.730000000001</v>
      </c>
      <c r="BJ410" s="23">
        <v>13463.52</v>
      </c>
      <c r="BK410" s="23"/>
      <c r="BL410" s="23">
        <f t="shared" si="398"/>
        <v>1020.3752999999998</v>
      </c>
      <c r="BM410" s="23">
        <f t="shared" si="398"/>
        <v>-3960.1652999999997</v>
      </c>
      <c r="BN410" s="22"/>
      <c r="BO410" s="23">
        <f t="shared" si="398"/>
        <v>22929.567800000001</v>
      </c>
      <c r="BP410" s="23">
        <f t="shared" si="398"/>
        <v>-7879.152</v>
      </c>
      <c r="BQ410" s="23">
        <f t="shared" si="398"/>
        <v>15050.415800000001</v>
      </c>
      <c r="BR410" s="20"/>
      <c r="BS410" s="20">
        <f t="shared" si="358"/>
        <v>15050.415800000001</v>
      </c>
      <c r="BT410" s="22">
        <f t="shared" si="398"/>
        <v>23204.658000000003</v>
      </c>
      <c r="BU410" s="22">
        <f t="shared" si="398"/>
        <v>10613.177100000001</v>
      </c>
      <c r="BV410" s="22">
        <f t="shared" si="398"/>
        <v>-18767.419300000001</v>
      </c>
      <c r="BW410" s="22">
        <f t="shared" si="398"/>
        <v>0</v>
      </c>
      <c r="BX410" s="22">
        <f t="shared" si="398"/>
        <v>0</v>
      </c>
      <c r="BY410" s="22">
        <f t="shared" si="398"/>
        <v>0</v>
      </c>
      <c r="BZ410" s="22">
        <f t="shared" si="398"/>
        <v>370.39</v>
      </c>
      <c r="CA410" s="22">
        <f t="shared" si="398"/>
        <v>2772.74</v>
      </c>
      <c r="CB410" s="22">
        <f t="shared" si="398"/>
        <v>0</v>
      </c>
      <c r="CC410" s="22">
        <f t="shared" si="398"/>
        <v>0</v>
      </c>
      <c r="CD410" s="22">
        <f t="shared" si="398"/>
        <v>0</v>
      </c>
      <c r="CE410" s="22">
        <f t="shared" si="398"/>
        <v>0</v>
      </c>
      <c r="CF410" s="22">
        <f t="shared" si="398"/>
        <v>20061.527999999998</v>
      </c>
      <c r="CG410" s="22"/>
      <c r="CH410" s="22">
        <f t="shared" ref="CH410:CN410" si="400">SUM(CH403:CH409)</f>
        <v>21617.443799999997</v>
      </c>
      <c r="CI410" s="23">
        <f t="shared" si="400"/>
        <v>16673.436000000002</v>
      </c>
      <c r="CJ410" s="23">
        <f t="shared" si="400"/>
        <v>4944.0077999999994</v>
      </c>
      <c r="CK410" s="23">
        <f t="shared" si="400"/>
        <v>4.2000000003099558E-3</v>
      </c>
      <c r="CL410" s="23">
        <f t="shared" si="400"/>
        <v>-4.2000000003099558E-3</v>
      </c>
      <c r="CM410" s="22"/>
      <c r="CN410" s="23">
        <f t="shared" si="400"/>
        <v>2123.1455000000001</v>
      </c>
      <c r="CO410" s="23">
        <f>SUM(CO403:CO409)</f>
        <v>313.02999999999997</v>
      </c>
      <c r="CP410" s="23">
        <f t="shared" ref="CP410:CQ410" si="401">SUM(CP403:CP409)</f>
        <v>1810.1155000000003</v>
      </c>
      <c r="CQ410" s="23">
        <f t="shared" si="401"/>
        <v>4.9999999993133315E-4</v>
      </c>
      <c r="CR410" s="72"/>
      <c r="CS410" s="72"/>
      <c r="CT410" s="77"/>
      <c r="CU410" s="4"/>
      <c r="CV410" s="4"/>
    </row>
    <row r="411" spans="1:100" ht="13.5" customHeight="1" x14ac:dyDescent="0.2">
      <c r="A411" s="35">
        <v>1</v>
      </c>
      <c r="B411" s="15" t="s">
        <v>405</v>
      </c>
      <c r="C411" s="16">
        <v>15</v>
      </c>
      <c r="D411" s="21">
        <v>3809.37</v>
      </c>
      <c r="E411" s="21">
        <v>3773.7</v>
      </c>
      <c r="F411" s="18">
        <v>0.01</v>
      </c>
      <c r="G411" s="18">
        <f>F411*D411</f>
        <v>38.093699999999998</v>
      </c>
      <c r="H411" s="18">
        <f>G411*6</f>
        <v>228.56219999999999</v>
      </c>
      <c r="I411" s="18"/>
      <c r="J411" s="61" t="str">
        <f t="shared" si="331"/>
        <v>0</v>
      </c>
      <c r="K411" s="61">
        <f t="shared" si="332"/>
        <v>-190.46850000000001</v>
      </c>
      <c r="L411" s="18">
        <v>0.01</v>
      </c>
      <c r="M411" s="18">
        <f>D411*L411</f>
        <v>38.093699999999998</v>
      </c>
      <c r="N411" s="18"/>
      <c r="O411" s="18"/>
      <c r="P411" s="61">
        <f t="shared" si="342"/>
        <v>38.093699999999998</v>
      </c>
      <c r="Q411" s="61" t="str">
        <f t="shared" si="343"/>
        <v>0</v>
      </c>
      <c r="R411" s="20">
        <v>0.16</v>
      </c>
      <c r="S411" s="20">
        <f>R411*D411</f>
        <v>609.49919999999997</v>
      </c>
      <c r="T411" s="24" t="e">
        <f>ROUND(S411*$T$427,5)</f>
        <v>#REF!</v>
      </c>
      <c r="U411" s="24"/>
      <c r="V411" s="61" t="e">
        <f t="shared" si="344"/>
        <v>#REF!</v>
      </c>
      <c r="W411" s="61" t="e">
        <f t="shared" si="345"/>
        <v>#REF!</v>
      </c>
      <c r="X411" s="54">
        <v>0.01</v>
      </c>
      <c r="Y411" s="20">
        <f>X411*D411</f>
        <v>38.093699999999998</v>
      </c>
      <c r="Z411" s="20"/>
      <c r="AA411" s="20"/>
      <c r="AB411" s="61">
        <f t="shared" si="363"/>
        <v>38.093699999999998</v>
      </c>
      <c r="AC411" s="61" t="str">
        <f t="shared" si="364"/>
        <v>0</v>
      </c>
      <c r="AD411" s="20">
        <v>0.21</v>
      </c>
      <c r="AE411" s="20">
        <f>AD411*D411</f>
        <v>799.96769999999992</v>
      </c>
      <c r="AF411" s="24" t="e">
        <f>ROUND(AE411*$AF$427,5)</f>
        <v>#REF!</v>
      </c>
      <c r="AG411" s="24"/>
      <c r="AH411" s="61" t="e">
        <f t="shared" si="348"/>
        <v>#REF!</v>
      </c>
      <c r="AI411" s="61" t="e">
        <f t="shared" si="349"/>
        <v>#REF!</v>
      </c>
      <c r="AJ411" s="20">
        <v>0.02</v>
      </c>
      <c r="AK411" s="20">
        <f>AJ411*D411</f>
        <v>76.187399999999997</v>
      </c>
      <c r="AL411" s="24">
        <v>0</v>
      </c>
      <c r="AM411" s="20"/>
      <c r="AN411" s="61">
        <f t="shared" si="350"/>
        <v>76.187399999999997</v>
      </c>
      <c r="AO411" s="61" t="str">
        <f t="shared" si="351"/>
        <v>0</v>
      </c>
      <c r="AP411" s="20">
        <v>0.01</v>
      </c>
      <c r="AQ411" s="20">
        <f>AP411*D411</f>
        <v>38.093699999999998</v>
      </c>
      <c r="AR411" s="20"/>
      <c r="AS411" s="20"/>
      <c r="AT411" s="61">
        <f t="shared" si="352"/>
        <v>38.093699999999998</v>
      </c>
      <c r="AU411" s="61" t="str">
        <f t="shared" si="353"/>
        <v>0</v>
      </c>
      <c r="AV411" s="20">
        <v>0.12</v>
      </c>
      <c r="AW411" s="20">
        <f>AV411*D411</f>
        <v>457.12439999999998</v>
      </c>
      <c r="AX411" s="24" t="e">
        <f>ROUND(AW411*$AX$427,5)</f>
        <v>#REF!</v>
      </c>
      <c r="AY411" s="24"/>
      <c r="AZ411" s="61" t="e">
        <f>IF(AW411-AX411&gt;0,AW411-AX411,"0")</f>
        <v>#REF!</v>
      </c>
      <c r="BA411" s="61" t="e">
        <f>IF(AW411-AX411&lt;0,AW411-AX411,"0")</f>
        <v>#REF!</v>
      </c>
      <c r="BB411" s="20">
        <v>0.26</v>
      </c>
      <c r="BC411" s="20">
        <f>BB411*D411</f>
        <v>990.43619999999999</v>
      </c>
      <c r="BD411" s="20">
        <v>84</v>
      </c>
      <c r="BE411" s="20"/>
      <c r="BF411" s="61">
        <f t="shared" si="354"/>
        <v>906.43619999999999</v>
      </c>
      <c r="BG411" s="61" t="str">
        <f t="shared" si="355"/>
        <v>0</v>
      </c>
      <c r="BH411" s="20">
        <v>0.35</v>
      </c>
      <c r="BI411" s="20">
        <f>BH411*E411</f>
        <v>1320.7949999999998</v>
      </c>
      <c r="BJ411" s="20">
        <v>1276.8</v>
      </c>
      <c r="BK411" s="20"/>
      <c r="BL411" s="61">
        <f t="shared" ref="BL411:BL412" si="402">IF(BI411-BJ411&gt;0,BI411-BJ411,"0")</f>
        <v>43.994999999999891</v>
      </c>
      <c r="BM411" s="61" t="str">
        <f t="shared" ref="BM411:BM412" si="403">IF(BI411-BJ411&lt;0,BI411-BJ411,"0")</f>
        <v>0</v>
      </c>
      <c r="BN411" s="20">
        <v>0.56000000000000005</v>
      </c>
      <c r="BO411" s="20">
        <f>BN411*D411</f>
        <v>2133.2472000000002</v>
      </c>
      <c r="BP411" s="20">
        <f t="shared" si="356"/>
        <v>950.43119999999988</v>
      </c>
      <c r="BQ411" s="20">
        <f t="shared" si="357"/>
        <v>3083.6784000000002</v>
      </c>
      <c r="BR411" s="20"/>
      <c r="BS411" s="20">
        <f t="shared" si="358"/>
        <v>3083.6784000000002</v>
      </c>
      <c r="BT411" s="61">
        <f t="shared" ref="BT411:BT412" si="404">SUM(BW411:CF411)</f>
        <v>0</v>
      </c>
      <c r="BU411" s="61">
        <f t="shared" ref="BU411" si="405">IF(BS411-BT411&gt;0,BS411-BT411,"0")</f>
        <v>3083.6784000000002</v>
      </c>
      <c r="BV411" s="61" t="str">
        <f t="shared" si="330"/>
        <v>0</v>
      </c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>
        <v>0.73</v>
      </c>
      <c r="CH411" s="24">
        <f>CG411*E411</f>
        <v>2754.8009999999999</v>
      </c>
      <c r="CI411" s="20">
        <v>2754.8</v>
      </c>
      <c r="CJ411" s="24">
        <f t="shared" ref="CJ411:CJ418" si="406">CH411-CI411</f>
        <v>9.9999999974897946E-4</v>
      </c>
      <c r="CK411" s="24">
        <f t="shared" ref="CK411:CK416" si="407">IF(CH411-CI411&gt;0,CH411-CI411,"0")-CJ411</f>
        <v>0</v>
      </c>
      <c r="CL411" s="61" t="str">
        <f t="shared" si="359"/>
        <v>0</v>
      </c>
      <c r="CM411" s="20">
        <v>7.0000000000000007E-2</v>
      </c>
      <c r="CN411" s="24">
        <f>CM411*E411</f>
        <v>264.15899999999999</v>
      </c>
      <c r="CO411" s="20">
        <v>0</v>
      </c>
      <c r="CP411" s="24">
        <f t="shared" si="368"/>
        <v>264.15899999999999</v>
      </c>
      <c r="CQ411" s="61">
        <f t="shared" si="369"/>
        <v>0</v>
      </c>
      <c r="CR411" s="24">
        <f>F411+L411+R411+X411+AD411+AJ411+AP411+AV411+BB411+BH411+BN411+CG411+CM411</f>
        <v>2.52</v>
      </c>
      <c r="CS411" s="24">
        <v>4.07</v>
      </c>
      <c r="CT411" s="71">
        <f>CS411/CR411*100-100</f>
        <v>61.507936507936506</v>
      </c>
    </row>
    <row r="412" spans="1:100" x14ac:dyDescent="0.2">
      <c r="A412" s="35">
        <v>2</v>
      </c>
      <c r="B412" s="15" t="s">
        <v>406</v>
      </c>
      <c r="C412" s="16">
        <v>15</v>
      </c>
      <c r="D412" s="21">
        <v>4958.05</v>
      </c>
      <c r="E412" s="21">
        <v>4621.68</v>
      </c>
      <c r="F412" s="22">
        <v>0.01</v>
      </c>
      <c r="G412" s="18">
        <f>F412*D412</f>
        <v>49.580500000000001</v>
      </c>
      <c r="H412" s="18">
        <f>G412*6</f>
        <v>297.483</v>
      </c>
      <c r="I412" s="18"/>
      <c r="J412" s="61" t="str">
        <f t="shared" si="331"/>
        <v>0</v>
      </c>
      <c r="K412" s="61">
        <f t="shared" si="332"/>
        <v>-247.9025</v>
      </c>
      <c r="L412" s="22">
        <v>0.01</v>
      </c>
      <c r="M412" s="18">
        <f>D412*L412</f>
        <v>49.580500000000001</v>
      </c>
      <c r="N412" s="18"/>
      <c r="O412" s="18"/>
      <c r="P412" s="61">
        <f t="shared" si="342"/>
        <v>49.580500000000001</v>
      </c>
      <c r="Q412" s="61" t="str">
        <f t="shared" si="343"/>
        <v>0</v>
      </c>
      <c r="R412" s="20">
        <v>0.47</v>
      </c>
      <c r="S412" s="20">
        <f>R412*D412</f>
        <v>2330.2835</v>
      </c>
      <c r="T412" s="24" t="e">
        <f>ROUND(S412*$T$427,5)</f>
        <v>#REF!</v>
      </c>
      <c r="U412" s="24"/>
      <c r="V412" s="61" t="e">
        <f t="shared" si="344"/>
        <v>#REF!</v>
      </c>
      <c r="W412" s="61" t="e">
        <f t="shared" si="345"/>
        <v>#REF!</v>
      </c>
      <c r="X412" s="54">
        <v>0.01</v>
      </c>
      <c r="Y412" s="20">
        <f>X412*D412</f>
        <v>49.580500000000001</v>
      </c>
      <c r="Z412" s="20"/>
      <c r="AA412" s="20"/>
      <c r="AB412" s="61">
        <f t="shared" si="363"/>
        <v>49.580500000000001</v>
      </c>
      <c r="AC412" s="61" t="str">
        <f t="shared" si="364"/>
        <v>0</v>
      </c>
      <c r="AD412" s="20">
        <v>0.23</v>
      </c>
      <c r="AE412" s="20">
        <f>AD412*D412</f>
        <v>1140.3515</v>
      </c>
      <c r="AF412" s="24" t="e">
        <f>ROUND(AE412*$AF$427,5)</f>
        <v>#REF!</v>
      </c>
      <c r="AG412" s="24"/>
      <c r="AH412" s="61" t="e">
        <f t="shared" si="348"/>
        <v>#REF!</v>
      </c>
      <c r="AI412" s="61" t="e">
        <f t="shared" si="349"/>
        <v>#REF!</v>
      </c>
      <c r="AJ412" s="20">
        <v>0.05</v>
      </c>
      <c r="AK412" s="20">
        <f>AJ412*D412</f>
        <v>247.90250000000003</v>
      </c>
      <c r="AL412" s="24">
        <v>0</v>
      </c>
      <c r="AM412" s="20"/>
      <c r="AN412" s="61">
        <f t="shared" si="350"/>
        <v>247.90250000000003</v>
      </c>
      <c r="AO412" s="61" t="str">
        <f t="shared" si="351"/>
        <v>0</v>
      </c>
      <c r="AP412" s="20">
        <v>0.01</v>
      </c>
      <c r="AQ412" s="20">
        <f>AP412*D412</f>
        <v>49.580500000000001</v>
      </c>
      <c r="AR412" s="20"/>
      <c r="AS412" s="20"/>
      <c r="AT412" s="61">
        <f t="shared" si="352"/>
        <v>49.580500000000001</v>
      </c>
      <c r="AU412" s="61" t="str">
        <f t="shared" si="353"/>
        <v>0</v>
      </c>
      <c r="AV412" s="20">
        <v>0.16</v>
      </c>
      <c r="AW412" s="20">
        <f>AV412*D412</f>
        <v>793.28800000000001</v>
      </c>
      <c r="AX412" s="24" t="e">
        <f>ROUND(AW412*$AX$427,5)</f>
        <v>#REF!</v>
      </c>
      <c r="AY412" s="24"/>
      <c r="AZ412" s="61" t="e">
        <f>IF(AW412-AX412&gt;0,AW412-AX412,"0")</f>
        <v>#REF!</v>
      </c>
      <c r="BA412" s="61" t="e">
        <f>IF(AW412-AX412&lt;0,AW412-AX412,"0")</f>
        <v>#REF!</v>
      </c>
      <c r="BB412" s="20">
        <v>0.57999999999999996</v>
      </c>
      <c r="BC412" s="20">
        <f>BB412*D412</f>
        <v>2875.6689999999999</v>
      </c>
      <c r="BD412" s="20">
        <v>2688</v>
      </c>
      <c r="BE412" s="20"/>
      <c r="BF412" s="61">
        <f t="shared" si="354"/>
        <v>187.66899999999987</v>
      </c>
      <c r="BG412" s="61" t="str">
        <f t="shared" si="355"/>
        <v>0</v>
      </c>
      <c r="BH412" s="20">
        <v>0.22</v>
      </c>
      <c r="BI412" s="20">
        <f>BH412*E412</f>
        <v>1016.7696000000001</v>
      </c>
      <c r="BJ412" s="20">
        <v>840</v>
      </c>
      <c r="BK412" s="20"/>
      <c r="BL412" s="61">
        <f t="shared" si="402"/>
        <v>176.76960000000008</v>
      </c>
      <c r="BM412" s="61" t="str">
        <f t="shared" si="403"/>
        <v>0</v>
      </c>
      <c r="BN412" s="20">
        <v>0.33</v>
      </c>
      <c r="BO412" s="20">
        <f>BN412*D412</f>
        <v>1636.1565000000001</v>
      </c>
      <c r="BP412" s="20">
        <f t="shared" si="356"/>
        <v>364.43859999999995</v>
      </c>
      <c r="BQ412" s="20">
        <f t="shared" si="357"/>
        <v>2000.5951</v>
      </c>
      <c r="BR412" s="20"/>
      <c r="BS412" s="20">
        <f t="shared" si="358"/>
        <v>2000.5951</v>
      </c>
      <c r="BT412" s="61">
        <f t="shared" si="404"/>
        <v>78.78</v>
      </c>
      <c r="BU412" s="61">
        <f>IF(BS412-BT412&gt;0,BS412-BT412,"0")</f>
        <v>1921.8151</v>
      </c>
      <c r="BV412" s="61" t="str">
        <f t="shared" si="330"/>
        <v>0</v>
      </c>
      <c r="BW412" s="20"/>
      <c r="BX412" s="20"/>
      <c r="BY412" s="20"/>
      <c r="BZ412" s="20">
        <v>78.78</v>
      </c>
      <c r="CA412" s="20"/>
      <c r="CB412" s="20"/>
      <c r="CC412" s="20"/>
      <c r="CD412" s="20"/>
      <c r="CE412" s="20"/>
      <c r="CF412" s="20"/>
      <c r="CG412" s="20">
        <v>0.59</v>
      </c>
      <c r="CH412" s="24">
        <f>CG412*E412</f>
        <v>2726.7912000000001</v>
      </c>
      <c r="CI412" s="20"/>
      <c r="CJ412" s="24">
        <f t="shared" si="406"/>
        <v>2726.7912000000001</v>
      </c>
      <c r="CK412" s="24">
        <f t="shared" si="407"/>
        <v>0</v>
      </c>
      <c r="CL412" s="61" t="str">
        <f t="shared" si="359"/>
        <v>0</v>
      </c>
      <c r="CM412" s="20">
        <v>7.0000000000000007E-2</v>
      </c>
      <c r="CN412" s="24">
        <f>CM412*E412</f>
        <v>323.51760000000007</v>
      </c>
      <c r="CO412" s="20">
        <v>0</v>
      </c>
      <c r="CP412" s="24">
        <f t="shared" si="368"/>
        <v>323.51760000000007</v>
      </c>
      <c r="CQ412" s="61">
        <f t="shared" si="369"/>
        <v>0</v>
      </c>
      <c r="CR412" s="24">
        <f>F412+L412+R412+X412+AD412+AJ412+AP412+AV412+BB412+BH412+BN412+CG412+CM412</f>
        <v>2.7399999999999998</v>
      </c>
      <c r="CS412" s="24">
        <v>4.26</v>
      </c>
      <c r="CT412" s="71">
        <f>CS412/CR412*100-100</f>
        <v>55.474452554744516</v>
      </c>
    </row>
    <row r="413" spans="1:100" x14ac:dyDescent="0.2">
      <c r="A413" s="35"/>
      <c r="B413" s="15"/>
      <c r="C413" s="16"/>
      <c r="D413" s="22">
        <f t="shared" ref="D413" si="408">SUM(D411:D412)</f>
        <v>8767.42</v>
      </c>
      <c r="E413" s="22">
        <f>SUM(E411:E412)</f>
        <v>8395.380000000001</v>
      </c>
      <c r="F413" s="18"/>
      <c r="G413" s="23">
        <f t="shared" ref="G413:CF413" si="409">SUM(G411:G412)</f>
        <v>87.674199999999999</v>
      </c>
      <c r="H413" s="23">
        <f t="shared" si="409"/>
        <v>526.04520000000002</v>
      </c>
      <c r="I413" s="23"/>
      <c r="J413" s="23">
        <f t="shared" si="409"/>
        <v>0</v>
      </c>
      <c r="K413" s="22">
        <f t="shared" si="409"/>
        <v>-438.37099999999998</v>
      </c>
      <c r="L413" s="18"/>
      <c r="M413" s="23">
        <f t="shared" si="409"/>
        <v>87.674199999999999</v>
      </c>
      <c r="N413" s="23"/>
      <c r="O413" s="23"/>
      <c r="P413" s="23">
        <f t="shared" si="409"/>
        <v>87.674199999999999</v>
      </c>
      <c r="Q413" s="23">
        <f t="shared" si="409"/>
        <v>0</v>
      </c>
      <c r="R413" s="23"/>
      <c r="S413" s="23">
        <f t="shared" si="409"/>
        <v>2939.7826999999997</v>
      </c>
      <c r="T413" s="23" t="e">
        <f t="shared" si="409"/>
        <v>#REF!</v>
      </c>
      <c r="U413" s="23"/>
      <c r="V413" s="23" t="e">
        <f t="shared" si="409"/>
        <v>#REF!</v>
      </c>
      <c r="W413" s="23" t="e">
        <f t="shared" si="409"/>
        <v>#REF!</v>
      </c>
      <c r="X413" s="54"/>
      <c r="Y413" s="23">
        <f t="shared" si="409"/>
        <v>87.674199999999999</v>
      </c>
      <c r="Z413" s="23">
        <f t="shared" si="409"/>
        <v>0</v>
      </c>
      <c r="AA413" s="23"/>
      <c r="AB413" s="23">
        <f t="shared" si="409"/>
        <v>87.674199999999999</v>
      </c>
      <c r="AC413" s="22">
        <f t="shared" si="409"/>
        <v>0</v>
      </c>
      <c r="AD413" s="22"/>
      <c r="AE413" s="22">
        <f t="shared" si="409"/>
        <v>1940.3191999999999</v>
      </c>
      <c r="AF413" s="23" t="e">
        <f t="shared" si="409"/>
        <v>#REF!</v>
      </c>
      <c r="AG413" s="23"/>
      <c r="AH413" s="23" t="e">
        <f t="shared" si="409"/>
        <v>#REF!</v>
      </c>
      <c r="AI413" s="23" t="e">
        <f t="shared" si="409"/>
        <v>#REF!</v>
      </c>
      <c r="AJ413" s="23"/>
      <c r="AK413" s="23">
        <f t="shared" si="409"/>
        <v>324.08990000000006</v>
      </c>
      <c r="AL413" s="23">
        <f t="shared" si="409"/>
        <v>0</v>
      </c>
      <c r="AM413" s="23"/>
      <c r="AN413" s="23">
        <f t="shared" si="409"/>
        <v>324.08990000000006</v>
      </c>
      <c r="AO413" s="22">
        <f t="shared" si="409"/>
        <v>0</v>
      </c>
      <c r="AP413" s="22"/>
      <c r="AQ413" s="23">
        <f t="shared" si="409"/>
        <v>87.674199999999999</v>
      </c>
      <c r="AR413" s="23">
        <f t="shared" si="409"/>
        <v>0</v>
      </c>
      <c r="AS413" s="23"/>
      <c r="AT413" s="23">
        <f t="shared" si="409"/>
        <v>87.674199999999999</v>
      </c>
      <c r="AU413" s="23">
        <f t="shared" si="409"/>
        <v>0</v>
      </c>
      <c r="AV413" s="23"/>
      <c r="AW413" s="23">
        <f>SUM(AW411:AW412)</f>
        <v>1250.4123999999999</v>
      </c>
      <c r="AX413" s="23" t="e">
        <f>SUM(AX411:AX412)</f>
        <v>#REF!</v>
      </c>
      <c r="AY413" s="23">
        <f t="shared" ref="AY413:BA413" si="410">SUM(AY411:AY412)</f>
        <v>0</v>
      </c>
      <c r="AZ413" s="23" t="e">
        <f t="shared" si="410"/>
        <v>#REF!</v>
      </c>
      <c r="BA413" s="23" t="e">
        <f t="shared" si="410"/>
        <v>#REF!</v>
      </c>
      <c r="BB413" s="22"/>
      <c r="BC413" s="23">
        <f t="shared" si="409"/>
        <v>3866.1052</v>
      </c>
      <c r="BD413" s="23">
        <v>2772</v>
      </c>
      <c r="BE413" s="23"/>
      <c r="BF413" s="23">
        <f t="shared" si="409"/>
        <v>1094.1052</v>
      </c>
      <c r="BG413" s="23">
        <f t="shared" si="409"/>
        <v>0</v>
      </c>
      <c r="BH413" s="23"/>
      <c r="BI413" s="23">
        <f t="shared" si="409"/>
        <v>2337.5645999999997</v>
      </c>
      <c r="BJ413" s="23">
        <v>2116.8000000000002</v>
      </c>
      <c r="BK413" s="23"/>
      <c r="BL413" s="23">
        <f t="shared" si="409"/>
        <v>220.76459999999997</v>
      </c>
      <c r="BM413" s="23">
        <f t="shared" si="409"/>
        <v>0</v>
      </c>
      <c r="BN413" s="22"/>
      <c r="BO413" s="23">
        <f t="shared" si="409"/>
        <v>3769.4037000000003</v>
      </c>
      <c r="BP413" s="23">
        <f t="shared" si="409"/>
        <v>1314.8697999999999</v>
      </c>
      <c r="BQ413" s="23">
        <f t="shared" si="409"/>
        <v>5084.2735000000002</v>
      </c>
      <c r="BR413" s="20"/>
      <c r="BS413" s="20">
        <f t="shared" si="358"/>
        <v>5084.2735000000002</v>
      </c>
      <c r="BT413" s="23">
        <f t="shared" si="409"/>
        <v>78.78</v>
      </c>
      <c r="BU413" s="23">
        <f t="shared" si="409"/>
        <v>5005.4935000000005</v>
      </c>
      <c r="BV413" s="22">
        <f t="shared" si="409"/>
        <v>0</v>
      </c>
      <c r="BW413" s="23">
        <f t="shared" si="409"/>
        <v>0</v>
      </c>
      <c r="BX413" s="22">
        <f t="shared" si="409"/>
        <v>0</v>
      </c>
      <c r="BY413" s="22">
        <f t="shared" si="409"/>
        <v>0</v>
      </c>
      <c r="BZ413" s="22">
        <f t="shared" si="409"/>
        <v>78.78</v>
      </c>
      <c r="CA413" s="22">
        <f t="shared" si="409"/>
        <v>0</v>
      </c>
      <c r="CB413" s="22">
        <f t="shared" si="409"/>
        <v>0</v>
      </c>
      <c r="CC413" s="22">
        <f t="shared" si="409"/>
        <v>0</v>
      </c>
      <c r="CD413" s="22">
        <f t="shared" si="409"/>
        <v>0</v>
      </c>
      <c r="CE413" s="22">
        <f t="shared" si="409"/>
        <v>0</v>
      </c>
      <c r="CF413" s="22">
        <f t="shared" si="409"/>
        <v>0</v>
      </c>
      <c r="CG413" s="22"/>
      <c r="CH413" s="23">
        <f t="shared" ref="CH413:CN413" si="411">SUM(CH411:CH412)</f>
        <v>5481.5922</v>
      </c>
      <c r="CI413" s="23">
        <f t="shared" si="411"/>
        <v>2754.8</v>
      </c>
      <c r="CJ413" s="23">
        <f t="shared" si="411"/>
        <v>2726.7921999999999</v>
      </c>
      <c r="CK413" s="23">
        <f t="shared" si="411"/>
        <v>0</v>
      </c>
      <c r="CL413" s="23">
        <f t="shared" si="411"/>
        <v>0</v>
      </c>
      <c r="CM413" s="23"/>
      <c r="CN413" s="23">
        <f t="shared" si="411"/>
        <v>587.67660000000001</v>
      </c>
      <c r="CO413" s="23">
        <f>SUM(CO411:CO412)</f>
        <v>0</v>
      </c>
      <c r="CP413" s="23">
        <f t="shared" ref="CP413:CQ413" si="412">SUM(CP411:CP412)</f>
        <v>587.67660000000001</v>
      </c>
      <c r="CQ413" s="23">
        <f t="shared" si="412"/>
        <v>0</v>
      </c>
      <c r="CR413" s="72"/>
      <c r="CS413" s="72"/>
      <c r="CT413" s="77"/>
      <c r="CU413" s="4"/>
      <c r="CV413" s="4"/>
    </row>
    <row r="414" spans="1:100" x14ac:dyDescent="0.2">
      <c r="A414" s="35">
        <v>1</v>
      </c>
      <c r="B414" s="15" t="s">
        <v>407</v>
      </c>
      <c r="C414" s="16">
        <v>16</v>
      </c>
      <c r="D414" s="21">
        <v>5270.05</v>
      </c>
      <c r="E414" s="21">
        <v>4942.51</v>
      </c>
      <c r="F414" s="18"/>
      <c r="G414" s="18">
        <f>F414*D414</f>
        <v>0</v>
      </c>
      <c r="H414" s="18"/>
      <c r="I414" s="18"/>
      <c r="J414" s="61" t="str">
        <f t="shared" ref="J414:J420" si="413">IF(G414-H414&gt;0,G414-H414,"0")</f>
        <v>0</v>
      </c>
      <c r="K414" s="61" t="str">
        <f t="shared" ref="K414:K420" si="414">IF(G414-H414&lt;0,G414-H414,"0")</f>
        <v>0</v>
      </c>
      <c r="L414" s="18"/>
      <c r="M414" s="18"/>
      <c r="N414" s="18"/>
      <c r="O414" s="18"/>
      <c r="P414" s="61" t="str">
        <f t="shared" si="342"/>
        <v>0</v>
      </c>
      <c r="Q414" s="61" t="str">
        <f t="shared" si="343"/>
        <v>0</v>
      </c>
      <c r="R414" s="20">
        <v>0.3</v>
      </c>
      <c r="S414" s="20">
        <f>R414*D414</f>
        <v>1581.0150000000001</v>
      </c>
      <c r="T414" s="24" t="e">
        <f>ROUND(S414*$T$427,5)+136.37</f>
        <v>#REF!</v>
      </c>
      <c r="U414" s="24"/>
      <c r="V414" s="61" t="e">
        <f t="shared" si="344"/>
        <v>#REF!</v>
      </c>
      <c r="W414" s="61" t="e">
        <f t="shared" si="345"/>
        <v>#REF!</v>
      </c>
      <c r="X414" s="20"/>
      <c r="Y414" s="20"/>
      <c r="Z414" s="20"/>
      <c r="AA414" s="20"/>
      <c r="AB414" s="61" t="str">
        <f t="shared" si="363"/>
        <v>0</v>
      </c>
      <c r="AC414" s="61" t="str">
        <f t="shared" si="364"/>
        <v>0</v>
      </c>
      <c r="AD414" s="20">
        <v>0.21</v>
      </c>
      <c r="AE414" s="20">
        <f>AD414*D414</f>
        <v>1106.7104999999999</v>
      </c>
      <c r="AF414" s="24" t="e">
        <f>ROUND(AE414*$AF$427,5)</f>
        <v>#REF!</v>
      </c>
      <c r="AG414" s="24"/>
      <c r="AH414" s="61" t="e">
        <f t="shared" si="348"/>
        <v>#REF!</v>
      </c>
      <c r="AI414" s="61" t="e">
        <f t="shared" si="349"/>
        <v>#REF!</v>
      </c>
      <c r="AJ414" s="20">
        <v>0.03</v>
      </c>
      <c r="AK414" s="20">
        <f>AJ414*D414</f>
        <v>158.10149999999999</v>
      </c>
      <c r="AL414" s="24">
        <v>0</v>
      </c>
      <c r="AM414" s="20"/>
      <c r="AN414" s="61">
        <f t="shared" si="350"/>
        <v>158.10149999999999</v>
      </c>
      <c r="AO414" s="61" t="str">
        <f t="shared" si="351"/>
        <v>0</v>
      </c>
      <c r="AP414" s="20">
        <v>0.01</v>
      </c>
      <c r="AQ414" s="20">
        <f>AP414*D414</f>
        <v>52.700500000000005</v>
      </c>
      <c r="AR414" s="20"/>
      <c r="AS414" s="20"/>
      <c r="AT414" s="61">
        <f t="shared" si="352"/>
        <v>52.700500000000005</v>
      </c>
      <c r="AU414" s="61" t="str">
        <f t="shared" si="353"/>
        <v>0</v>
      </c>
      <c r="AV414" s="20">
        <v>7.0000000000000007E-2</v>
      </c>
      <c r="AW414" s="20">
        <f>AV414*D414</f>
        <v>368.90350000000007</v>
      </c>
      <c r="AX414" s="24" t="e">
        <f>ROUND(AW414*$AX$427,5)</f>
        <v>#REF!</v>
      </c>
      <c r="AY414" s="24"/>
      <c r="AZ414" s="61" t="e">
        <f>IF(AW414-AX414&gt;0,AW414-AX414,"0")</f>
        <v>#REF!</v>
      </c>
      <c r="BA414" s="61" t="e">
        <f>IF(AW414-AX414&lt;0,AW414-AX414,"0")</f>
        <v>#REF!</v>
      </c>
      <c r="BB414" s="20">
        <v>0.38</v>
      </c>
      <c r="BC414" s="20">
        <f>BB414*D414</f>
        <v>2002.6190000000001</v>
      </c>
      <c r="BD414" s="20">
        <v>2570.4</v>
      </c>
      <c r="BE414" s="20"/>
      <c r="BF414" s="61" t="str">
        <f t="shared" si="354"/>
        <v>0</v>
      </c>
      <c r="BG414" s="61">
        <f t="shared" si="355"/>
        <v>-567.78099999999995</v>
      </c>
      <c r="BH414" s="20">
        <v>0.17</v>
      </c>
      <c r="BI414" s="20">
        <f>BH414*E414</f>
        <v>840.22670000000005</v>
      </c>
      <c r="BJ414" s="20">
        <v>470.4</v>
      </c>
      <c r="BK414" s="20"/>
      <c r="BL414" s="61">
        <f t="shared" ref="BL414:BL416" si="415">IF(BI414-BJ414&gt;0,BI414-BJ414,"0")</f>
        <v>369.82670000000007</v>
      </c>
      <c r="BM414" s="61" t="str">
        <f t="shared" ref="BM414:BM420" si="416">IF(BI414-BJ414&lt;0,BI414-BJ414,"0")</f>
        <v>0</v>
      </c>
      <c r="BN414" s="20">
        <v>0.76</v>
      </c>
      <c r="BO414" s="20">
        <f>BN414*D414</f>
        <v>4005.2380000000003</v>
      </c>
      <c r="BP414" s="20">
        <f t="shared" si="356"/>
        <v>-197.95429999999988</v>
      </c>
      <c r="BQ414" s="20">
        <f t="shared" si="357"/>
        <v>3807.2837000000004</v>
      </c>
      <c r="BR414" s="20"/>
      <c r="BS414" s="20">
        <f>BQ414+BR414</f>
        <v>3807.2837000000004</v>
      </c>
      <c r="BT414" s="61">
        <f>SUM(BW414:CF414)</f>
        <v>302.32</v>
      </c>
      <c r="BU414" s="61">
        <f>IF(BS414-BT414&gt;0,BS414-BT414,"0")</f>
        <v>3504.9637000000002</v>
      </c>
      <c r="BV414" s="61" t="str">
        <f>IF(BS414-BT414&lt;0,BS414-BT414,"0")</f>
        <v>0</v>
      </c>
      <c r="BW414" s="20">
        <v>302.32</v>
      </c>
      <c r="BX414" s="20"/>
      <c r="BY414" s="20"/>
      <c r="BZ414" s="20"/>
      <c r="CA414" s="20"/>
      <c r="CB414" s="20"/>
      <c r="CC414" s="20"/>
      <c r="CD414" s="20"/>
      <c r="CE414" s="20"/>
      <c r="CF414" s="20"/>
      <c r="CG414" s="20">
        <v>0.56999999999999995</v>
      </c>
      <c r="CH414" s="24">
        <f>CG414*E414</f>
        <v>2817.2307000000001</v>
      </c>
      <c r="CI414" s="20">
        <f>1278.08*1.2</f>
        <v>1533.6959999999999</v>
      </c>
      <c r="CJ414" s="24">
        <f t="shared" si="406"/>
        <v>1283.5347000000002</v>
      </c>
      <c r="CK414" s="24">
        <f t="shared" si="407"/>
        <v>0</v>
      </c>
      <c r="CL414" s="61" t="str">
        <f t="shared" si="359"/>
        <v>0</v>
      </c>
      <c r="CM414" s="20">
        <v>7.0000000000000007E-2</v>
      </c>
      <c r="CN414" s="24">
        <f>CM414*E414</f>
        <v>345.97570000000007</v>
      </c>
      <c r="CO414" s="20">
        <f>148.27*1.2</f>
        <v>177.92400000000001</v>
      </c>
      <c r="CP414" s="24">
        <f t="shared" si="368"/>
        <v>168.05170000000007</v>
      </c>
      <c r="CQ414" s="61">
        <f t="shared" si="369"/>
        <v>0</v>
      </c>
      <c r="CR414" s="24">
        <f>F414+L414+R414+X414+AD414+AJ414+AP414+AV414+BB414+BH414+BN414+CG414+CM414</f>
        <v>2.57</v>
      </c>
      <c r="CS414" s="24">
        <v>3.54</v>
      </c>
      <c r="CT414" s="71">
        <f>CS414/CR414*100-100</f>
        <v>37.743190661478593</v>
      </c>
    </row>
    <row r="415" spans="1:100" x14ac:dyDescent="0.2">
      <c r="A415" s="35">
        <v>2</v>
      </c>
      <c r="B415" s="15" t="s">
        <v>408</v>
      </c>
      <c r="C415" s="16">
        <v>16</v>
      </c>
      <c r="D415" s="21">
        <v>5208.87</v>
      </c>
      <c r="E415" s="21">
        <v>4731.8100000000004</v>
      </c>
      <c r="F415" s="18"/>
      <c r="G415" s="18">
        <f>F415*D415</f>
        <v>0</v>
      </c>
      <c r="H415" s="18"/>
      <c r="I415" s="18"/>
      <c r="J415" s="61" t="str">
        <f t="shared" si="413"/>
        <v>0</v>
      </c>
      <c r="K415" s="61" t="str">
        <f t="shared" si="414"/>
        <v>0</v>
      </c>
      <c r="L415" s="18"/>
      <c r="M415" s="18"/>
      <c r="N415" s="18"/>
      <c r="O415" s="18"/>
      <c r="P415" s="61" t="str">
        <f t="shared" si="342"/>
        <v>0</v>
      </c>
      <c r="Q415" s="61" t="str">
        <f t="shared" si="343"/>
        <v>0</v>
      </c>
      <c r="R415" s="20">
        <v>0.53</v>
      </c>
      <c r="S415" s="20">
        <f>R415*D415</f>
        <v>2760.7011000000002</v>
      </c>
      <c r="T415" s="24" t="e">
        <f>ROUND(S415*$T$427,5)</f>
        <v>#REF!</v>
      </c>
      <c r="U415" s="24"/>
      <c r="V415" s="61" t="e">
        <f t="shared" si="344"/>
        <v>#REF!</v>
      </c>
      <c r="W415" s="61" t="e">
        <f t="shared" si="345"/>
        <v>#REF!</v>
      </c>
      <c r="X415" s="20"/>
      <c r="Y415" s="20"/>
      <c r="Z415" s="20"/>
      <c r="AA415" s="20"/>
      <c r="AB415" s="61" t="str">
        <f t="shared" si="363"/>
        <v>0</v>
      </c>
      <c r="AC415" s="61" t="str">
        <f t="shared" si="364"/>
        <v>0</v>
      </c>
      <c r="AD415" s="20">
        <v>0.23</v>
      </c>
      <c r="AE415" s="20">
        <f>AD415*D415</f>
        <v>1198.0400999999999</v>
      </c>
      <c r="AF415" s="24" t="e">
        <f>ROUND(AE415*$AF$427,5)</f>
        <v>#REF!</v>
      </c>
      <c r="AG415" s="24"/>
      <c r="AH415" s="61" t="e">
        <f t="shared" si="348"/>
        <v>#REF!</v>
      </c>
      <c r="AI415" s="61" t="e">
        <f t="shared" si="349"/>
        <v>#REF!</v>
      </c>
      <c r="AJ415" s="20">
        <v>0.05</v>
      </c>
      <c r="AK415" s="20">
        <f>AJ415*D415</f>
        <v>260.44350000000003</v>
      </c>
      <c r="AL415" s="24">
        <v>0</v>
      </c>
      <c r="AM415" s="20"/>
      <c r="AN415" s="61">
        <f t="shared" si="350"/>
        <v>260.44350000000003</v>
      </c>
      <c r="AO415" s="61" t="str">
        <f t="shared" si="351"/>
        <v>0</v>
      </c>
      <c r="AP415" s="20">
        <v>0.01</v>
      </c>
      <c r="AQ415" s="20">
        <f>AP415*D415</f>
        <v>52.088700000000003</v>
      </c>
      <c r="AR415" s="20"/>
      <c r="AS415" s="20"/>
      <c r="AT415" s="61">
        <f t="shared" si="352"/>
        <v>52.088700000000003</v>
      </c>
      <c r="AU415" s="61" t="str">
        <f t="shared" si="353"/>
        <v>0</v>
      </c>
      <c r="AV415" s="20">
        <v>0.08</v>
      </c>
      <c r="AW415" s="20">
        <f>AV415*D415</f>
        <v>416.70960000000002</v>
      </c>
      <c r="AX415" s="24" t="e">
        <f>ROUND(AW415*$AX$427,5)</f>
        <v>#REF!</v>
      </c>
      <c r="AY415" s="24"/>
      <c r="AZ415" s="61" t="e">
        <f>IF(AW415-AX415&gt;0,AW415-AX415,"0")</f>
        <v>#REF!</v>
      </c>
      <c r="BA415" s="61" t="e">
        <f>IF(AW415-AX415&lt;0,AW415-AX415,"0")</f>
        <v>#REF!</v>
      </c>
      <c r="BB415" s="20">
        <v>0.04</v>
      </c>
      <c r="BC415" s="20">
        <f>BB415*D415</f>
        <v>208.35480000000001</v>
      </c>
      <c r="BD415" s="20">
        <v>168</v>
      </c>
      <c r="BE415" s="20"/>
      <c r="BF415" s="61">
        <f t="shared" si="354"/>
        <v>40.354800000000012</v>
      </c>
      <c r="BG415" s="61" t="str">
        <f t="shared" si="355"/>
        <v>0</v>
      </c>
      <c r="BH415" s="20">
        <v>0.26</v>
      </c>
      <c r="BI415" s="20">
        <f>BH415*E415</f>
        <v>1230.2706000000001</v>
      </c>
      <c r="BJ415" s="20">
        <v>1243.2</v>
      </c>
      <c r="BK415" s="20"/>
      <c r="BL415" s="61" t="str">
        <f t="shared" si="415"/>
        <v>0</v>
      </c>
      <c r="BM415" s="61">
        <f t="shared" si="416"/>
        <v>-12.929399999999987</v>
      </c>
      <c r="BN415" s="20">
        <v>0.82</v>
      </c>
      <c r="BO415" s="20">
        <f>BN415*D415</f>
        <v>4271.2734</v>
      </c>
      <c r="BP415" s="20">
        <f t="shared" si="356"/>
        <v>27.425400000000025</v>
      </c>
      <c r="BQ415" s="20">
        <f t="shared" si="357"/>
        <v>4298.6988000000001</v>
      </c>
      <c r="BR415" s="20"/>
      <c r="BS415" s="20">
        <f t="shared" si="358"/>
        <v>4298.6988000000001</v>
      </c>
      <c r="BT415" s="61">
        <f>SUM(BW415:CF415)</f>
        <v>0</v>
      </c>
      <c r="BU415" s="61">
        <f t="shared" ref="BU415:BU416" si="417">IF(BS415-BT415&gt;0,BS415-BT415,"0")</f>
        <v>4298.6988000000001</v>
      </c>
      <c r="BV415" s="61" t="str">
        <f t="shared" si="330"/>
        <v>0</v>
      </c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>
        <v>0.6</v>
      </c>
      <c r="CH415" s="24">
        <f>CG415*E415</f>
        <v>2839.0860000000002</v>
      </c>
      <c r="CI415" s="20">
        <f>1278.08*1.2</f>
        <v>1533.6959999999999</v>
      </c>
      <c r="CJ415" s="24">
        <f t="shared" si="406"/>
        <v>1305.3900000000003</v>
      </c>
      <c r="CK415" s="24">
        <f t="shared" si="407"/>
        <v>0</v>
      </c>
      <c r="CL415" s="61" t="str">
        <f t="shared" si="359"/>
        <v>0</v>
      </c>
      <c r="CM415" s="20">
        <v>7.0000000000000007E-2</v>
      </c>
      <c r="CN415" s="24">
        <f>CM415*E415</f>
        <v>331.22670000000005</v>
      </c>
      <c r="CO415" s="20">
        <v>0</v>
      </c>
      <c r="CP415" s="24">
        <f t="shared" si="368"/>
        <v>331.22670000000005</v>
      </c>
      <c r="CQ415" s="61">
        <f t="shared" si="369"/>
        <v>0</v>
      </c>
      <c r="CR415" s="24">
        <f>F415+L415+R415+X415+AD415+AJ415+AP415+AV415+BB415+BH415+BN415+CG415+CM415</f>
        <v>2.69</v>
      </c>
      <c r="CS415" s="24">
        <v>3.66</v>
      </c>
      <c r="CT415" s="71">
        <f>CS415/CR415*100-100</f>
        <v>36.059479553903373</v>
      </c>
    </row>
    <row r="416" spans="1:100" x14ac:dyDescent="0.2">
      <c r="A416" s="35">
        <v>3</v>
      </c>
      <c r="B416" s="15" t="s">
        <v>409</v>
      </c>
      <c r="C416" s="16">
        <v>16</v>
      </c>
      <c r="D416" s="21">
        <v>5051.26</v>
      </c>
      <c r="E416" s="21">
        <v>4727.46</v>
      </c>
      <c r="F416" s="18"/>
      <c r="G416" s="18">
        <f>F416*D416</f>
        <v>0</v>
      </c>
      <c r="H416" s="18"/>
      <c r="I416" s="18"/>
      <c r="J416" s="61" t="str">
        <f t="shared" si="413"/>
        <v>0</v>
      </c>
      <c r="K416" s="61" t="str">
        <f t="shared" si="414"/>
        <v>0</v>
      </c>
      <c r="L416" s="18"/>
      <c r="M416" s="18"/>
      <c r="N416" s="18"/>
      <c r="O416" s="18"/>
      <c r="P416" s="61" t="str">
        <f t="shared" si="342"/>
        <v>0</v>
      </c>
      <c r="Q416" s="61" t="str">
        <f t="shared" si="343"/>
        <v>0</v>
      </c>
      <c r="R416" s="20">
        <v>0.38</v>
      </c>
      <c r="S416" s="20">
        <f>R416*D416</f>
        <v>1919.4788000000001</v>
      </c>
      <c r="T416" s="24" t="e">
        <f>ROUND(S416*$T$427,5)</f>
        <v>#REF!</v>
      </c>
      <c r="U416" s="24"/>
      <c r="V416" s="61" t="e">
        <f t="shared" si="344"/>
        <v>#REF!</v>
      </c>
      <c r="W416" s="61" t="e">
        <f t="shared" si="345"/>
        <v>#REF!</v>
      </c>
      <c r="X416" s="20"/>
      <c r="Y416" s="20"/>
      <c r="Z416" s="20"/>
      <c r="AA416" s="20"/>
      <c r="AB416" s="61" t="str">
        <f t="shared" si="363"/>
        <v>0</v>
      </c>
      <c r="AC416" s="61" t="str">
        <f t="shared" si="364"/>
        <v>0</v>
      </c>
      <c r="AD416" s="20">
        <v>0.24</v>
      </c>
      <c r="AE416" s="20">
        <f>AD416*D416</f>
        <v>1212.3024</v>
      </c>
      <c r="AF416" s="24" t="e">
        <f>ROUND(AE416*$AF$427,5)</f>
        <v>#REF!</v>
      </c>
      <c r="AG416" s="24"/>
      <c r="AH416" s="61" t="e">
        <f t="shared" si="348"/>
        <v>#REF!</v>
      </c>
      <c r="AI416" s="61" t="e">
        <f t="shared" si="349"/>
        <v>#REF!</v>
      </c>
      <c r="AJ416" s="20">
        <v>0.02</v>
      </c>
      <c r="AK416" s="20">
        <f>AJ416*D416</f>
        <v>101.02520000000001</v>
      </c>
      <c r="AL416" s="24">
        <v>0</v>
      </c>
      <c r="AM416" s="20"/>
      <c r="AN416" s="61">
        <f t="shared" si="350"/>
        <v>101.02520000000001</v>
      </c>
      <c r="AO416" s="61" t="str">
        <f t="shared" si="351"/>
        <v>0</v>
      </c>
      <c r="AP416" s="20">
        <v>0.01</v>
      </c>
      <c r="AQ416" s="20">
        <f>AP416*D416</f>
        <v>50.512600000000006</v>
      </c>
      <c r="AR416" s="20"/>
      <c r="AS416" s="20"/>
      <c r="AT416" s="61">
        <f t="shared" si="352"/>
        <v>50.512600000000006</v>
      </c>
      <c r="AU416" s="61" t="str">
        <f t="shared" si="353"/>
        <v>0</v>
      </c>
      <c r="AV416" s="20">
        <v>0.08</v>
      </c>
      <c r="AW416" s="20">
        <f>AV416*D416</f>
        <v>404.10080000000005</v>
      </c>
      <c r="AX416" s="24" t="e">
        <f>ROUND(AW416*$AX$427,5)</f>
        <v>#REF!</v>
      </c>
      <c r="AY416" s="24"/>
      <c r="AZ416" s="61" t="e">
        <f>IF(AW416-AX416&gt;0,AW416-AX416,"0")</f>
        <v>#REF!</v>
      </c>
      <c r="BA416" s="61" t="e">
        <f>IF(AW416-AX416&lt;0,AW416-AX416,"0")</f>
        <v>#REF!</v>
      </c>
      <c r="BB416" s="20">
        <v>0.17</v>
      </c>
      <c r="BC416" s="20">
        <f>BB416*D416</f>
        <v>858.71420000000012</v>
      </c>
      <c r="BD416" s="20">
        <v>1374.24</v>
      </c>
      <c r="BE416" s="20"/>
      <c r="BF416" s="61" t="str">
        <f t="shared" si="354"/>
        <v>0</v>
      </c>
      <c r="BG416" s="61">
        <f t="shared" si="355"/>
        <v>-515.52579999999989</v>
      </c>
      <c r="BH416" s="20">
        <v>0.31</v>
      </c>
      <c r="BI416" s="20">
        <f>BH416*E416</f>
        <v>1465.5126</v>
      </c>
      <c r="BJ416" s="20">
        <v>1008</v>
      </c>
      <c r="BK416" s="20"/>
      <c r="BL416" s="61">
        <f t="shared" si="415"/>
        <v>457.51260000000002</v>
      </c>
      <c r="BM416" s="61" t="str">
        <f t="shared" si="416"/>
        <v>0</v>
      </c>
      <c r="BN416" s="20">
        <v>0.71</v>
      </c>
      <c r="BO416" s="20">
        <f>BN416*D416</f>
        <v>3586.3946000000001</v>
      </c>
      <c r="BP416" s="20">
        <f t="shared" si="356"/>
        <v>-58.01319999999987</v>
      </c>
      <c r="BQ416" s="20">
        <f t="shared" si="357"/>
        <v>3528.3814000000002</v>
      </c>
      <c r="BR416" s="20"/>
      <c r="BS416" s="20">
        <f t="shared" si="358"/>
        <v>3528.3814000000002</v>
      </c>
      <c r="BT416" s="61">
        <f>SUM(BW416:CF416)</f>
        <v>0</v>
      </c>
      <c r="BU416" s="61">
        <f t="shared" si="417"/>
        <v>3528.3814000000002</v>
      </c>
      <c r="BV416" s="61" t="str">
        <f t="shared" si="330"/>
        <v>0</v>
      </c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>
        <v>0.6</v>
      </c>
      <c r="CH416" s="24">
        <f>CG416*E416</f>
        <v>2836.4760000000001</v>
      </c>
      <c r="CI416" s="20">
        <v>2836.48</v>
      </c>
      <c r="CJ416" s="24">
        <f t="shared" si="406"/>
        <v>-3.9999999999054126E-3</v>
      </c>
      <c r="CK416" s="24">
        <f t="shared" si="407"/>
        <v>3.9999999999054126E-3</v>
      </c>
      <c r="CL416" s="61">
        <f t="shared" si="359"/>
        <v>-3.9999999999054126E-3</v>
      </c>
      <c r="CM416" s="20">
        <v>7.0000000000000007E-2</v>
      </c>
      <c r="CN416" s="24">
        <f>CM416*E416</f>
        <v>330.92220000000003</v>
      </c>
      <c r="CO416" s="20">
        <v>0</v>
      </c>
      <c r="CP416" s="24">
        <f t="shared" si="368"/>
        <v>330.92220000000003</v>
      </c>
      <c r="CQ416" s="61">
        <f t="shared" si="369"/>
        <v>0</v>
      </c>
      <c r="CR416" s="24">
        <f>F416+L416+R416+X416+AD416+AJ416+AP416+AV416+BB416+BH416+BN416+CG416+CM416</f>
        <v>2.59</v>
      </c>
      <c r="CS416" s="24">
        <v>3.55</v>
      </c>
      <c r="CT416" s="71">
        <f>CS416/CR416*100-100</f>
        <v>37.065637065637048</v>
      </c>
    </row>
    <row r="417" spans="1:100" x14ac:dyDescent="0.2">
      <c r="A417" s="35">
        <f>A99+A222+A242+A266+A344+A398+A401+A409+A412+A416</f>
        <v>396</v>
      </c>
      <c r="B417" s="15"/>
      <c r="C417" s="16"/>
      <c r="D417" s="22">
        <f>SUM(D414:D416)</f>
        <v>15530.18</v>
      </c>
      <c r="E417" s="22">
        <f>SUM(E414:E416)</f>
        <v>14401.779999999999</v>
      </c>
      <c r="F417" s="22"/>
      <c r="G417" s="23">
        <f>SUM(G414:G416)</f>
        <v>0</v>
      </c>
      <c r="H417" s="22">
        <f>SUM(H414:H416)</f>
        <v>0</v>
      </c>
      <c r="I417" s="22"/>
      <c r="J417" s="23">
        <f>SUM(J414:J416)</f>
        <v>0</v>
      </c>
      <c r="K417" s="22">
        <f>SUM(K414:K416)</f>
        <v>0</v>
      </c>
      <c r="L417" s="22"/>
      <c r="M417" s="22">
        <f>SUM(M414:M416)</f>
        <v>0</v>
      </c>
      <c r="N417" s="22">
        <f>SUM(N414:N416)</f>
        <v>0</v>
      </c>
      <c r="O417" s="22"/>
      <c r="P417" s="22">
        <f>SUM(P414:P416)</f>
        <v>0</v>
      </c>
      <c r="Q417" s="22">
        <f>SUM(Q414:Q416)</f>
        <v>0</v>
      </c>
      <c r="R417" s="22"/>
      <c r="S417" s="23">
        <f>SUM(S414:S416)</f>
        <v>6261.1949000000004</v>
      </c>
      <c r="T417" s="23" t="e">
        <f>SUM(T414:T416)</f>
        <v>#REF!</v>
      </c>
      <c r="U417" s="23"/>
      <c r="V417" s="23" t="e">
        <f>SUM(V414:V416)</f>
        <v>#REF!</v>
      </c>
      <c r="W417" s="23" t="e">
        <f>SUM(W414:W416)</f>
        <v>#REF!</v>
      </c>
      <c r="X417" s="22"/>
      <c r="Y417" s="22">
        <f>SUM(Y414:Y416)</f>
        <v>0</v>
      </c>
      <c r="Z417" s="22">
        <f>SUM(Z414:Z416)</f>
        <v>0</v>
      </c>
      <c r="AA417" s="22"/>
      <c r="AB417" s="22">
        <f>SUM(AB414:AB416)</f>
        <v>0</v>
      </c>
      <c r="AC417" s="22">
        <f>SUM(AC414:AC416)</f>
        <v>0</v>
      </c>
      <c r="AD417" s="22"/>
      <c r="AE417" s="23">
        <f>SUM(AE414:AE416)</f>
        <v>3517.0529999999999</v>
      </c>
      <c r="AF417" s="23" t="e">
        <f>SUM(AF414:AF416)</f>
        <v>#REF!</v>
      </c>
      <c r="AG417" s="23"/>
      <c r="AH417" s="23" t="e">
        <f>SUM(AH414:AH416)</f>
        <v>#REF!</v>
      </c>
      <c r="AI417" s="23" t="e">
        <f>SUM(AI414:AI416)</f>
        <v>#REF!</v>
      </c>
      <c r="AJ417" s="22"/>
      <c r="AK417" s="22">
        <f>SUM(AK414:AK416)</f>
        <v>519.5702</v>
      </c>
      <c r="AL417" s="22">
        <f>SUM(AL414:AL416)</f>
        <v>0</v>
      </c>
      <c r="AM417" s="22"/>
      <c r="AN417" s="22">
        <f>SUM(AN414:AN416)</f>
        <v>519.5702</v>
      </c>
      <c r="AO417" s="22">
        <f>SUM(AO414:AO416)</f>
        <v>0</v>
      </c>
      <c r="AP417" s="22"/>
      <c r="AQ417" s="22">
        <f>SUM(AQ414:AQ416)</f>
        <v>155.30180000000001</v>
      </c>
      <c r="AR417" s="22">
        <f>SUM(AR414:AR416)</f>
        <v>0</v>
      </c>
      <c r="AS417" s="22"/>
      <c r="AT417" s="22">
        <f>SUM(AT414:AT416)</f>
        <v>155.30180000000001</v>
      </c>
      <c r="AU417" s="22">
        <f>SUM(AU414:AU416)</f>
        <v>0</v>
      </c>
      <c r="AV417" s="22"/>
      <c r="AW417" s="23">
        <f>SUM(AW414:AW416)</f>
        <v>1189.7139000000002</v>
      </c>
      <c r="AX417" s="23" t="e">
        <f>SUM(AX414:AX416)</f>
        <v>#REF!</v>
      </c>
      <c r="AY417" s="23">
        <f t="shared" ref="AY417:BA417" si="418">SUM(AY414:AY416)</f>
        <v>0</v>
      </c>
      <c r="AZ417" s="23" t="e">
        <f t="shared" si="418"/>
        <v>#REF!</v>
      </c>
      <c r="BA417" s="23" t="e">
        <f t="shared" si="418"/>
        <v>#REF!</v>
      </c>
      <c r="BB417" s="22"/>
      <c r="BC417" s="23">
        <f>SUM(BC414:BC416)</f>
        <v>3069.6880000000001</v>
      </c>
      <c r="BD417" s="23">
        <v>4112.6400000000003</v>
      </c>
      <c r="BE417" s="23"/>
      <c r="BF417" s="23">
        <f>SUM(BF414:BF416)</f>
        <v>40.354800000000012</v>
      </c>
      <c r="BG417" s="23">
        <f>SUM(BG414:BG416)</f>
        <v>-1083.3067999999998</v>
      </c>
      <c r="BH417" s="23"/>
      <c r="BI417" s="23">
        <f>SUM(BI414:BI416)</f>
        <v>3536.0099</v>
      </c>
      <c r="BJ417" s="23">
        <v>2721.6</v>
      </c>
      <c r="BK417" s="23"/>
      <c r="BL417" s="23">
        <f>SUM(BL414:BL416)</f>
        <v>827.33930000000009</v>
      </c>
      <c r="BM417" s="23">
        <f>SUM(BM414:BM416)</f>
        <v>-12.929399999999987</v>
      </c>
      <c r="BN417" s="22"/>
      <c r="BO417" s="23">
        <f t="shared" ref="BO417:CF417" si="419">SUM(BO414:BO416)</f>
        <v>11862.905999999999</v>
      </c>
      <c r="BP417" s="23">
        <f t="shared" si="419"/>
        <v>-228.54209999999972</v>
      </c>
      <c r="BQ417" s="23">
        <f t="shared" si="419"/>
        <v>11634.3639</v>
      </c>
      <c r="BR417" s="23">
        <f t="shared" si="419"/>
        <v>0</v>
      </c>
      <c r="BS417" s="23">
        <f t="shared" si="419"/>
        <v>11634.3639</v>
      </c>
      <c r="BT417" s="23">
        <f t="shared" si="419"/>
        <v>302.32</v>
      </c>
      <c r="BU417" s="23">
        <f t="shared" si="419"/>
        <v>11332.043900000001</v>
      </c>
      <c r="BV417" s="23">
        <f>SUM(BV414:BV416)</f>
        <v>0</v>
      </c>
      <c r="BW417" s="23">
        <f t="shared" si="419"/>
        <v>302.32</v>
      </c>
      <c r="BX417" s="22">
        <f t="shared" si="419"/>
        <v>0</v>
      </c>
      <c r="BY417" s="22">
        <f t="shared" si="419"/>
        <v>0</v>
      </c>
      <c r="BZ417" s="22">
        <f t="shared" si="419"/>
        <v>0</v>
      </c>
      <c r="CA417" s="22">
        <f t="shared" si="419"/>
        <v>0</v>
      </c>
      <c r="CB417" s="22">
        <f t="shared" si="419"/>
        <v>0</v>
      </c>
      <c r="CC417" s="22">
        <f t="shared" si="419"/>
        <v>0</v>
      </c>
      <c r="CD417" s="22">
        <f t="shared" si="419"/>
        <v>0</v>
      </c>
      <c r="CE417" s="22">
        <f t="shared" si="419"/>
        <v>0</v>
      </c>
      <c r="CF417" s="22">
        <f t="shared" si="419"/>
        <v>0</v>
      </c>
      <c r="CG417" s="22"/>
      <c r="CH417" s="22">
        <f>SUM(CH414:CH416)</f>
        <v>8492.7927</v>
      </c>
      <c r="CI417" s="23">
        <f>SUM(CI414:CI416)</f>
        <v>5903.8719999999994</v>
      </c>
      <c r="CJ417" s="23">
        <f>SUM(CJ414:CJ416)</f>
        <v>2588.9207000000006</v>
      </c>
      <c r="CK417" s="23">
        <f>SUM(CK414:CK416)</f>
        <v>3.9999999999054126E-3</v>
      </c>
      <c r="CL417" s="23">
        <f>SUM(CL414:CL416)</f>
        <v>-3.9999999999054126E-3</v>
      </c>
      <c r="CM417" s="22"/>
      <c r="CN417" s="23">
        <f t="shared" ref="CN417:CQ417" si="420">SUM(CN414:CN416)</f>
        <v>1008.1246000000001</v>
      </c>
      <c r="CO417" s="22">
        <f t="shared" si="420"/>
        <v>177.92400000000001</v>
      </c>
      <c r="CP417" s="23">
        <f t="shared" si="420"/>
        <v>830.20060000000012</v>
      </c>
      <c r="CQ417" s="22">
        <f t="shared" si="420"/>
        <v>0</v>
      </c>
      <c r="CR417" s="72"/>
      <c r="CS417" s="72"/>
      <c r="CT417" s="77"/>
      <c r="CU417" s="4"/>
      <c r="CV417" s="4"/>
    </row>
    <row r="418" spans="1:100" x14ac:dyDescent="0.2">
      <c r="A418" s="35"/>
      <c r="B418" s="15"/>
      <c r="C418" s="35"/>
      <c r="D418" s="37"/>
      <c r="E418" s="37"/>
      <c r="F418" s="38"/>
      <c r="G418" s="38"/>
      <c r="H418" s="38"/>
      <c r="I418" s="38"/>
      <c r="J418" s="61" t="str">
        <f t="shared" si="413"/>
        <v>0</v>
      </c>
      <c r="K418" s="61" t="str">
        <f t="shared" si="414"/>
        <v>0</v>
      </c>
      <c r="L418" s="38"/>
      <c r="M418" s="38"/>
      <c r="N418" s="38"/>
      <c r="O418" s="38"/>
      <c r="P418" s="61" t="str">
        <f t="shared" si="342"/>
        <v>0</v>
      </c>
      <c r="Q418" s="61" t="str">
        <f t="shared" si="343"/>
        <v>0</v>
      </c>
      <c r="R418" s="38"/>
      <c r="S418" s="38"/>
      <c r="T418" s="38"/>
      <c r="U418" s="38"/>
      <c r="V418" s="61" t="str">
        <f t="shared" si="344"/>
        <v>0</v>
      </c>
      <c r="W418" s="61" t="str">
        <f t="shared" si="345"/>
        <v>0</v>
      </c>
      <c r="X418" s="38"/>
      <c r="Y418" s="38"/>
      <c r="Z418" s="38"/>
      <c r="AA418" s="38"/>
      <c r="AB418" s="61" t="str">
        <f t="shared" si="363"/>
        <v>0</v>
      </c>
      <c r="AC418" s="61" t="str">
        <f t="shared" si="364"/>
        <v>0</v>
      </c>
      <c r="AD418" s="38"/>
      <c r="AE418" s="38"/>
      <c r="AF418" s="38"/>
      <c r="AG418" s="38"/>
      <c r="AH418" s="61" t="str">
        <f t="shared" si="348"/>
        <v>0</v>
      </c>
      <c r="AI418" s="61" t="str">
        <f t="shared" si="349"/>
        <v>0</v>
      </c>
      <c r="AJ418" s="38"/>
      <c r="AK418" s="38"/>
      <c r="AL418" s="38"/>
      <c r="AM418" s="38"/>
      <c r="AN418" s="61" t="str">
        <f t="shared" si="350"/>
        <v>0</v>
      </c>
      <c r="AO418" s="61" t="str">
        <f t="shared" si="351"/>
        <v>0</v>
      </c>
      <c r="AP418" s="38"/>
      <c r="AQ418" s="38"/>
      <c r="AR418" s="38"/>
      <c r="AS418" s="38"/>
      <c r="AT418" s="61" t="str">
        <f t="shared" si="352"/>
        <v>0</v>
      </c>
      <c r="AU418" s="61" t="str">
        <f t="shared" si="353"/>
        <v>0</v>
      </c>
      <c r="AV418" s="38"/>
      <c r="AW418" s="38"/>
      <c r="AX418" s="24" t="e">
        <f>ROUND(AW418*$AX$427,5)</f>
        <v>#REF!</v>
      </c>
      <c r="AY418" s="38"/>
      <c r="AZ418" s="61" t="e">
        <f>IF(AW418-AX418&gt;0,AW418-AX418,"0")</f>
        <v>#REF!</v>
      </c>
      <c r="BA418" s="61" t="e">
        <f>IF(AW418-AX418&lt;0,AW418-AX418,"0")</f>
        <v>#REF!</v>
      </c>
      <c r="BB418" s="38"/>
      <c r="BC418" s="38"/>
      <c r="BD418" s="38"/>
      <c r="BE418" s="38"/>
      <c r="BF418" s="61" t="str">
        <f t="shared" si="354"/>
        <v>0</v>
      </c>
      <c r="BG418" s="61" t="str">
        <f t="shared" si="355"/>
        <v>0</v>
      </c>
      <c r="BH418" s="38"/>
      <c r="BI418" s="38"/>
      <c r="BJ418" s="38"/>
      <c r="BK418" s="20"/>
      <c r="BL418" s="61" t="str">
        <f t="shared" ref="BL418:BL420" si="421">IF(BI418-BJ418&gt;0,BI418-BJ418,"0")</f>
        <v>0</v>
      </c>
      <c r="BM418" s="61" t="str">
        <f t="shared" si="416"/>
        <v>0</v>
      </c>
      <c r="BN418" s="38"/>
      <c r="BO418" s="38"/>
      <c r="BP418" s="20">
        <f t="shared" si="356"/>
        <v>0</v>
      </c>
      <c r="BQ418" s="20">
        <f t="shared" si="357"/>
        <v>0</v>
      </c>
      <c r="BR418" s="20"/>
      <c r="BS418" s="20">
        <f t="shared" si="358"/>
        <v>0</v>
      </c>
      <c r="BT418" s="38"/>
      <c r="BU418" s="61"/>
      <c r="BV418" s="61"/>
      <c r="BW418" s="38"/>
      <c r="BX418" s="38"/>
      <c r="BY418" s="38"/>
      <c r="BZ418" s="38"/>
      <c r="CA418" s="38"/>
      <c r="CB418" s="38"/>
      <c r="CC418" s="38"/>
      <c r="CD418" s="38"/>
      <c r="CE418" s="38"/>
      <c r="CF418" s="38"/>
      <c r="CG418" s="38"/>
      <c r="CH418" s="38"/>
      <c r="CI418" s="38"/>
      <c r="CJ418" s="24">
        <f t="shared" si="406"/>
        <v>0</v>
      </c>
      <c r="CK418" s="61" t="str">
        <f t="shared" ref="CK418:CK420" si="422">IF(CH418-CI418&gt;0,CH418-CI418,"0")</f>
        <v>0</v>
      </c>
      <c r="CL418" s="61" t="str">
        <f t="shared" si="359"/>
        <v>0</v>
      </c>
      <c r="CM418" s="38"/>
      <c r="CN418" s="38"/>
      <c r="CO418" s="38"/>
      <c r="CP418" s="24">
        <f t="shared" si="368"/>
        <v>0</v>
      </c>
      <c r="CQ418" s="61">
        <f t="shared" si="369"/>
        <v>0</v>
      </c>
      <c r="CR418" s="24"/>
      <c r="CS418" s="24"/>
      <c r="CT418" s="71"/>
    </row>
    <row r="419" spans="1:100" x14ac:dyDescent="0.2">
      <c r="A419" s="35"/>
      <c r="B419" s="30"/>
      <c r="C419" s="35"/>
      <c r="D419" s="39">
        <f>D100+D223+D243+D267+D345+D399+D402+D410+D413+D417</f>
        <v>873771.07300000021</v>
      </c>
      <c r="E419" s="39">
        <f>E100+E223+E243+E267+E345+E399+E402+E410+E413+E417</f>
        <v>445720.34000000008</v>
      </c>
      <c r="F419" s="39"/>
      <c r="G419" s="39">
        <f t="shared" ref="G419:AL419" si="423">G100+G223+G243+G267+G345+G399+G402+G410+G413+G417</f>
        <v>17078.976550000003</v>
      </c>
      <c r="H419" s="39">
        <f t="shared" si="423"/>
        <v>33090.219599999989</v>
      </c>
      <c r="I419" s="39">
        <f t="shared" si="423"/>
        <v>0</v>
      </c>
      <c r="J419" s="39">
        <f t="shared" si="423"/>
        <v>11563.93995</v>
      </c>
      <c r="K419" s="39">
        <f t="shared" si="423"/>
        <v>-27575.183000000005</v>
      </c>
      <c r="L419" s="39">
        <f t="shared" si="423"/>
        <v>2.4200000000000004</v>
      </c>
      <c r="M419" s="39">
        <f t="shared" si="423"/>
        <v>19064.969040000004</v>
      </c>
      <c r="N419" s="39">
        <f t="shared" si="423"/>
        <v>0.02</v>
      </c>
      <c r="O419" s="39">
        <f t="shared" si="423"/>
        <v>0</v>
      </c>
      <c r="P419" s="39">
        <f t="shared" si="423"/>
        <v>19059.929039999999</v>
      </c>
      <c r="Q419" s="39">
        <f t="shared" si="423"/>
        <v>-0.16</v>
      </c>
      <c r="R419" s="39">
        <f t="shared" si="423"/>
        <v>35.580000000000013</v>
      </c>
      <c r="S419" s="39">
        <f t="shared" si="423"/>
        <v>388398.50217999995</v>
      </c>
      <c r="T419" s="39" t="e">
        <f t="shared" si="423"/>
        <v>#REF!</v>
      </c>
      <c r="U419" s="39">
        <f t="shared" si="423"/>
        <v>0</v>
      </c>
      <c r="V419" s="39" t="e">
        <f t="shared" si="423"/>
        <v>#REF!</v>
      </c>
      <c r="W419" s="39" t="e">
        <f t="shared" si="423"/>
        <v>#REF!</v>
      </c>
      <c r="X419" s="39">
        <f t="shared" si="423"/>
        <v>0.71000000000000041</v>
      </c>
      <c r="Y419" s="39">
        <f t="shared" si="423"/>
        <v>7767.6444600000004</v>
      </c>
      <c r="Z419" s="39">
        <f t="shared" si="423"/>
        <v>13790.501160000002</v>
      </c>
      <c r="AA419" s="39">
        <f t="shared" si="423"/>
        <v>0</v>
      </c>
      <c r="AB419" s="39">
        <f t="shared" si="423"/>
        <v>5469.2276000000011</v>
      </c>
      <c r="AC419" s="39">
        <f t="shared" si="423"/>
        <v>-11492.0843</v>
      </c>
      <c r="AD419" s="39">
        <f t="shared" si="423"/>
        <v>26.409999999999997</v>
      </c>
      <c r="AE419" s="39">
        <f t="shared" si="423"/>
        <v>273944.24247000006</v>
      </c>
      <c r="AF419" s="39" t="e">
        <f t="shared" si="423"/>
        <v>#REF!</v>
      </c>
      <c r="AG419" s="39">
        <f t="shared" si="423"/>
        <v>0</v>
      </c>
      <c r="AH419" s="39" t="e">
        <f t="shared" si="423"/>
        <v>#REF!</v>
      </c>
      <c r="AI419" s="39" t="e">
        <f t="shared" si="423"/>
        <v>#REF!</v>
      </c>
      <c r="AJ419" s="39">
        <f t="shared" si="423"/>
        <v>3.1699999999999995</v>
      </c>
      <c r="AK419" s="39">
        <f t="shared" si="423"/>
        <v>34536.672619999998</v>
      </c>
      <c r="AL419" s="39" t="e">
        <f t="shared" si="423"/>
        <v>#REF!</v>
      </c>
      <c r="AM419" s="39">
        <f t="shared" ref="AM419:BC419" si="424">AM100+AM223+AM243+AM267+AM345+AM399+AM402+AM410+AM413+AM417</f>
        <v>0</v>
      </c>
      <c r="AN419" s="39" t="e">
        <f t="shared" si="424"/>
        <v>#REF!</v>
      </c>
      <c r="AO419" s="39" t="e">
        <f t="shared" si="424"/>
        <v>#REF!</v>
      </c>
      <c r="AP419" s="39">
        <f t="shared" si="424"/>
        <v>1.1400000000000008</v>
      </c>
      <c r="AQ419" s="39">
        <f t="shared" si="424"/>
        <v>10990.728129999996</v>
      </c>
      <c r="AR419" s="39">
        <f t="shared" si="424"/>
        <v>0</v>
      </c>
      <c r="AS419" s="39">
        <f t="shared" si="424"/>
        <v>0</v>
      </c>
      <c r="AT419" s="39">
        <f t="shared" si="424"/>
        <v>10990.728129999996</v>
      </c>
      <c r="AU419" s="39">
        <f t="shared" si="424"/>
        <v>0</v>
      </c>
      <c r="AV419" s="39">
        <f t="shared" si="424"/>
        <v>2.7199999999999993</v>
      </c>
      <c r="AW419" s="39">
        <f t="shared" si="424"/>
        <v>26038.692789999997</v>
      </c>
      <c r="AX419" s="39" t="e">
        <f t="shared" si="424"/>
        <v>#REF!</v>
      </c>
      <c r="AY419" s="39">
        <f t="shared" si="424"/>
        <v>0</v>
      </c>
      <c r="AZ419" s="39" t="e">
        <f t="shared" si="424"/>
        <v>#REF!</v>
      </c>
      <c r="BA419" s="39" t="e">
        <f t="shared" si="424"/>
        <v>#REF!</v>
      </c>
      <c r="BB419" s="39">
        <f t="shared" si="424"/>
        <v>20.53</v>
      </c>
      <c r="BC419" s="39">
        <f t="shared" si="424"/>
        <v>220767.62232999993</v>
      </c>
      <c r="BD419" s="39">
        <v>323779.33288</v>
      </c>
      <c r="BE419" s="39">
        <f>BE100+BE223+BE243+BE267+BE345+BE399+BE402+BE410+BE413+BE417</f>
        <v>0</v>
      </c>
      <c r="BF419" s="39">
        <f>BF100+BF223+BF243+BF267+BF345+BF399+BF402+BF410+BF413+BF417</f>
        <v>36682.579729999998</v>
      </c>
      <c r="BG419" s="39">
        <f>BG100+BG223+BG243+BG267+BG345+BG399+BG402+BG410+BG413+BG417</f>
        <v>-139691.96228000001</v>
      </c>
      <c r="BH419" s="39">
        <f>BH100+BH223+BH243+BH267+BH345+BH399+BH402+BH410+BH413+BH417</f>
        <v>0</v>
      </c>
      <c r="BI419" s="39">
        <f>BI100+BI223+BI243+BI267+BI345+BI399+BI402+BI410+BI413+BI417</f>
        <v>93561.596799999999</v>
      </c>
      <c r="BJ419" s="39">
        <v>111131.4388</v>
      </c>
      <c r="BK419" s="39"/>
      <c r="BL419" s="39">
        <f t="shared" ref="BL419:CQ419" si="425">BL100+BL223+BL243+BL267+BL345+BL399+BL402+BL410+BL413+BL417</f>
        <v>16433.537092036786</v>
      </c>
      <c r="BM419" s="39">
        <f t="shared" si="425"/>
        <v>-34003.379092036783</v>
      </c>
      <c r="BN419" s="40">
        <f t="shared" si="425"/>
        <v>67.720000000000013</v>
      </c>
      <c r="BO419" s="39">
        <f t="shared" si="425"/>
        <v>681219.69223999989</v>
      </c>
      <c r="BP419" s="39">
        <f t="shared" si="425"/>
        <v>-119636.97664952603</v>
      </c>
      <c r="BQ419" s="39">
        <f t="shared" si="425"/>
        <v>561582.71559047373</v>
      </c>
      <c r="BR419" s="40">
        <f t="shared" si="425"/>
        <v>0</v>
      </c>
      <c r="BS419" s="39">
        <f t="shared" si="425"/>
        <v>561582.71559047373</v>
      </c>
      <c r="BT419" s="39">
        <f t="shared" si="425"/>
        <v>627635.10399999993</v>
      </c>
      <c r="BU419" s="39">
        <f t="shared" si="425"/>
        <v>456737.92316828325</v>
      </c>
      <c r="BV419" s="39">
        <f t="shared" si="425"/>
        <v>-499233.07837780926</v>
      </c>
      <c r="BW419" s="39">
        <f t="shared" si="425"/>
        <v>35055.099999999991</v>
      </c>
      <c r="BX419" s="39">
        <f t="shared" si="425"/>
        <v>0</v>
      </c>
      <c r="BY419" s="39">
        <f t="shared" si="425"/>
        <v>0</v>
      </c>
      <c r="BZ419" s="39">
        <f t="shared" si="425"/>
        <v>13478.190000000002</v>
      </c>
      <c r="CA419" s="39">
        <f t="shared" si="425"/>
        <v>23550.269999999997</v>
      </c>
      <c r="CB419" s="39">
        <f t="shared" si="425"/>
        <v>138621.024</v>
      </c>
      <c r="CC419" s="39">
        <f t="shared" si="425"/>
        <v>194456.26799999998</v>
      </c>
      <c r="CD419" s="39">
        <f t="shared" si="425"/>
        <v>95810.076000000001</v>
      </c>
      <c r="CE419" s="39">
        <f t="shared" si="425"/>
        <v>0</v>
      </c>
      <c r="CF419" s="39">
        <f t="shared" si="425"/>
        <v>126664.17599999998</v>
      </c>
      <c r="CG419" s="39">
        <f t="shared" si="425"/>
        <v>0.56999999999999995</v>
      </c>
      <c r="CH419" s="39">
        <f t="shared" si="425"/>
        <v>266934.53289999999</v>
      </c>
      <c r="CI419" s="39">
        <f t="shared" si="425"/>
        <v>249686.37999999992</v>
      </c>
      <c r="CJ419" s="39">
        <f t="shared" si="425"/>
        <v>17248.152900000001</v>
      </c>
      <c r="CK419" s="39">
        <f t="shared" si="425"/>
        <v>6.540000000359214E-2</v>
      </c>
      <c r="CL419" s="39">
        <f t="shared" si="425"/>
        <v>-6.5400000003137393E-2</v>
      </c>
      <c r="CM419" s="39">
        <f t="shared" si="425"/>
        <v>7.0000000000000007E-2</v>
      </c>
      <c r="CN419" s="39">
        <f t="shared" si="425"/>
        <v>30936.364900000008</v>
      </c>
      <c r="CO419" s="39">
        <f t="shared" si="425"/>
        <v>12306.624</v>
      </c>
      <c r="CP419" s="39">
        <f t="shared" si="425"/>
        <v>18629.740900000001</v>
      </c>
      <c r="CQ419" s="39">
        <f t="shared" si="425"/>
        <v>0.50979999999964321</v>
      </c>
      <c r="CR419" s="73"/>
      <c r="CS419" s="73"/>
      <c r="CT419" s="77"/>
      <c r="CU419" s="4"/>
      <c r="CV419" s="4"/>
    </row>
    <row r="420" spans="1:100" x14ac:dyDescent="0.2">
      <c r="A420" s="67"/>
      <c r="B420" s="67"/>
      <c r="C420" s="67"/>
      <c r="D420" s="67"/>
      <c r="E420" s="67"/>
      <c r="F420" s="67"/>
      <c r="G420" s="67"/>
      <c r="H420" s="67"/>
      <c r="I420" s="67"/>
      <c r="J420" s="68" t="str">
        <f t="shared" si="413"/>
        <v>0</v>
      </c>
      <c r="K420" s="68" t="str">
        <f t="shared" si="414"/>
        <v>0</v>
      </c>
      <c r="L420" s="67"/>
      <c r="M420" s="67"/>
      <c r="N420" s="67"/>
      <c r="O420" s="67"/>
      <c r="P420" s="68" t="str">
        <f t="shared" si="342"/>
        <v>0</v>
      </c>
      <c r="Q420" s="68" t="str">
        <f t="shared" si="343"/>
        <v>0</v>
      </c>
      <c r="R420" s="67"/>
      <c r="S420" s="67"/>
      <c r="T420" s="67"/>
      <c r="U420" s="67"/>
      <c r="V420" s="68" t="str">
        <f t="shared" si="344"/>
        <v>0</v>
      </c>
      <c r="W420" s="68" t="str">
        <f t="shared" si="345"/>
        <v>0</v>
      </c>
      <c r="X420" s="67"/>
      <c r="Y420" s="67"/>
      <c r="Z420" s="67"/>
      <c r="AA420" s="67"/>
      <c r="AB420" s="68" t="str">
        <f t="shared" si="363"/>
        <v>0</v>
      </c>
      <c r="AC420" s="68" t="str">
        <f t="shared" si="364"/>
        <v>0</v>
      </c>
      <c r="AD420" s="67"/>
      <c r="AE420" s="67"/>
      <c r="AF420" s="67"/>
      <c r="AG420" s="67"/>
      <c r="AH420" s="68" t="str">
        <f t="shared" si="348"/>
        <v>0</v>
      </c>
      <c r="AI420" s="68" t="str">
        <f t="shared" si="349"/>
        <v>0</v>
      </c>
      <c r="AJ420" s="67"/>
      <c r="AK420" s="67"/>
      <c r="AL420" s="67"/>
      <c r="AM420" s="67"/>
      <c r="AN420" s="68" t="str">
        <f t="shared" si="350"/>
        <v>0</v>
      </c>
      <c r="AO420" s="68" t="str">
        <f t="shared" si="351"/>
        <v>0</v>
      </c>
      <c r="AP420" s="67"/>
      <c r="AQ420" s="67"/>
      <c r="AR420" s="67"/>
      <c r="AS420" s="67"/>
      <c r="AT420" s="68" t="str">
        <f t="shared" si="352"/>
        <v>0</v>
      </c>
      <c r="AU420" s="68" t="str">
        <f t="shared" si="353"/>
        <v>0</v>
      </c>
      <c r="AV420" s="67"/>
      <c r="AW420" s="67"/>
      <c r="AX420" s="69" t="e">
        <f>ROUND(AW420*$AX$427,5)</f>
        <v>#REF!</v>
      </c>
      <c r="AY420" s="67"/>
      <c r="AZ420" s="68" t="e">
        <f t="shared" ref="AZ420" si="426">IF(AW420-AX420&gt;0,AW420-AX420,"0")</f>
        <v>#REF!</v>
      </c>
      <c r="BA420" s="68" t="e">
        <f t="shared" ref="BA420" si="427">IF(AW420-AX420&lt;0,AW420-AX420,"0")</f>
        <v>#REF!</v>
      </c>
      <c r="BB420" s="67"/>
      <c r="BC420" s="67"/>
      <c r="BD420" s="67"/>
      <c r="BE420" s="67"/>
      <c r="BF420" s="68" t="str">
        <f t="shared" si="354"/>
        <v>0</v>
      </c>
      <c r="BG420" s="68" t="str">
        <f t="shared" si="355"/>
        <v>0</v>
      </c>
      <c r="BH420" s="67"/>
      <c r="BI420" s="67"/>
      <c r="BJ420" s="67"/>
      <c r="BK420" s="70"/>
      <c r="BL420" s="68" t="str">
        <f t="shared" si="421"/>
        <v>0</v>
      </c>
      <c r="BM420" s="68" t="str">
        <f t="shared" si="416"/>
        <v>0</v>
      </c>
      <c r="BN420" s="67"/>
      <c r="BO420" s="67"/>
      <c r="BP420" s="70">
        <f t="shared" si="356"/>
        <v>0</v>
      </c>
      <c r="BQ420" s="70">
        <f t="shared" si="357"/>
        <v>0</v>
      </c>
      <c r="BR420" s="70"/>
      <c r="BS420" s="70">
        <f t="shared" si="358"/>
        <v>0</v>
      </c>
      <c r="BT420" s="67"/>
      <c r="BU420" s="68"/>
      <c r="BV420" s="68"/>
      <c r="BW420" s="67"/>
      <c r="BX420" s="67"/>
      <c r="BY420" s="67"/>
      <c r="BZ420" s="67"/>
      <c r="CA420" s="67"/>
      <c r="CB420" s="67"/>
      <c r="CC420" s="67"/>
      <c r="CD420" s="67"/>
      <c r="CE420" s="67"/>
      <c r="CF420" s="67"/>
      <c r="CG420" s="67"/>
      <c r="CH420" s="67"/>
      <c r="CI420" s="67"/>
      <c r="CJ420" s="67"/>
      <c r="CK420" s="68" t="str">
        <f t="shared" si="422"/>
        <v>0</v>
      </c>
      <c r="CL420" s="68" t="str">
        <f t="shared" si="359"/>
        <v>0</v>
      </c>
      <c r="CM420" s="67"/>
      <c r="CN420" s="67"/>
      <c r="CO420" s="67"/>
      <c r="CP420" s="67"/>
      <c r="CQ420" s="68" t="str">
        <f t="shared" ref="CQ420" si="428">IF(CN420-CO420&gt;0,CN420-CO420,"0")</f>
        <v>0</v>
      </c>
      <c r="CR420" s="67"/>
      <c r="CS420" s="67"/>
      <c r="CT420" s="68"/>
    </row>
    <row r="421" spans="1:100" x14ac:dyDescent="0.2">
      <c r="D421" s="4"/>
      <c r="J421" s="4" t="e">
        <f>#REF!+#REF!</f>
        <v>#REF!</v>
      </c>
      <c r="P421" s="4" t="e">
        <f>#REF!+#REF!</f>
        <v>#REF!</v>
      </c>
      <c r="V421" s="4" t="e">
        <f>#REF!-#REF!</f>
        <v>#REF!</v>
      </c>
      <c r="W421" s="48" t="e">
        <f>#REF!+#REF!</f>
        <v>#REF!</v>
      </c>
      <c r="AB421" s="4" t="e">
        <f>#REF!-#REF!</f>
        <v>#REF!</v>
      </c>
      <c r="AC421" s="4" t="e">
        <f>#REF!+#REF!</f>
        <v>#REF!</v>
      </c>
      <c r="AF421" s="4">
        <v>331646.40000000002</v>
      </c>
      <c r="AG421" s="4" t="e">
        <f>#REF!-#REF!</f>
        <v>#REF!</v>
      </c>
      <c r="AW421" s="4"/>
      <c r="AZ421" s="4" t="e">
        <f>#REF!-#REF!</f>
        <v>#REF!</v>
      </c>
      <c r="BA421" s="4" t="e">
        <f>#REF!+#REF!</f>
        <v>#REF!</v>
      </c>
      <c r="BF421" s="4" t="e">
        <f>#REF!-#REF!</f>
        <v>#REF!</v>
      </c>
      <c r="BG421" s="4" t="e">
        <f>#REF!+#REF!</f>
        <v>#REF!</v>
      </c>
      <c r="BL421" s="4" t="e">
        <f>#REF!-#REF!</f>
        <v>#REF!</v>
      </c>
      <c r="BM421" s="4" t="e">
        <f>#REF!+#REF!</f>
        <v>#REF!</v>
      </c>
      <c r="BP421" s="4" t="e">
        <f>#REF!-#REF!</f>
        <v>#REF!</v>
      </c>
      <c r="BQ421" s="4"/>
      <c r="BU421" s="4" t="e">
        <f>#REF!-#REF!</f>
        <v>#REF!</v>
      </c>
      <c r="BV421" s="4" t="e">
        <f>#REF!+#REF!</f>
        <v>#REF!</v>
      </c>
      <c r="BY421" s="4" t="e">
        <f>#REF!+#REF!+#REF!</f>
        <v>#REF!</v>
      </c>
      <c r="CD421" s="4" t="e">
        <f>#REF!+#REF!+#REF!+#REF!+#REF!</f>
        <v>#REF!</v>
      </c>
      <c r="CI421" s="4"/>
      <c r="CJ421" s="4"/>
      <c r="CK421" s="4" t="e">
        <f>#REF!-#REF!</f>
        <v>#REF!</v>
      </c>
      <c r="CL421" s="4" t="e">
        <f>#REF!+#REF!</f>
        <v>#REF!</v>
      </c>
      <c r="CO421" s="4"/>
      <c r="CP421" s="4"/>
      <c r="CQ421" s="4" t="e">
        <f>#REF!-#REF!</f>
        <v>#REF!</v>
      </c>
      <c r="CS421" s="4"/>
      <c r="CT421" s="4"/>
    </row>
    <row r="422" spans="1:100" ht="27.75" customHeight="1" x14ac:dyDescent="0.2">
      <c r="B422" s="57" t="s">
        <v>424</v>
      </c>
      <c r="C422" s="79" t="s">
        <v>455</v>
      </c>
      <c r="D422" s="58" t="s">
        <v>425</v>
      </c>
      <c r="E422" s="59" t="s">
        <v>436</v>
      </c>
      <c r="H422" s="4"/>
      <c r="I422" s="4"/>
      <c r="N422" s="42"/>
      <c r="O422" s="42"/>
      <c r="T422" s="43">
        <v>402328.68</v>
      </c>
      <c r="U422" s="43"/>
      <c r="AC422" s="4"/>
      <c r="AF422" s="4" t="e">
        <f>AF421-#REF!</f>
        <v>#REF!</v>
      </c>
      <c r="AG422" s="4"/>
      <c r="AX422" s="4"/>
      <c r="AY422" s="4"/>
      <c r="BF422" s="4"/>
      <c r="BG422" s="4"/>
      <c r="BI422" s="4"/>
      <c r="BJ422" s="44"/>
      <c r="BK422" s="44"/>
      <c r="BM422" s="4"/>
      <c r="BP422" s="4" t="e">
        <f>BI423+BP421</f>
        <v>#REF!</v>
      </c>
      <c r="BQ422" t="s">
        <v>419</v>
      </c>
      <c r="BV422" s="4" t="e">
        <f>BU421-BV421</f>
        <v>#REF!</v>
      </c>
      <c r="BY422" s="4"/>
      <c r="CD422" s="4"/>
      <c r="CI422" s="4"/>
      <c r="CJ422" s="4"/>
      <c r="CL422" s="4"/>
      <c r="CO422" s="4"/>
      <c r="CP422" s="4"/>
      <c r="CR422" s="59" t="s">
        <v>453</v>
      </c>
      <c r="CS422" s="59" t="s">
        <v>454</v>
      </c>
      <c r="CT422" s="74"/>
    </row>
    <row r="423" spans="1:100" x14ac:dyDescent="0.2">
      <c r="B423" s="41" t="s">
        <v>426</v>
      </c>
      <c r="C423" s="60">
        <v>1.95</v>
      </c>
      <c r="D423" s="60">
        <v>3.09</v>
      </c>
      <c r="E423" s="60">
        <f>D423/C423*100-100</f>
        <v>58.461538461538453</v>
      </c>
      <c r="T423" s="4" t="e">
        <f>#REF!-T422</f>
        <v>#REF!</v>
      </c>
      <c r="U423" s="4"/>
      <c r="AF423" s="4"/>
      <c r="AG423" s="4"/>
      <c r="AX423" s="4">
        <v>63201.19</v>
      </c>
      <c r="AY423" s="4"/>
      <c r="BF423" s="4"/>
      <c r="BG423" s="4" t="e">
        <f>#REF!+#REF!</f>
        <v>#REF!</v>
      </c>
      <c r="BI423" s="4" t="e">
        <f>#REF!+#REF!+#REF!+#REF!</f>
        <v>#REF!</v>
      </c>
      <c r="BM423" s="4"/>
      <c r="BT423" s="4"/>
      <c r="BY423" s="4"/>
      <c r="CA423" s="47" t="e">
        <f>BY421+CD421</f>
        <v>#REF!</v>
      </c>
      <c r="CD423" s="4"/>
      <c r="CI423" s="4"/>
      <c r="CJ423" s="4"/>
      <c r="CO423" s="4"/>
      <c r="CP423" s="4"/>
      <c r="CR423" s="60">
        <v>1.19</v>
      </c>
      <c r="CS423" s="60">
        <v>3.43</v>
      </c>
      <c r="CT423" s="75"/>
    </row>
    <row r="424" spans="1:100" x14ac:dyDescent="0.2">
      <c r="B424" s="41" t="s">
        <v>427</v>
      </c>
      <c r="C424" s="60">
        <v>2.4700000000000002</v>
      </c>
      <c r="D424" s="60">
        <v>3.86</v>
      </c>
      <c r="E424" s="60">
        <f t="shared" ref="E424:E431" si="429">D424/C424*100-100</f>
        <v>56.275303643724669</v>
      </c>
      <c r="AX424" s="4" t="e">
        <f>AX423-#REF!</f>
        <v>#REF!</v>
      </c>
      <c r="AY424" s="4"/>
      <c r="BF424" s="4"/>
      <c r="BG424" s="4"/>
      <c r="BM424" s="4"/>
      <c r="BY424" s="4"/>
      <c r="CD424" s="4"/>
      <c r="CI424" s="4"/>
      <c r="CJ424" s="4"/>
      <c r="CO424" s="4"/>
      <c r="CP424" s="4"/>
      <c r="CR424" s="60">
        <v>2.2799999999999998</v>
      </c>
      <c r="CS424" s="60">
        <v>3.66</v>
      </c>
      <c r="CT424" s="75"/>
    </row>
    <row r="425" spans="1:100" x14ac:dyDescent="0.2">
      <c r="B425" s="41" t="s">
        <v>428</v>
      </c>
      <c r="C425" s="60">
        <v>1.97</v>
      </c>
      <c r="D425" s="60">
        <v>2.93</v>
      </c>
      <c r="E425" s="60">
        <f t="shared" si="429"/>
        <v>48.730964467005094</v>
      </c>
      <c r="AF425" s="4"/>
      <c r="AX425" s="4"/>
      <c r="AY425" s="4"/>
      <c r="BF425" s="4"/>
      <c r="BG425" s="4"/>
      <c r="BM425" s="4"/>
      <c r="BY425" s="4"/>
      <c r="CD425" s="4"/>
      <c r="CI425" s="4"/>
      <c r="CJ425" s="4"/>
      <c r="CO425" s="4"/>
      <c r="CP425" s="4"/>
      <c r="CR425" s="60">
        <v>2.31</v>
      </c>
      <c r="CS425" s="60">
        <v>4.01</v>
      </c>
      <c r="CT425" s="75"/>
    </row>
    <row r="426" spans="1:100" x14ac:dyDescent="0.2">
      <c r="B426" s="41" t="s">
        <v>429</v>
      </c>
      <c r="C426" s="60">
        <v>2.0299999999999998</v>
      </c>
      <c r="D426" s="60">
        <v>3.13</v>
      </c>
      <c r="E426" s="60">
        <f t="shared" si="429"/>
        <v>54.187192118226591</v>
      </c>
      <c r="AZ426" s="4"/>
      <c r="BF426" s="4"/>
      <c r="BG426" s="4"/>
      <c r="BM426" s="4"/>
      <c r="BY426" s="4"/>
      <c r="CD426" s="4"/>
      <c r="CI426" s="4"/>
      <c r="CJ426" s="4"/>
      <c r="CO426" s="4"/>
      <c r="CP426" s="4"/>
      <c r="CR426" s="60">
        <v>1.68</v>
      </c>
      <c r="CS426" s="60">
        <v>3.7</v>
      </c>
      <c r="CT426" s="75"/>
    </row>
    <row r="427" spans="1:100" x14ac:dyDescent="0.2">
      <c r="B427" s="41" t="s">
        <v>430</v>
      </c>
      <c r="C427" s="60">
        <v>2.69</v>
      </c>
      <c r="D427" s="60">
        <v>4.1100000000000003</v>
      </c>
      <c r="E427" s="60">
        <f t="shared" si="429"/>
        <v>52.78810408921936</v>
      </c>
      <c r="H427" s="4" t="e">
        <f>#REF!+#REF!</f>
        <v>#REF!</v>
      </c>
      <c r="I427" s="4"/>
      <c r="T427" t="e">
        <f>402328.68/#REF!</f>
        <v>#REF!</v>
      </c>
      <c r="AF427" t="e">
        <f>331646.4/#REF!</f>
        <v>#REF!</v>
      </c>
      <c r="AL427" s="4" t="e">
        <f>96057.6/#REF!</f>
        <v>#REF!</v>
      </c>
      <c r="AX427" t="e">
        <f>63201.19/#REF!</f>
        <v>#REF!</v>
      </c>
      <c r="BG427" s="4"/>
      <c r="BH427" s="4">
        <f>BG427/1.2</f>
        <v>0</v>
      </c>
      <c r="BT427" s="4"/>
      <c r="CI427" s="4"/>
      <c r="CJ427" s="4"/>
      <c r="CR427" s="60">
        <v>3.59</v>
      </c>
      <c r="CS427" s="60">
        <v>5.03</v>
      </c>
      <c r="CT427" s="75"/>
    </row>
    <row r="428" spans="1:100" x14ac:dyDescent="0.2">
      <c r="B428" s="41" t="s">
        <v>431</v>
      </c>
      <c r="C428" s="60">
        <v>2.58</v>
      </c>
      <c r="D428" s="60">
        <v>3.79</v>
      </c>
      <c r="E428" s="60">
        <f t="shared" si="429"/>
        <v>46.899224806201545</v>
      </c>
      <c r="S428" s="4"/>
      <c r="T428" s="45"/>
      <c r="U428" s="45"/>
      <c r="V428" s="4"/>
      <c r="BT428" s="4"/>
      <c r="CI428" s="4"/>
      <c r="CJ428" s="4"/>
      <c r="CR428" s="60">
        <v>3.71</v>
      </c>
      <c r="CS428" s="60">
        <v>3.86</v>
      </c>
      <c r="CT428" s="75"/>
    </row>
    <row r="429" spans="1:100" x14ac:dyDescent="0.2">
      <c r="B429" s="41" t="s">
        <v>432</v>
      </c>
      <c r="C429" s="60">
        <v>2.5099999999999998</v>
      </c>
      <c r="D429" s="60">
        <v>3.94</v>
      </c>
      <c r="E429" s="60">
        <f t="shared" si="429"/>
        <v>56.972111553784885</v>
      </c>
      <c r="V429" s="4"/>
      <c r="BO429" t="s">
        <v>410</v>
      </c>
      <c r="BT429" s="4"/>
      <c r="CR429" s="60">
        <v>3.41</v>
      </c>
      <c r="CS429" s="60">
        <v>4.8899999999999997</v>
      </c>
      <c r="CT429" s="75"/>
    </row>
    <row r="430" spans="1:100" x14ac:dyDescent="0.2">
      <c r="B430" s="41" t="s">
        <v>433</v>
      </c>
      <c r="C430" s="60">
        <v>2.63</v>
      </c>
      <c r="D430" s="60">
        <v>4.17</v>
      </c>
      <c r="E430" s="60">
        <f t="shared" si="429"/>
        <v>58.555133079847934</v>
      </c>
      <c r="BT430" s="4"/>
      <c r="CR430" s="60">
        <v>4.07</v>
      </c>
      <c r="CS430" s="60">
        <v>4.26</v>
      </c>
      <c r="CT430" s="75"/>
    </row>
    <row r="431" spans="1:100" x14ac:dyDescent="0.2">
      <c r="B431" s="41" t="s">
        <v>434</v>
      </c>
      <c r="C431" s="60">
        <v>2.62</v>
      </c>
      <c r="D431" s="60">
        <v>3.58</v>
      </c>
      <c r="E431" s="60">
        <f t="shared" si="429"/>
        <v>36.641221374045784</v>
      </c>
      <c r="CR431" s="60">
        <v>3.54</v>
      </c>
      <c r="CS431" s="60">
        <v>3.66</v>
      </c>
      <c r="CT431" s="75"/>
    </row>
    <row r="432" spans="1:100" x14ac:dyDescent="0.2">
      <c r="B432" s="41" t="s">
        <v>435</v>
      </c>
      <c r="C432" s="60">
        <f>SUM(C423:C431)/9</f>
        <v>2.3833333333333333</v>
      </c>
      <c r="D432" s="60">
        <f t="shared" ref="D432:BO432" si="430">SUM(D423:D431)/9</f>
        <v>3.6222222222222218</v>
      </c>
      <c r="E432" s="60">
        <f t="shared" si="430"/>
        <v>52.167865954843819</v>
      </c>
      <c r="F432" s="60">
        <f t="shared" si="430"/>
        <v>0</v>
      </c>
      <c r="G432" s="60">
        <f t="shared" si="430"/>
        <v>0</v>
      </c>
      <c r="H432" s="60" t="e">
        <f t="shared" si="430"/>
        <v>#REF!</v>
      </c>
      <c r="I432" s="60">
        <f t="shared" si="430"/>
        <v>0</v>
      </c>
      <c r="J432" s="60">
        <f t="shared" si="430"/>
        <v>0</v>
      </c>
      <c r="K432" s="60">
        <f t="shared" si="430"/>
        <v>0</v>
      </c>
      <c r="L432" s="60">
        <f t="shared" si="430"/>
        <v>0</v>
      </c>
      <c r="M432" s="60">
        <f t="shared" si="430"/>
        <v>0</v>
      </c>
      <c r="N432" s="60">
        <f t="shared" si="430"/>
        <v>0</v>
      </c>
      <c r="O432" s="60">
        <f t="shared" si="430"/>
        <v>0</v>
      </c>
      <c r="P432" s="60">
        <f t="shared" si="430"/>
        <v>0</v>
      </c>
      <c r="Q432" s="60">
        <f t="shared" si="430"/>
        <v>0</v>
      </c>
      <c r="R432" s="60">
        <f t="shared" si="430"/>
        <v>0</v>
      </c>
      <c r="S432" s="60">
        <f t="shared" si="430"/>
        <v>0</v>
      </c>
      <c r="T432" s="60" t="e">
        <f t="shared" si="430"/>
        <v>#REF!</v>
      </c>
      <c r="U432" s="60">
        <f t="shared" si="430"/>
        <v>0</v>
      </c>
      <c r="V432" s="60">
        <f t="shared" si="430"/>
        <v>0</v>
      </c>
      <c r="W432" s="60">
        <f t="shared" si="430"/>
        <v>0</v>
      </c>
      <c r="X432" s="60">
        <f t="shared" si="430"/>
        <v>0</v>
      </c>
      <c r="Y432" s="60">
        <f t="shared" si="430"/>
        <v>0</v>
      </c>
      <c r="Z432" s="60">
        <f t="shared" si="430"/>
        <v>0</v>
      </c>
      <c r="AA432" s="60">
        <f t="shared" si="430"/>
        <v>0</v>
      </c>
      <c r="AB432" s="60">
        <f t="shared" si="430"/>
        <v>0</v>
      </c>
      <c r="AC432" s="60">
        <f t="shared" si="430"/>
        <v>0</v>
      </c>
      <c r="AD432" s="60">
        <f t="shared" si="430"/>
        <v>0</v>
      </c>
      <c r="AE432" s="60">
        <f t="shared" si="430"/>
        <v>0</v>
      </c>
      <c r="AF432" s="60" t="e">
        <f t="shared" si="430"/>
        <v>#REF!</v>
      </c>
      <c r="AG432" s="60">
        <f t="shared" si="430"/>
        <v>0</v>
      </c>
      <c r="AH432" s="60">
        <f t="shared" si="430"/>
        <v>0</v>
      </c>
      <c r="AI432" s="60">
        <f t="shared" si="430"/>
        <v>0</v>
      </c>
      <c r="AJ432" s="60">
        <f t="shared" si="430"/>
        <v>0</v>
      </c>
      <c r="AK432" s="60">
        <f t="shared" si="430"/>
        <v>0</v>
      </c>
      <c r="AL432" s="60" t="e">
        <f t="shared" si="430"/>
        <v>#REF!</v>
      </c>
      <c r="AM432" s="60">
        <f t="shared" si="430"/>
        <v>0</v>
      </c>
      <c r="AN432" s="60">
        <f t="shared" si="430"/>
        <v>0</v>
      </c>
      <c r="AO432" s="60">
        <f t="shared" si="430"/>
        <v>0</v>
      </c>
      <c r="AP432" s="60">
        <f t="shared" si="430"/>
        <v>0</v>
      </c>
      <c r="AQ432" s="60">
        <f t="shared" si="430"/>
        <v>0</v>
      </c>
      <c r="AR432" s="60">
        <f t="shared" si="430"/>
        <v>0</v>
      </c>
      <c r="AS432" s="60">
        <f t="shared" si="430"/>
        <v>0</v>
      </c>
      <c r="AT432" s="60">
        <f t="shared" si="430"/>
        <v>0</v>
      </c>
      <c r="AU432" s="60">
        <f t="shared" si="430"/>
        <v>0</v>
      </c>
      <c r="AV432" s="60">
        <f t="shared" si="430"/>
        <v>0</v>
      </c>
      <c r="AW432" s="60">
        <f t="shared" si="430"/>
        <v>0</v>
      </c>
      <c r="AX432" s="60" t="e">
        <f t="shared" si="430"/>
        <v>#REF!</v>
      </c>
      <c r="AY432" s="60">
        <f t="shared" si="430"/>
        <v>0</v>
      </c>
      <c r="AZ432" s="60">
        <f t="shared" si="430"/>
        <v>0</v>
      </c>
      <c r="BA432" s="60">
        <f t="shared" si="430"/>
        <v>0</v>
      </c>
      <c r="BB432" s="60">
        <f t="shared" si="430"/>
        <v>0</v>
      </c>
      <c r="BC432" s="60">
        <f t="shared" si="430"/>
        <v>0</v>
      </c>
      <c r="BD432" s="60">
        <f t="shared" si="430"/>
        <v>0</v>
      </c>
      <c r="BE432" s="60">
        <f t="shared" si="430"/>
        <v>0</v>
      </c>
      <c r="BF432" s="60">
        <f t="shared" si="430"/>
        <v>0</v>
      </c>
      <c r="BG432" s="60" t="e">
        <f t="shared" si="430"/>
        <v>#REF!</v>
      </c>
      <c r="BH432" s="60">
        <f t="shared" si="430"/>
        <v>0</v>
      </c>
      <c r="BI432" s="60" t="e">
        <f t="shared" si="430"/>
        <v>#REF!</v>
      </c>
      <c r="BJ432" s="60">
        <f t="shared" si="430"/>
        <v>0</v>
      </c>
      <c r="BK432" s="60">
        <f t="shared" si="430"/>
        <v>0</v>
      </c>
      <c r="BL432" s="60">
        <f t="shared" si="430"/>
        <v>0</v>
      </c>
      <c r="BM432" s="60">
        <f t="shared" si="430"/>
        <v>0</v>
      </c>
      <c r="BN432" s="60">
        <f t="shared" si="430"/>
        <v>0</v>
      </c>
      <c r="BO432" s="60">
        <f t="shared" si="430"/>
        <v>0</v>
      </c>
      <c r="BP432" s="60">
        <f t="shared" ref="BP432:CQ432" si="431">SUM(BP423:BP431)/9</f>
        <v>0</v>
      </c>
      <c r="BQ432" s="60">
        <f t="shared" si="431"/>
        <v>0</v>
      </c>
      <c r="BR432" s="60">
        <f t="shared" si="431"/>
        <v>0</v>
      </c>
      <c r="BS432" s="60">
        <f t="shared" si="431"/>
        <v>0</v>
      </c>
      <c r="BT432" s="60">
        <f t="shared" si="431"/>
        <v>0</v>
      </c>
      <c r="BU432" s="60">
        <f t="shared" si="431"/>
        <v>0</v>
      </c>
      <c r="BV432" s="60">
        <f t="shared" si="431"/>
        <v>0</v>
      </c>
      <c r="BW432" s="60">
        <f t="shared" si="431"/>
        <v>0</v>
      </c>
      <c r="BX432" s="60">
        <f t="shared" si="431"/>
        <v>0</v>
      </c>
      <c r="BY432" s="60">
        <f t="shared" si="431"/>
        <v>0</v>
      </c>
      <c r="BZ432" s="60">
        <f t="shared" si="431"/>
        <v>0</v>
      </c>
      <c r="CA432" s="60" t="e">
        <f t="shared" si="431"/>
        <v>#REF!</v>
      </c>
      <c r="CB432" s="60">
        <f t="shared" si="431"/>
        <v>0</v>
      </c>
      <c r="CC432" s="60">
        <f t="shared" si="431"/>
        <v>0</v>
      </c>
      <c r="CD432" s="60">
        <f t="shared" si="431"/>
        <v>0</v>
      </c>
      <c r="CE432" s="60">
        <f t="shared" si="431"/>
        <v>0</v>
      </c>
      <c r="CF432" s="60">
        <f t="shared" si="431"/>
        <v>0</v>
      </c>
      <c r="CG432" s="60">
        <f t="shared" si="431"/>
        <v>0</v>
      </c>
      <c r="CH432" s="60">
        <f t="shared" si="431"/>
        <v>0</v>
      </c>
      <c r="CI432" s="60">
        <f t="shared" si="431"/>
        <v>0</v>
      </c>
      <c r="CJ432" s="60">
        <f t="shared" si="431"/>
        <v>0</v>
      </c>
      <c r="CK432" s="60">
        <f t="shared" si="431"/>
        <v>0</v>
      </c>
      <c r="CL432" s="60">
        <f t="shared" si="431"/>
        <v>0</v>
      </c>
      <c r="CM432" s="60">
        <f t="shared" si="431"/>
        <v>0</v>
      </c>
      <c r="CN432" s="60">
        <f t="shared" si="431"/>
        <v>0</v>
      </c>
      <c r="CO432" s="60">
        <f t="shared" si="431"/>
        <v>0</v>
      </c>
      <c r="CP432" s="60">
        <f t="shared" si="431"/>
        <v>0</v>
      </c>
      <c r="CQ432" s="60">
        <f t="shared" si="431"/>
        <v>0</v>
      </c>
      <c r="CR432" s="60">
        <f>SUM(CR423:CR431)/9</f>
        <v>2.8644444444444441</v>
      </c>
      <c r="CS432" s="60">
        <f>SUM(CS423:CS431)/9</f>
        <v>4.0555555555555554</v>
      </c>
      <c r="CT432" s="76"/>
    </row>
  </sheetData>
  <mergeCells count="21">
    <mergeCell ref="CG9:CL9"/>
    <mergeCell ref="CM9:CQ9"/>
    <mergeCell ref="CR9:CT9"/>
    <mergeCell ref="AV9:BA9"/>
    <mergeCell ref="BB9:BG9"/>
    <mergeCell ref="BH9:BM9"/>
    <mergeCell ref="BN9:BV9"/>
    <mergeCell ref="BW9:CA9"/>
    <mergeCell ref="CB9:CF9"/>
    <mergeCell ref="AP9:AU9"/>
    <mergeCell ref="A9:A10"/>
    <mergeCell ref="B9:B10"/>
    <mergeCell ref="C9:C10"/>
    <mergeCell ref="D9:D10"/>
    <mergeCell ref="E9:E10"/>
    <mergeCell ref="F9:K9"/>
    <mergeCell ref="L9:Q9"/>
    <mergeCell ref="R9:W9"/>
    <mergeCell ref="X9:AC9"/>
    <mergeCell ref="AD9:AI9"/>
    <mergeCell ref="AJ9:AO9"/>
  </mergeCells>
  <pageMargins left="0.16" right="0.69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червень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2017-06-08T11:29:38Z</cp:lastPrinted>
  <dcterms:created xsi:type="dcterms:W3CDTF">2017-01-23T07:36:31Z</dcterms:created>
  <dcterms:modified xsi:type="dcterms:W3CDTF">2017-06-15T08:37:58Z</dcterms:modified>
</cp:coreProperties>
</file>